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les.liebster\Desktop\TNTP\NYCTF\PST\"/>
    </mc:Choice>
  </mc:AlternateContent>
  <bookViews>
    <workbookView xWindow="0" yWindow="0" windowWidth="19200" windowHeight="6720" tabRatio="918" firstSheet="4" activeTab="5"/>
  </bookViews>
  <sheets>
    <sheet name="NOTES" sheetId="5" r:id="rId1"/>
    <sheet name="Summary" sheetId="13" r:id="rId2"/>
    <sheet name="Enrollee Calculator" sheetId="1" r:id="rId3"/>
    <sheet name="Observation Rating Detail" sheetId="6" r:id="rId4"/>
    <sheet name="Techniques Detail" sheetId="7" r:id="rId5"/>
    <sheet name="Anchor Techniques by Coach" sheetId="24" r:id="rId6"/>
    <sheet name="nATs by Fellow Advisor" sheetId="25" r:id="rId7"/>
    <sheet name="Enrollee Growth" sheetId="9" r:id="rId8"/>
    <sheet name="Field Experience Site Core Obs " sheetId="20" r:id="rId9"/>
    <sheet name="Field Experience Site Technique" sheetId="21" r:id="rId10"/>
    <sheet name="Core Observations by Observer" sheetId="22" r:id="rId11"/>
    <sheet name="Coach, FEM, Academy" sheetId="12" state="hidden" r:id="rId12"/>
    <sheet name="Enrollee File- PASTE FROM WIKI" sheetId="3" r:id="rId13"/>
    <sheet name="FE Site File - PASTE FROM WIKI" sheetId="14" r:id="rId14"/>
    <sheet name="Observer File - PASTE FROM WIKI" sheetId="17" r:id="rId15"/>
    <sheet name="Advisor File - PASTE FROM WIKI" sheetId="15" r:id="rId16"/>
    <sheet name="Coach File - PASTE FROM WIKI" sheetId="16" r:id="rId17"/>
  </sheets>
  <definedNames>
    <definedName name="_xlnm._FilterDatabase" localSheetId="11" hidden="1">'Coach, FEM, Academy'!$B$1:$F$76</definedName>
    <definedName name="_xlnm._FilterDatabase" localSheetId="2" hidden="1">'Enrollee Calculator'!$A$1:$Q$150</definedName>
    <definedName name="_xlnm._FilterDatabase" localSheetId="12" hidden="1">'Enrollee File- PASTE FROM WIKI'!$A$1:$AO$38</definedName>
    <definedName name="_xlnm._FilterDatabase" localSheetId="7" hidden="1">'Enrollee Growth'!$A$2:$N$37</definedName>
    <definedName name="_xlnm._FilterDatabase" localSheetId="3" hidden="1">'Observation Rating Detail'!$A$2:$T$37</definedName>
    <definedName name="_xlnm._FilterDatabase" localSheetId="4" hidden="1">'Techniques Detail'!$A$2:$Q$151</definedName>
  </definedNames>
  <calcPr calcId="171027"/>
</workbook>
</file>

<file path=xl/calcChain.xml><?xml version="1.0" encoding="utf-8"?>
<calcChain xmlns="http://schemas.openxmlformats.org/spreadsheetml/2006/main">
  <c r="F21" i="22" l="1"/>
  <c r="B55" i="22" l="1"/>
  <c r="C55" i="22"/>
  <c r="D55" i="22"/>
  <c r="E55" i="22"/>
  <c r="F55" i="22"/>
  <c r="B56" i="22"/>
  <c r="C56" i="22"/>
  <c r="D56" i="22"/>
  <c r="E56" i="22"/>
  <c r="F56" i="22"/>
  <c r="B30" i="22"/>
  <c r="C30" i="22"/>
  <c r="D30" i="22"/>
  <c r="E30" i="22"/>
  <c r="F30" i="22"/>
  <c r="B31" i="22"/>
  <c r="C31" i="22"/>
  <c r="D31" i="22"/>
  <c r="E31" i="22"/>
  <c r="F31" i="22"/>
  <c r="B32" i="22"/>
  <c r="C32" i="22"/>
  <c r="D32" i="22"/>
  <c r="E32" i="22"/>
  <c r="F32" i="22"/>
  <c r="B33" i="22"/>
  <c r="C33" i="22"/>
  <c r="D33" i="22"/>
  <c r="E33" i="22"/>
  <c r="F33" i="22"/>
  <c r="B34" i="22"/>
  <c r="C34" i="22"/>
  <c r="D34" i="22"/>
  <c r="E34" i="22"/>
  <c r="F34" i="22"/>
  <c r="B35" i="22"/>
  <c r="C35" i="22"/>
  <c r="D35" i="22"/>
  <c r="E35" i="22"/>
  <c r="F35" i="22"/>
  <c r="B36" i="22"/>
  <c r="C36" i="22"/>
  <c r="D36" i="22"/>
  <c r="E36" i="22"/>
  <c r="F36" i="22"/>
  <c r="B37" i="22"/>
  <c r="C37" i="22"/>
  <c r="D37" i="22"/>
  <c r="E37" i="22"/>
  <c r="F37" i="22"/>
  <c r="B38" i="22"/>
  <c r="C38" i="22"/>
  <c r="D38" i="22"/>
  <c r="E38" i="22"/>
  <c r="F38" i="22"/>
  <c r="B39" i="22"/>
  <c r="C39" i="22"/>
  <c r="D39" i="22"/>
  <c r="E39" i="22"/>
  <c r="F39" i="22"/>
  <c r="B40" i="22"/>
  <c r="C40" i="22"/>
  <c r="D40" i="22"/>
  <c r="E40" i="22"/>
  <c r="F40" i="22"/>
  <c r="F29" i="22"/>
  <c r="E29" i="22"/>
  <c r="D29" i="22"/>
  <c r="C29" i="22"/>
  <c r="B29" i="22"/>
  <c r="A14" i="22"/>
  <c r="D14" i="22" s="1"/>
  <c r="A13" i="22"/>
  <c r="E13" i="22" s="1"/>
  <c r="C14" i="22" l="1"/>
  <c r="B14" i="22"/>
  <c r="B13" i="22"/>
  <c r="C13" i="22"/>
  <c r="D13" i="22"/>
  <c r="E14" i="22"/>
  <c r="F13" i="22"/>
  <c r="B4" i="24"/>
  <c r="C4" i="24"/>
  <c r="D4" i="24"/>
  <c r="E4" i="24"/>
  <c r="F4" i="24"/>
  <c r="G4" i="24"/>
  <c r="H4" i="24"/>
  <c r="B5" i="24"/>
  <c r="C5" i="24"/>
  <c r="D5" i="24"/>
  <c r="E5" i="24"/>
  <c r="F5" i="24"/>
  <c r="G5" i="24"/>
  <c r="H5" i="24"/>
  <c r="B6" i="24"/>
  <c r="C6" i="24"/>
  <c r="D6" i="24"/>
  <c r="E6" i="24"/>
  <c r="F6" i="24"/>
  <c r="G6" i="24"/>
  <c r="H6" i="24"/>
  <c r="B7" i="24"/>
  <c r="C7" i="24"/>
  <c r="D7" i="24"/>
  <c r="E7" i="24"/>
  <c r="F7" i="24"/>
  <c r="G7" i="24"/>
  <c r="H7" i="24"/>
  <c r="B8" i="24"/>
  <c r="C8" i="24"/>
  <c r="D8" i="24"/>
  <c r="E8" i="24"/>
  <c r="F8" i="24"/>
  <c r="G8" i="24"/>
  <c r="H8" i="24"/>
  <c r="B9" i="24"/>
  <c r="C9" i="24"/>
  <c r="D9" i="24"/>
  <c r="E9" i="24"/>
  <c r="F9" i="24"/>
  <c r="G9" i="24"/>
  <c r="H9" i="24"/>
  <c r="B10" i="24"/>
  <c r="C10" i="24"/>
  <c r="D10" i="24"/>
  <c r="E10" i="24"/>
  <c r="F10" i="24"/>
  <c r="G10" i="24"/>
  <c r="H10" i="24"/>
  <c r="B11" i="24"/>
  <c r="C11" i="24"/>
  <c r="D11" i="24"/>
  <c r="E11" i="24"/>
  <c r="F11" i="24"/>
  <c r="G11" i="24"/>
  <c r="H11" i="24"/>
  <c r="B12" i="24"/>
  <c r="C12" i="24"/>
  <c r="D12" i="24"/>
  <c r="E12" i="24"/>
  <c r="F12" i="24"/>
  <c r="G12" i="24"/>
  <c r="H12" i="24"/>
  <c r="B13" i="24"/>
  <c r="C13" i="24"/>
  <c r="D13" i="24"/>
  <c r="E13" i="24"/>
  <c r="F13" i="24"/>
  <c r="G13" i="24"/>
  <c r="H13" i="24"/>
  <c r="B14" i="24"/>
  <c r="C14" i="24"/>
  <c r="D14" i="24"/>
  <c r="E14" i="24"/>
  <c r="F14" i="24"/>
  <c r="G14" i="24"/>
  <c r="H14" i="24"/>
  <c r="B15" i="24"/>
  <c r="C15" i="24"/>
  <c r="D15" i="24"/>
  <c r="E15" i="24"/>
  <c r="F15" i="24"/>
  <c r="G15" i="24"/>
  <c r="H15" i="24"/>
  <c r="B16" i="24"/>
  <c r="C16" i="24"/>
  <c r="D16" i="24"/>
  <c r="E16" i="24"/>
  <c r="F16" i="24"/>
  <c r="G16" i="24"/>
  <c r="H16" i="24"/>
  <c r="B17" i="24"/>
  <c r="C17" i="24"/>
  <c r="D17" i="24"/>
  <c r="E17" i="24"/>
  <c r="F17" i="24"/>
  <c r="G17" i="24"/>
  <c r="H17" i="24"/>
  <c r="B18" i="24"/>
  <c r="C18" i="24"/>
  <c r="D18" i="24"/>
  <c r="E18" i="24"/>
  <c r="F18" i="24"/>
  <c r="G18" i="24"/>
  <c r="H18" i="24"/>
  <c r="B19" i="24"/>
  <c r="C19" i="24"/>
  <c r="D19" i="24"/>
  <c r="E19" i="24"/>
  <c r="F19" i="24"/>
  <c r="G19" i="24"/>
  <c r="H19" i="24"/>
  <c r="B20" i="24"/>
  <c r="C20" i="24"/>
  <c r="D20" i="24"/>
  <c r="E20" i="24"/>
  <c r="F20" i="24"/>
  <c r="G20" i="24"/>
  <c r="H20" i="24"/>
  <c r="B21" i="24"/>
  <c r="C21" i="24"/>
  <c r="D21" i="24"/>
  <c r="E21" i="24"/>
  <c r="F21" i="24"/>
  <c r="G21" i="24"/>
  <c r="H21" i="24"/>
  <c r="B22" i="24"/>
  <c r="C22" i="24"/>
  <c r="D22" i="24"/>
  <c r="E22" i="24"/>
  <c r="F22" i="24"/>
  <c r="G22" i="24"/>
  <c r="H22" i="24"/>
  <c r="B23" i="24"/>
  <c r="C23" i="24"/>
  <c r="D23" i="24"/>
  <c r="E23" i="24"/>
  <c r="F23" i="24"/>
  <c r="G23" i="24"/>
  <c r="H23" i="24"/>
  <c r="B24" i="24"/>
  <c r="C24" i="24"/>
  <c r="D24" i="24"/>
  <c r="E24" i="24"/>
  <c r="F24" i="24"/>
  <c r="G24" i="24"/>
  <c r="H24" i="24"/>
  <c r="B25" i="24"/>
  <c r="C25" i="24"/>
  <c r="D25" i="24"/>
  <c r="E25" i="24"/>
  <c r="F25" i="24"/>
  <c r="G25" i="24"/>
  <c r="H25" i="24"/>
  <c r="B26" i="24"/>
  <c r="C26" i="24"/>
  <c r="D26" i="24"/>
  <c r="E26" i="24"/>
  <c r="F26" i="24"/>
  <c r="G26" i="24"/>
  <c r="H26" i="24"/>
  <c r="B27" i="24"/>
  <c r="C27" i="24"/>
  <c r="D27" i="24"/>
  <c r="E27" i="24"/>
  <c r="F27" i="24"/>
  <c r="G27" i="24"/>
  <c r="H27" i="24"/>
  <c r="B28" i="24"/>
  <c r="C28" i="24"/>
  <c r="D28" i="24"/>
  <c r="E28" i="24"/>
  <c r="F28" i="24"/>
  <c r="G28" i="24"/>
  <c r="H28" i="24"/>
  <c r="B29" i="24"/>
  <c r="C29" i="24"/>
  <c r="D29" i="24"/>
  <c r="E29" i="24"/>
  <c r="F29" i="24"/>
  <c r="G29" i="24"/>
  <c r="H29" i="24"/>
  <c r="B30" i="24"/>
  <c r="C30" i="24"/>
  <c r="D30" i="24"/>
  <c r="E30" i="24"/>
  <c r="F30" i="24"/>
  <c r="G30" i="24"/>
  <c r="H30" i="24"/>
  <c r="B31" i="24"/>
  <c r="C31" i="24"/>
  <c r="D31" i="24"/>
  <c r="E31" i="24"/>
  <c r="F31" i="24"/>
  <c r="G31" i="24"/>
  <c r="H31" i="24"/>
  <c r="B32" i="24"/>
  <c r="C32" i="24"/>
  <c r="D32" i="24"/>
  <c r="E32" i="24"/>
  <c r="F32" i="24"/>
  <c r="G32" i="24"/>
  <c r="H32" i="24"/>
  <c r="B33" i="24"/>
  <c r="C33" i="24"/>
  <c r="D33" i="24"/>
  <c r="E33" i="24"/>
  <c r="F33" i="24"/>
  <c r="G33" i="24"/>
  <c r="H33" i="24"/>
  <c r="B34" i="24"/>
  <c r="C34" i="24"/>
  <c r="D34" i="24"/>
  <c r="E34" i="24"/>
  <c r="F34" i="24"/>
  <c r="G34" i="24"/>
  <c r="H34" i="24"/>
  <c r="B35" i="24"/>
  <c r="C35" i="24"/>
  <c r="D35" i="24"/>
  <c r="E35" i="24"/>
  <c r="F35" i="24"/>
  <c r="G35" i="24"/>
  <c r="H35" i="24"/>
  <c r="B36" i="24"/>
  <c r="C36" i="24"/>
  <c r="D36" i="24"/>
  <c r="E36" i="24"/>
  <c r="F36" i="24"/>
  <c r="G36" i="24"/>
  <c r="H36" i="24"/>
  <c r="B37" i="24"/>
  <c r="C37" i="24"/>
  <c r="D37" i="24"/>
  <c r="E37" i="24"/>
  <c r="F37" i="24"/>
  <c r="G37" i="24"/>
  <c r="H37" i="24"/>
  <c r="B38" i="24"/>
  <c r="C38" i="24"/>
  <c r="D38" i="24"/>
  <c r="E38" i="24"/>
  <c r="F38" i="24"/>
  <c r="G38" i="24"/>
  <c r="H38" i="24"/>
  <c r="B39" i="24"/>
  <c r="C39" i="24"/>
  <c r="D39" i="24"/>
  <c r="E39" i="24"/>
  <c r="F39" i="24"/>
  <c r="G39" i="24"/>
  <c r="H39" i="24"/>
  <c r="B40" i="24"/>
  <c r="C40" i="24"/>
  <c r="D40" i="24"/>
  <c r="E40" i="24"/>
  <c r="F40" i="24"/>
  <c r="G40" i="24"/>
  <c r="H40" i="24"/>
  <c r="B41" i="24"/>
  <c r="C41" i="24"/>
  <c r="D41" i="24"/>
  <c r="E41" i="24"/>
  <c r="F41" i="24"/>
  <c r="G41" i="24"/>
  <c r="H41" i="24"/>
  <c r="B42" i="24"/>
  <c r="C42" i="24"/>
  <c r="D42" i="24"/>
  <c r="E42" i="24"/>
  <c r="F42" i="24"/>
  <c r="G42" i="24"/>
  <c r="H42" i="24"/>
  <c r="B43" i="24"/>
  <c r="C43" i="24"/>
  <c r="D43" i="24"/>
  <c r="E43" i="24"/>
  <c r="F43" i="24"/>
  <c r="G43" i="24"/>
  <c r="H43" i="24"/>
  <c r="B44" i="24"/>
  <c r="C44" i="24"/>
  <c r="D44" i="24"/>
  <c r="E44" i="24"/>
  <c r="F44" i="24"/>
  <c r="G44" i="24"/>
  <c r="H44" i="24"/>
  <c r="B45" i="24"/>
  <c r="C45" i="24"/>
  <c r="D45" i="24"/>
  <c r="E45" i="24"/>
  <c r="F45" i="24"/>
  <c r="G45" i="24"/>
  <c r="H45" i="24"/>
  <c r="B46" i="24"/>
  <c r="C46" i="24"/>
  <c r="D46" i="24"/>
  <c r="E46" i="24"/>
  <c r="F46" i="24"/>
  <c r="G46" i="24"/>
  <c r="H46" i="24"/>
  <c r="B47" i="24"/>
  <c r="C47" i="24"/>
  <c r="D47" i="24"/>
  <c r="E47" i="24"/>
  <c r="F47" i="24"/>
  <c r="G47" i="24"/>
  <c r="H47" i="24"/>
  <c r="B48" i="24"/>
  <c r="C48" i="24"/>
  <c r="D48" i="24"/>
  <c r="E48" i="24"/>
  <c r="F48" i="24"/>
  <c r="G48" i="24"/>
  <c r="H48" i="24"/>
  <c r="B49" i="24"/>
  <c r="C49" i="24"/>
  <c r="D49" i="24"/>
  <c r="E49" i="24"/>
  <c r="F49" i="24"/>
  <c r="G49" i="24"/>
  <c r="H49" i="24"/>
  <c r="B50" i="24"/>
  <c r="C50" i="24"/>
  <c r="D50" i="24"/>
  <c r="E50" i="24"/>
  <c r="F50" i="24"/>
  <c r="G50" i="24"/>
  <c r="H50" i="24"/>
  <c r="B51" i="24"/>
  <c r="C51" i="24"/>
  <c r="D51" i="24"/>
  <c r="E51" i="24"/>
  <c r="F51" i="24"/>
  <c r="G51" i="24"/>
  <c r="H51" i="24"/>
  <c r="B52" i="24"/>
  <c r="C52" i="24"/>
  <c r="D52" i="24"/>
  <c r="E52" i="24"/>
  <c r="F52" i="24"/>
  <c r="G52" i="24"/>
  <c r="H52" i="24"/>
  <c r="B53" i="24"/>
  <c r="C53" i="24"/>
  <c r="D53" i="24"/>
  <c r="E53" i="24"/>
  <c r="F53" i="24"/>
  <c r="G53" i="24"/>
  <c r="H53" i="24"/>
  <c r="B54" i="24"/>
  <c r="C54" i="24"/>
  <c r="D54" i="24"/>
  <c r="E54" i="24"/>
  <c r="F54" i="24"/>
  <c r="G54" i="24"/>
  <c r="H54" i="24"/>
  <c r="B55" i="24"/>
  <c r="C55" i="24"/>
  <c r="D55" i="24"/>
  <c r="E55" i="24"/>
  <c r="F55" i="24"/>
  <c r="G55" i="24"/>
  <c r="H55" i="24"/>
  <c r="B56" i="24"/>
  <c r="C56" i="24"/>
  <c r="D56" i="24"/>
  <c r="E56" i="24"/>
  <c r="F56" i="24"/>
  <c r="G56" i="24"/>
  <c r="H56" i="24"/>
  <c r="B57" i="24"/>
  <c r="C57" i="24"/>
  <c r="D57" i="24"/>
  <c r="E57" i="24"/>
  <c r="F57" i="24"/>
  <c r="G57" i="24"/>
  <c r="H57" i="24"/>
  <c r="B58" i="24"/>
  <c r="C58" i="24"/>
  <c r="D58" i="24"/>
  <c r="E58" i="24"/>
  <c r="F58" i="24"/>
  <c r="G58" i="24"/>
  <c r="H58" i="24"/>
  <c r="B59" i="24"/>
  <c r="C59" i="24"/>
  <c r="D59" i="24"/>
  <c r="E59" i="24"/>
  <c r="F59" i="24"/>
  <c r="G59" i="24"/>
  <c r="H59" i="24"/>
  <c r="B60" i="24"/>
  <c r="C60" i="24"/>
  <c r="D60" i="24"/>
  <c r="E60" i="24"/>
  <c r="F60" i="24"/>
  <c r="G60" i="24"/>
  <c r="H60" i="24"/>
  <c r="B61" i="24"/>
  <c r="C61" i="24"/>
  <c r="D61" i="24"/>
  <c r="E61" i="24"/>
  <c r="F61" i="24"/>
  <c r="G61" i="24"/>
  <c r="H61" i="24"/>
  <c r="B62" i="24"/>
  <c r="C62" i="24"/>
  <c r="D62" i="24"/>
  <c r="E62" i="24"/>
  <c r="F62" i="24"/>
  <c r="G62" i="24"/>
  <c r="H62" i="24"/>
  <c r="B63" i="24"/>
  <c r="C63" i="24"/>
  <c r="D63" i="24"/>
  <c r="E63" i="24"/>
  <c r="F63" i="24"/>
  <c r="G63" i="24"/>
  <c r="H63" i="24"/>
  <c r="B64" i="24"/>
  <c r="C64" i="24"/>
  <c r="D64" i="24"/>
  <c r="E64" i="24"/>
  <c r="F64" i="24"/>
  <c r="G64" i="24"/>
  <c r="H64" i="24"/>
  <c r="B65" i="24"/>
  <c r="C65" i="24"/>
  <c r="D65" i="24"/>
  <c r="E65" i="24"/>
  <c r="F65" i="24"/>
  <c r="G65" i="24"/>
  <c r="H65" i="24"/>
  <c r="B66" i="24"/>
  <c r="C66" i="24"/>
  <c r="D66" i="24"/>
  <c r="E66" i="24"/>
  <c r="F66" i="24"/>
  <c r="G66" i="24"/>
  <c r="H66" i="24"/>
  <c r="B67" i="24"/>
  <c r="C67" i="24"/>
  <c r="D67" i="24"/>
  <c r="E67" i="24"/>
  <c r="F67" i="24"/>
  <c r="G67" i="24"/>
  <c r="H67" i="24"/>
  <c r="B68" i="24"/>
  <c r="C68" i="24"/>
  <c r="D68" i="24"/>
  <c r="E68" i="24"/>
  <c r="F68" i="24"/>
  <c r="G68" i="24"/>
  <c r="H68" i="24"/>
  <c r="B69" i="24"/>
  <c r="C69" i="24"/>
  <c r="D69" i="24"/>
  <c r="E69" i="24"/>
  <c r="F69" i="24"/>
  <c r="G69" i="24"/>
  <c r="H69" i="24"/>
  <c r="B70" i="24"/>
  <c r="C70" i="24"/>
  <c r="D70" i="24"/>
  <c r="E70" i="24"/>
  <c r="F70" i="24"/>
  <c r="G70" i="24"/>
  <c r="H70" i="24"/>
  <c r="B71" i="24"/>
  <c r="C71" i="24"/>
  <c r="D71" i="24"/>
  <c r="E71" i="24"/>
  <c r="F71" i="24"/>
  <c r="G71" i="24"/>
  <c r="H71" i="24"/>
  <c r="B72" i="24"/>
  <c r="C72" i="24"/>
  <c r="D72" i="24"/>
  <c r="E72" i="24"/>
  <c r="F72" i="24"/>
  <c r="G72" i="24"/>
  <c r="H72" i="24"/>
  <c r="B73" i="24"/>
  <c r="C73" i="24"/>
  <c r="D73" i="24"/>
  <c r="E73" i="24"/>
  <c r="F73" i="24"/>
  <c r="G73" i="24"/>
  <c r="H73" i="24"/>
  <c r="B74" i="24"/>
  <c r="C74" i="24"/>
  <c r="D74" i="24"/>
  <c r="E74" i="24"/>
  <c r="F74" i="24"/>
  <c r="G74" i="24"/>
  <c r="H74" i="24"/>
  <c r="B75" i="24"/>
  <c r="C75" i="24"/>
  <c r="D75" i="24"/>
  <c r="E75" i="24"/>
  <c r="F75" i="24"/>
  <c r="G75" i="24"/>
  <c r="H75" i="24"/>
  <c r="B76" i="24"/>
  <c r="C76" i="24"/>
  <c r="D76" i="24"/>
  <c r="E76" i="24"/>
  <c r="F76" i="24"/>
  <c r="G76" i="24"/>
  <c r="H76" i="24"/>
  <c r="B77" i="24"/>
  <c r="C77" i="24"/>
  <c r="D77" i="24"/>
  <c r="E77" i="24"/>
  <c r="F77" i="24"/>
  <c r="G77" i="24"/>
  <c r="H77" i="24"/>
  <c r="B78" i="24"/>
  <c r="C78" i="24"/>
  <c r="D78" i="24"/>
  <c r="E78" i="24"/>
  <c r="F78" i="24"/>
  <c r="G78" i="24"/>
  <c r="H78" i="24"/>
  <c r="B79" i="24"/>
  <c r="C79" i="24"/>
  <c r="D79" i="24"/>
  <c r="E79" i="24"/>
  <c r="F79" i="24"/>
  <c r="G79" i="24"/>
  <c r="H79" i="24"/>
  <c r="B80" i="24"/>
  <c r="C80" i="24"/>
  <c r="D80" i="24"/>
  <c r="E80" i="24"/>
  <c r="F80" i="24"/>
  <c r="G80" i="24"/>
  <c r="H80" i="24"/>
  <c r="B81" i="24"/>
  <c r="C81" i="24"/>
  <c r="D81" i="24"/>
  <c r="E81" i="24"/>
  <c r="F81" i="24"/>
  <c r="G81" i="24"/>
  <c r="H81" i="24"/>
  <c r="B82" i="24"/>
  <c r="C82" i="24"/>
  <c r="D82" i="24"/>
  <c r="E82" i="24"/>
  <c r="F82" i="24"/>
  <c r="G82" i="24"/>
  <c r="H82" i="24"/>
  <c r="B83" i="24"/>
  <c r="C83" i="24"/>
  <c r="D83" i="24"/>
  <c r="E83" i="24"/>
  <c r="F83" i="24"/>
  <c r="G83" i="24"/>
  <c r="H83" i="24"/>
  <c r="B84" i="24"/>
  <c r="C84" i="24"/>
  <c r="D84" i="24"/>
  <c r="E84" i="24"/>
  <c r="F84" i="24"/>
  <c r="G84" i="24"/>
  <c r="H84" i="24"/>
  <c r="B85" i="24"/>
  <c r="C85" i="24"/>
  <c r="D85" i="24"/>
  <c r="E85" i="24"/>
  <c r="F85" i="24"/>
  <c r="G85" i="24"/>
  <c r="H85" i="24"/>
  <c r="B86" i="24"/>
  <c r="C86" i="24"/>
  <c r="D86" i="24"/>
  <c r="E86" i="24"/>
  <c r="F86" i="24"/>
  <c r="G86" i="24"/>
  <c r="H86" i="24"/>
  <c r="B87" i="24"/>
  <c r="C87" i="24"/>
  <c r="D87" i="24"/>
  <c r="E87" i="24"/>
  <c r="F87" i="24"/>
  <c r="G87" i="24"/>
  <c r="H87" i="24"/>
  <c r="B88" i="24"/>
  <c r="C88" i="24"/>
  <c r="D88" i="24"/>
  <c r="E88" i="24"/>
  <c r="F88" i="24"/>
  <c r="G88" i="24"/>
  <c r="H88" i="24"/>
  <c r="B89" i="24"/>
  <c r="C89" i="24"/>
  <c r="D89" i="24"/>
  <c r="E89" i="24"/>
  <c r="F89" i="24"/>
  <c r="G89" i="24"/>
  <c r="H89" i="24"/>
  <c r="B90" i="24"/>
  <c r="C90" i="24"/>
  <c r="D90" i="24"/>
  <c r="E90" i="24"/>
  <c r="F90" i="24"/>
  <c r="G90" i="24"/>
  <c r="H90" i="24"/>
  <c r="B91" i="24"/>
  <c r="C91" i="24"/>
  <c r="D91" i="24"/>
  <c r="E91" i="24"/>
  <c r="F91" i="24"/>
  <c r="G91" i="24"/>
  <c r="H91" i="24"/>
  <c r="B92" i="24"/>
  <c r="C92" i="24"/>
  <c r="D92" i="24"/>
  <c r="E92" i="24"/>
  <c r="F92" i="24"/>
  <c r="G92" i="24"/>
  <c r="H92" i="24"/>
  <c r="B93" i="24"/>
  <c r="C93" i="24"/>
  <c r="D93" i="24"/>
  <c r="E93" i="24"/>
  <c r="F93" i="24"/>
  <c r="G93" i="24"/>
  <c r="H93" i="24"/>
  <c r="B94" i="24"/>
  <c r="C94" i="24"/>
  <c r="D94" i="24"/>
  <c r="E94" i="24"/>
  <c r="F94" i="24"/>
  <c r="G94" i="24"/>
  <c r="H94" i="24"/>
  <c r="B95" i="24"/>
  <c r="C95" i="24"/>
  <c r="D95" i="24"/>
  <c r="E95" i="24"/>
  <c r="F95" i="24"/>
  <c r="G95" i="24"/>
  <c r="H95" i="24"/>
  <c r="B96" i="24"/>
  <c r="C96" i="24"/>
  <c r="D96" i="24"/>
  <c r="E96" i="24"/>
  <c r="F96" i="24"/>
  <c r="G96" i="24"/>
  <c r="H96" i="24"/>
  <c r="B97" i="24"/>
  <c r="C97" i="24"/>
  <c r="D97" i="24"/>
  <c r="E97" i="24"/>
  <c r="F97" i="24"/>
  <c r="G97" i="24"/>
  <c r="H97" i="24"/>
  <c r="B98" i="24"/>
  <c r="C98" i="24"/>
  <c r="D98" i="24"/>
  <c r="E98" i="24"/>
  <c r="F98" i="24"/>
  <c r="G98" i="24"/>
  <c r="H98" i="24"/>
  <c r="B99" i="24"/>
  <c r="C99" i="24"/>
  <c r="D99" i="24"/>
  <c r="E99" i="24"/>
  <c r="F99" i="24"/>
  <c r="G99" i="24"/>
  <c r="H99" i="24"/>
  <c r="B100" i="24"/>
  <c r="C100" i="24"/>
  <c r="D100" i="24"/>
  <c r="E100" i="24"/>
  <c r="F100" i="24"/>
  <c r="G100" i="24"/>
  <c r="H100" i="24"/>
  <c r="B101" i="24"/>
  <c r="C101" i="24"/>
  <c r="D101" i="24"/>
  <c r="E101" i="24"/>
  <c r="F101" i="24"/>
  <c r="G101" i="24"/>
  <c r="H101" i="24"/>
  <c r="B102" i="24"/>
  <c r="C102" i="24"/>
  <c r="D102" i="24"/>
  <c r="E102" i="24"/>
  <c r="F102" i="24"/>
  <c r="G102" i="24"/>
  <c r="H102" i="24"/>
  <c r="B103" i="24"/>
  <c r="C103" i="24"/>
  <c r="D103" i="24"/>
  <c r="E103" i="24"/>
  <c r="F103" i="24"/>
  <c r="G103" i="24"/>
  <c r="H103" i="24"/>
  <c r="B104" i="24"/>
  <c r="C104" i="24"/>
  <c r="D104" i="24"/>
  <c r="E104" i="24"/>
  <c r="F104" i="24"/>
  <c r="G104" i="24"/>
  <c r="H104" i="24"/>
  <c r="B105" i="24"/>
  <c r="C105" i="24"/>
  <c r="D105" i="24"/>
  <c r="E105" i="24"/>
  <c r="F105" i="24"/>
  <c r="G105" i="24"/>
  <c r="H105" i="24"/>
  <c r="B106" i="24"/>
  <c r="C106" i="24"/>
  <c r="D106" i="24"/>
  <c r="E106" i="24"/>
  <c r="F106" i="24"/>
  <c r="G106" i="24"/>
  <c r="H106" i="24"/>
  <c r="B107" i="24"/>
  <c r="C107" i="24"/>
  <c r="D107" i="24"/>
  <c r="E107" i="24"/>
  <c r="F107" i="24"/>
  <c r="G107" i="24"/>
  <c r="H107" i="24"/>
  <c r="B108" i="24"/>
  <c r="C108" i="24"/>
  <c r="D108" i="24"/>
  <c r="E108" i="24"/>
  <c r="F108" i="24"/>
  <c r="G108" i="24"/>
  <c r="H108" i="24"/>
  <c r="B109" i="24"/>
  <c r="C109" i="24"/>
  <c r="D109" i="24"/>
  <c r="E109" i="24"/>
  <c r="F109" i="24"/>
  <c r="G109" i="24"/>
  <c r="H109" i="24"/>
  <c r="B110" i="24"/>
  <c r="C110" i="24"/>
  <c r="D110" i="24"/>
  <c r="E110" i="24"/>
  <c r="F110" i="24"/>
  <c r="G110" i="24"/>
  <c r="H110" i="24"/>
  <c r="B111" i="24"/>
  <c r="C111" i="24"/>
  <c r="D111" i="24"/>
  <c r="E111" i="24"/>
  <c r="F111" i="24"/>
  <c r="G111" i="24"/>
  <c r="H111" i="24"/>
  <c r="B112" i="24"/>
  <c r="C112" i="24"/>
  <c r="D112" i="24"/>
  <c r="E112" i="24"/>
  <c r="F112" i="24"/>
  <c r="G112" i="24"/>
  <c r="H112" i="24"/>
  <c r="B113" i="24"/>
  <c r="C113" i="24"/>
  <c r="D113" i="24"/>
  <c r="E113" i="24"/>
  <c r="F113" i="24"/>
  <c r="G113" i="24"/>
  <c r="H113" i="24"/>
  <c r="B114" i="24"/>
  <c r="C114" i="24"/>
  <c r="D114" i="24"/>
  <c r="E114" i="24"/>
  <c r="F114" i="24"/>
  <c r="G114" i="24"/>
  <c r="H114" i="24"/>
  <c r="B115" i="24"/>
  <c r="C115" i="24"/>
  <c r="D115" i="24"/>
  <c r="E115" i="24"/>
  <c r="F115" i="24"/>
  <c r="G115" i="24"/>
  <c r="H115" i="24"/>
  <c r="H3" i="24"/>
  <c r="B3" i="24"/>
  <c r="K26" i="13" l="1"/>
  <c r="J26" i="13"/>
  <c r="I26" i="13"/>
  <c r="H26" i="13"/>
  <c r="G26" i="13"/>
  <c r="F26" i="13"/>
  <c r="I27" i="13"/>
  <c r="F27" i="13"/>
  <c r="I28" i="13"/>
  <c r="F28" i="13"/>
  <c r="C28" i="13"/>
  <c r="C27" i="13"/>
  <c r="E26" i="13"/>
  <c r="D26" i="13"/>
  <c r="C26" i="13"/>
  <c r="A3" i="9"/>
  <c r="B3" i="9" s="1"/>
  <c r="A3" i="7"/>
  <c r="B3" i="7" s="1"/>
  <c r="A3" i="6"/>
  <c r="B3" i="6" s="1"/>
  <c r="A2" i="1"/>
  <c r="B2" i="1" s="1"/>
  <c r="A3" i="24"/>
  <c r="C3" i="24"/>
  <c r="D3" i="24"/>
  <c r="E3" i="24"/>
  <c r="F3" i="24"/>
  <c r="G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" i="24"/>
  <c r="A3" i="25"/>
  <c r="I3" i="25"/>
  <c r="C3" i="25"/>
  <c r="D3" i="25"/>
  <c r="E3" i="25"/>
  <c r="F3" i="25"/>
  <c r="G3" i="25"/>
  <c r="H3" i="25"/>
  <c r="B3" i="25"/>
  <c r="A4" i="25"/>
  <c r="I4" i="25"/>
  <c r="C4" i="25"/>
  <c r="D4" i="25"/>
  <c r="E4" i="25"/>
  <c r="F4" i="25"/>
  <c r="G4" i="25"/>
  <c r="H4" i="25"/>
  <c r="B4" i="25"/>
  <c r="A5" i="25"/>
  <c r="I5" i="25"/>
  <c r="C5" i="25"/>
  <c r="D5" i="25"/>
  <c r="E5" i="25"/>
  <c r="F5" i="25"/>
  <c r="G5" i="25"/>
  <c r="H5" i="25"/>
  <c r="B5" i="25"/>
  <c r="A6" i="25"/>
  <c r="I6" i="25"/>
  <c r="C6" i="25"/>
  <c r="D6" i="25"/>
  <c r="E6" i="25"/>
  <c r="F6" i="25"/>
  <c r="G6" i="25"/>
  <c r="H6" i="25"/>
  <c r="B6" i="25"/>
  <c r="B2" i="25"/>
  <c r="A2" i="25"/>
  <c r="C58" i="22"/>
  <c r="E58" i="22"/>
  <c r="C60" i="22"/>
  <c r="E60" i="22"/>
  <c r="C62" i="22"/>
  <c r="E62" i="22"/>
  <c r="E63" i="22"/>
  <c r="C64" i="22"/>
  <c r="E64" i="22"/>
  <c r="C66" i="22"/>
  <c r="E66" i="22"/>
  <c r="B66" i="22"/>
  <c r="B58" i="22"/>
  <c r="B60" i="22"/>
  <c r="B62" i="22"/>
  <c r="B64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F66" i="22"/>
  <c r="F64" i="22"/>
  <c r="F62" i="22"/>
  <c r="F60" i="22"/>
  <c r="E59" i="22"/>
  <c r="F58" i="22"/>
  <c r="A12" i="22"/>
  <c r="F54" i="22" s="1"/>
  <c r="A11" i="22"/>
  <c r="C11" i="22" s="1"/>
  <c r="A10" i="22"/>
  <c r="A9" i="22"/>
  <c r="C9" i="22" s="1"/>
  <c r="A8" i="22"/>
  <c r="A7" i="22"/>
  <c r="C7" i="22" s="1"/>
  <c r="A6" i="22"/>
  <c r="A5" i="22"/>
  <c r="C21" i="22" s="1"/>
  <c r="A4" i="22"/>
  <c r="C46" i="22" s="1"/>
  <c r="A48" i="21"/>
  <c r="I48" i="21" s="1"/>
  <c r="A47" i="21"/>
  <c r="H47" i="21" s="1"/>
  <c r="A46" i="21"/>
  <c r="E46" i="21" s="1"/>
  <c r="A45" i="21"/>
  <c r="C45" i="21" s="1"/>
  <c r="A44" i="21"/>
  <c r="D44" i="21" s="1"/>
  <c r="A43" i="21"/>
  <c r="C43" i="21" s="1"/>
  <c r="A42" i="21"/>
  <c r="E42" i="21" s="1"/>
  <c r="A41" i="21"/>
  <c r="J41" i="21" s="1"/>
  <c r="A40" i="21"/>
  <c r="A39" i="21"/>
  <c r="C39" i="21" s="1"/>
  <c r="A38" i="21"/>
  <c r="K38" i="21" s="1"/>
  <c r="A37" i="21"/>
  <c r="C37" i="21" s="1"/>
  <c r="A36" i="21"/>
  <c r="D36" i="21" s="1"/>
  <c r="A35" i="21"/>
  <c r="L35" i="21" s="1"/>
  <c r="A34" i="21"/>
  <c r="E34" i="21" s="1"/>
  <c r="A33" i="21"/>
  <c r="C33" i="21" s="1"/>
  <c r="A32" i="21"/>
  <c r="I32" i="21" s="1"/>
  <c r="A31" i="21"/>
  <c r="H31" i="21" s="1"/>
  <c r="A30" i="21"/>
  <c r="E30" i="21" s="1"/>
  <c r="A29" i="21"/>
  <c r="C29" i="21" s="1"/>
  <c r="A28" i="21"/>
  <c r="D28" i="21" s="1"/>
  <c r="A27" i="21"/>
  <c r="C27" i="21" s="1"/>
  <c r="A26" i="21"/>
  <c r="E26" i="21" s="1"/>
  <c r="A25" i="21"/>
  <c r="C25" i="21" s="1"/>
  <c r="A24" i="21"/>
  <c r="A23" i="21"/>
  <c r="C23" i="21" s="1"/>
  <c r="A22" i="21"/>
  <c r="K22" i="21" s="1"/>
  <c r="A21" i="21"/>
  <c r="C21" i="21" s="1"/>
  <c r="A20" i="21"/>
  <c r="M20" i="21" s="1"/>
  <c r="A19" i="21"/>
  <c r="L19" i="21" s="1"/>
  <c r="A18" i="21"/>
  <c r="E18" i="21" s="1"/>
  <c r="A17" i="21"/>
  <c r="C17" i="21" s="1"/>
  <c r="A16" i="21"/>
  <c r="D16" i="21" s="1"/>
  <c r="A15" i="21"/>
  <c r="H15" i="21" s="1"/>
  <c r="A14" i="21"/>
  <c r="E14" i="21" s="1"/>
  <c r="A13" i="21"/>
  <c r="N13" i="21" s="1"/>
  <c r="A12" i="21"/>
  <c r="D12" i="21" s="1"/>
  <c r="A11" i="21"/>
  <c r="C11" i="21" s="1"/>
  <c r="A10" i="21"/>
  <c r="E10" i="21" s="1"/>
  <c r="A9" i="21"/>
  <c r="C9" i="21" s="1"/>
  <c r="A8" i="21"/>
  <c r="A7" i="21"/>
  <c r="G7" i="21" s="1"/>
  <c r="A6" i="21"/>
  <c r="K6" i="21" s="1"/>
  <c r="A5" i="21"/>
  <c r="A4" i="21"/>
  <c r="M4" i="21" s="1"/>
  <c r="A3" i="21"/>
  <c r="K3" i="21" s="1"/>
  <c r="A4" i="20"/>
  <c r="A5" i="20"/>
  <c r="B5" i="20" s="1"/>
  <c r="A6" i="20"/>
  <c r="A7" i="20"/>
  <c r="A8" i="20"/>
  <c r="A9" i="20"/>
  <c r="B9" i="20" s="1"/>
  <c r="A10" i="20"/>
  <c r="A11" i="20"/>
  <c r="A12" i="20"/>
  <c r="A13" i="20"/>
  <c r="B13" i="20" s="1"/>
  <c r="A14" i="20"/>
  <c r="B14" i="20" s="1"/>
  <c r="A15" i="20"/>
  <c r="A16" i="20"/>
  <c r="A17" i="20"/>
  <c r="B17" i="20" s="1"/>
  <c r="A18" i="20"/>
  <c r="B18" i="20" s="1"/>
  <c r="A19" i="20"/>
  <c r="B19" i="20" s="1"/>
  <c r="A20" i="20"/>
  <c r="A21" i="20"/>
  <c r="M21" i="20" s="1"/>
  <c r="A22" i="20"/>
  <c r="A23" i="20"/>
  <c r="A24" i="20"/>
  <c r="F24" i="20" s="1"/>
  <c r="A25" i="20"/>
  <c r="E25" i="20" s="1"/>
  <c r="A26" i="20"/>
  <c r="J26" i="20" s="1"/>
  <c r="A27" i="20"/>
  <c r="A28" i="20"/>
  <c r="F28" i="20" s="1"/>
  <c r="A29" i="20"/>
  <c r="E29" i="20" s="1"/>
  <c r="A30" i="20"/>
  <c r="B30" i="20" s="1"/>
  <c r="A31" i="20"/>
  <c r="A32" i="20"/>
  <c r="A33" i="20"/>
  <c r="E33" i="20" s="1"/>
  <c r="A34" i="20"/>
  <c r="L34" i="20" s="1"/>
  <c r="A35" i="20"/>
  <c r="F35" i="20" s="1"/>
  <c r="A36" i="20"/>
  <c r="L36" i="20" s="1"/>
  <c r="A37" i="20"/>
  <c r="I37" i="20" s="1"/>
  <c r="A38" i="20"/>
  <c r="A39" i="20"/>
  <c r="J39" i="20" s="1"/>
  <c r="A40" i="20"/>
  <c r="H40" i="20" s="1"/>
  <c r="A41" i="20"/>
  <c r="I41" i="20" s="1"/>
  <c r="A42" i="20"/>
  <c r="K42" i="20" s="1"/>
  <c r="A43" i="20"/>
  <c r="E43" i="20" s="1"/>
  <c r="A44" i="20"/>
  <c r="A45" i="20"/>
  <c r="F45" i="20" s="1"/>
  <c r="A46" i="20"/>
  <c r="K46" i="20" s="1"/>
  <c r="A47" i="20"/>
  <c r="I47" i="20" s="1"/>
  <c r="A48" i="20"/>
  <c r="G48" i="20" s="1"/>
  <c r="A3" i="20"/>
  <c r="K3" i="20" s="1"/>
  <c r="A92" i="1"/>
  <c r="A93" i="1"/>
  <c r="B93" i="1" s="1"/>
  <c r="A94" i="1"/>
  <c r="B94" i="1" s="1"/>
  <c r="A95" i="1"/>
  <c r="E95" i="1" s="1"/>
  <c r="A96" i="1"/>
  <c r="I96" i="1" s="1"/>
  <c r="A97" i="1"/>
  <c r="C97" i="1" s="1"/>
  <c r="A98" i="1"/>
  <c r="E98" i="1" s="1"/>
  <c r="A99" i="1"/>
  <c r="A100" i="1"/>
  <c r="I100" i="1" s="1"/>
  <c r="A101" i="1"/>
  <c r="B101" i="1" s="1"/>
  <c r="A102" i="1"/>
  <c r="C102" i="1" s="1"/>
  <c r="A103" i="1"/>
  <c r="I103" i="1" s="1"/>
  <c r="A104" i="1"/>
  <c r="I104" i="1" s="1"/>
  <c r="A105" i="1"/>
  <c r="H105" i="1" s="1"/>
  <c r="A106" i="1"/>
  <c r="E106" i="1" s="1"/>
  <c r="A107" i="1"/>
  <c r="B107" i="1" s="1"/>
  <c r="A108" i="1"/>
  <c r="E108" i="1" s="1"/>
  <c r="A109" i="1"/>
  <c r="C109" i="1" s="1"/>
  <c r="A110" i="1"/>
  <c r="B110" i="1" s="1"/>
  <c r="A111" i="1"/>
  <c r="B111" i="1" s="1"/>
  <c r="A112" i="1"/>
  <c r="D112" i="1" s="1"/>
  <c r="A113" i="1"/>
  <c r="D113" i="1" s="1"/>
  <c r="A114" i="1"/>
  <c r="A115" i="1"/>
  <c r="B115" i="1" s="1"/>
  <c r="A116" i="1"/>
  <c r="B116" i="1" s="1"/>
  <c r="A117" i="1"/>
  <c r="G117" i="1" s="1"/>
  <c r="A118" i="1"/>
  <c r="C118" i="1" s="1"/>
  <c r="A119" i="1"/>
  <c r="B119" i="1" s="1"/>
  <c r="A120" i="1"/>
  <c r="H120" i="1" s="1"/>
  <c r="A121" i="1"/>
  <c r="K121" i="1" s="1"/>
  <c r="A122" i="1"/>
  <c r="A123" i="1"/>
  <c r="Q123" i="1" s="1"/>
  <c r="A124" i="1"/>
  <c r="B124" i="1" s="1"/>
  <c r="A125" i="1"/>
  <c r="C125" i="1" s="1"/>
  <c r="A126" i="1"/>
  <c r="C126" i="1" s="1"/>
  <c r="A127" i="1"/>
  <c r="C127" i="1" s="1"/>
  <c r="A128" i="1"/>
  <c r="D128" i="1" s="1"/>
  <c r="A129" i="1"/>
  <c r="A130" i="1"/>
  <c r="B130" i="1" s="1"/>
  <c r="A131" i="1"/>
  <c r="D131" i="1" s="1"/>
  <c r="Q131" i="1"/>
  <c r="A132" i="1"/>
  <c r="B132" i="1" s="1"/>
  <c r="A133" i="1"/>
  <c r="F133" i="1" s="1"/>
  <c r="A134" i="1"/>
  <c r="D134" i="1" s="1"/>
  <c r="A135" i="1"/>
  <c r="L135" i="1" s="1"/>
  <c r="A136" i="1"/>
  <c r="E136" i="1" s="1"/>
  <c r="A137" i="1"/>
  <c r="Q137" i="1" s="1"/>
  <c r="A138" i="1"/>
  <c r="E138" i="1" s="1"/>
  <c r="A139" i="1"/>
  <c r="A140" i="1"/>
  <c r="C140" i="1" s="1"/>
  <c r="A141" i="1"/>
  <c r="M141" i="1" s="1"/>
  <c r="A142" i="1"/>
  <c r="H142" i="1" s="1"/>
  <c r="A143" i="1"/>
  <c r="E143" i="1" s="1"/>
  <c r="A144" i="1"/>
  <c r="G144" i="1" s="1"/>
  <c r="A145" i="1"/>
  <c r="A146" i="1"/>
  <c r="B146" i="1" s="1"/>
  <c r="A147" i="1"/>
  <c r="K147" i="1" s="1"/>
  <c r="A148" i="1"/>
  <c r="B148" i="1" s="1"/>
  <c r="A149" i="1"/>
  <c r="Q149" i="1" s="1"/>
  <c r="A150" i="1"/>
  <c r="F150" i="1" s="1"/>
  <c r="E23" i="21" l="1"/>
  <c r="N45" i="20"/>
  <c r="B21" i="20"/>
  <c r="I3" i="20"/>
  <c r="I45" i="20"/>
  <c r="F41" i="20"/>
  <c r="M33" i="20"/>
  <c r="I25" i="20"/>
  <c r="E47" i="21"/>
  <c r="E15" i="21"/>
  <c r="B37" i="20"/>
  <c r="D3" i="20"/>
  <c r="K41" i="20"/>
  <c r="G37" i="20"/>
  <c r="I29" i="20"/>
  <c r="C3" i="20"/>
  <c r="J3" i="20"/>
  <c r="G45" i="20"/>
  <c r="E41" i="20"/>
  <c r="L33" i="20"/>
  <c r="E39" i="21"/>
  <c r="E7" i="21"/>
  <c r="B3" i="20"/>
  <c r="H46" i="20"/>
  <c r="M41" i="20"/>
  <c r="J37" i="20"/>
  <c r="L29" i="20"/>
  <c r="E31" i="21"/>
  <c r="L94" i="1"/>
  <c r="P94" i="1"/>
  <c r="I94" i="1"/>
  <c r="N3" i="7"/>
  <c r="E94" i="1"/>
  <c r="G45" i="21"/>
  <c r="G37" i="21"/>
  <c r="G29" i="21"/>
  <c r="G21" i="21"/>
  <c r="G13" i="21"/>
  <c r="N45" i="21"/>
  <c r="L11" i="21"/>
  <c r="B45" i="20"/>
  <c r="B33" i="20"/>
  <c r="E3" i="20"/>
  <c r="M3" i="20"/>
  <c r="M45" i="20"/>
  <c r="E45" i="20"/>
  <c r="J41" i="20"/>
  <c r="M37" i="20"/>
  <c r="F37" i="20"/>
  <c r="I33" i="20"/>
  <c r="M25" i="20"/>
  <c r="E43" i="21"/>
  <c r="E35" i="21"/>
  <c r="E27" i="21"/>
  <c r="E19" i="21"/>
  <c r="E11" i="21"/>
  <c r="H39" i="21"/>
  <c r="J9" i="21"/>
  <c r="J25" i="21"/>
  <c r="B34" i="20"/>
  <c r="B41" i="20"/>
  <c r="B25" i="20"/>
  <c r="H3" i="20"/>
  <c r="N3" i="20"/>
  <c r="J45" i="20"/>
  <c r="L42" i="20"/>
  <c r="G41" i="20"/>
  <c r="K37" i="20"/>
  <c r="E37" i="20"/>
  <c r="M29" i="20"/>
  <c r="L25" i="20"/>
  <c r="G41" i="21"/>
  <c r="G33" i="21"/>
  <c r="G25" i="21"/>
  <c r="G17" i="21"/>
  <c r="G9" i="21"/>
  <c r="N29" i="21"/>
  <c r="K119" i="1"/>
  <c r="Q94" i="1"/>
  <c r="G94" i="1"/>
  <c r="L3" i="7"/>
  <c r="I3" i="9"/>
  <c r="Q108" i="1"/>
  <c r="I3" i="7"/>
  <c r="D150" i="1"/>
  <c r="J118" i="1"/>
  <c r="D3" i="7"/>
  <c r="D4" i="22"/>
  <c r="B28" i="22"/>
  <c r="B50" i="22"/>
  <c r="C25" i="22"/>
  <c r="E20" i="22"/>
  <c r="B46" i="22"/>
  <c r="F46" i="22"/>
  <c r="F46" i="21"/>
  <c r="F42" i="21"/>
  <c r="F38" i="21"/>
  <c r="F34" i="21"/>
  <c r="F30" i="21"/>
  <c r="F26" i="21"/>
  <c r="F22" i="21"/>
  <c r="F18" i="21"/>
  <c r="F14" i="21"/>
  <c r="F10" i="21"/>
  <c r="K34" i="21"/>
  <c r="H23" i="21"/>
  <c r="G42" i="20"/>
  <c r="L43" i="21"/>
  <c r="K18" i="21"/>
  <c r="H7" i="21"/>
  <c r="B46" i="20"/>
  <c r="B35" i="20"/>
  <c r="B29" i="20"/>
  <c r="F3" i="20"/>
  <c r="L3" i="20"/>
  <c r="K45" i="20"/>
  <c r="N41" i="20"/>
  <c r="N37" i="20"/>
  <c r="F3" i="21"/>
  <c r="C41" i="21"/>
  <c r="C13" i="21"/>
  <c r="L27" i="21"/>
  <c r="L3" i="6"/>
  <c r="Q133" i="1"/>
  <c r="Q119" i="1"/>
  <c r="L110" i="1"/>
  <c r="Q2" i="1"/>
  <c r="P3" i="7"/>
  <c r="G3" i="7"/>
  <c r="E3" i="9"/>
  <c r="L131" i="1"/>
  <c r="G124" i="1"/>
  <c r="F119" i="1"/>
  <c r="L2" i="1"/>
  <c r="S3" i="6"/>
  <c r="I3" i="6"/>
  <c r="Q3" i="7"/>
  <c r="M3" i="7"/>
  <c r="H3" i="7"/>
  <c r="C3" i="7"/>
  <c r="H3" i="9"/>
  <c r="E149" i="1"/>
  <c r="L132" i="1"/>
  <c r="E119" i="1"/>
  <c r="Q95" i="1"/>
  <c r="I2" i="1"/>
  <c r="Q3" i="6"/>
  <c r="G3" i="6"/>
  <c r="M95" i="1"/>
  <c r="D2" i="1"/>
  <c r="O3" i="6"/>
  <c r="D3" i="6"/>
  <c r="O3" i="7"/>
  <c r="K3" i="7"/>
  <c r="E3" i="7"/>
  <c r="L3" i="9"/>
  <c r="D3" i="9"/>
  <c r="K3" i="9"/>
  <c r="G3" i="9"/>
  <c r="C3" i="9"/>
  <c r="N3" i="9"/>
  <c r="J3" i="9"/>
  <c r="M3" i="9" s="1"/>
  <c r="F3" i="9"/>
  <c r="R3" i="6"/>
  <c r="M3" i="6"/>
  <c r="H3" i="6"/>
  <c r="C3" i="6"/>
  <c r="T3" i="6"/>
  <c r="P3" i="6"/>
  <c r="K3" i="6"/>
  <c r="E3" i="6"/>
  <c r="M2" i="1"/>
  <c r="E2" i="1"/>
  <c r="I118" i="1"/>
  <c r="L150" i="1"/>
  <c r="E118" i="1"/>
  <c r="D116" i="1"/>
  <c r="L96" i="1"/>
  <c r="K94" i="1"/>
  <c r="D94" i="1"/>
  <c r="J150" i="1"/>
  <c r="L130" i="1"/>
  <c r="K127" i="1"/>
  <c r="L124" i="1"/>
  <c r="M118" i="1"/>
  <c r="B118" i="1"/>
  <c r="M102" i="1"/>
  <c r="P2" i="1"/>
  <c r="H2" i="1"/>
  <c r="C44" i="20"/>
  <c r="D44" i="20"/>
  <c r="E44" i="20"/>
  <c r="I44" i="20"/>
  <c r="M44" i="20"/>
  <c r="F44" i="20"/>
  <c r="J44" i="20"/>
  <c r="N44" i="20"/>
  <c r="B44" i="20"/>
  <c r="C32" i="20"/>
  <c r="E32" i="20"/>
  <c r="I32" i="20"/>
  <c r="M32" i="20"/>
  <c r="D32" i="20"/>
  <c r="H32" i="20"/>
  <c r="L32" i="20"/>
  <c r="G32" i="20"/>
  <c r="J32" i="20"/>
  <c r="B32" i="20"/>
  <c r="K32" i="20"/>
  <c r="C20" i="20"/>
  <c r="D20" i="20"/>
  <c r="E20" i="20"/>
  <c r="I20" i="20"/>
  <c r="M20" i="20"/>
  <c r="F20" i="20"/>
  <c r="J20" i="20"/>
  <c r="N20" i="20"/>
  <c r="G20" i="20"/>
  <c r="K20" i="20"/>
  <c r="H20" i="20"/>
  <c r="L20" i="20"/>
  <c r="B20" i="20"/>
  <c r="C8" i="20"/>
  <c r="D8" i="20"/>
  <c r="E8" i="20"/>
  <c r="I8" i="20"/>
  <c r="M8" i="20"/>
  <c r="F8" i="20"/>
  <c r="J8" i="20"/>
  <c r="N8" i="20"/>
  <c r="G8" i="20"/>
  <c r="K8" i="20"/>
  <c r="H8" i="20"/>
  <c r="L8" i="20"/>
  <c r="B8" i="20"/>
  <c r="K44" i="20"/>
  <c r="M43" i="20"/>
  <c r="F32" i="20"/>
  <c r="C48" i="20"/>
  <c r="D48" i="20"/>
  <c r="E48" i="20"/>
  <c r="I48" i="20"/>
  <c r="M48" i="20"/>
  <c r="F48" i="20"/>
  <c r="J48" i="20"/>
  <c r="N48" i="20"/>
  <c r="B48" i="20"/>
  <c r="C36" i="20"/>
  <c r="D36" i="20"/>
  <c r="E36" i="20"/>
  <c r="I36" i="20"/>
  <c r="M36" i="20"/>
  <c r="F36" i="20"/>
  <c r="J36" i="20"/>
  <c r="N36" i="20"/>
  <c r="B36" i="20"/>
  <c r="G36" i="20"/>
  <c r="K36" i="20"/>
  <c r="C16" i="20"/>
  <c r="D16" i="20"/>
  <c r="E16" i="20"/>
  <c r="I16" i="20"/>
  <c r="M16" i="20"/>
  <c r="F16" i="20"/>
  <c r="J16" i="20"/>
  <c r="N16" i="20"/>
  <c r="G16" i="20"/>
  <c r="K16" i="20"/>
  <c r="H16" i="20"/>
  <c r="L16" i="20"/>
  <c r="B16" i="20"/>
  <c r="C47" i="20"/>
  <c r="D47" i="20"/>
  <c r="G47" i="20"/>
  <c r="K47" i="20"/>
  <c r="H47" i="20"/>
  <c r="L47" i="20"/>
  <c r="C43" i="20"/>
  <c r="D43" i="20"/>
  <c r="G43" i="20"/>
  <c r="K43" i="20"/>
  <c r="H43" i="20"/>
  <c r="L43" i="20"/>
  <c r="C39" i="20"/>
  <c r="D39" i="20"/>
  <c r="G39" i="20"/>
  <c r="K39" i="20"/>
  <c r="H39" i="20"/>
  <c r="L39" i="20"/>
  <c r="E39" i="20"/>
  <c r="I39" i="20"/>
  <c r="M39" i="20"/>
  <c r="C35" i="20"/>
  <c r="D35" i="20"/>
  <c r="G35" i="20"/>
  <c r="K35" i="20"/>
  <c r="H35" i="20"/>
  <c r="L35" i="20"/>
  <c r="E35" i="20"/>
  <c r="I35" i="20"/>
  <c r="M35" i="20"/>
  <c r="C31" i="20"/>
  <c r="G31" i="20"/>
  <c r="K31" i="20"/>
  <c r="D31" i="20"/>
  <c r="F31" i="20"/>
  <c r="J31" i="20"/>
  <c r="N31" i="20"/>
  <c r="I31" i="20"/>
  <c r="L31" i="20"/>
  <c r="E31" i="20"/>
  <c r="M31" i="20"/>
  <c r="C27" i="20"/>
  <c r="D27" i="20"/>
  <c r="G27" i="20"/>
  <c r="K27" i="20"/>
  <c r="F27" i="20"/>
  <c r="J27" i="20"/>
  <c r="N27" i="20"/>
  <c r="I27" i="20"/>
  <c r="L27" i="20"/>
  <c r="E27" i="20"/>
  <c r="M27" i="20"/>
  <c r="C23" i="20"/>
  <c r="D23" i="20"/>
  <c r="G23" i="20"/>
  <c r="K23" i="20"/>
  <c r="F23" i="20"/>
  <c r="J23" i="20"/>
  <c r="N23" i="20"/>
  <c r="I23" i="20"/>
  <c r="L23" i="20"/>
  <c r="E23" i="20"/>
  <c r="M23" i="20"/>
  <c r="C19" i="20"/>
  <c r="D19" i="20"/>
  <c r="G19" i="20"/>
  <c r="K19" i="20"/>
  <c r="H19" i="20"/>
  <c r="L19" i="20"/>
  <c r="E19" i="20"/>
  <c r="I19" i="20"/>
  <c r="M19" i="20"/>
  <c r="F19" i="20"/>
  <c r="J19" i="20"/>
  <c r="N19" i="20"/>
  <c r="C15" i="20"/>
  <c r="D15" i="20"/>
  <c r="G15" i="20"/>
  <c r="K15" i="20"/>
  <c r="H15" i="20"/>
  <c r="L15" i="20"/>
  <c r="E15" i="20"/>
  <c r="I15" i="20"/>
  <c r="M15" i="20"/>
  <c r="F15" i="20"/>
  <c r="J15" i="20"/>
  <c r="N15" i="20"/>
  <c r="C11" i="20"/>
  <c r="D11" i="20"/>
  <c r="G11" i="20"/>
  <c r="K11" i="20"/>
  <c r="H11" i="20"/>
  <c r="L11" i="20"/>
  <c r="E11" i="20"/>
  <c r="I11" i="20"/>
  <c r="M11" i="20"/>
  <c r="F11" i="20"/>
  <c r="J11" i="20"/>
  <c r="N11" i="20"/>
  <c r="C7" i="20"/>
  <c r="D7" i="20"/>
  <c r="G7" i="20"/>
  <c r="K7" i="20"/>
  <c r="H7" i="20"/>
  <c r="L7" i="20"/>
  <c r="E7" i="20"/>
  <c r="I7" i="20"/>
  <c r="M7" i="20"/>
  <c r="F7" i="20"/>
  <c r="J7" i="20"/>
  <c r="N7" i="20"/>
  <c r="B39" i="20"/>
  <c r="B23" i="20"/>
  <c r="C46" i="20"/>
  <c r="D46" i="20"/>
  <c r="E46" i="20"/>
  <c r="I46" i="20"/>
  <c r="M46" i="20"/>
  <c r="F46" i="20"/>
  <c r="J46" i="20"/>
  <c r="N46" i="20"/>
  <c r="C38" i="20"/>
  <c r="D38" i="20"/>
  <c r="E38" i="20"/>
  <c r="I38" i="20"/>
  <c r="M38" i="20"/>
  <c r="F38" i="20"/>
  <c r="J38" i="20"/>
  <c r="N38" i="20"/>
  <c r="G38" i="20"/>
  <c r="K38" i="20"/>
  <c r="C34" i="20"/>
  <c r="E34" i="20"/>
  <c r="D34" i="20"/>
  <c r="I34" i="20"/>
  <c r="M34" i="20"/>
  <c r="F34" i="20"/>
  <c r="J34" i="20"/>
  <c r="N34" i="20"/>
  <c r="G34" i="20"/>
  <c r="K34" i="20"/>
  <c r="C30" i="20"/>
  <c r="E30" i="20"/>
  <c r="I30" i="20"/>
  <c r="M30" i="20"/>
  <c r="D30" i="20"/>
  <c r="H30" i="20"/>
  <c r="L30" i="20"/>
  <c r="K30" i="20"/>
  <c r="F30" i="20"/>
  <c r="N30" i="20"/>
  <c r="G30" i="20"/>
  <c r="C22" i="20"/>
  <c r="E22" i="20"/>
  <c r="I22" i="20"/>
  <c r="M22" i="20"/>
  <c r="D22" i="20"/>
  <c r="H22" i="20"/>
  <c r="L22" i="20"/>
  <c r="K22" i="20"/>
  <c r="F22" i="20"/>
  <c r="N22" i="20"/>
  <c r="G22" i="20"/>
  <c r="C18" i="20"/>
  <c r="E18" i="20"/>
  <c r="I18" i="20"/>
  <c r="M18" i="20"/>
  <c r="D18" i="20"/>
  <c r="F18" i="20"/>
  <c r="J18" i="20"/>
  <c r="N18" i="20"/>
  <c r="G18" i="20"/>
  <c r="K18" i="20"/>
  <c r="H18" i="20"/>
  <c r="L18" i="20"/>
  <c r="C14" i="20"/>
  <c r="D14" i="20"/>
  <c r="E14" i="20"/>
  <c r="I14" i="20"/>
  <c r="M14" i="20"/>
  <c r="F14" i="20"/>
  <c r="J14" i="20"/>
  <c r="N14" i="20"/>
  <c r="G14" i="20"/>
  <c r="K14" i="20"/>
  <c r="H14" i="20"/>
  <c r="L14" i="20"/>
  <c r="C10" i="20"/>
  <c r="E10" i="20"/>
  <c r="I10" i="20"/>
  <c r="M10" i="20"/>
  <c r="F10" i="20"/>
  <c r="J10" i="20"/>
  <c r="N10" i="20"/>
  <c r="G10" i="20"/>
  <c r="K10" i="20"/>
  <c r="D10" i="20"/>
  <c r="H10" i="20"/>
  <c r="L10" i="20"/>
  <c r="C6" i="20"/>
  <c r="E6" i="20"/>
  <c r="I6" i="20"/>
  <c r="M6" i="20"/>
  <c r="F6" i="20"/>
  <c r="J6" i="20"/>
  <c r="N6" i="20"/>
  <c r="D6" i="20"/>
  <c r="G6" i="20"/>
  <c r="K6" i="20"/>
  <c r="H6" i="20"/>
  <c r="L6" i="20"/>
  <c r="B43" i="20"/>
  <c r="B38" i="20"/>
  <c r="B27" i="20"/>
  <c r="B22" i="20"/>
  <c r="B11" i="20"/>
  <c r="B6" i="20"/>
  <c r="K48" i="20"/>
  <c r="M47" i="20"/>
  <c r="E47" i="20"/>
  <c r="G46" i="20"/>
  <c r="G44" i="20"/>
  <c r="I43" i="20"/>
  <c r="L38" i="20"/>
  <c r="N35" i="20"/>
  <c r="H34" i="20"/>
  <c r="J30" i="20"/>
  <c r="J22" i="20"/>
  <c r="C40" i="20"/>
  <c r="D40" i="20"/>
  <c r="E40" i="20"/>
  <c r="I40" i="20"/>
  <c r="M40" i="20"/>
  <c r="F40" i="20"/>
  <c r="J40" i="20"/>
  <c r="N40" i="20"/>
  <c r="B40" i="20"/>
  <c r="G40" i="20"/>
  <c r="K40" i="20"/>
  <c r="C28" i="20"/>
  <c r="D28" i="20"/>
  <c r="E28" i="20"/>
  <c r="I28" i="20"/>
  <c r="M28" i="20"/>
  <c r="H28" i="20"/>
  <c r="L28" i="20"/>
  <c r="G28" i="20"/>
  <c r="J28" i="20"/>
  <c r="B28" i="20"/>
  <c r="K28" i="20"/>
  <c r="C24" i="20"/>
  <c r="D24" i="20"/>
  <c r="E24" i="20"/>
  <c r="I24" i="20"/>
  <c r="M24" i="20"/>
  <c r="H24" i="20"/>
  <c r="L24" i="20"/>
  <c r="G24" i="20"/>
  <c r="J24" i="20"/>
  <c r="B24" i="20"/>
  <c r="K24" i="20"/>
  <c r="C12" i="20"/>
  <c r="D12" i="20"/>
  <c r="E12" i="20"/>
  <c r="I12" i="20"/>
  <c r="M12" i="20"/>
  <c r="F12" i="20"/>
  <c r="J12" i="20"/>
  <c r="N12" i="20"/>
  <c r="G12" i="20"/>
  <c r="K12" i="20"/>
  <c r="H12" i="20"/>
  <c r="L12" i="20"/>
  <c r="B12" i="20"/>
  <c r="C4" i="20"/>
  <c r="D4" i="20"/>
  <c r="E4" i="20"/>
  <c r="I4" i="20"/>
  <c r="M4" i="20"/>
  <c r="F4" i="20"/>
  <c r="J4" i="20"/>
  <c r="N4" i="20"/>
  <c r="G4" i="20"/>
  <c r="K4" i="20"/>
  <c r="H4" i="20"/>
  <c r="L4" i="20"/>
  <c r="B4" i="20"/>
  <c r="B7" i="20"/>
  <c r="L48" i="20"/>
  <c r="N47" i="20"/>
  <c r="F47" i="20"/>
  <c r="H44" i="20"/>
  <c r="J43" i="20"/>
  <c r="L40" i="20"/>
  <c r="F39" i="20"/>
  <c r="H36" i="20"/>
  <c r="H31" i="20"/>
  <c r="H27" i="20"/>
  <c r="H23" i="20"/>
  <c r="C42" i="20"/>
  <c r="D42" i="20"/>
  <c r="E42" i="20"/>
  <c r="I42" i="20"/>
  <c r="M42" i="20"/>
  <c r="F42" i="20"/>
  <c r="J42" i="20"/>
  <c r="N42" i="20"/>
  <c r="C26" i="20"/>
  <c r="E26" i="20"/>
  <c r="I26" i="20"/>
  <c r="M26" i="20"/>
  <c r="D26" i="20"/>
  <c r="H26" i="20"/>
  <c r="L26" i="20"/>
  <c r="K26" i="20"/>
  <c r="F26" i="20"/>
  <c r="N26" i="20"/>
  <c r="G26" i="20"/>
  <c r="B47" i="20"/>
  <c r="B42" i="20"/>
  <c r="B31" i="20"/>
  <c r="B26" i="20"/>
  <c r="B15" i="20"/>
  <c r="B10" i="20"/>
  <c r="H48" i="20"/>
  <c r="J47" i="20"/>
  <c r="L46" i="20"/>
  <c r="L44" i="20"/>
  <c r="N43" i="20"/>
  <c r="F43" i="20"/>
  <c r="H42" i="20"/>
  <c r="N39" i="20"/>
  <c r="H38" i="20"/>
  <c r="J35" i="20"/>
  <c r="N32" i="20"/>
  <c r="N28" i="20"/>
  <c r="N24" i="20"/>
  <c r="C45" i="20"/>
  <c r="D45" i="20"/>
  <c r="C41" i="20"/>
  <c r="D41" i="20"/>
  <c r="C37" i="20"/>
  <c r="D37" i="20"/>
  <c r="C33" i="20"/>
  <c r="D33" i="20"/>
  <c r="G33" i="20"/>
  <c r="K33" i="20"/>
  <c r="F33" i="20"/>
  <c r="J33" i="20"/>
  <c r="N33" i="20"/>
  <c r="C29" i="20"/>
  <c r="D29" i="20"/>
  <c r="G29" i="20"/>
  <c r="K29" i="20"/>
  <c r="F29" i="20"/>
  <c r="J29" i="20"/>
  <c r="N29" i="20"/>
  <c r="C25" i="20"/>
  <c r="D25" i="20"/>
  <c r="G25" i="20"/>
  <c r="K25" i="20"/>
  <c r="F25" i="20"/>
  <c r="J25" i="20"/>
  <c r="N25" i="20"/>
  <c r="C21" i="20"/>
  <c r="D21" i="20"/>
  <c r="G21" i="20"/>
  <c r="K21" i="20"/>
  <c r="H21" i="20"/>
  <c r="L21" i="20"/>
  <c r="E21" i="20"/>
  <c r="I21" i="20"/>
  <c r="F21" i="20"/>
  <c r="J21" i="20"/>
  <c r="N21" i="20"/>
  <c r="C17" i="20"/>
  <c r="D17" i="20"/>
  <c r="G17" i="20"/>
  <c r="K17" i="20"/>
  <c r="H17" i="20"/>
  <c r="L17" i="20"/>
  <c r="E17" i="20"/>
  <c r="I17" i="20"/>
  <c r="M17" i="20"/>
  <c r="F17" i="20"/>
  <c r="J17" i="20"/>
  <c r="N17" i="20"/>
  <c r="C13" i="20"/>
  <c r="D13" i="20"/>
  <c r="G13" i="20"/>
  <c r="K13" i="20"/>
  <c r="H13" i="20"/>
  <c r="L13" i="20"/>
  <c r="E13" i="20"/>
  <c r="I13" i="20"/>
  <c r="M13" i="20"/>
  <c r="F13" i="20"/>
  <c r="J13" i="20"/>
  <c r="N13" i="20"/>
  <c r="C9" i="20"/>
  <c r="D9" i="20"/>
  <c r="G9" i="20"/>
  <c r="K9" i="20"/>
  <c r="H9" i="20"/>
  <c r="L9" i="20"/>
  <c r="E9" i="20"/>
  <c r="I9" i="20"/>
  <c r="M9" i="20"/>
  <c r="F9" i="20"/>
  <c r="J9" i="20"/>
  <c r="N9" i="20"/>
  <c r="C5" i="20"/>
  <c r="D5" i="20"/>
  <c r="G5" i="20"/>
  <c r="K5" i="20"/>
  <c r="H5" i="20"/>
  <c r="L5" i="20"/>
  <c r="E5" i="20"/>
  <c r="I5" i="20"/>
  <c r="M5" i="20"/>
  <c r="F5" i="20"/>
  <c r="J5" i="20"/>
  <c r="N5" i="20"/>
  <c r="G3" i="20"/>
  <c r="L45" i="20"/>
  <c r="H45" i="20"/>
  <c r="L41" i="20"/>
  <c r="H41" i="20"/>
  <c r="L37" i="20"/>
  <c r="H37" i="20"/>
  <c r="H33" i="20"/>
  <c r="H29" i="20"/>
  <c r="H25" i="20"/>
  <c r="D20" i="21"/>
  <c r="I16" i="21"/>
  <c r="D48" i="21"/>
  <c r="D32" i="21"/>
  <c r="E4" i="21"/>
  <c r="B4" i="21"/>
  <c r="J4" i="21"/>
  <c r="N4" i="21"/>
  <c r="F4" i="21"/>
  <c r="K4" i="21"/>
  <c r="C4" i="21"/>
  <c r="G4" i="21"/>
  <c r="H4" i="21"/>
  <c r="L4" i="21"/>
  <c r="D4" i="21"/>
  <c r="I4" i="21"/>
  <c r="B8" i="21"/>
  <c r="J8" i="21"/>
  <c r="N8" i="21"/>
  <c r="K8" i="21"/>
  <c r="H8" i="21"/>
  <c r="L8" i="21"/>
  <c r="E8" i="21"/>
  <c r="I8" i="21"/>
  <c r="F8" i="21"/>
  <c r="M8" i="21"/>
  <c r="C8" i="21"/>
  <c r="G8" i="21"/>
  <c r="B12" i="21"/>
  <c r="J12" i="21"/>
  <c r="N12" i="21"/>
  <c r="K12" i="21"/>
  <c r="H12" i="21"/>
  <c r="L12" i="21"/>
  <c r="I12" i="21"/>
  <c r="E12" i="21"/>
  <c r="M12" i="21"/>
  <c r="F12" i="21"/>
  <c r="C12" i="21"/>
  <c r="G12" i="21"/>
  <c r="B16" i="21"/>
  <c r="J16" i="21"/>
  <c r="N16" i="21"/>
  <c r="K16" i="21"/>
  <c r="H16" i="21"/>
  <c r="L16" i="21"/>
  <c r="M16" i="21"/>
  <c r="E16" i="21"/>
  <c r="F16" i="21"/>
  <c r="C16" i="21"/>
  <c r="G16" i="21"/>
  <c r="B20" i="21"/>
  <c r="J20" i="21"/>
  <c r="N20" i="21"/>
  <c r="K20" i="21"/>
  <c r="H20" i="21"/>
  <c r="L20" i="21"/>
  <c r="E20" i="21"/>
  <c r="F20" i="21"/>
  <c r="I20" i="21"/>
  <c r="C20" i="21"/>
  <c r="G20" i="21"/>
  <c r="B24" i="21"/>
  <c r="J24" i="21"/>
  <c r="N24" i="21"/>
  <c r="K24" i="21"/>
  <c r="H24" i="21"/>
  <c r="L24" i="21"/>
  <c r="E24" i="21"/>
  <c r="I24" i="21"/>
  <c r="F24" i="21"/>
  <c r="M24" i="21"/>
  <c r="C24" i="21"/>
  <c r="G24" i="21"/>
  <c r="B28" i="21"/>
  <c r="J28" i="21"/>
  <c r="N28" i="21"/>
  <c r="K28" i="21"/>
  <c r="H28" i="21"/>
  <c r="L28" i="21"/>
  <c r="I28" i="21"/>
  <c r="E28" i="21"/>
  <c r="M28" i="21"/>
  <c r="F28" i="21"/>
  <c r="C28" i="21"/>
  <c r="G28" i="21"/>
  <c r="B32" i="21"/>
  <c r="J32" i="21"/>
  <c r="N32" i="21"/>
  <c r="K32" i="21"/>
  <c r="H32" i="21"/>
  <c r="L32" i="21"/>
  <c r="M32" i="21"/>
  <c r="E32" i="21"/>
  <c r="F32" i="21"/>
  <c r="C32" i="21"/>
  <c r="G32" i="21"/>
  <c r="B36" i="21"/>
  <c r="J36" i="21"/>
  <c r="N36" i="21"/>
  <c r="K36" i="21"/>
  <c r="H36" i="21"/>
  <c r="L36" i="21"/>
  <c r="E36" i="21"/>
  <c r="F36" i="21"/>
  <c r="I36" i="21"/>
  <c r="C36" i="21"/>
  <c r="G36" i="21"/>
  <c r="B40" i="21"/>
  <c r="J40" i="21"/>
  <c r="N40" i="21"/>
  <c r="K40" i="21"/>
  <c r="H40" i="21"/>
  <c r="L40" i="21"/>
  <c r="E40" i="21"/>
  <c r="I40" i="21"/>
  <c r="F40" i="21"/>
  <c r="M40" i="21"/>
  <c r="C40" i="21"/>
  <c r="G40" i="21"/>
  <c r="B44" i="21"/>
  <c r="J44" i="21"/>
  <c r="N44" i="21"/>
  <c r="K44" i="21"/>
  <c r="H44" i="21"/>
  <c r="L44" i="21"/>
  <c r="I44" i="21"/>
  <c r="E44" i="21"/>
  <c r="M44" i="21"/>
  <c r="F44" i="21"/>
  <c r="C44" i="21"/>
  <c r="G44" i="21"/>
  <c r="B48" i="21"/>
  <c r="J48" i="21"/>
  <c r="N48" i="21"/>
  <c r="K48" i="21"/>
  <c r="H48" i="21"/>
  <c r="L48" i="21"/>
  <c r="M48" i="21"/>
  <c r="E48" i="21"/>
  <c r="F48" i="21"/>
  <c r="C48" i="21"/>
  <c r="G48" i="21"/>
  <c r="D40" i="21"/>
  <c r="D24" i="21"/>
  <c r="D8" i="21"/>
  <c r="M36" i="21"/>
  <c r="B5" i="21"/>
  <c r="K5" i="21"/>
  <c r="E5" i="21"/>
  <c r="H5" i="21"/>
  <c r="L5" i="21"/>
  <c r="F5" i="21"/>
  <c r="I5" i="21"/>
  <c r="M5" i="21"/>
  <c r="C5" i="21"/>
  <c r="G5" i="21"/>
  <c r="B9" i="21"/>
  <c r="K9" i="21"/>
  <c r="H9" i="21"/>
  <c r="L9" i="21"/>
  <c r="I9" i="21"/>
  <c r="M9" i="21"/>
  <c r="B13" i="21"/>
  <c r="K13" i="21"/>
  <c r="H13" i="21"/>
  <c r="L13" i="21"/>
  <c r="I13" i="21"/>
  <c r="M13" i="21"/>
  <c r="B17" i="21"/>
  <c r="K17" i="21"/>
  <c r="H17" i="21"/>
  <c r="L17" i="21"/>
  <c r="I17" i="21"/>
  <c r="M17" i="21"/>
  <c r="B21" i="21"/>
  <c r="K21" i="21"/>
  <c r="H21" i="21"/>
  <c r="L21" i="21"/>
  <c r="I21" i="21"/>
  <c r="M21" i="21"/>
  <c r="B25" i="21"/>
  <c r="K25" i="21"/>
  <c r="H25" i="21"/>
  <c r="L25" i="21"/>
  <c r="I25" i="21"/>
  <c r="M25" i="21"/>
  <c r="B29" i="21"/>
  <c r="K29" i="21"/>
  <c r="H29" i="21"/>
  <c r="L29" i="21"/>
  <c r="I29" i="21"/>
  <c r="M29" i="21"/>
  <c r="B33" i="21"/>
  <c r="K33" i="21"/>
  <c r="H33" i="21"/>
  <c r="L33" i="21"/>
  <c r="I33" i="21"/>
  <c r="M33" i="21"/>
  <c r="B37" i="21"/>
  <c r="K37" i="21"/>
  <c r="H37" i="21"/>
  <c r="L37" i="21"/>
  <c r="I37" i="21"/>
  <c r="M37" i="21"/>
  <c r="B41" i="21"/>
  <c r="K41" i="21"/>
  <c r="H41" i="21"/>
  <c r="L41" i="21"/>
  <c r="I41" i="21"/>
  <c r="M41" i="21"/>
  <c r="B45" i="21"/>
  <c r="K45" i="21"/>
  <c r="H45" i="21"/>
  <c r="L45" i="21"/>
  <c r="I45" i="21"/>
  <c r="M45" i="21"/>
  <c r="C3" i="21"/>
  <c r="D47" i="21"/>
  <c r="F45" i="21"/>
  <c r="D43" i="21"/>
  <c r="F41" i="21"/>
  <c r="D39" i="21"/>
  <c r="E38" i="21"/>
  <c r="F37" i="21"/>
  <c r="D35" i="21"/>
  <c r="F33" i="21"/>
  <c r="D31" i="21"/>
  <c r="F29" i="21"/>
  <c r="D27" i="21"/>
  <c r="F25" i="21"/>
  <c r="D23" i="21"/>
  <c r="E22" i="21"/>
  <c r="F21" i="21"/>
  <c r="D19" i="21"/>
  <c r="F17" i="21"/>
  <c r="D15" i="21"/>
  <c r="F13" i="21"/>
  <c r="D11" i="21"/>
  <c r="F9" i="21"/>
  <c r="G6" i="21"/>
  <c r="N3" i="21"/>
  <c r="L47" i="21"/>
  <c r="J45" i="21"/>
  <c r="H43" i="21"/>
  <c r="N33" i="21"/>
  <c r="L31" i="21"/>
  <c r="J29" i="21"/>
  <c r="H27" i="21"/>
  <c r="N17" i="21"/>
  <c r="L15" i="21"/>
  <c r="J13" i="21"/>
  <c r="H11" i="21"/>
  <c r="B6" i="21"/>
  <c r="H6" i="21"/>
  <c r="L6" i="21"/>
  <c r="D6" i="21"/>
  <c r="I6" i="21"/>
  <c r="M6" i="21"/>
  <c r="E6" i="21"/>
  <c r="J6" i="21"/>
  <c r="N6" i="21"/>
  <c r="F6" i="21"/>
  <c r="B10" i="21"/>
  <c r="H10" i="21"/>
  <c r="L10" i="21"/>
  <c r="I10" i="21"/>
  <c r="M10" i="21"/>
  <c r="J10" i="21"/>
  <c r="N10" i="21"/>
  <c r="B14" i="21"/>
  <c r="H14" i="21"/>
  <c r="L14" i="21"/>
  <c r="I14" i="21"/>
  <c r="M14" i="21"/>
  <c r="J14" i="21"/>
  <c r="N14" i="21"/>
  <c r="B18" i="21"/>
  <c r="H18" i="21"/>
  <c r="L18" i="21"/>
  <c r="I18" i="21"/>
  <c r="M18" i="21"/>
  <c r="J18" i="21"/>
  <c r="N18" i="21"/>
  <c r="B22" i="21"/>
  <c r="H22" i="21"/>
  <c r="L22" i="21"/>
  <c r="I22" i="21"/>
  <c r="M22" i="21"/>
  <c r="J22" i="21"/>
  <c r="N22" i="21"/>
  <c r="B26" i="21"/>
  <c r="H26" i="21"/>
  <c r="L26" i="21"/>
  <c r="I26" i="21"/>
  <c r="M26" i="21"/>
  <c r="J26" i="21"/>
  <c r="N26" i="21"/>
  <c r="B30" i="21"/>
  <c r="H30" i="21"/>
  <c r="L30" i="21"/>
  <c r="I30" i="21"/>
  <c r="M30" i="21"/>
  <c r="J30" i="21"/>
  <c r="N30" i="21"/>
  <c r="B34" i="21"/>
  <c r="H34" i="21"/>
  <c r="L34" i="21"/>
  <c r="I34" i="21"/>
  <c r="M34" i="21"/>
  <c r="J34" i="21"/>
  <c r="N34" i="21"/>
  <c r="B38" i="21"/>
  <c r="H38" i="21"/>
  <c r="L38" i="21"/>
  <c r="I38" i="21"/>
  <c r="M38" i="21"/>
  <c r="J38" i="21"/>
  <c r="N38" i="21"/>
  <c r="B42" i="21"/>
  <c r="H42" i="21"/>
  <c r="L42" i="21"/>
  <c r="I42" i="21"/>
  <c r="M42" i="21"/>
  <c r="J42" i="21"/>
  <c r="N42" i="21"/>
  <c r="B46" i="21"/>
  <c r="H46" i="21"/>
  <c r="L46" i="21"/>
  <c r="I46" i="21"/>
  <c r="M46" i="21"/>
  <c r="J46" i="21"/>
  <c r="N46" i="21"/>
  <c r="D3" i="21"/>
  <c r="G47" i="21"/>
  <c r="C47" i="21"/>
  <c r="D46" i="21"/>
  <c r="E45" i="21"/>
  <c r="G43" i="21"/>
  <c r="D42" i="21"/>
  <c r="E41" i="21"/>
  <c r="G39" i="21"/>
  <c r="D38" i="21"/>
  <c r="E37" i="21"/>
  <c r="G35" i="21"/>
  <c r="C35" i="21"/>
  <c r="D34" i="21"/>
  <c r="E33" i="21"/>
  <c r="G31" i="21"/>
  <c r="C31" i="21"/>
  <c r="D30" i="21"/>
  <c r="E29" i="21"/>
  <c r="G27" i="21"/>
  <c r="D26" i="21"/>
  <c r="E25" i="21"/>
  <c r="G23" i="21"/>
  <c r="D22" i="21"/>
  <c r="E21" i="21"/>
  <c r="G19" i="21"/>
  <c r="C19" i="21"/>
  <c r="D18" i="21"/>
  <c r="E17" i="21"/>
  <c r="G15" i="21"/>
  <c r="C15" i="21"/>
  <c r="D14" i="21"/>
  <c r="E13" i="21"/>
  <c r="G11" i="21"/>
  <c r="D10" i="21"/>
  <c r="E9" i="21"/>
  <c r="C6" i="21"/>
  <c r="K42" i="21"/>
  <c r="N37" i="21"/>
  <c r="J33" i="21"/>
  <c r="K26" i="21"/>
  <c r="N21" i="21"/>
  <c r="J17" i="21"/>
  <c r="K10" i="21"/>
  <c r="N5" i="21"/>
  <c r="B3" i="21"/>
  <c r="J3" i="21"/>
  <c r="G3" i="21"/>
  <c r="M3" i="21"/>
  <c r="I3" i="21"/>
  <c r="L3" i="21"/>
  <c r="H3" i="21"/>
  <c r="B7" i="21"/>
  <c r="I7" i="21"/>
  <c r="M7" i="21"/>
  <c r="C7" i="21"/>
  <c r="J7" i="21"/>
  <c r="N7" i="21"/>
  <c r="D7" i="21"/>
  <c r="K7" i="21"/>
  <c r="B11" i="21"/>
  <c r="I11" i="21"/>
  <c r="M11" i="21"/>
  <c r="J11" i="21"/>
  <c r="N11" i="21"/>
  <c r="K11" i="21"/>
  <c r="B15" i="21"/>
  <c r="I15" i="21"/>
  <c r="M15" i="21"/>
  <c r="J15" i="21"/>
  <c r="N15" i="21"/>
  <c r="K15" i="21"/>
  <c r="B19" i="21"/>
  <c r="I19" i="21"/>
  <c r="M19" i="21"/>
  <c r="J19" i="21"/>
  <c r="N19" i="21"/>
  <c r="K19" i="21"/>
  <c r="B23" i="21"/>
  <c r="I23" i="21"/>
  <c r="M23" i="21"/>
  <c r="J23" i="21"/>
  <c r="N23" i="21"/>
  <c r="K23" i="21"/>
  <c r="B27" i="21"/>
  <c r="I27" i="21"/>
  <c r="M27" i="21"/>
  <c r="J27" i="21"/>
  <c r="N27" i="21"/>
  <c r="K27" i="21"/>
  <c r="B31" i="21"/>
  <c r="I31" i="21"/>
  <c r="M31" i="21"/>
  <c r="J31" i="21"/>
  <c r="N31" i="21"/>
  <c r="K31" i="21"/>
  <c r="B35" i="21"/>
  <c r="I35" i="21"/>
  <c r="M35" i="21"/>
  <c r="J35" i="21"/>
  <c r="N35" i="21"/>
  <c r="K35" i="21"/>
  <c r="B39" i="21"/>
  <c r="I39" i="21"/>
  <c r="M39" i="21"/>
  <c r="J39" i="21"/>
  <c r="N39" i="21"/>
  <c r="K39" i="21"/>
  <c r="B43" i="21"/>
  <c r="I43" i="21"/>
  <c r="M43" i="21"/>
  <c r="J43" i="21"/>
  <c r="N43" i="21"/>
  <c r="K43" i="21"/>
  <c r="B47" i="21"/>
  <c r="I47" i="21"/>
  <c r="M47" i="21"/>
  <c r="J47" i="21"/>
  <c r="N47" i="21"/>
  <c r="K47" i="21"/>
  <c r="E3" i="21"/>
  <c r="F47" i="21"/>
  <c r="G46" i="21"/>
  <c r="C46" i="21"/>
  <c r="D45" i="21"/>
  <c r="F43" i="21"/>
  <c r="G42" i="21"/>
  <c r="C42" i="21"/>
  <c r="D41" i="21"/>
  <c r="F39" i="21"/>
  <c r="G38" i="21"/>
  <c r="C38" i="21"/>
  <c r="D37" i="21"/>
  <c r="F35" i="21"/>
  <c r="G34" i="21"/>
  <c r="C34" i="21"/>
  <c r="D33" i="21"/>
  <c r="F31" i="21"/>
  <c r="G30" i="21"/>
  <c r="C30" i="21"/>
  <c r="D29" i="21"/>
  <c r="F27" i="21"/>
  <c r="G26" i="21"/>
  <c r="C26" i="21"/>
  <c r="D25" i="21"/>
  <c r="F23" i="21"/>
  <c r="G22" i="21"/>
  <c r="C22" i="21"/>
  <c r="D21" i="21"/>
  <c r="F19" i="21"/>
  <c r="G18" i="21"/>
  <c r="C18" i="21"/>
  <c r="D17" i="21"/>
  <c r="F15" i="21"/>
  <c r="G14" i="21"/>
  <c r="C14" i="21"/>
  <c r="D13" i="21"/>
  <c r="F11" i="21"/>
  <c r="G10" i="21"/>
  <c r="C10" i="21"/>
  <c r="D9" i="21"/>
  <c r="F7" i="21"/>
  <c r="D5" i="21"/>
  <c r="K46" i="21"/>
  <c r="N41" i="21"/>
  <c r="L39" i="21"/>
  <c r="J37" i="21"/>
  <c r="H35" i="21"/>
  <c r="K30" i="21"/>
  <c r="N25" i="21"/>
  <c r="L23" i="21"/>
  <c r="J21" i="21"/>
  <c r="H19" i="21"/>
  <c r="K14" i="21"/>
  <c r="N9" i="21"/>
  <c r="L7" i="21"/>
  <c r="J5" i="21"/>
  <c r="B10" i="22"/>
  <c r="C10" i="22"/>
  <c r="E52" i="22"/>
  <c r="E48" i="22"/>
  <c r="B8" i="22"/>
  <c r="E12" i="22"/>
  <c r="E6" i="22"/>
  <c r="F26" i="22"/>
  <c r="F24" i="22"/>
  <c r="D22" i="22"/>
  <c r="B48" i="22"/>
  <c r="C52" i="22"/>
  <c r="C48" i="22"/>
  <c r="B6" i="22"/>
  <c r="C12" i="22"/>
  <c r="E8" i="22"/>
  <c r="C6" i="22"/>
  <c r="F28" i="22"/>
  <c r="D26" i="22"/>
  <c r="D24" i="22"/>
  <c r="B22" i="22"/>
  <c r="B54" i="22"/>
  <c r="E54" i="22"/>
  <c r="E50" i="22"/>
  <c r="B12" i="22"/>
  <c r="B4" i="22"/>
  <c r="E10" i="22"/>
  <c r="C8" i="22"/>
  <c r="C20" i="22"/>
  <c r="D28" i="22"/>
  <c r="B26" i="22"/>
  <c r="B24" i="22"/>
  <c r="B52" i="22"/>
  <c r="D46" i="22"/>
  <c r="C54" i="22"/>
  <c r="C50" i="22"/>
  <c r="J3" i="7"/>
  <c r="F3" i="7"/>
  <c r="N3" i="6"/>
  <c r="J3" i="6"/>
  <c r="F3" i="6"/>
  <c r="K2" i="1"/>
  <c r="G2" i="1"/>
  <c r="C2" i="1"/>
  <c r="J2" i="1"/>
  <c r="F2" i="1"/>
  <c r="I132" i="1"/>
  <c r="K124" i="1"/>
  <c r="E124" i="1"/>
  <c r="I102" i="1"/>
  <c r="M101" i="1"/>
  <c r="I150" i="1"/>
  <c r="Q132" i="1"/>
  <c r="G132" i="1"/>
  <c r="Q124" i="1"/>
  <c r="I124" i="1"/>
  <c r="D124" i="1"/>
  <c r="F102" i="1"/>
  <c r="L101" i="1"/>
  <c r="Q150" i="1"/>
  <c r="E150" i="1"/>
  <c r="P132" i="1"/>
  <c r="E132" i="1"/>
  <c r="L128" i="1"/>
  <c r="F126" i="1"/>
  <c r="M124" i="1"/>
  <c r="H124" i="1"/>
  <c r="C124" i="1"/>
  <c r="I119" i="1"/>
  <c r="P118" i="1"/>
  <c r="F118" i="1"/>
  <c r="H117" i="1"/>
  <c r="F115" i="1"/>
  <c r="Q109" i="1"/>
  <c r="E102" i="1"/>
  <c r="C101" i="1"/>
  <c r="Q98" i="1"/>
  <c r="Q147" i="1"/>
  <c r="I128" i="1"/>
  <c r="Q112" i="1"/>
  <c r="M111" i="1"/>
  <c r="L109" i="1"/>
  <c r="L98" i="1"/>
  <c r="Q97" i="1"/>
  <c r="L148" i="1"/>
  <c r="I147" i="1"/>
  <c r="K132" i="1"/>
  <c r="D132" i="1"/>
  <c r="E128" i="1"/>
  <c r="I125" i="1"/>
  <c r="L118" i="1"/>
  <c r="H118" i="1"/>
  <c r="D118" i="1"/>
  <c r="P117" i="1"/>
  <c r="Q116" i="1"/>
  <c r="K115" i="1"/>
  <c r="L112" i="1"/>
  <c r="K111" i="1"/>
  <c r="F110" i="1"/>
  <c r="H109" i="1"/>
  <c r="I108" i="1"/>
  <c r="Q105" i="1"/>
  <c r="Q103" i="1"/>
  <c r="J102" i="1"/>
  <c r="B102" i="1"/>
  <c r="H101" i="1"/>
  <c r="F98" i="1"/>
  <c r="K97" i="1"/>
  <c r="I95" i="1"/>
  <c r="M94" i="1"/>
  <c r="H94" i="1"/>
  <c r="C94" i="1"/>
  <c r="M149" i="1"/>
  <c r="F148" i="1"/>
  <c r="C147" i="1"/>
  <c r="L134" i="1"/>
  <c r="M130" i="1"/>
  <c r="M128" i="1"/>
  <c r="L126" i="1"/>
  <c r="I123" i="1"/>
  <c r="J120" i="1"/>
  <c r="Q118" i="1"/>
  <c r="K118" i="1"/>
  <c r="G118" i="1"/>
  <c r="M117" i="1"/>
  <c r="L116" i="1"/>
  <c r="G115" i="1"/>
  <c r="Q113" i="1"/>
  <c r="F112" i="1"/>
  <c r="C111" i="1"/>
  <c r="G109" i="1"/>
  <c r="C105" i="1"/>
  <c r="E103" i="1"/>
  <c r="G101" i="1"/>
  <c r="H97" i="1"/>
  <c r="I140" i="1"/>
  <c r="H134" i="1"/>
  <c r="J110" i="1"/>
  <c r="E110" i="1"/>
  <c r="L106" i="1"/>
  <c r="P93" i="1"/>
  <c r="G93" i="1"/>
  <c r="Q93" i="1"/>
  <c r="I93" i="1"/>
  <c r="J148" i="1"/>
  <c r="E148" i="1"/>
  <c r="I127" i="1"/>
  <c r="Q126" i="1"/>
  <c r="J126" i="1"/>
  <c r="E126" i="1"/>
  <c r="Q125" i="1"/>
  <c r="G125" i="1"/>
  <c r="P150" i="1"/>
  <c r="Q148" i="1"/>
  <c r="I148" i="1"/>
  <c r="D148" i="1"/>
  <c r="L146" i="1"/>
  <c r="I144" i="1"/>
  <c r="F140" i="1"/>
  <c r="M138" i="1"/>
  <c r="Q136" i="1"/>
  <c r="P134" i="1"/>
  <c r="F134" i="1"/>
  <c r="K133" i="1"/>
  <c r="M132" i="1"/>
  <c r="H132" i="1"/>
  <c r="C132" i="1"/>
  <c r="H130" i="1"/>
  <c r="G127" i="1"/>
  <c r="P126" i="1"/>
  <c r="I126" i="1"/>
  <c r="D126" i="1"/>
  <c r="M125" i="1"/>
  <c r="E125" i="1"/>
  <c r="P124" i="1"/>
  <c r="J124" i="1"/>
  <c r="F124" i="1"/>
  <c r="J119" i="1"/>
  <c r="C119" i="1"/>
  <c r="I116" i="1"/>
  <c r="M115" i="1"/>
  <c r="G111" i="1"/>
  <c r="P110" i="1"/>
  <c r="I110" i="1"/>
  <c r="D110" i="1"/>
  <c r="M109" i="1"/>
  <c r="E109" i="1"/>
  <c r="F106" i="1"/>
  <c r="K105" i="1"/>
  <c r="L104" i="1"/>
  <c r="M103" i="1"/>
  <c r="Q102" i="1"/>
  <c r="L102" i="1"/>
  <c r="H102" i="1"/>
  <c r="D102" i="1"/>
  <c r="Q101" i="1"/>
  <c r="K101" i="1"/>
  <c r="N101" i="1" s="1"/>
  <c r="O101" i="1" s="1"/>
  <c r="E101" i="1"/>
  <c r="M100" i="1"/>
  <c r="J94" i="1"/>
  <c r="F94" i="1"/>
  <c r="L93" i="1"/>
  <c r="E93" i="1"/>
  <c r="K140" i="1"/>
  <c r="M148" i="1"/>
  <c r="H148" i="1"/>
  <c r="B144" i="1"/>
  <c r="I142" i="1"/>
  <c r="P140" i="1"/>
  <c r="E140" i="1"/>
  <c r="I136" i="1"/>
  <c r="M134" i="1"/>
  <c r="E134" i="1"/>
  <c r="Q127" i="1"/>
  <c r="M126" i="1"/>
  <c r="H126" i="1"/>
  <c r="B126" i="1"/>
  <c r="K125" i="1"/>
  <c r="F116" i="1"/>
  <c r="F111" i="1"/>
  <c r="M110" i="1"/>
  <c r="H110" i="1"/>
  <c r="P102" i="1"/>
  <c r="K102" i="1"/>
  <c r="G102" i="1"/>
  <c r="P101" i="1"/>
  <c r="I101" i="1"/>
  <c r="D101" i="1"/>
  <c r="K93" i="1"/>
  <c r="D93" i="1"/>
  <c r="B145" i="1"/>
  <c r="M145" i="1"/>
  <c r="Q145" i="1"/>
  <c r="C122" i="1"/>
  <c r="D122" i="1"/>
  <c r="I122" i="1"/>
  <c r="P122" i="1"/>
  <c r="E122" i="1"/>
  <c r="J122" i="1"/>
  <c r="Q122" i="1"/>
  <c r="B122" i="1"/>
  <c r="M122" i="1"/>
  <c r="F122" i="1"/>
  <c r="B114" i="1"/>
  <c r="F114" i="1"/>
  <c r="J114" i="1"/>
  <c r="P114" i="1"/>
  <c r="C114" i="1"/>
  <c r="H114" i="1"/>
  <c r="M114" i="1"/>
  <c r="D114" i="1"/>
  <c r="I114" i="1"/>
  <c r="Q114" i="1"/>
  <c r="E114" i="1"/>
  <c r="G114" i="1"/>
  <c r="C146" i="1"/>
  <c r="D146" i="1"/>
  <c r="I146" i="1"/>
  <c r="P146" i="1"/>
  <c r="F146" i="1"/>
  <c r="M146" i="1"/>
  <c r="D143" i="1"/>
  <c r="G143" i="1"/>
  <c r="Q143" i="1"/>
  <c r="C143" i="1"/>
  <c r="M143" i="1"/>
  <c r="D138" i="1"/>
  <c r="B138" i="1"/>
  <c r="J138" i="1"/>
  <c r="Q138" i="1"/>
  <c r="F138" i="1"/>
  <c r="P138" i="1"/>
  <c r="P136" i="1"/>
  <c r="G136" i="1"/>
  <c r="Q135" i="1"/>
  <c r="F107" i="1"/>
  <c r="Q107" i="1"/>
  <c r="E107" i="1"/>
  <c r="I107" i="1"/>
  <c r="J107" i="1"/>
  <c r="M107" i="1"/>
  <c r="C142" i="1"/>
  <c r="E142" i="1"/>
  <c r="J142" i="1"/>
  <c r="Q142" i="1"/>
  <c r="D142" i="1"/>
  <c r="L142" i="1"/>
  <c r="D139" i="1"/>
  <c r="G139" i="1"/>
  <c r="Q139" i="1"/>
  <c r="I139" i="1"/>
  <c r="J146" i="1"/>
  <c r="D144" i="1"/>
  <c r="H144" i="1"/>
  <c r="L144" i="1"/>
  <c r="Q144" i="1"/>
  <c r="E144" i="1"/>
  <c r="J144" i="1"/>
  <c r="P144" i="1"/>
  <c r="K139" i="1"/>
  <c r="D147" i="1"/>
  <c r="E147" i="1"/>
  <c r="M147" i="1"/>
  <c r="G147" i="1"/>
  <c r="H146" i="1"/>
  <c r="I145" i="1"/>
  <c r="M144" i="1"/>
  <c r="F144" i="1"/>
  <c r="K143" i="1"/>
  <c r="P142" i="1"/>
  <c r="F142" i="1"/>
  <c r="B141" i="1"/>
  <c r="Q141" i="1"/>
  <c r="I141" i="1"/>
  <c r="J140" i="1"/>
  <c r="E139" i="1"/>
  <c r="L138" i="1"/>
  <c r="L136" i="1"/>
  <c r="B128" i="1"/>
  <c r="F128" i="1"/>
  <c r="J128" i="1"/>
  <c r="C128" i="1"/>
  <c r="G128" i="1"/>
  <c r="K128" i="1"/>
  <c r="P128" i="1"/>
  <c r="H128" i="1"/>
  <c r="Q128" i="1"/>
  <c r="L122" i="1"/>
  <c r="D121" i="1"/>
  <c r="E121" i="1"/>
  <c r="M121" i="1"/>
  <c r="G121" i="1"/>
  <c r="Q121" i="1"/>
  <c r="C121" i="1"/>
  <c r="I121" i="1"/>
  <c r="N121" i="1" s="1"/>
  <c r="O121" i="1" s="1"/>
  <c r="L114" i="1"/>
  <c r="I99" i="1"/>
  <c r="E99" i="1"/>
  <c r="M99" i="1"/>
  <c r="Q99" i="1"/>
  <c r="B92" i="1"/>
  <c r="D92" i="1"/>
  <c r="L92" i="1"/>
  <c r="E92" i="1"/>
  <c r="M92" i="1"/>
  <c r="H92" i="1"/>
  <c r="I92" i="1"/>
  <c r="P92" i="1"/>
  <c r="Q92" i="1"/>
  <c r="M139" i="1"/>
  <c r="B136" i="1"/>
  <c r="F136" i="1"/>
  <c r="J136" i="1"/>
  <c r="C136" i="1"/>
  <c r="H136" i="1"/>
  <c r="M136" i="1"/>
  <c r="C135" i="1"/>
  <c r="I135" i="1"/>
  <c r="G135" i="1"/>
  <c r="I129" i="1"/>
  <c r="Q129" i="1"/>
  <c r="Q146" i="1"/>
  <c r="E146" i="1"/>
  <c r="E145" i="1"/>
  <c r="K144" i="1"/>
  <c r="C144" i="1"/>
  <c r="I143" i="1"/>
  <c r="M142" i="1"/>
  <c r="B142" i="1"/>
  <c r="D140" i="1"/>
  <c r="H140" i="1"/>
  <c r="L140" i="1"/>
  <c r="Q140" i="1"/>
  <c r="B140" i="1"/>
  <c r="G140" i="1"/>
  <c r="M140" i="1"/>
  <c r="N140" i="1" s="1"/>
  <c r="O140" i="1" s="1"/>
  <c r="C139" i="1"/>
  <c r="H138" i="1"/>
  <c r="F137" i="1"/>
  <c r="K137" i="1"/>
  <c r="K136" i="1"/>
  <c r="D136" i="1"/>
  <c r="D135" i="1"/>
  <c r="C130" i="1"/>
  <c r="D130" i="1"/>
  <c r="I130" i="1"/>
  <c r="P130" i="1"/>
  <c r="E130" i="1"/>
  <c r="J130" i="1"/>
  <c r="Q130" i="1"/>
  <c r="F130" i="1"/>
  <c r="H122" i="1"/>
  <c r="K114" i="1"/>
  <c r="C113" i="1"/>
  <c r="H113" i="1"/>
  <c r="M113" i="1"/>
  <c r="E113" i="1"/>
  <c r="L113" i="1"/>
  <c r="G113" i="1"/>
  <c r="P113" i="1"/>
  <c r="I113" i="1"/>
  <c r="K113" i="1"/>
  <c r="C106" i="1"/>
  <c r="G106" i="1"/>
  <c r="K106" i="1"/>
  <c r="Q106" i="1"/>
  <c r="B106" i="1"/>
  <c r="H106" i="1"/>
  <c r="M106" i="1"/>
  <c r="D106" i="1"/>
  <c r="I106" i="1"/>
  <c r="P106" i="1"/>
  <c r="B104" i="1"/>
  <c r="H104" i="1"/>
  <c r="P104" i="1"/>
  <c r="D104" i="1"/>
  <c r="M104" i="1"/>
  <c r="E104" i="1"/>
  <c r="Q104" i="1"/>
  <c r="B100" i="1"/>
  <c r="D100" i="1"/>
  <c r="L100" i="1"/>
  <c r="E100" i="1"/>
  <c r="P100" i="1"/>
  <c r="H100" i="1"/>
  <c r="Q100" i="1"/>
  <c r="C98" i="1"/>
  <c r="G98" i="1"/>
  <c r="K98" i="1"/>
  <c r="P98" i="1"/>
  <c r="B98" i="1"/>
  <c r="H98" i="1"/>
  <c r="M98" i="1"/>
  <c r="D98" i="1"/>
  <c r="I98" i="1"/>
  <c r="B96" i="1"/>
  <c r="H96" i="1"/>
  <c r="P96" i="1"/>
  <c r="D96" i="1"/>
  <c r="M96" i="1"/>
  <c r="E96" i="1"/>
  <c r="Q96" i="1"/>
  <c r="C150" i="1"/>
  <c r="B150" i="1"/>
  <c r="H150" i="1"/>
  <c r="M150" i="1"/>
  <c r="B149" i="1"/>
  <c r="I149" i="1"/>
  <c r="C148" i="1"/>
  <c r="G148" i="1"/>
  <c r="K148" i="1"/>
  <c r="P148" i="1"/>
  <c r="C131" i="1"/>
  <c r="G131" i="1"/>
  <c r="I131" i="1"/>
  <c r="C120" i="1"/>
  <c r="D120" i="1"/>
  <c r="L120" i="1"/>
  <c r="F120" i="1"/>
  <c r="P120" i="1"/>
  <c r="C117" i="1"/>
  <c r="K117" i="1"/>
  <c r="Q117" i="1"/>
  <c r="E117" i="1"/>
  <c r="L117" i="1"/>
  <c r="C115" i="1"/>
  <c r="I115" i="1"/>
  <c r="Q115" i="1"/>
  <c r="E115" i="1"/>
  <c r="J115" i="1"/>
  <c r="J106" i="1"/>
  <c r="B105" i="1"/>
  <c r="D105" i="1"/>
  <c r="I105" i="1"/>
  <c r="P105" i="1"/>
  <c r="E105" i="1"/>
  <c r="L105" i="1"/>
  <c r="G105" i="1"/>
  <c r="M105" i="1"/>
  <c r="J98" i="1"/>
  <c r="B97" i="1"/>
  <c r="D97" i="1"/>
  <c r="I97" i="1"/>
  <c r="P97" i="1"/>
  <c r="E97" i="1"/>
  <c r="L97" i="1"/>
  <c r="G97" i="1"/>
  <c r="M97" i="1"/>
  <c r="Q134" i="1"/>
  <c r="J134" i="1"/>
  <c r="B134" i="1"/>
  <c r="J132" i="1"/>
  <c r="F132" i="1"/>
  <c r="M119" i="1"/>
  <c r="G119" i="1"/>
  <c r="B112" i="1"/>
  <c r="I112" i="1"/>
  <c r="I111" i="1"/>
  <c r="C110" i="1"/>
  <c r="G110" i="1"/>
  <c r="K110" i="1"/>
  <c r="Q110" i="1"/>
  <c r="K109" i="1"/>
  <c r="E111" i="1"/>
  <c r="J111" i="1"/>
  <c r="Q111" i="1"/>
  <c r="B109" i="1"/>
  <c r="D109" i="1"/>
  <c r="I109" i="1"/>
  <c r="P109" i="1"/>
  <c r="D108" i="1"/>
  <c r="M108" i="1"/>
  <c r="M93" i="1"/>
  <c r="H93" i="1"/>
  <c r="C93" i="1"/>
  <c r="F49" i="22"/>
  <c r="B49" i="22"/>
  <c r="B23" i="22"/>
  <c r="D7" i="22"/>
  <c r="C49" i="22"/>
  <c r="C23" i="22"/>
  <c r="E7" i="22"/>
  <c r="D49" i="22"/>
  <c r="D23" i="22"/>
  <c r="B7" i="22"/>
  <c r="E49" i="22"/>
  <c r="F53" i="22"/>
  <c r="B53" i="22"/>
  <c r="B27" i="22"/>
  <c r="F27" i="22"/>
  <c r="D11" i="22"/>
  <c r="C53" i="22"/>
  <c r="C27" i="22"/>
  <c r="E11" i="22"/>
  <c r="D53" i="22"/>
  <c r="D27" i="22"/>
  <c r="F11" i="22"/>
  <c r="B11" i="22"/>
  <c r="E53" i="22"/>
  <c r="F57" i="22"/>
  <c r="B57" i="22"/>
  <c r="C57" i="22"/>
  <c r="D57" i="22"/>
  <c r="E57" i="22"/>
  <c r="F61" i="22"/>
  <c r="B61" i="22"/>
  <c r="C61" i="22"/>
  <c r="D61" i="22"/>
  <c r="F65" i="22"/>
  <c r="B65" i="22"/>
  <c r="C65" i="22"/>
  <c r="D65" i="22"/>
  <c r="E27" i="22"/>
  <c r="E23" i="22"/>
  <c r="E65" i="22"/>
  <c r="F47" i="22"/>
  <c r="D21" i="22"/>
  <c r="D5" i="22"/>
  <c r="B5" i="22"/>
  <c r="C47" i="22"/>
  <c r="E21" i="22"/>
  <c r="E5" i="22"/>
  <c r="D47" i="22"/>
  <c r="B47" i="22"/>
  <c r="B21" i="22"/>
  <c r="F5" i="22"/>
  <c r="E47" i="22"/>
  <c r="F51" i="22"/>
  <c r="D25" i="22"/>
  <c r="D9" i="22"/>
  <c r="B9" i="22"/>
  <c r="C51" i="22"/>
  <c r="E25" i="22"/>
  <c r="E9" i="22"/>
  <c r="D51" i="22"/>
  <c r="B51" i="22"/>
  <c r="B25" i="22"/>
  <c r="F25" i="22"/>
  <c r="F9" i="22"/>
  <c r="E51" i="22"/>
  <c r="F59" i="22"/>
  <c r="C59" i="22"/>
  <c r="D59" i="22"/>
  <c r="B59" i="22"/>
  <c r="F63" i="22"/>
  <c r="C63" i="22"/>
  <c r="D63" i="22"/>
  <c r="B63" i="22"/>
  <c r="C5" i="22"/>
  <c r="E61" i="22"/>
  <c r="C4" i="22"/>
  <c r="F12" i="22"/>
  <c r="F8" i="22"/>
  <c r="F6" i="22"/>
  <c r="B20" i="22"/>
  <c r="C28" i="22"/>
  <c r="E26" i="22"/>
  <c r="C24" i="22"/>
  <c r="E22" i="22"/>
  <c r="E46" i="22"/>
  <c r="D66" i="22"/>
  <c r="D64" i="22"/>
  <c r="D62" i="22"/>
  <c r="D60" i="22"/>
  <c r="D58" i="22"/>
  <c r="D54" i="22"/>
  <c r="D52" i="22"/>
  <c r="D50" i="22"/>
  <c r="D48" i="22"/>
  <c r="E4" i="22"/>
  <c r="D12" i="22"/>
  <c r="D10" i="22"/>
  <c r="D8" i="22"/>
  <c r="D6" i="22"/>
  <c r="D20" i="22"/>
  <c r="E28" i="22"/>
  <c r="C26" i="22"/>
  <c r="E24" i="22"/>
  <c r="C22" i="22"/>
  <c r="E141" i="1"/>
  <c r="D137" i="1"/>
  <c r="H137" i="1"/>
  <c r="L137" i="1"/>
  <c r="P137" i="1"/>
  <c r="D133" i="1"/>
  <c r="H133" i="1"/>
  <c r="L133" i="1"/>
  <c r="P133" i="1"/>
  <c r="D129" i="1"/>
  <c r="H129" i="1"/>
  <c r="L129" i="1"/>
  <c r="P129" i="1"/>
  <c r="B129" i="1"/>
  <c r="F129" i="1"/>
  <c r="J129" i="1"/>
  <c r="B123" i="1"/>
  <c r="F123" i="1"/>
  <c r="J123" i="1"/>
  <c r="D123" i="1"/>
  <c r="H123" i="1"/>
  <c r="L123" i="1"/>
  <c r="P123" i="1"/>
  <c r="K150" i="1"/>
  <c r="G150" i="1"/>
  <c r="P149" i="1"/>
  <c r="L149" i="1"/>
  <c r="H149" i="1"/>
  <c r="D149" i="1"/>
  <c r="J147" i="1"/>
  <c r="F147" i="1"/>
  <c r="B147" i="1"/>
  <c r="K146" i="1"/>
  <c r="G146" i="1"/>
  <c r="P145" i="1"/>
  <c r="L145" i="1"/>
  <c r="H145" i="1"/>
  <c r="D145" i="1"/>
  <c r="J143" i="1"/>
  <c r="F143" i="1"/>
  <c r="B143" i="1"/>
  <c r="K142" i="1"/>
  <c r="G142" i="1"/>
  <c r="P141" i="1"/>
  <c r="L141" i="1"/>
  <c r="H141" i="1"/>
  <c r="D141" i="1"/>
  <c r="J139" i="1"/>
  <c r="F139" i="1"/>
  <c r="B139" i="1"/>
  <c r="I138" i="1"/>
  <c r="J137" i="1"/>
  <c r="E137" i="1"/>
  <c r="M135" i="1"/>
  <c r="H135" i="1"/>
  <c r="I134" i="1"/>
  <c r="J133" i="1"/>
  <c r="E133" i="1"/>
  <c r="M131" i="1"/>
  <c r="H131" i="1"/>
  <c r="G129" i="1"/>
  <c r="B127" i="1"/>
  <c r="F127" i="1"/>
  <c r="J127" i="1"/>
  <c r="D127" i="1"/>
  <c r="H127" i="1"/>
  <c r="L127" i="1"/>
  <c r="P127" i="1"/>
  <c r="G123" i="1"/>
  <c r="K149" i="1"/>
  <c r="C149" i="1"/>
  <c r="I137" i="1"/>
  <c r="C137" i="1"/>
  <c r="B135" i="1"/>
  <c r="F135" i="1"/>
  <c r="J135" i="1"/>
  <c r="I133" i="1"/>
  <c r="C133" i="1"/>
  <c r="B131" i="1"/>
  <c r="F131" i="1"/>
  <c r="J131" i="1"/>
  <c r="M129" i="1"/>
  <c r="E129" i="1"/>
  <c r="M123" i="1"/>
  <c r="E123" i="1"/>
  <c r="G149" i="1"/>
  <c r="K145" i="1"/>
  <c r="G145" i="1"/>
  <c r="C145" i="1"/>
  <c r="K141" i="1"/>
  <c r="G141" i="1"/>
  <c r="C141" i="1"/>
  <c r="J149" i="1"/>
  <c r="F149" i="1"/>
  <c r="P147" i="1"/>
  <c r="L147" i="1"/>
  <c r="H147" i="1"/>
  <c r="J145" i="1"/>
  <c r="F145" i="1"/>
  <c r="P143" i="1"/>
  <c r="L143" i="1"/>
  <c r="H143" i="1"/>
  <c r="J141" i="1"/>
  <c r="F141" i="1"/>
  <c r="P139" i="1"/>
  <c r="L139" i="1"/>
  <c r="H139" i="1"/>
  <c r="C138" i="1"/>
  <c r="G138" i="1"/>
  <c r="K138" i="1"/>
  <c r="M137" i="1"/>
  <c r="G137" i="1"/>
  <c r="B137" i="1"/>
  <c r="P135" i="1"/>
  <c r="K135" i="1"/>
  <c r="E135" i="1"/>
  <c r="C134" i="1"/>
  <c r="G134" i="1"/>
  <c r="K134" i="1"/>
  <c r="M133" i="1"/>
  <c r="G133" i="1"/>
  <c r="B133" i="1"/>
  <c r="P131" i="1"/>
  <c r="K131" i="1"/>
  <c r="E131" i="1"/>
  <c r="K129" i="1"/>
  <c r="C129" i="1"/>
  <c r="M127" i="1"/>
  <c r="E127" i="1"/>
  <c r="D125" i="1"/>
  <c r="H125" i="1"/>
  <c r="L125" i="1"/>
  <c r="P125" i="1"/>
  <c r="B125" i="1"/>
  <c r="F125" i="1"/>
  <c r="J125" i="1"/>
  <c r="K123" i="1"/>
  <c r="C123" i="1"/>
  <c r="J121" i="1"/>
  <c r="F121" i="1"/>
  <c r="B121" i="1"/>
  <c r="K120" i="1"/>
  <c r="G120" i="1"/>
  <c r="B120" i="1"/>
  <c r="B117" i="1"/>
  <c r="F117" i="1"/>
  <c r="J117" i="1"/>
  <c r="M116" i="1"/>
  <c r="H116" i="1"/>
  <c r="B113" i="1"/>
  <c r="F113" i="1"/>
  <c r="J113" i="1"/>
  <c r="M112" i="1"/>
  <c r="H112" i="1"/>
  <c r="L108" i="1"/>
  <c r="B95" i="1"/>
  <c r="F95" i="1"/>
  <c r="J95" i="1"/>
  <c r="C95" i="1"/>
  <c r="G95" i="1"/>
  <c r="K95" i="1"/>
  <c r="D95" i="1"/>
  <c r="H95" i="1"/>
  <c r="L95" i="1"/>
  <c r="P95" i="1"/>
  <c r="C116" i="1"/>
  <c r="G116" i="1"/>
  <c r="K116" i="1"/>
  <c r="N116" i="1" s="1"/>
  <c r="O116" i="1" s="1"/>
  <c r="C112" i="1"/>
  <c r="G112" i="1"/>
  <c r="K112" i="1"/>
  <c r="B108" i="1"/>
  <c r="F108" i="1"/>
  <c r="J108" i="1"/>
  <c r="C108" i="1"/>
  <c r="G108" i="1"/>
  <c r="K108" i="1"/>
  <c r="B99" i="1"/>
  <c r="F99" i="1"/>
  <c r="J99" i="1"/>
  <c r="C99" i="1"/>
  <c r="G99" i="1"/>
  <c r="K99" i="1"/>
  <c r="D99" i="1"/>
  <c r="H99" i="1"/>
  <c r="L99" i="1"/>
  <c r="P99" i="1"/>
  <c r="K130" i="1"/>
  <c r="G130" i="1"/>
  <c r="K126" i="1"/>
  <c r="G126" i="1"/>
  <c r="K122" i="1"/>
  <c r="N122" i="1" s="1"/>
  <c r="O122" i="1" s="1"/>
  <c r="G122" i="1"/>
  <c r="P121" i="1"/>
  <c r="L121" i="1"/>
  <c r="H121" i="1"/>
  <c r="Q120" i="1"/>
  <c r="M120" i="1"/>
  <c r="I120" i="1"/>
  <c r="E120" i="1"/>
  <c r="D119" i="1"/>
  <c r="H119" i="1"/>
  <c r="L119" i="1"/>
  <c r="P119" i="1"/>
  <c r="I117" i="1"/>
  <c r="D117" i="1"/>
  <c r="P116" i="1"/>
  <c r="J116" i="1"/>
  <c r="E116" i="1"/>
  <c r="D115" i="1"/>
  <c r="H115" i="1"/>
  <c r="L115" i="1"/>
  <c r="P115" i="1"/>
  <c r="P112" i="1"/>
  <c r="J112" i="1"/>
  <c r="E112" i="1"/>
  <c r="D111" i="1"/>
  <c r="H111" i="1"/>
  <c r="L111" i="1"/>
  <c r="P111" i="1"/>
  <c r="P108" i="1"/>
  <c r="H108" i="1"/>
  <c r="C107" i="1"/>
  <c r="G107" i="1"/>
  <c r="K107" i="1"/>
  <c r="D107" i="1"/>
  <c r="H107" i="1"/>
  <c r="L107" i="1"/>
  <c r="P107" i="1"/>
  <c r="B103" i="1"/>
  <c r="F103" i="1"/>
  <c r="J103" i="1"/>
  <c r="C103" i="1"/>
  <c r="G103" i="1"/>
  <c r="K103" i="1"/>
  <c r="D103" i="1"/>
  <c r="H103" i="1"/>
  <c r="L103" i="1"/>
  <c r="P103" i="1"/>
  <c r="J109" i="1"/>
  <c r="F109" i="1"/>
  <c r="J105" i="1"/>
  <c r="F105" i="1"/>
  <c r="K104" i="1"/>
  <c r="G104" i="1"/>
  <c r="C104" i="1"/>
  <c r="J101" i="1"/>
  <c r="F101" i="1"/>
  <c r="K100" i="1"/>
  <c r="N100" i="1" s="1"/>
  <c r="O100" i="1" s="1"/>
  <c r="G100" i="1"/>
  <c r="C100" i="1"/>
  <c r="J97" i="1"/>
  <c r="F97" i="1"/>
  <c r="K96" i="1"/>
  <c r="G96" i="1"/>
  <c r="C96" i="1"/>
  <c r="J93" i="1"/>
  <c r="F93" i="1"/>
  <c r="K92" i="1"/>
  <c r="G92" i="1"/>
  <c r="C92" i="1"/>
  <c r="J104" i="1"/>
  <c r="F104" i="1"/>
  <c r="J100" i="1"/>
  <c r="F100" i="1"/>
  <c r="J96" i="1"/>
  <c r="F96" i="1"/>
  <c r="J92" i="1"/>
  <c r="F92" i="1"/>
  <c r="N117" i="1" l="1"/>
  <c r="O117" i="1" s="1"/>
  <c r="N123" i="1"/>
  <c r="O123" i="1" s="1"/>
  <c r="N124" i="1"/>
  <c r="O124" i="1" s="1"/>
  <c r="N2" i="1"/>
  <c r="O2" i="1" s="1"/>
  <c r="N126" i="1"/>
  <c r="O126" i="1" s="1"/>
  <c r="N94" i="1"/>
  <c r="O94" i="1" s="1"/>
  <c r="N103" i="1"/>
  <c r="O103" i="1" s="1"/>
  <c r="N127" i="1"/>
  <c r="O127" i="1" s="1"/>
  <c r="N125" i="1"/>
  <c r="O125" i="1" s="1"/>
  <c r="N132" i="1"/>
  <c r="O132" i="1" s="1"/>
  <c r="N95" i="1"/>
  <c r="O95" i="1" s="1"/>
  <c r="N145" i="1"/>
  <c r="O145" i="1" s="1"/>
  <c r="N128" i="1"/>
  <c r="O128" i="1" s="1"/>
  <c r="N147" i="1"/>
  <c r="O147" i="1" s="1"/>
  <c r="N148" i="1"/>
  <c r="O148" i="1" s="1"/>
  <c r="N131" i="1"/>
  <c r="O131" i="1" s="1"/>
  <c r="N111" i="1"/>
  <c r="O111" i="1" s="1"/>
  <c r="N119" i="1"/>
  <c r="O119" i="1" s="1"/>
  <c r="N92" i="1"/>
  <c r="O92" i="1" s="1"/>
  <c r="N108" i="1"/>
  <c r="O108" i="1" s="1"/>
  <c r="N99" i="1"/>
  <c r="O99" i="1" s="1"/>
  <c r="N115" i="1"/>
  <c r="O115" i="1" s="1"/>
  <c r="N118" i="1"/>
  <c r="O118" i="1" s="1"/>
  <c r="N93" i="1"/>
  <c r="O93" i="1" s="1"/>
  <c r="N129" i="1"/>
  <c r="O129" i="1" s="1"/>
  <c r="N143" i="1"/>
  <c r="O143" i="1" s="1"/>
  <c r="N146" i="1"/>
  <c r="O146" i="1" s="1"/>
  <c r="N109" i="1"/>
  <c r="O109" i="1" s="1"/>
  <c r="N110" i="1"/>
  <c r="O110" i="1" s="1"/>
  <c r="N114" i="1"/>
  <c r="O114" i="1" s="1"/>
  <c r="N102" i="1"/>
  <c r="O102" i="1" s="1"/>
  <c r="N135" i="1"/>
  <c r="O135" i="1" s="1"/>
  <c r="N113" i="1"/>
  <c r="O113" i="1" s="1"/>
  <c r="N97" i="1"/>
  <c r="O97" i="1" s="1"/>
  <c r="N105" i="1"/>
  <c r="O105" i="1" s="1"/>
  <c r="N136" i="1"/>
  <c r="O136" i="1" s="1"/>
  <c r="N144" i="1"/>
  <c r="O144" i="1" s="1"/>
  <c r="N104" i="1"/>
  <c r="O104" i="1" s="1"/>
  <c r="N107" i="1"/>
  <c r="O107" i="1" s="1"/>
  <c r="N139" i="1"/>
  <c r="O139" i="1" s="1"/>
  <c r="N130" i="1"/>
  <c r="O130" i="1" s="1"/>
  <c r="N112" i="1"/>
  <c r="O112" i="1" s="1"/>
  <c r="N150" i="1"/>
  <c r="O150" i="1" s="1"/>
  <c r="N106" i="1"/>
  <c r="O106" i="1" s="1"/>
  <c r="N96" i="1"/>
  <c r="O96" i="1" s="1"/>
  <c r="N141" i="1"/>
  <c r="O141" i="1" s="1"/>
  <c r="N149" i="1"/>
  <c r="O149" i="1" s="1"/>
  <c r="N142" i="1"/>
  <c r="O142" i="1" s="1"/>
  <c r="N98" i="1"/>
  <c r="O98" i="1" s="1"/>
  <c r="N120" i="1"/>
  <c r="O120" i="1" s="1"/>
  <c r="N133" i="1"/>
  <c r="O133" i="1" s="1"/>
  <c r="N134" i="1"/>
  <c r="O134" i="1" s="1"/>
  <c r="N137" i="1"/>
  <c r="O137" i="1" s="1"/>
  <c r="N138" i="1"/>
  <c r="O138" i="1" s="1"/>
  <c r="A4" i="9"/>
  <c r="D4" i="9" s="1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D128" i="9" s="1"/>
  <c r="A129" i="9"/>
  <c r="D129" i="9" s="1"/>
  <c r="A130" i="9"/>
  <c r="D130" i="9" s="1"/>
  <c r="A131" i="9"/>
  <c r="A132" i="9"/>
  <c r="D132" i="9" s="1"/>
  <c r="A133" i="9"/>
  <c r="D133" i="9" s="1"/>
  <c r="A134" i="9"/>
  <c r="A135" i="9"/>
  <c r="A136" i="9"/>
  <c r="D136" i="9" s="1"/>
  <c r="A137" i="9"/>
  <c r="A138" i="9"/>
  <c r="D138" i="9" s="1"/>
  <c r="A139" i="9"/>
  <c r="A140" i="9"/>
  <c r="D140" i="9" s="1"/>
  <c r="A141" i="9"/>
  <c r="D141" i="9" s="1"/>
  <c r="A142" i="9"/>
  <c r="D142" i="9" s="1"/>
  <c r="A143" i="9"/>
  <c r="A144" i="9"/>
  <c r="D144" i="9" s="1"/>
  <c r="A145" i="9"/>
  <c r="D145" i="9" s="1"/>
  <c r="A146" i="9"/>
  <c r="D146" i="9" s="1"/>
  <c r="A147" i="9"/>
  <c r="A148" i="9"/>
  <c r="D148" i="9" s="1"/>
  <c r="A149" i="9"/>
  <c r="D149" i="9" s="1"/>
  <c r="A150" i="9"/>
  <c r="D150" i="9" s="1"/>
  <c r="A151" i="9"/>
  <c r="D151" i="9" s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C38" i="7" s="1"/>
  <c r="A39" i="7"/>
  <c r="B39" i="7" s="1"/>
  <c r="A40" i="7"/>
  <c r="F40" i="7" s="1"/>
  <c r="A41" i="7"/>
  <c r="A42" i="7"/>
  <c r="A43" i="7"/>
  <c r="A44" i="7"/>
  <c r="B44" i="7" s="1"/>
  <c r="A45" i="7"/>
  <c r="A46" i="7"/>
  <c r="A47" i="7"/>
  <c r="B47" i="7" s="1"/>
  <c r="A48" i="7"/>
  <c r="I48" i="7" s="1"/>
  <c r="A49" i="7"/>
  <c r="A50" i="7"/>
  <c r="P50" i="7" s="1"/>
  <c r="A51" i="7"/>
  <c r="L51" i="7" s="1"/>
  <c r="A52" i="7"/>
  <c r="F52" i="7" s="1"/>
  <c r="A53" i="7"/>
  <c r="A54" i="7"/>
  <c r="I54" i="7" s="1"/>
  <c r="A55" i="7"/>
  <c r="B55" i="7" s="1"/>
  <c r="A56" i="7"/>
  <c r="B56" i="7" s="1"/>
  <c r="A57" i="7"/>
  <c r="A58" i="7"/>
  <c r="A59" i="7"/>
  <c r="A60" i="7"/>
  <c r="H60" i="7" s="1"/>
  <c r="A61" i="7"/>
  <c r="A62" i="7"/>
  <c r="O62" i="7" s="1"/>
  <c r="A63" i="7"/>
  <c r="B63" i="7" s="1"/>
  <c r="A64" i="7"/>
  <c r="F64" i="7" s="1"/>
  <c r="A65" i="7"/>
  <c r="A66" i="7"/>
  <c r="B66" i="7" s="1"/>
  <c r="A67" i="7"/>
  <c r="L67" i="7" s="1"/>
  <c r="A68" i="7"/>
  <c r="J68" i="7" s="1"/>
  <c r="A69" i="7"/>
  <c r="A70" i="7"/>
  <c r="I70" i="7" s="1"/>
  <c r="A71" i="7"/>
  <c r="B71" i="7" s="1"/>
  <c r="A72" i="7"/>
  <c r="J72" i="7" s="1"/>
  <c r="A73" i="7"/>
  <c r="A74" i="7"/>
  <c r="F74" i="7" s="1"/>
  <c r="A75" i="7"/>
  <c r="L75" i="7" s="1"/>
  <c r="A76" i="7"/>
  <c r="F76" i="7" s="1"/>
  <c r="A77" i="7"/>
  <c r="A78" i="7"/>
  <c r="G78" i="7" s="1"/>
  <c r="A79" i="7"/>
  <c r="B79" i="7" s="1"/>
  <c r="A80" i="7"/>
  <c r="B80" i="7" s="1"/>
  <c r="A81" i="7"/>
  <c r="A82" i="7"/>
  <c r="B82" i="7" s="1"/>
  <c r="A83" i="7"/>
  <c r="A84" i="7"/>
  <c r="I84" i="7" s="1"/>
  <c r="A85" i="7"/>
  <c r="A86" i="7"/>
  <c r="I86" i="7" s="1"/>
  <c r="A87" i="7"/>
  <c r="A88" i="7"/>
  <c r="C88" i="7" s="1"/>
  <c r="A89" i="7"/>
  <c r="A90" i="7"/>
  <c r="N90" i="7" s="1"/>
  <c r="A91" i="7"/>
  <c r="B91" i="7" s="1"/>
  <c r="A92" i="7"/>
  <c r="J92" i="7" s="1"/>
  <c r="A93" i="7"/>
  <c r="P93" i="7" s="1"/>
  <c r="A94" i="7"/>
  <c r="A95" i="7"/>
  <c r="L95" i="7" s="1"/>
  <c r="A96" i="7"/>
  <c r="F96" i="7" s="1"/>
  <c r="A97" i="7"/>
  <c r="F97" i="7" s="1"/>
  <c r="A98" i="7"/>
  <c r="A99" i="7"/>
  <c r="B99" i="7" s="1"/>
  <c r="A100" i="7"/>
  <c r="G100" i="7" s="1"/>
  <c r="A101" i="7"/>
  <c r="A102" i="7"/>
  <c r="J102" i="7" s="1"/>
  <c r="A103" i="7"/>
  <c r="B103" i="7" s="1"/>
  <c r="A104" i="7"/>
  <c r="B104" i="7" s="1"/>
  <c r="A105" i="7"/>
  <c r="A106" i="7"/>
  <c r="F106" i="7" s="1"/>
  <c r="A107" i="7"/>
  <c r="P107" i="7" s="1"/>
  <c r="A108" i="7"/>
  <c r="C108" i="7" s="1"/>
  <c r="A109" i="7"/>
  <c r="A110" i="7"/>
  <c r="H110" i="7" s="1"/>
  <c r="A111" i="7"/>
  <c r="K111" i="7" s="1"/>
  <c r="A112" i="7"/>
  <c r="C112" i="7" s="1"/>
  <c r="A113" i="7"/>
  <c r="A114" i="7"/>
  <c r="K114" i="7" s="1"/>
  <c r="A115" i="7"/>
  <c r="L115" i="7" s="1"/>
  <c r="A116" i="7"/>
  <c r="H116" i="7" s="1"/>
  <c r="A117" i="7"/>
  <c r="A118" i="7"/>
  <c r="K118" i="7" s="1"/>
  <c r="A119" i="7"/>
  <c r="L119" i="7" s="1"/>
  <c r="A120" i="7"/>
  <c r="C120" i="7" s="1"/>
  <c r="A121" i="7"/>
  <c r="Q121" i="7" s="1"/>
  <c r="A122" i="7"/>
  <c r="H122" i="7" s="1"/>
  <c r="A123" i="7"/>
  <c r="B123" i="7" s="1"/>
  <c r="A124" i="7"/>
  <c r="B124" i="7" s="1"/>
  <c r="A125" i="7"/>
  <c r="A126" i="7"/>
  <c r="N126" i="7" s="1"/>
  <c r="A127" i="7"/>
  <c r="C127" i="7" s="1"/>
  <c r="A128" i="7"/>
  <c r="C128" i="7" s="1"/>
  <c r="A129" i="7"/>
  <c r="K129" i="7" s="1"/>
  <c r="A130" i="7"/>
  <c r="J130" i="7" s="1"/>
  <c r="A131" i="7"/>
  <c r="C131" i="7" s="1"/>
  <c r="A132" i="7"/>
  <c r="F132" i="7" s="1"/>
  <c r="A133" i="7"/>
  <c r="J133" i="7" s="1"/>
  <c r="A134" i="7"/>
  <c r="M134" i="7" s="1"/>
  <c r="A135" i="7"/>
  <c r="C135" i="7" s="1"/>
  <c r="A136" i="7"/>
  <c r="C136" i="7" s="1"/>
  <c r="A137" i="7"/>
  <c r="A138" i="7"/>
  <c r="I138" i="7" s="1"/>
  <c r="A139" i="7"/>
  <c r="I139" i="7" s="1"/>
  <c r="A140" i="7"/>
  <c r="H140" i="7" s="1"/>
  <c r="A141" i="7"/>
  <c r="J141" i="7" s="1"/>
  <c r="A142" i="7"/>
  <c r="K142" i="7" s="1"/>
  <c r="A143" i="7"/>
  <c r="C143" i="7" s="1"/>
  <c r="A144" i="7"/>
  <c r="F144" i="7" s="1"/>
  <c r="A145" i="7"/>
  <c r="G145" i="7" s="1"/>
  <c r="A146" i="7"/>
  <c r="I146" i="7" s="1"/>
  <c r="A147" i="7"/>
  <c r="I147" i="7" s="1"/>
  <c r="A148" i="7"/>
  <c r="H148" i="7" s="1"/>
  <c r="A149" i="7"/>
  <c r="O149" i="7" s="1"/>
  <c r="A150" i="7"/>
  <c r="H150" i="7" s="1"/>
  <c r="A151" i="7"/>
  <c r="I151" i="7" s="1"/>
  <c r="I40" i="7"/>
  <c r="P40" i="7"/>
  <c r="L43" i="7"/>
  <c r="C44" i="7"/>
  <c r="M44" i="7"/>
  <c r="L48" i="7"/>
  <c r="H52" i="7"/>
  <c r="P52" i="7"/>
  <c r="L56" i="7"/>
  <c r="L59" i="7"/>
  <c r="J60" i="7"/>
  <c r="H64" i="7"/>
  <c r="P64" i="7"/>
  <c r="C68" i="7"/>
  <c r="K72" i="7"/>
  <c r="N76" i="7"/>
  <c r="L83" i="7"/>
  <c r="B87" i="7"/>
  <c r="B95" i="7"/>
  <c r="N96" i="7"/>
  <c r="F98" i="7"/>
  <c r="I100" i="7"/>
  <c r="O100" i="7"/>
  <c r="L107" i="7"/>
  <c r="N108" i="7"/>
  <c r="F112" i="7"/>
  <c r="J115" i="7"/>
  <c r="P116" i="7"/>
  <c r="J119" i="7"/>
  <c r="H126" i="7"/>
  <c r="K127" i="7"/>
  <c r="K128" i="7"/>
  <c r="C130" i="7"/>
  <c r="K131" i="7"/>
  <c r="K135" i="7"/>
  <c r="G136" i="7"/>
  <c r="M138" i="7"/>
  <c r="G139" i="7"/>
  <c r="O140" i="7"/>
  <c r="K143" i="7"/>
  <c r="H144" i="7"/>
  <c r="L146" i="7"/>
  <c r="O147" i="7"/>
  <c r="J149" i="7"/>
  <c r="B150" i="7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O141" i="7" l="1"/>
  <c r="O148" i="7"/>
  <c r="G149" i="7"/>
  <c r="O151" i="7"/>
  <c r="J148" i="7"/>
  <c r="C146" i="7"/>
  <c r="J142" i="7"/>
  <c r="H138" i="7"/>
  <c r="Q134" i="7"/>
  <c r="G132" i="7"/>
  <c r="J124" i="7"/>
  <c r="F120" i="7"/>
  <c r="N112" i="7"/>
  <c r="L104" i="7"/>
  <c r="H88" i="7"/>
  <c r="L80" i="7"/>
  <c r="B72" i="7"/>
  <c r="P60" i="7"/>
  <c r="C56" i="7"/>
  <c r="B48" i="7"/>
  <c r="G142" i="7"/>
  <c r="O150" i="7"/>
  <c r="C138" i="7"/>
  <c r="H134" i="7"/>
  <c r="O122" i="7"/>
  <c r="L150" i="7"/>
  <c r="M146" i="7"/>
  <c r="F142" i="7"/>
  <c r="B134" i="7"/>
  <c r="N130" i="7"/>
  <c r="B122" i="7"/>
  <c r="M86" i="7"/>
  <c r="K150" i="7"/>
  <c r="P146" i="7"/>
  <c r="B146" i="7"/>
  <c r="O142" i="7"/>
  <c r="P138" i="7"/>
  <c r="B138" i="7"/>
  <c r="I134" i="7"/>
  <c r="M132" i="7"/>
  <c r="I130" i="7"/>
  <c r="F128" i="7"/>
  <c r="C124" i="7"/>
  <c r="K120" i="7"/>
  <c r="J116" i="7"/>
  <c r="G111" i="7"/>
  <c r="F104" i="7"/>
  <c r="C92" i="7"/>
  <c r="B84" i="7"/>
  <c r="H76" i="7"/>
  <c r="M68" i="7"/>
  <c r="J140" i="7"/>
  <c r="G151" i="7"/>
  <c r="G150" i="7"/>
  <c r="G147" i="7"/>
  <c r="H146" i="7"/>
  <c r="M144" i="7"/>
  <c r="N142" i="7"/>
  <c r="O139" i="7"/>
  <c r="L138" i="7"/>
  <c r="L136" i="7"/>
  <c r="N134" i="7"/>
  <c r="O130" i="7"/>
  <c r="J126" i="7"/>
  <c r="K123" i="7"/>
  <c r="Q120" i="7"/>
  <c r="G118" i="7"/>
  <c r="J114" i="7"/>
  <c r="L91" i="7"/>
  <c r="M147" i="7"/>
  <c r="C147" i="7"/>
  <c r="Q143" i="7"/>
  <c r="I143" i="7"/>
  <c r="M139" i="7"/>
  <c r="C139" i="7"/>
  <c r="Q135" i="7"/>
  <c r="I135" i="7"/>
  <c r="Q131" i="7"/>
  <c r="I131" i="7"/>
  <c r="Q127" i="7"/>
  <c r="I127" i="7"/>
  <c r="Q123" i="7"/>
  <c r="I123" i="7"/>
  <c r="G119" i="7"/>
  <c r="G115" i="7"/>
  <c r="H107" i="7"/>
  <c r="L103" i="7"/>
  <c r="L99" i="7"/>
  <c r="K151" i="7"/>
  <c r="P150" i="7"/>
  <c r="B148" i="7"/>
  <c r="K147" i="7"/>
  <c r="Q146" i="7"/>
  <c r="O143" i="7"/>
  <c r="G143" i="7"/>
  <c r="B140" i="7"/>
  <c r="K139" i="7"/>
  <c r="Q138" i="7"/>
  <c r="Q136" i="7"/>
  <c r="O135" i="7"/>
  <c r="G135" i="7"/>
  <c r="O131" i="7"/>
  <c r="G131" i="7"/>
  <c r="Q128" i="7"/>
  <c r="O127" i="7"/>
  <c r="G127" i="7"/>
  <c r="P124" i="7"/>
  <c r="O123" i="7"/>
  <c r="G123" i="7"/>
  <c r="O119" i="7"/>
  <c r="B119" i="7"/>
  <c r="O115" i="7"/>
  <c r="B115" i="7"/>
  <c r="O111" i="7"/>
  <c r="F108" i="7"/>
  <c r="B107" i="7"/>
  <c r="G96" i="7"/>
  <c r="K92" i="7"/>
  <c r="N88" i="7"/>
  <c r="L84" i="7"/>
  <c r="F80" i="7"/>
  <c r="M151" i="7"/>
  <c r="C151" i="7"/>
  <c r="Q151" i="7"/>
  <c r="Q147" i="7"/>
  <c r="M143" i="7"/>
  <c r="Q139" i="7"/>
  <c r="M135" i="7"/>
  <c r="M131" i="7"/>
  <c r="M127" i="7"/>
  <c r="M123" i="7"/>
  <c r="L148" i="7"/>
  <c r="G148" i="7"/>
  <c r="P144" i="7"/>
  <c r="J144" i="7"/>
  <c r="C144" i="7"/>
  <c r="L140" i="7"/>
  <c r="G140" i="7"/>
  <c r="O136" i="7"/>
  <c r="I136" i="7"/>
  <c r="B136" i="7"/>
  <c r="O132" i="7"/>
  <c r="J132" i="7"/>
  <c r="C132" i="7"/>
  <c r="N128" i="7"/>
  <c r="I128" i="7"/>
  <c r="M124" i="7"/>
  <c r="H124" i="7"/>
  <c r="N120" i="7"/>
  <c r="I120" i="7"/>
  <c r="N116" i="7"/>
  <c r="F116" i="7"/>
  <c r="Q112" i="7"/>
  <c r="J112" i="7"/>
  <c r="B112" i="7"/>
  <c r="Q108" i="7"/>
  <c r="J108" i="7"/>
  <c r="P104" i="7"/>
  <c r="J104" i="7"/>
  <c r="M100" i="7"/>
  <c r="C100" i="7"/>
  <c r="K96" i="7"/>
  <c r="O92" i="7"/>
  <c r="G92" i="7"/>
  <c r="J88" i="7"/>
  <c r="B88" i="7"/>
  <c r="O84" i="7"/>
  <c r="H84" i="7"/>
  <c r="P80" i="7"/>
  <c r="J80" i="7"/>
  <c r="L76" i="7"/>
  <c r="B76" i="7"/>
  <c r="O72" i="7"/>
  <c r="G72" i="7"/>
  <c r="O68" i="7"/>
  <c r="I68" i="7"/>
  <c r="L64" i="7"/>
  <c r="C64" i="7"/>
  <c r="N60" i="7"/>
  <c r="F60" i="7"/>
  <c r="P56" i="7"/>
  <c r="I56" i="7"/>
  <c r="L52" i="7"/>
  <c r="C52" i="7"/>
  <c r="N48" i="7"/>
  <c r="H48" i="7"/>
  <c r="P44" i="7"/>
  <c r="I44" i="7"/>
  <c r="L40" i="7"/>
  <c r="C40" i="7"/>
  <c r="P148" i="7"/>
  <c r="K148" i="7"/>
  <c r="F148" i="7"/>
  <c r="N144" i="7"/>
  <c r="I144" i="7"/>
  <c r="B144" i="7"/>
  <c r="P140" i="7"/>
  <c r="K140" i="7"/>
  <c r="F140" i="7"/>
  <c r="M136" i="7"/>
  <c r="H136" i="7"/>
  <c r="N132" i="7"/>
  <c r="I132" i="7"/>
  <c r="M128" i="7"/>
  <c r="G128" i="7"/>
  <c r="Q124" i="7"/>
  <c r="L124" i="7"/>
  <c r="F124" i="7"/>
  <c r="M120" i="7"/>
  <c r="G120" i="7"/>
  <c r="K116" i="7"/>
  <c r="B116" i="7"/>
  <c r="P112" i="7"/>
  <c r="I112" i="7"/>
  <c r="O108" i="7"/>
  <c r="I108" i="7"/>
  <c r="O104" i="7"/>
  <c r="G104" i="7"/>
  <c r="J100" i="7"/>
  <c r="Q96" i="7"/>
  <c r="I96" i="7"/>
  <c r="M92" i="7"/>
  <c r="F92" i="7"/>
  <c r="P88" i="7"/>
  <c r="I88" i="7"/>
  <c r="M84" i="7"/>
  <c r="G84" i="7"/>
  <c r="O80" i="7"/>
  <c r="G80" i="7"/>
  <c r="Q76" i="7"/>
  <c r="I76" i="7"/>
  <c r="L72" i="7"/>
  <c r="F72" i="7"/>
  <c r="N68" i="7"/>
  <c r="G68" i="7"/>
  <c r="Q64" i="7"/>
  <c r="J64" i="7"/>
  <c r="K60" i="7"/>
  <c r="B60" i="7"/>
  <c r="O56" i="7"/>
  <c r="G56" i="7"/>
  <c r="Q52" i="7"/>
  <c r="J52" i="7"/>
  <c r="M48" i="7"/>
  <c r="F48" i="7"/>
  <c r="N44" i="7"/>
  <c r="H44" i="7"/>
  <c r="Q40" i="7"/>
  <c r="J40" i="7"/>
  <c r="B40" i="7"/>
  <c r="N148" i="7"/>
  <c r="Q144" i="7"/>
  <c r="L144" i="7"/>
  <c r="N140" i="7"/>
  <c r="P136" i="7"/>
  <c r="K136" i="7"/>
  <c r="Q132" i="7"/>
  <c r="K132" i="7"/>
  <c r="O128" i="7"/>
  <c r="J128" i="7"/>
  <c r="N124" i="7"/>
  <c r="I124" i="7"/>
  <c r="O120" i="7"/>
  <c r="J120" i="7"/>
  <c r="O116" i="7"/>
  <c r="L112" i="7"/>
  <c r="K108" i="7"/>
  <c r="K104" i="7"/>
  <c r="N100" i="7"/>
  <c r="M96" i="7"/>
  <c r="Q92" i="7"/>
  <c r="M88" i="7"/>
  <c r="Q84" i="7"/>
  <c r="K80" i="7"/>
  <c r="M76" i="7"/>
  <c r="P72" i="7"/>
  <c r="M64" i="7"/>
  <c r="O60" i="7"/>
  <c r="Q56" i="7"/>
  <c r="K56" i="7"/>
  <c r="M52" i="7"/>
  <c r="Q48" i="7"/>
  <c r="J44" i="7"/>
  <c r="N40" i="7"/>
  <c r="D87" i="1"/>
  <c r="E87" i="1"/>
  <c r="D63" i="1"/>
  <c r="E63" i="1"/>
  <c r="D51" i="1"/>
  <c r="E51" i="1"/>
  <c r="D23" i="1"/>
  <c r="E23" i="1"/>
  <c r="D7" i="1"/>
  <c r="E7" i="1"/>
  <c r="D137" i="6"/>
  <c r="E137" i="6"/>
  <c r="D125" i="6"/>
  <c r="E125" i="6"/>
  <c r="D109" i="6"/>
  <c r="E109" i="6"/>
  <c r="D97" i="6"/>
  <c r="E97" i="6"/>
  <c r="D81" i="6"/>
  <c r="E81" i="6"/>
  <c r="D69" i="6"/>
  <c r="E69" i="6"/>
  <c r="D53" i="6"/>
  <c r="E53" i="6"/>
  <c r="D41" i="6"/>
  <c r="E41" i="6"/>
  <c r="D25" i="6"/>
  <c r="E25" i="6"/>
  <c r="D17" i="6"/>
  <c r="E17" i="6"/>
  <c r="D9" i="6"/>
  <c r="E9" i="6"/>
  <c r="E147" i="9"/>
  <c r="D147" i="9"/>
  <c r="E143" i="9"/>
  <c r="D143" i="9"/>
  <c r="E139" i="9"/>
  <c r="D139" i="9"/>
  <c r="E135" i="9"/>
  <c r="D135" i="9"/>
  <c r="E131" i="9"/>
  <c r="D131" i="9"/>
  <c r="E127" i="9"/>
  <c r="D127" i="9"/>
  <c r="E123" i="9"/>
  <c r="D123" i="9"/>
  <c r="E119" i="9"/>
  <c r="D119" i="9"/>
  <c r="E115" i="9"/>
  <c r="D115" i="9"/>
  <c r="E111" i="9"/>
  <c r="D111" i="9"/>
  <c r="E107" i="9"/>
  <c r="D107" i="9"/>
  <c r="E103" i="9"/>
  <c r="D103" i="9"/>
  <c r="E99" i="9"/>
  <c r="D99" i="9"/>
  <c r="E95" i="9"/>
  <c r="D95" i="9"/>
  <c r="E91" i="9"/>
  <c r="D91" i="9"/>
  <c r="E87" i="9"/>
  <c r="D87" i="9"/>
  <c r="E83" i="9"/>
  <c r="D83" i="9"/>
  <c r="E79" i="9"/>
  <c r="D79" i="9"/>
  <c r="E75" i="9"/>
  <c r="D75" i="9"/>
  <c r="E71" i="9"/>
  <c r="D71" i="9"/>
  <c r="E67" i="9"/>
  <c r="D67" i="9"/>
  <c r="E63" i="9"/>
  <c r="D63" i="9"/>
  <c r="E59" i="9"/>
  <c r="D59" i="9"/>
  <c r="E55" i="9"/>
  <c r="D55" i="9"/>
  <c r="E51" i="9"/>
  <c r="D51" i="9"/>
  <c r="E47" i="9"/>
  <c r="D47" i="9"/>
  <c r="E43" i="9"/>
  <c r="D43" i="9"/>
  <c r="E39" i="9"/>
  <c r="D39" i="9"/>
  <c r="E35" i="9"/>
  <c r="D35" i="9"/>
  <c r="E31" i="9"/>
  <c r="D31" i="9"/>
  <c r="E27" i="9"/>
  <c r="D27" i="9"/>
  <c r="E23" i="9"/>
  <c r="D23" i="9"/>
  <c r="E19" i="9"/>
  <c r="D19" i="9"/>
  <c r="E15" i="9"/>
  <c r="D15" i="9"/>
  <c r="E11" i="9"/>
  <c r="D11" i="9"/>
  <c r="E7" i="9"/>
  <c r="D7" i="9"/>
  <c r="D91" i="1"/>
  <c r="E91" i="1"/>
  <c r="D75" i="1"/>
  <c r="E75" i="1"/>
  <c r="D55" i="1"/>
  <c r="E55" i="1"/>
  <c r="D39" i="1"/>
  <c r="E39" i="1"/>
  <c r="D27" i="1"/>
  <c r="E27" i="1"/>
  <c r="D11" i="1"/>
  <c r="E11" i="1"/>
  <c r="D145" i="6"/>
  <c r="E145" i="6"/>
  <c r="D117" i="6"/>
  <c r="E117" i="6"/>
  <c r="D89" i="6"/>
  <c r="E89" i="6"/>
  <c r="D73" i="6"/>
  <c r="E73" i="6"/>
  <c r="D57" i="6"/>
  <c r="E57" i="6"/>
  <c r="D37" i="6"/>
  <c r="E37" i="6"/>
  <c r="D90" i="1"/>
  <c r="E90" i="1"/>
  <c r="D86" i="1"/>
  <c r="E86" i="1"/>
  <c r="D82" i="1"/>
  <c r="E82" i="1"/>
  <c r="D78" i="1"/>
  <c r="E78" i="1"/>
  <c r="D74" i="1"/>
  <c r="E74" i="1"/>
  <c r="D70" i="1"/>
  <c r="E70" i="1"/>
  <c r="D66" i="1"/>
  <c r="E66" i="1"/>
  <c r="D62" i="1"/>
  <c r="E62" i="1"/>
  <c r="D58" i="1"/>
  <c r="E58" i="1"/>
  <c r="D54" i="1"/>
  <c r="E54" i="1"/>
  <c r="D50" i="1"/>
  <c r="E50" i="1"/>
  <c r="D46" i="1"/>
  <c r="E46" i="1"/>
  <c r="D42" i="1"/>
  <c r="E42" i="1"/>
  <c r="D38" i="1"/>
  <c r="E38" i="1"/>
  <c r="D34" i="1"/>
  <c r="E34" i="1"/>
  <c r="D30" i="1"/>
  <c r="E30" i="1"/>
  <c r="D26" i="1"/>
  <c r="E26" i="1"/>
  <c r="D22" i="1"/>
  <c r="E22" i="1"/>
  <c r="D18" i="1"/>
  <c r="E18" i="1"/>
  <c r="D14" i="1"/>
  <c r="E14" i="1"/>
  <c r="D10" i="1"/>
  <c r="E10" i="1"/>
  <c r="D6" i="1"/>
  <c r="E6" i="1"/>
  <c r="D148" i="6"/>
  <c r="E148" i="6"/>
  <c r="D144" i="6"/>
  <c r="E144" i="6"/>
  <c r="D140" i="6"/>
  <c r="E140" i="6"/>
  <c r="D136" i="6"/>
  <c r="E136" i="6"/>
  <c r="D132" i="6"/>
  <c r="E132" i="6"/>
  <c r="D128" i="6"/>
  <c r="E128" i="6"/>
  <c r="D124" i="6"/>
  <c r="E124" i="6"/>
  <c r="D120" i="6"/>
  <c r="E120" i="6"/>
  <c r="D116" i="6"/>
  <c r="E116" i="6"/>
  <c r="D112" i="6"/>
  <c r="E112" i="6"/>
  <c r="D108" i="6"/>
  <c r="E108" i="6"/>
  <c r="D104" i="6"/>
  <c r="E104" i="6"/>
  <c r="D100" i="6"/>
  <c r="E100" i="6"/>
  <c r="D96" i="6"/>
  <c r="E96" i="6"/>
  <c r="D92" i="6"/>
  <c r="E92" i="6"/>
  <c r="D88" i="6"/>
  <c r="E88" i="6"/>
  <c r="D84" i="6"/>
  <c r="E84" i="6"/>
  <c r="D80" i="6"/>
  <c r="E80" i="6"/>
  <c r="D76" i="6"/>
  <c r="E76" i="6"/>
  <c r="D72" i="6"/>
  <c r="E72" i="6"/>
  <c r="D68" i="6"/>
  <c r="E68" i="6"/>
  <c r="D64" i="6"/>
  <c r="E64" i="6"/>
  <c r="D60" i="6"/>
  <c r="E60" i="6"/>
  <c r="D56" i="6"/>
  <c r="E56" i="6"/>
  <c r="D52" i="6"/>
  <c r="E52" i="6"/>
  <c r="D48" i="6"/>
  <c r="E48" i="6"/>
  <c r="D44" i="6"/>
  <c r="E44" i="6"/>
  <c r="D40" i="6"/>
  <c r="E40" i="6"/>
  <c r="D36" i="6"/>
  <c r="E36" i="6"/>
  <c r="D32" i="6"/>
  <c r="E32" i="6"/>
  <c r="D28" i="6"/>
  <c r="E28" i="6"/>
  <c r="D24" i="6"/>
  <c r="E24" i="6"/>
  <c r="D20" i="6"/>
  <c r="E20" i="6"/>
  <c r="D16" i="6"/>
  <c r="E16" i="6"/>
  <c r="D12" i="6"/>
  <c r="E12" i="6"/>
  <c r="D8" i="6"/>
  <c r="E8" i="6"/>
  <c r="D4" i="6"/>
  <c r="E4" i="6"/>
  <c r="O126" i="7"/>
  <c r="B126" i="7"/>
  <c r="M122" i="7"/>
  <c r="P118" i="7"/>
  <c r="F118" i="7"/>
  <c r="K110" i="7"/>
  <c r="O78" i="7"/>
  <c r="I38" i="7"/>
  <c r="E134" i="9"/>
  <c r="D134" i="9"/>
  <c r="E126" i="9"/>
  <c r="D126" i="9"/>
  <c r="E122" i="9"/>
  <c r="D122" i="9"/>
  <c r="E118" i="9"/>
  <c r="D118" i="9"/>
  <c r="E114" i="9"/>
  <c r="D114" i="9"/>
  <c r="E110" i="9"/>
  <c r="D110" i="9"/>
  <c r="E106" i="9"/>
  <c r="D106" i="9"/>
  <c r="E102" i="9"/>
  <c r="D102" i="9"/>
  <c r="E98" i="9"/>
  <c r="D98" i="9"/>
  <c r="E94" i="9"/>
  <c r="D94" i="9"/>
  <c r="E90" i="9"/>
  <c r="D90" i="9"/>
  <c r="E86" i="9"/>
  <c r="D86" i="9"/>
  <c r="E82" i="9"/>
  <c r="D82" i="9"/>
  <c r="E78" i="9"/>
  <c r="D78" i="9"/>
  <c r="E74" i="9"/>
  <c r="D74" i="9"/>
  <c r="E70" i="9"/>
  <c r="D70" i="9"/>
  <c r="E66" i="9"/>
  <c r="D66" i="9"/>
  <c r="E62" i="9"/>
  <c r="D62" i="9"/>
  <c r="E58" i="9"/>
  <c r="D58" i="9"/>
  <c r="E54" i="9"/>
  <c r="D54" i="9"/>
  <c r="E50" i="9"/>
  <c r="D50" i="9"/>
  <c r="E46" i="9"/>
  <c r="D46" i="9"/>
  <c r="E42" i="9"/>
  <c r="D42" i="9"/>
  <c r="E38" i="9"/>
  <c r="D38" i="9"/>
  <c r="E34" i="9"/>
  <c r="D34" i="9"/>
  <c r="E30" i="9"/>
  <c r="D30" i="9"/>
  <c r="E26" i="9"/>
  <c r="D26" i="9"/>
  <c r="E22" i="9"/>
  <c r="D22" i="9"/>
  <c r="E18" i="9"/>
  <c r="D18" i="9"/>
  <c r="E14" i="9"/>
  <c r="D14" i="9"/>
  <c r="E10" i="9"/>
  <c r="D10" i="9"/>
  <c r="E6" i="9"/>
  <c r="D6" i="9"/>
  <c r="D79" i="1"/>
  <c r="E79" i="1"/>
  <c r="D71" i="1"/>
  <c r="E71" i="1"/>
  <c r="D59" i="1"/>
  <c r="E59" i="1"/>
  <c r="D43" i="1"/>
  <c r="E43" i="1"/>
  <c r="D35" i="1"/>
  <c r="E35" i="1"/>
  <c r="D19" i="1"/>
  <c r="E19" i="1"/>
  <c r="D15" i="1"/>
  <c r="E15" i="1"/>
  <c r="D149" i="6"/>
  <c r="E149" i="6"/>
  <c r="D129" i="6"/>
  <c r="E129" i="6"/>
  <c r="D101" i="6"/>
  <c r="E101" i="6"/>
  <c r="D85" i="6"/>
  <c r="E85" i="6"/>
  <c r="D65" i="6"/>
  <c r="E65" i="6"/>
  <c r="D33" i="6"/>
  <c r="E33" i="6"/>
  <c r="D89" i="1"/>
  <c r="E89" i="1"/>
  <c r="D85" i="1"/>
  <c r="E85" i="1"/>
  <c r="D81" i="1"/>
  <c r="E81" i="1"/>
  <c r="D77" i="1"/>
  <c r="E77" i="1"/>
  <c r="D73" i="1"/>
  <c r="E73" i="1"/>
  <c r="D69" i="1"/>
  <c r="E69" i="1"/>
  <c r="D65" i="1"/>
  <c r="E65" i="1"/>
  <c r="D61" i="1"/>
  <c r="E61" i="1"/>
  <c r="D57" i="1"/>
  <c r="E57" i="1"/>
  <c r="D53" i="1"/>
  <c r="E53" i="1"/>
  <c r="D49" i="1"/>
  <c r="E49" i="1"/>
  <c r="D45" i="1"/>
  <c r="E45" i="1"/>
  <c r="D41" i="1"/>
  <c r="E41" i="1"/>
  <c r="D37" i="1"/>
  <c r="E37" i="1"/>
  <c r="D33" i="1"/>
  <c r="E33" i="1"/>
  <c r="D29" i="1"/>
  <c r="E29" i="1"/>
  <c r="D25" i="1"/>
  <c r="E25" i="1"/>
  <c r="D21" i="1"/>
  <c r="E21" i="1"/>
  <c r="D17" i="1"/>
  <c r="E17" i="1"/>
  <c r="D13" i="1"/>
  <c r="E13" i="1"/>
  <c r="D9" i="1"/>
  <c r="E9" i="1"/>
  <c r="D5" i="1"/>
  <c r="E5" i="1"/>
  <c r="D151" i="6"/>
  <c r="E151" i="6"/>
  <c r="D147" i="6"/>
  <c r="E147" i="6"/>
  <c r="D143" i="6"/>
  <c r="E143" i="6"/>
  <c r="D139" i="6"/>
  <c r="E139" i="6"/>
  <c r="D135" i="6"/>
  <c r="E135" i="6"/>
  <c r="D131" i="6"/>
  <c r="E131" i="6"/>
  <c r="D127" i="6"/>
  <c r="E127" i="6"/>
  <c r="D123" i="6"/>
  <c r="E123" i="6"/>
  <c r="D119" i="6"/>
  <c r="E119" i="6"/>
  <c r="D115" i="6"/>
  <c r="E115" i="6"/>
  <c r="D111" i="6"/>
  <c r="E111" i="6"/>
  <c r="D107" i="6"/>
  <c r="E107" i="6"/>
  <c r="D103" i="6"/>
  <c r="E103" i="6"/>
  <c r="D99" i="6"/>
  <c r="E99" i="6"/>
  <c r="D95" i="6"/>
  <c r="E95" i="6"/>
  <c r="D91" i="6"/>
  <c r="E91" i="6"/>
  <c r="D87" i="6"/>
  <c r="E87" i="6"/>
  <c r="D83" i="6"/>
  <c r="E83" i="6"/>
  <c r="D79" i="6"/>
  <c r="E79" i="6"/>
  <c r="D75" i="6"/>
  <c r="E75" i="6"/>
  <c r="D71" i="6"/>
  <c r="E71" i="6"/>
  <c r="D67" i="6"/>
  <c r="E67" i="6"/>
  <c r="D63" i="6"/>
  <c r="E63" i="6"/>
  <c r="D59" i="6"/>
  <c r="E59" i="6"/>
  <c r="D55" i="6"/>
  <c r="E55" i="6"/>
  <c r="D51" i="6"/>
  <c r="E51" i="6"/>
  <c r="D47" i="6"/>
  <c r="E47" i="6"/>
  <c r="D43" i="6"/>
  <c r="E43" i="6"/>
  <c r="D39" i="6"/>
  <c r="E39" i="6"/>
  <c r="D35" i="6"/>
  <c r="E35" i="6"/>
  <c r="D31" i="6"/>
  <c r="E31" i="6"/>
  <c r="D27" i="6"/>
  <c r="E27" i="6"/>
  <c r="D23" i="6"/>
  <c r="E23" i="6"/>
  <c r="D19" i="6"/>
  <c r="E19" i="6"/>
  <c r="D15" i="6"/>
  <c r="E15" i="6"/>
  <c r="D11" i="6"/>
  <c r="E11" i="6"/>
  <c r="D7" i="6"/>
  <c r="E7" i="6"/>
  <c r="I122" i="7"/>
  <c r="L118" i="7"/>
  <c r="Q70" i="7"/>
  <c r="E137" i="9"/>
  <c r="D137" i="9"/>
  <c r="E125" i="9"/>
  <c r="D125" i="9"/>
  <c r="E121" i="9"/>
  <c r="D121" i="9"/>
  <c r="E117" i="9"/>
  <c r="D117" i="9"/>
  <c r="E113" i="9"/>
  <c r="D113" i="9"/>
  <c r="E109" i="9"/>
  <c r="D109" i="9"/>
  <c r="E105" i="9"/>
  <c r="D105" i="9"/>
  <c r="E101" i="9"/>
  <c r="D101" i="9"/>
  <c r="E97" i="9"/>
  <c r="D97" i="9"/>
  <c r="E93" i="9"/>
  <c r="D93" i="9"/>
  <c r="E89" i="9"/>
  <c r="D89" i="9"/>
  <c r="E85" i="9"/>
  <c r="D85" i="9"/>
  <c r="E81" i="9"/>
  <c r="D81" i="9"/>
  <c r="E77" i="9"/>
  <c r="D77" i="9"/>
  <c r="E73" i="9"/>
  <c r="D73" i="9"/>
  <c r="E69" i="9"/>
  <c r="D69" i="9"/>
  <c r="E65" i="9"/>
  <c r="D65" i="9"/>
  <c r="E61" i="9"/>
  <c r="D61" i="9"/>
  <c r="E57" i="9"/>
  <c r="D57" i="9"/>
  <c r="E53" i="9"/>
  <c r="D53" i="9"/>
  <c r="E49" i="9"/>
  <c r="D49" i="9"/>
  <c r="E45" i="9"/>
  <c r="D45" i="9"/>
  <c r="E41" i="9"/>
  <c r="D41" i="9"/>
  <c r="E37" i="9"/>
  <c r="D37" i="9"/>
  <c r="E33" i="9"/>
  <c r="D33" i="9"/>
  <c r="E29" i="9"/>
  <c r="D29" i="9"/>
  <c r="E25" i="9"/>
  <c r="D25" i="9"/>
  <c r="E21" i="9"/>
  <c r="D21" i="9"/>
  <c r="E17" i="9"/>
  <c r="D17" i="9"/>
  <c r="E13" i="9"/>
  <c r="D13" i="9"/>
  <c r="E9" i="9"/>
  <c r="D9" i="9"/>
  <c r="E5" i="9"/>
  <c r="D5" i="9"/>
  <c r="D83" i="1"/>
  <c r="E83" i="1"/>
  <c r="D67" i="1"/>
  <c r="E67" i="1"/>
  <c r="D47" i="1"/>
  <c r="E47" i="1"/>
  <c r="D31" i="1"/>
  <c r="E31" i="1"/>
  <c r="D3" i="1"/>
  <c r="E3" i="1"/>
  <c r="D141" i="6"/>
  <c r="E141" i="6"/>
  <c r="D133" i="6"/>
  <c r="E133" i="6"/>
  <c r="D121" i="6"/>
  <c r="E121" i="6"/>
  <c r="D113" i="6"/>
  <c r="E113" i="6"/>
  <c r="D105" i="6"/>
  <c r="E105" i="6"/>
  <c r="D93" i="6"/>
  <c r="E93" i="6"/>
  <c r="D77" i="6"/>
  <c r="E77" i="6"/>
  <c r="D61" i="6"/>
  <c r="E61" i="6"/>
  <c r="D49" i="6"/>
  <c r="E49" i="6"/>
  <c r="D45" i="6"/>
  <c r="E45" i="6"/>
  <c r="D29" i="6"/>
  <c r="E29" i="6"/>
  <c r="D21" i="6"/>
  <c r="E21" i="6"/>
  <c r="D13" i="6"/>
  <c r="E13" i="6"/>
  <c r="D5" i="6"/>
  <c r="E5" i="6"/>
  <c r="D88" i="1"/>
  <c r="E88" i="1"/>
  <c r="D84" i="1"/>
  <c r="E84" i="1"/>
  <c r="D80" i="1"/>
  <c r="E80" i="1"/>
  <c r="D76" i="1"/>
  <c r="E76" i="1"/>
  <c r="D72" i="1"/>
  <c r="E72" i="1"/>
  <c r="D68" i="1"/>
  <c r="E68" i="1"/>
  <c r="D64" i="1"/>
  <c r="E64" i="1"/>
  <c r="D60" i="1"/>
  <c r="E60" i="1"/>
  <c r="D56" i="1"/>
  <c r="E56" i="1"/>
  <c r="D52" i="1"/>
  <c r="E52" i="1"/>
  <c r="D48" i="1"/>
  <c r="E48" i="1"/>
  <c r="D44" i="1"/>
  <c r="E44" i="1"/>
  <c r="D40" i="1"/>
  <c r="E40" i="1"/>
  <c r="D36" i="1"/>
  <c r="E36" i="1"/>
  <c r="D32" i="1"/>
  <c r="E32" i="1"/>
  <c r="D28" i="1"/>
  <c r="E28" i="1"/>
  <c r="D24" i="1"/>
  <c r="E24" i="1"/>
  <c r="D20" i="1"/>
  <c r="E20" i="1"/>
  <c r="D16" i="1"/>
  <c r="E16" i="1"/>
  <c r="D12" i="1"/>
  <c r="E12" i="1"/>
  <c r="D8" i="1"/>
  <c r="E8" i="1"/>
  <c r="D4" i="1"/>
  <c r="E4" i="1"/>
  <c r="D150" i="6"/>
  <c r="E150" i="6"/>
  <c r="D146" i="6"/>
  <c r="E146" i="6"/>
  <c r="D142" i="6"/>
  <c r="E142" i="6"/>
  <c r="D138" i="6"/>
  <c r="E138" i="6"/>
  <c r="D134" i="6"/>
  <c r="E134" i="6"/>
  <c r="D130" i="6"/>
  <c r="E130" i="6"/>
  <c r="D126" i="6"/>
  <c r="E126" i="6"/>
  <c r="D122" i="6"/>
  <c r="E122" i="6"/>
  <c r="D118" i="6"/>
  <c r="E118" i="6"/>
  <c r="D114" i="6"/>
  <c r="E114" i="6"/>
  <c r="D110" i="6"/>
  <c r="E110" i="6"/>
  <c r="D106" i="6"/>
  <c r="E106" i="6"/>
  <c r="D102" i="6"/>
  <c r="E102" i="6"/>
  <c r="D98" i="6"/>
  <c r="E98" i="6"/>
  <c r="D94" i="6"/>
  <c r="E94" i="6"/>
  <c r="D90" i="6"/>
  <c r="E90" i="6"/>
  <c r="D86" i="6"/>
  <c r="E86" i="6"/>
  <c r="D82" i="6"/>
  <c r="E82" i="6"/>
  <c r="D78" i="6"/>
  <c r="E78" i="6"/>
  <c r="D74" i="6"/>
  <c r="E74" i="6"/>
  <c r="D70" i="6"/>
  <c r="E70" i="6"/>
  <c r="D66" i="6"/>
  <c r="E66" i="6"/>
  <c r="D62" i="6"/>
  <c r="E62" i="6"/>
  <c r="D58" i="6"/>
  <c r="E58" i="6"/>
  <c r="D54" i="6"/>
  <c r="E54" i="6"/>
  <c r="D50" i="6"/>
  <c r="E50" i="6"/>
  <c r="D46" i="6"/>
  <c r="E46" i="6"/>
  <c r="D42" i="6"/>
  <c r="E42" i="6"/>
  <c r="D38" i="6"/>
  <c r="E38" i="6"/>
  <c r="D34" i="6"/>
  <c r="E34" i="6"/>
  <c r="D30" i="6"/>
  <c r="E30" i="6"/>
  <c r="D26" i="6"/>
  <c r="E26" i="6"/>
  <c r="D22" i="6"/>
  <c r="E22" i="6"/>
  <c r="D18" i="6"/>
  <c r="E18" i="6"/>
  <c r="D14" i="6"/>
  <c r="E14" i="6"/>
  <c r="D10" i="6"/>
  <c r="E10" i="6"/>
  <c r="D6" i="6"/>
  <c r="E6" i="6"/>
  <c r="E124" i="9"/>
  <c r="D124" i="9"/>
  <c r="E120" i="9"/>
  <c r="D120" i="9"/>
  <c r="E116" i="9"/>
  <c r="D116" i="9"/>
  <c r="E112" i="9"/>
  <c r="D112" i="9"/>
  <c r="E108" i="9"/>
  <c r="D108" i="9"/>
  <c r="E104" i="9"/>
  <c r="D104" i="9"/>
  <c r="E100" i="9"/>
  <c r="D100" i="9"/>
  <c r="E96" i="9"/>
  <c r="D96" i="9"/>
  <c r="E92" i="9"/>
  <c r="D92" i="9"/>
  <c r="E88" i="9"/>
  <c r="D88" i="9"/>
  <c r="E84" i="9"/>
  <c r="D84" i="9"/>
  <c r="E80" i="9"/>
  <c r="D80" i="9"/>
  <c r="E76" i="9"/>
  <c r="D76" i="9"/>
  <c r="E72" i="9"/>
  <c r="D72" i="9"/>
  <c r="E68" i="9"/>
  <c r="D68" i="9"/>
  <c r="E64" i="9"/>
  <c r="D64" i="9"/>
  <c r="E60" i="9"/>
  <c r="D60" i="9"/>
  <c r="E56" i="9"/>
  <c r="D56" i="9"/>
  <c r="E52" i="9"/>
  <c r="D52" i="9"/>
  <c r="E48" i="9"/>
  <c r="D48" i="9"/>
  <c r="E44" i="9"/>
  <c r="D44" i="9"/>
  <c r="E40" i="9"/>
  <c r="D40" i="9"/>
  <c r="E36" i="9"/>
  <c r="D36" i="9"/>
  <c r="E32" i="9"/>
  <c r="D32" i="9"/>
  <c r="E28" i="9"/>
  <c r="D28" i="9"/>
  <c r="E24" i="9"/>
  <c r="D24" i="9"/>
  <c r="E20" i="9"/>
  <c r="D20" i="9"/>
  <c r="E16" i="9"/>
  <c r="D16" i="9"/>
  <c r="E12" i="9"/>
  <c r="D12" i="9"/>
  <c r="E8" i="9"/>
  <c r="D8" i="9"/>
  <c r="B149" i="7"/>
  <c r="E149" i="7"/>
  <c r="D149" i="7"/>
  <c r="B145" i="7"/>
  <c r="D145" i="7"/>
  <c r="E145" i="7"/>
  <c r="C141" i="7"/>
  <c r="E141" i="7"/>
  <c r="D141" i="7"/>
  <c r="F137" i="7"/>
  <c r="D137" i="7"/>
  <c r="E137" i="7"/>
  <c r="K133" i="7"/>
  <c r="E133" i="7"/>
  <c r="D133" i="7"/>
  <c r="L129" i="7"/>
  <c r="D129" i="7"/>
  <c r="E129" i="7"/>
  <c r="H125" i="7"/>
  <c r="E125" i="7"/>
  <c r="D125" i="7"/>
  <c r="F121" i="7"/>
  <c r="D121" i="7"/>
  <c r="E121" i="7"/>
  <c r="C117" i="7"/>
  <c r="E117" i="7"/>
  <c r="D117" i="7"/>
  <c r="C113" i="7"/>
  <c r="D113" i="7"/>
  <c r="E113" i="7"/>
  <c r="M109" i="7"/>
  <c r="E109" i="7"/>
  <c r="D109" i="7"/>
  <c r="C105" i="7"/>
  <c r="D105" i="7"/>
  <c r="E105" i="7"/>
  <c r="J101" i="7"/>
  <c r="E101" i="7"/>
  <c r="D101" i="7"/>
  <c r="N97" i="7"/>
  <c r="D97" i="7"/>
  <c r="E97" i="7"/>
  <c r="H93" i="7"/>
  <c r="E93" i="7"/>
  <c r="D93" i="7"/>
  <c r="H89" i="7"/>
  <c r="D89" i="7"/>
  <c r="E89" i="7"/>
  <c r="C85" i="7"/>
  <c r="E85" i="7"/>
  <c r="D85" i="7"/>
  <c r="N81" i="7"/>
  <c r="D81" i="7"/>
  <c r="E81" i="7"/>
  <c r="E77" i="7"/>
  <c r="D77" i="7"/>
  <c r="F73" i="7"/>
  <c r="D73" i="7"/>
  <c r="E73" i="7"/>
  <c r="O69" i="7"/>
  <c r="E69" i="7"/>
  <c r="D69" i="7"/>
  <c r="H65" i="7"/>
  <c r="D65" i="7"/>
  <c r="E65" i="7"/>
  <c r="P61" i="7"/>
  <c r="E61" i="7"/>
  <c r="D61" i="7"/>
  <c r="B57" i="7"/>
  <c r="D57" i="7"/>
  <c r="E57" i="7"/>
  <c r="H53" i="7"/>
  <c r="D53" i="7"/>
  <c r="E53" i="7"/>
  <c r="G49" i="7"/>
  <c r="D49" i="7"/>
  <c r="E49" i="7"/>
  <c r="C45" i="7"/>
  <c r="E45" i="7"/>
  <c r="D45" i="7"/>
  <c r="D41" i="7"/>
  <c r="E41" i="7"/>
  <c r="D37" i="7"/>
  <c r="E37" i="7"/>
  <c r="D33" i="7"/>
  <c r="E33" i="7"/>
  <c r="E29" i="7"/>
  <c r="D29" i="7"/>
  <c r="D25" i="7"/>
  <c r="E25" i="7"/>
  <c r="D21" i="7"/>
  <c r="E21" i="7"/>
  <c r="D17" i="7"/>
  <c r="E17" i="7"/>
  <c r="E13" i="7"/>
  <c r="D13" i="7"/>
  <c r="D9" i="7"/>
  <c r="E9" i="7"/>
  <c r="D5" i="7"/>
  <c r="E5" i="7"/>
  <c r="C148" i="7"/>
  <c r="E148" i="7"/>
  <c r="D148" i="7"/>
  <c r="G144" i="7"/>
  <c r="D144" i="7"/>
  <c r="E144" i="7"/>
  <c r="C140" i="7"/>
  <c r="E140" i="7"/>
  <c r="D140" i="7"/>
  <c r="F136" i="7"/>
  <c r="D136" i="7"/>
  <c r="E136" i="7"/>
  <c r="B132" i="7"/>
  <c r="E132" i="7"/>
  <c r="D132" i="7"/>
  <c r="B128" i="7"/>
  <c r="D128" i="7"/>
  <c r="E128" i="7"/>
  <c r="G124" i="7"/>
  <c r="E124" i="7"/>
  <c r="D124" i="7"/>
  <c r="B120" i="7"/>
  <c r="D120" i="7"/>
  <c r="E120" i="7"/>
  <c r="E116" i="7"/>
  <c r="D116" i="7"/>
  <c r="D112" i="7"/>
  <c r="E112" i="7"/>
  <c r="E108" i="7"/>
  <c r="D108" i="7"/>
  <c r="D104" i="7"/>
  <c r="E104" i="7"/>
  <c r="E100" i="7"/>
  <c r="D100" i="7"/>
  <c r="D96" i="7"/>
  <c r="E96" i="7"/>
  <c r="E92" i="7"/>
  <c r="D92" i="7"/>
  <c r="D88" i="7"/>
  <c r="E88" i="7"/>
  <c r="E84" i="7"/>
  <c r="D84" i="7"/>
  <c r="D80" i="7"/>
  <c r="E80" i="7"/>
  <c r="E76" i="7"/>
  <c r="D76" i="7"/>
  <c r="D72" i="7"/>
  <c r="E72" i="7"/>
  <c r="E68" i="7"/>
  <c r="D68" i="7"/>
  <c r="D64" i="7"/>
  <c r="E64" i="7"/>
  <c r="E60" i="7"/>
  <c r="D60" i="7"/>
  <c r="D56" i="7"/>
  <c r="E56" i="7"/>
  <c r="E52" i="7"/>
  <c r="D52" i="7"/>
  <c r="D48" i="7"/>
  <c r="E48" i="7"/>
  <c r="E44" i="7"/>
  <c r="D44" i="7"/>
  <c r="D40" i="7"/>
  <c r="E40" i="7"/>
  <c r="E36" i="7"/>
  <c r="D36" i="7"/>
  <c r="D32" i="7"/>
  <c r="E32" i="7"/>
  <c r="D28" i="7"/>
  <c r="E28" i="7"/>
  <c r="D24" i="7"/>
  <c r="E24" i="7"/>
  <c r="E20" i="7"/>
  <c r="D20" i="7"/>
  <c r="D16" i="7"/>
  <c r="E16" i="7"/>
  <c r="E12" i="7"/>
  <c r="D12" i="7"/>
  <c r="D8" i="7"/>
  <c r="E8" i="7"/>
  <c r="E4" i="7"/>
  <c r="D4" i="7"/>
  <c r="F151" i="7"/>
  <c r="D151" i="7"/>
  <c r="E151" i="7"/>
  <c r="F147" i="7"/>
  <c r="D147" i="7"/>
  <c r="E147" i="7"/>
  <c r="F143" i="7"/>
  <c r="D143" i="7"/>
  <c r="E143" i="7"/>
  <c r="F139" i="7"/>
  <c r="D139" i="7"/>
  <c r="E139" i="7"/>
  <c r="F135" i="7"/>
  <c r="D135" i="7"/>
  <c r="E135" i="7"/>
  <c r="F131" i="7"/>
  <c r="D131" i="7"/>
  <c r="E131" i="7"/>
  <c r="F127" i="7"/>
  <c r="D127" i="7"/>
  <c r="E127" i="7"/>
  <c r="C123" i="7"/>
  <c r="D123" i="7"/>
  <c r="E123" i="7"/>
  <c r="D119" i="7"/>
  <c r="E119" i="7"/>
  <c r="D115" i="7"/>
  <c r="E115" i="7"/>
  <c r="D111" i="7"/>
  <c r="E111" i="7"/>
  <c r="D107" i="7"/>
  <c r="E107" i="7"/>
  <c r="D103" i="7"/>
  <c r="E103" i="7"/>
  <c r="D99" i="7"/>
  <c r="E99" i="7"/>
  <c r="D95" i="7"/>
  <c r="E95" i="7"/>
  <c r="D91" i="7"/>
  <c r="E91" i="7"/>
  <c r="D87" i="7"/>
  <c r="E87" i="7"/>
  <c r="D83" i="7"/>
  <c r="E83" i="7"/>
  <c r="D79" i="7"/>
  <c r="E79" i="7"/>
  <c r="D75" i="7"/>
  <c r="E75" i="7"/>
  <c r="D71" i="7"/>
  <c r="E71" i="7"/>
  <c r="D67" i="7"/>
  <c r="E67" i="7"/>
  <c r="D63" i="7"/>
  <c r="E63" i="7"/>
  <c r="D59" i="7"/>
  <c r="E59" i="7"/>
  <c r="D55" i="7"/>
  <c r="E55" i="7"/>
  <c r="D51" i="7"/>
  <c r="E51" i="7"/>
  <c r="D47" i="7"/>
  <c r="E47" i="7"/>
  <c r="D43" i="7"/>
  <c r="E43" i="7"/>
  <c r="D39" i="7"/>
  <c r="E39" i="7"/>
  <c r="D35" i="7"/>
  <c r="E35" i="7"/>
  <c r="D31" i="7"/>
  <c r="E31" i="7"/>
  <c r="D27" i="7"/>
  <c r="E27" i="7"/>
  <c r="D23" i="7"/>
  <c r="E23" i="7"/>
  <c r="D19" i="7"/>
  <c r="E19" i="7"/>
  <c r="D15" i="7"/>
  <c r="E15" i="7"/>
  <c r="D11" i="7"/>
  <c r="E11" i="7"/>
  <c r="D7" i="7"/>
  <c r="E7" i="7"/>
  <c r="C150" i="7"/>
  <c r="E150" i="7"/>
  <c r="D150" i="7"/>
  <c r="F146" i="7"/>
  <c r="D146" i="7"/>
  <c r="E146" i="7"/>
  <c r="B142" i="7"/>
  <c r="E142" i="7"/>
  <c r="D142" i="7"/>
  <c r="F138" i="7"/>
  <c r="D138" i="7"/>
  <c r="E138" i="7"/>
  <c r="C134" i="7"/>
  <c r="E134" i="7"/>
  <c r="D134" i="7"/>
  <c r="F130" i="7"/>
  <c r="D130" i="7"/>
  <c r="E130" i="7"/>
  <c r="F126" i="7"/>
  <c r="D126" i="7"/>
  <c r="E126" i="7"/>
  <c r="C122" i="7"/>
  <c r="D122" i="7"/>
  <c r="E122" i="7"/>
  <c r="H118" i="7"/>
  <c r="E118" i="7"/>
  <c r="D118" i="7"/>
  <c r="D114" i="7"/>
  <c r="E114" i="7"/>
  <c r="E110" i="7"/>
  <c r="D110" i="7"/>
  <c r="J106" i="7"/>
  <c r="D106" i="7"/>
  <c r="E106" i="7"/>
  <c r="N102" i="7"/>
  <c r="D102" i="7"/>
  <c r="E102" i="7"/>
  <c r="J98" i="7"/>
  <c r="E98" i="7"/>
  <c r="D98" i="7"/>
  <c r="J94" i="7"/>
  <c r="D94" i="7"/>
  <c r="E94" i="7"/>
  <c r="J90" i="7"/>
  <c r="E90" i="7"/>
  <c r="D90" i="7"/>
  <c r="C86" i="7"/>
  <c r="D86" i="7"/>
  <c r="E86" i="7"/>
  <c r="P82" i="7"/>
  <c r="E82" i="7"/>
  <c r="D82" i="7"/>
  <c r="K78" i="7"/>
  <c r="D78" i="7"/>
  <c r="E78" i="7"/>
  <c r="J74" i="7"/>
  <c r="D74" i="7"/>
  <c r="E74" i="7"/>
  <c r="M70" i="7"/>
  <c r="E70" i="7"/>
  <c r="D70" i="7"/>
  <c r="H66" i="7"/>
  <c r="D66" i="7"/>
  <c r="E66" i="7"/>
  <c r="G62" i="7"/>
  <c r="D62" i="7"/>
  <c r="E62" i="7"/>
  <c r="D58" i="7"/>
  <c r="E58" i="7"/>
  <c r="D54" i="7"/>
  <c r="E54" i="7"/>
  <c r="H50" i="7"/>
  <c r="D50" i="7"/>
  <c r="E50" i="7"/>
  <c r="K46" i="7"/>
  <c r="D46" i="7"/>
  <c r="E46" i="7"/>
  <c r="J42" i="7"/>
  <c r="D42" i="7"/>
  <c r="E42" i="7"/>
  <c r="M38" i="7"/>
  <c r="D38" i="7"/>
  <c r="E38" i="7"/>
  <c r="D34" i="7"/>
  <c r="E34" i="7"/>
  <c r="D30" i="7"/>
  <c r="E30" i="7"/>
  <c r="D26" i="7"/>
  <c r="E26" i="7"/>
  <c r="D22" i="7"/>
  <c r="E22" i="7"/>
  <c r="D18" i="7"/>
  <c r="E18" i="7"/>
  <c r="D14" i="7"/>
  <c r="E14" i="7"/>
  <c r="D10" i="7"/>
  <c r="E10" i="7"/>
  <c r="D6" i="7"/>
  <c r="E6" i="7"/>
  <c r="F114" i="7"/>
  <c r="N114" i="7"/>
  <c r="G110" i="7"/>
  <c r="O110" i="7"/>
  <c r="J58" i="7"/>
  <c r="F58" i="7"/>
  <c r="C54" i="7"/>
  <c r="Q54" i="7"/>
  <c r="O146" i="7"/>
  <c r="K146" i="7"/>
  <c r="G146" i="7"/>
  <c r="O145" i="7"/>
  <c r="Q142" i="7"/>
  <c r="M142" i="7"/>
  <c r="C142" i="7"/>
  <c r="B141" i="7"/>
  <c r="M130" i="7"/>
  <c r="G130" i="7"/>
  <c r="Q122" i="7"/>
  <c r="L122" i="7"/>
  <c r="G122" i="7"/>
  <c r="O118" i="7"/>
  <c r="B118" i="7"/>
  <c r="G114" i="7"/>
  <c r="N150" i="7"/>
  <c r="J150" i="7"/>
  <c r="F150" i="7"/>
  <c r="N149" i="7"/>
  <c r="F149" i="7"/>
  <c r="I142" i="7"/>
  <c r="O138" i="7"/>
  <c r="K138" i="7"/>
  <c r="G138" i="7"/>
  <c r="Q137" i="7"/>
  <c r="P134" i="7"/>
  <c r="L134" i="7"/>
  <c r="F134" i="7"/>
  <c r="L126" i="7"/>
  <c r="G126" i="7"/>
  <c r="J118" i="7"/>
  <c r="P110" i="7"/>
  <c r="B110" i="7"/>
  <c r="N106" i="7"/>
  <c r="F102" i="7"/>
  <c r="N94" i="7"/>
  <c r="F90" i="7"/>
  <c r="L82" i="7"/>
  <c r="N74" i="7"/>
  <c r="C70" i="7"/>
  <c r="P66" i="7"/>
  <c r="K62" i="7"/>
  <c r="G46" i="7"/>
  <c r="C116" i="7"/>
  <c r="I116" i="7"/>
  <c r="M116" i="7"/>
  <c r="Q116" i="7"/>
  <c r="G112" i="7"/>
  <c r="K112" i="7"/>
  <c r="O112" i="7"/>
  <c r="B108" i="7"/>
  <c r="H108" i="7"/>
  <c r="L108" i="7"/>
  <c r="P108" i="7"/>
  <c r="C104" i="7"/>
  <c r="I104" i="7"/>
  <c r="M104" i="7"/>
  <c r="Q104" i="7"/>
  <c r="B100" i="7"/>
  <c r="H100" i="7"/>
  <c r="L100" i="7"/>
  <c r="P100" i="7"/>
  <c r="B96" i="7"/>
  <c r="H96" i="7"/>
  <c r="L96" i="7"/>
  <c r="P96" i="7"/>
  <c r="B92" i="7"/>
  <c r="H92" i="7"/>
  <c r="L92" i="7"/>
  <c r="P92" i="7"/>
  <c r="G88" i="7"/>
  <c r="K88" i="7"/>
  <c r="O88" i="7"/>
  <c r="F84" i="7"/>
  <c r="J84" i="7"/>
  <c r="N84" i="7"/>
  <c r="C80" i="7"/>
  <c r="I80" i="7"/>
  <c r="M80" i="7"/>
  <c r="Q80" i="7"/>
  <c r="G76" i="7"/>
  <c r="K76" i="7"/>
  <c r="O76" i="7"/>
  <c r="C72" i="7"/>
  <c r="I72" i="7"/>
  <c r="M72" i="7"/>
  <c r="Q72" i="7"/>
  <c r="B68" i="7"/>
  <c r="H68" i="7"/>
  <c r="L68" i="7"/>
  <c r="P68" i="7"/>
  <c r="G64" i="7"/>
  <c r="K64" i="7"/>
  <c r="O64" i="7"/>
  <c r="C60" i="7"/>
  <c r="I60" i="7"/>
  <c r="M60" i="7"/>
  <c r="Q60" i="7"/>
  <c r="F56" i="7"/>
  <c r="J56" i="7"/>
  <c r="N56" i="7"/>
  <c r="G52" i="7"/>
  <c r="K52" i="7"/>
  <c r="O52" i="7"/>
  <c r="G48" i="7"/>
  <c r="K48" i="7"/>
  <c r="O48" i="7"/>
  <c r="G44" i="7"/>
  <c r="K44" i="7"/>
  <c r="O44" i="7"/>
  <c r="G40" i="7"/>
  <c r="K40" i="7"/>
  <c r="O40" i="7"/>
  <c r="Q150" i="7"/>
  <c r="M150" i="7"/>
  <c r="I150" i="7"/>
  <c r="K149" i="7"/>
  <c r="Q148" i="7"/>
  <c r="M148" i="7"/>
  <c r="I148" i="7"/>
  <c r="N146" i="7"/>
  <c r="J146" i="7"/>
  <c r="K145" i="7"/>
  <c r="O144" i="7"/>
  <c r="K144" i="7"/>
  <c r="P142" i="7"/>
  <c r="L142" i="7"/>
  <c r="H142" i="7"/>
  <c r="Q140" i="7"/>
  <c r="M140" i="7"/>
  <c r="I140" i="7"/>
  <c r="N138" i="7"/>
  <c r="J138" i="7"/>
  <c r="I137" i="7"/>
  <c r="N136" i="7"/>
  <c r="J136" i="7"/>
  <c r="O134" i="7"/>
  <c r="J134" i="7"/>
  <c r="P132" i="7"/>
  <c r="L132" i="7"/>
  <c r="H132" i="7"/>
  <c r="Q130" i="7"/>
  <c r="K130" i="7"/>
  <c r="P128" i="7"/>
  <c r="L128" i="7"/>
  <c r="H128" i="7"/>
  <c r="P126" i="7"/>
  <c r="K126" i="7"/>
  <c r="O124" i="7"/>
  <c r="K124" i="7"/>
  <c r="P122" i="7"/>
  <c r="K122" i="7"/>
  <c r="P120" i="7"/>
  <c r="L120" i="7"/>
  <c r="H120" i="7"/>
  <c r="N118" i="7"/>
  <c r="P117" i="7"/>
  <c r="L116" i="7"/>
  <c r="G116" i="7"/>
  <c r="O114" i="7"/>
  <c r="P113" i="7"/>
  <c r="M112" i="7"/>
  <c r="H112" i="7"/>
  <c r="L110" i="7"/>
  <c r="C109" i="7"/>
  <c r="M108" i="7"/>
  <c r="G108" i="7"/>
  <c r="N104" i="7"/>
  <c r="H104" i="7"/>
  <c r="Q100" i="7"/>
  <c r="K100" i="7"/>
  <c r="F100" i="7"/>
  <c r="N98" i="7"/>
  <c r="O96" i="7"/>
  <c r="J96" i="7"/>
  <c r="C96" i="7"/>
  <c r="F94" i="7"/>
  <c r="N92" i="7"/>
  <c r="I92" i="7"/>
  <c r="Q88" i="7"/>
  <c r="L88" i="7"/>
  <c r="F88" i="7"/>
  <c r="Q86" i="7"/>
  <c r="P84" i="7"/>
  <c r="K84" i="7"/>
  <c r="C84" i="7"/>
  <c r="H82" i="7"/>
  <c r="N80" i="7"/>
  <c r="H80" i="7"/>
  <c r="P76" i="7"/>
  <c r="J76" i="7"/>
  <c r="C76" i="7"/>
  <c r="N72" i="7"/>
  <c r="H72" i="7"/>
  <c r="Q68" i="7"/>
  <c r="K68" i="7"/>
  <c r="F68" i="7"/>
  <c r="L66" i="7"/>
  <c r="N64" i="7"/>
  <c r="I64" i="7"/>
  <c r="B64" i="7"/>
  <c r="L60" i="7"/>
  <c r="G60" i="7"/>
  <c r="N58" i="7"/>
  <c r="M56" i="7"/>
  <c r="H56" i="7"/>
  <c r="N52" i="7"/>
  <c r="I52" i="7"/>
  <c r="B52" i="7"/>
  <c r="P48" i="7"/>
  <c r="J48" i="7"/>
  <c r="C48" i="7"/>
  <c r="Q44" i="7"/>
  <c r="L44" i="7"/>
  <c r="F44" i="7"/>
  <c r="F42" i="7"/>
  <c r="M40" i="7"/>
  <c r="H40" i="7"/>
  <c r="H133" i="9"/>
  <c r="E133" i="9"/>
  <c r="C151" i="9"/>
  <c r="E151" i="9"/>
  <c r="B150" i="9"/>
  <c r="E150" i="9"/>
  <c r="B146" i="9"/>
  <c r="E146" i="9"/>
  <c r="N142" i="9"/>
  <c r="E142" i="9"/>
  <c r="H138" i="9"/>
  <c r="E138" i="9"/>
  <c r="L130" i="9"/>
  <c r="E130" i="9"/>
  <c r="F149" i="9"/>
  <c r="E149" i="9"/>
  <c r="J145" i="9"/>
  <c r="M145" i="9" s="1"/>
  <c r="E145" i="9"/>
  <c r="B141" i="9"/>
  <c r="E141" i="9"/>
  <c r="F129" i="9"/>
  <c r="E129" i="9"/>
  <c r="H148" i="9"/>
  <c r="E148" i="9"/>
  <c r="C144" i="9"/>
  <c r="E144" i="9"/>
  <c r="K140" i="9"/>
  <c r="E140" i="9"/>
  <c r="C136" i="9"/>
  <c r="E136" i="9"/>
  <c r="G132" i="9"/>
  <c r="E132" i="9"/>
  <c r="I128" i="9"/>
  <c r="E128" i="9"/>
  <c r="E4" i="9"/>
  <c r="B4" i="9"/>
  <c r="Q149" i="7"/>
  <c r="M149" i="7"/>
  <c r="I149" i="7"/>
  <c r="C149" i="7"/>
  <c r="N145" i="7"/>
  <c r="J145" i="7"/>
  <c r="F145" i="7"/>
  <c r="N141" i="7"/>
  <c r="H141" i="7"/>
  <c r="P137" i="7"/>
  <c r="H137" i="7"/>
  <c r="P133" i="7"/>
  <c r="F133" i="7"/>
  <c r="G129" i="7"/>
  <c r="K121" i="7"/>
  <c r="J117" i="7"/>
  <c r="K113" i="7"/>
  <c r="P149" i="7"/>
  <c r="L149" i="7"/>
  <c r="H149" i="7"/>
  <c r="Q145" i="7"/>
  <c r="M145" i="7"/>
  <c r="I145" i="7"/>
  <c r="C145" i="7"/>
  <c r="L141" i="7"/>
  <c r="G141" i="7"/>
  <c r="M137" i="7"/>
  <c r="C137" i="7"/>
  <c r="O133" i="7"/>
  <c r="C133" i="7"/>
  <c r="P129" i="7"/>
  <c r="F129" i="7"/>
  <c r="M125" i="7"/>
  <c r="M105" i="7"/>
  <c r="P145" i="7"/>
  <c r="L145" i="7"/>
  <c r="H145" i="7"/>
  <c r="P141" i="7"/>
  <c r="K141" i="7"/>
  <c r="F141" i="7"/>
  <c r="L137" i="7"/>
  <c r="B137" i="7"/>
  <c r="B133" i="7"/>
  <c r="H133" i="7"/>
  <c r="L133" i="7"/>
  <c r="C129" i="7"/>
  <c r="I129" i="7"/>
  <c r="M129" i="7"/>
  <c r="Q129" i="7"/>
  <c r="F125" i="7"/>
  <c r="J125" i="7"/>
  <c r="N125" i="7"/>
  <c r="B121" i="7"/>
  <c r="H121" i="7"/>
  <c r="L121" i="7"/>
  <c r="P121" i="7"/>
  <c r="G117" i="7"/>
  <c r="K117" i="7"/>
  <c r="O117" i="7"/>
  <c r="F113" i="7"/>
  <c r="J113" i="7"/>
  <c r="N113" i="7"/>
  <c r="G109" i="7"/>
  <c r="K109" i="7"/>
  <c r="O109" i="7"/>
  <c r="B109" i="7"/>
  <c r="H109" i="7"/>
  <c r="L109" i="7"/>
  <c r="P109" i="7"/>
  <c r="F105" i="7"/>
  <c r="J105" i="7"/>
  <c r="N105" i="7"/>
  <c r="G105" i="7"/>
  <c r="K105" i="7"/>
  <c r="O105" i="7"/>
  <c r="G101" i="7"/>
  <c r="K101" i="7"/>
  <c r="O101" i="7"/>
  <c r="B101" i="7"/>
  <c r="H101" i="7"/>
  <c r="L101" i="7"/>
  <c r="P101" i="7"/>
  <c r="B97" i="7"/>
  <c r="H97" i="7"/>
  <c r="L97" i="7"/>
  <c r="P97" i="7"/>
  <c r="C97" i="7"/>
  <c r="I97" i="7"/>
  <c r="M97" i="7"/>
  <c r="Q97" i="7"/>
  <c r="C93" i="7"/>
  <c r="I93" i="7"/>
  <c r="M93" i="7"/>
  <c r="Q93" i="7"/>
  <c r="F93" i="7"/>
  <c r="J93" i="7"/>
  <c r="N93" i="7"/>
  <c r="C89" i="7"/>
  <c r="I89" i="7"/>
  <c r="M89" i="7"/>
  <c r="Q89" i="7"/>
  <c r="F89" i="7"/>
  <c r="J89" i="7"/>
  <c r="N89" i="7"/>
  <c r="G89" i="7"/>
  <c r="K89" i="7"/>
  <c r="O89" i="7"/>
  <c r="F85" i="7"/>
  <c r="J85" i="7"/>
  <c r="N85" i="7"/>
  <c r="G85" i="7"/>
  <c r="K85" i="7"/>
  <c r="O85" i="7"/>
  <c r="B85" i="7"/>
  <c r="H85" i="7"/>
  <c r="L85" i="7"/>
  <c r="P85" i="7"/>
  <c r="G81" i="7"/>
  <c r="K81" i="7"/>
  <c r="O81" i="7"/>
  <c r="B81" i="7"/>
  <c r="H81" i="7"/>
  <c r="L81" i="7"/>
  <c r="P81" i="7"/>
  <c r="C81" i="7"/>
  <c r="I81" i="7"/>
  <c r="M81" i="7"/>
  <c r="Q81" i="7"/>
  <c r="G77" i="7"/>
  <c r="K77" i="7"/>
  <c r="O77" i="7"/>
  <c r="B77" i="7"/>
  <c r="H77" i="7"/>
  <c r="L77" i="7"/>
  <c r="P77" i="7"/>
  <c r="C77" i="7"/>
  <c r="I77" i="7"/>
  <c r="M77" i="7"/>
  <c r="Q77" i="7"/>
  <c r="G73" i="7"/>
  <c r="K73" i="7"/>
  <c r="O73" i="7"/>
  <c r="B73" i="7"/>
  <c r="H73" i="7"/>
  <c r="L73" i="7"/>
  <c r="P73" i="7"/>
  <c r="C73" i="7"/>
  <c r="I73" i="7"/>
  <c r="M73" i="7"/>
  <c r="Q73" i="7"/>
  <c r="B69" i="7"/>
  <c r="H69" i="7"/>
  <c r="L69" i="7"/>
  <c r="P69" i="7"/>
  <c r="C69" i="7"/>
  <c r="I69" i="7"/>
  <c r="M69" i="7"/>
  <c r="Q69" i="7"/>
  <c r="F69" i="7"/>
  <c r="J69" i="7"/>
  <c r="N69" i="7"/>
  <c r="C65" i="7"/>
  <c r="I65" i="7"/>
  <c r="M65" i="7"/>
  <c r="Q65" i="7"/>
  <c r="F65" i="7"/>
  <c r="J65" i="7"/>
  <c r="N65" i="7"/>
  <c r="G65" i="7"/>
  <c r="K65" i="7"/>
  <c r="O65" i="7"/>
  <c r="C61" i="7"/>
  <c r="I61" i="7"/>
  <c r="M61" i="7"/>
  <c r="Q61" i="7"/>
  <c r="F61" i="7"/>
  <c r="J61" i="7"/>
  <c r="N61" i="7"/>
  <c r="G61" i="7"/>
  <c r="K61" i="7"/>
  <c r="O61" i="7"/>
  <c r="C57" i="7"/>
  <c r="I57" i="7"/>
  <c r="M57" i="7"/>
  <c r="Q57" i="7"/>
  <c r="F57" i="7"/>
  <c r="J57" i="7"/>
  <c r="N57" i="7"/>
  <c r="G57" i="7"/>
  <c r="K57" i="7"/>
  <c r="O57" i="7"/>
  <c r="C53" i="7"/>
  <c r="I53" i="7"/>
  <c r="M53" i="7"/>
  <c r="Q53" i="7"/>
  <c r="F53" i="7"/>
  <c r="J53" i="7"/>
  <c r="N53" i="7"/>
  <c r="G53" i="7"/>
  <c r="K53" i="7"/>
  <c r="O53" i="7"/>
  <c r="B49" i="7"/>
  <c r="H49" i="7"/>
  <c r="L49" i="7"/>
  <c r="P49" i="7"/>
  <c r="C49" i="7"/>
  <c r="I49" i="7"/>
  <c r="M49" i="7"/>
  <c r="Q49" i="7"/>
  <c r="F49" i="7"/>
  <c r="J49" i="7"/>
  <c r="N49" i="7"/>
  <c r="F45" i="7"/>
  <c r="J45" i="7"/>
  <c r="N45" i="7"/>
  <c r="G45" i="7"/>
  <c r="K45" i="7"/>
  <c r="O45" i="7"/>
  <c r="B45" i="7"/>
  <c r="H45" i="7"/>
  <c r="L45" i="7"/>
  <c r="P45" i="7"/>
  <c r="B41" i="7"/>
  <c r="H41" i="7"/>
  <c r="L41" i="7"/>
  <c r="P41" i="7"/>
  <c r="C41" i="7"/>
  <c r="I41" i="7"/>
  <c r="M41" i="7"/>
  <c r="Q41" i="7"/>
  <c r="F41" i="7"/>
  <c r="J41" i="7"/>
  <c r="N41" i="7"/>
  <c r="O137" i="7"/>
  <c r="K137" i="7"/>
  <c r="G137" i="7"/>
  <c r="N133" i="7"/>
  <c r="I133" i="7"/>
  <c r="O129" i="7"/>
  <c r="J129" i="7"/>
  <c r="B129" i="7"/>
  <c r="Q125" i="7"/>
  <c r="L125" i="7"/>
  <c r="G125" i="7"/>
  <c r="O121" i="7"/>
  <c r="J121" i="7"/>
  <c r="C121" i="7"/>
  <c r="N117" i="7"/>
  <c r="I117" i="7"/>
  <c r="B117" i="7"/>
  <c r="O113" i="7"/>
  <c r="I113" i="7"/>
  <c r="B113" i="7"/>
  <c r="J109" i="7"/>
  <c r="L105" i="7"/>
  <c r="B105" i="7"/>
  <c r="Q101" i="7"/>
  <c r="I101" i="7"/>
  <c r="K97" i="7"/>
  <c r="O93" i="7"/>
  <c r="G93" i="7"/>
  <c r="B89" i="7"/>
  <c r="Q85" i="7"/>
  <c r="J81" i="7"/>
  <c r="N77" i="7"/>
  <c r="K69" i="7"/>
  <c r="B65" i="7"/>
  <c r="L61" i="7"/>
  <c r="P57" i="7"/>
  <c r="B53" i="7"/>
  <c r="Q45" i="7"/>
  <c r="O41" i="7"/>
  <c r="Q141" i="7"/>
  <c r="M141" i="7"/>
  <c r="I141" i="7"/>
  <c r="N137" i="7"/>
  <c r="J137" i="7"/>
  <c r="Q133" i="7"/>
  <c r="M133" i="7"/>
  <c r="G133" i="7"/>
  <c r="N129" i="7"/>
  <c r="H129" i="7"/>
  <c r="P125" i="7"/>
  <c r="K125" i="7"/>
  <c r="C125" i="7"/>
  <c r="N121" i="7"/>
  <c r="I121" i="7"/>
  <c r="M117" i="7"/>
  <c r="H117" i="7"/>
  <c r="M113" i="7"/>
  <c r="H113" i="7"/>
  <c r="Q109" i="7"/>
  <c r="I109" i="7"/>
  <c r="Q105" i="7"/>
  <c r="I105" i="7"/>
  <c r="N101" i="7"/>
  <c r="F101" i="7"/>
  <c r="J97" i="7"/>
  <c r="L93" i="7"/>
  <c r="B93" i="7"/>
  <c r="P89" i="7"/>
  <c r="M85" i="7"/>
  <c r="F81" i="7"/>
  <c r="J77" i="7"/>
  <c r="N73" i="7"/>
  <c r="G69" i="7"/>
  <c r="P65" i="7"/>
  <c r="H61" i="7"/>
  <c r="L57" i="7"/>
  <c r="P53" i="7"/>
  <c r="O49" i="7"/>
  <c r="M45" i="7"/>
  <c r="K41" i="7"/>
  <c r="O125" i="7"/>
  <c r="I125" i="7"/>
  <c r="B125" i="7"/>
  <c r="M121" i="7"/>
  <c r="G121" i="7"/>
  <c r="Q117" i="7"/>
  <c r="L117" i="7"/>
  <c r="F117" i="7"/>
  <c r="Q113" i="7"/>
  <c r="L113" i="7"/>
  <c r="G113" i="7"/>
  <c r="N109" i="7"/>
  <c r="F109" i="7"/>
  <c r="P105" i="7"/>
  <c r="H105" i="7"/>
  <c r="M101" i="7"/>
  <c r="C101" i="7"/>
  <c r="O97" i="7"/>
  <c r="G97" i="7"/>
  <c r="K93" i="7"/>
  <c r="L89" i="7"/>
  <c r="I85" i="7"/>
  <c r="F77" i="7"/>
  <c r="J73" i="7"/>
  <c r="L65" i="7"/>
  <c r="B61" i="7"/>
  <c r="H57" i="7"/>
  <c r="L53" i="7"/>
  <c r="K49" i="7"/>
  <c r="I45" i="7"/>
  <c r="G41" i="7"/>
  <c r="M54" i="7"/>
  <c r="B50" i="7"/>
  <c r="L50" i="7"/>
  <c r="O46" i="7"/>
  <c r="N42" i="7"/>
  <c r="Q38" i="7"/>
  <c r="G134" i="7"/>
  <c r="K134" i="7"/>
  <c r="B130" i="7"/>
  <c r="H130" i="7"/>
  <c r="L130" i="7"/>
  <c r="P130" i="7"/>
  <c r="C126" i="7"/>
  <c r="I126" i="7"/>
  <c r="M126" i="7"/>
  <c r="Q126" i="7"/>
  <c r="F122" i="7"/>
  <c r="J122" i="7"/>
  <c r="N122" i="7"/>
  <c r="C118" i="7"/>
  <c r="I118" i="7"/>
  <c r="M118" i="7"/>
  <c r="Q118" i="7"/>
  <c r="B114" i="7"/>
  <c r="H114" i="7"/>
  <c r="L114" i="7"/>
  <c r="P114" i="7"/>
  <c r="C114" i="7"/>
  <c r="I114" i="7"/>
  <c r="M114" i="7"/>
  <c r="Q114" i="7"/>
  <c r="C110" i="7"/>
  <c r="I110" i="7"/>
  <c r="M110" i="7"/>
  <c r="Q110" i="7"/>
  <c r="F110" i="7"/>
  <c r="J110" i="7"/>
  <c r="N110" i="7"/>
  <c r="G106" i="7"/>
  <c r="K106" i="7"/>
  <c r="O106" i="7"/>
  <c r="B106" i="7"/>
  <c r="H106" i="7"/>
  <c r="L106" i="7"/>
  <c r="P106" i="7"/>
  <c r="C106" i="7"/>
  <c r="I106" i="7"/>
  <c r="M106" i="7"/>
  <c r="Q106" i="7"/>
  <c r="G102" i="7"/>
  <c r="K102" i="7"/>
  <c r="O102" i="7"/>
  <c r="B102" i="7"/>
  <c r="H102" i="7"/>
  <c r="L102" i="7"/>
  <c r="P102" i="7"/>
  <c r="C102" i="7"/>
  <c r="I102" i="7"/>
  <c r="M102" i="7"/>
  <c r="Q102" i="7"/>
  <c r="G98" i="7"/>
  <c r="K98" i="7"/>
  <c r="O98" i="7"/>
  <c r="B98" i="7"/>
  <c r="H98" i="7"/>
  <c r="L98" i="7"/>
  <c r="P98" i="7"/>
  <c r="C98" i="7"/>
  <c r="I98" i="7"/>
  <c r="M98" i="7"/>
  <c r="Q98" i="7"/>
  <c r="G94" i="7"/>
  <c r="K94" i="7"/>
  <c r="O94" i="7"/>
  <c r="B94" i="7"/>
  <c r="H94" i="7"/>
  <c r="L94" i="7"/>
  <c r="P94" i="7"/>
  <c r="C94" i="7"/>
  <c r="I94" i="7"/>
  <c r="M94" i="7"/>
  <c r="Q94" i="7"/>
  <c r="G90" i="7"/>
  <c r="K90" i="7"/>
  <c r="O90" i="7"/>
  <c r="B90" i="7"/>
  <c r="H90" i="7"/>
  <c r="L90" i="7"/>
  <c r="P90" i="7"/>
  <c r="C90" i="7"/>
  <c r="I90" i="7"/>
  <c r="M90" i="7"/>
  <c r="Q90" i="7"/>
  <c r="F86" i="7"/>
  <c r="J86" i="7"/>
  <c r="N86" i="7"/>
  <c r="G86" i="7"/>
  <c r="K86" i="7"/>
  <c r="O86" i="7"/>
  <c r="B86" i="7"/>
  <c r="H86" i="7"/>
  <c r="L86" i="7"/>
  <c r="P86" i="7"/>
  <c r="C82" i="7"/>
  <c r="I82" i="7"/>
  <c r="M82" i="7"/>
  <c r="Q82" i="7"/>
  <c r="F82" i="7"/>
  <c r="J82" i="7"/>
  <c r="N82" i="7"/>
  <c r="G82" i="7"/>
  <c r="K82" i="7"/>
  <c r="O82" i="7"/>
  <c r="B78" i="7"/>
  <c r="H78" i="7"/>
  <c r="L78" i="7"/>
  <c r="P78" i="7"/>
  <c r="C78" i="7"/>
  <c r="I78" i="7"/>
  <c r="M78" i="7"/>
  <c r="Q78" i="7"/>
  <c r="F78" i="7"/>
  <c r="J78" i="7"/>
  <c r="N78" i="7"/>
  <c r="G74" i="7"/>
  <c r="K74" i="7"/>
  <c r="O74" i="7"/>
  <c r="B74" i="7"/>
  <c r="H74" i="7"/>
  <c r="L74" i="7"/>
  <c r="P74" i="7"/>
  <c r="C74" i="7"/>
  <c r="I74" i="7"/>
  <c r="M74" i="7"/>
  <c r="Q74" i="7"/>
  <c r="F70" i="7"/>
  <c r="J70" i="7"/>
  <c r="N70" i="7"/>
  <c r="G70" i="7"/>
  <c r="K70" i="7"/>
  <c r="O70" i="7"/>
  <c r="B70" i="7"/>
  <c r="H70" i="7"/>
  <c r="L70" i="7"/>
  <c r="P70" i="7"/>
  <c r="C66" i="7"/>
  <c r="I66" i="7"/>
  <c r="M66" i="7"/>
  <c r="Q66" i="7"/>
  <c r="F66" i="7"/>
  <c r="J66" i="7"/>
  <c r="N66" i="7"/>
  <c r="G66" i="7"/>
  <c r="K66" i="7"/>
  <c r="O66" i="7"/>
  <c r="B62" i="7"/>
  <c r="H62" i="7"/>
  <c r="L62" i="7"/>
  <c r="P62" i="7"/>
  <c r="C62" i="7"/>
  <c r="I62" i="7"/>
  <c r="M62" i="7"/>
  <c r="Q62" i="7"/>
  <c r="F62" i="7"/>
  <c r="J62" i="7"/>
  <c r="N62" i="7"/>
  <c r="G58" i="7"/>
  <c r="K58" i="7"/>
  <c r="O58" i="7"/>
  <c r="B58" i="7"/>
  <c r="H58" i="7"/>
  <c r="L58" i="7"/>
  <c r="P58" i="7"/>
  <c r="C58" i="7"/>
  <c r="I58" i="7"/>
  <c r="M58" i="7"/>
  <c r="Q58" i="7"/>
  <c r="F54" i="7"/>
  <c r="J54" i="7"/>
  <c r="N54" i="7"/>
  <c r="G54" i="7"/>
  <c r="K54" i="7"/>
  <c r="O54" i="7"/>
  <c r="B54" i="7"/>
  <c r="H54" i="7"/>
  <c r="L54" i="7"/>
  <c r="P54" i="7"/>
  <c r="C50" i="7"/>
  <c r="I50" i="7"/>
  <c r="M50" i="7"/>
  <c r="Q50" i="7"/>
  <c r="F50" i="7"/>
  <c r="J50" i="7"/>
  <c r="N50" i="7"/>
  <c r="G50" i="7"/>
  <c r="K50" i="7"/>
  <c r="O50" i="7"/>
  <c r="B46" i="7"/>
  <c r="H46" i="7"/>
  <c r="L46" i="7"/>
  <c r="P46" i="7"/>
  <c r="C46" i="7"/>
  <c r="I46" i="7"/>
  <c r="M46" i="7"/>
  <c r="Q46" i="7"/>
  <c r="F46" i="7"/>
  <c r="J46" i="7"/>
  <c r="N46" i="7"/>
  <c r="G42" i="7"/>
  <c r="K42" i="7"/>
  <c r="O42" i="7"/>
  <c r="B42" i="7"/>
  <c r="H42" i="7"/>
  <c r="L42" i="7"/>
  <c r="P42" i="7"/>
  <c r="C42" i="7"/>
  <c r="I42" i="7"/>
  <c r="M42" i="7"/>
  <c r="Q42" i="7"/>
  <c r="F38" i="7"/>
  <c r="J38" i="7"/>
  <c r="N38" i="7"/>
  <c r="G38" i="7"/>
  <c r="K38" i="7"/>
  <c r="O38" i="7"/>
  <c r="B38" i="7"/>
  <c r="H38" i="7"/>
  <c r="L38" i="7"/>
  <c r="P38" i="7"/>
  <c r="G147" i="9"/>
  <c r="K147" i="9"/>
  <c r="B147" i="9"/>
  <c r="F147" i="9"/>
  <c r="J147" i="9"/>
  <c r="M147" i="9" s="1"/>
  <c r="C143" i="9"/>
  <c r="I143" i="9"/>
  <c r="N143" i="9"/>
  <c r="F143" i="9"/>
  <c r="J143" i="9"/>
  <c r="M143" i="9" s="1"/>
  <c r="B143" i="9"/>
  <c r="H143" i="9"/>
  <c r="L143" i="9"/>
  <c r="G139" i="9"/>
  <c r="K139" i="9"/>
  <c r="B139" i="9"/>
  <c r="H139" i="9"/>
  <c r="L139" i="9"/>
  <c r="F139" i="9"/>
  <c r="J139" i="9"/>
  <c r="M139" i="9" s="1"/>
  <c r="C135" i="9"/>
  <c r="I135" i="9"/>
  <c r="N135" i="9"/>
  <c r="F135" i="9"/>
  <c r="J135" i="9"/>
  <c r="M135" i="9" s="1"/>
  <c r="B135" i="9"/>
  <c r="H135" i="9"/>
  <c r="L135" i="9"/>
  <c r="G131" i="9"/>
  <c r="K131" i="9"/>
  <c r="B131" i="9"/>
  <c r="H131" i="9"/>
  <c r="L131" i="9"/>
  <c r="F131" i="9"/>
  <c r="J131" i="9"/>
  <c r="M131" i="9" s="1"/>
  <c r="C127" i="9"/>
  <c r="I127" i="9"/>
  <c r="N127" i="9"/>
  <c r="F127" i="9"/>
  <c r="J127" i="9"/>
  <c r="M127" i="9" s="1"/>
  <c r="B127" i="9"/>
  <c r="H127" i="9"/>
  <c r="L127" i="9"/>
  <c r="G123" i="9"/>
  <c r="K123" i="9"/>
  <c r="B123" i="9"/>
  <c r="H123" i="9"/>
  <c r="L123" i="9"/>
  <c r="C123" i="9"/>
  <c r="I123" i="9"/>
  <c r="N123" i="9"/>
  <c r="F123" i="9"/>
  <c r="J123" i="9"/>
  <c r="M123" i="9" s="1"/>
  <c r="C119" i="9"/>
  <c r="I119" i="9"/>
  <c r="N119" i="9"/>
  <c r="F119" i="9"/>
  <c r="J119" i="9"/>
  <c r="M119" i="9" s="1"/>
  <c r="G119" i="9"/>
  <c r="K119" i="9"/>
  <c r="L119" i="9"/>
  <c r="B119" i="9"/>
  <c r="H119" i="9"/>
  <c r="G115" i="9"/>
  <c r="K115" i="9"/>
  <c r="B115" i="9"/>
  <c r="H115" i="9"/>
  <c r="L115" i="9"/>
  <c r="C115" i="9"/>
  <c r="I115" i="9"/>
  <c r="N115" i="9"/>
  <c r="F115" i="9"/>
  <c r="J115" i="9"/>
  <c r="M115" i="9" s="1"/>
  <c r="C111" i="9"/>
  <c r="I111" i="9"/>
  <c r="N111" i="9"/>
  <c r="F111" i="9"/>
  <c r="J111" i="9"/>
  <c r="M111" i="9" s="1"/>
  <c r="G111" i="9"/>
  <c r="K111" i="9"/>
  <c r="B111" i="9"/>
  <c r="H111" i="9"/>
  <c r="L111" i="9"/>
  <c r="G107" i="9"/>
  <c r="K107" i="9"/>
  <c r="B107" i="9"/>
  <c r="H107" i="9"/>
  <c r="L107" i="9"/>
  <c r="C107" i="9"/>
  <c r="I107" i="9"/>
  <c r="N107" i="9"/>
  <c r="J107" i="9"/>
  <c r="M107" i="9" s="1"/>
  <c r="F107" i="9"/>
  <c r="C103" i="9"/>
  <c r="I103" i="9"/>
  <c r="N103" i="9"/>
  <c r="F103" i="9"/>
  <c r="J103" i="9"/>
  <c r="M103" i="9" s="1"/>
  <c r="G103" i="9"/>
  <c r="K103" i="9"/>
  <c r="B103" i="9"/>
  <c r="H103" i="9"/>
  <c r="L103" i="9"/>
  <c r="G99" i="9"/>
  <c r="K99" i="9"/>
  <c r="B99" i="9"/>
  <c r="H99" i="9"/>
  <c r="L99" i="9"/>
  <c r="C99" i="9"/>
  <c r="I99" i="9"/>
  <c r="N99" i="9"/>
  <c r="F99" i="9"/>
  <c r="J99" i="9"/>
  <c r="M99" i="9" s="1"/>
  <c r="C95" i="9"/>
  <c r="I95" i="9"/>
  <c r="N95" i="9"/>
  <c r="F95" i="9"/>
  <c r="J95" i="9"/>
  <c r="M95" i="9" s="1"/>
  <c r="G95" i="9"/>
  <c r="K95" i="9"/>
  <c r="H95" i="9"/>
  <c r="L95" i="9"/>
  <c r="B95" i="9"/>
  <c r="C91" i="9"/>
  <c r="I91" i="9"/>
  <c r="N91" i="9"/>
  <c r="F91" i="9"/>
  <c r="J91" i="9"/>
  <c r="M91" i="9" s="1"/>
  <c r="B91" i="9"/>
  <c r="H91" i="9"/>
  <c r="L91" i="9"/>
  <c r="K91" i="9"/>
  <c r="G91" i="9"/>
  <c r="G87" i="9"/>
  <c r="K87" i="9"/>
  <c r="B87" i="9"/>
  <c r="H87" i="9"/>
  <c r="L87" i="9"/>
  <c r="F87" i="9"/>
  <c r="J87" i="9"/>
  <c r="M87" i="9" s="1"/>
  <c r="C87" i="9"/>
  <c r="I87" i="9"/>
  <c r="N87" i="9"/>
  <c r="C83" i="9"/>
  <c r="I83" i="9"/>
  <c r="N83" i="9"/>
  <c r="F83" i="9"/>
  <c r="J83" i="9"/>
  <c r="M83" i="9" s="1"/>
  <c r="B83" i="9"/>
  <c r="H83" i="9"/>
  <c r="L83" i="9"/>
  <c r="G83" i="9"/>
  <c r="K83" i="9"/>
  <c r="G79" i="9"/>
  <c r="K79" i="9"/>
  <c r="B79" i="9"/>
  <c r="H79" i="9"/>
  <c r="L79" i="9"/>
  <c r="C79" i="9"/>
  <c r="I79" i="9"/>
  <c r="N79" i="9"/>
  <c r="F79" i="9"/>
  <c r="J79" i="9"/>
  <c r="M79" i="9" s="1"/>
  <c r="C75" i="9"/>
  <c r="I75" i="9"/>
  <c r="N75" i="9"/>
  <c r="F75" i="9"/>
  <c r="J75" i="9"/>
  <c r="M75" i="9" s="1"/>
  <c r="G75" i="9"/>
  <c r="K75" i="9"/>
  <c r="B75" i="9"/>
  <c r="H75" i="9"/>
  <c r="L75" i="9"/>
  <c r="G71" i="9"/>
  <c r="K71" i="9"/>
  <c r="B71" i="9"/>
  <c r="H71" i="9"/>
  <c r="L71" i="9"/>
  <c r="C71" i="9"/>
  <c r="I71" i="9"/>
  <c r="N71" i="9"/>
  <c r="F71" i="9"/>
  <c r="J71" i="9"/>
  <c r="M71" i="9" s="1"/>
  <c r="F67" i="9"/>
  <c r="J67" i="9"/>
  <c r="M67" i="9" s="1"/>
  <c r="B67" i="9"/>
  <c r="I67" i="9"/>
  <c r="C67" i="9"/>
  <c r="K67" i="9"/>
  <c r="G67" i="9"/>
  <c r="L67" i="9"/>
  <c r="H67" i="9"/>
  <c r="N67" i="9"/>
  <c r="B63" i="9"/>
  <c r="H63" i="9"/>
  <c r="L63" i="9"/>
  <c r="I63" i="9"/>
  <c r="C63" i="9"/>
  <c r="J63" i="9"/>
  <c r="M63" i="9" s="1"/>
  <c r="F63" i="9"/>
  <c r="K63" i="9"/>
  <c r="G63" i="9"/>
  <c r="N63" i="9"/>
  <c r="G59" i="9"/>
  <c r="K59" i="9"/>
  <c r="C59" i="9"/>
  <c r="I59" i="9"/>
  <c r="N59" i="9"/>
  <c r="F59" i="9"/>
  <c r="J59" i="9"/>
  <c r="M59" i="9" s="1"/>
  <c r="B59" i="9"/>
  <c r="H59" i="9"/>
  <c r="L59" i="9"/>
  <c r="C55" i="9"/>
  <c r="I55" i="9"/>
  <c r="N55" i="9"/>
  <c r="G55" i="9"/>
  <c r="K55" i="9"/>
  <c r="B55" i="9"/>
  <c r="H55" i="9"/>
  <c r="L55" i="9"/>
  <c r="F55" i="9"/>
  <c r="J55" i="9"/>
  <c r="M55" i="9" s="1"/>
  <c r="G51" i="9"/>
  <c r="K51" i="9"/>
  <c r="B51" i="9"/>
  <c r="H51" i="9"/>
  <c r="L51" i="9"/>
  <c r="C51" i="9"/>
  <c r="I51" i="9"/>
  <c r="N51" i="9"/>
  <c r="F51" i="9"/>
  <c r="J51" i="9"/>
  <c r="M51" i="9" s="1"/>
  <c r="C47" i="9"/>
  <c r="I47" i="9"/>
  <c r="N47" i="9"/>
  <c r="F47" i="9"/>
  <c r="J47" i="9"/>
  <c r="M47" i="9" s="1"/>
  <c r="G47" i="9"/>
  <c r="K47" i="9"/>
  <c r="B47" i="9"/>
  <c r="H47" i="9"/>
  <c r="L47" i="9"/>
  <c r="G43" i="9"/>
  <c r="K43" i="9"/>
  <c r="B43" i="9"/>
  <c r="H43" i="9"/>
  <c r="L43" i="9"/>
  <c r="C43" i="9"/>
  <c r="I43" i="9"/>
  <c r="N43" i="9"/>
  <c r="F43" i="9"/>
  <c r="J43" i="9"/>
  <c r="M43" i="9" s="1"/>
  <c r="C39" i="9"/>
  <c r="I39" i="9"/>
  <c r="N39" i="9"/>
  <c r="F39" i="9"/>
  <c r="J39" i="9"/>
  <c r="M39" i="9" s="1"/>
  <c r="G39" i="9"/>
  <c r="K39" i="9"/>
  <c r="B39" i="9"/>
  <c r="H39" i="9"/>
  <c r="L39" i="9"/>
  <c r="L151" i="9"/>
  <c r="H151" i="9"/>
  <c r="B151" i="9"/>
  <c r="K150" i="9"/>
  <c r="G150" i="9"/>
  <c r="N149" i="9"/>
  <c r="I149" i="9"/>
  <c r="C149" i="9"/>
  <c r="K148" i="9"/>
  <c r="F148" i="9"/>
  <c r="H147" i="9"/>
  <c r="I144" i="9"/>
  <c r="H141" i="9"/>
  <c r="N139" i="9"/>
  <c r="G135" i="9"/>
  <c r="L133" i="9"/>
  <c r="K127" i="9"/>
  <c r="F146" i="9"/>
  <c r="J146" i="9"/>
  <c r="M146" i="9" s="1"/>
  <c r="N146" i="9"/>
  <c r="G146" i="9"/>
  <c r="K146" i="9"/>
  <c r="C146" i="9"/>
  <c r="I146" i="9"/>
  <c r="B142" i="9"/>
  <c r="H142" i="9"/>
  <c r="L142" i="9"/>
  <c r="C142" i="9"/>
  <c r="I142" i="9"/>
  <c r="G142" i="9"/>
  <c r="K142" i="9"/>
  <c r="F138" i="9"/>
  <c r="J138" i="9"/>
  <c r="M138" i="9" s="1"/>
  <c r="N138" i="9"/>
  <c r="G138" i="9"/>
  <c r="K138" i="9"/>
  <c r="C138" i="9"/>
  <c r="I138" i="9"/>
  <c r="B134" i="9"/>
  <c r="H134" i="9"/>
  <c r="L134" i="9"/>
  <c r="C134" i="9"/>
  <c r="I134" i="9"/>
  <c r="G134" i="9"/>
  <c r="K134" i="9"/>
  <c r="F130" i="9"/>
  <c r="J130" i="9"/>
  <c r="M130" i="9" s="1"/>
  <c r="N130" i="9"/>
  <c r="G130" i="9"/>
  <c r="K130" i="9"/>
  <c r="C130" i="9"/>
  <c r="I130" i="9"/>
  <c r="B126" i="9"/>
  <c r="H126" i="9"/>
  <c r="L126" i="9"/>
  <c r="C126" i="9"/>
  <c r="I126" i="9"/>
  <c r="F126" i="9"/>
  <c r="G126" i="9"/>
  <c r="K126" i="9"/>
  <c r="F122" i="9"/>
  <c r="J122" i="9"/>
  <c r="M122" i="9" s="1"/>
  <c r="N122" i="9"/>
  <c r="G122" i="9"/>
  <c r="K122" i="9"/>
  <c r="B122" i="9"/>
  <c r="H122" i="9"/>
  <c r="L122" i="9"/>
  <c r="C122" i="9"/>
  <c r="I122" i="9"/>
  <c r="B118" i="9"/>
  <c r="H118" i="9"/>
  <c r="L118" i="9"/>
  <c r="C118" i="9"/>
  <c r="I118" i="9"/>
  <c r="F118" i="9"/>
  <c r="J118" i="9"/>
  <c r="M118" i="9" s="1"/>
  <c r="N118" i="9"/>
  <c r="G118" i="9"/>
  <c r="K118" i="9"/>
  <c r="F114" i="9"/>
  <c r="J114" i="9"/>
  <c r="M114" i="9" s="1"/>
  <c r="N114" i="9"/>
  <c r="G114" i="9"/>
  <c r="K114" i="9"/>
  <c r="B114" i="9"/>
  <c r="H114" i="9"/>
  <c r="L114" i="9"/>
  <c r="C114" i="9"/>
  <c r="I114" i="9"/>
  <c r="B110" i="9"/>
  <c r="H110" i="9"/>
  <c r="L110" i="9"/>
  <c r="C110" i="9"/>
  <c r="I110" i="9"/>
  <c r="F110" i="9"/>
  <c r="J110" i="9"/>
  <c r="M110" i="9" s="1"/>
  <c r="N110" i="9"/>
  <c r="K110" i="9"/>
  <c r="G110" i="9"/>
  <c r="F106" i="9"/>
  <c r="J106" i="9"/>
  <c r="M106" i="9" s="1"/>
  <c r="N106" i="9"/>
  <c r="G106" i="9"/>
  <c r="K106" i="9"/>
  <c r="B106" i="9"/>
  <c r="H106" i="9"/>
  <c r="L106" i="9"/>
  <c r="C106" i="9"/>
  <c r="I106" i="9"/>
  <c r="B102" i="9"/>
  <c r="H102" i="9"/>
  <c r="L102" i="9"/>
  <c r="C102" i="9"/>
  <c r="I102" i="9"/>
  <c r="F102" i="9"/>
  <c r="J102" i="9"/>
  <c r="M102" i="9" s="1"/>
  <c r="N102" i="9"/>
  <c r="G102" i="9"/>
  <c r="K102" i="9"/>
  <c r="F98" i="9"/>
  <c r="J98" i="9"/>
  <c r="M98" i="9" s="1"/>
  <c r="N98" i="9"/>
  <c r="G98" i="9"/>
  <c r="K98" i="9"/>
  <c r="B98" i="9"/>
  <c r="H98" i="9"/>
  <c r="L98" i="9"/>
  <c r="I98" i="9"/>
  <c r="C98" i="9"/>
  <c r="B94" i="9"/>
  <c r="H94" i="9"/>
  <c r="L94" i="9"/>
  <c r="C94" i="9"/>
  <c r="I94" i="9"/>
  <c r="F94" i="9"/>
  <c r="J94" i="9"/>
  <c r="M94" i="9" s="1"/>
  <c r="N94" i="9"/>
  <c r="G94" i="9"/>
  <c r="K94" i="9"/>
  <c r="B90" i="9"/>
  <c r="H90" i="9"/>
  <c r="L90" i="9"/>
  <c r="C90" i="9"/>
  <c r="I90" i="9"/>
  <c r="G90" i="9"/>
  <c r="K90" i="9"/>
  <c r="F90" i="9"/>
  <c r="J90" i="9"/>
  <c r="M90" i="9" s="1"/>
  <c r="N90" i="9"/>
  <c r="F86" i="9"/>
  <c r="J86" i="9"/>
  <c r="M86" i="9" s="1"/>
  <c r="N86" i="9"/>
  <c r="G86" i="9"/>
  <c r="K86" i="9"/>
  <c r="C86" i="9"/>
  <c r="I86" i="9"/>
  <c r="B86" i="9"/>
  <c r="H86" i="9"/>
  <c r="L86" i="9"/>
  <c r="B82" i="9"/>
  <c r="H82" i="9"/>
  <c r="L82" i="9"/>
  <c r="C82" i="9"/>
  <c r="I82" i="9"/>
  <c r="G82" i="9"/>
  <c r="K82" i="9"/>
  <c r="J82" i="9"/>
  <c r="M82" i="9" s="1"/>
  <c r="N82" i="9"/>
  <c r="F82" i="9"/>
  <c r="F78" i="9"/>
  <c r="J78" i="9"/>
  <c r="M78" i="9" s="1"/>
  <c r="N78" i="9"/>
  <c r="G78" i="9"/>
  <c r="K78" i="9"/>
  <c r="B78" i="9"/>
  <c r="H78" i="9"/>
  <c r="L78" i="9"/>
  <c r="C78" i="9"/>
  <c r="I78" i="9"/>
  <c r="B74" i="9"/>
  <c r="H74" i="9"/>
  <c r="L74" i="9"/>
  <c r="C74" i="9"/>
  <c r="I74" i="9"/>
  <c r="F74" i="9"/>
  <c r="J74" i="9"/>
  <c r="M74" i="9" s="1"/>
  <c r="N74" i="9"/>
  <c r="G74" i="9"/>
  <c r="K74" i="9"/>
  <c r="G70" i="9"/>
  <c r="C70" i="9"/>
  <c r="J70" i="9"/>
  <c r="M70" i="9" s="1"/>
  <c r="N70" i="9"/>
  <c r="F70" i="9"/>
  <c r="K70" i="9"/>
  <c r="H70" i="9"/>
  <c r="L70" i="9"/>
  <c r="B70" i="9"/>
  <c r="I70" i="9"/>
  <c r="C66" i="9"/>
  <c r="I66" i="9"/>
  <c r="B66" i="9"/>
  <c r="J66" i="9"/>
  <c r="M66" i="9" s="1"/>
  <c r="F66" i="9"/>
  <c r="K66" i="9"/>
  <c r="G66" i="9"/>
  <c r="L66" i="9"/>
  <c r="H66" i="9"/>
  <c r="N66" i="9"/>
  <c r="G62" i="9"/>
  <c r="K62" i="9"/>
  <c r="B62" i="9"/>
  <c r="I62" i="9"/>
  <c r="N62" i="9"/>
  <c r="C62" i="9"/>
  <c r="J62" i="9"/>
  <c r="M62" i="9" s="1"/>
  <c r="F62" i="9"/>
  <c r="L62" i="9"/>
  <c r="H62" i="9"/>
  <c r="F58" i="9"/>
  <c r="J58" i="9"/>
  <c r="M58" i="9" s="1"/>
  <c r="N58" i="9"/>
  <c r="B58" i="9"/>
  <c r="H58" i="9"/>
  <c r="L58" i="9"/>
  <c r="C58" i="9"/>
  <c r="I58" i="9"/>
  <c r="G58" i="9"/>
  <c r="K58" i="9"/>
  <c r="B54" i="9"/>
  <c r="H54" i="9"/>
  <c r="L54" i="9"/>
  <c r="C54" i="9"/>
  <c r="F54" i="9"/>
  <c r="J54" i="9"/>
  <c r="M54" i="9" s="1"/>
  <c r="N54" i="9"/>
  <c r="G54" i="9"/>
  <c r="K54" i="9"/>
  <c r="I54" i="9"/>
  <c r="F50" i="9"/>
  <c r="J50" i="9"/>
  <c r="M50" i="9" s="1"/>
  <c r="N50" i="9"/>
  <c r="G50" i="9"/>
  <c r="K50" i="9"/>
  <c r="B50" i="9"/>
  <c r="H50" i="9"/>
  <c r="L50" i="9"/>
  <c r="C50" i="9"/>
  <c r="I50" i="9"/>
  <c r="B46" i="9"/>
  <c r="H46" i="9"/>
  <c r="L46" i="9"/>
  <c r="C46" i="9"/>
  <c r="I46" i="9"/>
  <c r="F46" i="9"/>
  <c r="J46" i="9"/>
  <c r="M46" i="9" s="1"/>
  <c r="N46" i="9"/>
  <c r="G46" i="9"/>
  <c r="K46" i="9"/>
  <c r="F42" i="9"/>
  <c r="J42" i="9"/>
  <c r="M42" i="9" s="1"/>
  <c r="N42" i="9"/>
  <c r="G42" i="9"/>
  <c r="K42" i="9"/>
  <c r="B42" i="9"/>
  <c r="H42" i="9"/>
  <c r="L42" i="9"/>
  <c r="C42" i="9"/>
  <c r="I42" i="9"/>
  <c r="B38" i="9"/>
  <c r="H38" i="9"/>
  <c r="L38" i="9"/>
  <c r="C38" i="9"/>
  <c r="I38" i="9"/>
  <c r="F38" i="9"/>
  <c r="J38" i="9"/>
  <c r="M38" i="9" s="1"/>
  <c r="N38" i="9"/>
  <c r="G38" i="9"/>
  <c r="K38" i="9"/>
  <c r="K151" i="9"/>
  <c r="G151" i="9"/>
  <c r="N150" i="9"/>
  <c r="J150" i="9"/>
  <c r="M150" i="9" s="1"/>
  <c r="F150" i="9"/>
  <c r="L149" i="9"/>
  <c r="H149" i="9"/>
  <c r="B149" i="9"/>
  <c r="J148" i="9"/>
  <c r="M148" i="9" s="1"/>
  <c r="N147" i="9"/>
  <c r="C147" i="9"/>
  <c r="J142" i="9"/>
  <c r="M142" i="9" s="1"/>
  <c r="I139" i="9"/>
  <c r="B138" i="9"/>
  <c r="I136" i="9"/>
  <c r="N134" i="9"/>
  <c r="N131" i="9"/>
  <c r="H130" i="9"/>
  <c r="G127" i="9"/>
  <c r="B145" i="9"/>
  <c r="H145" i="9"/>
  <c r="L145" i="9"/>
  <c r="C145" i="9"/>
  <c r="I145" i="9"/>
  <c r="N145" i="9"/>
  <c r="G145" i="9"/>
  <c r="K145" i="9"/>
  <c r="F141" i="9"/>
  <c r="J141" i="9"/>
  <c r="M141" i="9" s="1"/>
  <c r="G141" i="9"/>
  <c r="K141" i="9"/>
  <c r="C141" i="9"/>
  <c r="I141" i="9"/>
  <c r="N141" i="9"/>
  <c r="B137" i="9"/>
  <c r="H137" i="9"/>
  <c r="L137" i="9"/>
  <c r="C137" i="9"/>
  <c r="I137" i="9"/>
  <c r="N137" i="9"/>
  <c r="G137" i="9"/>
  <c r="K137" i="9"/>
  <c r="F133" i="9"/>
  <c r="J133" i="9"/>
  <c r="M133" i="9" s="1"/>
  <c r="G133" i="9"/>
  <c r="K133" i="9"/>
  <c r="C133" i="9"/>
  <c r="I133" i="9"/>
  <c r="N133" i="9"/>
  <c r="B129" i="9"/>
  <c r="H129" i="9"/>
  <c r="L129" i="9"/>
  <c r="C129" i="9"/>
  <c r="I129" i="9"/>
  <c r="N129" i="9"/>
  <c r="G129" i="9"/>
  <c r="K129" i="9"/>
  <c r="F125" i="9"/>
  <c r="J125" i="9"/>
  <c r="M125" i="9" s="1"/>
  <c r="G125" i="9"/>
  <c r="K125" i="9"/>
  <c r="B125" i="9"/>
  <c r="H125" i="9"/>
  <c r="L125" i="9"/>
  <c r="C125" i="9"/>
  <c r="I125" i="9"/>
  <c r="N125" i="9"/>
  <c r="B121" i="9"/>
  <c r="H121" i="9"/>
  <c r="L121" i="9"/>
  <c r="C121" i="9"/>
  <c r="I121" i="9"/>
  <c r="N121" i="9"/>
  <c r="F121" i="9"/>
  <c r="J121" i="9"/>
  <c r="M121" i="9" s="1"/>
  <c r="G121" i="9"/>
  <c r="K121" i="9"/>
  <c r="F117" i="9"/>
  <c r="J117" i="9"/>
  <c r="M117" i="9" s="1"/>
  <c r="G117" i="9"/>
  <c r="K117" i="9"/>
  <c r="B117" i="9"/>
  <c r="H117" i="9"/>
  <c r="L117" i="9"/>
  <c r="C117" i="9"/>
  <c r="I117" i="9"/>
  <c r="N117" i="9"/>
  <c r="B113" i="9"/>
  <c r="H113" i="9"/>
  <c r="L113" i="9"/>
  <c r="C113" i="9"/>
  <c r="I113" i="9"/>
  <c r="N113" i="9"/>
  <c r="F113" i="9"/>
  <c r="J113" i="9"/>
  <c r="M113" i="9" s="1"/>
  <c r="K113" i="9"/>
  <c r="G113" i="9"/>
  <c r="F109" i="9"/>
  <c r="J109" i="9"/>
  <c r="M109" i="9" s="1"/>
  <c r="G109" i="9"/>
  <c r="K109" i="9"/>
  <c r="B109" i="9"/>
  <c r="H109" i="9"/>
  <c r="L109" i="9"/>
  <c r="C109" i="9"/>
  <c r="I109" i="9"/>
  <c r="N109" i="9"/>
  <c r="B105" i="9"/>
  <c r="H105" i="9"/>
  <c r="L105" i="9"/>
  <c r="C105" i="9"/>
  <c r="I105" i="9"/>
  <c r="N105" i="9"/>
  <c r="F105" i="9"/>
  <c r="J105" i="9"/>
  <c r="M105" i="9" s="1"/>
  <c r="G105" i="9"/>
  <c r="K105" i="9"/>
  <c r="F101" i="9"/>
  <c r="J101" i="9"/>
  <c r="M101" i="9" s="1"/>
  <c r="G101" i="9"/>
  <c r="K101" i="9"/>
  <c r="B101" i="9"/>
  <c r="H101" i="9"/>
  <c r="L101" i="9"/>
  <c r="I101" i="9"/>
  <c r="N101" i="9"/>
  <c r="C101" i="9"/>
  <c r="B97" i="9"/>
  <c r="H97" i="9"/>
  <c r="L97" i="9"/>
  <c r="C97" i="9"/>
  <c r="I97" i="9"/>
  <c r="N97" i="9"/>
  <c r="F97" i="9"/>
  <c r="J97" i="9"/>
  <c r="M97" i="9" s="1"/>
  <c r="G97" i="9"/>
  <c r="K97" i="9"/>
  <c r="B93" i="9"/>
  <c r="H93" i="9"/>
  <c r="L93" i="9"/>
  <c r="C93" i="9"/>
  <c r="G93" i="9"/>
  <c r="K93" i="9"/>
  <c r="F93" i="9"/>
  <c r="I93" i="9"/>
  <c r="J93" i="9"/>
  <c r="M93" i="9" s="1"/>
  <c r="N93" i="9"/>
  <c r="F89" i="9"/>
  <c r="J89" i="9"/>
  <c r="M89" i="9" s="1"/>
  <c r="G89" i="9"/>
  <c r="K89" i="9"/>
  <c r="C89" i="9"/>
  <c r="I89" i="9"/>
  <c r="N89" i="9"/>
  <c r="B89" i="9"/>
  <c r="H89" i="9"/>
  <c r="L89" i="9"/>
  <c r="B85" i="9"/>
  <c r="H85" i="9"/>
  <c r="L85" i="9"/>
  <c r="C85" i="9"/>
  <c r="I85" i="9"/>
  <c r="N85" i="9"/>
  <c r="G85" i="9"/>
  <c r="K85" i="9"/>
  <c r="J85" i="9"/>
  <c r="M85" i="9" s="1"/>
  <c r="F85" i="9"/>
  <c r="F81" i="9"/>
  <c r="J81" i="9"/>
  <c r="M81" i="9" s="1"/>
  <c r="G81" i="9"/>
  <c r="K81" i="9"/>
  <c r="C81" i="9"/>
  <c r="I81" i="9"/>
  <c r="N81" i="9"/>
  <c r="B81" i="9"/>
  <c r="H81" i="9"/>
  <c r="L81" i="9"/>
  <c r="B77" i="9"/>
  <c r="H77" i="9"/>
  <c r="L77" i="9"/>
  <c r="C77" i="9"/>
  <c r="I77" i="9"/>
  <c r="N77" i="9"/>
  <c r="F77" i="9"/>
  <c r="J77" i="9"/>
  <c r="M77" i="9" s="1"/>
  <c r="G77" i="9"/>
  <c r="K77" i="9"/>
  <c r="F73" i="9"/>
  <c r="J73" i="9"/>
  <c r="M73" i="9" s="1"/>
  <c r="G73" i="9"/>
  <c r="K73" i="9"/>
  <c r="B73" i="9"/>
  <c r="H73" i="9"/>
  <c r="L73" i="9"/>
  <c r="C73" i="9"/>
  <c r="I73" i="9"/>
  <c r="N73" i="9"/>
  <c r="C69" i="9"/>
  <c r="I69" i="9"/>
  <c r="N69" i="9"/>
  <c r="B69" i="9"/>
  <c r="J69" i="9"/>
  <c r="M69" i="9" s="1"/>
  <c r="F69" i="9"/>
  <c r="K69" i="9"/>
  <c r="G69" i="9"/>
  <c r="L69" i="9"/>
  <c r="H69" i="9"/>
  <c r="G65" i="9"/>
  <c r="K65" i="9"/>
  <c r="B65" i="9"/>
  <c r="I65" i="9"/>
  <c r="C65" i="9"/>
  <c r="J65" i="9"/>
  <c r="M65" i="9" s="1"/>
  <c r="F65" i="9"/>
  <c r="L65" i="9"/>
  <c r="H65" i="9"/>
  <c r="N65" i="9"/>
  <c r="B61" i="9"/>
  <c r="H61" i="9"/>
  <c r="L61" i="9"/>
  <c r="C61" i="9"/>
  <c r="I61" i="9"/>
  <c r="N61" i="9"/>
  <c r="F61" i="9"/>
  <c r="G61" i="9"/>
  <c r="J61" i="9"/>
  <c r="M61" i="9" s="1"/>
  <c r="K61" i="9"/>
  <c r="B57" i="9"/>
  <c r="H57" i="9"/>
  <c r="L57" i="9"/>
  <c r="F57" i="9"/>
  <c r="J57" i="9"/>
  <c r="M57" i="9" s="1"/>
  <c r="G57" i="9"/>
  <c r="K57" i="9"/>
  <c r="I57" i="9"/>
  <c r="N57" i="9"/>
  <c r="C57" i="9"/>
  <c r="F53" i="9"/>
  <c r="J53" i="9"/>
  <c r="M53" i="9" s="1"/>
  <c r="G53" i="9"/>
  <c r="K53" i="9"/>
  <c r="B53" i="9"/>
  <c r="H53" i="9"/>
  <c r="L53" i="9"/>
  <c r="C53" i="9"/>
  <c r="I53" i="9"/>
  <c r="N53" i="9"/>
  <c r="B49" i="9"/>
  <c r="H49" i="9"/>
  <c r="L49" i="9"/>
  <c r="C49" i="9"/>
  <c r="I49" i="9"/>
  <c r="N49" i="9"/>
  <c r="F49" i="9"/>
  <c r="J49" i="9"/>
  <c r="M49" i="9" s="1"/>
  <c r="G49" i="9"/>
  <c r="K49" i="9"/>
  <c r="F45" i="9"/>
  <c r="J45" i="9"/>
  <c r="M45" i="9" s="1"/>
  <c r="G45" i="9"/>
  <c r="K45" i="9"/>
  <c r="B45" i="9"/>
  <c r="H45" i="9"/>
  <c r="L45" i="9"/>
  <c r="C45" i="9"/>
  <c r="I45" i="9"/>
  <c r="N45" i="9"/>
  <c r="B41" i="9"/>
  <c r="H41" i="9"/>
  <c r="L41" i="9"/>
  <c r="C41" i="9"/>
  <c r="I41" i="9"/>
  <c r="N41" i="9"/>
  <c r="F41" i="9"/>
  <c r="J41" i="9"/>
  <c r="M41" i="9" s="1"/>
  <c r="G41" i="9"/>
  <c r="K41" i="9"/>
  <c r="J151" i="9"/>
  <c r="M151" i="9" s="1"/>
  <c r="F151" i="9"/>
  <c r="I150" i="9"/>
  <c r="C150" i="9"/>
  <c r="K149" i="9"/>
  <c r="G149" i="9"/>
  <c r="N148" i="9"/>
  <c r="L147" i="9"/>
  <c r="L146" i="9"/>
  <c r="F145" i="9"/>
  <c r="K143" i="9"/>
  <c r="F142" i="9"/>
  <c r="C139" i="9"/>
  <c r="J137" i="9"/>
  <c r="M137" i="9" s="1"/>
  <c r="J134" i="9"/>
  <c r="M134" i="9" s="1"/>
  <c r="B133" i="9"/>
  <c r="I131" i="9"/>
  <c r="B130" i="9"/>
  <c r="N126" i="9"/>
  <c r="C148" i="9"/>
  <c r="I148" i="9"/>
  <c r="B148" i="9"/>
  <c r="G144" i="9"/>
  <c r="K144" i="9"/>
  <c r="B144" i="9"/>
  <c r="H144" i="9"/>
  <c r="L144" i="9"/>
  <c r="F144" i="9"/>
  <c r="J144" i="9"/>
  <c r="M144" i="9" s="1"/>
  <c r="N144" i="9"/>
  <c r="C140" i="9"/>
  <c r="I140" i="9"/>
  <c r="F140" i="9"/>
  <c r="J140" i="9"/>
  <c r="M140" i="9" s="1"/>
  <c r="N140" i="9"/>
  <c r="B140" i="9"/>
  <c r="H140" i="9"/>
  <c r="L140" i="9"/>
  <c r="G136" i="9"/>
  <c r="K136" i="9"/>
  <c r="B136" i="9"/>
  <c r="H136" i="9"/>
  <c r="L136" i="9"/>
  <c r="F136" i="9"/>
  <c r="J136" i="9"/>
  <c r="M136" i="9" s="1"/>
  <c r="N136" i="9"/>
  <c r="C132" i="9"/>
  <c r="I132" i="9"/>
  <c r="F132" i="9"/>
  <c r="J132" i="9"/>
  <c r="M132" i="9" s="1"/>
  <c r="N132" i="9"/>
  <c r="B132" i="9"/>
  <c r="H132" i="9"/>
  <c r="L132" i="9"/>
  <c r="G128" i="9"/>
  <c r="K128" i="9"/>
  <c r="B128" i="9"/>
  <c r="H128" i="9"/>
  <c r="L128" i="9"/>
  <c r="F128" i="9"/>
  <c r="J128" i="9"/>
  <c r="M128" i="9" s="1"/>
  <c r="N128" i="9"/>
  <c r="C124" i="9"/>
  <c r="I124" i="9"/>
  <c r="F124" i="9"/>
  <c r="J124" i="9"/>
  <c r="M124" i="9" s="1"/>
  <c r="N124" i="9"/>
  <c r="G124" i="9"/>
  <c r="K124" i="9"/>
  <c r="B124" i="9"/>
  <c r="H124" i="9"/>
  <c r="L124" i="9"/>
  <c r="G120" i="9"/>
  <c r="K120" i="9"/>
  <c r="B120" i="9"/>
  <c r="H120" i="9"/>
  <c r="L120" i="9"/>
  <c r="C120" i="9"/>
  <c r="I120" i="9"/>
  <c r="F120" i="9"/>
  <c r="J120" i="9"/>
  <c r="M120" i="9" s="1"/>
  <c r="N120" i="9"/>
  <c r="C116" i="9"/>
  <c r="I116" i="9"/>
  <c r="F116" i="9"/>
  <c r="J116" i="9"/>
  <c r="M116" i="9" s="1"/>
  <c r="N116" i="9"/>
  <c r="G116" i="9"/>
  <c r="K116" i="9"/>
  <c r="L116" i="9"/>
  <c r="B116" i="9"/>
  <c r="H116" i="9"/>
  <c r="G112" i="9"/>
  <c r="K112" i="9"/>
  <c r="B112" i="9"/>
  <c r="H112" i="9"/>
  <c r="L112" i="9"/>
  <c r="C112" i="9"/>
  <c r="I112" i="9"/>
  <c r="F112" i="9"/>
  <c r="J112" i="9"/>
  <c r="M112" i="9" s="1"/>
  <c r="N112" i="9"/>
  <c r="C108" i="9"/>
  <c r="I108" i="9"/>
  <c r="F108" i="9"/>
  <c r="J108" i="9"/>
  <c r="M108" i="9" s="1"/>
  <c r="N108" i="9"/>
  <c r="G108" i="9"/>
  <c r="K108" i="9"/>
  <c r="B108" i="9"/>
  <c r="H108" i="9"/>
  <c r="L108" i="9"/>
  <c r="G104" i="9"/>
  <c r="K104" i="9"/>
  <c r="B104" i="9"/>
  <c r="H104" i="9"/>
  <c r="L104" i="9"/>
  <c r="C104" i="9"/>
  <c r="I104" i="9"/>
  <c r="J104" i="9"/>
  <c r="M104" i="9" s="1"/>
  <c r="N104" i="9"/>
  <c r="F104" i="9"/>
  <c r="C100" i="9"/>
  <c r="I100" i="9"/>
  <c r="F100" i="9"/>
  <c r="J100" i="9"/>
  <c r="M100" i="9" s="1"/>
  <c r="N100" i="9"/>
  <c r="G100" i="9"/>
  <c r="K100" i="9"/>
  <c r="B100" i="9"/>
  <c r="H100" i="9"/>
  <c r="L100" i="9"/>
  <c r="G96" i="9"/>
  <c r="K96" i="9"/>
  <c r="B96" i="9"/>
  <c r="H96" i="9"/>
  <c r="L96" i="9"/>
  <c r="C96" i="9"/>
  <c r="I96" i="9"/>
  <c r="N96" i="9"/>
  <c r="F96" i="9"/>
  <c r="J96" i="9"/>
  <c r="M96" i="9" s="1"/>
  <c r="G92" i="9"/>
  <c r="K92" i="9"/>
  <c r="B92" i="9"/>
  <c r="H92" i="9"/>
  <c r="L92" i="9"/>
  <c r="F92" i="9"/>
  <c r="J92" i="9"/>
  <c r="M92" i="9" s="1"/>
  <c r="N92" i="9"/>
  <c r="C92" i="9"/>
  <c r="I92" i="9"/>
  <c r="C88" i="9"/>
  <c r="I88" i="9"/>
  <c r="F88" i="9"/>
  <c r="J88" i="9"/>
  <c r="M88" i="9" s="1"/>
  <c r="N88" i="9"/>
  <c r="B88" i="9"/>
  <c r="H88" i="9"/>
  <c r="L88" i="9"/>
  <c r="K88" i="9"/>
  <c r="G88" i="9"/>
  <c r="G84" i="9"/>
  <c r="K84" i="9"/>
  <c r="B84" i="9"/>
  <c r="H84" i="9"/>
  <c r="L84" i="9"/>
  <c r="F84" i="9"/>
  <c r="J84" i="9"/>
  <c r="M84" i="9" s="1"/>
  <c r="N84" i="9"/>
  <c r="C84" i="9"/>
  <c r="I84" i="9"/>
  <c r="C80" i="9"/>
  <c r="I80" i="9"/>
  <c r="F80" i="9"/>
  <c r="J80" i="9"/>
  <c r="M80" i="9" s="1"/>
  <c r="N80" i="9"/>
  <c r="G80" i="9"/>
  <c r="K80" i="9"/>
  <c r="B80" i="9"/>
  <c r="H80" i="9"/>
  <c r="L80" i="9"/>
  <c r="G76" i="9"/>
  <c r="K76" i="9"/>
  <c r="B76" i="9"/>
  <c r="H76" i="9"/>
  <c r="L76" i="9"/>
  <c r="C76" i="9"/>
  <c r="I76" i="9"/>
  <c r="F76" i="9"/>
  <c r="J76" i="9"/>
  <c r="M76" i="9" s="1"/>
  <c r="N76" i="9"/>
  <c r="C72" i="9"/>
  <c r="I72" i="9"/>
  <c r="F72" i="9"/>
  <c r="J72" i="9"/>
  <c r="M72" i="9" s="1"/>
  <c r="N72" i="9"/>
  <c r="G72" i="9"/>
  <c r="K72" i="9"/>
  <c r="B72" i="9"/>
  <c r="H72" i="9"/>
  <c r="L72" i="9"/>
  <c r="B68" i="9"/>
  <c r="H68" i="9"/>
  <c r="L68" i="9"/>
  <c r="C68" i="9"/>
  <c r="J68" i="9"/>
  <c r="M68" i="9" s="1"/>
  <c r="F68" i="9"/>
  <c r="K68" i="9"/>
  <c r="G68" i="9"/>
  <c r="I68" i="9"/>
  <c r="N68" i="9"/>
  <c r="F64" i="9"/>
  <c r="J64" i="9"/>
  <c r="M64" i="9" s="1"/>
  <c r="N64" i="9"/>
  <c r="B64" i="9"/>
  <c r="I64" i="9"/>
  <c r="C64" i="9"/>
  <c r="K64" i="9"/>
  <c r="G64" i="9"/>
  <c r="L64" i="9"/>
  <c r="H64" i="9"/>
  <c r="C60" i="9"/>
  <c r="G60" i="9"/>
  <c r="K60" i="9"/>
  <c r="B60" i="9"/>
  <c r="H60" i="9"/>
  <c r="L60" i="9"/>
  <c r="I60" i="9"/>
  <c r="J60" i="9"/>
  <c r="M60" i="9" s="1"/>
  <c r="F60" i="9"/>
  <c r="N60" i="9"/>
  <c r="G56" i="9"/>
  <c r="K56" i="9"/>
  <c r="C56" i="9"/>
  <c r="I56" i="9"/>
  <c r="F56" i="9"/>
  <c r="J56" i="9"/>
  <c r="M56" i="9" s="1"/>
  <c r="N56" i="9"/>
  <c r="B56" i="9"/>
  <c r="H56" i="9"/>
  <c r="L56" i="9"/>
  <c r="C52" i="9"/>
  <c r="I52" i="9"/>
  <c r="F52" i="9"/>
  <c r="J52" i="9"/>
  <c r="M52" i="9" s="1"/>
  <c r="N52" i="9"/>
  <c r="G52" i="9"/>
  <c r="K52" i="9"/>
  <c r="B52" i="9"/>
  <c r="H52" i="9"/>
  <c r="L52" i="9"/>
  <c r="G48" i="9"/>
  <c r="K48" i="9"/>
  <c r="B48" i="9"/>
  <c r="H48" i="9"/>
  <c r="L48" i="9"/>
  <c r="C48" i="9"/>
  <c r="I48" i="9"/>
  <c r="F48" i="9"/>
  <c r="J48" i="9"/>
  <c r="M48" i="9" s="1"/>
  <c r="N48" i="9"/>
  <c r="C44" i="9"/>
  <c r="I44" i="9"/>
  <c r="F44" i="9"/>
  <c r="J44" i="9"/>
  <c r="M44" i="9" s="1"/>
  <c r="N44" i="9"/>
  <c r="G44" i="9"/>
  <c r="K44" i="9"/>
  <c r="B44" i="9"/>
  <c r="H44" i="9"/>
  <c r="L44" i="9"/>
  <c r="G40" i="9"/>
  <c r="K40" i="9"/>
  <c r="B40" i="9"/>
  <c r="H40" i="9"/>
  <c r="L40" i="9"/>
  <c r="C40" i="9"/>
  <c r="I40" i="9"/>
  <c r="F40" i="9"/>
  <c r="J40" i="9"/>
  <c r="M40" i="9" s="1"/>
  <c r="N40" i="9"/>
  <c r="N151" i="9"/>
  <c r="I151" i="9"/>
  <c r="L150" i="9"/>
  <c r="H150" i="9"/>
  <c r="J149" i="9"/>
  <c r="M149" i="9" s="1"/>
  <c r="L148" i="9"/>
  <c r="G148" i="9"/>
  <c r="I147" i="9"/>
  <c r="H146" i="9"/>
  <c r="G143" i="9"/>
  <c r="L141" i="9"/>
  <c r="G140" i="9"/>
  <c r="L138" i="9"/>
  <c r="F137" i="9"/>
  <c r="K135" i="9"/>
  <c r="F134" i="9"/>
  <c r="K132" i="9"/>
  <c r="C131" i="9"/>
  <c r="J129" i="9"/>
  <c r="M129" i="9" s="1"/>
  <c r="C128" i="9"/>
  <c r="J126" i="9"/>
  <c r="M126" i="9" s="1"/>
  <c r="C119" i="7"/>
  <c r="I119" i="7"/>
  <c r="M119" i="7"/>
  <c r="Q119" i="7"/>
  <c r="C115" i="7"/>
  <c r="I115" i="7"/>
  <c r="M115" i="7"/>
  <c r="Q115" i="7"/>
  <c r="C111" i="7"/>
  <c r="I111" i="7"/>
  <c r="M111" i="7"/>
  <c r="Q111" i="7"/>
  <c r="F111" i="7"/>
  <c r="J111" i="7"/>
  <c r="N111" i="7"/>
  <c r="C107" i="7"/>
  <c r="I107" i="7"/>
  <c r="M107" i="7"/>
  <c r="Q107" i="7"/>
  <c r="F107" i="7"/>
  <c r="J107" i="7"/>
  <c r="N107" i="7"/>
  <c r="C103" i="7"/>
  <c r="I103" i="7"/>
  <c r="M103" i="7"/>
  <c r="Q103" i="7"/>
  <c r="F103" i="7"/>
  <c r="J103" i="7"/>
  <c r="N103" i="7"/>
  <c r="G103" i="7"/>
  <c r="K103" i="7"/>
  <c r="O103" i="7"/>
  <c r="C99" i="7"/>
  <c r="I99" i="7"/>
  <c r="M99" i="7"/>
  <c r="Q99" i="7"/>
  <c r="F99" i="7"/>
  <c r="J99" i="7"/>
  <c r="N99" i="7"/>
  <c r="G99" i="7"/>
  <c r="K99" i="7"/>
  <c r="O99" i="7"/>
  <c r="C95" i="7"/>
  <c r="I95" i="7"/>
  <c r="M95" i="7"/>
  <c r="Q95" i="7"/>
  <c r="F95" i="7"/>
  <c r="J95" i="7"/>
  <c r="N95" i="7"/>
  <c r="G95" i="7"/>
  <c r="K95" i="7"/>
  <c r="O95" i="7"/>
  <c r="C91" i="7"/>
  <c r="I91" i="7"/>
  <c r="M91" i="7"/>
  <c r="Q91" i="7"/>
  <c r="F91" i="7"/>
  <c r="J91" i="7"/>
  <c r="N91" i="7"/>
  <c r="G91" i="7"/>
  <c r="K91" i="7"/>
  <c r="O91" i="7"/>
  <c r="C87" i="7"/>
  <c r="I87" i="7"/>
  <c r="M87" i="7"/>
  <c r="Q87" i="7"/>
  <c r="F87" i="7"/>
  <c r="J87" i="7"/>
  <c r="N87" i="7"/>
  <c r="G87" i="7"/>
  <c r="K87" i="7"/>
  <c r="O87" i="7"/>
  <c r="C83" i="7"/>
  <c r="I83" i="7"/>
  <c r="M83" i="7"/>
  <c r="Q83" i="7"/>
  <c r="F83" i="7"/>
  <c r="J83" i="7"/>
  <c r="N83" i="7"/>
  <c r="G83" i="7"/>
  <c r="K83" i="7"/>
  <c r="O83" i="7"/>
  <c r="C79" i="7"/>
  <c r="I79" i="7"/>
  <c r="M79" i="7"/>
  <c r="Q79" i="7"/>
  <c r="F79" i="7"/>
  <c r="J79" i="7"/>
  <c r="N79" i="7"/>
  <c r="G79" i="7"/>
  <c r="K79" i="7"/>
  <c r="O79" i="7"/>
  <c r="C75" i="7"/>
  <c r="I75" i="7"/>
  <c r="M75" i="7"/>
  <c r="Q75" i="7"/>
  <c r="F75" i="7"/>
  <c r="J75" i="7"/>
  <c r="N75" i="7"/>
  <c r="G75" i="7"/>
  <c r="K75" i="7"/>
  <c r="O75" i="7"/>
  <c r="C71" i="7"/>
  <c r="I71" i="7"/>
  <c r="M71" i="7"/>
  <c r="Q71" i="7"/>
  <c r="F71" i="7"/>
  <c r="J71" i="7"/>
  <c r="N71" i="7"/>
  <c r="G71" i="7"/>
  <c r="K71" i="7"/>
  <c r="O71" i="7"/>
  <c r="C67" i="7"/>
  <c r="I67" i="7"/>
  <c r="M67" i="7"/>
  <c r="Q67" i="7"/>
  <c r="F67" i="7"/>
  <c r="J67" i="7"/>
  <c r="N67" i="7"/>
  <c r="G67" i="7"/>
  <c r="K67" i="7"/>
  <c r="O67" i="7"/>
  <c r="C63" i="7"/>
  <c r="I63" i="7"/>
  <c r="M63" i="7"/>
  <c r="Q63" i="7"/>
  <c r="F63" i="7"/>
  <c r="J63" i="7"/>
  <c r="N63" i="7"/>
  <c r="G63" i="7"/>
  <c r="K63" i="7"/>
  <c r="O63" i="7"/>
  <c r="C59" i="7"/>
  <c r="I59" i="7"/>
  <c r="M59" i="7"/>
  <c r="Q59" i="7"/>
  <c r="F59" i="7"/>
  <c r="J59" i="7"/>
  <c r="N59" i="7"/>
  <c r="G59" i="7"/>
  <c r="K59" i="7"/>
  <c r="O59" i="7"/>
  <c r="C55" i="7"/>
  <c r="I55" i="7"/>
  <c r="M55" i="7"/>
  <c r="Q55" i="7"/>
  <c r="F55" i="7"/>
  <c r="J55" i="7"/>
  <c r="N55" i="7"/>
  <c r="G55" i="7"/>
  <c r="K55" i="7"/>
  <c r="O55" i="7"/>
  <c r="C51" i="7"/>
  <c r="I51" i="7"/>
  <c r="M51" i="7"/>
  <c r="Q51" i="7"/>
  <c r="F51" i="7"/>
  <c r="J51" i="7"/>
  <c r="N51" i="7"/>
  <c r="G51" i="7"/>
  <c r="K51" i="7"/>
  <c r="O51" i="7"/>
  <c r="C47" i="7"/>
  <c r="I47" i="7"/>
  <c r="M47" i="7"/>
  <c r="Q47" i="7"/>
  <c r="F47" i="7"/>
  <c r="J47" i="7"/>
  <c r="N47" i="7"/>
  <c r="G47" i="7"/>
  <c r="K47" i="7"/>
  <c r="O47" i="7"/>
  <c r="C43" i="7"/>
  <c r="I43" i="7"/>
  <c r="M43" i="7"/>
  <c r="Q43" i="7"/>
  <c r="F43" i="7"/>
  <c r="J43" i="7"/>
  <c r="N43" i="7"/>
  <c r="G43" i="7"/>
  <c r="K43" i="7"/>
  <c r="O43" i="7"/>
  <c r="C39" i="7"/>
  <c r="I39" i="7"/>
  <c r="M39" i="7"/>
  <c r="Q39" i="7"/>
  <c r="F39" i="7"/>
  <c r="J39" i="7"/>
  <c r="N39" i="7"/>
  <c r="G39" i="7"/>
  <c r="K39" i="7"/>
  <c r="O39" i="7"/>
  <c r="P151" i="7"/>
  <c r="L151" i="7"/>
  <c r="H151" i="7"/>
  <c r="B151" i="7"/>
  <c r="P147" i="7"/>
  <c r="L147" i="7"/>
  <c r="H147" i="7"/>
  <c r="B147" i="7"/>
  <c r="P143" i="7"/>
  <c r="L143" i="7"/>
  <c r="H143" i="7"/>
  <c r="B143" i="7"/>
  <c r="P139" i="7"/>
  <c r="L139" i="7"/>
  <c r="H139" i="7"/>
  <c r="B139" i="7"/>
  <c r="P135" i="7"/>
  <c r="L135" i="7"/>
  <c r="H135" i="7"/>
  <c r="B135" i="7"/>
  <c r="P131" i="7"/>
  <c r="L131" i="7"/>
  <c r="H131" i="7"/>
  <c r="B131" i="7"/>
  <c r="P127" i="7"/>
  <c r="L127" i="7"/>
  <c r="H127" i="7"/>
  <c r="B127" i="7"/>
  <c r="P123" i="7"/>
  <c r="L123" i="7"/>
  <c r="H123" i="7"/>
  <c r="N119" i="7"/>
  <c r="H119" i="7"/>
  <c r="N115" i="7"/>
  <c r="H115" i="7"/>
  <c r="L111" i="7"/>
  <c r="B111" i="7"/>
  <c r="O107" i="7"/>
  <c r="G107" i="7"/>
  <c r="P103" i="7"/>
  <c r="H99" i="7"/>
  <c r="P95" i="7"/>
  <c r="H91" i="7"/>
  <c r="P87" i="7"/>
  <c r="H83" i="7"/>
  <c r="P79" i="7"/>
  <c r="H75" i="7"/>
  <c r="P71" i="7"/>
  <c r="H67" i="7"/>
  <c r="P63" i="7"/>
  <c r="H59" i="7"/>
  <c r="P55" i="7"/>
  <c r="H51" i="7"/>
  <c r="P47" i="7"/>
  <c r="H43" i="7"/>
  <c r="P39" i="7"/>
  <c r="L87" i="7"/>
  <c r="B83" i="7"/>
  <c r="L79" i="7"/>
  <c r="B75" i="7"/>
  <c r="L71" i="7"/>
  <c r="B67" i="7"/>
  <c r="L63" i="7"/>
  <c r="B59" i="7"/>
  <c r="L55" i="7"/>
  <c r="B51" i="7"/>
  <c r="L47" i="7"/>
  <c r="B43" i="7"/>
  <c r="L39" i="7"/>
  <c r="N151" i="7"/>
  <c r="J151" i="7"/>
  <c r="N147" i="7"/>
  <c r="J147" i="7"/>
  <c r="N143" i="7"/>
  <c r="J143" i="7"/>
  <c r="N139" i="7"/>
  <c r="J139" i="7"/>
  <c r="N135" i="7"/>
  <c r="J135" i="7"/>
  <c r="N131" i="7"/>
  <c r="J131" i="7"/>
  <c r="N127" i="7"/>
  <c r="J127" i="7"/>
  <c r="N123" i="7"/>
  <c r="J123" i="7"/>
  <c r="F123" i="7"/>
  <c r="P119" i="7"/>
  <c r="K119" i="7"/>
  <c r="F119" i="7"/>
  <c r="P115" i="7"/>
  <c r="K115" i="7"/>
  <c r="F115" i="7"/>
  <c r="P111" i="7"/>
  <c r="H111" i="7"/>
  <c r="K107" i="7"/>
  <c r="H103" i="7"/>
  <c r="P99" i="7"/>
  <c r="H95" i="7"/>
  <c r="P91" i="7"/>
  <c r="H87" i="7"/>
  <c r="P83" i="7"/>
  <c r="H79" i="7"/>
  <c r="P75" i="7"/>
  <c r="H71" i="7"/>
  <c r="P67" i="7"/>
  <c r="H63" i="7"/>
  <c r="P59" i="7"/>
  <c r="H55" i="7"/>
  <c r="P51" i="7"/>
  <c r="H47" i="7"/>
  <c r="P43" i="7"/>
  <c r="H39" i="7"/>
  <c r="B38" i="6"/>
  <c r="C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B39" i="6"/>
  <c r="C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B40" i="6"/>
  <c r="C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B41" i="6"/>
  <c r="C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B42" i="6"/>
  <c r="C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B43" i="6"/>
  <c r="C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B44" i="6"/>
  <c r="C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B45" i="6"/>
  <c r="C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B46" i="6"/>
  <c r="C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B47" i="6"/>
  <c r="C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B48" i="6"/>
  <c r="C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B49" i="6"/>
  <c r="C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B50" i="6"/>
  <c r="C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B51" i="6"/>
  <c r="C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B52" i="6"/>
  <c r="C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B53" i="6"/>
  <c r="C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B54" i="6"/>
  <c r="C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B55" i="6"/>
  <c r="C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B56" i="6"/>
  <c r="C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B57" i="6"/>
  <c r="C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B58" i="6"/>
  <c r="C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B59" i="6"/>
  <c r="C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B60" i="6"/>
  <c r="C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B61" i="6"/>
  <c r="C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B62" i="6"/>
  <c r="C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B63" i="6"/>
  <c r="C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B64" i="6"/>
  <c r="C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B65" i="6"/>
  <c r="C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B66" i="6"/>
  <c r="C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B67" i="6"/>
  <c r="C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B68" i="6"/>
  <c r="C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B69" i="6"/>
  <c r="C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B70" i="6"/>
  <c r="C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B71" i="6"/>
  <c r="C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B72" i="6"/>
  <c r="C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B73" i="6"/>
  <c r="C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B74" i="6"/>
  <c r="C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B75" i="6"/>
  <c r="C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B76" i="6"/>
  <c r="C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B77" i="6"/>
  <c r="C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B78" i="6"/>
  <c r="C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B79" i="6"/>
  <c r="C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B80" i="6"/>
  <c r="C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B81" i="6"/>
  <c r="C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B82" i="6"/>
  <c r="C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B83" i="6"/>
  <c r="C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B84" i="6"/>
  <c r="C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B85" i="6"/>
  <c r="C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B86" i="6"/>
  <c r="C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B87" i="6"/>
  <c r="C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B88" i="6"/>
  <c r="C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B89" i="6"/>
  <c r="C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B90" i="6"/>
  <c r="C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B91" i="6"/>
  <c r="C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B92" i="6"/>
  <c r="C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B93" i="6"/>
  <c r="C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B94" i="6"/>
  <c r="C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B95" i="6"/>
  <c r="C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B96" i="6"/>
  <c r="C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B97" i="6"/>
  <c r="C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B98" i="6"/>
  <c r="C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B99" i="6"/>
  <c r="C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B100" i="6"/>
  <c r="C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B101" i="6"/>
  <c r="C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B102" i="6"/>
  <c r="C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B103" i="6"/>
  <c r="C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B104" i="6"/>
  <c r="C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B105" i="6"/>
  <c r="C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B106" i="6"/>
  <c r="C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B107" i="6"/>
  <c r="C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B108" i="6"/>
  <c r="C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B109" i="6"/>
  <c r="C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B110" i="6"/>
  <c r="C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B111" i="6"/>
  <c r="C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B112" i="6"/>
  <c r="C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B113" i="6"/>
  <c r="C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B114" i="6"/>
  <c r="C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B115" i="6"/>
  <c r="C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B116" i="6"/>
  <c r="C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B117" i="6"/>
  <c r="C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B118" i="6"/>
  <c r="C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B119" i="6"/>
  <c r="C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B120" i="6"/>
  <c r="C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B121" i="6"/>
  <c r="C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B122" i="6"/>
  <c r="C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B123" i="6"/>
  <c r="C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B124" i="6"/>
  <c r="C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B125" i="6"/>
  <c r="C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B126" i="6"/>
  <c r="C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B127" i="6"/>
  <c r="C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B128" i="6"/>
  <c r="C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B129" i="6"/>
  <c r="C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B130" i="6"/>
  <c r="C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B131" i="6"/>
  <c r="C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B132" i="6"/>
  <c r="C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B133" i="6"/>
  <c r="C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B134" i="6"/>
  <c r="C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B135" i="6"/>
  <c r="C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B136" i="6"/>
  <c r="C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B137" i="6"/>
  <c r="C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B138" i="6"/>
  <c r="C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B139" i="6"/>
  <c r="C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B140" i="6"/>
  <c r="C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B141" i="6"/>
  <c r="C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B142" i="6"/>
  <c r="C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B143" i="6"/>
  <c r="C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B144" i="6"/>
  <c r="C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B145" i="6"/>
  <c r="C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B146" i="6"/>
  <c r="C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B147" i="6"/>
  <c r="C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B148" i="6"/>
  <c r="C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B149" i="6"/>
  <c r="C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B150" i="6"/>
  <c r="C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B151" i="6"/>
  <c r="C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B38" i="1"/>
  <c r="C38" i="1"/>
  <c r="F38" i="1"/>
  <c r="G38" i="1"/>
  <c r="H38" i="1"/>
  <c r="I38" i="1"/>
  <c r="J38" i="1"/>
  <c r="K38" i="1"/>
  <c r="L38" i="1"/>
  <c r="M38" i="1"/>
  <c r="P38" i="1"/>
  <c r="Q38" i="1"/>
  <c r="B39" i="1"/>
  <c r="C39" i="1"/>
  <c r="F39" i="1"/>
  <c r="G39" i="1"/>
  <c r="H39" i="1"/>
  <c r="I39" i="1"/>
  <c r="J39" i="1"/>
  <c r="K39" i="1"/>
  <c r="L39" i="1"/>
  <c r="M39" i="1"/>
  <c r="P39" i="1"/>
  <c r="Q39" i="1"/>
  <c r="B40" i="1"/>
  <c r="C40" i="1"/>
  <c r="F40" i="1"/>
  <c r="G40" i="1"/>
  <c r="H40" i="1"/>
  <c r="I40" i="1"/>
  <c r="J40" i="1"/>
  <c r="K40" i="1"/>
  <c r="L40" i="1"/>
  <c r="M40" i="1"/>
  <c r="P40" i="1"/>
  <c r="Q40" i="1"/>
  <c r="B41" i="1"/>
  <c r="C41" i="1"/>
  <c r="F41" i="1"/>
  <c r="G41" i="1"/>
  <c r="H41" i="1"/>
  <c r="I41" i="1"/>
  <c r="J41" i="1"/>
  <c r="K41" i="1"/>
  <c r="L41" i="1"/>
  <c r="M41" i="1"/>
  <c r="P41" i="1"/>
  <c r="Q41" i="1"/>
  <c r="B42" i="1"/>
  <c r="C42" i="1"/>
  <c r="F42" i="1"/>
  <c r="G42" i="1"/>
  <c r="H42" i="1"/>
  <c r="I42" i="1"/>
  <c r="J42" i="1"/>
  <c r="K42" i="1"/>
  <c r="L42" i="1"/>
  <c r="M42" i="1"/>
  <c r="P42" i="1"/>
  <c r="Q42" i="1"/>
  <c r="B43" i="1"/>
  <c r="C43" i="1"/>
  <c r="F43" i="1"/>
  <c r="G43" i="1"/>
  <c r="H43" i="1"/>
  <c r="I43" i="1"/>
  <c r="J43" i="1"/>
  <c r="K43" i="1"/>
  <c r="L43" i="1"/>
  <c r="M43" i="1"/>
  <c r="P43" i="1"/>
  <c r="Q43" i="1"/>
  <c r="B44" i="1"/>
  <c r="C44" i="1"/>
  <c r="F44" i="1"/>
  <c r="G44" i="1"/>
  <c r="H44" i="1"/>
  <c r="I44" i="1"/>
  <c r="J44" i="1"/>
  <c r="K44" i="1"/>
  <c r="L44" i="1"/>
  <c r="M44" i="1"/>
  <c r="P44" i="1"/>
  <c r="Q44" i="1"/>
  <c r="B45" i="1"/>
  <c r="C45" i="1"/>
  <c r="F45" i="1"/>
  <c r="G45" i="1"/>
  <c r="H45" i="1"/>
  <c r="I45" i="1"/>
  <c r="J45" i="1"/>
  <c r="K45" i="1"/>
  <c r="L45" i="1"/>
  <c r="M45" i="1"/>
  <c r="P45" i="1"/>
  <c r="Q45" i="1"/>
  <c r="B46" i="1"/>
  <c r="C46" i="1"/>
  <c r="F46" i="1"/>
  <c r="G46" i="1"/>
  <c r="H46" i="1"/>
  <c r="I46" i="1"/>
  <c r="J46" i="1"/>
  <c r="K46" i="1"/>
  <c r="L46" i="1"/>
  <c r="M46" i="1"/>
  <c r="P46" i="1"/>
  <c r="Q46" i="1"/>
  <c r="B47" i="1"/>
  <c r="C47" i="1"/>
  <c r="F47" i="1"/>
  <c r="G47" i="1"/>
  <c r="H47" i="1"/>
  <c r="I47" i="1"/>
  <c r="J47" i="1"/>
  <c r="K47" i="1"/>
  <c r="L47" i="1"/>
  <c r="M47" i="1"/>
  <c r="P47" i="1"/>
  <c r="Q47" i="1"/>
  <c r="B48" i="1"/>
  <c r="C48" i="1"/>
  <c r="F48" i="1"/>
  <c r="G48" i="1"/>
  <c r="H48" i="1"/>
  <c r="I48" i="1"/>
  <c r="J48" i="1"/>
  <c r="K48" i="1"/>
  <c r="L48" i="1"/>
  <c r="M48" i="1"/>
  <c r="P48" i="1"/>
  <c r="Q48" i="1"/>
  <c r="B49" i="1"/>
  <c r="C49" i="1"/>
  <c r="F49" i="1"/>
  <c r="G49" i="1"/>
  <c r="H49" i="1"/>
  <c r="I49" i="1"/>
  <c r="J49" i="1"/>
  <c r="K49" i="1"/>
  <c r="L49" i="1"/>
  <c r="M49" i="1"/>
  <c r="P49" i="1"/>
  <c r="Q49" i="1"/>
  <c r="B50" i="1"/>
  <c r="C50" i="1"/>
  <c r="F50" i="1"/>
  <c r="G50" i="1"/>
  <c r="H50" i="1"/>
  <c r="I50" i="1"/>
  <c r="J50" i="1"/>
  <c r="K50" i="1"/>
  <c r="L50" i="1"/>
  <c r="M50" i="1"/>
  <c r="P50" i="1"/>
  <c r="Q50" i="1"/>
  <c r="B51" i="1"/>
  <c r="C51" i="1"/>
  <c r="F51" i="1"/>
  <c r="G51" i="1"/>
  <c r="H51" i="1"/>
  <c r="I51" i="1"/>
  <c r="J51" i="1"/>
  <c r="K51" i="1"/>
  <c r="L51" i="1"/>
  <c r="M51" i="1"/>
  <c r="P51" i="1"/>
  <c r="Q51" i="1"/>
  <c r="B52" i="1"/>
  <c r="C52" i="1"/>
  <c r="F52" i="1"/>
  <c r="G52" i="1"/>
  <c r="H52" i="1"/>
  <c r="I52" i="1"/>
  <c r="J52" i="1"/>
  <c r="K52" i="1"/>
  <c r="L52" i="1"/>
  <c r="M52" i="1"/>
  <c r="P52" i="1"/>
  <c r="Q52" i="1"/>
  <c r="B53" i="1"/>
  <c r="C53" i="1"/>
  <c r="F53" i="1"/>
  <c r="G53" i="1"/>
  <c r="H53" i="1"/>
  <c r="I53" i="1"/>
  <c r="J53" i="1"/>
  <c r="K53" i="1"/>
  <c r="L53" i="1"/>
  <c r="M53" i="1"/>
  <c r="P53" i="1"/>
  <c r="Q53" i="1"/>
  <c r="B54" i="1"/>
  <c r="C54" i="1"/>
  <c r="F54" i="1"/>
  <c r="G54" i="1"/>
  <c r="H54" i="1"/>
  <c r="I54" i="1"/>
  <c r="J54" i="1"/>
  <c r="K54" i="1"/>
  <c r="L54" i="1"/>
  <c r="M54" i="1"/>
  <c r="P54" i="1"/>
  <c r="Q54" i="1"/>
  <c r="B55" i="1"/>
  <c r="C55" i="1"/>
  <c r="F55" i="1"/>
  <c r="G55" i="1"/>
  <c r="H55" i="1"/>
  <c r="I55" i="1"/>
  <c r="J55" i="1"/>
  <c r="K55" i="1"/>
  <c r="L55" i="1"/>
  <c r="M55" i="1"/>
  <c r="P55" i="1"/>
  <c r="Q55" i="1"/>
  <c r="B56" i="1"/>
  <c r="C56" i="1"/>
  <c r="F56" i="1"/>
  <c r="G56" i="1"/>
  <c r="H56" i="1"/>
  <c r="I56" i="1"/>
  <c r="J56" i="1"/>
  <c r="K56" i="1"/>
  <c r="L56" i="1"/>
  <c r="M56" i="1"/>
  <c r="P56" i="1"/>
  <c r="Q56" i="1"/>
  <c r="B57" i="1"/>
  <c r="C57" i="1"/>
  <c r="F57" i="1"/>
  <c r="G57" i="1"/>
  <c r="H57" i="1"/>
  <c r="I57" i="1"/>
  <c r="J57" i="1"/>
  <c r="K57" i="1"/>
  <c r="L57" i="1"/>
  <c r="M57" i="1"/>
  <c r="P57" i="1"/>
  <c r="Q57" i="1"/>
  <c r="B58" i="1"/>
  <c r="C58" i="1"/>
  <c r="F58" i="1"/>
  <c r="G58" i="1"/>
  <c r="H58" i="1"/>
  <c r="I58" i="1"/>
  <c r="J58" i="1"/>
  <c r="K58" i="1"/>
  <c r="L58" i="1"/>
  <c r="M58" i="1"/>
  <c r="P58" i="1"/>
  <c r="Q58" i="1"/>
  <c r="B59" i="1"/>
  <c r="C59" i="1"/>
  <c r="F59" i="1"/>
  <c r="G59" i="1"/>
  <c r="H59" i="1"/>
  <c r="I59" i="1"/>
  <c r="J59" i="1"/>
  <c r="K59" i="1"/>
  <c r="L59" i="1"/>
  <c r="M59" i="1"/>
  <c r="P59" i="1"/>
  <c r="Q59" i="1"/>
  <c r="B60" i="1"/>
  <c r="C60" i="1"/>
  <c r="F60" i="1"/>
  <c r="G60" i="1"/>
  <c r="H60" i="1"/>
  <c r="I60" i="1"/>
  <c r="J60" i="1"/>
  <c r="K60" i="1"/>
  <c r="L60" i="1"/>
  <c r="M60" i="1"/>
  <c r="P60" i="1"/>
  <c r="Q60" i="1"/>
  <c r="B61" i="1"/>
  <c r="C61" i="1"/>
  <c r="F61" i="1"/>
  <c r="G61" i="1"/>
  <c r="H61" i="1"/>
  <c r="I61" i="1"/>
  <c r="J61" i="1"/>
  <c r="K61" i="1"/>
  <c r="L61" i="1"/>
  <c r="M61" i="1"/>
  <c r="P61" i="1"/>
  <c r="Q61" i="1"/>
  <c r="B62" i="1"/>
  <c r="C62" i="1"/>
  <c r="F62" i="1"/>
  <c r="G62" i="1"/>
  <c r="H62" i="1"/>
  <c r="I62" i="1"/>
  <c r="J62" i="1"/>
  <c r="K62" i="1"/>
  <c r="L62" i="1"/>
  <c r="M62" i="1"/>
  <c r="P62" i="1"/>
  <c r="Q62" i="1"/>
  <c r="B63" i="1"/>
  <c r="C63" i="1"/>
  <c r="F63" i="1"/>
  <c r="G63" i="1"/>
  <c r="H63" i="1"/>
  <c r="I63" i="1"/>
  <c r="J63" i="1"/>
  <c r="K63" i="1"/>
  <c r="L63" i="1"/>
  <c r="M63" i="1"/>
  <c r="P63" i="1"/>
  <c r="Q63" i="1"/>
  <c r="B64" i="1"/>
  <c r="C64" i="1"/>
  <c r="F64" i="1"/>
  <c r="G64" i="1"/>
  <c r="H64" i="1"/>
  <c r="I64" i="1"/>
  <c r="J64" i="1"/>
  <c r="K64" i="1"/>
  <c r="L64" i="1"/>
  <c r="M64" i="1"/>
  <c r="P64" i="1"/>
  <c r="Q64" i="1"/>
  <c r="B65" i="1"/>
  <c r="C65" i="1"/>
  <c r="F65" i="1"/>
  <c r="G65" i="1"/>
  <c r="H65" i="1"/>
  <c r="I65" i="1"/>
  <c r="J65" i="1"/>
  <c r="K65" i="1"/>
  <c r="L65" i="1"/>
  <c r="M65" i="1"/>
  <c r="P65" i="1"/>
  <c r="Q65" i="1"/>
  <c r="B66" i="1"/>
  <c r="C66" i="1"/>
  <c r="F66" i="1"/>
  <c r="G66" i="1"/>
  <c r="H66" i="1"/>
  <c r="I66" i="1"/>
  <c r="J66" i="1"/>
  <c r="K66" i="1"/>
  <c r="L66" i="1"/>
  <c r="M66" i="1"/>
  <c r="P66" i="1"/>
  <c r="Q66" i="1"/>
  <c r="B67" i="1"/>
  <c r="C67" i="1"/>
  <c r="F67" i="1"/>
  <c r="G67" i="1"/>
  <c r="H67" i="1"/>
  <c r="I67" i="1"/>
  <c r="J67" i="1"/>
  <c r="K67" i="1"/>
  <c r="L67" i="1"/>
  <c r="M67" i="1"/>
  <c r="P67" i="1"/>
  <c r="Q67" i="1"/>
  <c r="B68" i="1"/>
  <c r="C68" i="1"/>
  <c r="F68" i="1"/>
  <c r="G68" i="1"/>
  <c r="H68" i="1"/>
  <c r="I68" i="1"/>
  <c r="J68" i="1"/>
  <c r="K68" i="1"/>
  <c r="L68" i="1"/>
  <c r="M68" i="1"/>
  <c r="P68" i="1"/>
  <c r="Q68" i="1"/>
  <c r="B69" i="1"/>
  <c r="C69" i="1"/>
  <c r="F69" i="1"/>
  <c r="G69" i="1"/>
  <c r="H69" i="1"/>
  <c r="I69" i="1"/>
  <c r="J69" i="1"/>
  <c r="K69" i="1"/>
  <c r="L69" i="1"/>
  <c r="M69" i="1"/>
  <c r="P69" i="1"/>
  <c r="Q69" i="1"/>
  <c r="B70" i="1"/>
  <c r="C70" i="1"/>
  <c r="F70" i="1"/>
  <c r="G70" i="1"/>
  <c r="H70" i="1"/>
  <c r="I70" i="1"/>
  <c r="J70" i="1"/>
  <c r="K70" i="1"/>
  <c r="L70" i="1"/>
  <c r="M70" i="1"/>
  <c r="P70" i="1"/>
  <c r="Q70" i="1"/>
  <c r="B71" i="1"/>
  <c r="C71" i="1"/>
  <c r="F71" i="1"/>
  <c r="G71" i="1"/>
  <c r="H71" i="1"/>
  <c r="I71" i="1"/>
  <c r="J71" i="1"/>
  <c r="K71" i="1"/>
  <c r="L71" i="1"/>
  <c r="M71" i="1"/>
  <c r="P71" i="1"/>
  <c r="Q71" i="1"/>
  <c r="B72" i="1"/>
  <c r="C72" i="1"/>
  <c r="F72" i="1"/>
  <c r="G72" i="1"/>
  <c r="H72" i="1"/>
  <c r="I72" i="1"/>
  <c r="J72" i="1"/>
  <c r="K72" i="1"/>
  <c r="L72" i="1"/>
  <c r="M72" i="1"/>
  <c r="P72" i="1"/>
  <c r="Q72" i="1"/>
  <c r="B73" i="1"/>
  <c r="C73" i="1"/>
  <c r="F73" i="1"/>
  <c r="G73" i="1"/>
  <c r="H73" i="1"/>
  <c r="I73" i="1"/>
  <c r="J73" i="1"/>
  <c r="K73" i="1"/>
  <c r="L73" i="1"/>
  <c r="M73" i="1"/>
  <c r="P73" i="1"/>
  <c r="Q73" i="1"/>
  <c r="B74" i="1"/>
  <c r="C74" i="1"/>
  <c r="F74" i="1"/>
  <c r="G74" i="1"/>
  <c r="H74" i="1"/>
  <c r="I74" i="1"/>
  <c r="J74" i="1"/>
  <c r="K74" i="1"/>
  <c r="L74" i="1"/>
  <c r="M74" i="1"/>
  <c r="P74" i="1"/>
  <c r="Q74" i="1"/>
  <c r="B75" i="1"/>
  <c r="C75" i="1"/>
  <c r="F75" i="1"/>
  <c r="G75" i="1"/>
  <c r="H75" i="1"/>
  <c r="I75" i="1"/>
  <c r="J75" i="1"/>
  <c r="K75" i="1"/>
  <c r="L75" i="1"/>
  <c r="M75" i="1"/>
  <c r="P75" i="1"/>
  <c r="Q75" i="1"/>
  <c r="B76" i="1"/>
  <c r="C76" i="1"/>
  <c r="F76" i="1"/>
  <c r="G76" i="1"/>
  <c r="H76" i="1"/>
  <c r="I76" i="1"/>
  <c r="J76" i="1"/>
  <c r="K76" i="1"/>
  <c r="L76" i="1"/>
  <c r="M76" i="1"/>
  <c r="P76" i="1"/>
  <c r="Q76" i="1"/>
  <c r="B77" i="1"/>
  <c r="C77" i="1"/>
  <c r="F77" i="1"/>
  <c r="G77" i="1"/>
  <c r="H77" i="1"/>
  <c r="I77" i="1"/>
  <c r="J77" i="1"/>
  <c r="K77" i="1"/>
  <c r="L77" i="1"/>
  <c r="M77" i="1"/>
  <c r="P77" i="1"/>
  <c r="Q77" i="1"/>
  <c r="B78" i="1"/>
  <c r="C78" i="1"/>
  <c r="F78" i="1"/>
  <c r="G78" i="1"/>
  <c r="H78" i="1"/>
  <c r="I78" i="1"/>
  <c r="J78" i="1"/>
  <c r="K78" i="1"/>
  <c r="L78" i="1"/>
  <c r="M78" i="1"/>
  <c r="P78" i="1"/>
  <c r="Q78" i="1"/>
  <c r="B79" i="1"/>
  <c r="C79" i="1"/>
  <c r="F79" i="1"/>
  <c r="G79" i="1"/>
  <c r="H79" i="1"/>
  <c r="I79" i="1"/>
  <c r="J79" i="1"/>
  <c r="K79" i="1"/>
  <c r="L79" i="1"/>
  <c r="M79" i="1"/>
  <c r="P79" i="1"/>
  <c r="Q79" i="1"/>
  <c r="B80" i="1"/>
  <c r="C80" i="1"/>
  <c r="F80" i="1"/>
  <c r="G80" i="1"/>
  <c r="H80" i="1"/>
  <c r="I80" i="1"/>
  <c r="J80" i="1"/>
  <c r="K80" i="1"/>
  <c r="L80" i="1"/>
  <c r="M80" i="1"/>
  <c r="P80" i="1"/>
  <c r="Q80" i="1"/>
  <c r="B81" i="1"/>
  <c r="C81" i="1"/>
  <c r="F81" i="1"/>
  <c r="G81" i="1"/>
  <c r="H81" i="1"/>
  <c r="I81" i="1"/>
  <c r="J81" i="1"/>
  <c r="K81" i="1"/>
  <c r="L81" i="1"/>
  <c r="M81" i="1"/>
  <c r="P81" i="1"/>
  <c r="Q81" i="1"/>
  <c r="B82" i="1"/>
  <c r="C82" i="1"/>
  <c r="F82" i="1"/>
  <c r="G82" i="1"/>
  <c r="H82" i="1"/>
  <c r="I82" i="1"/>
  <c r="J82" i="1"/>
  <c r="K82" i="1"/>
  <c r="L82" i="1"/>
  <c r="M82" i="1"/>
  <c r="P82" i="1"/>
  <c r="Q82" i="1"/>
  <c r="B83" i="1"/>
  <c r="C83" i="1"/>
  <c r="F83" i="1"/>
  <c r="G83" i="1"/>
  <c r="H83" i="1"/>
  <c r="I83" i="1"/>
  <c r="J83" i="1"/>
  <c r="K83" i="1"/>
  <c r="L83" i="1"/>
  <c r="M83" i="1"/>
  <c r="P83" i="1"/>
  <c r="Q83" i="1"/>
  <c r="B84" i="1"/>
  <c r="C84" i="1"/>
  <c r="F84" i="1"/>
  <c r="G84" i="1"/>
  <c r="H84" i="1"/>
  <c r="I84" i="1"/>
  <c r="J84" i="1"/>
  <c r="K84" i="1"/>
  <c r="L84" i="1"/>
  <c r="M84" i="1"/>
  <c r="P84" i="1"/>
  <c r="Q84" i="1"/>
  <c r="B85" i="1"/>
  <c r="C85" i="1"/>
  <c r="F85" i="1"/>
  <c r="G85" i="1"/>
  <c r="H85" i="1"/>
  <c r="I85" i="1"/>
  <c r="J85" i="1"/>
  <c r="K85" i="1"/>
  <c r="L85" i="1"/>
  <c r="M85" i="1"/>
  <c r="P85" i="1"/>
  <c r="Q85" i="1"/>
  <c r="B86" i="1"/>
  <c r="C86" i="1"/>
  <c r="F86" i="1"/>
  <c r="G86" i="1"/>
  <c r="H86" i="1"/>
  <c r="I86" i="1"/>
  <c r="J86" i="1"/>
  <c r="K86" i="1"/>
  <c r="L86" i="1"/>
  <c r="M86" i="1"/>
  <c r="P86" i="1"/>
  <c r="Q86" i="1"/>
  <c r="B87" i="1"/>
  <c r="C87" i="1"/>
  <c r="F87" i="1"/>
  <c r="G87" i="1"/>
  <c r="H87" i="1"/>
  <c r="I87" i="1"/>
  <c r="J87" i="1"/>
  <c r="K87" i="1"/>
  <c r="L87" i="1"/>
  <c r="M87" i="1"/>
  <c r="P87" i="1"/>
  <c r="Q87" i="1"/>
  <c r="B88" i="1"/>
  <c r="C88" i="1"/>
  <c r="F88" i="1"/>
  <c r="G88" i="1"/>
  <c r="H88" i="1"/>
  <c r="I88" i="1"/>
  <c r="J88" i="1"/>
  <c r="K88" i="1"/>
  <c r="L88" i="1"/>
  <c r="M88" i="1"/>
  <c r="P88" i="1"/>
  <c r="Q88" i="1"/>
  <c r="B89" i="1"/>
  <c r="C89" i="1"/>
  <c r="F89" i="1"/>
  <c r="G89" i="1"/>
  <c r="H89" i="1"/>
  <c r="I89" i="1"/>
  <c r="J89" i="1"/>
  <c r="K89" i="1"/>
  <c r="L89" i="1"/>
  <c r="M89" i="1"/>
  <c r="P89" i="1"/>
  <c r="Q89" i="1"/>
  <c r="B90" i="1"/>
  <c r="C90" i="1"/>
  <c r="F90" i="1"/>
  <c r="G90" i="1"/>
  <c r="H90" i="1"/>
  <c r="I90" i="1"/>
  <c r="J90" i="1"/>
  <c r="K90" i="1"/>
  <c r="L90" i="1"/>
  <c r="M90" i="1"/>
  <c r="P90" i="1"/>
  <c r="Q90" i="1"/>
  <c r="B91" i="1"/>
  <c r="C91" i="1"/>
  <c r="F91" i="1"/>
  <c r="G91" i="1"/>
  <c r="H91" i="1"/>
  <c r="I91" i="1"/>
  <c r="J91" i="1"/>
  <c r="K91" i="1"/>
  <c r="L91" i="1"/>
  <c r="M91" i="1"/>
  <c r="P91" i="1"/>
  <c r="Q91" i="1"/>
  <c r="J6" i="1"/>
  <c r="K6" i="1"/>
  <c r="L6" i="1"/>
  <c r="M6" i="1"/>
  <c r="P6" i="1"/>
  <c r="Q6" i="1"/>
  <c r="F4" i="7"/>
  <c r="G4" i="7"/>
  <c r="H4" i="7"/>
  <c r="I4" i="7"/>
  <c r="J4" i="7"/>
  <c r="K4" i="7"/>
  <c r="L4" i="7"/>
  <c r="M4" i="7"/>
  <c r="N4" i="7"/>
  <c r="O4" i="7"/>
  <c r="P4" i="7"/>
  <c r="Q4" i="7"/>
  <c r="F5" i="7"/>
  <c r="G5" i="7"/>
  <c r="H5" i="7"/>
  <c r="I5" i="7"/>
  <c r="J5" i="7"/>
  <c r="K5" i="7"/>
  <c r="L5" i="7"/>
  <c r="M5" i="7"/>
  <c r="N5" i="7"/>
  <c r="O5" i="7"/>
  <c r="P5" i="7"/>
  <c r="Q5" i="7"/>
  <c r="F6" i="7"/>
  <c r="G6" i="7"/>
  <c r="H6" i="7"/>
  <c r="I6" i="7"/>
  <c r="J6" i="7"/>
  <c r="K6" i="7"/>
  <c r="L6" i="7"/>
  <c r="M6" i="7"/>
  <c r="N6" i="7"/>
  <c r="O6" i="7"/>
  <c r="P6" i="7"/>
  <c r="Q6" i="7"/>
  <c r="F7" i="7"/>
  <c r="G7" i="7"/>
  <c r="H7" i="7"/>
  <c r="I7" i="7"/>
  <c r="J7" i="7"/>
  <c r="K7" i="7"/>
  <c r="L7" i="7"/>
  <c r="M7" i="7"/>
  <c r="N7" i="7"/>
  <c r="O7" i="7"/>
  <c r="P7" i="7"/>
  <c r="Q7" i="7"/>
  <c r="F8" i="7"/>
  <c r="G8" i="7"/>
  <c r="H8" i="7"/>
  <c r="I8" i="7"/>
  <c r="J8" i="7"/>
  <c r="K8" i="7"/>
  <c r="L8" i="7"/>
  <c r="M8" i="7"/>
  <c r="N8" i="7"/>
  <c r="O8" i="7"/>
  <c r="P8" i="7"/>
  <c r="Q8" i="7"/>
  <c r="F9" i="7"/>
  <c r="G9" i="7"/>
  <c r="H9" i="7"/>
  <c r="I9" i="7"/>
  <c r="J9" i="7"/>
  <c r="K9" i="7"/>
  <c r="L9" i="7"/>
  <c r="M9" i="7"/>
  <c r="N9" i="7"/>
  <c r="O9" i="7"/>
  <c r="P9" i="7"/>
  <c r="Q9" i="7"/>
  <c r="F10" i="7"/>
  <c r="G10" i="7"/>
  <c r="H10" i="7"/>
  <c r="I10" i="7"/>
  <c r="J10" i="7"/>
  <c r="K10" i="7"/>
  <c r="L10" i="7"/>
  <c r="M10" i="7"/>
  <c r="N10" i="7"/>
  <c r="O10" i="7"/>
  <c r="P10" i="7"/>
  <c r="Q10" i="7"/>
  <c r="F11" i="7"/>
  <c r="G11" i="7"/>
  <c r="H11" i="7"/>
  <c r="I11" i="7"/>
  <c r="J11" i="7"/>
  <c r="K11" i="7"/>
  <c r="L11" i="7"/>
  <c r="M11" i="7"/>
  <c r="N11" i="7"/>
  <c r="O11" i="7"/>
  <c r="P11" i="7"/>
  <c r="Q11" i="7"/>
  <c r="F12" i="7"/>
  <c r="G12" i="7"/>
  <c r="H12" i="7"/>
  <c r="I12" i="7"/>
  <c r="J12" i="7"/>
  <c r="K12" i="7"/>
  <c r="L12" i="7"/>
  <c r="M12" i="7"/>
  <c r="N12" i="7"/>
  <c r="O12" i="7"/>
  <c r="P12" i="7"/>
  <c r="Q12" i="7"/>
  <c r="F13" i="7"/>
  <c r="G13" i="7"/>
  <c r="H13" i="7"/>
  <c r="I13" i="7"/>
  <c r="J13" i="7"/>
  <c r="K13" i="7"/>
  <c r="L13" i="7"/>
  <c r="M13" i="7"/>
  <c r="N13" i="7"/>
  <c r="O13" i="7"/>
  <c r="P13" i="7"/>
  <c r="Q13" i="7"/>
  <c r="F14" i="7"/>
  <c r="G14" i="7"/>
  <c r="H14" i="7"/>
  <c r="I14" i="7"/>
  <c r="J14" i="7"/>
  <c r="K14" i="7"/>
  <c r="L14" i="7"/>
  <c r="M14" i="7"/>
  <c r="N14" i="7"/>
  <c r="O14" i="7"/>
  <c r="P14" i="7"/>
  <c r="Q14" i="7"/>
  <c r="F15" i="7"/>
  <c r="G15" i="7"/>
  <c r="H15" i="7"/>
  <c r="I15" i="7"/>
  <c r="J15" i="7"/>
  <c r="K15" i="7"/>
  <c r="L15" i="7"/>
  <c r="M15" i="7"/>
  <c r="N15" i="7"/>
  <c r="O15" i="7"/>
  <c r="P15" i="7"/>
  <c r="Q15" i="7"/>
  <c r="F16" i="7"/>
  <c r="G16" i="7"/>
  <c r="H16" i="7"/>
  <c r="I16" i="7"/>
  <c r="J16" i="7"/>
  <c r="K16" i="7"/>
  <c r="L16" i="7"/>
  <c r="M16" i="7"/>
  <c r="N16" i="7"/>
  <c r="O16" i="7"/>
  <c r="P16" i="7"/>
  <c r="Q16" i="7"/>
  <c r="F17" i="7"/>
  <c r="G17" i="7"/>
  <c r="H17" i="7"/>
  <c r="I17" i="7"/>
  <c r="J17" i="7"/>
  <c r="K17" i="7"/>
  <c r="L17" i="7"/>
  <c r="M17" i="7"/>
  <c r="N17" i="7"/>
  <c r="O17" i="7"/>
  <c r="P17" i="7"/>
  <c r="Q17" i="7"/>
  <c r="F18" i="7"/>
  <c r="G18" i="7"/>
  <c r="H18" i="7"/>
  <c r="I18" i="7"/>
  <c r="J18" i="7"/>
  <c r="K18" i="7"/>
  <c r="L18" i="7"/>
  <c r="M18" i="7"/>
  <c r="N18" i="7"/>
  <c r="O18" i="7"/>
  <c r="P18" i="7"/>
  <c r="Q18" i="7"/>
  <c r="F19" i="7"/>
  <c r="G19" i="7"/>
  <c r="H19" i="7"/>
  <c r="I19" i="7"/>
  <c r="J19" i="7"/>
  <c r="K19" i="7"/>
  <c r="L19" i="7"/>
  <c r="M19" i="7"/>
  <c r="N19" i="7"/>
  <c r="O19" i="7"/>
  <c r="P19" i="7"/>
  <c r="Q19" i="7"/>
  <c r="F20" i="7"/>
  <c r="G20" i="7"/>
  <c r="H20" i="7"/>
  <c r="I20" i="7"/>
  <c r="J20" i="7"/>
  <c r="K20" i="7"/>
  <c r="L20" i="7"/>
  <c r="M20" i="7"/>
  <c r="N20" i="7"/>
  <c r="O20" i="7"/>
  <c r="P20" i="7"/>
  <c r="Q20" i="7"/>
  <c r="F21" i="7"/>
  <c r="G21" i="7"/>
  <c r="H21" i="7"/>
  <c r="I21" i="7"/>
  <c r="J21" i="7"/>
  <c r="K21" i="7"/>
  <c r="L21" i="7"/>
  <c r="M21" i="7"/>
  <c r="N21" i="7"/>
  <c r="O21" i="7"/>
  <c r="P21" i="7"/>
  <c r="Q21" i="7"/>
  <c r="F22" i="7"/>
  <c r="G22" i="7"/>
  <c r="H22" i="7"/>
  <c r="I22" i="7"/>
  <c r="J22" i="7"/>
  <c r="K22" i="7"/>
  <c r="L22" i="7"/>
  <c r="M22" i="7"/>
  <c r="N22" i="7"/>
  <c r="O22" i="7"/>
  <c r="P22" i="7"/>
  <c r="Q22" i="7"/>
  <c r="F23" i="7"/>
  <c r="G23" i="7"/>
  <c r="H23" i="7"/>
  <c r="I23" i="7"/>
  <c r="J23" i="7"/>
  <c r="K23" i="7"/>
  <c r="L23" i="7"/>
  <c r="M23" i="7"/>
  <c r="N23" i="7"/>
  <c r="O23" i="7"/>
  <c r="P23" i="7"/>
  <c r="Q23" i="7"/>
  <c r="F24" i="7"/>
  <c r="G24" i="7"/>
  <c r="H24" i="7"/>
  <c r="I24" i="7"/>
  <c r="J24" i="7"/>
  <c r="K24" i="7"/>
  <c r="L24" i="7"/>
  <c r="M24" i="7"/>
  <c r="N24" i="7"/>
  <c r="O24" i="7"/>
  <c r="P24" i="7"/>
  <c r="Q24" i="7"/>
  <c r="F25" i="7"/>
  <c r="G25" i="7"/>
  <c r="H25" i="7"/>
  <c r="I25" i="7"/>
  <c r="J25" i="7"/>
  <c r="K25" i="7"/>
  <c r="L25" i="7"/>
  <c r="M25" i="7"/>
  <c r="N25" i="7"/>
  <c r="O25" i="7"/>
  <c r="P25" i="7"/>
  <c r="Q25" i="7"/>
  <c r="F26" i="7"/>
  <c r="G26" i="7"/>
  <c r="H26" i="7"/>
  <c r="I26" i="7"/>
  <c r="J26" i="7"/>
  <c r="K26" i="7"/>
  <c r="L26" i="7"/>
  <c r="M26" i="7"/>
  <c r="N26" i="7"/>
  <c r="O26" i="7"/>
  <c r="P26" i="7"/>
  <c r="Q26" i="7"/>
  <c r="F27" i="7"/>
  <c r="G27" i="7"/>
  <c r="H27" i="7"/>
  <c r="I27" i="7"/>
  <c r="J27" i="7"/>
  <c r="K27" i="7"/>
  <c r="L27" i="7"/>
  <c r="M27" i="7"/>
  <c r="N27" i="7"/>
  <c r="O27" i="7"/>
  <c r="P27" i="7"/>
  <c r="Q27" i="7"/>
  <c r="F28" i="7"/>
  <c r="G28" i="7"/>
  <c r="H28" i="7"/>
  <c r="I28" i="7"/>
  <c r="J28" i="7"/>
  <c r="K28" i="7"/>
  <c r="L28" i="7"/>
  <c r="M28" i="7"/>
  <c r="N28" i="7"/>
  <c r="O28" i="7"/>
  <c r="P28" i="7"/>
  <c r="Q28" i="7"/>
  <c r="F29" i="7"/>
  <c r="G29" i="7"/>
  <c r="H29" i="7"/>
  <c r="I29" i="7"/>
  <c r="J29" i="7"/>
  <c r="K29" i="7"/>
  <c r="L29" i="7"/>
  <c r="M29" i="7"/>
  <c r="N29" i="7"/>
  <c r="O29" i="7"/>
  <c r="P29" i="7"/>
  <c r="Q29" i="7"/>
  <c r="F30" i="7"/>
  <c r="G30" i="7"/>
  <c r="H30" i="7"/>
  <c r="I30" i="7"/>
  <c r="J30" i="7"/>
  <c r="K30" i="7"/>
  <c r="L30" i="7"/>
  <c r="M30" i="7"/>
  <c r="N30" i="7"/>
  <c r="O30" i="7"/>
  <c r="P30" i="7"/>
  <c r="Q30" i="7"/>
  <c r="F31" i="7"/>
  <c r="G31" i="7"/>
  <c r="H31" i="7"/>
  <c r="I31" i="7"/>
  <c r="J31" i="7"/>
  <c r="K31" i="7"/>
  <c r="L31" i="7"/>
  <c r="M31" i="7"/>
  <c r="N31" i="7"/>
  <c r="O31" i="7"/>
  <c r="P31" i="7"/>
  <c r="Q31" i="7"/>
  <c r="F32" i="7"/>
  <c r="G32" i="7"/>
  <c r="H32" i="7"/>
  <c r="I32" i="7"/>
  <c r="J32" i="7"/>
  <c r="K32" i="7"/>
  <c r="L32" i="7"/>
  <c r="M32" i="7"/>
  <c r="N32" i="7"/>
  <c r="O32" i="7"/>
  <c r="P32" i="7"/>
  <c r="Q32" i="7"/>
  <c r="F33" i="7"/>
  <c r="G33" i="7"/>
  <c r="H33" i="7"/>
  <c r="I33" i="7"/>
  <c r="J33" i="7"/>
  <c r="K33" i="7"/>
  <c r="L33" i="7"/>
  <c r="M33" i="7"/>
  <c r="N33" i="7"/>
  <c r="O33" i="7"/>
  <c r="P33" i="7"/>
  <c r="Q33" i="7"/>
  <c r="F34" i="7"/>
  <c r="G34" i="7"/>
  <c r="H34" i="7"/>
  <c r="I34" i="7"/>
  <c r="J34" i="7"/>
  <c r="K34" i="7"/>
  <c r="L34" i="7"/>
  <c r="M34" i="7"/>
  <c r="N34" i="7"/>
  <c r="O34" i="7"/>
  <c r="P34" i="7"/>
  <c r="Q34" i="7"/>
  <c r="F35" i="7"/>
  <c r="G35" i="7"/>
  <c r="H35" i="7"/>
  <c r="I35" i="7"/>
  <c r="J35" i="7"/>
  <c r="K35" i="7"/>
  <c r="L35" i="7"/>
  <c r="M35" i="7"/>
  <c r="N35" i="7"/>
  <c r="O35" i="7"/>
  <c r="P35" i="7"/>
  <c r="Q35" i="7"/>
  <c r="F36" i="7"/>
  <c r="G36" i="7"/>
  <c r="H36" i="7"/>
  <c r="I36" i="7"/>
  <c r="J36" i="7"/>
  <c r="K36" i="7"/>
  <c r="L36" i="7"/>
  <c r="M36" i="7"/>
  <c r="N36" i="7"/>
  <c r="O36" i="7"/>
  <c r="P36" i="7"/>
  <c r="Q36" i="7"/>
  <c r="F37" i="7"/>
  <c r="G37" i="7"/>
  <c r="H37" i="7"/>
  <c r="I37" i="7"/>
  <c r="J37" i="7"/>
  <c r="K37" i="7"/>
  <c r="L37" i="7"/>
  <c r="M37" i="7"/>
  <c r="N37" i="7"/>
  <c r="O37" i="7"/>
  <c r="P37" i="7"/>
  <c r="Q37" i="7"/>
  <c r="J4" i="9"/>
  <c r="M4" i="9" s="1"/>
  <c r="K4" i="9"/>
  <c r="L4" i="9"/>
  <c r="N4" i="9"/>
  <c r="J5" i="9"/>
  <c r="M5" i="9" s="1"/>
  <c r="K5" i="9"/>
  <c r="L5" i="9"/>
  <c r="N5" i="9"/>
  <c r="J6" i="9"/>
  <c r="M6" i="9" s="1"/>
  <c r="K6" i="9"/>
  <c r="L6" i="9"/>
  <c r="N6" i="9"/>
  <c r="J7" i="9"/>
  <c r="M7" i="9" s="1"/>
  <c r="K7" i="9"/>
  <c r="L7" i="9"/>
  <c r="N7" i="9"/>
  <c r="J8" i="9"/>
  <c r="M8" i="9" s="1"/>
  <c r="K8" i="9"/>
  <c r="L8" i="9"/>
  <c r="N8" i="9"/>
  <c r="J9" i="9"/>
  <c r="M9" i="9" s="1"/>
  <c r="K9" i="9"/>
  <c r="L9" i="9"/>
  <c r="N9" i="9"/>
  <c r="J10" i="9"/>
  <c r="M10" i="9" s="1"/>
  <c r="K10" i="9"/>
  <c r="L10" i="9"/>
  <c r="N10" i="9"/>
  <c r="J11" i="9"/>
  <c r="M11" i="9" s="1"/>
  <c r="K11" i="9"/>
  <c r="L11" i="9"/>
  <c r="N11" i="9"/>
  <c r="J12" i="9"/>
  <c r="M12" i="9" s="1"/>
  <c r="K12" i="9"/>
  <c r="L12" i="9"/>
  <c r="N12" i="9"/>
  <c r="J13" i="9"/>
  <c r="M13" i="9" s="1"/>
  <c r="K13" i="9"/>
  <c r="L13" i="9"/>
  <c r="N13" i="9"/>
  <c r="J14" i="9"/>
  <c r="M14" i="9" s="1"/>
  <c r="K14" i="9"/>
  <c r="L14" i="9"/>
  <c r="N14" i="9"/>
  <c r="J15" i="9"/>
  <c r="M15" i="9" s="1"/>
  <c r="K15" i="9"/>
  <c r="L15" i="9"/>
  <c r="N15" i="9"/>
  <c r="J16" i="9"/>
  <c r="M16" i="9" s="1"/>
  <c r="K16" i="9"/>
  <c r="L16" i="9"/>
  <c r="N16" i="9"/>
  <c r="J17" i="9"/>
  <c r="M17" i="9" s="1"/>
  <c r="K17" i="9"/>
  <c r="L17" i="9"/>
  <c r="N17" i="9"/>
  <c r="J18" i="9"/>
  <c r="M18" i="9" s="1"/>
  <c r="K18" i="9"/>
  <c r="L18" i="9"/>
  <c r="N18" i="9"/>
  <c r="J19" i="9"/>
  <c r="M19" i="9" s="1"/>
  <c r="K19" i="9"/>
  <c r="L19" i="9"/>
  <c r="N19" i="9"/>
  <c r="J20" i="9"/>
  <c r="M20" i="9" s="1"/>
  <c r="K20" i="9"/>
  <c r="L20" i="9"/>
  <c r="N20" i="9"/>
  <c r="J21" i="9"/>
  <c r="M21" i="9" s="1"/>
  <c r="K21" i="9"/>
  <c r="L21" i="9"/>
  <c r="N21" i="9"/>
  <c r="J22" i="9"/>
  <c r="M22" i="9" s="1"/>
  <c r="K22" i="9"/>
  <c r="L22" i="9"/>
  <c r="N22" i="9"/>
  <c r="J23" i="9"/>
  <c r="M23" i="9" s="1"/>
  <c r="K23" i="9"/>
  <c r="L23" i="9"/>
  <c r="N23" i="9"/>
  <c r="J24" i="9"/>
  <c r="M24" i="9" s="1"/>
  <c r="K24" i="9"/>
  <c r="L24" i="9"/>
  <c r="N24" i="9"/>
  <c r="J25" i="9"/>
  <c r="M25" i="9" s="1"/>
  <c r="K25" i="9"/>
  <c r="L25" i="9"/>
  <c r="N25" i="9"/>
  <c r="J26" i="9"/>
  <c r="M26" i="9" s="1"/>
  <c r="K26" i="9"/>
  <c r="L26" i="9"/>
  <c r="N26" i="9"/>
  <c r="J27" i="9"/>
  <c r="M27" i="9" s="1"/>
  <c r="K27" i="9"/>
  <c r="L27" i="9"/>
  <c r="N27" i="9"/>
  <c r="J28" i="9"/>
  <c r="M28" i="9" s="1"/>
  <c r="K28" i="9"/>
  <c r="L28" i="9"/>
  <c r="N28" i="9"/>
  <c r="J29" i="9"/>
  <c r="M29" i="9" s="1"/>
  <c r="K29" i="9"/>
  <c r="L29" i="9"/>
  <c r="N29" i="9"/>
  <c r="J30" i="9"/>
  <c r="M30" i="9" s="1"/>
  <c r="K30" i="9"/>
  <c r="L30" i="9"/>
  <c r="N30" i="9"/>
  <c r="J31" i="9"/>
  <c r="M31" i="9" s="1"/>
  <c r="K31" i="9"/>
  <c r="L31" i="9"/>
  <c r="N31" i="9"/>
  <c r="J32" i="9"/>
  <c r="M32" i="9" s="1"/>
  <c r="K32" i="9"/>
  <c r="L32" i="9"/>
  <c r="N32" i="9"/>
  <c r="J33" i="9"/>
  <c r="M33" i="9" s="1"/>
  <c r="K33" i="9"/>
  <c r="L33" i="9"/>
  <c r="N33" i="9"/>
  <c r="J34" i="9"/>
  <c r="M34" i="9" s="1"/>
  <c r="K34" i="9"/>
  <c r="L34" i="9"/>
  <c r="N34" i="9"/>
  <c r="J35" i="9"/>
  <c r="M35" i="9" s="1"/>
  <c r="K35" i="9"/>
  <c r="L35" i="9"/>
  <c r="N35" i="9"/>
  <c r="J36" i="9"/>
  <c r="M36" i="9" s="1"/>
  <c r="K36" i="9"/>
  <c r="L36" i="9"/>
  <c r="N36" i="9"/>
  <c r="J37" i="9"/>
  <c r="M37" i="9" s="1"/>
  <c r="K37" i="9"/>
  <c r="L37" i="9"/>
  <c r="N37" i="9"/>
  <c r="F4" i="9"/>
  <c r="G4" i="9"/>
  <c r="H4" i="9"/>
  <c r="I4" i="9"/>
  <c r="F5" i="9"/>
  <c r="G5" i="9"/>
  <c r="H5" i="9"/>
  <c r="I5" i="9"/>
  <c r="F6" i="9"/>
  <c r="G6" i="9"/>
  <c r="H6" i="9"/>
  <c r="I6" i="9"/>
  <c r="F7" i="9"/>
  <c r="G7" i="9"/>
  <c r="H7" i="9"/>
  <c r="I7" i="9"/>
  <c r="F8" i="9"/>
  <c r="G8" i="9"/>
  <c r="H8" i="9"/>
  <c r="I8" i="9"/>
  <c r="F9" i="9"/>
  <c r="G9" i="9"/>
  <c r="H9" i="9"/>
  <c r="I9" i="9"/>
  <c r="F10" i="9"/>
  <c r="G10" i="9"/>
  <c r="H10" i="9"/>
  <c r="I10" i="9"/>
  <c r="F11" i="9"/>
  <c r="G11" i="9"/>
  <c r="H11" i="9"/>
  <c r="I11" i="9"/>
  <c r="F12" i="9"/>
  <c r="G12" i="9"/>
  <c r="H12" i="9"/>
  <c r="I12" i="9"/>
  <c r="F13" i="9"/>
  <c r="G13" i="9"/>
  <c r="H13" i="9"/>
  <c r="I13" i="9"/>
  <c r="F14" i="9"/>
  <c r="G14" i="9"/>
  <c r="H14" i="9"/>
  <c r="I14" i="9"/>
  <c r="F15" i="9"/>
  <c r="G15" i="9"/>
  <c r="H15" i="9"/>
  <c r="I15" i="9"/>
  <c r="F16" i="9"/>
  <c r="G16" i="9"/>
  <c r="H16" i="9"/>
  <c r="I16" i="9"/>
  <c r="F17" i="9"/>
  <c r="G17" i="9"/>
  <c r="H17" i="9"/>
  <c r="I17" i="9"/>
  <c r="F18" i="9"/>
  <c r="G18" i="9"/>
  <c r="H18" i="9"/>
  <c r="I18" i="9"/>
  <c r="F19" i="9"/>
  <c r="G19" i="9"/>
  <c r="H19" i="9"/>
  <c r="I19" i="9"/>
  <c r="F20" i="9"/>
  <c r="G20" i="9"/>
  <c r="H20" i="9"/>
  <c r="I20" i="9"/>
  <c r="F21" i="9"/>
  <c r="G21" i="9"/>
  <c r="H21" i="9"/>
  <c r="I21" i="9"/>
  <c r="F22" i="9"/>
  <c r="G22" i="9"/>
  <c r="H22" i="9"/>
  <c r="I22" i="9"/>
  <c r="F23" i="9"/>
  <c r="G23" i="9"/>
  <c r="H23" i="9"/>
  <c r="I23" i="9"/>
  <c r="F24" i="9"/>
  <c r="G24" i="9"/>
  <c r="H24" i="9"/>
  <c r="I24" i="9"/>
  <c r="F25" i="9"/>
  <c r="G25" i="9"/>
  <c r="H25" i="9"/>
  <c r="I25" i="9"/>
  <c r="F26" i="9"/>
  <c r="G26" i="9"/>
  <c r="H26" i="9"/>
  <c r="I26" i="9"/>
  <c r="F27" i="9"/>
  <c r="G27" i="9"/>
  <c r="H27" i="9"/>
  <c r="I27" i="9"/>
  <c r="F28" i="9"/>
  <c r="G28" i="9"/>
  <c r="H28" i="9"/>
  <c r="I28" i="9"/>
  <c r="F29" i="9"/>
  <c r="G29" i="9"/>
  <c r="H29" i="9"/>
  <c r="I29" i="9"/>
  <c r="F30" i="9"/>
  <c r="G30" i="9"/>
  <c r="H30" i="9"/>
  <c r="I30" i="9"/>
  <c r="F31" i="9"/>
  <c r="G31" i="9"/>
  <c r="H31" i="9"/>
  <c r="I31" i="9"/>
  <c r="F32" i="9"/>
  <c r="G32" i="9"/>
  <c r="H32" i="9"/>
  <c r="I32" i="9"/>
  <c r="F33" i="9"/>
  <c r="G33" i="9"/>
  <c r="H33" i="9"/>
  <c r="I33" i="9"/>
  <c r="F34" i="9"/>
  <c r="G34" i="9"/>
  <c r="H34" i="9"/>
  <c r="I34" i="9"/>
  <c r="F35" i="9"/>
  <c r="G35" i="9"/>
  <c r="H35" i="9"/>
  <c r="I35" i="9"/>
  <c r="F36" i="9"/>
  <c r="G36" i="9"/>
  <c r="H36" i="9"/>
  <c r="I36" i="9"/>
  <c r="F37" i="9"/>
  <c r="G37" i="9"/>
  <c r="H37" i="9"/>
  <c r="I37" i="9"/>
  <c r="Q5" i="1"/>
  <c r="P5" i="1"/>
  <c r="Q4" i="1"/>
  <c r="P4" i="1"/>
  <c r="Q3" i="1"/>
  <c r="P3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5" i="1"/>
  <c r="M4" i="1"/>
  <c r="M3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5" i="1"/>
  <c r="L4" i="1"/>
  <c r="L3" i="1"/>
  <c r="K1" i="1"/>
  <c r="K5" i="1"/>
  <c r="K4" i="1"/>
  <c r="K3" i="1"/>
  <c r="K15" i="1"/>
  <c r="K14" i="1"/>
  <c r="K13" i="1"/>
  <c r="K12" i="1"/>
  <c r="K11" i="1"/>
  <c r="K10" i="1"/>
  <c r="K9" i="1"/>
  <c r="K8" i="1"/>
  <c r="K7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5" i="1"/>
  <c r="J4" i="1"/>
  <c r="J3" i="1"/>
  <c r="N89" i="1" l="1"/>
  <c r="O89" i="1" s="1"/>
  <c r="N61" i="1"/>
  <c r="O61" i="1" s="1"/>
  <c r="N39" i="1"/>
  <c r="O39" i="1" s="1"/>
  <c r="N69" i="1"/>
  <c r="O69" i="1" s="1"/>
  <c r="N75" i="1"/>
  <c r="O75" i="1" s="1"/>
  <c r="N67" i="1"/>
  <c r="O67" i="1" s="1"/>
  <c r="N85" i="1"/>
  <c r="O85" i="1" s="1"/>
  <c r="N57" i="1"/>
  <c r="O57" i="1" s="1"/>
  <c r="N49" i="1"/>
  <c r="O49" i="1" s="1"/>
  <c r="N43" i="1"/>
  <c r="O43" i="1" s="1"/>
  <c r="N91" i="1"/>
  <c r="O91" i="1" s="1"/>
  <c r="N87" i="1"/>
  <c r="O87" i="1" s="1"/>
  <c r="N83" i="1"/>
  <c r="O83" i="1" s="1"/>
  <c r="N81" i="1"/>
  <c r="O81" i="1" s="1"/>
  <c r="N79" i="1"/>
  <c r="O79" i="1" s="1"/>
  <c r="N77" i="1"/>
  <c r="O77" i="1" s="1"/>
  <c r="N73" i="1"/>
  <c r="O73" i="1" s="1"/>
  <c r="N71" i="1"/>
  <c r="O71" i="1" s="1"/>
  <c r="N65" i="1"/>
  <c r="O65" i="1" s="1"/>
  <c r="N63" i="1"/>
  <c r="O63" i="1" s="1"/>
  <c r="N41" i="1"/>
  <c r="O41" i="1" s="1"/>
  <c r="N59" i="1"/>
  <c r="O59" i="1" s="1"/>
  <c r="N53" i="1"/>
  <c r="O53" i="1" s="1"/>
  <c r="N47" i="1"/>
  <c r="O47" i="1" s="1"/>
  <c r="N45" i="1"/>
  <c r="O45" i="1" s="1"/>
  <c r="N90" i="1"/>
  <c r="O90" i="1" s="1"/>
  <c r="N88" i="1"/>
  <c r="O88" i="1" s="1"/>
  <c r="N86" i="1"/>
  <c r="O86" i="1" s="1"/>
  <c r="N84" i="1"/>
  <c r="O84" i="1" s="1"/>
  <c r="N82" i="1"/>
  <c r="O82" i="1" s="1"/>
  <c r="N80" i="1"/>
  <c r="O80" i="1" s="1"/>
  <c r="N78" i="1"/>
  <c r="O78" i="1" s="1"/>
  <c r="N76" i="1"/>
  <c r="O76" i="1" s="1"/>
  <c r="N74" i="1"/>
  <c r="O74" i="1" s="1"/>
  <c r="N72" i="1"/>
  <c r="O72" i="1" s="1"/>
  <c r="N70" i="1"/>
  <c r="O70" i="1" s="1"/>
  <c r="N68" i="1"/>
  <c r="O68" i="1" s="1"/>
  <c r="N66" i="1"/>
  <c r="O66" i="1" s="1"/>
  <c r="N64" i="1"/>
  <c r="O64" i="1" s="1"/>
  <c r="N62" i="1"/>
  <c r="O62" i="1" s="1"/>
  <c r="N60" i="1"/>
  <c r="O60" i="1" s="1"/>
  <c r="N58" i="1"/>
  <c r="O58" i="1" s="1"/>
  <c r="N56" i="1"/>
  <c r="O56" i="1" s="1"/>
  <c r="N54" i="1"/>
  <c r="O54" i="1" s="1"/>
  <c r="N52" i="1"/>
  <c r="O52" i="1" s="1"/>
  <c r="N50" i="1"/>
  <c r="O50" i="1" s="1"/>
  <c r="N48" i="1"/>
  <c r="O48" i="1" s="1"/>
  <c r="N46" i="1"/>
  <c r="O46" i="1" s="1"/>
  <c r="N44" i="1"/>
  <c r="O44" i="1" s="1"/>
  <c r="N42" i="1"/>
  <c r="O42" i="1" s="1"/>
  <c r="N40" i="1"/>
  <c r="O40" i="1" s="1"/>
  <c r="N38" i="1"/>
  <c r="O38" i="1" s="1"/>
  <c r="N55" i="1"/>
  <c r="O55" i="1" s="1"/>
  <c r="N51" i="1"/>
  <c r="O51" i="1" s="1"/>
  <c r="C37" i="9" l="1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C37" i="6"/>
  <c r="B37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C36" i="6"/>
  <c r="B36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C35" i="6"/>
  <c r="B35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C34" i="6"/>
  <c r="B34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C33" i="6"/>
  <c r="B33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C32" i="6"/>
  <c r="B32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C31" i="6"/>
  <c r="B31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C30" i="6"/>
  <c r="B30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C29" i="6"/>
  <c r="B29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C28" i="6"/>
  <c r="B28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C27" i="6"/>
  <c r="B27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C26" i="6"/>
  <c r="B26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C25" i="6"/>
  <c r="B25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C24" i="6"/>
  <c r="B24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C23" i="6"/>
  <c r="B23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C22" i="6"/>
  <c r="B22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C21" i="6"/>
  <c r="B21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C20" i="6"/>
  <c r="B20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C19" i="6"/>
  <c r="B19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C18" i="6"/>
  <c r="B18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C17" i="6"/>
  <c r="B17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C16" i="6"/>
  <c r="B16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C15" i="6"/>
  <c r="B15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C14" i="6"/>
  <c r="B14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C13" i="6"/>
  <c r="B13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C12" i="6"/>
  <c r="B12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C11" i="6"/>
  <c r="B11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C10" i="6"/>
  <c r="B10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C9" i="6"/>
  <c r="B9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C8" i="6"/>
  <c r="B8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C7" i="6"/>
  <c r="B7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C6" i="6"/>
  <c r="B6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C5" i="6"/>
  <c r="B5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C4" i="6"/>
  <c r="B4" i="6"/>
  <c r="I37" i="1"/>
  <c r="H37" i="1"/>
  <c r="G37" i="1"/>
  <c r="F37" i="1"/>
  <c r="C37" i="1"/>
  <c r="B37" i="1"/>
  <c r="I36" i="1"/>
  <c r="H36" i="1"/>
  <c r="G36" i="1"/>
  <c r="F36" i="1"/>
  <c r="C36" i="1"/>
  <c r="B36" i="1"/>
  <c r="I35" i="1"/>
  <c r="H35" i="1"/>
  <c r="G35" i="1"/>
  <c r="F35" i="1"/>
  <c r="C35" i="1"/>
  <c r="B35" i="1"/>
  <c r="I34" i="1"/>
  <c r="H34" i="1"/>
  <c r="G34" i="1"/>
  <c r="F34" i="1"/>
  <c r="C34" i="1"/>
  <c r="B34" i="1"/>
  <c r="I33" i="1"/>
  <c r="H33" i="1"/>
  <c r="G33" i="1"/>
  <c r="F33" i="1"/>
  <c r="C33" i="1"/>
  <c r="B33" i="1"/>
  <c r="I32" i="1"/>
  <c r="H32" i="1"/>
  <c r="G32" i="1"/>
  <c r="F32" i="1"/>
  <c r="C32" i="1"/>
  <c r="B32" i="1"/>
  <c r="I31" i="1"/>
  <c r="H31" i="1"/>
  <c r="G31" i="1"/>
  <c r="F31" i="1"/>
  <c r="C31" i="1"/>
  <c r="B31" i="1"/>
  <c r="I30" i="1"/>
  <c r="H30" i="1"/>
  <c r="G30" i="1"/>
  <c r="F30" i="1"/>
  <c r="C30" i="1"/>
  <c r="B30" i="1"/>
  <c r="I29" i="1"/>
  <c r="H29" i="1"/>
  <c r="G29" i="1"/>
  <c r="F29" i="1"/>
  <c r="C29" i="1"/>
  <c r="B29" i="1"/>
  <c r="I28" i="1"/>
  <c r="H28" i="1"/>
  <c r="G28" i="1"/>
  <c r="F28" i="1"/>
  <c r="C28" i="1"/>
  <c r="B28" i="1"/>
  <c r="I27" i="1"/>
  <c r="H27" i="1"/>
  <c r="G27" i="1"/>
  <c r="F27" i="1"/>
  <c r="C27" i="1"/>
  <c r="B27" i="1"/>
  <c r="I26" i="1"/>
  <c r="H26" i="1"/>
  <c r="G26" i="1"/>
  <c r="F26" i="1"/>
  <c r="C26" i="1"/>
  <c r="B26" i="1"/>
  <c r="I25" i="1"/>
  <c r="H25" i="1"/>
  <c r="G25" i="1"/>
  <c r="F25" i="1"/>
  <c r="C25" i="1"/>
  <c r="B25" i="1"/>
  <c r="I24" i="1"/>
  <c r="H24" i="1"/>
  <c r="G24" i="1"/>
  <c r="F24" i="1"/>
  <c r="C24" i="1"/>
  <c r="B24" i="1"/>
  <c r="I23" i="1"/>
  <c r="H23" i="1"/>
  <c r="G23" i="1"/>
  <c r="F23" i="1"/>
  <c r="C23" i="1"/>
  <c r="B23" i="1"/>
  <c r="I22" i="1"/>
  <c r="H22" i="1"/>
  <c r="G22" i="1"/>
  <c r="F22" i="1"/>
  <c r="C22" i="1"/>
  <c r="B22" i="1"/>
  <c r="I21" i="1"/>
  <c r="H21" i="1"/>
  <c r="G21" i="1"/>
  <c r="F21" i="1"/>
  <c r="C21" i="1"/>
  <c r="B21" i="1"/>
  <c r="I20" i="1"/>
  <c r="H20" i="1"/>
  <c r="G20" i="1"/>
  <c r="F20" i="1"/>
  <c r="C20" i="1"/>
  <c r="B20" i="1"/>
  <c r="I19" i="1"/>
  <c r="H19" i="1"/>
  <c r="G19" i="1"/>
  <c r="F19" i="1"/>
  <c r="C19" i="1"/>
  <c r="B19" i="1"/>
  <c r="I18" i="1"/>
  <c r="H18" i="1"/>
  <c r="G18" i="1"/>
  <c r="F18" i="1"/>
  <c r="C18" i="1"/>
  <c r="B18" i="1"/>
  <c r="I17" i="1"/>
  <c r="H17" i="1"/>
  <c r="G17" i="1"/>
  <c r="F17" i="1"/>
  <c r="C17" i="1"/>
  <c r="B17" i="1"/>
  <c r="I16" i="1"/>
  <c r="H16" i="1"/>
  <c r="G16" i="1"/>
  <c r="F16" i="1"/>
  <c r="C16" i="1"/>
  <c r="B16" i="1"/>
  <c r="I15" i="1"/>
  <c r="H15" i="1"/>
  <c r="G15" i="1"/>
  <c r="F15" i="1"/>
  <c r="C15" i="1"/>
  <c r="B15" i="1"/>
  <c r="I14" i="1"/>
  <c r="H14" i="1"/>
  <c r="G14" i="1"/>
  <c r="F14" i="1"/>
  <c r="C14" i="1"/>
  <c r="B14" i="1"/>
  <c r="I13" i="1"/>
  <c r="H13" i="1"/>
  <c r="G13" i="1"/>
  <c r="F13" i="1"/>
  <c r="C13" i="1"/>
  <c r="B13" i="1"/>
  <c r="I12" i="1"/>
  <c r="H12" i="1"/>
  <c r="G12" i="1"/>
  <c r="F12" i="1"/>
  <c r="C12" i="1"/>
  <c r="B12" i="1"/>
  <c r="I11" i="1"/>
  <c r="H11" i="1"/>
  <c r="G11" i="1"/>
  <c r="F11" i="1"/>
  <c r="C11" i="1"/>
  <c r="B11" i="1"/>
  <c r="I10" i="1"/>
  <c r="H10" i="1"/>
  <c r="G10" i="1"/>
  <c r="F10" i="1"/>
  <c r="C10" i="1"/>
  <c r="B10" i="1"/>
  <c r="I9" i="1"/>
  <c r="H9" i="1"/>
  <c r="G9" i="1"/>
  <c r="F9" i="1"/>
  <c r="C9" i="1"/>
  <c r="B9" i="1"/>
  <c r="I8" i="1"/>
  <c r="H8" i="1"/>
  <c r="G8" i="1"/>
  <c r="F8" i="1"/>
  <c r="C8" i="1"/>
  <c r="B8" i="1"/>
  <c r="I7" i="1"/>
  <c r="H7" i="1"/>
  <c r="G7" i="1"/>
  <c r="F7" i="1"/>
  <c r="C7" i="1"/>
  <c r="B7" i="1"/>
  <c r="I6" i="1"/>
  <c r="N6" i="1" s="1"/>
  <c r="O6" i="1" s="1"/>
  <c r="H6" i="1"/>
  <c r="G6" i="1"/>
  <c r="F6" i="1"/>
  <c r="C6" i="1"/>
  <c r="B6" i="1"/>
  <c r="I5" i="1"/>
  <c r="H5" i="1"/>
  <c r="G5" i="1"/>
  <c r="F5" i="1"/>
  <c r="C5" i="1"/>
  <c r="B5" i="1"/>
  <c r="I4" i="1"/>
  <c r="H4" i="1"/>
  <c r="G4" i="1"/>
  <c r="F4" i="1"/>
  <c r="C4" i="1"/>
  <c r="B4" i="1"/>
  <c r="I3" i="1"/>
  <c r="H3" i="1"/>
  <c r="G3" i="1"/>
  <c r="F3" i="1"/>
  <c r="C3" i="1"/>
  <c r="B3" i="1"/>
  <c r="K25" i="13" l="1"/>
  <c r="G25" i="13"/>
  <c r="C25" i="13"/>
  <c r="H24" i="13"/>
  <c r="D24" i="13"/>
  <c r="I23" i="13"/>
  <c r="E23" i="13"/>
  <c r="J22" i="13"/>
  <c r="F22" i="13"/>
  <c r="J25" i="13"/>
  <c r="F25" i="13"/>
  <c r="K24" i="13"/>
  <c r="G24" i="13"/>
  <c r="C24" i="13"/>
  <c r="H23" i="13"/>
  <c r="D23" i="13"/>
  <c r="I22" i="13"/>
  <c r="E22" i="13"/>
  <c r="I25" i="13"/>
  <c r="E25" i="13"/>
  <c r="J24" i="13"/>
  <c r="F24" i="13"/>
  <c r="K23" i="13"/>
  <c r="G23" i="13"/>
  <c r="C23" i="13"/>
  <c r="H22" i="13"/>
  <c r="D22" i="13"/>
  <c r="H25" i="13"/>
  <c r="D25" i="13"/>
  <c r="I24" i="13"/>
  <c r="E24" i="13"/>
  <c r="J23" i="13"/>
  <c r="F23" i="13"/>
  <c r="K22" i="13"/>
  <c r="G22" i="13"/>
  <c r="C22" i="13"/>
  <c r="D11" i="13"/>
  <c r="H11" i="13"/>
  <c r="J16" i="13"/>
  <c r="F16" i="13"/>
  <c r="B16" i="13"/>
  <c r="H16" i="13"/>
  <c r="F11" i="13"/>
  <c r="D16" i="13"/>
  <c r="B11" i="13"/>
  <c r="J11" i="13"/>
  <c r="N3" i="1"/>
  <c r="O3" i="1" s="1"/>
  <c r="N4" i="1"/>
  <c r="O4" i="1" s="1"/>
  <c r="N5" i="1"/>
  <c r="O5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C16" i="13" l="1"/>
  <c r="I11" i="13"/>
  <c r="I16" i="13"/>
  <c r="E16" i="13"/>
  <c r="G11" i="13"/>
  <c r="G16" i="13"/>
  <c r="K16" i="13"/>
  <c r="K11" i="13"/>
  <c r="E11" i="13"/>
  <c r="C11" i="13"/>
  <c r="C5" i="13"/>
  <c r="C3" i="13"/>
  <c r="B5" i="13"/>
  <c r="B3" i="13"/>
  <c r="C4" i="13"/>
  <c r="C2" i="13"/>
  <c r="B4" i="13"/>
  <c r="B2" i="13"/>
</calcChain>
</file>

<file path=xl/comments1.xml><?xml version="1.0" encoding="utf-8"?>
<comments xmlns="http://schemas.openxmlformats.org/spreadsheetml/2006/main">
  <authors>
    <author>Kristen Cellini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Week 2 FE (Diagnostic) not counted in observation average
</t>
        </r>
      </text>
    </comment>
  </commentList>
</comments>
</file>

<file path=xl/comments2.xml><?xml version="1.0" encoding="utf-8"?>
<comments xmlns="http://schemas.openxmlformats.org/spreadsheetml/2006/main">
  <authors>
    <author>Kristen Cellini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Week 1 FE diagnostic not counted in observation average
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Week 2 FE diagnostic not counted in observation average</t>
        </r>
      </text>
    </comment>
  </commentList>
</comments>
</file>

<file path=xl/sharedStrings.xml><?xml version="1.0" encoding="utf-8"?>
<sst xmlns="http://schemas.openxmlformats.org/spreadsheetml/2006/main" count="2859" uniqueCount="780">
  <si>
    <t>Coach Name</t>
  </si>
  <si>
    <t>Enrollee Name</t>
  </si>
  <si>
    <t>Non-Anchor Technique Average</t>
  </si>
  <si>
    <t>Observation weeks counted toward final score:</t>
  </si>
  <si>
    <t>Anchor techniques assessed:</t>
  </si>
  <si>
    <t>What to Do</t>
  </si>
  <si>
    <t>Strong Voice</t>
  </si>
  <si>
    <t>Positive Framing</t>
  </si>
  <si>
    <t>Non-Anchor techniques assessed:</t>
  </si>
  <si>
    <t xml:space="preserve">Cold Call </t>
  </si>
  <si>
    <t>Control the Game</t>
  </si>
  <si>
    <t>Type of rating used in calculating average techniques scores:</t>
  </si>
  <si>
    <t>Observation Average To-Date</t>
  </si>
  <si>
    <t># of Anchor Techniques Assessed To-Date</t>
  </si>
  <si>
    <t># of Non-Anchor Techniques Assessed To-Date</t>
  </si>
  <si>
    <t>TT2 ID</t>
  </si>
  <si>
    <t>Current Status</t>
  </si>
  <si>
    <t>Essential Content</t>
  </si>
  <si>
    <t>Demonstration of Learning</t>
  </si>
  <si>
    <t>Enrollee Info</t>
  </si>
  <si>
    <t>Average Rating</t>
  </si>
  <si>
    <t>Cold Call</t>
  </si>
  <si>
    <t>Non-Anchor Highest Formal Average</t>
  </si>
  <si>
    <t>Non-Anchor- Highest Formal Ratings</t>
  </si>
  <si>
    <r>
      <t xml:space="preserve">Anchor- Highest Formal Ratings
</t>
    </r>
    <r>
      <rPr>
        <b/>
        <sz val="8"/>
        <color theme="0"/>
        <rFont val="Segoe UI"/>
        <family val="2"/>
      </rPr>
      <t>(includes Reassessed, if applicable)</t>
    </r>
  </si>
  <si>
    <t>Final Summative Score</t>
  </si>
  <si>
    <t>Final Summative Decision</t>
  </si>
  <si>
    <t>Anchor Highest Formal Average</t>
  </si>
  <si>
    <t>Current Summative Score</t>
  </si>
  <si>
    <t>Current Summative Decision</t>
  </si>
  <si>
    <t>Classroom Culture</t>
  </si>
  <si>
    <t>Academic Ownership</t>
  </si>
  <si>
    <t>Growth Week 2 Overall</t>
  </si>
  <si>
    <t>Growth Week 3 Overall</t>
  </si>
  <si>
    <t>Demo of Learning</t>
  </si>
  <si>
    <t>FEM Name</t>
  </si>
  <si>
    <t>X271 East Bronx Academy</t>
  </si>
  <si>
    <t>Christine Cheliras</t>
  </si>
  <si>
    <t>X505 Bronx School for Law, Government and Justice</t>
  </si>
  <si>
    <t>Marissa Ayala</t>
  </si>
  <si>
    <t>Q145 Joseph Pulitzer</t>
  </si>
  <si>
    <t>Owen Harkness</t>
  </si>
  <si>
    <t>X811 D75</t>
  </si>
  <si>
    <t>Ben Zipf</t>
  </si>
  <si>
    <t>K540 John Dewey</t>
  </si>
  <si>
    <t>Brian Bissinger</t>
  </si>
  <si>
    <t>Meghan Harkins</t>
  </si>
  <si>
    <t>M375 Mosaic</t>
  </si>
  <si>
    <t>Tabitha Hamon</t>
  </si>
  <si>
    <t>M860 FDA II</t>
  </si>
  <si>
    <t>Phil Hammack</t>
  </si>
  <si>
    <t>K519 Cobble Hill</t>
  </si>
  <si>
    <t>Caitlin Keryc</t>
  </si>
  <si>
    <t>K088 Peter Rouget</t>
  </si>
  <si>
    <t>Grace Yoo</t>
  </si>
  <si>
    <t>Q212</t>
  </si>
  <si>
    <t>Suzanne Mora</t>
  </si>
  <si>
    <t>PS/MS 57</t>
  </si>
  <si>
    <t>Katie Clark</t>
  </si>
  <si>
    <t>K231 D75</t>
  </si>
  <si>
    <t>Chris Farrell</t>
  </si>
  <si>
    <t>K525/405 - Murrow /Midwood</t>
  </si>
  <si>
    <t>David Collett</t>
  </si>
  <si>
    <t>Devin Silva</t>
  </si>
  <si>
    <t>K240 Andries Hudde</t>
  </si>
  <si>
    <t>Laura Smaldone</t>
  </si>
  <si>
    <t>X243/X374/X434/X439 (Roosevelt Campus)</t>
  </si>
  <si>
    <t>Emily Shoup</t>
  </si>
  <si>
    <t>M319/M324</t>
  </si>
  <si>
    <t>X045 Thomas Giordano</t>
  </si>
  <si>
    <t>Lindsey Corcoran</t>
  </si>
  <si>
    <t>X405 Lehman HS</t>
  </si>
  <si>
    <t>Ingrid Chung</t>
  </si>
  <si>
    <t>K721 D75</t>
  </si>
  <si>
    <t>Liz Stall</t>
  </si>
  <si>
    <t>X290/X544 (Evander Campus)</t>
  </si>
  <si>
    <t>Joe Shanahan</t>
  </si>
  <si>
    <t>M372 Esperanza Prep</t>
  </si>
  <si>
    <t>Jesse Applegate</t>
  </si>
  <si>
    <t>Denisse Arias</t>
  </si>
  <si>
    <t>Mahitot Arnold</t>
  </si>
  <si>
    <t>Jonathan Barone</t>
  </si>
  <si>
    <t>Tara Brite</t>
  </si>
  <si>
    <t>April Broussard</t>
  </si>
  <si>
    <t>Nia Brown</t>
  </si>
  <si>
    <t>Katie Cardus</t>
  </si>
  <si>
    <t>Lauren Collier</t>
  </si>
  <si>
    <t>Jeremy Crouthamel</t>
  </si>
  <si>
    <t>Antonette Daniel</t>
  </si>
  <si>
    <t>Susan DeMartino</t>
  </si>
  <si>
    <t>Risa DeSilva</t>
  </si>
  <si>
    <t>Kristin Donnelly</t>
  </si>
  <si>
    <t>Tonia Douglas</t>
  </si>
  <si>
    <t>Jessica Fazzie</t>
  </si>
  <si>
    <t>Rebecca Flink</t>
  </si>
  <si>
    <t>Nora Gannon</t>
  </si>
  <si>
    <t>Emily Giblin</t>
  </si>
  <si>
    <t>Hilarie Gillinson</t>
  </si>
  <si>
    <t>David Grosshandler</t>
  </si>
  <si>
    <t>Kayla Hamilton</t>
  </si>
  <si>
    <t>Krista Hanson</t>
  </si>
  <si>
    <t>Colleen Hinds-Rodgers</t>
  </si>
  <si>
    <t>Rishona Jackson</t>
  </si>
  <si>
    <t>Kelly Johnson</t>
  </si>
  <si>
    <t>Amber Joseph</t>
  </si>
  <si>
    <t>Amelia Kephart</t>
  </si>
  <si>
    <t>Sarah Knotts</t>
  </si>
  <si>
    <t>Marlene Linen</t>
  </si>
  <si>
    <t>Joe Longarino</t>
  </si>
  <si>
    <t>Natalie Martinez</t>
  </si>
  <si>
    <t>Elitia Mattox</t>
  </si>
  <si>
    <t>Michelle Mavrovouniotis</t>
  </si>
  <si>
    <t>Laura Morel</t>
  </si>
  <si>
    <t>Amanda Moskowitz</t>
  </si>
  <si>
    <t>Shaniece Mosley</t>
  </si>
  <si>
    <t>Hannah Mullman</t>
  </si>
  <si>
    <t>Marianna Munisteri</t>
  </si>
  <si>
    <t>Jyoti Negi</t>
  </si>
  <si>
    <t>Linda Nelson</t>
  </si>
  <si>
    <t>Robert O'Leary</t>
  </si>
  <si>
    <t>Jennifer Onopa</t>
  </si>
  <si>
    <t>Grace O'Shea</t>
  </si>
  <si>
    <t>Samantha Patterson</t>
  </si>
  <si>
    <t>Sharon Paulino</t>
  </si>
  <si>
    <t>Melissa Peters</t>
  </si>
  <si>
    <t>Fran Piccone</t>
  </si>
  <si>
    <t>Debbi Porterfield</t>
  </si>
  <si>
    <t>Erica Powell</t>
  </si>
  <si>
    <t>Thomas Quinn</t>
  </si>
  <si>
    <t>Josephine Ramage</t>
  </si>
  <si>
    <t>Tyiba Rashid</t>
  </si>
  <si>
    <t>Elizabeth Reale</t>
  </si>
  <si>
    <t>Leah Robbins</t>
  </si>
  <si>
    <t>Annette Rodriguez</t>
  </si>
  <si>
    <t>Marilyn Rodriguez</t>
  </si>
  <si>
    <t>Carlos Rodriguez</t>
  </si>
  <si>
    <t>Yvette Rosario-Perez</t>
  </si>
  <si>
    <t>Simone Rose</t>
  </si>
  <si>
    <t>Samantha Schwartz</t>
  </si>
  <si>
    <t>Shannon Shackleford</t>
  </si>
  <si>
    <t>Aisha Shepard</t>
  </si>
  <si>
    <t>Tagrid Sihly</t>
  </si>
  <si>
    <t>Nakia Smith</t>
  </si>
  <si>
    <t>Sheila Sullivan</t>
  </si>
  <si>
    <t>Kirsten Svenson</t>
  </si>
  <si>
    <t>Sowyma Swamy</t>
  </si>
  <si>
    <t>Vonda Toliver</t>
  </si>
  <si>
    <t>Michele Tran</t>
  </si>
  <si>
    <t>Jacqui Wagner</t>
  </si>
  <si>
    <t>Steve Warcholak</t>
  </si>
  <si>
    <t>Colleen Ward</t>
  </si>
  <si>
    <t>Patrick Wells</t>
  </si>
  <si>
    <t>Emily Whitmore</t>
  </si>
  <si>
    <t>Danielle Williams</t>
  </si>
  <si>
    <t>Leona Williams</t>
  </si>
  <si>
    <t>K567 Brooklyn Theater Arts HS</t>
  </si>
  <si>
    <t>Academy Site</t>
  </si>
  <si>
    <t>Coach and FEM?</t>
  </si>
  <si>
    <t>Coach (TT2) / FA (Google doc)</t>
  </si>
  <si>
    <t>Per Google doc or TT2 (red font)</t>
  </si>
  <si>
    <t>Engineer Efficiency</t>
  </si>
  <si>
    <t>Strong Start</t>
  </si>
  <si>
    <t>Stretch It</t>
  </si>
  <si>
    <t>Non-stakes techniques assessed:</t>
  </si>
  <si>
    <t>Week 3 FE (Swap), Week 4 FE, Week 5 FE-1, Week 5 FE-2</t>
  </si>
  <si>
    <t>Everybody Writes</t>
  </si>
  <si>
    <t>The observation weeks counted toward the final score, and the technique ratings included in this calculator are based on the information that was provided on the 2016 PST Information: Data Needs and Context wiki page: https://tools.tntp.org/confluence/display/DEPT/PST+2016+Information%3A+Data+Needs+and+Context</t>
  </si>
  <si>
    <t>Everybody writes</t>
  </si>
  <si>
    <t>There won't be any reassessment of Techniques</t>
  </si>
  <si>
    <t>%</t>
  </si>
  <si>
    <t>#</t>
  </si>
  <si>
    <t>Missing</t>
  </si>
  <si>
    <t>2.50 - 3.00</t>
  </si>
  <si>
    <t>2.20 - 2.49</t>
  </si>
  <si>
    <t>2.10 - 2.19</t>
  </si>
  <si>
    <t>1.00 - 2.09</t>
  </si>
  <si>
    <t>Anchor Techniques Average
Highest Formal Ratings To-Date</t>
  </si>
  <si>
    <t>Observation Ratings Average 
To-Date</t>
  </si>
  <si>
    <t>* Summative decision not available without at least one observation, anchor technique, and other technique rating.</t>
  </si>
  <si>
    <t>Unknown*</t>
  </si>
  <si>
    <t>Pass</t>
  </si>
  <si>
    <t>Consider Evidence</t>
  </si>
  <si>
    <t>Fail</t>
  </si>
  <si>
    <t>DL</t>
  </si>
  <si>
    <t>EC</t>
  </si>
  <si>
    <t>Site</t>
  </si>
  <si>
    <t>nyctf</t>
  </si>
  <si>
    <t xml:space="preserve">Current Obs Average </t>
  </si>
  <si>
    <t># Anchor Techs Assessed To-Date</t>
  </si>
  <si>
    <t>Anchor Tech Average (Highest Formal)</t>
  </si>
  <si>
    <t>100% -Highest Formal</t>
  </si>
  <si>
    <t>WtD- Highest Formal</t>
  </si>
  <si>
    <t>Str Voice- Highest Formal</t>
  </si>
  <si>
    <t>Pos Framing- Highest Formal</t>
  </si>
  <si>
    <t># Non-Anchor Techs Assessed To-Date</t>
  </si>
  <si>
    <t>Non-Anchor Tech Average (Highest Formal)</t>
  </si>
  <si>
    <t>Engineer Eff- Highest Formal</t>
  </si>
  <si>
    <t>Strong Start- Highest Formal</t>
  </si>
  <si>
    <t>Cold Call- Highest Formal</t>
  </si>
  <si>
    <t>Stretch It- Highest Formal</t>
  </si>
  <si>
    <t>CtG- Highest Formal</t>
  </si>
  <si>
    <t>Final Summative Rating</t>
  </si>
  <si>
    <t>Everybody Writes - Highest Formal</t>
  </si>
  <si>
    <t>Enrolled</t>
  </si>
  <si>
    <t>None</t>
  </si>
  <si>
    <t>Not enough data</t>
  </si>
  <si>
    <t>Not all ratings have been entered</t>
  </si>
  <si>
    <t>Withdrawn</t>
  </si>
  <si>
    <t>Withdrew prior to end of PST</t>
  </si>
  <si>
    <t>RD 1: Cult of Learning</t>
  </si>
  <si>
    <t xml:space="preserve">RD 1 : Ess Content </t>
  </si>
  <si>
    <t>RD 1: Demo of Learning</t>
  </si>
  <si>
    <t>RD 1: Ratings Average</t>
  </si>
  <si>
    <t>Round 1 - Beginning 9/26</t>
  </si>
  <si>
    <t>Round 2 - Beginning 10/17</t>
  </si>
  <si>
    <t>Round 3 (Final) - Beginning 11/7</t>
  </si>
  <si>
    <t>Round 1</t>
  </si>
  <si>
    <t>Round 2</t>
  </si>
  <si>
    <t>Round 3</t>
  </si>
  <si>
    <t xml:space="preserve">Round 1 - Beginning 9/26 </t>
  </si>
  <si>
    <t>Round 3 - Beginning 11/7</t>
  </si>
  <si>
    <t>Round 2 Ratings - Change from Round 1</t>
  </si>
  <si>
    <t>Round 3  Ratings - Change from Round 2</t>
  </si>
  <si>
    <t>RD 2: Cult of Learning</t>
  </si>
  <si>
    <t>RD 2: Demo of Learning</t>
  </si>
  <si>
    <t>RD 2: Ratings Average</t>
  </si>
  <si>
    <t xml:space="preserve">RD 2: Ess Content </t>
  </si>
  <si>
    <t>RD 3: Cult of Learning</t>
  </si>
  <si>
    <t xml:space="preserve">RD 3: Ess Content </t>
  </si>
  <si>
    <t>RD 3: Demo of Learning</t>
  </si>
  <si>
    <t>RD 3: Ratings Average</t>
  </si>
  <si>
    <t>Growth RD 2 - CC</t>
  </si>
  <si>
    <t>Growth RD 2 - EC</t>
  </si>
  <si>
    <t>Growth RD 2 - DL</t>
  </si>
  <si>
    <t>Growth RD 2 - Overall</t>
  </si>
  <si>
    <t>Growth RD 3 - CC</t>
  </si>
  <si>
    <t>Growth RD 3 - EC</t>
  </si>
  <si>
    <t>Growth RD 3 - DL</t>
  </si>
  <si>
    <t>Growth RD 3 - Overall</t>
  </si>
  <si>
    <t>a7659f13-89c4-4622-9e9d-a5fb0101a3df</t>
  </si>
  <si>
    <t>caf0ce8d-4c4b-4556-940c-a5a901022834</t>
  </si>
  <si>
    <t>d011318b-68f4-468f-be51-a24101028cdb</t>
  </si>
  <si>
    <t>5d0b86d0-2e72-44dd-9a1b-a58100c4aaed</t>
  </si>
  <si>
    <t>Anna Dunlavey</t>
  </si>
  <si>
    <t>51699733-c580-47bd-9462-a5ea00d7a765</t>
  </si>
  <si>
    <t>Ashaunte  Johnson</t>
  </si>
  <si>
    <t>975471ee-46bb-4c2f-ba0d-a5fe00e261e6</t>
  </si>
  <si>
    <t>Ashley Beccia</t>
  </si>
  <si>
    <t>1b568102-d9a1-4d3c-9af6-a50400db23f6</t>
  </si>
  <si>
    <t>Ayana Colvin</t>
  </si>
  <si>
    <t>c2cd45c9-a6e5-4232-8a29-a33a000b9253</t>
  </si>
  <si>
    <t>Azia Brown</t>
  </si>
  <si>
    <t>482c3372-f134-40f0-a56c-a5b500c8a937</t>
  </si>
  <si>
    <t>Bianca Cruz</t>
  </si>
  <si>
    <t>2941cca5-3525-4e24-825a-a567014c7931</t>
  </si>
  <si>
    <t>Carla Alexander</t>
  </si>
  <si>
    <t>2d62848f-b1ce-4ad8-a40b-a58c0008c406</t>
  </si>
  <si>
    <t>Casey Penk</t>
  </si>
  <si>
    <t>b2a803a2-f94c-447a-855d-a5b300e4ae37</t>
  </si>
  <si>
    <t>Chirrard Cameau</t>
  </si>
  <si>
    <t>dabc9d29-cfb3-4c0c-9bd5-a5b700f8a438</t>
  </si>
  <si>
    <t>Christina  Ortiz</t>
  </si>
  <si>
    <t>Christine Jelcic</t>
  </si>
  <si>
    <t>c7b8d171-ddde-4474-8b3c-a51f00eabe08</t>
  </si>
  <si>
    <t>Clarice Borgella</t>
  </si>
  <si>
    <t>d9919f62-fa07-43a2-8353-a5a800ce9548</t>
  </si>
  <si>
    <t>Crystal Davis</t>
  </si>
  <si>
    <t>75b69c6d-c80f-44f3-a92f-a5c2008d6c4a</t>
  </si>
  <si>
    <t>Damaris Hardial</t>
  </si>
  <si>
    <t>bfa3125d-ab66-401a-971b-a60500c476a7</t>
  </si>
  <si>
    <t>Darien Best</t>
  </si>
  <si>
    <t>9333da77-4326-4230-bd01-a5a600e33d01</t>
  </si>
  <si>
    <t>Deborah Stack</t>
  </si>
  <si>
    <t>d19cef18-ff6d-4683-8478-a60300e62012</t>
  </si>
  <si>
    <t>Devin Guiles</t>
  </si>
  <si>
    <t>e93783b7-41a0-4868-a6c8-a611008cb659</t>
  </si>
  <si>
    <t>Edwin Argueta</t>
  </si>
  <si>
    <t>0a9a10d6-9e2f-4f81-837b-a3be0129b851</t>
  </si>
  <si>
    <t>Erroll Davidson</t>
  </si>
  <si>
    <t>701d1be0-4aff-4821-b0ac-a61000dc5c5d</t>
  </si>
  <si>
    <t>Genny Pena</t>
  </si>
  <si>
    <t>7c19d9a4-a29f-427b-bc80-a52800e6a5fd</t>
  </si>
  <si>
    <t>Gerard Cordano</t>
  </si>
  <si>
    <t>22fafd11-1164-484b-8208-a25300bfcc84</t>
  </si>
  <si>
    <t>Glenn Murawski</t>
  </si>
  <si>
    <t>4351c913-2324-4e9d-813d-a434016538b4</t>
  </si>
  <si>
    <t>Helen Kneeshaw</t>
  </si>
  <si>
    <t>1be1433a-bb33-4cd5-b928-a5f400fab437</t>
  </si>
  <si>
    <t>Jacqueline Carberry</t>
  </si>
  <si>
    <t>b2e68bac-f960-44fa-a7d1-a5c40172e0d8</t>
  </si>
  <si>
    <t>Jacqueline Helmig</t>
  </si>
  <si>
    <t>45eb2fe5-1f53-430b-bbd8-a5fc00eb73f1</t>
  </si>
  <si>
    <t>James Davis</t>
  </si>
  <si>
    <t>d31c97e2-972b-4f29-b0f5-a59e012d7af2</t>
  </si>
  <si>
    <t>Jason Bolling</t>
  </si>
  <si>
    <t>13fedbaf-cf1b-40bf-8de9-a12a00ce75e9</t>
  </si>
  <si>
    <t>Jason Romano</t>
  </si>
  <si>
    <t>2e4ec7a9-3a84-442e-b701-a5ef00aab1c3</t>
  </si>
  <si>
    <t>6851f97e-7c32-4ae3-8c85-a60000369077</t>
  </si>
  <si>
    <t>Joseph Osei</t>
  </si>
  <si>
    <t>5e78616c-bfca-45a6-8b23-a60400e0c752</t>
  </si>
  <si>
    <t>Joseph Suppo</t>
  </si>
  <si>
    <t>1967e252-b36e-420a-b650-a5e2013be47b</t>
  </si>
  <si>
    <t>96a75846-2570-4a41-b92b-a46c00e55ca7</t>
  </si>
  <si>
    <t>Julian  Brown</t>
  </si>
  <si>
    <t>a50aa555-b2c8-49c9-a257-a45100b58858</t>
  </si>
  <si>
    <t>Julian Entner</t>
  </si>
  <si>
    <t>Kareem Hertzog</t>
  </si>
  <si>
    <t>e30ca972-7aa7-4f05-9b1e-a58400d69569</t>
  </si>
  <si>
    <t>Karima N. Pace</t>
  </si>
  <si>
    <t>2b5fac26-3f7f-4362-8e7f-a44d01492a8b</t>
  </si>
  <si>
    <t>Katharine Rehder</t>
  </si>
  <si>
    <t>a024d0f9-7583-4f04-892b-a60e011ff6ba</t>
  </si>
  <si>
    <t>Katherine Kosich</t>
  </si>
  <si>
    <t>88b1dfe6-7bd0-4fe1-afea-a6010128e600</t>
  </si>
  <si>
    <t>Kendell May</t>
  </si>
  <si>
    <t>a8a74548-1e82-427e-833b-a5c500ff5711</t>
  </si>
  <si>
    <t>Kwashee Totimeh</t>
  </si>
  <si>
    <t>cd3685e9-95f9-483c-8135-a5ae00d4d6d9</t>
  </si>
  <si>
    <t>Laly Baez</t>
  </si>
  <si>
    <t>6b56a202-d49b-4bf0-a4cb-a5e6012c088d</t>
  </si>
  <si>
    <t>Laura Silver</t>
  </si>
  <si>
    <t>aad0d7a4-aacc-4cf4-b81b-a59e009b53da</t>
  </si>
  <si>
    <t>Leslie Seifert</t>
  </si>
  <si>
    <t>eb81afbd-2c37-4c43-8958-a59400d65e04</t>
  </si>
  <si>
    <t>803b2083-5f1e-4fb8-9448-a60500f194e9</t>
  </si>
  <si>
    <t>Maha Awad</t>
  </si>
  <si>
    <t>fefc9886-de43-4739-b529-a55901433aa5</t>
  </si>
  <si>
    <t>Maria Clegg</t>
  </si>
  <si>
    <t>0bf86cf7-24f1-4dfa-aeb4-a60f00d49401</t>
  </si>
  <si>
    <t>Merlisa Cornwall</t>
  </si>
  <si>
    <t>402fc119-9617-4b41-b4c9-a45b00dc0cf3</t>
  </si>
  <si>
    <t>Michael Awusie</t>
  </si>
  <si>
    <t>cf1636fa-7bf8-4c03-9b8d-a38c00bfbce1</t>
  </si>
  <si>
    <t>Momina Abdul Mannan</t>
  </si>
  <si>
    <t>54c65908-e748-4a0e-8370-a65200f5b9c0</t>
  </si>
  <si>
    <t>Monique Coppin</t>
  </si>
  <si>
    <t>b6878e5b-41a4-450c-898c-a436016c8351</t>
  </si>
  <si>
    <t xml:space="preserve">Nailah  Brown </t>
  </si>
  <si>
    <t>f91537bf-4228-48ea-a119-a454010e8d5b</t>
  </si>
  <si>
    <t>Natalia Aristy</t>
  </si>
  <si>
    <t>4417cf09-ef42-492e-bcd5-a5e7013d3a32</t>
  </si>
  <si>
    <t>Nathalie Granados</t>
  </si>
  <si>
    <t>4db41c5b-4111-48f4-b0e3-a5b400df4dfb</t>
  </si>
  <si>
    <t>Nicollette Ruiz</t>
  </si>
  <si>
    <t>378408f5-cd10-4997-8ba9-a59900f14b7d</t>
  </si>
  <si>
    <t>Noni Porter</t>
  </si>
  <si>
    <t>ef852284-0194-488b-99da-a60e01888c45</t>
  </si>
  <si>
    <t>Nyemah Gore</t>
  </si>
  <si>
    <t>7b52d4bb-bb05-436f-accf-a59800a3e6e5</t>
  </si>
  <si>
    <t>Okitto Bailey</t>
  </si>
  <si>
    <t>b1049b63-7303-495e-b197-a5c1016a678b</t>
  </si>
  <si>
    <t>Pamela Zaiter</t>
  </si>
  <si>
    <t>d8bcb480-940f-44db-b76c-a5f00095db65</t>
  </si>
  <si>
    <t>Philip Gagnon</t>
  </si>
  <si>
    <t>0be8c3e6-203e-49dd-80d4-a57c00fa17c2</t>
  </si>
  <si>
    <t>Quamina Belgrave</t>
  </si>
  <si>
    <t>fd2e1db7-2d77-4420-a1b1-a5fa00bbd81e</t>
  </si>
  <si>
    <t>Richard Billson</t>
  </si>
  <si>
    <t>2ac26e5e-59e3-438c-9ebd-a59d00f3052d</t>
  </si>
  <si>
    <t>Samantha Brijmohan</t>
  </si>
  <si>
    <t>4da76833-c52b-4305-b27f-a60f0112c445</t>
  </si>
  <si>
    <t>Samantha Friend</t>
  </si>
  <si>
    <t>743cf306-b2a6-403b-a753-a42700abf49c</t>
  </si>
  <si>
    <t>07642304-df7e-4d7a-a21a-a56d0115d4d5</t>
  </si>
  <si>
    <t>Shalyce Barnes</t>
  </si>
  <si>
    <t>59217436-8317-487d-90ba-a2ee00a51dc5</t>
  </si>
  <si>
    <t>Shantae Renfroe</t>
  </si>
  <si>
    <t>a76281cb-e779-47ed-a01c-a5ec011039c3</t>
  </si>
  <si>
    <t>Shatiqua Burkett</t>
  </si>
  <si>
    <t>f6ee2915-f659-4812-841b-a3d9014b3978</t>
  </si>
  <si>
    <t xml:space="preserve">Shena Brackenridge </t>
  </si>
  <si>
    <t>fdca5cfe-0760-4d5a-bdd5-a15d012d6591</t>
  </si>
  <si>
    <t>Stephen Davis-Kos</t>
  </si>
  <si>
    <t>2a4ef03a-3a1c-44c2-b0b2-a5ca0184d38e</t>
  </si>
  <si>
    <t>Tannisha  Mohammed</t>
  </si>
  <si>
    <t>3200aa6f-ae53-47d9-87ef-a54d000f0f75</t>
  </si>
  <si>
    <t>Tekisha Crosby</t>
  </si>
  <si>
    <t>8f2475d3-bca4-4ca5-97cd-a20c00f80406</t>
  </si>
  <si>
    <t>Theo Fawell</t>
  </si>
  <si>
    <t>262aa0cb-a4b1-4db6-9ad4-a58900e17606</t>
  </si>
  <si>
    <t>Timothy Blackford</t>
  </si>
  <si>
    <t>Tori Saldivia</t>
  </si>
  <si>
    <t>00bdac17-a61d-4e81-9766-a4a700b84994</t>
  </si>
  <si>
    <t>Valentyn Smith</t>
  </si>
  <si>
    <t>bf2cb73c-fbd2-492e-be0e-a59e01599d0d</t>
  </si>
  <si>
    <t>Wanda White</t>
  </si>
  <si>
    <t>3f9a2e78-6e01-43af-9249-a5b600a01420</t>
  </si>
  <si>
    <t>Wesley Boone</t>
  </si>
  <si>
    <t>2257a1b5-0425-41b5-a0fb-a5a30055cbe3</t>
  </si>
  <si>
    <t>William Lutz</t>
  </si>
  <si>
    <t>7b6afd9c-2e3a-4116-b799-a4a4013aa29c</t>
  </si>
  <si>
    <t>Yan Carlos Mejia</t>
  </si>
  <si>
    <t>1c1ec790-5fed-465e-be15-a44a0146453c</t>
  </si>
  <si>
    <t>Yasmeen Chisolm</t>
  </si>
  <si>
    <t>e113d8f0-6cda-4feb-8ff4-a5f3011c811d</t>
  </si>
  <si>
    <t>Yessi Jimenez</t>
  </si>
  <si>
    <t>23557c07-59a7-4669-a72c-a5ec0075c14a</t>
  </si>
  <si>
    <t>Yukie Sugahara</t>
  </si>
  <si>
    <t>4faaa314-d611-43a1-b9dd-a5a900d7a57e</t>
  </si>
  <si>
    <t>677d1680-8063-4e72-84aa-a0fa00fb15cf</t>
  </si>
  <si>
    <t>f1a98ed3-221d-48ed-b309-a5f400db5b23</t>
  </si>
  <si>
    <t>3c834288-ef27-4064-b118-a5f500d8fed8</t>
  </si>
  <si>
    <t>Percent in Each Rating Category</t>
  </si>
  <si>
    <t>Pre-Novice</t>
  </si>
  <si>
    <t>Novice</t>
  </si>
  <si>
    <t>Emerging</t>
  </si>
  <si>
    <t>Average Rating by Competency</t>
  </si>
  <si>
    <t>Overall Average</t>
  </si>
  <si>
    <t>Number of Teachers Represented</t>
  </si>
  <si>
    <t>Averages</t>
  </si>
  <si>
    <t>ed850b49-34b8-45ce-84e7-a5d200939dd3</t>
  </si>
  <si>
    <t>Alana Molloy</t>
  </si>
  <si>
    <t>Christian Dienna</t>
  </si>
  <si>
    <t>a515ed9d-32ad-4dbc-9791-a59300ef749c</t>
  </si>
  <si>
    <t>Andrew Martin</t>
  </si>
  <si>
    <t>Sharon Cadogan</t>
  </si>
  <si>
    <t>Diamond Skinner</t>
  </si>
  <si>
    <t>Nadine Sudlow</t>
  </si>
  <si>
    <t>Up 1 Level</t>
  </si>
  <si>
    <t>No Change</t>
  </si>
  <si>
    <t>Shannon Taylor</t>
  </si>
  <si>
    <t>Najah Gall</t>
  </si>
  <si>
    <t>Kelsey Steffen</t>
  </si>
  <si>
    <t>Marcy Sutherland</t>
  </si>
  <si>
    <t>Stephanie Plachy</t>
  </si>
  <si>
    <t>Rod Rodriguez</t>
  </si>
  <si>
    <t>Ayesha Hoda</t>
  </si>
  <si>
    <t>Dana Diaz</t>
  </si>
  <si>
    <t>Katie Furr</t>
  </si>
  <si>
    <t>Ashley Steed</t>
  </si>
  <si>
    <t>527ba0c3-3131-4993-9e05-a5a3014fc340</t>
  </si>
  <si>
    <t>Brittney Glenn</t>
  </si>
  <si>
    <t>Nadine Lewis-Knight</t>
  </si>
  <si>
    <t>Christina  Desources</t>
  </si>
  <si>
    <t>Priyanka Kaura</t>
  </si>
  <si>
    <t>df67de0d-a276-4a93-b935-a58a0132a17e</t>
  </si>
  <si>
    <t>Carmen Ramos</t>
  </si>
  <si>
    <t>Sohail Qureshi</t>
  </si>
  <si>
    <t>Pamela Ackert Schons</t>
  </si>
  <si>
    <t>d02925ac-aacf-4077-a496-a5b400a156f4</t>
  </si>
  <si>
    <t>Casilda Ruiz</t>
  </si>
  <si>
    <t>Down 1 Level</t>
  </si>
  <si>
    <t>Charlotte Wellington</t>
  </si>
  <si>
    <t>Jillian Chaiken</t>
  </si>
  <si>
    <t>Alexis Betancourt</t>
  </si>
  <si>
    <t>0786adc0-ff51-4ded-aec0-a5a100b1c143</t>
  </si>
  <si>
    <t>Charlotte Dooling</t>
  </si>
  <si>
    <t>Marlowe Knipes</t>
  </si>
  <si>
    <t>407e8174-b0f7-4f0b-8350-a5b20132d5d3</t>
  </si>
  <si>
    <t>Chris Cummins</t>
  </si>
  <si>
    <t>Grisel Cordero</t>
  </si>
  <si>
    <t>4af6fa7a-eabe-4ad1-a01f-a57c0160d515</t>
  </si>
  <si>
    <t>Chris Matheson</t>
  </si>
  <si>
    <t>Katherine Pogue</t>
  </si>
  <si>
    <t>Andrea Mazza</t>
  </si>
  <si>
    <t>Up 2 Levels</t>
  </si>
  <si>
    <t>Mary Williams-Elibert</t>
  </si>
  <si>
    <t>Deirdre Metcalf</t>
  </si>
  <si>
    <t>cd27e3d5-a45b-46f4-ad9a-a5ae01870db9</t>
  </si>
  <si>
    <t>Curtis  Timmons</t>
  </si>
  <si>
    <t>294c5344-05d5-4fd9-a99f-a532017dbae7</t>
  </si>
  <si>
    <t>Dacota Pratt-Pariseau</t>
  </si>
  <si>
    <t>Dalvin Bartley</t>
  </si>
  <si>
    <t>Heather Green</t>
  </si>
  <si>
    <t>63a55da7-9b4a-4714-afa4-a5df011d1a3b</t>
  </si>
  <si>
    <t>Daniel Centeno</t>
  </si>
  <si>
    <t>Tatiana Baron</t>
  </si>
  <si>
    <t>24c2431f-55c7-4d4d-8912-a58e018b37bd</t>
  </si>
  <si>
    <t>Daniel Raskin</t>
  </si>
  <si>
    <t>Kaitlin Zisa</t>
  </si>
  <si>
    <t>Kati Casey</t>
  </si>
  <si>
    <t>089cfb06-3cca-4850-8305-a5c5011e3f5f</t>
  </si>
  <si>
    <t>David  Lui</t>
  </si>
  <si>
    <t>Rachel Mcsween</t>
  </si>
  <si>
    <t>676a67b6-c629-477b-af21-a524012fdb76</t>
  </si>
  <si>
    <t>David Sheward</t>
  </si>
  <si>
    <t>Elizabeth Putnam</t>
  </si>
  <si>
    <t>Sam Mercuris</t>
  </si>
  <si>
    <t>3074e78c-2c59-4ab0-b2bf-a5fb0061c204</t>
  </si>
  <si>
    <t>Deirdre Glascoe</t>
  </si>
  <si>
    <t>Jane Austrie-James</t>
  </si>
  <si>
    <t>b9550676-6e69-4eed-b140-a5830031b8ee</t>
  </si>
  <si>
    <t>Denique Haynes</t>
  </si>
  <si>
    <t>Kelly Johnston</t>
  </si>
  <si>
    <t>57a2517a-dfa5-46f0-90e3-a5e900c84086</t>
  </si>
  <si>
    <t>Elizabeth Davis</t>
  </si>
  <si>
    <t>d71b7a00-55ac-4d49-ad15-a5f7013adfa4</t>
  </si>
  <si>
    <t>Elizabeth Gloeggler</t>
  </si>
  <si>
    <t>Stefanie Greco</t>
  </si>
  <si>
    <t>Samuel Copeland</t>
  </si>
  <si>
    <t>Hollie Cottrell</t>
  </si>
  <si>
    <t>Emilie Jones-McAdams</t>
  </si>
  <si>
    <t>Stacey Murray</t>
  </si>
  <si>
    <t>cf1243b1-2473-4de5-8a21-a41b009a6f91</t>
  </si>
  <si>
    <t>Hadiyah Najeeullah</t>
  </si>
  <si>
    <t>44693e06-1633-4edb-8865-a5ae0022295d</t>
  </si>
  <si>
    <t>Hasina Akhter Rahman</t>
  </si>
  <si>
    <t>Michaella  Dauphin</t>
  </si>
  <si>
    <t>Laura Sztejnberg</t>
  </si>
  <si>
    <t>Lamar Timmons-Long</t>
  </si>
  <si>
    <t>677d086f-1498-44c4-b1af-a2b201444222</t>
  </si>
  <si>
    <t>Isabel Mauriello</t>
  </si>
  <si>
    <t>Nicole Desantis</t>
  </si>
  <si>
    <t>Claudette Oliveras</t>
  </si>
  <si>
    <t>Kendra Miller</t>
  </si>
  <si>
    <t>Gabriela Rivera</t>
  </si>
  <si>
    <t>d171727d-6df8-4e48-826f-a5b600dd0188</t>
  </si>
  <si>
    <t>Jasmin Robinson</t>
  </si>
  <si>
    <t>Brenton Be</t>
  </si>
  <si>
    <t>Breanne Young</t>
  </si>
  <si>
    <t>Natalie Martin</t>
  </si>
  <si>
    <t>5429d42a-4cf5-41ef-8804-a5b600cc8b14</t>
  </si>
  <si>
    <t>Jennifer  Mastrogiovanni</t>
  </si>
  <si>
    <t>Margetina Velentzas</t>
  </si>
  <si>
    <t>Monique Wilson</t>
  </si>
  <si>
    <t>d04b05a9-2bc4-4273-80ff-a1ea0071d448</t>
  </si>
  <si>
    <t>Jewels Oladeji</t>
  </si>
  <si>
    <t>Melissa Cavaliero</t>
  </si>
  <si>
    <t>8a09e5d8-96a1-48d7-bff8-a5b500da92a8</t>
  </si>
  <si>
    <t>Joseph Mavaro</t>
  </si>
  <si>
    <t>Bushra Makiya</t>
  </si>
  <si>
    <t>Julia Christensen</t>
  </si>
  <si>
    <t>Andrew  Cloherty</t>
  </si>
  <si>
    <t>Brittany Miller</t>
  </si>
  <si>
    <t>Maria Sica</t>
  </si>
  <si>
    <t>c65d775c-708d-4114-994a-a613004202e7</t>
  </si>
  <si>
    <t>Kamara Cupidon</t>
  </si>
  <si>
    <t>d5b35041-cf96-41f7-b6cf-a5b400dcadb0</t>
  </si>
  <si>
    <t>Kareen Eustache</t>
  </si>
  <si>
    <t>Shonel Fraser</t>
  </si>
  <si>
    <t>Joshua Cuozzo</t>
  </si>
  <si>
    <t>Kelly Pelan</t>
  </si>
  <si>
    <t>Hugh Fletcher</t>
  </si>
  <si>
    <t>9dc99b9f-aac8-4837-ac7a-a60a01227504</t>
  </si>
  <si>
    <t>Kevin Robillard</t>
  </si>
  <si>
    <t>Rob York</t>
  </si>
  <si>
    <t>Jason Petsch</t>
  </si>
  <si>
    <t>Stephanie Carlson</t>
  </si>
  <si>
    <t>7c1e98cc-bca2-4a16-9204-a52a01330232</t>
  </si>
  <si>
    <t>Laneek Semple</t>
  </si>
  <si>
    <t>Stephanie  Velez</t>
  </si>
  <si>
    <t>0d0c0448-09bc-403a-a0c7-a3a8013af0d7</t>
  </si>
  <si>
    <t>Lasasha Oyo</t>
  </si>
  <si>
    <t>Sashennae Williams</t>
  </si>
  <si>
    <t>7d5852b5-6452-481d-8c93-a2cf0135d931</t>
  </si>
  <si>
    <t>Lisa Tong</t>
  </si>
  <si>
    <t>Eileen Olivera</t>
  </si>
  <si>
    <t>893ce1e7-689c-4ffd-8cd2-a5ac00ec260e</t>
  </si>
  <si>
    <t>Luz Hernandez</t>
  </si>
  <si>
    <t>Nicole Sciortino</t>
  </si>
  <si>
    <t>Drusilla Sawyer</t>
  </si>
  <si>
    <t>Peter Holmes</t>
  </si>
  <si>
    <t>101eaea2-cd7f-4620-85c1-a59400aec540</t>
  </si>
  <si>
    <t>Marcella Monney</t>
  </si>
  <si>
    <t>9e567221-bfa4-450c-a47e-a5ea017e8325</t>
  </si>
  <si>
    <t>Matthew Mastricova</t>
  </si>
  <si>
    <t>Jamie Kaufman</t>
  </si>
  <si>
    <t>cdc2a1c6-d44c-4744-a615-a5a600c7e7da</t>
  </si>
  <si>
    <t>Matthew Smart</t>
  </si>
  <si>
    <t>Guiselle Espinoza</t>
  </si>
  <si>
    <t>3f915bda-51e1-445a-9132-a59f00b7e45a</t>
  </si>
  <si>
    <t>Megan Fishman</t>
  </si>
  <si>
    <t>881863ef-f318-4e92-a324-a59301489c7d</t>
  </si>
  <si>
    <t>Melissa Maldonado</t>
  </si>
  <si>
    <t>Christopher MacDevitt</t>
  </si>
  <si>
    <t>Grace Omorebokhae</t>
  </si>
  <si>
    <t>Nigel Caines</t>
  </si>
  <si>
    <t>6f8990dc-4d2f-483b-9b34-a54a01554419</t>
  </si>
  <si>
    <t>Morgan Kelly</t>
  </si>
  <si>
    <t>Sean Garvey</t>
  </si>
  <si>
    <t>Analia Penta</t>
  </si>
  <si>
    <t>a2897885-5cec-4f23-ac3a-a52300b24529</t>
  </si>
  <si>
    <t>Najie Josama</t>
  </si>
  <si>
    <t>Carly Peterson</t>
  </si>
  <si>
    <t>Down 2 Levels</t>
  </si>
  <si>
    <t>Vaughan Danvers</t>
  </si>
  <si>
    <t>Elkis Felice</t>
  </si>
  <si>
    <t>Lori-Ann Lowe</t>
  </si>
  <si>
    <t>Samantha Cato</t>
  </si>
  <si>
    <t>3d678217-852c-42a5-9a4d-a5a700fde3c3</t>
  </si>
  <si>
    <t>Pamela  Pena</t>
  </si>
  <si>
    <t>Damen Davis</t>
  </si>
  <si>
    <t>Caitlin DeRousse</t>
  </si>
  <si>
    <t>ab47c7a1-7b28-42d2-af9f-a5fb01069469</t>
  </si>
  <si>
    <t>Patricia Scherpf</t>
  </si>
  <si>
    <t>Elizabeth Kiernan</t>
  </si>
  <si>
    <t>Michael   Grassano</t>
  </si>
  <si>
    <t>Vinnessa  Coles</t>
  </si>
  <si>
    <t>f9ffba5a-657f-429c-ac2f-a4f000ace0df</t>
  </si>
  <si>
    <t>Ralph Haynes</t>
  </si>
  <si>
    <t>Valera Vanessa</t>
  </si>
  <si>
    <t>d26ed919-280f-497e-b7da-a41001424066</t>
  </si>
  <si>
    <t>Ramon Perdomo</t>
  </si>
  <si>
    <t>a6c83a59-ce56-4a10-96e1-a5700169fa24</t>
  </si>
  <si>
    <t>Rasheed Sparks</t>
  </si>
  <si>
    <t>Danielle Cooley</t>
  </si>
  <si>
    <t>3cb45329-188f-4070-94af-a4a6011058e3</t>
  </si>
  <si>
    <t>Rashi Mager Garfield</t>
  </si>
  <si>
    <t>Gabrielle Lee</t>
  </si>
  <si>
    <t>51fc415d-ae40-431d-b6e2-a53301495c59</t>
  </si>
  <si>
    <t>7444681c-dede-4a89-b8cb-a5ee01741f4c</t>
  </si>
  <si>
    <t>Renee Rispoli</t>
  </si>
  <si>
    <t>6e149dc3-fa5a-42e3-9901-a5d700fd70cb</t>
  </si>
  <si>
    <t>Robyn Collins</t>
  </si>
  <si>
    <t>Riyad Baksh</t>
  </si>
  <si>
    <t>7958a324-2a83-4a89-8a6c-a52900e9a6c9</t>
  </si>
  <si>
    <t>Samuel Carcamo</t>
  </si>
  <si>
    <t>Angie Torres</t>
  </si>
  <si>
    <t>9c4fe748-f612-452d-8b1e-a5be00eb682b</t>
  </si>
  <si>
    <t>Samuel Chase</t>
  </si>
  <si>
    <t>Shenaz Kapasi</t>
  </si>
  <si>
    <t>4fe73d08-ef77-404a-bc8e-a528017373c0</t>
  </si>
  <si>
    <t>Shanel Johnson</t>
  </si>
  <si>
    <t>63d424ae-8882-48fd-a78f-a57b00fc38ad</t>
  </si>
  <si>
    <t>Shaniya Spencer</t>
  </si>
  <si>
    <t>Julia DeCoteau</t>
  </si>
  <si>
    <t>Lynda Baker | Marcia  Wint</t>
  </si>
  <si>
    <t>Jackie  Geary</t>
  </si>
  <si>
    <t>Lauren Ravit-Franceskin</t>
  </si>
  <si>
    <t>010df90f-33bf-4f71-9aec-a5c401704fcf</t>
  </si>
  <si>
    <t>Solomon Fisher-Smith</t>
  </si>
  <si>
    <t>1c794496-f6fc-4207-a34f-a0d900fb2a7f</t>
  </si>
  <si>
    <t>Stephen Ianiere</t>
  </si>
  <si>
    <t>Osvaldo Claudio</t>
  </si>
  <si>
    <t>711e5c39-3de5-4cbc-a50b-a5c001040fbe</t>
  </si>
  <si>
    <t xml:space="preserve">Sydney  King </t>
  </si>
  <si>
    <t>Patrice Saunders</t>
  </si>
  <si>
    <t>Luann Milito</t>
  </si>
  <si>
    <t>Aiysha Cooper</t>
  </si>
  <si>
    <t>2435e5ec-f297-4e2c-99d0-a2c700c1b53d</t>
  </si>
  <si>
    <t>Tenika Isaacs</t>
  </si>
  <si>
    <t>e2afcdb9-63a0-4167-a1f9-a2ac00a32ce2</t>
  </si>
  <si>
    <t>Tennielle Scott-Phillips</t>
  </si>
  <si>
    <t>Safiya Blanc</t>
  </si>
  <si>
    <t>Tiffany Braby</t>
  </si>
  <si>
    <t>7b982920-6606-42ad-a502-a59500feb8cc</t>
  </si>
  <si>
    <t>Tiffany Nieves</t>
  </si>
  <si>
    <t>9fcbe58a-545d-4799-8b85-a5c200b6a64a</t>
  </si>
  <si>
    <t>Veronica Diamond</t>
  </si>
  <si>
    <t>Caileen Reilly</t>
  </si>
  <si>
    <t>4c0b3bb3-9378-4cf3-8069-a51501482927</t>
  </si>
  <si>
    <t>Wilkens Gilles</t>
  </si>
  <si>
    <t>226d8f7c-bfce-4a07-b2a8-a5f700d9a104</t>
  </si>
  <si>
    <t>Will Lasky</t>
  </si>
  <si>
    <t>Andeisha Carbon</t>
  </si>
  <si>
    <t>Tamara Del Rosario</t>
  </si>
  <si>
    <t>Christina Carlson</t>
  </si>
  <si>
    <t>Jennifer Carnovale</t>
  </si>
  <si>
    <t>cd6386ea-a211-4fc0-8ff8-a5b400ded1c4</t>
  </si>
  <si>
    <t>Zaiya Rucker</t>
  </si>
  <si>
    <t>Emily Thurston</t>
  </si>
  <si>
    <t>Luz Austin</t>
  </si>
  <si>
    <t>89944cae-fa2e-47fe-a8bd-a5bd00f2f710</t>
  </si>
  <si>
    <t>Kemouy Bhalai</t>
  </si>
  <si>
    <t>Christina Allen</t>
  </si>
  <si>
    <t>FE Site</t>
  </si>
  <si>
    <t>Training Academy</t>
  </si>
  <si>
    <t>Field Experience Site</t>
  </si>
  <si>
    <t>Fellows Currently Enrolled</t>
  </si>
  <si>
    <t>Round 1 CL</t>
  </si>
  <si>
    <t>Round 1 EC</t>
  </si>
  <si>
    <t>Round 1 DL</t>
  </si>
  <si>
    <t>Round 1 All</t>
  </si>
  <si>
    <t>Round 2 CL</t>
  </si>
  <si>
    <t>Round 2 EC</t>
  </si>
  <si>
    <t>Round 2 DL</t>
  </si>
  <si>
    <t>Round 2 All</t>
  </si>
  <si>
    <t>Round 3 CL</t>
  </si>
  <si>
    <t>Round 3 EC</t>
  </si>
  <si>
    <t>Round 3 DL</t>
  </si>
  <si>
    <t>Round 3 All</t>
  </si>
  <si>
    <t>Site Avg Anchor Tech Score</t>
  </si>
  <si>
    <t>Avg 100%</t>
  </si>
  <si>
    <t>Avg What To Do</t>
  </si>
  <si>
    <t>Avg Strong Voice</t>
  </si>
  <si>
    <t>Avg Positive Frame</t>
  </si>
  <si>
    <t>Site Avg NonAnchor Tech Score</t>
  </si>
  <si>
    <t>Avg Engineer Efficiency</t>
  </si>
  <si>
    <t>Avg Strong Start</t>
  </si>
  <si>
    <t>Avg Cold Call</t>
  </si>
  <si>
    <t>Avg Stretch It</t>
  </si>
  <si>
    <t>Avg Control the Game</t>
  </si>
  <si>
    <t>Avg Everybody Writes</t>
  </si>
  <si>
    <t xml:space="preserve">K028 P.S. 028 The Warren Prep Academy </t>
  </si>
  <si>
    <t xml:space="preserve">K053 P.S. K053 </t>
  </si>
  <si>
    <t xml:space="preserve">K071 Juan Morel Campos Secondary School </t>
  </si>
  <si>
    <t xml:space="preserve">K220 J.H.S. 220 John J. Pershing </t>
  </si>
  <si>
    <t xml:space="preserve">K227 J.H.S. 227 Edward B. Shallow </t>
  </si>
  <si>
    <t xml:space="preserve">K373 P.S. 373 - Brooklyn Transition Center </t>
  </si>
  <si>
    <t xml:space="preserve">K396 P.S. K396 </t>
  </si>
  <si>
    <t xml:space="preserve">K422 Spring Creek Community School </t>
  </si>
  <si>
    <t xml:space="preserve">K549 Bushwick School for Social Justice </t>
  </si>
  <si>
    <t xml:space="preserve">K554 All City Leadership Secondary School </t>
  </si>
  <si>
    <t xml:space="preserve">K562 Evergreen Middle School </t>
  </si>
  <si>
    <t xml:space="preserve">K671 Mott Hall Bridges </t>
  </si>
  <si>
    <t xml:space="preserve">M028 P.S. 028 Wright Brothers </t>
  </si>
  <si>
    <t xml:space="preserve">M038 P.S. 38 Roberto Clemente </t>
  </si>
  <si>
    <t xml:space="preserve">M052 J.H.S. 052 Inwood </t>
  </si>
  <si>
    <t xml:space="preserve">M057 James Weldon Johnson </t>
  </si>
  <si>
    <t xml:space="preserve">M079 Dr. Horan School M079 </t>
  </si>
  <si>
    <t xml:space="preserve">M314 Muscota </t>
  </si>
  <si>
    <t xml:space="preserve">M319 M.S. 319 Maria Teresa </t>
  </si>
  <si>
    <t xml:space="preserve">M369 Urban Assembly School for the Performing Arts </t>
  </si>
  <si>
    <t xml:space="preserve">M555 Central Park East HS </t>
  </si>
  <si>
    <t xml:space="preserve">Q049 P.S. 049 Dorothy Bonawit Kole </t>
  </si>
  <si>
    <t xml:space="preserve">Q137 MS 137 Q </t>
  </si>
  <si>
    <t xml:space="preserve">Q183 P.S. 183 Dr. Richard R. Green </t>
  </si>
  <si>
    <t xml:space="preserve">Q199 P.S. 199 MAURICE A. FITZGERALD </t>
  </si>
  <si>
    <t xml:space="preserve">Q226 J.H.S. 226 Virgil I. Grissom </t>
  </si>
  <si>
    <t xml:space="preserve">Q296 Pan American International High School </t>
  </si>
  <si>
    <t xml:space="preserve">Q319 Village Academy </t>
  </si>
  <si>
    <t xml:space="preserve">X012 P.S. X012 Lewis and Clark School </t>
  </si>
  <si>
    <t xml:space="preserve">X032 P.S. 032 Belmont </t>
  </si>
  <si>
    <t xml:space="preserve">X089 P.S. 089 Bronx </t>
  </si>
  <si>
    <t xml:space="preserve">X092 P.S. 092 Bronx </t>
  </si>
  <si>
    <t xml:space="preserve">X101 M.S. X101 Edward R. Byrne </t>
  </si>
  <si>
    <t xml:space="preserve">X161 P.S. 161 Juan Ponce De Leon School </t>
  </si>
  <si>
    <t xml:space="preserve">X168 P.S. 168 </t>
  </si>
  <si>
    <t xml:space="preserve">X176 P.S. X176 </t>
  </si>
  <si>
    <t xml:space="preserve">X228 MS 228 Jonas Bronck Academy </t>
  </si>
  <si>
    <t xml:space="preserve">X296 South Bronx Academy for Applied Media </t>
  </si>
  <si>
    <t xml:space="preserve">X303 I.S. X303 Leadership &amp; Community Service </t>
  </si>
  <si>
    <t xml:space="preserve">X323 Bronx Writing Academy </t>
  </si>
  <si>
    <t xml:space="preserve">X331 The Bronx School of Young Leaders </t>
  </si>
  <si>
    <t xml:space="preserve">X352 The Vida Bogart School for All Children </t>
  </si>
  <si>
    <t xml:space="preserve">X508 Bronxdale High School </t>
  </si>
  <si>
    <t xml:space="preserve">X556 Bronx Park Middle School </t>
  </si>
  <si>
    <t xml:space="preserve">X721 P.S. X721 - Stephen McSweeney School </t>
  </si>
  <si>
    <t>Fellow Advisor Name</t>
  </si>
  <si>
    <t>Avg Non-Anchor Tech Score</t>
  </si>
  <si>
    <t>Avg Enginer Efficiency</t>
  </si>
  <si>
    <t xml:space="preserve"># of Fellows assigned to Advisor </t>
  </si>
  <si>
    <t>Avg Anchor Tech Score</t>
  </si>
  <si>
    <t>Observer Name</t>
  </si>
  <si>
    <t># Fellows Evaluated in R1</t>
  </si>
  <si>
    <t># Fellows Evaluated in R2</t>
  </si>
  <si>
    <t># Fellows Evaluated in R3</t>
  </si>
  <si>
    <t>Round 1 Average</t>
  </si>
  <si>
    <t># of Fellows Currently Enrolled at Field Experience Site</t>
  </si>
  <si>
    <t>Round 2 Average</t>
  </si>
  <si>
    <t>Round 3 Average</t>
  </si>
  <si>
    <t>Anchor Average of Summative Ratings</t>
  </si>
  <si>
    <t>Anchor- Summative Rating</t>
  </si>
  <si>
    <t>Non-Anchor Formal Average</t>
  </si>
  <si>
    <t xml:space="preserve">Observer Name </t>
  </si>
  <si>
    <t xml:space="preserve">Number of Fellows Rated </t>
  </si>
  <si>
    <t>Average Score Given</t>
  </si>
  <si>
    <t>CL</t>
  </si>
  <si>
    <t>Overall</t>
  </si>
  <si>
    <t>Average Non-Anchor Technique Ratings</t>
  </si>
  <si>
    <t># of Fellows w/ Ratings</t>
  </si>
  <si>
    <t># of Fellows Assigned</t>
  </si>
  <si>
    <t xml:space="preserve">Average Anchor Technique Score </t>
  </si>
  <si>
    <t>Anchor Technique Score</t>
  </si>
  <si>
    <t>Postitive Framing</t>
  </si>
  <si>
    <t>Fellows with Ratings</t>
  </si>
  <si>
    <t>Fellows Assigned</t>
  </si>
  <si>
    <t>Kat marocik</t>
  </si>
  <si>
    <t>Multiple Coaches Listed in TT2 - Please Confirm</t>
  </si>
  <si>
    <t>No Everybody Writes</t>
  </si>
  <si>
    <t>Forrest Bonjo</t>
  </si>
  <si>
    <t>Jeremy Mcneal</t>
  </si>
  <si>
    <t>Joyce Salas</t>
  </si>
  <si>
    <t>Magala Bien-Aime</t>
  </si>
  <si>
    <t>Maria Barnkow</t>
  </si>
  <si>
    <t>Monique Dozier</t>
  </si>
  <si>
    <t>Reginald Mccrimmon</t>
  </si>
  <si>
    <t>Ryan Harold</t>
  </si>
  <si>
    <t>Shannon Boice</t>
  </si>
  <si>
    <t>zzzz</t>
  </si>
  <si>
    <t>Eliann Rodriguez</t>
  </si>
  <si>
    <t xml:space="preserve">X274 THE NEW AMERICAN ACADEMY AT ROBERTO CLEMENTE STATE PARK </t>
  </si>
  <si>
    <t>Tyece Lloyd</t>
  </si>
  <si>
    <t>Sha-Mecca  Hawkins</t>
  </si>
  <si>
    <t>Abhignya Thakore</t>
  </si>
  <si>
    <t>Carly Weisel</t>
  </si>
  <si>
    <t>Range: 0.36 (2.07-2.43)</t>
  </si>
  <si>
    <t>Range: 0.19 (2.57-2.76)</t>
  </si>
  <si>
    <t>Range: 0.23 (2.66-2.89)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</si>
</sst>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0"/>
      <color theme="1"/>
      <name val="Segoe UI"/>
      <family val="2"/>
    </font>
    <font>
      <b/>
      <sz val="10"/>
      <color theme="0"/>
      <name val="Segoe UI"/>
      <family val="2"/>
    </font>
    <font>
      <u/>
      <sz val="11"/>
      <color theme="10"/>
      <name val="Calibri"/>
      <family val="2"/>
      <scheme val="minor"/>
    </font>
    <font>
      <sz val="8"/>
      <color theme="1"/>
      <name val="Segoe UI"/>
      <family val="2"/>
    </font>
    <font>
      <b/>
      <sz val="8"/>
      <color theme="0"/>
      <name val="Segoe UI"/>
      <family val="2"/>
    </font>
    <font>
      <sz val="11"/>
      <color theme="1"/>
      <name val="Calibri"/>
      <family val="2"/>
      <scheme val="minor"/>
    </font>
    <font>
      <b/>
      <sz val="9"/>
      <name val="Segoe UI"/>
      <family val="2"/>
    </font>
    <font>
      <sz val="9"/>
      <color rgb="FF000000"/>
      <name val="Segoe UI"/>
      <family val="2"/>
    </font>
    <font>
      <b/>
      <sz val="6"/>
      <name val="Segoe UI"/>
      <family val="2"/>
    </font>
    <font>
      <sz val="6"/>
      <color theme="1"/>
      <name val="Segoe UI"/>
      <family val="2"/>
    </font>
    <font>
      <sz val="6"/>
      <name val="Segoe UI"/>
      <family val="2"/>
    </font>
    <font>
      <sz val="9"/>
      <color indexed="81"/>
      <name val="Tahoma"/>
      <family val="2"/>
    </font>
    <font>
      <b/>
      <sz val="8"/>
      <color theme="1"/>
      <name val="Segoe UI"/>
      <family val="2"/>
    </font>
    <font>
      <b/>
      <sz val="9"/>
      <color rgb="FF000000"/>
      <name val="Segoe UI"/>
      <family val="2"/>
    </font>
    <font>
      <b/>
      <sz val="9"/>
      <color rgb="FF000000"/>
      <name val="Segoe UI Semilight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name val="Segoe UI"/>
      <family val="2"/>
    </font>
    <font>
      <b/>
      <sz val="9"/>
      <color rgb="FF0070C0"/>
      <name val="Segoe UI"/>
      <family val="2"/>
    </font>
    <font>
      <sz val="11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i/>
      <sz val="10"/>
      <color rgb="FF000000"/>
      <name val="Segoe UI"/>
      <family val="2"/>
    </font>
    <font>
      <sz val="10"/>
      <color rgb="FF000000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EBE7F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9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indent="1"/>
    </xf>
    <xf numFmtId="9" fontId="1" fillId="0" borderId="0" xfId="0" applyNumberFormat="1" applyFont="1" applyAlignment="1">
      <alignment horizontal="left" indent="1"/>
    </xf>
    <xf numFmtId="0" fontId="2" fillId="3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9" fontId="1" fillId="3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/>
    <xf numFmtId="0" fontId="1" fillId="0" borderId="1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2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2" fontId="1" fillId="0" borderId="1" xfId="0" applyNumberFormat="1" applyFont="1" applyBorder="1" applyAlignment="1" applyProtection="1">
      <alignment horizontal="center" vertical="center"/>
      <protection hidden="1"/>
    </xf>
    <xf numFmtId="2" fontId="1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1" xfId="0" applyFont="1" applyFill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 applyProtection="1">
      <alignment horizontal="center" wrapText="1"/>
      <protection hidden="1"/>
    </xf>
    <xf numFmtId="0" fontId="6" fillId="0" borderId="1" xfId="0" applyFont="1" applyBorder="1" applyAlignment="1" applyProtection="1">
      <alignment horizontal="center" wrapText="1"/>
      <protection hidden="1"/>
    </xf>
    <xf numFmtId="2" fontId="1" fillId="0" borderId="1" xfId="0" applyNumberFormat="1" applyFont="1" applyBorder="1" applyAlignment="1" applyProtection="1">
      <alignment horizontal="center" wrapText="1"/>
      <protection hidden="1"/>
    </xf>
    <xf numFmtId="0" fontId="1" fillId="0" borderId="4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1" fillId="0" borderId="1" xfId="0" applyFont="1" applyBorder="1" applyAlignment="1" applyProtection="1">
      <alignment horizontal="center"/>
      <protection hidden="1"/>
    </xf>
    <xf numFmtId="2" fontId="1" fillId="0" borderId="1" xfId="0" applyNumberFormat="1" applyFont="1" applyBorder="1" applyAlignment="1" applyProtection="1">
      <alignment horizontal="center"/>
      <protection hidden="1"/>
    </xf>
    <xf numFmtId="0" fontId="5" fillId="0" borderId="0" xfId="1" applyAlignment="1">
      <alignment vertical="center"/>
    </xf>
    <xf numFmtId="0" fontId="0" fillId="0" borderId="0" xfId="0"/>
    <xf numFmtId="0" fontId="11" fillId="2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12" fillId="0" borderId="0" xfId="0" applyFont="1" applyAlignment="1">
      <alignment horizontal="left"/>
    </xf>
    <xf numFmtId="0" fontId="12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3" fillId="11" borderId="1" xfId="0" applyFont="1" applyFill="1" applyBorder="1" applyAlignment="1">
      <alignment horizontal="center" wrapText="1"/>
    </xf>
    <xf numFmtId="0" fontId="15" fillId="2" borderId="1" xfId="0" applyFont="1" applyFill="1" applyBorder="1" applyAlignment="1">
      <alignment vertical="center" wrapText="1"/>
    </xf>
    <xf numFmtId="0" fontId="1" fillId="0" borderId="4" xfId="0" applyFont="1" applyBorder="1" applyAlignment="1" applyProtection="1">
      <alignment horizontal="center" wrapText="1"/>
      <protection hidden="1"/>
    </xf>
    <xf numFmtId="0" fontId="0" fillId="0" borderId="0" xfId="0" applyAlignment="1" applyProtection="1">
      <alignment horizontal="center"/>
      <protection hidden="1"/>
    </xf>
    <xf numFmtId="0" fontId="12" fillId="2" borderId="1" xfId="0" applyFont="1" applyFill="1" applyBorder="1" applyAlignment="1" applyProtection="1">
      <alignment horizontal="center" wrapText="1"/>
      <protection hidden="1"/>
    </xf>
    <xf numFmtId="0" fontId="1" fillId="2" borderId="1" xfId="0" applyFont="1" applyFill="1" applyBorder="1" applyAlignment="1" applyProtection="1">
      <alignment horizontal="center" wrapText="1"/>
      <protection hidden="1"/>
    </xf>
    <xf numFmtId="0" fontId="10" fillId="13" borderId="1" xfId="0" applyFont="1" applyFill="1" applyBorder="1" applyAlignment="1" applyProtection="1">
      <alignment horizontal="center" wrapText="1"/>
      <protection hidden="1"/>
    </xf>
    <xf numFmtId="0" fontId="17" fillId="13" borderId="1" xfId="0" applyFont="1" applyFill="1" applyBorder="1" applyAlignment="1" applyProtection="1">
      <alignment horizontal="center" wrapText="1"/>
      <protection hidden="1"/>
    </xf>
    <xf numFmtId="0" fontId="18" fillId="0" borderId="0" xfId="0" applyFont="1"/>
    <xf numFmtId="0" fontId="19" fillId="0" borderId="0" xfId="0" applyFont="1"/>
    <xf numFmtId="0" fontId="20" fillId="0" borderId="0" xfId="0" applyFont="1" applyBorder="1" applyAlignment="1">
      <alignment horizontal="left" vertical="center"/>
    </xf>
    <xf numFmtId="0" fontId="20" fillId="0" borderId="0" xfId="0" applyFont="1"/>
    <xf numFmtId="0" fontId="1" fillId="17" borderId="1" xfId="0" applyFont="1" applyFill="1" applyBorder="1" applyAlignment="1">
      <alignment horizontal="center" wrapText="1"/>
    </xf>
    <xf numFmtId="0" fontId="10" fillId="18" borderId="1" xfId="0" applyFont="1" applyFill="1" applyBorder="1" applyAlignment="1" applyProtection="1">
      <alignment horizontal="center" wrapText="1"/>
      <protection hidden="1"/>
    </xf>
    <xf numFmtId="0" fontId="6" fillId="0" borderId="0" xfId="0" applyFont="1"/>
    <xf numFmtId="9" fontId="10" fillId="20" borderId="1" xfId="2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9" fontId="0" fillId="0" borderId="0" xfId="2" applyFont="1"/>
    <xf numFmtId="9" fontId="1" fillId="0" borderId="1" xfId="2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1" borderId="1" xfId="0" applyFont="1" applyFill="1" applyBorder="1"/>
    <xf numFmtId="0" fontId="0" fillId="0" borderId="0" xfId="0" applyBorder="1"/>
    <xf numFmtId="0" fontId="1" fillId="26" borderId="1" xfId="0" applyFont="1" applyFill="1" applyBorder="1"/>
    <xf numFmtId="0" fontId="1" fillId="27" borderId="1" xfId="0" applyFont="1" applyFill="1" applyBorder="1"/>
    <xf numFmtId="0" fontId="1" fillId="7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2" fillId="2" borderId="1" xfId="0" applyFont="1" applyFill="1" applyBorder="1" applyAlignment="1">
      <alignment horizontal="left" vertical="center" wrapText="1"/>
    </xf>
    <xf numFmtId="11" fontId="1" fillId="0" borderId="0" xfId="0" applyNumberFormat="1" applyFont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2" fontId="2" fillId="12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  <xf numFmtId="0" fontId="0" fillId="0" borderId="0" xfId="0" applyAlignment="1">
      <alignment horizontal="center" vertical="center" wrapText="1"/>
    </xf>
    <xf numFmtId="0" fontId="0" fillId="2" borderId="9" xfId="0" applyFill="1" applyBorder="1" applyAlignment="1">
      <alignment vertical="center"/>
    </xf>
    <xf numFmtId="0" fontId="25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/>
    <xf numFmtId="2" fontId="1" fillId="0" borderId="1" xfId="0" applyNumberFormat="1" applyFont="1" applyBorder="1"/>
    <xf numFmtId="0" fontId="2" fillId="2" borderId="1" xfId="0" applyFont="1" applyFill="1" applyBorder="1" applyAlignment="1">
      <alignment horizontal="center" wrapText="1"/>
    </xf>
    <xf numFmtId="0" fontId="0" fillId="0" borderId="1" xfId="0" applyBorder="1"/>
    <xf numFmtId="0" fontId="2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2" fontId="1" fillId="0" borderId="18" xfId="0" applyNumberFormat="1" applyFont="1" applyBorder="1"/>
    <xf numFmtId="2" fontId="1" fillId="0" borderId="19" xfId="0" applyNumberFormat="1" applyFont="1" applyBorder="1"/>
    <xf numFmtId="2" fontId="1" fillId="0" borderId="20" xfId="0" applyNumberFormat="1" applyFont="1" applyBorder="1"/>
    <xf numFmtId="2" fontId="1" fillId="0" borderId="21" xfId="0" applyNumberFormat="1" applyFont="1" applyBorder="1"/>
    <xf numFmtId="2" fontId="1" fillId="0" borderId="22" xfId="0" applyNumberFormat="1" applyFont="1" applyBorder="1"/>
    <xf numFmtId="2" fontId="0" fillId="0" borderId="1" xfId="0" applyNumberFormat="1" applyBorder="1"/>
    <xf numFmtId="0" fontId="0" fillId="0" borderId="1" xfId="0" applyBorder="1" applyAlignment="1">
      <alignment wrapText="1"/>
    </xf>
    <xf numFmtId="0" fontId="28" fillId="3" borderId="1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24" fillId="2" borderId="1" xfId="0" applyFont="1" applyFill="1" applyBorder="1"/>
    <xf numFmtId="0" fontId="24" fillId="2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9" fontId="24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9" fontId="1" fillId="0" borderId="1" xfId="2" applyFont="1" applyBorder="1" applyAlignment="1">
      <alignment horizontal="center"/>
    </xf>
    <xf numFmtId="0" fontId="25" fillId="2" borderId="2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vertical="center"/>
    </xf>
    <xf numFmtId="0" fontId="26" fillId="27" borderId="8" xfId="0" applyFont="1" applyFill="1" applyBorder="1" applyAlignment="1">
      <alignment vertical="center"/>
    </xf>
    <xf numFmtId="0" fontId="26" fillId="11" borderId="8" xfId="0" applyFont="1" applyFill="1" applyBorder="1" applyAlignment="1">
      <alignment vertical="center"/>
    </xf>
    <xf numFmtId="0" fontId="26" fillId="21" borderId="8" xfId="0" applyFont="1" applyFill="1" applyBorder="1" applyAlignment="1">
      <alignment vertical="center"/>
    </xf>
    <xf numFmtId="9" fontId="2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2" fontId="27" fillId="0" borderId="1" xfId="0" applyNumberFormat="1" applyFont="1" applyBorder="1" applyAlignment="1">
      <alignment horizontal="center" vertical="center"/>
    </xf>
    <xf numFmtId="2" fontId="27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9" fillId="0" borderId="6" xfId="0" applyFont="1" applyFill="1" applyBorder="1" applyAlignment="1">
      <alignment horizontal="left" vertical="center"/>
    </xf>
    <xf numFmtId="0" fontId="21" fillId="0" borderId="0" xfId="1" applyFont="1" applyFill="1" applyAlignment="1">
      <alignment horizontal="center" vertical="center"/>
    </xf>
    <xf numFmtId="0" fontId="16" fillId="23" borderId="1" xfId="0" applyFont="1" applyFill="1" applyBorder="1" applyAlignment="1">
      <alignment horizontal="center"/>
    </xf>
    <xf numFmtId="0" fontId="16" fillId="22" borderId="1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16" fillId="15" borderId="7" xfId="0" applyFont="1" applyFill="1" applyBorder="1" applyAlignment="1">
      <alignment horizontal="center" vertical="center" wrapText="1"/>
    </xf>
    <xf numFmtId="0" fontId="16" fillId="15" borderId="6" xfId="0" applyFont="1" applyFill="1" applyBorder="1" applyAlignment="1">
      <alignment horizontal="center" vertical="center" wrapText="1"/>
    </xf>
    <xf numFmtId="0" fontId="16" fillId="15" borderId="5" xfId="0" applyFont="1" applyFill="1" applyBorder="1" applyAlignment="1">
      <alignment horizontal="center" vertical="center" wrapText="1"/>
    </xf>
    <xf numFmtId="0" fontId="16" fillId="25" borderId="1" xfId="0" applyFont="1" applyFill="1" applyBorder="1" applyAlignment="1">
      <alignment horizontal="center"/>
    </xf>
    <xf numFmtId="0" fontId="16" fillId="2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/>
    </xf>
    <xf numFmtId="0" fontId="25" fillId="2" borderId="11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 wrapText="1"/>
    </xf>
    <xf numFmtId="0" fontId="3" fillId="6" borderId="4" xfId="0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16" borderId="2" xfId="0" applyFon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/>
    </xf>
    <xf numFmtId="0" fontId="4" fillId="2" borderId="2" xfId="0" applyFont="1" applyFill="1" applyBorder="1" applyAlignment="1" applyProtection="1">
      <alignment horizontal="center"/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2" borderId="4" xfId="0" applyFont="1" applyFill="1" applyBorder="1" applyAlignment="1" applyProtection="1">
      <alignment horizontal="center"/>
      <protection hidden="1"/>
    </xf>
    <xf numFmtId="0" fontId="16" fillId="19" borderId="2" xfId="0" applyFont="1" applyFill="1" applyBorder="1" applyAlignment="1" applyProtection="1">
      <alignment horizontal="center" wrapText="1"/>
      <protection hidden="1"/>
    </xf>
    <xf numFmtId="0" fontId="16" fillId="19" borderId="3" xfId="0" applyFont="1" applyFill="1" applyBorder="1" applyAlignment="1" applyProtection="1">
      <alignment horizontal="center" wrapText="1"/>
      <protection hidden="1"/>
    </xf>
    <xf numFmtId="0" fontId="16" fillId="19" borderId="4" xfId="0" applyFont="1" applyFill="1" applyBorder="1" applyAlignment="1" applyProtection="1">
      <alignment horizontal="center" wrapText="1"/>
      <protection hidden="1"/>
    </xf>
    <xf numFmtId="0" fontId="16" fillId="14" borderId="2" xfId="0" applyFont="1" applyFill="1" applyBorder="1" applyAlignment="1" applyProtection="1">
      <alignment horizontal="center" wrapText="1"/>
      <protection hidden="1"/>
    </xf>
    <xf numFmtId="0" fontId="16" fillId="14" borderId="3" xfId="0" applyFont="1" applyFill="1" applyBorder="1" applyAlignment="1" applyProtection="1">
      <alignment horizontal="center" wrapText="1"/>
      <protection hidden="1"/>
    </xf>
    <xf numFmtId="0" fontId="16" fillId="14" borderId="4" xfId="0" applyFont="1" applyFill="1" applyBorder="1" applyAlignment="1" applyProtection="1">
      <alignment horizontal="center" wrapText="1"/>
      <protection hidden="1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28" fillId="6" borderId="0" xfId="0" applyFont="1" applyFill="1" applyAlignment="1">
      <alignment horizontal="center"/>
    </xf>
    <xf numFmtId="0" fontId="28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 tint="-0.2499465926084170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 tint="-0.24994659260841701"/>
      </font>
    </dxf>
    <dxf>
      <font>
        <color theme="0"/>
      </font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 tint="-0.24994659260841701"/>
      </font>
    </dxf>
    <dxf>
      <font>
        <color theme="0"/>
      </font>
    </dxf>
    <dxf>
      <font>
        <color theme="0" tint="-0.24994659260841701"/>
      </font>
    </dxf>
    <dxf>
      <font>
        <color theme="9" tint="-0.24994659260841701"/>
      </font>
    </dxf>
    <dxf>
      <font>
        <color rgb="FFC00000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93CDD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276577</xdr:colOff>
      <xdr:row>1</xdr:row>
      <xdr:rowOff>142522</xdr:rowOff>
    </xdr:from>
    <xdr:to>
      <xdr:col>16</xdr:col>
      <xdr:colOff>3879</xdr:colOff>
      <xdr:row>17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020027" y="390172"/>
          <a:ext cx="6432902" cy="241017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latin typeface="Segoe UI" panose="020B0502040204020203" pitchFamily="34" charset="0"/>
              <a:cs typeface="Segoe UI" panose="020B0502040204020203" pitchFamily="34" charset="0"/>
            </a:rPr>
            <a:t>To use this tracker:</a:t>
          </a:r>
        </a:p>
        <a:p>
          <a:r>
            <a:rPr lang="en-US" sz="900" b="0">
              <a:latin typeface="Segoe UI" panose="020B0502040204020203" pitchFamily="34" charset="0"/>
              <a:cs typeface="Segoe UI" panose="020B0502040204020203" pitchFamily="34" charset="0"/>
            </a:rPr>
            <a:t>1) </a:t>
          </a:r>
          <a:r>
            <a:rPr kumimoji="0" lang="en-US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Go to the PST 2016 Data Tracker wiki page: </a:t>
          </a:r>
          <a:r>
            <a:rPr kumimoji="0" lang="en-US" sz="9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https://tools.tntp.org/confluence/display/TOPIC/PST+2016+Data+Tracker</a:t>
          </a:r>
          <a:r>
            <a:rPr kumimoji="0" lang="en-US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.  </a:t>
          </a:r>
          <a:r>
            <a:rPr lang="en-US" sz="900" b="0">
              <a:latin typeface="Segoe UI" panose="020B0502040204020203" pitchFamily="34" charset="0"/>
              <a:cs typeface="Segoe UI" panose="020B0502040204020203" pitchFamily="34" charset="0"/>
            </a:rPr>
            <a:t>Click</a:t>
          </a:r>
          <a:r>
            <a:rPr lang="en-US" sz="900" b="0" baseline="0">
              <a:latin typeface="Segoe UI" panose="020B0502040204020203" pitchFamily="34" charset="0"/>
              <a:cs typeface="Segoe UI" panose="020B0502040204020203" pitchFamily="34" charset="0"/>
            </a:rPr>
            <a:t> on the "NYCTF Enrollee Data" link in the table at the bottom of the page.</a:t>
          </a:r>
        </a:p>
        <a:p>
          <a:endParaRPr lang="en-US" sz="600" b="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US" sz="900" b="0" baseline="0">
              <a:latin typeface="Segoe UI" panose="020B0502040204020203" pitchFamily="34" charset="0"/>
              <a:cs typeface="Segoe UI" panose="020B0502040204020203" pitchFamily="34" charset="0"/>
            </a:rPr>
            <a:t>2) Once the "NYCTF Enrollee" file opens, click in the upper lefthand corner (above the "1") to select all columns and rows of data, and then "CTRL C" to copy.</a:t>
          </a:r>
        </a:p>
        <a:p>
          <a:endParaRPr lang="en-US" sz="600" b="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US" sz="900" b="0" baseline="0">
              <a:latin typeface="Segoe UI" panose="020B0502040204020203" pitchFamily="34" charset="0"/>
              <a:cs typeface="Segoe UI" panose="020B0502040204020203" pitchFamily="34" charset="0"/>
            </a:rPr>
            <a:t>3) In this tracker, go to the "Enrollee File- PASTE FROM WIKI" worksheet.  Click on cell A1, and then "CTRL V" to paste.</a:t>
          </a:r>
        </a:p>
        <a:p>
          <a:endParaRPr lang="en-US" sz="60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US" sz="900">
              <a:latin typeface="Segoe UI" panose="020B0502040204020203" pitchFamily="34" charset="0"/>
              <a:cs typeface="Segoe UI" panose="020B0502040204020203" pitchFamily="34" charset="0"/>
            </a:rPr>
            <a:t>4) On</a:t>
          </a:r>
          <a:r>
            <a:rPr lang="en-US" sz="900" baseline="0">
              <a:latin typeface="Segoe UI" panose="020B0502040204020203" pitchFamily="34" charset="0"/>
              <a:cs typeface="Segoe UI" panose="020B0502040204020203" pitchFamily="34" charset="0"/>
            </a:rPr>
            <a:t> the PST Data Tracker wiki page, open the "NYCTF Coach Data" file.  Follow the same steps outlined above to select all rows/columns of data in that file, and then paste into the "Coach File- PASTE FROM WIKI" worksheet of this tracker.  </a:t>
          </a:r>
        </a:p>
        <a:p>
          <a:endParaRPr lang="en-US" sz="50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US" sz="900" baseline="0">
              <a:latin typeface="Segoe UI" panose="020B0502040204020203" pitchFamily="34" charset="0"/>
              <a:cs typeface="Segoe UI" panose="020B0502040204020203" pitchFamily="34" charset="0"/>
            </a:rPr>
            <a:t>5) Once the data has been pasted into both of the "PASTE FROM WIKI" worksheets, all of the blue-shaded tabs should auto-populate.  </a:t>
          </a:r>
        </a:p>
        <a:p>
          <a:endParaRPr lang="en-US" sz="90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US" sz="900" b="1" baseline="0">
              <a:latin typeface="Segoe UI" panose="020B0502040204020203" pitchFamily="34" charset="0"/>
              <a:cs typeface="Segoe UI" panose="020B0502040204020203" pitchFamily="34" charset="0"/>
            </a:rPr>
            <a:t>Tracker not working like it should?  Please contact Vicky Brady with any questions or problems.</a:t>
          </a:r>
        </a:p>
        <a:p>
          <a:endParaRPr lang="en-US" sz="900" baseline="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5</xdr:col>
      <xdr:colOff>265995</xdr:colOff>
      <xdr:row>18</xdr:row>
      <xdr:rowOff>67028</xdr:rowOff>
    </xdr:from>
    <xdr:to>
      <xdr:col>16</xdr:col>
      <xdr:colOff>26106</xdr:colOff>
      <xdr:row>31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009445" y="2943578"/>
          <a:ext cx="6465711" cy="1933222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50" b="1">
              <a:latin typeface="Segoe UI" panose="020B0502040204020203" pitchFamily="34" charset="0"/>
              <a:cs typeface="Segoe UI" panose="020B0502040204020203" pitchFamily="34" charset="0"/>
            </a:rPr>
            <a:t>Notes about</a:t>
          </a:r>
          <a:r>
            <a:rPr lang="en-US" sz="950" b="1" baseline="0">
              <a:latin typeface="Segoe UI" panose="020B0502040204020203" pitchFamily="34" charset="0"/>
              <a:cs typeface="Segoe UI" panose="020B0502040204020203" pitchFamily="34" charset="0"/>
            </a:rPr>
            <a:t> tracker functionality:</a:t>
          </a:r>
        </a:p>
        <a:p>
          <a:r>
            <a:rPr lang="en-US" sz="900" b="0">
              <a:latin typeface="Segoe UI" panose="020B0502040204020203" pitchFamily="34" charset="0"/>
              <a:cs typeface="Segoe UI" panose="020B0502040204020203" pitchFamily="34" charset="0"/>
            </a:rPr>
            <a:t>In</a:t>
          </a:r>
          <a:r>
            <a:rPr lang="en-US" sz="900" b="0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900" b="0">
              <a:latin typeface="Segoe UI" panose="020B0502040204020203" pitchFamily="34" charset="0"/>
              <a:cs typeface="Segoe UI" panose="020B0502040204020203" pitchFamily="34" charset="0"/>
            </a:rPr>
            <a:t>the blue-shaded</a:t>
          </a:r>
          <a:r>
            <a:rPr lang="en-US" sz="900" b="0" baseline="0">
              <a:latin typeface="Segoe UI" panose="020B0502040204020203" pitchFamily="34" charset="0"/>
              <a:cs typeface="Segoe UI" panose="020B0502040204020203" pitchFamily="34" charset="0"/>
            </a:rPr>
            <a:t> tabs, you might see the following messages in lieu of a numeric score or rating, which flag TT2 data issues:</a:t>
          </a:r>
        </a:p>
        <a:p>
          <a:r>
            <a:rPr lang="en-US" sz="900" b="0" i="1" baseline="0">
              <a:latin typeface="Segoe UI" panose="020B0502040204020203" pitchFamily="34" charset="0"/>
              <a:cs typeface="Segoe UI" panose="020B0502040204020203" pitchFamily="34" charset="0"/>
            </a:rPr>
            <a:t>    - </a:t>
          </a:r>
          <a:r>
            <a:rPr lang="en-US" sz="900" b="0" i="1">
              <a:latin typeface="Segoe UI" panose="020B0502040204020203" pitchFamily="34" charset="0"/>
              <a:cs typeface="Segoe UI" panose="020B0502040204020203" pitchFamily="34" charset="0"/>
            </a:rPr>
            <a:t>Multiple entries submitted</a:t>
          </a:r>
          <a:r>
            <a:rPr lang="en-US" sz="900" b="0" i="1" baseline="0">
              <a:latin typeface="Segoe UI" panose="020B0502040204020203" pitchFamily="34" charset="0"/>
              <a:cs typeface="Segoe UI" panose="020B0502040204020203" pitchFamily="34" charset="0"/>
            </a:rPr>
            <a:t> in TT2 </a:t>
          </a:r>
          <a:r>
            <a:rPr lang="en-US" sz="900" b="0" i="0" baseline="0">
              <a:latin typeface="Segoe UI" panose="020B0502040204020203" pitchFamily="34" charset="0"/>
              <a:cs typeface="Segoe UI" panose="020B0502040204020203" pitchFamily="34" charset="0"/>
            </a:rPr>
            <a:t>- means that there is more than one formal rating submitted in TT2 for that same    </a:t>
          </a:r>
        </a:p>
        <a:p>
          <a:r>
            <a:rPr lang="en-US" sz="900" b="0" i="0" baseline="0">
              <a:latin typeface="Segoe UI" panose="020B0502040204020203" pitchFamily="34" charset="0"/>
              <a:cs typeface="Segoe UI" panose="020B0502040204020203" pitchFamily="34" charset="0"/>
            </a:rPr>
            <a:t>     observation type.</a:t>
          </a:r>
        </a:p>
        <a:p>
          <a:endParaRPr lang="en-US" sz="500" b="0" i="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US" sz="900" b="0" i="1" baseline="0">
              <a:latin typeface="Segoe UI" panose="020B0502040204020203" pitchFamily="34" charset="0"/>
              <a:cs typeface="Segoe UI" panose="020B0502040204020203" pitchFamily="34" charset="0"/>
            </a:rPr>
            <a:t>    - Missing performance area rating(s) </a:t>
          </a:r>
          <a:r>
            <a:rPr lang="en-US" sz="900" b="0" i="0" baseline="0">
              <a:latin typeface="Segoe UI" panose="020B0502040204020203" pitchFamily="34" charset="0"/>
              <a:cs typeface="Segoe UI" panose="020B0502040204020203" pitchFamily="34" charset="0"/>
            </a:rPr>
            <a:t>- means that one of the performance area components (Essential Content, etc.) </a:t>
          </a:r>
        </a:p>
        <a:p>
          <a:r>
            <a:rPr lang="en-US" sz="900" b="0" i="0" baseline="0">
              <a:latin typeface="Segoe UI" panose="020B0502040204020203" pitchFamily="34" charset="0"/>
              <a:cs typeface="Segoe UI" panose="020B0502040204020203" pitchFamily="34" charset="0"/>
            </a:rPr>
            <a:t>     was not rated in TT2 for that particular observation.</a:t>
          </a:r>
        </a:p>
        <a:p>
          <a:endParaRPr lang="en-US" sz="900" b="0" i="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US" sz="900" b="0" i="0" u="none" strike="noStrike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Once PST is underway, withdrawn Fellows can remain in the tracker; if you prefer, you can hide rows in which withdrawn Fellows appear, or filter</a:t>
          </a:r>
          <a:r>
            <a:rPr lang="en-US" sz="900" b="0" i="0" u="none" strike="noStrike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them out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.  Only active enrollees are included in the "Performance by Coach" worksheet.</a:t>
          </a:r>
          <a:r>
            <a:rPr lang="en-US" sz="90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endParaRPr lang="en-US" sz="900" b="0" i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 tint="0.59999389629810485"/>
  </sheetPr>
  <dimension ref="A1:Z23"/>
  <sheetViews>
    <sheetView showGridLines="0" zoomScaleNormal="100" workbookViewId="0">
      <selection activeCell="S20" sqref="S20:V20"/>
    </sheetView>
  </sheetViews>
  <sheetFormatPr defaultColWidth="9.15625" defaultRowHeight="13.5" x14ac:dyDescent="0.6"/>
  <cols>
    <col min="1" max="1" width="38.26171875" style="1" customWidth="1"/>
    <col min="2" max="3" width="9.15625" style="1"/>
    <col min="4" max="4" width="5.47265625" style="1" customWidth="1"/>
    <col min="5" max="16384" width="9.15625" style="1"/>
  </cols>
  <sheetData>
    <row r="1" spans="1:26" ht="19.5" customHeight="1" x14ac:dyDescent="0.6">
      <c r="A1" s="133" t="s">
        <v>166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</row>
    <row r="2" spans="1:26" ht="15" customHeight="1" x14ac:dyDescent="0.6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26" x14ac:dyDescent="0.6">
      <c r="A3" s="2" t="s">
        <v>3</v>
      </c>
      <c r="F3" s="23"/>
    </row>
    <row r="4" spans="1:26" x14ac:dyDescent="0.6">
      <c r="A4" s="3" t="s">
        <v>164</v>
      </c>
    </row>
    <row r="6" spans="1:26" x14ac:dyDescent="0.6">
      <c r="A6" s="2" t="s">
        <v>4</v>
      </c>
    </row>
    <row r="7" spans="1:26" x14ac:dyDescent="0.6">
      <c r="A7" s="4">
        <v>1</v>
      </c>
    </row>
    <row r="8" spans="1:26" x14ac:dyDescent="0.6">
      <c r="A8" s="3" t="s">
        <v>5</v>
      </c>
    </row>
    <row r="9" spans="1:26" x14ac:dyDescent="0.6">
      <c r="A9" s="3" t="s">
        <v>6</v>
      </c>
    </row>
    <row r="10" spans="1:26" x14ac:dyDescent="0.6">
      <c r="A10" s="3" t="s">
        <v>7</v>
      </c>
    </row>
    <row r="12" spans="1:26" x14ac:dyDescent="0.6">
      <c r="A12" s="2" t="s">
        <v>8</v>
      </c>
    </row>
    <row r="13" spans="1:26" x14ac:dyDescent="0.6">
      <c r="A13" s="3" t="s">
        <v>160</v>
      </c>
    </row>
    <row r="14" spans="1:26" x14ac:dyDescent="0.6">
      <c r="A14" s="3" t="s">
        <v>161</v>
      </c>
    </row>
    <row r="15" spans="1:26" x14ac:dyDescent="0.6">
      <c r="A15" s="3" t="s">
        <v>9</v>
      </c>
    </row>
    <row r="16" spans="1:26" x14ac:dyDescent="0.6">
      <c r="A16" s="3" t="s">
        <v>162</v>
      </c>
    </row>
    <row r="17" spans="1:1" x14ac:dyDescent="0.6">
      <c r="A17" s="3" t="s">
        <v>10</v>
      </c>
    </row>
    <row r="18" spans="1:1" x14ac:dyDescent="0.6">
      <c r="A18" s="3" t="s">
        <v>167</v>
      </c>
    </row>
    <row r="20" spans="1:1" x14ac:dyDescent="0.6">
      <c r="A20" s="2" t="s">
        <v>11</v>
      </c>
    </row>
    <row r="21" spans="1:1" x14ac:dyDescent="0.6">
      <c r="A21" s="3" t="s">
        <v>168</v>
      </c>
    </row>
    <row r="23" spans="1:1" x14ac:dyDescent="0.6">
      <c r="A23" s="2" t="s">
        <v>163</v>
      </c>
    </row>
  </sheetData>
  <mergeCells count="1">
    <mergeCell ref="A1:Z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N48"/>
  <sheetViews>
    <sheetView topLeftCell="A25" workbookViewId="0">
      <selection activeCell="B56" sqref="B56"/>
    </sheetView>
  </sheetViews>
  <sheetFormatPr defaultRowHeight="14.7" x14ac:dyDescent="0.6"/>
  <cols>
    <col min="1" max="1" width="33.47265625" style="1" customWidth="1"/>
    <col min="2" max="2" width="20.15625" style="1" customWidth="1"/>
    <col min="7" max="7" width="18.15625" customWidth="1"/>
    <col min="14" max="14" width="13.5234375" customWidth="1"/>
  </cols>
  <sheetData>
    <row r="1" spans="1:14" x14ac:dyDescent="0.55000000000000004">
      <c r="A1" s="78"/>
      <c r="B1" s="184" t="s">
        <v>739</v>
      </c>
      <c r="C1" s="161" t="s">
        <v>743</v>
      </c>
      <c r="D1" s="162"/>
      <c r="E1" s="162"/>
      <c r="F1" s="162"/>
      <c r="G1" s="163"/>
      <c r="H1" s="164" t="s">
        <v>23</v>
      </c>
      <c r="I1" s="164"/>
      <c r="J1" s="164"/>
      <c r="K1" s="164"/>
      <c r="L1" s="164"/>
      <c r="M1" s="164"/>
      <c r="N1" s="164"/>
    </row>
    <row r="2" spans="1:14" ht="27" x14ac:dyDescent="0.6">
      <c r="A2" s="85" t="s">
        <v>658</v>
      </c>
      <c r="B2" s="184"/>
      <c r="C2" s="11">
        <v>1</v>
      </c>
      <c r="D2" s="7" t="s">
        <v>5</v>
      </c>
      <c r="E2" s="7" t="s">
        <v>6</v>
      </c>
      <c r="F2" s="7" t="s">
        <v>7</v>
      </c>
      <c r="G2" s="5" t="s">
        <v>742</v>
      </c>
      <c r="H2" s="13" t="s">
        <v>160</v>
      </c>
      <c r="I2" s="8" t="s">
        <v>161</v>
      </c>
      <c r="J2" s="8" t="s">
        <v>21</v>
      </c>
      <c r="K2" s="8" t="s">
        <v>162</v>
      </c>
      <c r="L2" s="8" t="s">
        <v>10</v>
      </c>
      <c r="M2" s="8" t="s">
        <v>165</v>
      </c>
      <c r="N2" s="6" t="s">
        <v>744</v>
      </c>
    </row>
    <row r="3" spans="1:14" x14ac:dyDescent="0.6">
      <c r="A3" s="82" t="str">
        <f>'FE Site File - PASTE FROM WIKI'!A3</f>
        <v xml:space="preserve">K028 P.S. 028 The Warren Prep Academy </v>
      </c>
      <c r="B3" s="120">
        <f>VLOOKUP(A3,'FE Site File - PASTE FROM WIKI'!$A:$B,2,FALSE)</f>
        <v>2</v>
      </c>
      <c r="C3" s="106">
        <f>VLOOKUP(A3,'FE Site File - PASTE FROM WIKI'!$A:$P,16,FALSE)</f>
        <v>3</v>
      </c>
      <c r="D3" s="106">
        <f>VLOOKUP(A3,'FE Site File - PASTE FROM WIKI'!$A:$Q,17,FALSE)</f>
        <v>2.5</v>
      </c>
      <c r="E3" s="106">
        <f>VLOOKUP(A3,'FE Site File - PASTE FROM WIKI'!$A:$R,18,FALSE)</f>
        <v>3</v>
      </c>
      <c r="F3" s="106">
        <f>VLOOKUP(A3,'FE Site File - PASTE FROM WIKI'!$A:$S,19,FALSE)</f>
        <v>2.5</v>
      </c>
      <c r="G3" s="106">
        <f>VLOOKUP(A3,'FE Site File - PASTE FROM WIKI'!$A:$O,15,FALSE)</f>
        <v>2.75</v>
      </c>
      <c r="H3" s="106">
        <f>VLOOKUP(A3,'FE Site File - PASTE FROM WIKI'!$A:$U,21,FALSE)</f>
        <v>2.5</v>
      </c>
      <c r="I3" s="106">
        <f>VLOOKUP(A3,'FE Site File - PASTE FROM WIKI'!$A:$V,22,FALSE)</f>
        <v>2.5</v>
      </c>
      <c r="J3" s="106">
        <f>VLOOKUP(A3,'FE Site File - PASTE FROM WIKI'!$A:$W,23,FALSE)</f>
        <v>3</v>
      </c>
      <c r="K3" s="106">
        <f>VLOOKUP(A3,'FE Site File - PASTE FROM WIKI'!$A:$X,14,FALSE)</f>
        <v>2.875</v>
      </c>
      <c r="L3" s="106">
        <f>VLOOKUP(A3,'FE Site File - PASTE FROM WIKI'!$A:$Y,25,FALSE)</f>
        <v>3</v>
      </c>
      <c r="M3" s="106">
        <f>VLOOKUP(A3,'FE Site File - PASTE FROM WIKI'!$A:$Z,26,FALSE)</f>
        <v>2.5</v>
      </c>
      <c r="N3" s="106">
        <f>VLOOKUP(A3,'FE Site File - PASTE FROM WIKI'!$A:$T,20,FALSE)</f>
        <v>2.6666669999999999</v>
      </c>
    </row>
    <row r="4" spans="1:14" x14ac:dyDescent="0.6">
      <c r="A4" s="82" t="str">
        <f>'FE Site File - PASTE FROM WIKI'!A4</f>
        <v xml:space="preserve">K053 P.S. K053 </v>
      </c>
      <c r="B4" s="120">
        <f>VLOOKUP(A4,'FE Site File - PASTE FROM WIKI'!$A:$B,2,FALSE)</f>
        <v>5</v>
      </c>
      <c r="C4" s="106">
        <f>VLOOKUP(A4,'FE Site File - PASTE FROM WIKI'!$A:$P,16,FALSE)</f>
        <v>3</v>
      </c>
      <c r="D4" s="106">
        <f>VLOOKUP(A4,'FE Site File - PASTE FROM WIKI'!$A:$Q,17,FALSE)</f>
        <v>3</v>
      </c>
      <c r="E4" s="106">
        <f>VLOOKUP(A4,'FE Site File - PASTE FROM WIKI'!$A:$R,18,FALSE)</f>
        <v>2.8</v>
      </c>
      <c r="F4" s="106">
        <f>VLOOKUP(A4,'FE Site File - PASTE FROM WIKI'!$A:$S,19,FALSE)</f>
        <v>3</v>
      </c>
      <c r="G4" s="106">
        <f>VLOOKUP(A4,'FE Site File - PASTE FROM WIKI'!$A:$O,15,FALSE)</f>
        <v>2.95</v>
      </c>
      <c r="H4" s="106">
        <f>VLOOKUP(A4,'FE Site File - PASTE FROM WIKI'!$A:$U,21,FALSE)</f>
        <v>3</v>
      </c>
      <c r="I4" s="106">
        <f>VLOOKUP(A4,'FE Site File - PASTE FROM WIKI'!$A:$V,22,FALSE)</f>
        <v>3</v>
      </c>
      <c r="J4" s="106">
        <f>VLOOKUP(A4,'FE Site File - PASTE FROM WIKI'!$A:$W,23,FALSE)</f>
        <v>3</v>
      </c>
      <c r="K4" s="106">
        <f>VLOOKUP(A4,'FE Site File - PASTE FROM WIKI'!$A:$X,14,FALSE)</f>
        <v>2.95</v>
      </c>
      <c r="L4" s="106">
        <f>VLOOKUP(A4,'FE Site File - PASTE FROM WIKI'!$A:$Y,25,FALSE)</f>
        <v>3</v>
      </c>
      <c r="M4" s="106">
        <f>VLOOKUP(A4,'FE Site File - PASTE FROM WIKI'!$A:$Z,26,FALSE)</f>
        <v>0</v>
      </c>
      <c r="N4" s="106">
        <f>VLOOKUP(A4,'FE Site File - PASTE FROM WIKI'!$A:$T,20,FALSE)</f>
        <v>2.96</v>
      </c>
    </row>
    <row r="5" spans="1:14" x14ac:dyDescent="0.6">
      <c r="A5" s="82" t="str">
        <f>'FE Site File - PASTE FROM WIKI'!A5</f>
        <v xml:space="preserve">K071 Juan Morel Campos Secondary School </v>
      </c>
      <c r="B5" s="120">
        <f>VLOOKUP(A5,'FE Site File - PASTE FROM WIKI'!$A:$B,2,FALSE)</f>
        <v>1</v>
      </c>
      <c r="C5" s="106">
        <f>VLOOKUP(A5,'FE Site File - PASTE FROM WIKI'!$A:$P,16,FALSE)</f>
        <v>2</v>
      </c>
      <c r="D5" s="106">
        <f>VLOOKUP(A5,'FE Site File - PASTE FROM WIKI'!$A:$Q,17,FALSE)</f>
        <v>3</v>
      </c>
      <c r="E5" s="106">
        <f>VLOOKUP(A5,'FE Site File - PASTE FROM WIKI'!$A:$R,18,FALSE)</f>
        <v>3</v>
      </c>
      <c r="F5" s="106">
        <f>VLOOKUP(A5,'FE Site File - PASTE FROM WIKI'!$A:$S,19,FALSE)</f>
        <v>3</v>
      </c>
      <c r="G5" s="106">
        <f>VLOOKUP(A5,'FE Site File - PASTE FROM WIKI'!$A:$O,15,FALSE)</f>
        <v>2.75</v>
      </c>
      <c r="H5" s="106">
        <f>VLOOKUP(A5,'FE Site File - PASTE FROM WIKI'!$A:$U,21,FALSE)</f>
        <v>3</v>
      </c>
      <c r="I5" s="106">
        <f>VLOOKUP(A5,'FE Site File - PASTE FROM WIKI'!$A:$V,22,FALSE)</f>
        <v>3</v>
      </c>
      <c r="J5" s="106">
        <f>VLOOKUP(A5,'FE Site File - PASTE FROM WIKI'!$A:$W,23,FALSE)</f>
        <v>3</v>
      </c>
      <c r="K5" s="106">
        <f>VLOOKUP(A5,'FE Site File - PASTE FROM WIKI'!$A:$X,14,FALSE)</f>
        <v>3</v>
      </c>
      <c r="L5" s="106">
        <f>VLOOKUP(A5,'FE Site File - PASTE FROM WIKI'!$A:$Y,25,FALSE)</f>
        <v>3</v>
      </c>
      <c r="M5" s="106">
        <f>VLOOKUP(A5,'FE Site File - PASTE FROM WIKI'!$A:$Z,26,FALSE)</f>
        <v>2</v>
      </c>
      <c r="N5" s="106">
        <f>VLOOKUP(A5,'FE Site File - PASTE FROM WIKI'!$A:$T,20,FALSE)</f>
        <v>2.8333330000000001</v>
      </c>
    </row>
    <row r="6" spans="1:14" x14ac:dyDescent="0.6">
      <c r="A6" s="82" t="str">
        <f>'FE Site File - PASTE FROM WIKI'!A6</f>
        <v xml:space="preserve">K220 J.H.S. 220 John J. Pershing </v>
      </c>
      <c r="B6" s="120">
        <f>VLOOKUP(A6,'FE Site File - PASTE FROM WIKI'!$A:$B,2,FALSE)</f>
        <v>1</v>
      </c>
      <c r="C6" s="106">
        <f>VLOOKUP(A6,'FE Site File - PASTE FROM WIKI'!$A:$P,16,FALSE)</f>
        <v>3</v>
      </c>
      <c r="D6" s="106">
        <f>VLOOKUP(A6,'FE Site File - PASTE FROM WIKI'!$A:$Q,17,FALSE)</f>
        <v>3</v>
      </c>
      <c r="E6" s="106">
        <f>VLOOKUP(A6,'FE Site File - PASTE FROM WIKI'!$A:$R,18,FALSE)</f>
        <v>2</v>
      </c>
      <c r="F6" s="106">
        <f>VLOOKUP(A6,'FE Site File - PASTE FROM WIKI'!$A:$S,19,FALSE)</f>
        <v>2</v>
      </c>
      <c r="G6" s="106">
        <f>VLOOKUP(A6,'FE Site File - PASTE FROM WIKI'!$A:$O,15,FALSE)</f>
        <v>2.5</v>
      </c>
      <c r="H6" s="106">
        <f>VLOOKUP(A6,'FE Site File - PASTE FROM WIKI'!$A:$U,21,FALSE)</f>
        <v>2</v>
      </c>
      <c r="I6" s="106">
        <f>VLOOKUP(A6,'FE Site File - PASTE FROM WIKI'!$A:$V,22,FALSE)</f>
        <v>3</v>
      </c>
      <c r="J6" s="106">
        <f>VLOOKUP(A6,'FE Site File - PASTE FROM WIKI'!$A:$W,23,FALSE)</f>
        <v>1</v>
      </c>
      <c r="K6" s="106">
        <f>VLOOKUP(A6,'FE Site File - PASTE FROM WIKI'!$A:$X,14,FALSE)</f>
        <v>2.5</v>
      </c>
      <c r="L6" s="106">
        <f>VLOOKUP(A6,'FE Site File - PASTE FROM WIKI'!$A:$Y,25,FALSE)</f>
        <v>1</v>
      </c>
      <c r="M6" s="106">
        <f>VLOOKUP(A6,'FE Site File - PASTE FROM WIKI'!$A:$Z,26,FALSE)</f>
        <v>1</v>
      </c>
      <c r="N6" s="106">
        <f>VLOOKUP(A6,'FE Site File - PASTE FROM WIKI'!$A:$T,20,FALSE)</f>
        <v>1.5</v>
      </c>
    </row>
    <row r="7" spans="1:14" x14ac:dyDescent="0.6">
      <c r="A7" s="82" t="str">
        <f>'FE Site File - PASTE FROM WIKI'!A7</f>
        <v xml:space="preserve">K227 J.H.S. 227 Edward B. Shallow </v>
      </c>
      <c r="B7" s="120">
        <f>VLOOKUP(A7,'FE Site File - PASTE FROM WIKI'!$A:$B,2,FALSE)</f>
        <v>2</v>
      </c>
      <c r="C7" s="106">
        <f>VLOOKUP(A7,'FE Site File - PASTE FROM WIKI'!$A:$P,16,FALSE)</f>
        <v>3</v>
      </c>
      <c r="D7" s="106">
        <f>VLOOKUP(A7,'FE Site File - PASTE FROM WIKI'!$A:$Q,17,FALSE)</f>
        <v>3</v>
      </c>
      <c r="E7" s="106">
        <f>VLOOKUP(A7,'FE Site File - PASTE FROM WIKI'!$A:$R,18,FALSE)</f>
        <v>3</v>
      </c>
      <c r="F7" s="106">
        <f>VLOOKUP(A7,'FE Site File - PASTE FROM WIKI'!$A:$S,19,FALSE)</f>
        <v>3</v>
      </c>
      <c r="G7" s="106">
        <f>VLOOKUP(A7,'FE Site File - PASTE FROM WIKI'!$A:$O,15,FALSE)</f>
        <v>3</v>
      </c>
      <c r="H7" s="106">
        <f>VLOOKUP(A7,'FE Site File - PASTE FROM WIKI'!$A:$U,21,FALSE)</f>
        <v>3</v>
      </c>
      <c r="I7" s="106">
        <f>VLOOKUP(A7,'FE Site File - PASTE FROM WIKI'!$A:$V,22,FALSE)</f>
        <v>3</v>
      </c>
      <c r="J7" s="106">
        <f>VLOOKUP(A7,'FE Site File - PASTE FROM WIKI'!$A:$W,23,FALSE)</f>
        <v>3</v>
      </c>
      <c r="K7" s="106">
        <f>VLOOKUP(A7,'FE Site File - PASTE FROM WIKI'!$A:$X,14,FALSE)</f>
        <v>2.5</v>
      </c>
      <c r="L7" s="106">
        <f>VLOOKUP(A7,'FE Site File - PASTE FROM WIKI'!$A:$Y,25,FALSE)</f>
        <v>2.5</v>
      </c>
      <c r="M7" s="106">
        <f>VLOOKUP(A7,'FE Site File - PASTE FROM WIKI'!$A:$Z,26,FALSE)</f>
        <v>2.5</v>
      </c>
      <c r="N7" s="106">
        <f>VLOOKUP(A7,'FE Site File - PASTE FROM WIKI'!$A:$T,20,FALSE)</f>
        <v>2.75</v>
      </c>
    </row>
    <row r="8" spans="1:14" x14ac:dyDescent="0.6">
      <c r="A8" s="82" t="str">
        <f>'FE Site File - PASTE FROM WIKI'!A8</f>
        <v xml:space="preserve">K373 P.S. 373 - Brooklyn Transition Center </v>
      </c>
      <c r="B8" s="120">
        <f>VLOOKUP(A8,'FE Site File - PASTE FROM WIKI'!$A:$B,2,FALSE)</f>
        <v>4</v>
      </c>
      <c r="C8" s="106">
        <f>VLOOKUP(A8,'FE Site File - PASTE FROM WIKI'!$A:$P,16,FALSE)</f>
        <v>3</v>
      </c>
      <c r="D8" s="106">
        <f>VLOOKUP(A8,'FE Site File - PASTE FROM WIKI'!$A:$Q,17,FALSE)</f>
        <v>3</v>
      </c>
      <c r="E8" s="106">
        <f>VLOOKUP(A8,'FE Site File - PASTE FROM WIKI'!$A:$R,18,FALSE)</f>
        <v>3</v>
      </c>
      <c r="F8" s="106">
        <f>VLOOKUP(A8,'FE Site File - PASTE FROM WIKI'!$A:$S,19,FALSE)</f>
        <v>3</v>
      </c>
      <c r="G8" s="106">
        <f>VLOOKUP(A8,'FE Site File - PASTE FROM WIKI'!$A:$O,15,FALSE)</f>
        <v>3</v>
      </c>
      <c r="H8" s="106">
        <f>VLOOKUP(A8,'FE Site File - PASTE FROM WIKI'!$A:$U,21,FALSE)</f>
        <v>3</v>
      </c>
      <c r="I8" s="106">
        <f>VLOOKUP(A8,'FE Site File - PASTE FROM WIKI'!$A:$V,22,FALSE)</f>
        <v>3</v>
      </c>
      <c r="J8" s="106">
        <f>VLOOKUP(A8,'FE Site File - PASTE FROM WIKI'!$A:$W,23,FALSE)</f>
        <v>3</v>
      </c>
      <c r="K8" s="106">
        <f>VLOOKUP(A8,'FE Site File - PASTE FROM WIKI'!$A:$X,14,FALSE)</f>
        <v>3</v>
      </c>
      <c r="L8" s="106">
        <f>VLOOKUP(A8,'FE Site File - PASTE FROM WIKI'!$A:$Y,25,FALSE)</f>
        <v>2.75</v>
      </c>
      <c r="M8" s="106">
        <f>VLOOKUP(A8,'FE Site File - PASTE FROM WIKI'!$A:$Z,26,FALSE)</f>
        <v>0</v>
      </c>
      <c r="N8" s="106">
        <f>VLOOKUP(A8,'FE Site File - PASTE FROM WIKI'!$A:$T,20,FALSE)</f>
        <v>2.9</v>
      </c>
    </row>
    <row r="9" spans="1:14" x14ac:dyDescent="0.6">
      <c r="A9" s="82" t="str">
        <f>'FE Site File - PASTE FROM WIKI'!A9</f>
        <v xml:space="preserve">K396 P.S. K396 </v>
      </c>
      <c r="B9" s="120">
        <f>VLOOKUP(A9,'FE Site File - PASTE FROM WIKI'!$A:$B,2,FALSE)</f>
        <v>1</v>
      </c>
      <c r="C9" s="106">
        <f>VLOOKUP(A9,'FE Site File - PASTE FROM WIKI'!$A:$P,16,FALSE)</f>
        <v>3</v>
      </c>
      <c r="D9" s="106">
        <f>VLOOKUP(A9,'FE Site File - PASTE FROM WIKI'!$A:$Q,17,FALSE)</f>
        <v>3</v>
      </c>
      <c r="E9" s="106">
        <f>VLOOKUP(A9,'FE Site File - PASTE FROM WIKI'!$A:$R,18,FALSE)</f>
        <v>3</v>
      </c>
      <c r="F9" s="106">
        <f>VLOOKUP(A9,'FE Site File - PASTE FROM WIKI'!$A:$S,19,FALSE)</f>
        <v>3</v>
      </c>
      <c r="G9" s="106">
        <f>VLOOKUP(A9,'FE Site File - PASTE FROM WIKI'!$A:$O,15,FALSE)</f>
        <v>3</v>
      </c>
      <c r="H9" s="106">
        <f>VLOOKUP(A9,'FE Site File - PASTE FROM WIKI'!$A:$U,21,FALSE)</f>
        <v>3</v>
      </c>
      <c r="I9" s="106">
        <f>VLOOKUP(A9,'FE Site File - PASTE FROM WIKI'!$A:$V,22,FALSE)</f>
        <v>3</v>
      </c>
      <c r="J9" s="106">
        <f>VLOOKUP(A9,'FE Site File - PASTE FROM WIKI'!$A:$W,23,FALSE)</f>
        <v>2</v>
      </c>
      <c r="K9" s="106">
        <f>VLOOKUP(A9,'FE Site File - PASTE FROM WIKI'!$A:$X,14,FALSE)</f>
        <v>3</v>
      </c>
      <c r="L9" s="106">
        <f>VLOOKUP(A9,'FE Site File - PASTE FROM WIKI'!$A:$Y,25,FALSE)</f>
        <v>2</v>
      </c>
      <c r="M9" s="106">
        <f>VLOOKUP(A9,'FE Site File - PASTE FROM WIKI'!$A:$Z,26,FALSE)</f>
        <v>3</v>
      </c>
      <c r="N9" s="106">
        <f>VLOOKUP(A9,'FE Site File - PASTE FROM WIKI'!$A:$T,20,FALSE)</f>
        <v>2.6666669999999999</v>
      </c>
    </row>
    <row r="10" spans="1:14" x14ac:dyDescent="0.6">
      <c r="A10" s="82" t="str">
        <f>'FE Site File - PASTE FROM WIKI'!A10</f>
        <v xml:space="preserve">K422 Spring Creek Community School </v>
      </c>
      <c r="B10" s="120">
        <f>VLOOKUP(A10,'FE Site File - PASTE FROM WIKI'!$A:$B,2,FALSE)</f>
        <v>8</v>
      </c>
      <c r="C10" s="106">
        <f>VLOOKUP(A10,'FE Site File - PASTE FROM WIKI'!$A:$P,16,FALSE)</f>
        <v>2.625</v>
      </c>
      <c r="D10" s="106">
        <f>VLOOKUP(A10,'FE Site File - PASTE FROM WIKI'!$A:$Q,17,FALSE)</f>
        <v>2.625</v>
      </c>
      <c r="E10" s="106">
        <f>VLOOKUP(A10,'FE Site File - PASTE FROM WIKI'!$A:$R,18,FALSE)</f>
        <v>2.75</v>
      </c>
      <c r="F10" s="106">
        <f>VLOOKUP(A10,'FE Site File - PASTE FROM WIKI'!$A:$S,19,FALSE)</f>
        <v>2.875</v>
      </c>
      <c r="G10" s="106">
        <f>VLOOKUP(A10,'FE Site File - PASTE FROM WIKI'!$A:$O,15,FALSE)</f>
        <v>2.71875</v>
      </c>
      <c r="H10" s="106">
        <f>VLOOKUP(A10,'FE Site File - PASTE FROM WIKI'!$A:$U,21,FALSE)</f>
        <v>2.625</v>
      </c>
      <c r="I10" s="106">
        <f>VLOOKUP(A10,'FE Site File - PASTE FROM WIKI'!$A:$V,22,FALSE)</f>
        <v>2.625</v>
      </c>
      <c r="J10" s="106">
        <f>VLOOKUP(A10,'FE Site File - PASTE FROM WIKI'!$A:$W,23,FALSE)</f>
        <v>2.125</v>
      </c>
      <c r="K10" s="106">
        <f>VLOOKUP(A10,'FE Site File - PASTE FROM WIKI'!$A:$X,14,FALSE)</f>
        <v>2.78125</v>
      </c>
      <c r="L10" s="106">
        <f>VLOOKUP(A10,'FE Site File - PASTE FROM WIKI'!$A:$Y,25,FALSE)</f>
        <v>2.625</v>
      </c>
      <c r="M10" s="106">
        <f>VLOOKUP(A10,'FE Site File - PASTE FROM WIKI'!$A:$Z,26,FALSE)</f>
        <v>2.125</v>
      </c>
      <c r="N10" s="106">
        <f>VLOOKUP(A10,'FE Site File - PASTE FROM WIKI'!$A:$T,20,FALSE)</f>
        <v>2.4166669999999999</v>
      </c>
    </row>
    <row r="11" spans="1:14" x14ac:dyDescent="0.6">
      <c r="A11" s="82" t="str">
        <f>'FE Site File - PASTE FROM WIKI'!A11</f>
        <v xml:space="preserve">K549 Bushwick School for Social Justice </v>
      </c>
      <c r="B11" s="120">
        <f>VLOOKUP(A11,'FE Site File - PASTE FROM WIKI'!$A:$B,2,FALSE)</f>
        <v>4</v>
      </c>
      <c r="C11" s="106">
        <f>VLOOKUP(A11,'FE Site File - PASTE FROM WIKI'!$A:$P,16,FALSE)</f>
        <v>3</v>
      </c>
      <c r="D11" s="106">
        <f>VLOOKUP(A11,'FE Site File - PASTE FROM WIKI'!$A:$Q,17,FALSE)</f>
        <v>2.75</v>
      </c>
      <c r="E11" s="106">
        <f>VLOOKUP(A11,'FE Site File - PASTE FROM WIKI'!$A:$R,18,FALSE)</f>
        <v>3</v>
      </c>
      <c r="F11" s="106">
        <f>VLOOKUP(A11,'FE Site File - PASTE FROM WIKI'!$A:$S,19,FALSE)</f>
        <v>3</v>
      </c>
      <c r="G11" s="106">
        <f>VLOOKUP(A11,'FE Site File - PASTE FROM WIKI'!$A:$O,15,FALSE)</f>
        <v>2.9375</v>
      </c>
      <c r="H11" s="106">
        <f>VLOOKUP(A11,'FE Site File - PASTE FROM WIKI'!$A:$U,21,FALSE)</f>
        <v>2.5</v>
      </c>
      <c r="I11" s="106">
        <f>VLOOKUP(A11,'FE Site File - PASTE FROM WIKI'!$A:$V,22,FALSE)</f>
        <v>2.5</v>
      </c>
      <c r="J11" s="106">
        <f>VLOOKUP(A11,'FE Site File - PASTE FROM WIKI'!$A:$W,23,FALSE)</f>
        <v>2.25</v>
      </c>
      <c r="K11" s="106">
        <f>VLOOKUP(A11,'FE Site File - PASTE FROM WIKI'!$A:$X,14,FALSE)</f>
        <v>2.9375</v>
      </c>
      <c r="L11" s="106">
        <f>VLOOKUP(A11,'FE Site File - PASTE FROM WIKI'!$A:$Y,25,FALSE)</f>
        <v>2.5</v>
      </c>
      <c r="M11" s="106">
        <f>VLOOKUP(A11,'FE Site File - PASTE FROM WIKI'!$A:$Z,26,FALSE)</f>
        <v>1.75</v>
      </c>
      <c r="N11" s="106">
        <f>VLOOKUP(A11,'FE Site File - PASTE FROM WIKI'!$A:$T,20,FALSE)</f>
        <v>2.3333330000000001</v>
      </c>
    </row>
    <row r="12" spans="1:14" x14ac:dyDescent="0.6">
      <c r="A12" s="82" t="str">
        <f>'FE Site File - PASTE FROM WIKI'!A12</f>
        <v xml:space="preserve">K554 All City Leadership Secondary School </v>
      </c>
      <c r="B12" s="120">
        <f>VLOOKUP(A12,'FE Site File - PASTE FROM WIKI'!$A:$B,2,FALSE)</f>
        <v>1</v>
      </c>
      <c r="C12" s="106">
        <f>VLOOKUP(A12,'FE Site File - PASTE FROM WIKI'!$A:$P,16,FALSE)</f>
        <v>3</v>
      </c>
      <c r="D12" s="106">
        <f>VLOOKUP(A12,'FE Site File - PASTE FROM WIKI'!$A:$Q,17,FALSE)</f>
        <v>2</v>
      </c>
      <c r="E12" s="106">
        <f>VLOOKUP(A12,'FE Site File - PASTE FROM WIKI'!$A:$R,18,FALSE)</f>
        <v>3</v>
      </c>
      <c r="F12" s="106">
        <f>VLOOKUP(A12,'FE Site File - PASTE FROM WIKI'!$A:$S,19,FALSE)</f>
        <v>2</v>
      </c>
      <c r="G12" s="106">
        <f>VLOOKUP(A12,'FE Site File - PASTE FROM WIKI'!$A:$O,15,FALSE)</f>
        <v>2.5</v>
      </c>
      <c r="H12" s="106">
        <f>VLOOKUP(A12,'FE Site File - PASTE FROM WIKI'!$A:$U,21,FALSE)</f>
        <v>2</v>
      </c>
      <c r="I12" s="106">
        <f>VLOOKUP(A12,'FE Site File - PASTE FROM WIKI'!$A:$V,22,FALSE)</f>
        <v>2</v>
      </c>
      <c r="J12" s="106">
        <f>VLOOKUP(A12,'FE Site File - PASTE FROM WIKI'!$A:$W,23,FALSE)</f>
        <v>2</v>
      </c>
      <c r="K12" s="106">
        <f>VLOOKUP(A12,'FE Site File - PASTE FROM WIKI'!$A:$X,14,FALSE)</f>
        <v>2.75</v>
      </c>
      <c r="L12" s="106">
        <f>VLOOKUP(A12,'FE Site File - PASTE FROM WIKI'!$A:$Y,25,FALSE)</f>
        <v>1</v>
      </c>
      <c r="M12" s="106">
        <f>VLOOKUP(A12,'FE Site File - PASTE FROM WIKI'!$A:$Z,26,FALSE)</f>
        <v>1</v>
      </c>
      <c r="N12" s="106">
        <f>VLOOKUP(A12,'FE Site File - PASTE FROM WIKI'!$A:$T,20,FALSE)</f>
        <v>1.6666669999999999</v>
      </c>
    </row>
    <row r="13" spans="1:14" x14ac:dyDescent="0.6">
      <c r="A13" s="82" t="str">
        <f>'FE Site File - PASTE FROM WIKI'!A13</f>
        <v xml:space="preserve">K562 Evergreen Middle School </v>
      </c>
      <c r="B13" s="120">
        <f>VLOOKUP(A13,'FE Site File - PASTE FROM WIKI'!$A:$B,2,FALSE)</f>
        <v>6</v>
      </c>
      <c r="C13" s="106">
        <f>VLOOKUP(A13,'FE Site File - PASTE FROM WIKI'!$A:$P,16,FALSE)</f>
        <v>2.8333330000000001</v>
      </c>
      <c r="D13" s="106">
        <f>VLOOKUP(A13,'FE Site File - PASTE FROM WIKI'!$A:$Q,17,FALSE)</f>
        <v>2.6666669999999999</v>
      </c>
      <c r="E13" s="106">
        <f>VLOOKUP(A13,'FE Site File - PASTE FROM WIKI'!$A:$R,18,FALSE)</f>
        <v>2.6666669999999999</v>
      </c>
      <c r="F13" s="106">
        <f>VLOOKUP(A13,'FE Site File - PASTE FROM WIKI'!$A:$S,19,FALSE)</f>
        <v>2.8333330000000001</v>
      </c>
      <c r="G13" s="106">
        <f>VLOOKUP(A13,'FE Site File - PASTE FROM WIKI'!$A:$O,15,FALSE)</f>
        <v>2.75</v>
      </c>
      <c r="H13" s="106">
        <f>VLOOKUP(A13,'FE Site File - PASTE FROM WIKI'!$A:$U,21,FALSE)</f>
        <v>3</v>
      </c>
      <c r="I13" s="106">
        <f>VLOOKUP(A13,'FE Site File - PASTE FROM WIKI'!$A:$V,22,FALSE)</f>
        <v>3</v>
      </c>
      <c r="J13" s="106">
        <f>VLOOKUP(A13,'FE Site File - PASTE FROM WIKI'!$A:$W,23,FALSE)</f>
        <v>3</v>
      </c>
      <c r="K13" s="106">
        <f>VLOOKUP(A13,'FE Site File - PASTE FROM WIKI'!$A:$X,14,FALSE)</f>
        <v>2.875</v>
      </c>
      <c r="L13" s="106">
        <f>VLOOKUP(A13,'FE Site File - PASTE FROM WIKI'!$A:$Y,25,FALSE)</f>
        <v>2.8333330000000001</v>
      </c>
      <c r="M13" s="106">
        <f>VLOOKUP(A13,'FE Site File - PASTE FROM WIKI'!$A:$Z,26,FALSE)</f>
        <v>2.8333330000000001</v>
      </c>
      <c r="N13" s="106">
        <f>VLOOKUP(A13,'FE Site File - PASTE FROM WIKI'!$A:$T,20,FALSE)</f>
        <v>2.9166669999999999</v>
      </c>
    </row>
    <row r="14" spans="1:14" x14ac:dyDescent="0.6">
      <c r="A14" s="82" t="str">
        <f>'FE Site File - PASTE FROM WIKI'!A14</f>
        <v xml:space="preserve">K671 Mott Hall Bridges </v>
      </c>
      <c r="B14" s="120">
        <f>VLOOKUP(A14,'FE Site File - PASTE FROM WIKI'!$A:$B,2,FALSE)</f>
        <v>4</v>
      </c>
      <c r="C14" s="106">
        <f>VLOOKUP(A14,'FE Site File - PASTE FROM WIKI'!$A:$P,16,FALSE)</f>
        <v>2.5</v>
      </c>
      <c r="D14" s="106">
        <f>VLOOKUP(A14,'FE Site File - PASTE FROM WIKI'!$A:$Q,17,FALSE)</f>
        <v>2.5</v>
      </c>
      <c r="E14" s="106">
        <f>VLOOKUP(A14,'FE Site File - PASTE FROM WIKI'!$A:$R,18,FALSE)</f>
        <v>2.25</v>
      </c>
      <c r="F14" s="106">
        <f>VLOOKUP(A14,'FE Site File - PASTE FROM WIKI'!$A:$S,19,FALSE)</f>
        <v>2.5</v>
      </c>
      <c r="G14" s="106">
        <f>VLOOKUP(A14,'FE Site File - PASTE FROM WIKI'!$A:$O,15,FALSE)</f>
        <v>2.4375</v>
      </c>
      <c r="H14" s="106">
        <f>VLOOKUP(A14,'FE Site File - PASTE FROM WIKI'!$A:$U,21,FALSE)</f>
        <v>2.25</v>
      </c>
      <c r="I14" s="106">
        <f>VLOOKUP(A14,'FE Site File - PASTE FROM WIKI'!$A:$V,22,FALSE)</f>
        <v>2.5</v>
      </c>
      <c r="J14" s="106">
        <f>VLOOKUP(A14,'FE Site File - PASTE FROM WIKI'!$A:$W,23,FALSE)</f>
        <v>2.25</v>
      </c>
      <c r="K14" s="106">
        <f>VLOOKUP(A14,'FE Site File - PASTE FROM WIKI'!$A:$X,14,FALSE)</f>
        <v>2.4375</v>
      </c>
      <c r="L14" s="106">
        <f>VLOOKUP(A14,'FE Site File - PASTE FROM WIKI'!$A:$Y,25,FALSE)</f>
        <v>2</v>
      </c>
      <c r="M14" s="106">
        <f>VLOOKUP(A14,'FE Site File - PASTE FROM WIKI'!$A:$Z,26,FALSE)</f>
        <v>2.5</v>
      </c>
      <c r="N14" s="106">
        <f>VLOOKUP(A14,'FE Site File - PASTE FROM WIKI'!$A:$T,20,FALSE)</f>
        <v>2.3333330000000001</v>
      </c>
    </row>
    <row r="15" spans="1:14" x14ac:dyDescent="0.6">
      <c r="A15" s="82" t="str">
        <f>'FE Site File - PASTE FROM WIKI'!A15</f>
        <v xml:space="preserve">M028 P.S. 028 Wright Brothers </v>
      </c>
      <c r="B15" s="120">
        <f>VLOOKUP(A15,'FE Site File - PASTE FROM WIKI'!$A:$B,2,FALSE)</f>
        <v>5</v>
      </c>
      <c r="C15" s="106">
        <f>VLOOKUP(A15,'FE Site File - PASTE FROM WIKI'!$A:$P,16,FALSE)</f>
        <v>2.6</v>
      </c>
      <c r="D15" s="106">
        <f>VLOOKUP(A15,'FE Site File - PASTE FROM WIKI'!$A:$Q,17,FALSE)</f>
        <v>2.8</v>
      </c>
      <c r="E15" s="106">
        <f>VLOOKUP(A15,'FE Site File - PASTE FROM WIKI'!$A:$R,18,FALSE)</f>
        <v>3</v>
      </c>
      <c r="F15" s="106">
        <f>VLOOKUP(A15,'FE Site File - PASTE FROM WIKI'!$A:$S,19,FALSE)</f>
        <v>3</v>
      </c>
      <c r="G15" s="106">
        <f>VLOOKUP(A15,'FE Site File - PASTE FROM WIKI'!$A:$O,15,FALSE)</f>
        <v>2.85</v>
      </c>
      <c r="H15" s="106">
        <f>VLOOKUP(A15,'FE Site File - PASTE FROM WIKI'!$A:$U,21,FALSE)</f>
        <v>2.8</v>
      </c>
      <c r="I15" s="106">
        <f>VLOOKUP(A15,'FE Site File - PASTE FROM WIKI'!$A:$V,22,FALSE)</f>
        <v>2.8</v>
      </c>
      <c r="J15" s="106">
        <f>VLOOKUP(A15,'FE Site File - PASTE FROM WIKI'!$A:$W,23,FALSE)</f>
        <v>2.6</v>
      </c>
      <c r="K15" s="106">
        <f>VLOOKUP(A15,'FE Site File - PASTE FROM WIKI'!$A:$X,14,FALSE)</f>
        <v>2.85</v>
      </c>
      <c r="L15" s="106">
        <f>VLOOKUP(A15,'FE Site File - PASTE FROM WIKI'!$A:$Y,25,FALSE)</f>
        <v>3</v>
      </c>
      <c r="M15" s="106">
        <f>VLOOKUP(A15,'FE Site File - PASTE FROM WIKI'!$A:$Z,26,FALSE)</f>
        <v>2.75</v>
      </c>
      <c r="N15" s="106">
        <f>VLOOKUP(A15,'FE Site File - PASTE FROM WIKI'!$A:$T,20,FALSE)</f>
        <v>2.8</v>
      </c>
    </row>
    <row r="16" spans="1:14" x14ac:dyDescent="0.6">
      <c r="A16" s="82" t="str">
        <f>'FE Site File - PASTE FROM WIKI'!A16</f>
        <v xml:space="preserve">M038 P.S. 38 Roberto Clemente </v>
      </c>
      <c r="B16" s="120">
        <f>VLOOKUP(A16,'FE Site File - PASTE FROM WIKI'!$A:$B,2,FALSE)</f>
        <v>3</v>
      </c>
      <c r="C16" s="106">
        <f>VLOOKUP(A16,'FE Site File - PASTE FROM WIKI'!$A:$P,16,FALSE)</f>
        <v>3</v>
      </c>
      <c r="D16" s="106">
        <f>VLOOKUP(A16,'FE Site File - PASTE FROM WIKI'!$A:$Q,17,FALSE)</f>
        <v>3</v>
      </c>
      <c r="E16" s="106">
        <f>VLOOKUP(A16,'FE Site File - PASTE FROM WIKI'!$A:$R,18,FALSE)</f>
        <v>2.6666669999999999</v>
      </c>
      <c r="F16" s="106">
        <f>VLOOKUP(A16,'FE Site File - PASTE FROM WIKI'!$A:$S,19,FALSE)</f>
        <v>3</v>
      </c>
      <c r="G16" s="106">
        <f>VLOOKUP(A16,'FE Site File - PASTE FROM WIKI'!$A:$O,15,FALSE)</f>
        <v>2.9166669999999999</v>
      </c>
      <c r="H16" s="106">
        <f>VLOOKUP(A16,'FE Site File - PASTE FROM WIKI'!$A:$U,21,FALSE)</f>
        <v>2.6666669999999999</v>
      </c>
      <c r="I16" s="106">
        <f>VLOOKUP(A16,'FE Site File - PASTE FROM WIKI'!$A:$V,22,FALSE)</f>
        <v>3</v>
      </c>
      <c r="J16" s="106">
        <f>VLOOKUP(A16,'FE Site File - PASTE FROM WIKI'!$A:$W,23,FALSE)</f>
        <v>3</v>
      </c>
      <c r="K16" s="106">
        <f>VLOOKUP(A16,'FE Site File - PASTE FROM WIKI'!$A:$X,14,FALSE)</f>
        <v>2.75</v>
      </c>
      <c r="L16" s="106">
        <f>VLOOKUP(A16,'FE Site File - PASTE FROM WIKI'!$A:$Y,25,FALSE)</f>
        <v>3</v>
      </c>
      <c r="M16" s="106">
        <f>VLOOKUP(A16,'FE Site File - PASTE FROM WIKI'!$A:$Z,26,FALSE)</f>
        <v>2.6666669999999999</v>
      </c>
      <c r="N16" s="106">
        <f>VLOOKUP(A16,'FE Site File - PASTE FROM WIKI'!$A:$T,20,FALSE)</f>
        <v>2.7777780000000001</v>
      </c>
    </row>
    <row r="17" spans="1:14" x14ac:dyDescent="0.6">
      <c r="A17" s="82" t="str">
        <f>'FE Site File - PASTE FROM WIKI'!A17</f>
        <v xml:space="preserve">M052 J.H.S. 052 Inwood </v>
      </c>
      <c r="B17" s="120">
        <f>VLOOKUP(A17,'FE Site File - PASTE FROM WIKI'!$A:$B,2,FALSE)</f>
        <v>2</v>
      </c>
      <c r="C17" s="106">
        <f>VLOOKUP(A17,'FE Site File - PASTE FROM WIKI'!$A:$P,16,FALSE)</f>
        <v>3</v>
      </c>
      <c r="D17" s="106">
        <f>VLOOKUP(A17,'FE Site File - PASTE FROM WIKI'!$A:$Q,17,FALSE)</f>
        <v>3</v>
      </c>
      <c r="E17" s="106">
        <f>VLOOKUP(A17,'FE Site File - PASTE FROM WIKI'!$A:$R,18,FALSE)</f>
        <v>3</v>
      </c>
      <c r="F17" s="106">
        <f>VLOOKUP(A17,'FE Site File - PASTE FROM WIKI'!$A:$S,19,FALSE)</f>
        <v>3</v>
      </c>
      <c r="G17" s="106">
        <f>VLOOKUP(A17,'FE Site File - PASTE FROM WIKI'!$A:$O,15,FALSE)</f>
        <v>3</v>
      </c>
      <c r="H17" s="106">
        <f>VLOOKUP(A17,'FE Site File - PASTE FROM WIKI'!$A:$U,21,FALSE)</f>
        <v>2.5</v>
      </c>
      <c r="I17" s="106">
        <f>VLOOKUP(A17,'FE Site File - PASTE FROM WIKI'!$A:$V,22,FALSE)</f>
        <v>3</v>
      </c>
      <c r="J17" s="106">
        <f>VLOOKUP(A17,'FE Site File - PASTE FROM WIKI'!$A:$W,23,FALSE)</f>
        <v>2.5</v>
      </c>
      <c r="K17" s="106">
        <f>VLOOKUP(A17,'FE Site File - PASTE FROM WIKI'!$A:$X,14,FALSE)</f>
        <v>2.75</v>
      </c>
      <c r="L17" s="106">
        <f>VLOOKUP(A17,'FE Site File - PASTE FROM WIKI'!$A:$Y,25,FALSE)</f>
        <v>2.5</v>
      </c>
      <c r="M17" s="106">
        <f>VLOOKUP(A17,'FE Site File - PASTE FROM WIKI'!$A:$Z,26,FALSE)</f>
        <v>2</v>
      </c>
      <c r="N17" s="106">
        <f>VLOOKUP(A17,'FE Site File - PASTE FROM WIKI'!$A:$T,20,FALSE)</f>
        <v>2.4166669999999999</v>
      </c>
    </row>
    <row r="18" spans="1:14" x14ac:dyDescent="0.6">
      <c r="A18" s="82" t="str">
        <f>'FE Site File - PASTE FROM WIKI'!A18</f>
        <v xml:space="preserve">M057 James Weldon Johnson </v>
      </c>
      <c r="B18" s="120">
        <f>VLOOKUP(A18,'FE Site File - PASTE FROM WIKI'!$A:$B,2,FALSE)</f>
        <v>4</v>
      </c>
      <c r="C18" s="106">
        <f>VLOOKUP(A18,'FE Site File - PASTE FROM WIKI'!$A:$P,16,FALSE)</f>
        <v>2.5</v>
      </c>
      <c r="D18" s="106">
        <f>VLOOKUP(A18,'FE Site File - PASTE FROM WIKI'!$A:$Q,17,FALSE)</f>
        <v>2.75</v>
      </c>
      <c r="E18" s="106">
        <f>VLOOKUP(A18,'FE Site File - PASTE FROM WIKI'!$A:$R,18,FALSE)</f>
        <v>2.75</v>
      </c>
      <c r="F18" s="106">
        <f>VLOOKUP(A18,'FE Site File - PASTE FROM WIKI'!$A:$S,19,FALSE)</f>
        <v>2.5</v>
      </c>
      <c r="G18" s="106">
        <f>VLOOKUP(A18,'FE Site File - PASTE FROM WIKI'!$A:$O,15,FALSE)</f>
        <v>2.625</v>
      </c>
      <c r="H18" s="106">
        <f>VLOOKUP(A18,'FE Site File - PASTE FROM WIKI'!$A:$U,21,FALSE)</f>
        <v>3</v>
      </c>
      <c r="I18" s="106">
        <f>VLOOKUP(A18,'FE Site File - PASTE FROM WIKI'!$A:$V,22,FALSE)</f>
        <v>2.75</v>
      </c>
      <c r="J18" s="106">
        <f>VLOOKUP(A18,'FE Site File - PASTE FROM WIKI'!$A:$W,23,FALSE)</f>
        <v>2.75</v>
      </c>
      <c r="K18" s="106">
        <f>VLOOKUP(A18,'FE Site File - PASTE FROM WIKI'!$A:$X,14,FALSE)</f>
        <v>2.4375</v>
      </c>
      <c r="L18" s="106">
        <f>VLOOKUP(A18,'FE Site File - PASTE FROM WIKI'!$A:$Y,25,FALSE)</f>
        <v>3</v>
      </c>
      <c r="M18" s="106">
        <f>VLOOKUP(A18,'FE Site File - PASTE FROM WIKI'!$A:$Z,26,FALSE)</f>
        <v>2.25</v>
      </c>
      <c r="N18" s="106">
        <f>VLOOKUP(A18,'FE Site File - PASTE FROM WIKI'!$A:$T,20,FALSE)</f>
        <v>2.7083330000000001</v>
      </c>
    </row>
    <row r="19" spans="1:14" x14ac:dyDescent="0.6">
      <c r="A19" s="82" t="str">
        <f>'FE Site File - PASTE FROM WIKI'!A19</f>
        <v xml:space="preserve">M079 Dr. Horan School M079 </v>
      </c>
      <c r="B19" s="120">
        <f>VLOOKUP(A19,'FE Site File - PASTE FROM WIKI'!$A:$B,2,FALSE)</f>
        <v>10</v>
      </c>
      <c r="C19" s="106">
        <f>VLOOKUP(A19,'FE Site File - PASTE FROM WIKI'!$A:$P,16,FALSE)</f>
        <v>2.9</v>
      </c>
      <c r="D19" s="106">
        <f>VLOOKUP(A19,'FE Site File - PASTE FROM WIKI'!$A:$Q,17,FALSE)</f>
        <v>2.8</v>
      </c>
      <c r="E19" s="106">
        <f>VLOOKUP(A19,'FE Site File - PASTE FROM WIKI'!$A:$R,18,FALSE)</f>
        <v>3</v>
      </c>
      <c r="F19" s="106">
        <f>VLOOKUP(A19,'FE Site File - PASTE FROM WIKI'!$A:$S,19,FALSE)</f>
        <v>2.9</v>
      </c>
      <c r="G19" s="106">
        <f>VLOOKUP(A19,'FE Site File - PASTE FROM WIKI'!$A:$O,15,FALSE)</f>
        <v>2.9</v>
      </c>
      <c r="H19" s="106">
        <f>VLOOKUP(A19,'FE Site File - PASTE FROM WIKI'!$A:$U,21,FALSE)</f>
        <v>2.9</v>
      </c>
      <c r="I19" s="106">
        <f>VLOOKUP(A19,'FE Site File - PASTE FROM WIKI'!$A:$V,22,FALSE)</f>
        <v>2.9</v>
      </c>
      <c r="J19" s="106">
        <f>VLOOKUP(A19,'FE Site File - PASTE FROM WIKI'!$A:$W,23,FALSE)</f>
        <v>2.4</v>
      </c>
      <c r="K19" s="106">
        <f>VLOOKUP(A19,'FE Site File - PASTE FROM WIKI'!$A:$X,14,FALSE)</f>
        <v>2.8250000000000002</v>
      </c>
      <c r="L19" s="106">
        <f>VLOOKUP(A19,'FE Site File - PASTE FROM WIKI'!$A:$Y,25,FALSE)</f>
        <v>2.8</v>
      </c>
      <c r="M19" s="106">
        <f>VLOOKUP(A19,'FE Site File - PASTE FROM WIKI'!$A:$Z,26,FALSE)</f>
        <v>2</v>
      </c>
      <c r="N19" s="106">
        <f>VLOOKUP(A19,'FE Site File - PASTE FROM WIKI'!$A:$T,20,FALSE)</f>
        <v>2.7166670000000002</v>
      </c>
    </row>
    <row r="20" spans="1:14" x14ac:dyDescent="0.6">
      <c r="A20" s="82" t="str">
        <f>'FE Site File - PASTE FROM WIKI'!A20</f>
        <v xml:space="preserve">M314 Muscota </v>
      </c>
      <c r="B20" s="120">
        <f>VLOOKUP(A20,'FE Site File - PASTE FROM WIKI'!$A:$B,2,FALSE)</f>
        <v>1</v>
      </c>
      <c r="C20" s="106">
        <f>VLOOKUP(A20,'FE Site File - PASTE FROM WIKI'!$A:$P,16,FALSE)</f>
        <v>3</v>
      </c>
      <c r="D20" s="106">
        <f>VLOOKUP(A20,'FE Site File - PASTE FROM WIKI'!$A:$Q,17,FALSE)</f>
        <v>3</v>
      </c>
      <c r="E20" s="106">
        <f>VLOOKUP(A20,'FE Site File - PASTE FROM WIKI'!$A:$R,18,FALSE)</f>
        <v>3</v>
      </c>
      <c r="F20" s="106">
        <f>VLOOKUP(A20,'FE Site File - PASTE FROM WIKI'!$A:$S,19,FALSE)</f>
        <v>2</v>
      </c>
      <c r="G20" s="106">
        <f>VLOOKUP(A20,'FE Site File - PASTE FROM WIKI'!$A:$O,15,FALSE)</f>
        <v>2.75</v>
      </c>
      <c r="H20" s="106">
        <f>VLOOKUP(A20,'FE Site File - PASTE FROM WIKI'!$A:$U,21,FALSE)</f>
        <v>2</v>
      </c>
      <c r="I20" s="106">
        <f>VLOOKUP(A20,'FE Site File - PASTE FROM WIKI'!$A:$V,22,FALSE)</f>
        <v>2</v>
      </c>
      <c r="J20" s="106">
        <f>VLOOKUP(A20,'FE Site File - PASTE FROM WIKI'!$A:$W,23,FALSE)</f>
        <v>3</v>
      </c>
      <c r="K20" s="106">
        <f>VLOOKUP(A20,'FE Site File - PASTE FROM WIKI'!$A:$X,14,FALSE)</f>
        <v>2.75</v>
      </c>
      <c r="L20" s="106">
        <f>VLOOKUP(A20,'FE Site File - PASTE FROM WIKI'!$A:$Y,25,FALSE)</f>
        <v>3</v>
      </c>
      <c r="M20" s="106">
        <f>VLOOKUP(A20,'FE Site File - PASTE FROM WIKI'!$A:$Z,26,FALSE)</f>
        <v>3</v>
      </c>
      <c r="N20" s="106">
        <f>VLOOKUP(A20,'FE Site File - PASTE FROM WIKI'!$A:$T,20,FALSE)</f>
        <v>2.6666669999999999</v>
      </c>
    </row>
    <row r="21" spans="1:14" x14ac:dyDescent="0.6">
      <c r="A21" s="82" t="str">
        <f>'FE Site File - PASTE FROM WIKI'!A21</f>
        <v xml:space="preserve">M319 M.S. 319 Maria Teresa </v>
      </c>
      <c r="B21" s="120">
        <f>VLOOKUP(A21,'FE Site File - PASTE FROM WIKI'!$A:$B,2,FALSE)</f>
        <v>5</v>
      </c>
      <c r="C21" s="106">
        <f>VLOOKUP(A21,'FE Site File - PASTE FROM WIKI'!$A:$P,16,FALSE)</f>
        <v>2.6</v>
      </c>
      <c r="D21" s="106">
        <f>VLOOKUP(A21,'FE Site File - PASTE FROM WIKI'!$A:$Q,17,FALSE)</f>
        <v>2.8</v>
      </c>
      <c r="E21" s="106">
        <f>VLOOKUP(A21,'FE Site File - PASTE FROM WIKI'!$A:$R,18,FALSE)</f>
        <v>2.4</v>
      </c>
      <c r="F21" s="106">
        <f>VLOOKUP(A21,'FE Site File - PASTE FROM WIKI'!$A:$S,19,FALSE)</f>
        <v>2.8</v>
      </c>
      <c r="G21" s="106">
        <f>VLOOKUP(A21,'FE Site File - PASTE FROM WIKI'!$A:$O,15,FALSE)</f>
        <v>2.65</v>
      </c>
      <c r="H21" s="106">
        <f>VLOOKUP(A21,'FE Site File - PASTE FROM WIKI'!$A:$U,21,FALSE)</f>
        <v>3</v>
      </c>
      <c r="I21" s="106">
        <f>VLOOKUP(A21,'FE Site File - PASTE FROM WIKI'!$A:$V,22,FALSE)</f>
        <v>2.8</v>
      </c>
      <c r="J21" s="106">
        <f>VLOOKUP(A21,'FE Site File - PASTE FROM WIKI'!$A:$W,23,FALSE)</f>
        <v>3</v>
      </c>
      <c r="K21" s="106">
        <f>VLOOKUP(A21,'FE Site File - PASTE FROM WIKI'!$A:$X,14,FALSE)</f>
        <v>2.9</v>
      </c>
      <c r="L21" s="106">
        <f>VLOOKUP(A21,'FE Site File - PASTE FROM WIKI'!$A:$Y,25,FALSE)</f>
        <v>3</v>
      </c>
      <c r="M21" s="106">
        <f>VLOOKUP(A21,'FE Site File - PASTE FROM WIKI'!$A:$Z,26,FALSE)</f>
        <v>3</v>
      </c>
      <c r="N21" s="106">
        <f>VLOOKUP(A21,'FE Site File - PASTE FROM WIKI'!$A:$T,20,FALSE)</f>
        <v>2.9333330000000002</v>
      </c>
    </row>
    <row r="22" spans="1:14" x14ac:dyDescent="0.6">
      <c r="A22" s="82" t="str">
        <f>'FE Site File - PASTE FROM WIKI'!A22</f>
        <v xml:space="preserve">M369 Urban Assembly School for the Performing Arts </v>
      </c>
      <c r="B22" s="120">
        <f>VLOOKUP(A22,'FE Site File - PASTE FROM WIKI'!$A:$B,2,FALSE)</f>
        <v>2</v>
      </c>
      <c r="C22" s="106">
        <f>VLOOKUP(A22,'FE Site File - PASTE FROM WIKI'!$A:$P,16,FALSE)</f>
        <v>3</v>
      </c>
      <c r="D22" s="106">
        <f>VLOOKUP(A22,'FE Site File - PASTE FROM WIKI'!$A:$Q,17,FALSE)</f>
        <v>2</v>
      </c>
      <c r="E22" s="106">
        <f>VLOOKUP(A22,'FE Site File - PASTE FROM WIKI'!$A:$R,18,FALSE)</f>
        <v>3</v>
      </c>
      <c r="F22" s="106">
        <f>VLOOKUP(A22,'FE Site File - PASTE FROM WIKI'!$A:$S,19,FALSE)</f>
        <v>2.5</v>
      </c>
      <c r="G22" s="106">
        <f>VLOOKUP(A22,'FE Site File - PASTE FROM WIKI'!$A:$O,15,FALSE)</f>
        <v>2.625</v>
      </c>
      <c r="H22" s="106">
        <f>VLOOKUP(A22,'FE Site File - PASTE FROM WIKI'!$A:$U,21,FALSE)</f>
        <v>2.5</v>
      </c>
      <c r="I22" s="106">
        <f>VLOOKUP(A22,'FE Site File - PASTE FROM WIKI'!$A:$V,22,FALSE)</f>
        <v>2.5</v>
      </c>
      <c r="J22" s="106">
        <f>VLOOKUP(A22,'FE Site File - PASTE FROM WIKI'!$A:$W,23,FALSE)</f>
        <v>3</v>
      </c>
      <c r="K22" s="106">
        <f>VLOOKUP(A22,'FE Site File - PASTE FROM WIKI'!$A:$X,14,FALSE)</f>
        <v>3</v>
      </c>
      <c r="L22" s="106">
        <f>VLOOKUP(A22,'FE Site File - PASTE FROM WIKI'!$A:$Y,25,FALSE)</f>
        <v>2.5</v>
      </c>
      <c r="M22" s="106">
        <f>VLOOKUP(A22,'FE Site File - PASTE FROM WIKI'!$A:$Z,26,FALSE)</f>
        <v>2.5</v>
      </c>
      <c r="N22" s="106">
        <f>VLOOKUP(A22,'FE Site File - PASTE FROM WIKI'!$A:$T,20,FALSE)</f>
        <v>2.5833330000000001</v>
      </c>
    </row>
    <row r="23" spans="1:14" x14ac:dyDescent="0.6">
      <c r="A23" s="82" t="str">
        <f>'FE Site File - PASTE FROM WIKI'!A23</f>
        <v xml:space="preserve">M555 Central Park East HS </v>
      </c>
      <c r="B23" s="120">
        <f>VLOOKUP(A23,'FE Site File - PASTE FROM WIKI'!$A:$B,2,FALSE)</f>
        <v>2</v>
      </c>
      <c r="C23" s="106">
        <f>VLOOKUP(A23,'FE Site File - PASTE FROM WIKI'!$A:$P,16,FALSE)</f>
        <v>2.5</v>
      </c>
      <c r="D23" s="106">
        <f>VLOOKUP(A23,'FE Site File - PASTE FROM WIKI'!$A:$Q,17,FALSE)</f>
        <v>2.5</v>
      </c>
      <c r="E23" s="106">
        <f>VLOOKUP(A23,'FE Site File - PASTE FROM WIKI'!$A:$R,18,FALSE)</f>
        <v>3</v>
      </c>
      <c r="F23" s="106">
        <f>VLOOKUP(A23,'FE Site File - PASTE FROM WIKI'!$A:$S,19,FALSE)</f>
        <v>3</v>
      </c>
      <c r="G23" s="106">
        <f>VLOOKUP(A23,'FE Site File - PASTE FROM WIKI'!$A:$O,15,FALSE)</f>
        <v>2.75</v>
      </c>
      <c r="H23" s="106">
        <f>VLOOKUP(A23,'FE Site File - PASTE FROM WIKI'!$A:$U,21,FALSE)</f>
        <v>3</v>
      </c>
      <c r="I23" s="106">
        <f>VLOOKUP(A23,'FE Site File - PASTE FROM WIKI'!$A:$V,22,FALSE)</f>
        <v>2.5</v>
      </c>
      <c r="J23" s="106">
        <f>VLOOKUP(A23,'FE Site File - PASTE FROM WIKI'!$A:$W,23,FALSE)</f>
        <v>2.5</v>
      </c>
      <c r="K23" s="106">
        <f>VLOOKUP(A23,'FE Site File - PASTE FROM WIKI'!$A:$X,14,FALSE)</f>
        <v>2.625</v>
      </c>
      <c r="L23" s="106">
        <f>VLOOKUP(A23,'FE Site File - PASTE FROM WIKI'!$A:$Y,25,FALSE)</f>
        <v>3</v>
      </c>
      <c r="M23" s="106">
        <f>VLOOKUP(A23,'FE Site File - PASTE FROM WIKI'!$A:$Z,26,FALSE)</f>
        <v>2.5</v>
      </c>
      <c r="N23" s="106">
        <f>VLOOKUP(A23,'FE Site File - PASTE FROM WIKI'!$A:$T,20,FALSE)</f>
        <v>2.75</v>
      </c>
    </row>
    <row r="24" spans="1:14" x14ac:dyDescent="0.6">
      <c r="A24" s="82" t="str">
        <f>'FE Site File - PASTE FROM WIKI'!A24</f>
        <v xml:space="preserve">Q049 P.S. 049 Dorothy Bonawit Kole </v>
      </c>
      <c r="B24" s="120">
        <f>VLOOKUP(A24,'FE Site File - PASTE FROM WIKI'!$A:$B,2,FALSE)</f>
        <v>1</v>
      </c>
      <c r="C24" s="106">
        <f>VLOOKUP(A24,'FE Site File - PASTE FROM WIKI'!$A:$P,16,FALSE)</f>
        <v>3</v>
      </c>
      <c r="D24" s="106">
        <f>VLOOKUP(A24,'FE Site File - PASTE FROM WIKI'!$A:$Q,17,FALSE)</f>
        <v>3</v>
      </c>
      <c r="E24" s="106">
        <f>VLOOKUP(A24,'FE Site File - PASTE FROM WIKI'!$A:$R,18,FALSE)</f>
        <v>3</v>
      </c>
      <c r="F24" s="106">
        <f>VLOOKUP(A24,'FE Site File - PASTE FROM WIKI'!$A:$S,19,FALSE)</f>
        <v>3</v>
      </c>
      <c r="G24" s="106">
        <f>VLOOKUP(A24,'FE Site File - PASTE FROM WIKI'!$A:$O,15,FALSE)</f>
        <v>3</v>
      </c>
      <c r="H24" s="106">
        <f>VLOOKUP(A24,'FE Site File - PASTE FROM WIKI'!$A:$U,21,FALSE)</f>
        <v>2</v>
      </c>
      <c r="I24" s="106">
        <f>VLOOKUP(A24,'FE Site File - PASTE FROM WIKI'!$A:$V,22,FALSE)</f>
        <v>3</v>
      </c>
      <c r="J24" s="106">
        <f>VLOOKUP(A24,'FE Site File - PASTE FROM WIKI'!$A:$W,23,FALSE)</f>
        <v>3</v>
      </c>
      <c r="K24" s="106">
        <f>VLOOKUP(A24,'FE Site File - PASTE FROM WIKI'!$A:$X,14,FALSE)</f>
        <v>2.5</v>
      </c>
      <c r="L24" s="106">
        <f>VLOOKUP(A24,'FE Site File - PASTE FROM WIKI'!$A:$Y,25,FALSE)</f>
        <v>3</v>
      </c>
      <c r="M24" s="106">
        <f>VLOOKUP(A24,'FE Site File - PASTE FROM WIKI'!$A:$Z,26,FALSE)</f>
        <v>2</v>
      </c>
      <c r="N24" s="106">
        <f>VLOOKUP(A24,'FE Site File - PASTE FROM WIKI'!$A:$T,20,FALSE)</f>
        <v>2.6666669999999999</v>
      </c>
    </row>
    <row r="25" spans="1:14" x14ac:dyDescent="0.6">
      <c r="A25" s="82" t="str">
        <f>'FE Site File - PASTE FROM WIKI'!A25</f>
        <v xml:space="preserve">Q137 MS 137 Q </v>
      </c>
      <c r="B25" s="120">
        <f>VLOOKUP(A25,'FE Site File - PASTE FROM WIKI'!$A:$B,2,FALSE)</f>
        <v>2</v>
      </c>
      <c r="C25" s="106">
        <f>VLOOKUP(A25,'FE Site File - PASTE FROM WIKI'!$A:$P,16,FALSE)</f>
        <v>2</v>
      </c>
      <c r="D25" s="106">
        <f>VLOOKUP(A25,'FE Site File - PASTE FROM WIKI'!$A:$Q,17,FALSE)</f>
        <v>2</v>
      </c>
      <c r="E25" s="106">
        <f>VLOOKUP(A25,'FE Site File - PASTE FROM WIKI'!$A:$R,18,FALSE)</f>
        <v>3</v>
      </c>
      <c r="F25" s="106">
        <f>VLOOKUP(A25,'FE Site File - PASTE FROM WIKI'!$A:$S,19,FALSE)</f>
        <v>3</v>
      </c>
      <c r="G25" s="106">
        <f>VLOOKUP(A25,'FE Site File - PASTE FROM WIKI'!$A:$O,15,FALSE)</f>
        <v>2.5</v>
      </c>
      <c r="H25" s="106">
        <f>VLOOKUP(A25,'FE Site File - PASTE FROM WIKI'!$A:$U,21,FALSE)</f>
        <v>2</v>
      </c>
      <c r="I25" s="106">
        <f>VLOOKUP(A25,'FE Site File - PASTE FROM WIKI'!$A:$V,22,FALSE)</f>
        <v>2.5</v>
      </c>
      <c r="J25" s="106">
        <f>VLOOKUP(A25,'FE Site File - PASTE FROM WIKI'!$A:$W,23,FALSE)</f>
        <v>2.5</v>
      </c>
      <c r="K25" s="106">
        <f>VLOOKUP(A25,'FE Site File - PASTE FROM WIKI'!$A:$X,14,FALSE)</f>
        <v>3</v>
      </c>
      <c r="L25" s="106">
        <f>VLOOKUP(A25,'FE Site File - PASTE FROM WIKI'!$A:$Y,25,FALSE)</f>
        <v>2.5</v>
      </c>
      <c r="M25" s="106">
        <f>VLOOKUP(A25,'FE Site File - PASTE FROM WIKI'!$A:$Z,26,FALSE)</f>
        <v>2</v>
      </c>
      <c r="N25" s="106">
        <f>VLOOKUP(A25,'FE Site File - PASTE FROM WIKI'!$A:$T,20,FALSE)</f>
        <v>2.4166669999999999</v>
      </c>
    </row>
    <row r="26" spans="1:14" x14ac:dyDescent="0.6">
      <c r="A26" s="82" t="str">
        <f>'FE Site File - PASTE FROM WIKI'!A26</f>
        <v xml:space="preserve">Q183 P.S. 183 Dr. Richard R. Green </v>
      </c>
      <c r="B26" s="120">
        <f>VLOOKUP(A26,'FE Site File - PASTE FROM WIKI'!$A:$B,2,FALSE)</f>
        <v>1</v>
      </c>
      <c r="C26" s="106">
        <f>VLOOKUP(A26,'FE Site File - PASTE FROM WIKI'!$A:$P,16,FALSE)</f>
        <v>2</v>
      </c>
      <c r="D26" s="106">
        <f>VLOOKUP(A26,'FE Site File - PASTE FROM WIKI'!$A:$Q,17,FALSE)</f>
        <v>2</v>
      </c>
      <c r="E26" s="106">
        <f>VLOOKUP(A26,'FE Site File - PASTE FROM WIKI'!$A:$R,18,FALSE)</f>
        <v>2</v>
      </c>
      <c r="F26" s="106">
        <f>VLOOKUP(A26,'FE Site File - PASTE FROM WIKI'!$A:$S,19,FALSE)</f>
        <v>2</v>
      </c>
      <c r="G26" s="106">
        <f>VLOOKUP(A26,'FE Site File - PASTE FROM WIKI'!$A:$O,15,FALSE)</f>
        <v>2</v>
      </c>
      <c r="H26" s="106">
        <f>VLOOKUP(A26,'FE Site File - PASTE FROM WIKI'!$A:$U,21,FALSE)</f>
        <v>2</v>
      </c>
      <c r="I26" s="106">
        <f>VLOOKUP(A26,'FE Site File - PASTE FROM WIKI'!$A:$V,22,FALSE)</f>
        <v>1</v>
      </c>
      <c r="J26" s="106">
        <f>VLOOKUP(A26,'FE Site File - PASTE FROM WIKI'!$A:$W,23,FALSE)</f>
        <v>2</v>
      </c>
      <c r="K26" s="106">
        <f>VLOOKUP(A26,'FE Site File - PASTE FROM WIKI'!$A:$X,14,FALSE)</f>
        <v>2</v>
      </c>
      <c r="L26" s="106">
        <f>VLOOKUP(A26,'FE Site File - PASTE FROM WIKI'!$A:$Y,25,FALSE)</f>
        <v>2</v>
      </c>
      <c r="M26" s="106">
        <f>VLOOKUP(A26,'FE Site File - PASTE FROM WIKI'!$A:$Z,26,FALSE)</f>
        <v>2</v>
      </c>
      <c r="N26" s="106">
        <f>VLOOKUP(A26,'FE Site File - PASTE FROM WIKI'!$A:$T,20,FALSE)</f>
        <v>1.8333330000000001</v>
      </c>
    </row>
    <row r="27" spans="1:14" x14ac:dyDescent="0.6">
      <c r="A27" s="82" t="str">
        <f>'FE Site File - PASTE FROM WIKI'!A27</f>
        <v xml:space="preserve">Q199 P.S. 199 MAURICE A. FITZGERALD </v>
      </c>
      <c r="B27" s="120">
        <f>VLOOKUP(A27,'FE Site File - PASTE FROM WIKI'!$A:$B,2,FALSE)</f>
        <v>1</v>
      </c>
      <c r="C27" s="106">
        <f>VLOOKUP(A27,'FE Site File - PASTE FROM WIKI'!$A:$P,16,FALSE)</f>
        <v>3</v>
      </c>
      <c r="D27" s="106">
        <f>VLOOKUP(A27,'FE Site File - PASTE FROM WIKI'!$A:$Q,17,FALSE)</f>
        <v>3</v>
      </c>
      <c r="E27" s="106">
        <f>VLOOKUP(A27,'FE Site File - PASTE FROM WIKI'!$A:$R,18,FALSE)</f>
        <v>3</v>
      </c>
      <c r="F27" s="106">
        <f>VLOOKUP(A27,'FE Site File - PASTE FROM WIKI'!$A:$S,19,FALSE)</f>
        <v>3</v>
      </c>
      <c r="G27" s="106">
        <f>VLOOKUP(A27,'FE Site File - PASTE FROM WIKI'!$A:$O,15,FALSE)</f>
        <v>3</v>
      </c>
      <c r="H27" s="106">
        <f>VLOOKUP(A27,'FE Site File - PASTE FROM WIKI'!$A:$U,21,FALSE)</f>
        <v>3</v>
      </c>
      <c r="I27" s="106">
        <f>VLOOKUP(A27,'FE Site File - PASTE FROM WIKI'!$A:$V,22,FALSE)</f>
        <v>3</v>
      </c>
      <c r="J27" s="106">
        <f>VLOOKUP(A27,'FE Site File - PASTE FROM WIKI'!$A:$W,23,FALSE)</f>
        <v>3</v>
      </c>
      <c r="K27" s="106">
        <f>VLOOKUP(A27,'FE Site File - PASTE FROM WIKI'!$A:$X,14,FALSE)</f>
        <v>3</v>
      </c>
      <c r="L27" s="106">
        <f>VLOOKUP(A27,'FE Site File - PASTE FROM WIKI'!$A:$Y,25,FALSE)</f>
        <v>3</v>
      </c>
      <c r="M27" s="106">
        <f>VLOOKUP(A27,'FE Site File - PASTE FROM WIKI'!$A:$Z,26,FALSE)</f>
        <v>2</v>
      </c>
      <c r="N27" s="106">
        <f>VLOOKUP(A27,'FE Site File - PASTE FROM WIKI'!$A:$T,20,FALSE)</f>
        <v>2.8333330000000001</v>
      </c>
    </row>
    <row r="28" spans="1:14" x14ac:dyDescent="0.6">
      <c r="A28" s="82" t="str">
        <f>'FE Site File - PASTE FROM WIKI'!A28</f>
        <v xml:space="preserve">Q226 J.H.S. 226 Virgil I. Grissom </v>
      </c>
      <c r="B28" s="120">
        <f>VLOOKUP(A28,'FE Site File - PASTE FROM WIKI'!$A:$B,2,FALSE)</f>
        <v>2</v>
      </c>
      <c r="C28" s="106">
        <f>VLOOKUP(A28,'FE Site File - PASTE FROM WIKI'!$A:$P,16,FALSE)</f>
        <v>2.5</v>
      </c>
      <c r="D28" s="106">
        <f>VLOOKUP(A28,'FE Site File - PASTE FROM WIKI'!$A:$Q,17,FALSE)</f>
        <v>2</v>
      </c>
      <c r="E28" s="106">
        <f>VLOOKUP(A28,'FE Site File - PASTE FROM WIKI'!$A:$R,18,FALSE)</f>
        <v>2.5</v>
      </c>
      <c r="F28" s="106">
        <f>VLOOKUP(A28,'FE Site File - PASTE FROM WIKI'!$A:$S,19,FALSE)</f>
        <v>2.5</v>
      </c>
      <c r="G28" s="106">
        <f>VLOOKUP(A28,'FE Site File - PASTE FROM WIKI'!$A:$O,15,FALSE)</f>
        <v>2.375</v>
      </c>
      <c r="H28" s="106">
        <f>VLOOKUP(A28,'FE Site File - PASTE FROM WIKI'!$A:$U,21,FALSE)</f>
        <v>2.5</v>
      </c>
      <c r="I28" s="106">
        <f>VLOOKUP(A28,'FE Site File - PASTE FROM WIKI'!$A:$V,22,FALSE)</f>
        <v>3</v>
      </c>
      <c r="J28" s="106">
        <f>VLOOKUP(A28,'FE Site File - PASTE FROM WIKI'!$A:$W,23,FALSE)</f>
        <v>2.5</v>
      </c>
      <c r="K28" s="106">
        <f>VLOOKUP(A28,'FE Site File - PASTE FROM WIKI'!$A:$X,14,FALSE)</f>
        <v>2.375</v>
      </c>
      <c r="L28" s="106">
        <f>VLOOKUP(A28,'FE Site File - PASTE FROM WIKI'!$A:$Y,25,FALSE)</f>
        <v>3</v>
      </c>
      <c r="M28" s="106">
        <f>VLOOKUP(A28,'FE Site File - PASTE FROM WIKI'!$A:$Z,26,FALSE)</f>
        <v>2.5</v>
      </c>
      <c r="N28" s="106">
        <f>VLOOKUP(A28,'FE Site File - PASTE FROM WIKI'!$A:$T,20,FALSE)</f>
        <v>2.6666669999999999</v>
      </c>
    </row>
    <row r="29" spans="1:14" x14ac:dyDescent="0.6">
      <c r="A29" s="82" t="str">
        <f>'FE Site File - PASTE FROM WIKI'!A29</f>
        <v xml:space="preserve">Q296 Pan American International High School </v>
      </c>
      <c r="B29" s="120">
        <f>VLOOKUP(A29,'FE Site File - PASTE FROM WIKI'!$A:$B,2,FALSE)</f>
        <v>1</v>
      </c>
      <c r="C29" s="106">
        <f>VLOOKUP(A29,'FE Site File - PASTE FROM WIKI'!$A:$P,16,FALSE)</f>
        <v>3</v>
      </c>
      <c r="D29" s="106">
        <f>VLOOKUP(A29,'FE Site File - PASTE FROM WIKI'!$A:$Q,17,FALSE)</f>
        <v>3</v>
      </c>
      <c r="E29" s="106">
        <f>VLOOKUP(A29,'FE Site File - PASTE FROM WIKI'!$A:$R,18,FALSE)</f>
        <v>3</v>
      </c>
      <c r="F29" s="106">
        <f>VLOOKUP(A29,'FE Site File - PASTE FROM WIKI'!$A:$S,19,FALSE)</f>
        <v>3</v>
      </c>
      <c r="G29" s="106">
        <f>VLOOKUP(A29,'FE Site File - PASTE FROM WIKI'!$A:$O,15,FALSE)</f>
        <v>3</v>
      </c>
      <c r="H29" s="106">
        <f>VLOOKUP(A29,'FE Site File - PASTE FROM WIKI'!$A:$U,21,FALSE)</f>
        <v>3</v>
      </c>
      <c r="I29" s="106">
        <f>VLOOKUP(A29,'FE Site File - PASTE FROM WIKI'!$A:$V,22,FALSE)</f>
        <v>3</v>
      </c>
      <c r="J29" s="106">
        <f>VLOOKUP(A29,'FE Site File - PASTE FROM WIKI'!$A:$W,23,FALSE)</f>
        <v>3</v>
      </c>
      <c r="K29" s="106">
        <f>VLOOKUP(A29,'FE Site File - PASTE FROM WIKI'!$A:$X,14,FALSE)</f>
        <v>2.75</v>
      </c>
      <c r="L29" s="106">
        <f>VLOOKUP(A29,'FE Site File - PASTE FROM WIKI'!$A:$Y,25,FALSE)</f>
        <v>2</v>
      </c>
      <c r="M29" s="106">
        <f>VLOOKUP(A29,'FE Site File - PASTE FROM WIKI'!$A:$Z,26,FALSE)</f>
        <v>2</v>
      </c>
      <c r="N29" s="106">
        <f>VLOOKUP(A29,'FE Site File - PASTE FROM WIKI'!$A:$T,20,FALSE)</f>
        <v>2.6666669999999999</v>
      </c>
    </row>
    <row r="30" spans="1:14" x14ac:dyDescent="0.6">
      <c r="A30" s="82" t="str">
        <f>'FE Site File - PASTE FROM WIKI'!A30</f>
        <v xml:space="preserve">Q319 Village Academy </v>
      </c>
      <c r="B30" s="120">
        <f>VLOOKUP(A30,'FE Site File - PASTE FROM WIKI'!$A:$B,2,FALSE)</f>
        <v>2</v>
      </c>
      <c r="C30" s="106">
        <f>VLOOKUP(A30,'FE Site File - PASTE FROM WIKI'!$A:$P,16,FALSE)</f>
        <v>2.5</v>
      </c>
      <c r="D30" s="106">
        <f>VLOOKUP(A30,'FE Site File - PASTE FROM WIKI'!$A:$Q,17,FALSE)</f>
        <v>3</v>
      </c>
      <c r="E30" s="106">
        <f>VLOOKUP(A30,'FE Site File - PASTE FROM WIKI'!$A:$R,18,FALSE)</f>
        <v>2.5</v>
      </c>
      <c r="F30" s="106">
        <f>VLOOKUP(A30,'FE Site File - PASTE FROM WIKI'!$A:$S,19,FALSE)</f>
        <v>3</v>
      </c>
      <c r="G30" s="106">
        <f>VLOOKUP(A30,'FE Site File - PASTE FROM WIKI'!$A:$O,15,FALSE)</f>
        <v>2.75</v>
      </c>
      <c r="H30" s="106">
        <f>VLOOKUP(A30,'FE Site File - PASTE FROM WIKI'!$A:$U,21,FALSE)</f>
        <v>2.5</v>
      </c>
      <c r="I30" s="106">
        <f>VLOOKUP(A30,'FE Site File - PASTE FROM WIKI'!$A:$V,22,FALSE)</f>
        <v>2.5</v>
      </c>
      <c r="J30" s="106">
        <f>VLOOKUP(A30,'FE Site File - PASTE FROM WIKI'!$A:$W,23,FALSE)</f>
        <v>3</v>
      </c>
      <c r="K30" s="106">
        <f>VLOOKUP(A30,'FE Site File - PASTE FROM WIKI'!$A:$X,14,FALSE)</f>
        <v>2.625</v>
      </c>
      <c r="L30" s="106">
        <f>VLOOKUP(A30,'FE Site File - PASTE FROM WIKI'!$A:$Y,25,FALSE)</f>
        <v>2.5</v>
      </c>
      <c r="M30" s="106">
        <f>VLOOKUP(A30,'FE Site File - PASTE FROM WIKI'!$A:$Z,26,FALSE)</f>
        <v>2</v>
      </c>
      <c r="N30" s="106">
        <f>VLOOKUP(A30,'FE Site File - PASTE FROM WIKI'!$A:$T,20,FALSE)</f>
        <v>2.5</v>
      </c>
    </row>
    <row r="31" spans="1:14" x14ac:dyDescent="0.6">
      <c r="A31" s="82" t="str">
        <f>'FE Site File - PASTE FROM WIKI'!A31</f>
        <v xml:space="preserve">X012 P.S. X012 Lewis and Clark School </v>
      </c>
      <c r="B31" s="120">
        <f>VLOOKUP(A31,'FE Site File - PASTE FROM WIKI'!$A:$B,2,FALSE)</f>
        <v>2</v>
      </c>
      <c r="C31" s="106">
        <f>VLOOKUP(A31,'FE Site File - PASTE FROM WIKI'!$A:$P,16,FALSE)</f>
        <v>3</v>
      </c>
      <c r="D31" s="106">
        <f>VLOOKUP(A31,'FE Site File - PASTE FROM WIKI'!$A:$Q,17,FALSE)</f>
        <v>2.5</v>
      </c>
      <c r="E31" s="106">
        <f>VLOOKUP(A31,'FE Site File - PASTE FROM WIKI'!$A:$R,18,FALSE)</f>
        <v>2.5</v>
      </c>
      <c r="F31" s="106">
        <f>VLOOKUP(A31,'FE Site File - PASTE FROM WIKI'!$A:$S,19,FALSE)</f>
        <v>3</v>
      </c>
      <c r="G31" s="106">
        <f>VLOOKUP(A31,'FE Site File - PASTE FROM WIKI'!$A:$O,15,FALSE)</f>
        <v>2.75</v>
      </c>
      <c r="H31" s="106">
        <f>VLOOKUP(A31,'FE Site File - PASTE FROM WIKI'!$A:$U,21,FALSE)</f>
        <v>3</v>
      </c>
      <c r="I31" s="106">
        <f>VLOOKUP(A31,'FE Site File - PASTE FROM WIKI'!$A:$V,22,FALSE)</f>
        <v>3</v>
      </c>
      <c r="J31" s="106">
        <f>VLOOKUP(A31,'FE Site File - PASTE FROM WIKI'!$A:$W,23,FALSE)</f>
        <v>3</v>
      </c>
      <c r="K31" s="106">
        <f>VLOOKUP(A31,'FE Site File - PASTE FROM WIKI'!$A:$X,14,FALSE)</f>
        <v>2.75</v>
      </c>
      <c r="L31" s="106">
        <f>VLOOKUP(A31,'FE Site File - PASTE FROM WIKI'!$A:$Y,25,FALSE)</f>
        <v>3</v>
      </c>
      <c r="M31" s="106">
        <f>VLOOKUP(A31,'FE Site File - PASTE FROM WIKI'!$A:$Z,26,FALSE)</f>
        <v>0</v>
      </c>
      <c r="N31" s="106">
        <f>VLOOKUP(A31,'FE Site File - PASTE FROM WIKI'!$A:$T,20,FALSE)</f>
        <v>3</v>
      </c>
    </row>
    <row r="32" spans="1:14" x14ac:dyDescent="0.6">
      <c r="A32" s="82" t="str">
        <f>'FE Site File - PASTE FROM WIKI'!A32</f>
        <v xml:space="preserve">X032 P.S. 032 Belmont </v>
      </c>
      <c r="B32" s="120">
        <f>VLOOKUP(A32,'FE Site File - PASTE FROM WIKI'!$A:$B,2,FALSE)</f>
        <v>1</v>
      </c>
      <c r="C32" s="106">
        <f>VLOOKUP(A32,'FE Site File - PASTE FROM WIKI'!$A:$P,16,FALSE)</f>
        <v>3</v>
      </c>
      <c r="D32" s="106">
        <f>VLOOKUP(A32,'FE Site File - PASTE FROM WIKI'!$A:$Q,17,FALSE)</f>
        <v>3</v>
      </c>
      <c r="E32" s="106">
        <f>VLOOKUP(A32,'FE Site File - PASTE FROM WIKI'!$A:$R,18,FALSE)</f>
        <v>3</v>
      </c>
      <c r="F32" s="106">
        <f>VLOOKUP(A32,'FE Site File - PASTE FROM WIKI'!$A:$S,19,FALSE)</f>
        <v>3</v>
      </c>
      <c r="G32" s="106">
        <f>VLOOKUP(A32,'FE Site File - PASTE FROM WIKI'!$A:$O,15,FALSE)</f>
        <v>3</v>
      </c>
      <c r="H32" s="106">
        <f>VLOOKUP(A32,'FE Site File - PASTE FROM WIKI'!$A:$U,21,FALSE)</f>
        <v>3</v>
      </c>
      <c r="I32" s="106">
        <f>VLOOKUP(A32,'FE Site File - PASTE FROM WIKI'!$A:$V,22,FALSE)</f>
        <v>3</v>
      </c>
      <c r="J32" s="106">
        <f>VLOOKUP(A32,'FE Site File - PASTE FROM WIKI'!$A:$W,23,FALSE)</f>
        <v>3</v>
      </c>
      <c r="K32" s="106">
        <f>VLOOKUP(A32,'FE Site File - PASTE FROM WIKI'!$A:$X,14,FALSE)</f>
        <v>2.75</v>
      </c>
      <c r="L32" s="106">
        <f>VLOOKUP(A32,'FE Site File - PASTE FROM WIKI'!$A:$Y,25,FALSE)</f>
        <v>3</v>
      </c>
      <c r="M32" s="106">
        <f>VLOOKUP(A32,'FE Site File - PASTE FROM WIKI'!$A:$Z,26,FALSE)</f>
        <v>2</v>
      </c>
      <c r="N32" s="106">
        <f>VLOOKUP(A32,'FE Site File - PASTE FROM WIKI'!$A:$T,20,FALSE)</f>
        <v>2.8333330000000001</v>
      </c>
    </row>
    <row r="33" spans="1:14" x14ac:dyDescent="0.6">
      <c r="A33" s="82" t="str">
        <f>'FE Site File - PASTE FROM WIKI'!A33</f>
        <v xml:space="preserve">X089 P.S. 089 Bronx </v>
      </c>
      <c r="B33" s="120">
        <f>VLOOKUP(A33,'FE Site File - PASTE FROM WIKI'!$A:$B,2,FALSE)</f>
        <v>10</v>
      </c>
      <c r="C33" s="106">
        <f>VLOOKUP(A33,'FE Site File - PASTE FROM WIKI'!$A:$P,16,FALSE)</f>
        <v>2.9</v>
      </c>
      <c r="D33" s="106">
        <f>VLOOKUP(A33,'FE Site File - PASTE FROM WIKI'!$A:$Q,17,FALSE)</f>
        <v>2.9</v>
      </c>
      <c r="E33" s="106">
        <f>VLOOKUP(A33,'FE Site File - PASTE FROM WIKI'!$A:$R,18,FALSE)</f>
        <v>2.9</v>
      </c>
      <c r="F33" s="106">
        <f>VLOOKUP(A33,'FE Site File - PASTE FROM WIKI'!$A:$S,19,FALSE)</f>
        <v>2.9</v>
      </c>
      <c r="G33" s="106">
        <f>VLOOKUP(A33,'FE Site File - PASTE FROM WIKI'!$A:$O,15,FALSE)</f>
        <v>2.9</v>
      </c>
      <c r="H33" s="106">
        <f>VLOOKUP(A33,'FE Site File - PASTE FROM WIKI'!$A:$U,21,FALSE)</f>
        <v>2.9</v>
      </c>
      <c r="I33" s="106">
        <f>VLOOKUP(A33,'FE Site File - PASTE FROM WIKI'!$A:$V,22,FALSE)</f>
        <v>3</v>
      </c>
      <c r="J33" s="106">
        <f>VLOOKUP(A33,'FE Site File - PASTE FROM WIKI'!$A:$W,23,FALSE)</f>
        <v>2.8</v>
      </c>
      <c r="K33" s="106">
        <f>VLOOKUP(A33,'FE Site File - PASTE FROM WIKI'!$A:$X,14,FALSE)</f>
        <v>2.9249999999999998</v>
      </c>
      <c r="L33" s="106">
        <f>VLOOKUP(A33,'FE Site File - PASTE FROM WIKI'!$A:$Y,25,FALSE)</f>
        <v>2.9</v>
      </c>
      <c r="M33" s="106">
        <f>VLOOKUP(A33,'FE Site File - PASTE FROM WIKI'!$A:$Z,26,FALSE)</f>
        <v>2.5</v>
      </c>
      <c r="N33" s="106">
        <f>VLOOKUP(A33,'FE Site File - PASTE FROM WIKI'!$A:$T,20,FALSE)</f>
        <v>2.8166669999999998</v>
      </c>
    </row>
    <row r="34" spans="1:14" x14ac:dyDescent="0.6">
      <c r="A34" s="82" t="str">
        <f>'FE Site File - PASTE FROM WIKI'!A34</f>
        <v xml:space="preserve">X092 P.S. 092 Bronx </v>
      </c>
      <c r="B34" s="120">
        <f>VLOOKUP(A34,'FE Site File - PASTE FROM WIKI'!$A:$B,2,FALSE)</f>
        <v>1</v>
      </c>
      <c r="C34" s="106">
        <f>VLOOKUP(A34,'FE Site File - PASTE FROM WIKI'!$A:$P,16,FALSE)</f>
        <v>3</v>
      </c>
      <c r="D34" s="106">
        <f>VLOOKUP(A34,'FE Site File - PASTE FROM WIKI'!$A:$Q,17,FALSE)</f>
        <v>3</v>
      </c>
      <c r="E34" s="106">
        <f>VLOOKUP(A34,'FE Site File - PASTE FROM WIKI'!$A:$R,18,FALSE)</f>
        <v>3</v>
      </c>
      <c r="F34" s="106">
        <f>VLOOKUP(A34,'FE Site File - PASTE FROM WIKI'!$A:$S,19,FALSE)</f>
        <v>3</v>
      </c>
      <c r="G34" s="106">
        <f>VLOOKUP(A34,'FE Site File - PASTE FROM WIKI'!$A:$O,15,FALSE)</f>
        <v>3</v>
      </c>
      <c r="H34" s="106">
        <f>VLOOKUP(A34,'FE Site File - PASTE FROM WIKI'!$A:$U,21,FALSE)</f>
        <v>3</v>
      </c>
      <c r="I34" s="106">
        <f>VLOOKUP(A34,'FE Site File - PASTE FROM WIKI'!$A:$V,22,FALSE)</f>
        <v>3</v>
      </c>
      <c r="J34" s="106">
        <f>VLOOKUP(A34,'FE Site File - PASTE FROM WIKI'!$A:$W,23,FALSE)</f>
        <v>3</v>
      </c>
      <c r="K34" s="106">
        <f>VLOOKUP(A34,'FE Site File - PASTE FROM WIKI'!$A:$X,14,FALSE)</f>
        <v>2.75</v>
      </c>
      <c r="L34" s="106">
        <f>VLOOKUP(A34,'FE Site File - PASTE FROM WIKI'!$A:$Y,25,FALSE)</f>
        <v>3</v>
      </c>
      <c r="M34" s="106">
        <f>VLOOKUP(A34,'FE Site File - PASTE FROM WIKI'!$A:$Z,26,FALSE)</f>
        <v>0</v>
      </c>
      <c r="N34" s="106">
        <f>VLOOKUP(A34,'FE Site File - PASTE FROM WIKI'!$A:$T,20,FALSE)</f>
        <v>3</v>
      </c>
    </row>
    <row r="35" spans="1:14" x14ac:dyDescent="0.6">
      <c r="A35" s="82" t="str">
        <f>'FE Site File - PASTE FROM WIKI'!A35</f>
        <v xml:space="preserve">X101 M.S. X101 Edward R. Byrne </v>
      </c>
      <c r="B35" s="120">
        <f>VLOOKUP(A35,'FE Site File - PASTE FROM WIKI'!$A:$B,2,FALSE)</f>
        <v>2</v>
      </c>
      <c r="C35" s="106">
        <f>VLOOKUP(A35,'FE Site File - PASTE FROM WIKI'!$A:$P,16,FALSE)</f>
        <v>2</v>
      </c>
      <c r="D35" s="106">
        <f>VLOOKUP(A35,'FE Site File - PASTE FROM WIKI'!$A:$Q,17,FALSE)</f>
        <v>2</v>
      </c>
      <c r="E35" s="106">
        <f>VLOOKUP(A35,'FE Site File - PASTE FROM WIKI'!$A:$R,18,FALSE)</f>
        <v>2</v>
      </c>
      <c r="F35" s="106">
        <f>VLOOKUP(A35,'FE Site File - PASTE FROM WIKI'!$A:$S,19,FALSE)</f>
        <v>2</v>
      </c>
      <c r="G35" s="106">
        <f>VLOOKUP(A35,'FE Site File - PASTE FROM WIKI'!$A:$O,15,FALSE)</f>
        <v>2</v>
      </c>
      <c r="H35" s="106">
        <f>VLOOKUP(A35,'FE Site File - PASTE FROM WIKI'!$A:$U,21,FALSE)</f>
        <v>3</v>
      </c>
      <c r="I35" s="106">
        <f>VLOOKUP(A35,'FE Site File - PASTE FROM WIKI'!$A:$V,22,FALSE)</f>
        <v>3</v>
      </c>
      <c r="J35" s="106">
        <f>VLOOKUP(A35,'FE Site File - PASTE FROM WIKI'!$A:$W,23,FALSE)</f>
        <v>2.5</v>
      </c>
      <c r="K35" s="106">
        <f>VLOOKUP(A35,'FE Site File - PASTE FROM WIKI'!$A:$X,14,FALSE)</f>
        <v>2.875</v>
      </c>
      <c r="L35" s="106">
        <f>VLOOKUP(A35,'FE Site File - PASTE FROM WIKI'!$A:$Y,25,FALSE)</f>
        <v>3</v>
      </c>
      <c r="M35" s="106">
        <f>VLOOKUP(A35,'FE Site File - PASTE FROM WIKI'!$A:$Z,26,FALSE)</f>
        <v>3</v>
      </c>
      <c r="N35" s="106">
        <f>VLOOKUP(A35,'FE Site File - PASTE FROM WIKI'!$A:$T,20,FALSE)</f>
        <v>2.8333330000000001</v>
      </c>
    </row>
    <row r="36" spans="1:14" x14ac:dyDescent="0.6">
      <c r="A36" s="82" t="str">
        <f>'FE Site File - PASTE FROM WIKI'!A36</f>
        <v xml:space="preserve">X161 P.S. 161 Juan Ponce De Leon School </v>
      </c>
      <c r="B36" s="120">
        <f>VLOOKUP(A36,'FE Site File - PASTE FROM WIKI'!$A:$B,2,FALSE)</f>
        <v>2</v>
      </c>
      <c r="C36" s="106">
        <f>VLOOKUP(A36,'FE Site File - PASTE FROM WIKI'!$A:$P,16,FALSE)</f>
        <v>3</v>
      </c>
      <c r="D36" s="106">
        <f>VLOOKUP(A36,'FE Site File - PASTE FROM WIKI'!$A:$Q,17,FALSE)</f>
        <v>3</v>
      </c>
      <c r="E36" s="106">
        <f>VLOOKUP(A36,'FE Site File - PASTE FROM WIKI'!$A:$R,18,FALSE)</f>
        <v>3</v>
      </c>
      <c r="F36" s="106">
        <f>VLOOKUP(A36,'FE Site File - PASTE FROM WIKI'!$A:$S,19,FALSE)</f>
        <v>3</v>
      </c>
      <c r="G36" s="106">
        <f>VLOOKUP(A36,'FE Site File - PASTE FROM WIKI'!$A:$O,15,FALSE)</f>
        <v>3</v>
      </c>
      <c r="H36" s="106">
        <f>VLOOKUP(A36,'FE Site File - PASTE FROM WIKI'!$A:$U,21,FALSE)</f>
        <v>3</v>
      </c>
      <c r="I36" s="106">
        <f>VLOOKUP(A36,'FE Site File - PASTE FROM WIKI'!$A:$V,22,FALSE)</f>
        <v>3</v>
      </c>
      <c r="J36" s="106">
        <f>VLOOKUP(A36,'FE Site File - PASTE FROM WIKI'!$A:$W,23,FALSE)</f>
        <v>3</v>
      </c>
      <c r="K36" s="106">
        <f>VLOOKUP(A36,'FE Site File - PASTE FROM WIKI'!$A:$X,14,FALSE)</f>
        <v>2.625</v>
      </c>
      <c r="L36" s="106">
        <f>VLOOKUP(A36,'FE Site File - PASTE FROM WIKI'!$A:$Y,25,FALSE)</f>
        <v>3</v>
      </c>
      <c r="M36" s="106">
        <f>VLOOKUP(A36,'FE Site File - PASTE FROM WIKI'!$A:$Z,26,FALSE)</f>
        <v>3</v>
      </c>
      <c r="N36" s="106">
        <f>VLOOKUP(A36,'FE Site File - PASTE FROM WIKI'!$A:$T,20,FALSE)</f>
        <v>3</v>
      </c>
    </row>
    <row r="37" spans="1:14" x14ac:dyDescent="0.6">
      <c r="A37" s="82" t="str">
        <f>'FE Site File - PASTE FROM WIKI'!A37</f>
        <v xml:space="preserve">X168 P.S. 168 </v>
      </c>
      <c r="B37" s="120">
        <f>VLOOKUP(A37,'FE Site File - PASTE FROM WIKI'!$A:$B,2,FALSE)</f>
        <v>2</v>
      </c>
      <c r="C37" s="106">
        <f>VLOOKUP(A37,'FE Site File - PASTE FROM WIKI'!$A:$P,16,FALSE)</f>
        <v>3</v>
      </c>
      <c r="D37" s="106">
        <f>VLOOKUP(A37,'FE Site File - PASTE FROM WIKI'!$A:$Q,17,FALSE)</f>
        <v>3</v>
      </c>
      <c r="E37" s="106">
        <f>VLOOKUP(A37,'FE Site File - PASTE FROM WIKI'!$A:$R,18,FALSE)</f>
        <v>3</v>
      </c>
      <c r="F37" s="106">
        <f>VLOOKUP(A37,'FE Site File - PASTE FROM WIKI'!$A:$S,19,FALSE)</f>
        <v>3</v>
      </c>
      <c r="G37" s="106">
        <f>VLOOKUP(A37,'FE Site File - PASTE FROM WIKI'!$A:$O,15,FALSE)</f>
        <v>3</v>
      </c>
      <c r="H37" s="106">
        <f>VLOOKUP(A37,'FE Site File - PASTE FROM WIKI'!$A:$U,21,FALSE)</f>
        <v>3</v>
      </c>
      <c r="I37" s="106">
        <f>VLOOKUP(A37,'FE Site File - PASTE FROM WIKI'!$A:$V,22,FALSE)</f>
        <v>3</v>
      </c>
      <c r="J37" s="106">
        <f>VLOOKUP(A37,'FE Site File - PASTE FROM WIKI'!$A:$W,23,FALSE)</f>
        <v>3</v>
      </c>
      <c r="K37" s="106">
        <f>VLOOKUP(A37,'FE Site File - PASTE FROM WIKI'!$A:$X,14,FALSE)</f>
        <v>3</v>
      </c>
      <c r="L37" s="106">
        <f>VLOOKUP(A37,'FE Site File - PASTE FROM WIKI'!$A:$Y,25,FALSE)</f>
        <v>3</v>
      </c>
      <c r="M37" s="106">
        <f>VLOOKUP(A37,'FE Site File - PASTE FROM WIKI'!$A:$Z,26,FALSE)</f>
        <v>0</v>
      </c>
      <c r="N37" s="106">
        <f>VLOOKUP(A37,'FE Site File - PASTE FROM WIKI'!$A:$T,20,FALSE)</f>
        <v>3</v>
      </c>
    </row>
    <row r="38" spans="1:14" x14ac:dyDescent="0.6">
      <c r="A38" s="82" t="str">
        <f>'FE Site File - PASTE FROM WIKI'!A38</f>
        <v xml:space="preserve">X176 P.S. X176 </v>
      </c>
      <c r="B38" s="120">
        <f>VLOOKUP(A38,'FE Site File - PASTE FROM WIKI'!$A:$B,2,FALSE)</f>
        <v>2</v>
      </c>
      <c r="C38" s="106">
        <f>VLOOKUP(A38,'FE Site File - PASTE FROM WIKI'!$A:$P,16,FALSE)</f>
        <v>3</v>
      </c>
      <c r="D38" s="106">
        <f>VLOOKUP(A38,'FE Site File - PASTE FROM WIKI'!$A:$Q,17,FALSE)</f>
        <v>3</v>
      </c>
      <c r="E38" s="106">
        <f>VLOOKUP(A38,'FE Site File - PASTE FROM WIKI'!$A:$R,18,FALSE)</f>
        <v>3</v>
      </c>
      <c r="F38" s="106">
        <f>VLOOKUP(A38,'FE Site File - PASTE FROM WIKI'!$A:$S,19,FALSE)</f>
        <v>3</v>
      </c>
      <c r="G38" s="106">
        <f>VLOOKUP(A38,'FE Site File - PASTE FROM WIKI'!$A:$O,15,FALSE)</f>
        <v>3</v>
      </c>
      <c r="H38" s="106">
        <f>VLOOKUP(A38,'FE Site File - PASTE FROM WIKI'!$A:$U,21,FALSE)</f>
        <v>3</v>
      </c>
      <c r="I38" s="106">
        <f>VLOOKUP(A38,'FE Site File - PASTE FROM WIKI'!$A:$V,22,FALSE)</f>
        <v>3</v>
      </c>
      <c r="J38" s="106">
        <f>VLOOKUP(A38,'FE Site File - PASTE FROM WIKI'!$A:$W,23,FALSE)</f>
        <v>2.5</v>
      </c>
      <c r="K38" s="106">
        <f>VLOOKUP(A38,'FE Site File - PASTE FROM WIKI'!$A:$X,14,FALSE)</f>
        <v>3</v>
      </c>
      <c r="L38" s="106">
        <f>VLOOKUP(A38,'FE Site File - PASTE FROM WIKI'!$A:$Y,25,FALSE)</f>
        <v>3</v>
      </c>
      <c r="M38" s="106">
        <f>VLOOKUP(A38,'FE Site File - PASTE FROM WIKI'!$A:$Z,26,FALSE)</f>
        <v>0</v>
      </c>
      <c r="N38" s="106">
        <f>VLOOKUP(A38,'FE Site File - PASTE FROM WIKI'!$A:$T,20,FALSE)</f>
        <v>2.8</v>
      </c>
    </row>
    <row r="39" spans="1:14" x14ac:dyDescent="0.6">
      <c r="A39" s="82" t="str">
        <f>'FE Site File - PASTE FROM WIKI'!A39</f>
        <v xml:space="preserve">X228 MS 228 Jonas Bronck Academy </v>
      </c>
      <c r="B39" s="120">
        <f>VLOOKUP(A39,'FE Site File - PASTE FROM WIKI'!$A:$B,2,FALSE)</f>
        <v>2</v>
      </c>
      <c r="C39" s="106">
        <f>VLOOKUP(A39,'FE Site File - PASTE FROM WIKI'!$A:$P,16,FALSE)</f>
        <v>3</v>
      </c>
      <c r="D39" s="106">
        <f>VLOOKUP(A39,'FE Site File - PASTE FROM WIKI'!$A:$Q,17,FALSE)</f>
        <v>2</v>
      </c>
      <c r="E39" s="106">
        <f>VLOOKUP(A39,'FE Site File - PASTE FROM WIKI'!$A:$R,18,FALSE)</f>
        <v>2</v>
      </c>
      <c r="F39" s="106">
        <f>VLOOKUP(A39,'FE Site File - PASTE FROM WIKI'!$A:$S,19,FALSE)</f>
        <v>3</v>
      </c>
      <c r="G39" s="106">
        <f>VLOOKUP(A39,'FE Site File - PASTE FROM WIKI'!$A:$O,15,FALSE)</f>
        <v>2.5</v>
      </c>
      <c r="H39" s="106">
        <f>VLOOKUP(A39,'FE Site File - PASTE FROM WIKI'!$A:$U,21,FALSE)</f>
        <v>3</v>
      </c>
      <c r="I39" s="106">
        <f>VLOOKUP(A39,'FE Site File - PASTE FROM WIKI'!$A:$V,22,FALSE)</f>
        <v>3</v>
      </c>
      <c r="J39" s="106">
        <f>VLOOKUP(A39,'FE Site File - PASTE FROM WIKI'!$A:$W,23,FALSE)</f>
        <v>3</v>
      </c>
      <c r="K39" s="106">
        <f>VLOOKUP(A39,'FE Site File - PASTE FROM WIKI'!$A:$X,14,FALSE)</f>
        <v>3</v>
      </c>
      <c r="L39" s="106">
        <f>VLOOKUP(A39,'FE Site File - PASTE FROM WIKI'!$A:$Y,25,FALSE)</f>
        <v>3</v>
      </c>
      <c r="M39" s="106">
        <f>VLOOKUP(A39,'FE Site File - PASTE FROM WIKI'!$A:$Z,26,FALSE)</f>
        <v>3</v>
      </c>
      <c r="N39" s="106">
        <f>VLOOKUP(A39,'FE Site File - PASTE FROM WIKI'!$A:$T,20,FALSE)</f>
        <v>3</v>
      </c>
    </row>
    <row r="40" spans="1:14" x14ac:dyDescent="0.6">
      <c r="A40" s="82" t="str">
        <f>'FE Site File - PASTE FROM WIKI'!A40</f>
        <v xml:space="preserve">X274 THE NEW AMERICAN ACADEMY AT ROBERTO CLEMENTE STATE PARK </v>
      </c>
      <c r="B40" s="120">
        <f>VLOOKUP(A40,'FE Site File - PASTE FROM WIKI'!$A:$B,2,FALSE)</f>
        <v>1</v>
      </c>
      <c r="C40" s="106">
        <f>VLOOKUP(A40,'FE Site File - PASTE FROM WIKI'!$A:$P,16,FALSE)</f>
        <v>3</v>
      </c>
      <c r="D40" s="106">
        <f>VLOOKUP(A40,'FE Site File - PASTE FROM WIKI'!$A:$Q,17,FALSE)</f>
        <v>3</v>
      </c>
      <c r="E40" s="106">
        <f>VLOOKUP(A40,'FE Site File - PASTE FROM WIKI'!$A:$R,18,FALSE)</f>
        <v>3</v>
      </c>
      <c r="F40" s="106">
        <f>VLOOKUP(A40,'FE Site File - PASTE FROM WIKI'!$A:$S,19,FALSE)</f>
        <v>2</v>
      </c>
      <c r="G40" s="106">
        <f>VLOOKUP(A40,'FE Site File - PASTE FROM WIKI'!$A:$O,15,FALSE)</f>
        <v>2.75</v>
      </c>
      <c r="H40" s="106">
        <f>VLOOKUP(A40,'FE Site File - PASTE FROM WIKI'!$A:$U,21,FALSE)</f>
        <v>3</v>
      </c>
      <c r="I40" s="106">
        <f>VLOOKUP(A40,'FE Site File - PASTE FROM WIKI'!$A:$V,22,FALSE)</f>
        <v>3</v>
      </c>
      <c r="J40" s="106">
        <f>VLOOKUP(A40,'FE Site File - PASTE FROM WIKI'!$A:$W,23,FALSE)</f>
        <v>3</v>
      </c>
      <c r="K40" s="106">
        <f>VLOOKUP(A40,'FE Site File - PASTE FROM WIKI'!$A:$X,14,FALSE)</f>
        <v>2.75</v>
      </c>
      <c r="L40" s="106">
        <f>VLOOKUP(A40,'FE Site File - PASTE FROM WIKI'!$A:$Y,25,FALSE)</f>
        <v>3</v>
      </c>
      <c r="M40" s="106">
        <f>VLOOKUP(A40,'FE Site File - PASTE FROM WIKI'!$A:$Z,26,FALSE)</f>
        <v>3</v>
      </c>
      <c r="N40" s="106">
        <f>VLOOKUP(A40,'FE Site File - PASTE FROM WIKI'!$A:$T,20,FALSE)</f>
        <v>3</v>
      </c>
    </row>
    <row r="41" spans="1:14" x14ac:dyDescent="0.6">
      <c r="A41" s="82" t="str">
        <f>'FE Site File - PASTE FROM WIKI'!A41</f>
        <v xml:space="preserve">X296 South Bronx Academy for Applied Media </v>
      </c>
      <c r="B41" s="120">
        <f>VLOOKUP(A41,'FE Site File - PASTE FROM WIKI'!$A:$B,2,FALSE)</f>
        <v>3</v>
      </c>
      <c r="C41" s="106">
        <f>VLOOKUP(A41,'FE Site File - PASTE FROM WIKI'!$A:$P,16,FALSE)</f>
        <v>3</v>
      </c>
      <c r="D41" s="106">
        <f>VLOOKUP(A41,'FE Site File - PASTE FROM WIKI'!$A:$Q,17,FALSE)</f>
        <v>3</v>
      </c>
      <c r="E41" s="106">
        <f>VLOOKUP(A41,'FE Site File - PASTE FROM WIKI'!$A:$R,18,FALSE)</f>
        <v>3</v>
      </c>
      <c r="F41" s="106">
        <f>VLOOKUP(A41,'FE Site File - PASTE FROM WIKI'!$A:$S,19,FALSE)</f>
        <v>3</v>
      </c>
      <c r="G41" s="106">
        <f>VLOOKUP(A41,'FE Site File - PASTE FROM WIKI'!$A:$O,15,FALSE)</f>
        <v>3</v>
      </c>
      <c r="H41" s="106">
        <f>VLOOKUP(A41,'FE Site File - PASTE FROM WIKI'!$A:$U,21,FALSE)</f>
        <v>3</v>
      </c>
      <c r="I41" s="106">
        <f>VLOOKUP(A41,'FE Site File - PASTE FROM WIKI'!$A:$V,22,FALSE)</f>
        <v>3</v>
      </c>
      <c r="J41" s="106">
        <f>VLOOKUP(A41,'FE Site File - PASTE FROM WIKI'!$A:$W,23,FALSE)</f>
        <v>2.6666669999999999</v>
      </c>
      <c r="K41" s="106">
        <f>VLOOKUP(A41,'FE Site File - PASTE FROM WIKI'!$A:$X,14,FALSE)</f>
        <v>2.8333330000000001</v>
      </c>
      <c r="L41" s="106">
        <f>VLOOKUP(A41,'FE Site File - PASTE FROM WIKI'!$A:$Y,25,FALSE)</f>
        <v>3</v>
      </c>
      <c r="M41" s="106">
        <f>VLOOKUP(A41,'FE Site File - PASTE FROM WIKI'!$A:$Z,26,FALSE)</f>
        <v>2.6666669999999999</v>
      </c>
      <c r="N41" s="106">
        <f>VLOOKUP(A41,'FE Site File - PASTE FROM WIKI'!$A:$T,20,FALSE)</f>
        <v>2.8333330000000001</v>
      </c>
    </row>
    <row r="42" spans="1:14" x14ac:dyDescent="0.6">
      <c r="A42" s="82" t="str">
        <f>'FE Site File - PASTE FROM WIKI'!A42</f>
        <v xml:space="preserve">X303 I.S. X303 Leadership &amp; Community Service </v>
      </c>
      <c r="B42" s="120">
        <f>VLOOKUP(A42,'FE Site File - PASTE FROM WIKI'!$A:$B,2,FALSE)</f>
        <v>7</v>
      </c>
      <c r="C42" s="106">
        <f>VLOOKUP(A42,'FE Site File - PASTE FROM WIKI'!$A:$P,16,FALSE)</f>
        <v>2.5714290000000002</v>
      </c>
      <c r="D42" s="106">
        <f>VLOOKUP(A42,'FE Site File - PASTE FROM WIKI'!$A:$Q,17,FALSE)</f>
        <v>2.8571430000000002</v>
      </c>
      <c r="E42" s="106">
        <f>VLOOKUP(A42,'FE Site File - PASTE FROM WIKI'!$A:$R,18,FALSE)</f>
        <v>2.714286</v>
      </c>
      <c r="F42" s="106">
        <f>VLOOKUP(A42,'FE Site File - PASTE FROM WIKI'!$A:$S,19,FALSE)</f>
        <v>3</v>
      </c>
      <c r="G42" s="106">
        <f>VLOOKUP(A42,'FE Site File - PASTE FROM WIKI'!$A:$O,15,FALSE)</f>
        <v>2.785714</v>
      </c>
      <c r="H42" s="106">
        <f>VLOOKUP(A42,'FE Site File - PASTE FROM WIKI'!$A:$U,21,FALSE)</f>
        <v>2.714286</v>
      </c>
      <c r="I42" s="106">
        <f>VLOOKUP(A42,'FE Site File - PASTE FROM WIKI'!$A:$V,22,FALSE)</f>
        <v>2.4285709999999998</v>
      </c>
      <c r="J42" s="106">
        <f>VLOOKUP(A42,'FE Site File - PASTE FROM WIKI'!$A:$W,23,FALSE)</f>
        <v>2.4285709999999998</v>
      </c>
      <c r="K42" s="106">
        <f>VLOOKUP(A42,'FE Site File - PASTE FROM WIKI'!$A:$X,14,FALSE)</f>
        <v>2.785714</v>
      </c>
      <c r="L42" s="106">
        <f>VLOOKUP(A42,'FE Site File - PASTE FROM WIKI'!$A:$Y,25,FALSE)</f>
        <v>2.714286</v>
      </c>
      <c r="M42" s="106">
        <f>VLOOKUP(A42,'FE Site File - PASTE FROM WIKI'!$A:$Z,26,FALSE)</f>
        <v>2.285714</v>
      </c>
      <c r="N42" s="106">
        <f>VLOOKUP(A42,'FE Site File - PASTE FROM WIKI'!$A:$T,20,FALSE)</f>
        <v>2.4523809999999999</v>
      </c>
    </row>
    <row r="43" spans="1:14" x14ac:dyDescent="0.6">
      <c r="A43" s="82" t="str">
        <f>'FE Site File - PASTE FROM WIKI'!A43</f>
        <v xml:space="preserve">X323 Bronx Writing Academy </v>
      </c>
      <c r="B43" s="120">
        <f>VLOOKUP(A43,'FE Site File - PASTE FROM WIKI'!$A:$B,2,FALSE)</f>
        <v>7</v>
      </c>
      <c r="C43" s="106">
        <f>VLOOKUP(A43,'FE Site File - PASTE FROM WIKI'!$A:$P,16,FALSE)</f>
        <v>2.5714290000000002</v>
      </c>
      <c r="D43" s="106">
        <f>VLOOKUP(A43,'FE Site File - PASTE FROM WIKI'!$A:$Q,17,FALSE)</f>
        <v>2.5714290000000002</v>
      </c>
      <c r="E43" s="106">
        <f>VLOOKUP(A43,'FE Site File - PASTE FROM WIKI'!$A:$R,18,FALSE)</f>
        <v>2.714286</v>
      </c>
      <c r="F43" s="106">
        <f>VLOOKUP(A43,'FE Site File - PASTE FROM WIKI'!$A:$S,19,FALSE)</f>
        <v>2.714286</v>
      </c>
      <c r="G43" s="106">
        <f>VLOOKUP(A43,'FE Site File - PASTE FROM WIKI'!$A:$O,15,FALSE)</f>
        <v>2.6428569999999998</v>
      </c>
      <c r="H43" s="106">
        <f>VLOOKUP(A43,'FE Site File - PASTE FROM WIKI'!$A:$U,21,FALSE)</f>
        <v>2.4285709999999998</v>
      </c>
      <c r="I43" s="106">
        <f>VLOOKUP(A43,'FE Site File - PASTE FROM WIKI'!$A:$V,22,FALSE)</f>
        <v>2.5714290000000002</v>
      </c>
      <c r="J43" s="106">
        <f>VLOOKUP(A43,'FE Site File - PASTE FROM WIKI'!$A:$W,23,FALSE)</f>
        <v>2.285714</v>
      </c>
      <c r="K43" s="106">
        <f>VLOOKUP(A43,'FE Site File - PASTE FROM WIKI'!$A:$X,14,FALSE)</f>
        <v>3</v>
      </c>
      <c r="L43" s="106">
        <f>VLOOKUP(A43,'FE Site File - PASTE FROM WIKI'!$A:$Y,25,FALSE)</f>
        <v>2.714286</v>
      </c>
      <c r="M43" s="106">
        <f>VLOOKUP(A43,'FE Site File - PASTE FROM WIKI'!$A:$Z,26,FALSE)</f>
        <v>2.1428569999999998</v>
      </c>
      <c r="N43" s="106">
        <f>VLOOKUP(A43,'FE Site File - PASTE FROM WIKI'!$A:$T,20,FALSE)</f>
        <v>2.4047619999999998</v>
      </c>
    </row>
    <row r="44" spans="1:14" x14ac:dyDescent="0.6">
      <c r="A44" s="82" t="str">
        <f>'FE Site File - PASTE FROM WIKI'!A44</f>
        <v xml:space="preserve">X331 The Bronx School of Young Leaders </v>
      </c>
      <c r="B44" s="120">
        <f>VLOOKUP(A44,'FE Site File - PASTE FROM WIKI'!$A:$B,2,FALSE)</f>
        <v>4</v>
      </c>
      <c r="C44" s="106">
        <f>VLOOKUP(A44,'FE Site File - PASTE FROM WIKI'!$A:$P,16,FALSE)</f>
        <v>3</v>
      </c>
      <c r="D44" s="106">
        <f>VLOOKUP(A44,'FE Site File - PASTE FROM WIKI'!$A:$Q,17,FALSE)</f>
        <v>3</v>
      </c>
      <c r="E44" s="106">
        <f>VLOOKUP(A44,'FE Site File - PASTE FROM WIKI'!$A:$R,18,FALSE)</f>
        <v>3</v>
      </c>
      <c r="F44" s="106">
        <f>VLOOKUP(A44,'FE Site File - PASTE FROM WIKI'!$A:$S,19,FALSE)</f>
        <v>2.75</v>
      </c>
      <c r="G44" s="106">
        <f>VLOOKUP(A44,'FE Site File - PASTE FROM WIKI'!$A:$O,15,FALSE)</f>
        <v>2.9375</v>
      </c>
      <c r="H44" s="106">
        <f>VLOOKUP(A44,'FE Site File - PASTE FROM WIKI'!$A:$U,21,FALSE)</f>
        <v>2.75</v>
      </c>
      <c r="I44" s="106">
        <f>VLOOKUP(A44,'FE Site File - PASTE FROM WIKI'!$A:$V,22,FALSE)</f>
        <v>2.75</v>
      </c>
      <c r="J44" s="106">
        <f>VLOOKUP(A44,'FE Site File - PASTE FROM WIKI'!$A:$W,23,FALSE)</f>
        <v>2.5</v>
      </c>
      <c r="K44" s="106">
        <f>VLOOKUP(A44,'FE Site File - PASTE FROM WIKI'!$A:$X,14,FALSE)</f>
        <v>2.75</v>
      </c>
      <c r="L44" s="106">
        <f>VLOOKUP(A44,'FE Site File - PASTE FROM WIKI'!$A:$Y,25,FALSE)</f>
        <v>3</v>
      </c>
      <c r="M44" s="106">
        <f>VLOOKUP(A44,'FE Site File - PASTE FROM WIKI'!$A:$Z,26,FALSE)</f>
        <v>2.5</v>
      </c>
      <c r="N44" s="106">
        <f>VLOOKUP(A44,'FE Site File - PASTE FROM WIKI'!$A:$T,20,FALSE)</f>
        <v>2.7083330000000001</v>
      </c>
    </row>
    <row r="45" spans="1:14" x14ac:dyDescent="0.6">
      <c r="A45" s="82" t="str">
        <f>'FE Site File - PASTE FROM WIKI'!A45</f>
        <v xml:space="preserve">X352 The Vida Bogart School for All Children </v>
      </c>
      <c r="B45" s="120">
        <f>VLOOKUP(A45,'FE Site File - PASTE FROM WIKI'!$A:$B,2,FALSE)</f>
        <v>2</v>
      </c>
      <c r="C45" s="106">
        <f>VLOOKUP(A45,'FE Site File - PASTE FROM WIKI'!$A:$P,16,FALSE)</f>
        <v>3</v>
      </c>
      <c r="D45" s="106">
        <f>VLOOKUP(A45,'FE Site File - PASTE FROM WIKI'!$A:$Q,17,FALSE)</f>
        <v>3</v>
      </c>
      <c r="E45" s="106">
        <f>VLOOKUP(A45,'FE Site File - PASTE FROM WIKI'!$A:$R,18,FALSE)</f>
        <v>3</v>
      </c>
      <c r="F45" s="106">
        <f>VLOOKUP(A45,'FE Site File - PASTE FROM WIKI'!$A:$S,19,FALSE)</f>
        <v>3</v>
      </c>
      <c r="G45" s="106">
        <f>VLOOKUP(A45,'FE Site File - PASTE FROM WIKI'!$A:$O,15,FALSE)</f>
        <v>3</v>
      </c>
      <c r="H45" s="106">
        <f>VLOOKUP(A45,'FE Site File - PASTE FROM WIKI'!$A:$U,21,FALSE)</f>
        <v>3</v>
      </c>
      <c r="I45" s="106">
        <f>VLOOKUP(A45,'FE Site File - PASTE FROM WIKI'!$A:$V,22,FALSE)</f>
        <v>3</v>
      </c>
      <c r="J45" s="106">
        <f>VLOOKUP(A45,'FE Site File - PASTE FROM WIKI'!$A:$W,23,FALSE)</f>
        <v>3</v>
      </c>
      <c r="K45" s="106">
        <f>VLOOKUP(A45,'FE Site File - PASTE FROM WIKI'!$A:$X,14,FALSE)</f>
        <v>3</v>
      </c>
      <c r="L45" s="106">
        <f>VLOOKUP(A45,'FE Site File - PASTE FROM WIKI'!$A:$Y,25,FALSE)</f>
        <v>3</v>
      </c>
      <c r="M45" s="106">
        <f>VLOOKUP(A45,'FE Site File - PASTE FROM WIKI'!$A:$Z,26,FALSE)</f>
        <v>0</v>
      </c>
      <c r="N45" s="106">
        <f>VLOOKUP(A45,'FE Site File - PASTE FROM WIKI'!$A:$T,20,FALSE)</f>
        <v>3</v>
      </c>
    </row>
    <row r="46" spans="1:14" x14ac:dyDescent="0.6">
      <c r="A46" s="82" t="str">
        <f>'FE Site File - PASTE FROM WIKI'!A46</f>
        <v xml:space="preserve">X508 Bronxdale High School </v>
      </c>
      <c r="B46" s="120">
        <f>VLOOKUP(A46,'FE Site File - PASTE FROM WIKI'!$A:$B,2,FALSE)</f>
        <v>4</v>
      </c>
      <c r="C46" s="106">
        <f>VLOOKUP(A46,'FE Site File - PASTE FROM WIKI'!$A:$P,16,FALSE)</f>
        <v>3</v>
      </c>
      <c r="D46" s="106">
        <f>VLOOKUP(A46,'FE Site File - PASTE FROM WIKI'!$A:$Q,17,FALSE)</f>
        <v>3</v>
      </c>
      <c r="E46" s="106">
        <f>VLOOKUP(A46,'FE Site File - PASTE FROM WIKI'!$A:$R,18,FALSE)</f>
        <v>2.75</v>
      </c>
      <c r="F46" s="106">
        <f>VLOOKUP(A46,'FE Site File - PASTE FROM WIKI'!$A:$S,19,FALSE)</f>
        <v>3</v>
      </c>
      <c r="G46" s="106">
        <f>VLOOKUP(A46,'FE Site File - PASTE FROM WIKI'!$A:$O,15,FALSE)</f>
        <v>2.9375</v>
      </c>
      <c r="H46" s="106">
        <f>VLOOKUP(A46,'FE Site File - PASTE FROM WIKI'!$A:$U,21,FALSE)</f>
        <v>3</v>
      </c>
      <c r="I46" s="106">
        <f>VLOOKUP(A46,'FE Site File - PASTE FROM WIKI'!$A:$V,22,FALSE)</f>
        <v>3</v>
      </c>
      <c r="J46" s="106">
        <f>VLOOKUP(A46,'FE Site File - PASTE FROM WIKI'!$A:$W,23,FALSE)</f>
        <v>2.75</v>
      </c>
      <c r="K46" s="106">
        <f>VLOOKUP(A46,'FE Site File - PASTE FROM WIKI'!$A:$X,14,FALSE)</f>
        <v>2.75</v>
      </c>
      <c r="L46" s="106">
        <f>VLOOKUP(A46,'FE Site File - PASTE FROM WIKI'!$A:$Y,25,FALSE)</f>
        <v>3</v>
      </c>
      <c r="M46" s="106">
        <f>VLOOKUP(A46,'FE Site File - PASTE FROM WIKI'!$A:$Z,26,FALSE)</f>
        <v>2.75</v>
      </c>
      <c r="N46" s="106">
        <f>VLOOKUP(A46,'FE Site File - PASTE FROM WIKI'!$A:$T,20,FALSE)</f>
        <v>2.8333330000000001</v>
      </c>
    </row>
    <row r="47" spans="1:14" x14ac:dyDescent="0.6">
      <c r="A47" s="82" t="str">
        <f>'FE Site File - PASTE FROM WIKI'!A47</f>
        <v xml:space="preserve">X556 Bronx Park Middle School </v>
      </c>
      <c r="B47" s="120">
        <f>VLOOKUP(A47,'FE Site File - PASTE FROM WIKI'!$A:$B,2,FALSE)</f>
        <v>4</v>
      </c>
      <c r="C47" s="106">
        <f>VLOOKUP(A47,'FE Site File - PASTE FROM WIKI'!$A:$P,16,FALSE)</f>
        <v>2.75</v>
      </c>
      <c r="D47" s="106">
        <f>VLOOKUP(A47,'FE Site File - PASTE FROM WIKI'!$A:$Q,17,FALSE)</f>
        <v>3</v>
      </c>
      <c r="E47" s="106">
        <f>VLOOKUP(A47,'FE Site File - PASTE FROM WIKI'!$A:$R,18,FALSE)</f>
        <v>2.75</v>
      </c>
      <c r="F47" s="106">
        <f>VLOOKUP(A47,'FE Site File - PASTE FROM WIKI'!$A:$S,19,FALSE)</f>
        <v>3</v>
      </c>
      <c r="G47" s="106">
        <f>VLOOKUP(A47,'FE Site File - PASTE FROM WIKI'!$A:$O,15,FALSE)</f>
        <v>2.875</v>
      </c>
      <c r="H47" s="106">
        <f>VLOOKUP(A47,'FE Site File - PASTE FROM WIKI'!$A:$U,21,FALSE)</f>
        <v>2.75</v>
      </c>
      <c r="I47" s="106">
        <f>VLOOKUP(A47,'FE Site File - PASTE FROM WIKI'!$A:$V,22,FALSE)</f>
        <v>3</v>
      </c>
      <c r="J47" s="106">
        <f>VLOOKUP(A47,'FE Site File - PASTE FROM WIKI'!$A:$W,23,FALSE)</f>
        <v>3</v>
      </c>
      <c r="K47" s="106">
        <f>VLOOKUP(A47,'FE Site File - PASTE FROM WIKI'!$A:$X,14,FALSE)</f>
        <v>2.875</v>
      </c>
      <c r="L47" s="106">
        <f>VLOOKUP(A47,'FE Site File - PASTE FROM WIKI'!$A:$Y,25,FALSE)</f>
        <v>3</v>
      </c>
      <c r="M47" s="106">
        <f>VLOOKUP(A47,'FE Site File - PASTE FROM WIKI'!$A:$Z,26,FALSE)</f>
        <v>3</v>
      </c>
      <c r="N47" s="106">
        <f>VLOOKUP(A47,'FE Site File - PASTE FROM WIKI'!$A:$T,20,FALSE)</f>
        <v>2.8333330000000001</v>
      </c>
    </row>
    <row r="48" spans="1:14" x14ac:dyDescent="0.6">
      <c r="A48" s="82" t="str">
        <f>'FE Site File - PASTE FROM WIKI'!A48</f>
        <v xml:space="preserve">X721 P.S. X721 - Stephen McSweeney School </v>
      </c>
      <c r="B48" s="120">
        <f>VLOOKUP(A48,'FE Site File - PASTE FROM WIKI'!$A:$B,2,FALSE)</f>
        <v>4</v>
      </c>
      <c r="C48" s="106">
        <f>VLOOKUP(A48,'FE Site File - PASTE FROM WIKI'!$A:$P,16,FALSE)</f>
        <v>3</v>
      </c>
      <c r="D48" s="106">
        <f>VLOOKUP(A48,'FE Site File - PASTE FROM WIKI'!$A:$Q,17,FALSE)</f>
        <v>2.75</v>
      </c>
      <c r="E48" s="106">
        <f>VLOOKUP(A48,'FE Site File - PASTE FROM WIKI'!$A:$R,18,FALSE)</f>
        <v>2.75</v>
      </c>
      <c r="F48" s="106">
        <f>VLOOKUP(A48,'FE Site File - PASTE FROM WIKI'!$A:$S,19,FALSE)</f>
        <v>3</v>
      </c>
      <c r="G48" s="106">
        <f>VLOOKUP(A48,'FE Site File - PASTE FROM WIKI'!$A:$O,15,FALSE)</f>
        <v>2.875</v>
      </c>
      <c r="H48" s="106">
        <f>VLOOKUP(A48,'FE Site File - PASTE FROM WIKI'!$A:$U,21,FALSE)</f>
        <v>3</v>
      </c>
      <c r="I48" s="106">
        <f>VLOOKUP(A48,'FE Site File - PASTE FROM WIKI'!$A:$V,22,FALSE)</f>
        <v>3</v>
      </c>
      <c r="J48" s="106">
        <f>VLOOKUP(A48,'FE Site File - PASTE FROM WIKI'!$A:$W,23,FALSE)</f>
        <v>3</v>
      </c>
      <c r="K48" s="106">
        <f>VLOOKUP(A48,'FE Site File - PASTE FROM WIKI'!$A:$X,14,FALSE)</f>
        <v>2.75</v>
      </c>
      <c r="L48" s="106">
        <f>VLOOKUP(A48,'FE Site File - PASTE FROM WIKI'!$A:$Y,25,FALSE)</f>
        <v>3</v>
      </c>
      <c r="M48" s="106">
        <f>VLOOKUP(A48,'FE Site File - PASTE FROM WIKI'!$A:$Z,26,FALSE)</f>
        <v>0</v>
      </c>
      <c r="N48" s="106">
        <f>VLOOKUP(A48,'FE Site File - PASTE FROM WIKI'!$A:$T,20,FALSE)</f>
        <v>3</v>
      </c>
    </row>
  </sheetData>
  <mergeCells count="3">
    <mergeCell ref="B1:B2"/>
    <mergeCell ref="C1:G1"/>
    <mergeCell ref="H1:N1"/>
  </mergeCells>
  <conditionalFormatting sqref="C1:N2">
    <cfRule type="containsText" dxfId="11" priority="2" operator="containsText" text="Missing">
      <formula>NOT(ISERROR(SEARCH("Missing",C1)))</formula>
    </cfRule>
  </conditionalFormatting>
  <conditionalFormatting sqref="C1:N2">
    <cfRule type="containsErrors" dxfId="10" priority="1">
      <formula>ISERROR(C1)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69"/>
  <sheetViews>
    <sheetView workbookViewId="0">
      <selection activeCell="G46" sqref="G46"/>
    </sheetView>
  </sheetViews>
  <sheetFormatPr defaultRowHeight="14.4" x14ac:dyDescent="0.55000000000000004"/>
  <cols>
    <col min="1" max="1" width="24.15625" customWidth="1"/>
    <col min="2" max="2" width="14.5234375" customWidth="1"/>
  </cols>
  <sheetData>
    <row r="1" spans="1:7" x14ac:dyDescent="0.55000000000000004">
      <c r="A1" s="186" t="s">
        <v>213</v>
      </c>
      <c r="B1" s="186"/>
      <c r="C1" s="186"/>
      <c r="D1" s="186"/>
      <c r="E1" s="186"/>
      <c r="F1" s="186"/>
    </row>
    <row r="2" spans="1:7" x14ac:dyDescent="0.55000000000000004">
      <c r="A2" s="108"/>
      <c r="B2" s="108"/>
      <c r="C2" s="187" t="s">
        <v>747</v>
      </c>
      <c r="D2" s="187"/>
      <c r="E2" s="187"/>
      <c r="F2" s="187"/>
    </row>
    <row r="3" spans="1:7" ht="28.8" x14ac:dyDescent="0.55000000000000004">
      <c r="A3" s="108" t="s">
        <v>745</v>
      </c>
      <c r="B3" s="109" t="s">
        <v>746</v>
      </c>
      <c r="C3" s="108" t="s">
        <v>748</v>
      </c>
      <c r="D3" s="108" t="s">
        <v>184</v>
      </c>
      <c r="E3" s="108" t="s">
        <v>183</v>
      </c>
      <c r="F3" s="108" t="s">
        <v>749</v>
      </c>
      <c r="G3" s="132" t="s">
        <v>777</v>
      </c>
    </row>
    <row r="4" spans="1:7" x14ac:dyDescent="0.55000000000000004">
      <c r="A4" s="96" t="str">
        <f>'Observer File - PASTE FROM WIKI'!$A$3</f>
        <v>Abhignya Thakore</v>
      </c>
      <c r="B4" s="96">
        <f>VLOOKUP(A4,'Observer File - PASTE FROM WIKI'!$A:$F,6,FALSE)</f>
        <v>0</v>
      </c>
      <c r="C4" s="96">
        <f>VLOOKUP(A4,'Observer File - PASTE FROM WIKI'!$A:$B,2,FALSE)</f>
        <v>0</v>
      </c>
      <c r="D4" s="96">
        <f>VLOOKUP(A4,'Observer File - PASTE FROM WIKI'!$A:$C,3,FALSE)</f>
        <v>0</v>
      </c>
      <c r="E4" s="96">
        <f>VLOOKUP(A4,'Observer File - PASTE FROM WIKI'!$A:$D,4,FALSE)</f>
        <v>0</v>
      </c>
      <c r="F4" s="96"/>
    </row>
    <row r="5" spans="1:7" x14ac:dyDescent="0.55000000000000004">
      <c r="A5" s="96" t="str">
        <f>'Observer File - PASTE FROM WIKI'!$A$4</f>
        <v>Ayesha Hoda</v>
      </c>
      <c r="B5" s="96">
        <f>VLOOKUP(A5,'Observer File - PASTE FROM WIKI'!$A:$F,6,FALSE)</f>
        <v>19</v>
      </c>
      <c r="C5" s="96">
        <f>VLOOKUP(A5,'Observer File - PASTE FROM WIKI'!$A:$B,2,FALSE)</f>
        <v>2.5299999999999998</v>
      </c>
      <c r="D5" s="96">
        <f>VLOOKUP(A5,'Observer File - PASTE FROM WIKI'!$A:$C,3,FALSE)</f>
        <v>2.21</v>
      </c>
      <c r="E5" s="96">
        <f>VLOOKUP(A5,'Observer File - PASTE FROM WIKI'!$A:$D,4,FALSE)</f>
        <v>2.11</v>
      </c>
      <c r="F5" s="96">
        <f>VLOOKUP(A5,'Observer File - PASTE FROM WIKI'!$A:$E,5,FALSE)</f>
        <v>2.34</v>
      </c>
    </row>
    <row r="6" spans="1:7" x14ac:dyDescent="0.55000000000000004">
      <c r="A6" s="96" t="str">
        <f>'Observer File - PASTE FROM WIKI'!$A$5</f>
        <v>Caitlin Keryc</v>
      </c>
      <c r="B6" s="96">
        <f>VLOOKUP(A6,'Observer File - PASTE FROM WIKI'!$A:$F,6,FALSE)</f>
        <v>19</v>
      </c>
      <c r="C6" s="96">
        <f>VLOOKUP(A6,'Observer File - PASTE FROM WIKI'!$A:$B,2,FALSE)</f>
        <v>2.42</v>
      </c>
      <c r="D6" s="96">
        <f>VLOOKUP(A6,'Observer File - PASTE FROM WIKI'!$A:$C,3,FALSE)</f>
        <v>2.3199999999999998</v>
      </c>
      <c r="E6" s="96">
        <f>VLOOKUP(A6,'Observer File - PASTE FROM WIKI'!$A:$D,4,FALSE)</f>
        <v>1.79</v>
      </c>
      <c r="F6" s="96">
        <f>VLOOKUP(A6,'Observer File - PASTE FROM WIKI'!$A:$E,5,FALSE)</f>
        <v>2.2400000000000002</v>
      </c>
    </row>
    <row r="7" spans="1:7" x14ac:dyDescent="0.55000000000000004">
      <c r="A7" s="96" t="str">
        <f>'Observer File - PASTE FROM WIKI'!$A$6</f>
        <v>Carly Weisel</v>
      </c>
      <c r="B7" s="96">
        <f>VLOOKUP(A7,'Observer File - PASTE FROM WIKI'!$A:$F,6,FALSE)</f>
        <v>0</v>
      </c>
      <c r="C7" s="96">
        <f>VLOOKUP(A7,'Observer File - PASTE FROM WIKI'!$A:$B,2,FALSE)</f>
        <v>0</v>
      </c>
      <c r="D7" s="96">
        <f>VLOOKUP(A7,'Observer File - PASTE FROM WIKI'!$A:$C,3,FALSE)</f>
        <v>0</v>
      </c>
      <c r="E7" s="96">
        <f>VLOOKUP(A7,'Observer File - PASTE FROM WIKI'!$A:$D,4,FALSE)</f>
        <v>0</v>
      </c>
      <c r="F7" s="96"/>
    </row>
    <row r="8" spans="1:7" x14ac:dyDescent="0.55000000000000004">
      <c r="A8" s="96" t="str">
        <f>'Observer File - PASTE FROM WIKI'!$A$7</f>
        <v>Jillian Chaiken</v>
      </c>
      <c r="B8" s="96">
        <f>VLOOKUP(A8,'Observer File - PASTE FROM WIKI'!$A:$F,6,FALSE)</f>
        <v>15</v>
      </c>
      <c r="C8" s="96">
        <f>VLOOKUP(A8,'Observer File - PASTE FROM WIKI'!$A:$B,2,FALSE)</f>
        <v>2.0699999999999998</v>
      </c>
      <c r="D8" s="96">
        <f>VLOOKUP(A8,'Observer File - PASTE FROM WIKI'!$A:$C,3,FALSE)</f>
        <v>2.5299999999999998</v>
      </c>
      <c r="E8" s="96">
        <f>VLOOKUP(A8,'Observer File - PASTE FROM WIKI'!$A:$D,4,FALSE)</f>
        <v>2.33</v>
      </c>
      <c r="F8" s="96">
        <f>VLOOKUP(A8,'Observer File - PASTE FROM WIKI'!$A:$E,5,FALSE)</f>
        <v>2.25</v>
      </c>
    </row>
    <row r="9" spans="1:7" x14ac:dyDescent="0.55000000000000004">
      <c r="A9" s="96" t="str">
        <f>'Observer File - PASTE FROM WIKI'!A$8</f>
        <v>Kelsey Steffen</v>
      </c>
      <c r="B9" s="96">
        <f>VLOOKUP(A9,'Observer File - PASTE FROM WIKI'!$A:$F,6,FALSE)</f>
        <v>17</v>
      </c>
      <c r="C9" s="96">
        <f>VLOOKUP(A9,'Observer File - PASTE FROM WIKI'!$A:$B,2,FALSE)</f>
        <v>2.5299999999999998</v>
      </c>
      <c r="D9" s="96">
        <f>VLOOKUP(A9,'Observer File - PASTE FROM WIKI'!$A:$C,3,FALSE)</f>
        <v>2.2400000000000002</v>
      </c>
      <c r="E9" s="96">
        <f>VLOOKUP(A9,'Observer File - PASTE FROM WIKI'!$A:$D,4,FALSE)</f>
        <v>2.41</v>
      </c>
      <c r="F9" s="96">
        <f>VLOOKUP(A9,'Observer File - PASTE FROM WIKI'!$A:$E,5,FALSE)</f>
        <v>2.4300000000000002</v>
      </c>
    </row>
    <row r="10" spans="1:7" x14ac:dyDescent="0.55000000000000004">
      <c r="A10" s="96" t="str">
        <f>'Observer File - PASTE FROM WIKI'!A$9</f>
        <v>Laura Sztejnberg</v>
      </c>
      <c r="B10" s="96">
        <f>VLOOKUP(A10,'Observer File - PASTE FROM WIKI'!$A:$F,6,FALSE)</f>
        <v>0</v>
      </c>
      <c r="C10" s="96">
        <f>VLOOKUP(A10,'Observer File - PASTE FROM WIKI'!$A:$B,2,FALSE)</f>
        <v>0</v>
      </c>
      <c r="D10" s="96">
        <f>VLOOKUP(A10,'Observer File - PASTE FROM WIKI'!$A:$C,3,FALSE)</f>
        <v>0</v>
      </c>
      <c r="E10" s="96">
        <f>VLOOKUP(A10,'Observer File - PASTE FROM WIKI'!$A:$D,4,FALSE)</f>
        <v>0</v>
      </c>
      <c r="F10" s="96"/>
    </row>
    <row r="11" spans="1:7" x14ac:dyDescent="0.55000000000000004">
      <c r="A11" s="96" t="str">
        <f>'Observer File - PASTE FROM WIKI'!A$10</f>
        <v>Marcy Sutherland</v>
      </c>
      <c r="B11" s="96">
        <f>VLOOKUP(A11,'Observer File - PASTE FROM WIKI'!$A:$F,6,FALSE)</f>
        <v>25</v>
      </c>
      <c r="C11" s="96">
        <f>VLOOKUP(A11,'Observer File - PASTE FROM WIKI'!$A:$B,2,FALSE)</f>
        <v>2.12</v>
      </c>
      <c r="D11" s="96">
        <f>VLOOKUP(A11,'Observer File - PASTE FROM WIKI'!$A:$C,3,FALSE)</f>
        <v>2.08</v>
      </c>
      <c r="E11" s="96">
        <f>VLOOKUP(A11,'Observer File - PASTE FROM WIKI'!$A:$D,4,FALSE)</f>
        <v>1.96</v>
      </c>
      <c r="F11" s="96">
        <f>VLOOKUP(A11,'Observer File - PASTE FROM WIKI'!$A:$E,5,FALSE)</f>
        <v>2.0699999999999998</v>
      </c>
    </row>
    <row r="12" spans="1:7" x14ac:dyDescent="0.55000000000000004">
      <c r="A12" s="96" t="str">
        <f>'Observer File - PASTE FROM WIKI'!A$11</f>
        <v>Marilyn Rodriguez</v>
      </c>
      <c r="B12" s="96">
        <f>VLOOKUP(A12,'Observer File - PASTE FROM WIKI'!$A:$F,6,FALSE)</f>
        <v>28</v>
      </c>
      <c r="C12" s="96">
        <f>VLOOKUP(A12,'Observer File - PASTE FROM WIKI'!$A:$B,2,FALSE)</f>
        <v>2.21</v>
      </c>
      <c r="D12" s="96">
        <f>VLOOKUP(A12,'Observer File - PASTE FROM WIKI'!$A:$C,3,FALSE)</f>
        <v>2.0699999999999998</v>
      </c>
      <c r="E12" s="96">
        <f>VLOOKUP(A12,'Observer File - PASTE FROM WIKI'!$A:$D,4,FALSE)</f>
        <v>2.04</v>
      </c>
      <c r="F12" s="96">
        <f>VLOOKUP(A12,'Observer File - PASTE FROM WIKI'!$A:$E,5,FALSE)</f>
        <v>2.13</v>
      </c>
    </row>
    <row r="13" spans="1:7" s="39" customFormat="1" x14ac:dyDescent="0.55000000000000004">
      <c r="A13" s="96" t="str">
        <f>'Observer File - PASTE FROM WIKI'!A$12</f>
        <v>Nadine Sudlow</v>
      </c>
      <c r="B13" s="96">
        <f>VLOOKUP(A13,'Observer File - PASTE FROM WIKI'!$A:$F,6,FALSE)</f>
        <v>25</v>
      </c>
      <c r="C13" s="96">
        <f>VLOOKUP(A13,'Observer File - PASTE FROM WIKI'!$A:$B,2,FALSE)</f>
        <v>2.2000000000000002</v>
      </c>
      <c r="D13" s="96">
        <f>VLOOKUP(A13,'Observer File - PASTE FROM WIKI'!$A:$C,3,FALSE)</f>
        <v>2.12</v>
      </c>
      <c r="E13" s="96">
        <f>VLOOKUP(A13,'Observer File - PASTE FROM WIKI'!$A:$D,4,FALSE)</f>
        <v>2.16</v>
      </c>
      <c r="F13" s="96">
        <f>VLOOKUP(A13,'Observer File - PASTE FROM WIKI'!$A:$E,5,FALSE)</f>
        <v>2.17</v>
      </c>
    </row>
    <row r="14" spans="1:7" s="39" customFormat="1" x14ac:dyDescent="0.55000000000000004">
      <c r="A14" s="96" t="str">
        <f>'Observer File - PASTE FROM WIKI'!A$13</f>
        <v>Priyanka Kaura</v>
      </c>
      <c r="B14" s="96">
        <f>VLOOKUP(A14,'Observer File - PASTE FROM WIKI'!$A:$F,6,FALSE)</f>
        <v>0</v>
      </c>
      <c r="C14" s="96">
        <f>VLOOKUP(A14,'Observer File - PASTE FROM WIKI'!$A:$B,2,FALSE)</f>
        <v>0</v>
      </c>
      <c r="D14" s="96">
        <f>VLOOKUP(A14,'Observer File - PASTE FROM WIKI'!$A:$C,3,FALSE)</f>
        <v>0</v>
      </c>
      <c r="E14" s="96">
        <f>VLOOKUP(A14,'Observer File - PASTE FROM WIKI'!$A:$D,4,FALSE)</f>
        <v>0</v>
      </c>
      <c r="F14" s="96"/>
    </row>
    <row r="15" spans="1:7" s="39" customFormat="1" x14ac:dyDescent="0.55000000000000004"/>
    <row r="17" spans="1:7" x14ac:dyDescent="0.55000000000000004">
      <c r="A17" s="188" t="s">
        <v>214</v>
      </c>
      <c r="B17" s="188"/>
      <c r="C17" s="188"/>
      <c r="D17" s="188"/>
      <c r="E17" s="188"/>
      <c r="F17" s="188"/>
    </row>
    <row r="18" spans="1:7" x14ac:dyDescent="0.55000000000000004">
      <c r="A18" s="110"/>
      <c r="B18" s="110"/>
      <c r="C18" s="189" t="s">
        <v>747</v>
      </c>
      <c r="D18" s="189"/>
      <c r="E18" s="189"/>
      <c r="F18" s="189"/>
    </row>
    <row r="19" spans="1:7" ht="28.8" x14ac:dyDescent="0.55000000000000004">
      <c r="A19" s="110" t="s">
        <v>745</v>
      </c>
      <c r="B19" s="111" t="s">
        <v>746</v>
      </c>
      <c r="C19" s="110" t="s">
        <v>748</v>
      </c>
      <c r="D19" s="110" t="s">
        <v>184</v>
      </c>
      <c r="E19" s="110" t="s">
        <v>183</v>
      </c>
      <c r="F19" s="110" t="s">
        <v>749</v>
      </c>
      <c r="G19" s="132" t="s">
        <v>778</v>
      </c>
    </row>
    <row r="20" spans="1:7" x14ac:dyDescent="0.55000000000000004">
      <c r="A20" s="96" t="str">
        <f>'Observer File - PASTE FROM WIKI'!$A$3</f>
        <v>Abhignya Thakore</v>
      </c>
      <c r="B20" s="96">
        <f>VLOOKUP(A4,'Observer File - PASTE FROM WIKI'!$A:$K,11,FALSE)</f>
        <v>0</v>
      </c>
      <c r="C20" s="96">
        <f>VLOOKUP(A4,'Observer File - PASTE FROM WIKI'!$A:$G,7,FALSE)</f>
        <v>0</v>
      </c>
      <c r="D20" s="96">
        <f>VLOOKUP(A4,'Observer File - PASTE FROM WIKI'!$A:$H,8,FALSE)</f>
        <v>0</v>
      </c>
      <c r="E20" s="96">
        <f>VLOOKUP(A4,'Observer File - PASTE FROM WIKI'!$A:$I,9,FALSE)</f>
        <v>0</v>
      </c>
      <c r="F20" s="96"/>
    </row>
    <row r="21" spans="1:7" x14ac:dyDescent="0.55000000000000004">
      <c r="A21" s="96" t="str">
        <f>'Observer File - PASTE FROM WIKI'!$A$4</f>
        <v>Ayesha Hoda</v>
      </c>
      <c r="B21" s="96">
        <f>VLOOKUP(A5,'Observer File - PASTE FROM WIKI'!$A:$K,11,FALSE)</f>
        <v>18</v>
      </c>
      <c r="C21" s="96">
        <f>VLOOKUP(A5,'Observer File - PASTE FROM WIKI'!$A:$G,7,FALSE)</f>
        <v>2.89</v>
      </c>
      <c r="D21" s="96">
        <f>VLOOKUP(A5,'Observer File - PASTE FROM WIKI'!$A:$H,8,FALSE)</f>
        <v>2.72</v>
      </c>
      <c r="E21" s="96">
        <f>VLOOKUP(A5,'Observer File - PASTE FROM WIKI'!$A:$I,9,FALSE)</f>
        <v>2.56</v>
      </c>
      <c r="F21" s="96">
        <f>VLOOKUP(A5,'Observer File - PASTE FROM WIKI'!$A:$J,10,FALSE)</f>
        <v>2.76</v>
      </c>
    </row>
    <row r="22" spans="1:7" x14ac:dyDescent="0.55000000000000004">
      <c r="A22" s="96" t="str">
        <f>'Observer File - PASTE FROM WIKI'!$A$5</f>
        <v>Caitlin Keryc</v>
      </c>
      <c r="B22" s="96">
        <f>VLOOKUP(A6,'Observer File - PASTE FROM WIKI'!$A:$K,11,FALSE)</f>
        <v>0</v>
      </c>
      <c r="C22" s="96">
        <f>VLOOKUP(A6,'Observer File - PASTE FROM WIKI'!$A:$G,7,FALSE)</f>
        <v>0</v>
      </c>
      <c r="D22" s="96">
        <f>VLOOKUP(A6,'Observer File - PASTE FROM WIKI'!$A:$H,8,FALSE)</f>
        <v>0</v>
      </c>
      <c r="E22" s="96">
        <f>VLOOKUP(A6,'Observer File - PASTE FROM WIKI'!$A:$I,9,FALSE)</f>
        <v>0</v>
      </c>
      <c r="F22" s="96"/>
    </row>
    <row r="23" spans="1:7" x14ac:dyDescent="0.55000000000000004">
      <c r="A23" s="96" t="str">
        <f>'Observer File - PASTE FROM WIKI'!$A$6</f>
        <v>Carly Weisel</v>
      </c>
      <c r="B23" s="96">
        <f>VLOOKUP(A7,'Observer File - PASTE FROM WIKI'!$A:$K,11,FALSE)</f>
        <v>0</v>
      </c>
      <c r="C23" s="96">
        <f>VLOOKUP(A7,'Observer File - PASTE FROM WIKI'!$A:$G,7,FALSE)</f>
        <v>0</v>
      </c>
      <c r="D23" s="96">
        <f>VLOOKUP(A7,'Observer File - PASTE FROM WIKI'!$A:$H,8,FALSE)</f>
        <v>0</v>
      </c>
      <c r="E23" s="96">
        <f>VLOOKUP(A7,'Observer File - PASTE FROM WIKI'!$A:$I,9,FALSE)</f>
        <v>0</v>
      </c>
      <c r="F23" s="96"/>
    </row>
    <row r="24" spans="1:7" x14ac:dyDescent="0.55000000000000004">
      <c r="A24" s="96" t="str">
        <f>'Observer File - PASTE FROM WIKI'!$A$7</f>
        <v>Jillian Chaiken</v>
      </c>
      <c r="B24" s="96">
        <f>VLOOKUP(A8,'Observer File - PASTE FROM WIKI'!$A:$K,11,FALSE)</f>
        <v>19</v>
      </c>
      <c r="C24" s="96">
        <f>VLOOKUP(A8,'Observer File - PASTE FROM WIKI'!$A:$G,7,FALSE)</f>
        <v>2.79</v>
      </c>
      <c r="D24" s="96">
        <f>VLOOKUP(A8,'Observer File - PASTE FROM WIKI'!$A:$H,8,FALSE)</f>
        <v>2.79</v>
      </c>
      <c r="E24" s="96">
        <f>VLOOKUP(A8,'Observer File - PASTE FROM WIKI'!$A:$I,9,FALSE)</f>
        <v>2.5299999999999998</v>
      </c>
      <c r="F24" s="96">
        <f>VLOOKUP(A8,'Observer File - PASTE FROM WIKI'!$A:$J,10,FALSE)</f>
        <v>2.72</v>
      </c>
    </row>
    <row r="25" spans="1:7" x14ac:dyDescent="0.55000000000000004">
      <c r="A25" s="96" t="str">
        <f>'Observer File - PASTE FROM WIKI'!A$8</f>
        <v>Kelsey Steffen</v>
      </c>
      <c r="B25" s="96">
        <f>VLOOKUP(A9,'Observer File - PASTE FROM WIKI'!$A:$K,11,FALSE)</f>
        <v>25</v>
      </c>
      <c r="C25" s="96">
        <f>VLOOKUP(A9,'Observer File - PASTE FROM WIKI'!$A:$G,7,FALSE)</f>
        <v>2.68</v>
      </c>
      <c r="D25" s="96">
        <f>VLOOKUP(A9,'Observer File - PASTE FROM WIKI'!$A:$H,8,FALSE)</f>
        <v>2.4</v>
      </c>
      <c r="E25" s="96">
        <f>VLOOKUP(A9,'Observer File - PASTE FROM WIKI'!$A:$I,9,FALSE)</f>
        <v>2.52</v>
      </c>
      <c r="F25" s="96">
        <f>VLOOKUP(A9,'Observer File - PASTE FROM WIKI'!$A:$J,10,FALSE)</f>
        <v>2.57</v>
      </c>
    </row>
    <row r="26" spans="1:7" x14ac:dyDescent="0.55000000000000004">
      <c r="A26" s="96" t="str">
        <f>'Observer File - PASTE FROM WIKI'!A$9</f>
        <v>Laura Sztejnberg</v>
      </c>
      <c r="B26" s="96">
        <f>VLOOKUP(A10,'Observer File - PASTE FROM WIKI'!$A:$K,11,FALSE)</f>
        <v>15</v>
      </c>
      <c r="C26" s="96">
        <f>VLOOKUP(A10,'Observer File - PASTE FROM WIKI'!$A:$G,7,FALSE)</f>
        <v>2.93</v>
      </c>
      <c r="D26" s="96">
        <f>VLOOKUP(A10,'Observer File - PASTE FROM WIKI'!$A:$H,8,FALSE)</f>
        <v>2.2000000000000002</v>
      </c>
      <c r="E26" s="96">
        <f>VLOOKUP(A10,'Observer File - PASTE FROM WIKI'!$A:$I,9,FALSE)</f>
        <v>2.27</v>
      </c>
      <c r="F26" s="96">
        <f>VLOOKUP(A10,'Observer File - PASTE FROM WIKI'!$A:$J,10,FALSE)</f>
        <v>2.58</v>
      </c>
    </row>
    <row r="27" spans="1:7" x14ac:dyDescent="0.55000000000000004">
      <c r="A27" s="96" t="str">
        <f>'Observer File - PASTE FROM WIKI'!A$10</f>
        <v>Marcy Sutherland</v>
      </c>
      <c r="B27" s="96">
        <f>VLOOKUP(A11,'Observer File - PASTE FROM WIKI'!$A:$K,11,FALSE)</f>
        <v>16</v>
      </c>
      <c r="C27" s="96">
        <f>VLOOKUP(A11,'Observer File - PASTE FROM WIKI'!$A:$G,7,FALSE)</f>
        <v>2.69</v>
      </c>
      <c r="D27" s="96">
        <f>VLOOKUP(A11,'Observer File - PASTE FROM WIKI'!$A:$H,8,FALSE)</f>
        <v>2.5</v>
      </c>
      <c r="E27" s="96">
        <f>VLOOKUP(A11,'Observer File - PASTE FROM WIKI'!$A:$I,9,FALSE)</f>
        <v>2.5</v>
      </c>
      <c r="F27" s="96">
        <f>VLOOKUP(A11,'Observer File - PASTE FROM WIKI'!$A:$J,10,FALSE)</f>
        <v>2.59</v>
      </c>
    </row>
    <row r="28" spans="1:7" x14ac:dyDescent="0.55000000000000004">
      <c r="A28" s="96" t="str">
        <f>'Observer File - PASTE FROM WIKI'!A$11</f>
        <v>Marilyn Rodriguez</v>
      </c>
      <c r="B28" s="96">
        <f>VLOOKUP(A12,'Observer File - PASTE FROM WIKI'!$A:$K,11,FALSE)</f>
        <v>17</v>
      </c>
      <c r="C28" s="96">
        <f>VLOOKUP(A12,'Observer File - PASTE FROM WIKI'!$A:$G,7,FALSE)</f>
        <v>2.88</v>
      </c>
      <c r="D28" s="96">
        <f>VLOOKUP(A12,'Observer File - PASTE FROM WIKI'!$A:$H,8,FALSE)</f>
        <v>2.29</v>
      </c>
      <c r="E28" s="96">
        <f>VLOOKUP(A12,'Observer File - PASTE FROM WIKI'!$A:$I,9,FALSE)</f>
        <v>2.5299999999999998</v>
      </c>
      <c r="F28" s="96">
        <f>VLOOKUP(A12,'Observer File - PASTE FROM WIKI'!$A:$J,10,FALSE)</f>
        <v>2.65</v>
      </c>
    </row>
    <row r="29" spans="1:7" x14ac:dyDescent="0.55000000000000004">
      <c r="A29" s="96" t="str">
        <f>'Observer File - PASTE FROM WIKI'!A$12</f>
        <v>Nadine Sudlow</v>
      </c>
      <c r="B29" s="96">
        <f>VLOOKUP(A29,'Observer File - PASTE FROM WIKI'!$A:$K,11,FALSE)</f>
        <v>19</v>
      </c>
      <c r="C29" s="96">
        <f>VLOOKUP(A29,'Observer File - PASTE FROM WIKI'!$A:$G,7,FALSE)</f>
        <v>2.84</v>
      </c>
      <c r="D29" s="96">
        <f>VLOOKUP(A29,'Observer File - PASTE FROM WIKI'!$A:$H,8,FALSE)</f>
        <v>2.58</v>
      </c>
      <c r="E29" s="96">
        <f>VLOOKUP(A29,'Observer File - PASTE FROM WIKI'!$A:$I,9,FALSE)</f>
        <v>2.63</v>
      </c>
      <c r="F29" s="96">
        <f>VLOOKUP(A29,'Observer File - PASTE FROM WIKI'!$A:$J,10,FALSE)</f>
        <v>2.72</v>
      </c>
    </row>
    <row r="30" spans="1:7" x14ac:dyDescent="0.55000000000000004">
      <c r="A30" s="96" t="str">
        <f>'Observer File - PASTE FROM WIKI'!A$13</f>
        <v>Priyanka Kaura</v>
      </c>
      <c r="B30" s="96">
        <f>VLOOKUP(A30,'Observer File - PASTE FROM WIKI'!$A:$K,11,FALSE)</f>
        <v>17</v>
      </c>
      <c r="C30" s="96">
        <f>VLOOKUP(A30,'Observer File - PASTE FROM WIKI'!$A:$G,7,FALSE)</f>
        <v>2.76</v>
      </c>
      <c r="D30" s="96">
        <f>VLOOKUP(A30,'Observer File - PASTE FROM WIKI'!$A:$H,8,FALSE)</f>
        <v>2.41</v>
      </c>
      <c r="E30" s="96">
        <f>VLOOKUP(A30,'Observer File - PASTE FROM WIKI'!$A:$I,9,FALSE)</f>
        <v>2.41</v>
      </c>
      <c r="F30" s="96">
        <f>VLOOKUP(A30,'Observer File - PASTE FROM WIKI'!$A:$J,10,FALSE)</f>
        <v>2.59</v>
      </c>
    </row>
    <row r="31" spans="1:7" hidden="1" x14ac:dyDescent="0.55000000000000004">
      <c r="A31" s="96">
        <f>'Observer File - PASTE FROM WIKI'!A$14</f>
        <v>0</v>
      </c>
      <c r="B31" s="96" t="e">
        <f>VLOOKUP(A31,'Observer File - PASTE FROM WIKI'!$A:$K,11,FALSE)</f>
        <v>#N/A</v>
      </c>
      <c r="C31" s="96" t="e">
        <f>VLOOKUP(A31,'Observer File - PASTE FROM WIKI'!$A:$G,7,FALSE)</f>
        <v>#N/A</v>
      </c>
      <c r="D31" s="96" t="e">
        <f>VLOOKUP(A31,'Observer File - PASTE FROM WIKI'!$A:$H,8,FALSE)</f>
        <v>#N/A</v>
      </c>
      <c r="E31" s="96" t="e">
        <f>VLOOKUP(A31,'Observer File - PASTE FROM WIKI'!$A:$I,9,FALSE)</f>
        <v>#N/A</v>
      </c>
      <c r="F31" s="96" t="e">
        <f>VLOOKUP(A31,'Observer File - PASTE FROM WIKI'!$A:$J,10,FALSE)</f>
        <v>#N/A</v>
      </c>
    </row>
    <row r="32" spans="1:7" hidden="1" x14ac:dyDescent="0.55000000000000004">
      <c r="A32" s="96">
        <f>'Observer File - PASTE FROM WIKI'!A$15</f>
        <v>0</v>
      </c>
      <c r="B32" s="96" t="e">
        <f>VLOOKUP(A32,'Observer File - PASTE FROM WIKI'!$A:$K,11,FALSE)</f>
        <v>#N/A</v>
      </c>
      <c r="C32" s="96" t="e">
        <f>VLOOKUP(A32,'Observer File - PASTE FROM WIKI'!$A:$G,7,FALSE)</f>
        <v>#N/A</v>
      </c>
      <c r="D32" s="96" t="e">
        <f>VLOOKUP(A32,'Observer File - PASTE FROM WIKI'!$A:$H,8,FALSE)</f>
        <v>#N/A</v>
      </c>
      <c r="E32" s="96" t="e">
        <f>VLOOKUP(A32,'Observer File - PASTE FROM WIKI'!$A:$I,9,FALSE)</f>
        <v>#N/A</v>
      </c>
      <c r="F32" s="96" t="e">
        <f>VLOOKUP(A32,'Observer File - PASTE FROM WIKI'!$A:$J,10,FALSE)</f>
        <v>#N/A</v>
      </c>
    </row>
    <row r="33" spans="1:7" hidden="1" x14ac:dyDescent="0.55000000000000004">
      <c r="A33" s="96">
        <f>'Observer File - PASTE FROM WIKI'!A$16</f>
        <v>0</v>
      </c>
      <c r="B33" s="96" t="e">
        <f>VLOOKUP(A33,'Observer File - PASTE FROM WIKI'!$A:$K,11,FALSE)</f>
        <v>#N/A</v>
      </c>
      <c r="C33" s="96" t="e">
        <f>VLOOKUP(A33,'Observer File - PASTE FROM WIKI'!$A:$G,7,FALSE)</f>
        <v>#N/A</v>
      </c>
      <c r="D33" s="96" t="e">
        <f>VLOOKUP(A33,'Observer File - PASTE FROM WIKI'!$A:$H,8,FALSE)</f>
        <v>#N/A</v>
      </c>
      <c r="E33" s="96" t="e">
        <f>VLOOKUP(A33,'Observer File - PASTE FROM WIKI'!$A:$I,9,FALSE)</f>
        <v>#N/A</v>
      </c>
      <c r="F33" s="96" t="e">
        <f>VLOOKUP(A33,'Observer File - PASTE FROM WIKI'!$A:$J,10,FALSE)</f>
        <v>#N/A</v>
      </c>
    </row>
    <row r="34" spans="1:7" hidden="1" x14ac:dyDescent="0.55000000000000004">
      <c r="A34" s="96">
        <f>'Observer File - PASTE FROM WIKI'!A$17</f>
        <v>0</v>
      </c>
      <c r="B34" s="96" t="e">
        <f>VLOOKUP(A34,'Observer File - PASTE FROM WIKI'!$A:$K,11,FALSE)</f>
        <v>#N/A</v>
      </c>
      <c r="C34" s="96" t="e">
        <f>VLOOKUP(A34,'Observer File - PASTE FROM WIKI'!$A:$G,7,FALSE)</f>
        <v>#N/A</v>
      </c>
      <c r="D34" s="96" t="e">
        <f>VLOOKUP(A34,'Observer File - PASTE FROM WIKI'!$A:$H,8,FALSE)</f>
        <v>#N/A</v>
      </c>
      <c r="E34" s="96" t="e">
        <f>VLOOKUP(A34,'Observer File - PASTE FROM WIKI'!$A:$I,9,FALSE)</f>
        <v>#N/A</v>
      </c>
      <c r="F34" s="96" t="e">
        <f>VLOOKUP(A34,'Observer File - PASTE FROM WIKI'!$A:$J,10,FALSE)</f>
        <v>#N/A</v>
      </c>
    </row>
    <row r="35" spans="1:7" hidden="1" x14ac:dyDescent="0.55000000000000004">
      <c r="A35" s="96">
        <f>'Observer File - PASTE FROM WIKI'!A$18</f>
        <v>0</v>
      </c>
      <c r="B35" s="96" t="e">
        <f>VLOOKUP(A35,'Observer File - PASTE FROM WIKI'!$A:$K,11,FALSE)</f>
        <v>#N/A</v>
      </c>
      <c r="C35" s="96" t="e">
        <f>VLOOKUP(A35,'Observer File - PASTE FROM WIKI'!$A:$G,7,FALSE)</f>
        <v>#N/A</v>
      </c>
      <c r="D35" s="96" t="e">
        <f>VLOOKUP(A35,'Observer File - PASTE FROM WIKI'!$A:$H,8,FALSE)</f>
        <v>#N/A</v>
      </c>
      <c r="E35" s="96" t="e">
        <f>VLOOKUP(A35,'Observer File - PASTE FROM WIKI'!$A:$I,9,FALSE)</f>
        <v>#N/A</v>
      </c>
      <c r="F35" s="96" t="e">
        <f>VLOOKUP(A35,'Observer File - PASTE FROM WIKI'!$A:$J,10,FALSE)</f>
        <v>#N/A</v>
      </c>
    </row>
    <row r="36" spans="1:7" hidden="1" x14ac:dyDescent="0.55000000000000004">
      <c r="A36" s="96">
        <f>'Observer File - PASTE FROM WIKI'!A$19</f>
        <v>0</v>
      </c>
      <c r="B36" s="96" t="e">
        <f>VLOOKUP(A36,'Observer File - PASTE FROM WIKI'!$A:$K,11,FALSE)</f>
        <v>#N/A</v>
      </c>
      <c r="C36" s="96" t="e">
        <f>VLOOKUP(A36,'Observer File - PASTE FROM WIKI'!$A:$G,7,FALSE)</f>
        <v>#N/A</v>
      </c>
      <c r="D36" s="96" t="e">
        <f>VLOOKUP(A36,'Observer File - PASTE FROM WIKI'!$A:$H,8,FALSE)</f>
        <v>#N/A</v>
      </c>
      <c r="E36" s="96" t="e">
        <f>VLOOKUP(A36,'Observer File - PASTE FROM WIKI'!$A:$I,9,FALSE)</f>
        <v>#N/A</v>
      </c>
      <c r="F36" s="96" t="e">
        <f>VLOOKUP(A36,'Observer File - PASTE FROM WIKI'!$A:$J,10,FALSE)</f>
        <v>#N/A</v>
      </c>
    </row>
    <row r="37" spans="1:7" hidden="1" x14ac:dyDescent="0.55000000000000004">
      <c r="A37" s="96">
        <f>'Observer File - PASTE FROM WIKI'!A$20</f>
        <v>0</v>
      </c>
      <c r="B37" s="96" t="e">
        <f>VLOOKUP(A37,'Observer File - PASTE FROM WIKI'!$A:$K,11,FALSE)</f>
        <v>#N/A</v>
      </c>
      <c r="C37" s="96" t="e">
        <f>VLOOKUP(A37,'Observer File - PASTE FROM WIKI'!$A:$G,7,FALSE)</f>
        <v>#N/A</v>
      </c>
      <c r="D37" s="96" t="e">
        <f>VLOOKUP(A37,'Observer File - PASTE FROM WIKI'!$A:$H,8,FALSE)</f>
        <v>#N/A</v>
      </c>
      <c r="E37" s="96" t="e">
        <f>VLOOKUP(A37,'Observer File - PASTE FROM WIKI'!$A:$I,9,FALSE)</f>
        <v>#N/A</v>
      </c>
      <c r="F37" s="96" t="e">
        <f>VLOOKUP(A37,'Observer File - PASTE FROM WIKI'!$A:$J,10,FALSE)</f>
        <v>#N/A</v>
      </c>
    </row>
    <row r="38" spans="1:7" hidden="1" x14ac:dyDescent="0.55000000000000004">
      <c r="A38" s="96">
        <f>'Observer File - PASTE FROM WIKI'!A$21</f>
        <v>0</v>
      </c>
      <c r="B38" s="96" t="e">
        <f>VLOOKUP(A38,'Observer File - PASTE FROM WIKI'!$A:$K,11,FALSE)</f>
        <v>#N/A</v>
      </c>
      <c r="C38" s="96" t="e">
        <f>VLOOKUP(A38,'Observer File - PASTE FROM WIKI'!$A:$G,7,FALSE)</f>
        <v>#N/A</v>
      </c>
      <c r="D38" s="96" t="e">
        <f>VLOOKUP(A38,'Observer File - PASTE FROM WIKI'!$A:$H,8,FALSE)</f>
        <v>#N/A</v>
      </c>
      <c r="E38" s="96" t="e">
        <f>VLOOKUP(A38,'Observer File - PASTE FROM WIKI'!$A:$I,9,FALSE)</f>
        <v>#N/A</v>
      </c>
      <c r="F38" s="96" t="e">
        <f>VLOOKUP(A38,'Observer File - PASTE FROM WIKI'!$A:$J,10,FALSE)</f>
        <v>#N/A</v>
      </c>
    </row>
    <row r="39" spans="1:7" hidden="1" x14ac:dyDescent="0.55000000000000004">
      <c r="A39" s="96">
        <f>'Observer File - PASTE FROM WIKI'!A$22</f>
        <v>0</v>
      </c>
      <c r="B39" s="96" t="e">
        <f>VLOOKUP(A39,'Observer File - PASTE FROM WIKI'!$A:$K,11,FALSE)</f>
        <v>#N/A</v>
      </c>
      <c r="C39" s="96" t="e">
        <f>VLOOKUP(A39,'Observer File - PASTE FROM WIKI'!$A:$G,7,FALSE)</f>
        <v>#N/A</v>
      </c>
      <c r="D39" s="96" t="e">
        <f>VLOOKUP(A39,'Observer File - PASTE FROM WIKI'!$A:$H,8,FALSE)</f>
        <v>#N/A</v>
      </c>
      <c r="E39" s="96" t="e">
        <f>VLOOKUP(A39,'Observer File - PASTE FROM WIKI'!$A:$I,9,FALSE)</f>
        <v>#N/A</v>
      </c>
      <c r="F39" s="96" t="e">
        <f>VLOOKUP(A39,'Observer File - PASTE FROM WIKI'!$A:$J,10,FALSE)</f>
        <v>#N/A</v>
      </c>
    </row>
    <row r="40" spans="1:7" hidden="1" x14ac:dyDescent="0.55000000000000004">
      <c r="A40" s="96">
        <f>'Observer File - PASTE FROM WIKI'!A$23</f>
        <v>0</v>
      </c>
      <c r="B40" s="96" t="e">
        <f>VLOOKUP(A40,'Observer File - PASTE FROM WIKI'!$A:$K,11,FALSE)</f>
        <v>#N/A</v>
      </c>
      <c r="C40" s="96" t="e">
        <f>VLOOKUP(A40,'Observer File - PASTE FROM WIKI'!$A:$G,7,FALSE)</f>
        <v>#N/A</v>
      </c>
      <c r="D40" s="96" t="e">
        <f>VLOOKUP(A40,'Observer File - PASTE FROM WIKI'!$A:$H,8,FALSE)</f>
        <v>#N/A</v>
      </c>
      <c r="E40" s="96" t="e">
        <f>VLOOKUP(A40,'Observer File - PASTE FROM WIKI'!$A:$I,9,FALSE)</f>
        <v>#N/A</v>
      </c>
      <c r="F40" s="96" t="e">
        <f>VLOOKUP(A40,'Observer File - PASTE FROM WIKI'!$A:$J,10,FALSE)</f>
        <v>#N/A</v>
      </c>
    </row>
    <row r="43" spans="1:7" x14ac:dyDescent="0.55000000000000004">
      <c r="A43" s="190" t="s">
        <v>215</v>
      </c>
      <c r="B43" s="190"/>
      <c r="C43" s="190"/>
      <c r="D43" s="190"/>
      <c r="E43" s="190"/>
      <c r="F43" s="190"/>
    </row>
    <row r="44" spans="1:7" x14ac:dyDescent="0.55000000000000004">
      <c r="A44" s="112"/>
      <c r="B44" s="112"/>
      <c r="C44" s="185" t="s">
        <v>747</v>
      </c>
      <c r="D44" s="185"/>
      <c r="E44" s="185"/>
      <c r="F44" s="185"/>
    </row>
    <row r="45" spans="1:7" ht="28.8" x14ac:dyDescent="0.55000000000000004">
      <c r="A45" s="112" t="s">
        <v>745</v>
      </c>
      <c r="B45" s="113" t="s">
        <v>746</v>
      </c>
      <c r="C45" s="112" t="s">
        <v>748</v>
      </c>
      <c r="D45" s="112" t="s">
        <v>184</v>
      </c>
      <c r="E45" s="112" t="s">
        <v>183</v>
      </c>
      <c r="F45" s="112" t="s">
        <v>749</v>
      </c>
      <c r="G45" s="132" t="s">
        <v>779</v>
      </c>
    </row>
    <row r="46" spans="1:7" x14ac:dyDescent="0.55000000000000004">
      <c r="A46" s="96" t="str">
        <f>'Observer File - PASTE FROM WIKI'!$A$3</f>
        <v>Abhignya Thakore</v>
      </c>
      <c r="B46" s="96">
        <f>VLOOKUP(A4,'Observer File - PASTE FROM WIKI'!$A:$P,16,FALSE)</f>
        <v>19</v>
      </c>
      <c r="C46" s="96">
        <f>VLOOKUP(A4,'Observer File - PASTE FROM WIKI'!$A:$L,12,FALSE)</f>
        <v>2.89</v>
      </c>
      <c r="D46" s="96">
        <f>VLOOKUP(A4,'Observer File - PASTE FROM WIKI'!$A:$M,13,FALSE)</f>
        <v>2.79</v>
      </c>
      <c r="E46" s="96">
        <f>VLOOKUP(A4,'Observer File - PASTE FROM WIKI'!$A:$N,14,FALSE)</f>
        <v>3</v>
      </c>
      <c r="F46" s="96">
        <f>VLOOKUP(A4,'Observer File - PASTE FROM WIKI'!$A:$O,15,FALSE)</f>
        <v>2.89</v>
      </c>
    </row>
    <row r="47" spans="1:7" x14ac:dyDescent="0.55000000000000004">
      <c r="A47" s="96" t="str">
        <f>'Observer File - PASTE FROM WIKI'!$A$4</f>
        <v>Ayesha Hoda</v>
      </c>
      <c r="B47" s="96">
        <f>VLOOKUP(A5,'Observer File - PASTE FROM WIKI'!$A:$P,16,FALSE)</f>
        <v>19</v>
      </c>
      <c r="C47" s="96">
        <f>VLOOKUP(A5,'Observer File - PASTE FROM WIKI'!$A:$L,12,FALSE)</f>
        <v>2.95</v>
      </c>
      <c r="D47" s="96">
        <f>VLOOKUP(A5,'Observer File - PASTE FROM WIKI'!$A:$M,13,FALSE)</f>
        <v>2.79</v>
      </c>
      <c r="E47" s="96">
        <f>VLOOKUP(A5,'Observer File - PASTE FROM WIKI'!$A:$N,14,FALSE)</f>
        <v>2.84</v>
      </c>
      <c r="F47" s="96">
        <f>VLOOKUP(A5,'Observer File - PASTE FROM WIKI'!$A:$O,15,FALSE)</f>
        <v>2.88</v>
      </c>
    </row>
    <row r="48" spans="1:7" x14ac:dyDescent="0.55000000000000004">
      <c r="A48" s="96" t="str">
        <f>'Observer File - PASTE FROM WIKI'!$A$5</f>
        <v>Caitlin Keryc</v>
      </c>
      <c r="B48" s="96">
        <f>VLOOKUP(A6,'Observer File - PASTE FROM WIKI'!$A:$P,16,FALSE)</f>
        <v>0</v>
      </c>
      <c r="C48" s="96">
        <f>VLOOKUP(A6,'Observer File - PASTE FROM WIKI'!$A:$L,12,FALSE)</f>
        <v>0</v>
      </c>
      <c r="D48" s="96">
        <f>VLOOKUP(A6,'Observer File - PASTE FROM WIKI'!$A:$M,13,FALSE)</f>
        <v>0</v>
      </c>
      <c r="E48" s="96">
        <f>VLOOKUP(A6,'Observer File - PASTE FROM WIKI'!$A:$N,14,FALSE)</f>
        <v>0</v>
      </c>
      <c r="F48" s="96"/>
    </row>
    <row r="49" spans="1:6" x14ac:dyDescent="0.55000000000000004">
      <c r="A49" s="96" t="str">
        <f>'Observer File - PASTE FROM WIKI'!$A$6</f>
        <v>Carly Weisel</v>
      </c>
      <c r="B49" s="96">
        <f>VLOOKUP(A7,'Observer File - PASTE FROM WIKI'!$A:$P,16,FALSE)</f>
        <v>22</v>
      </c>
      <c r="C49" s="96">
        <f>VLOOKUP(A7,'Observer File - PASTE FROM WIKI'!$A:$L,12,FALSE)</f>
        <v>2.91</v>
      </c>
      <c r="D49" s="96">
        <f>VLOOKUP(A7,'Observer File - PASTE FROM WIKI'!$A:$M,13,FALSE)</f>
        <v>2.91</v>
      </c>
      <c r="E49" s="96">
        <f>VLOOKUP(A7,'Observer File - PASTE FROM WIKI'!$A:$N,14,FALSE)</f>
        <v>2.82</v>
      </c>
      <c r="F49" s="96">
        <f>VLOOKUP(A7,'Observer File - PASTE FROM WIKI'!$A:$O,15,FALSE)</f>
        <v>2.89</v>
      </c>
    </row>
    <row r="50" spans="1:6" x14ac:dyDescent="0.55000000000000004">
      <c r="A50" s="96" t="str">
        <f>'Observer File - PASTE FROM WIKI'!$A$7</f>
        <v>Jillian Chaiken</v>
      </c>
      <c r="B50" s="96">
        <f>VLOOKUP(A8,'Observer File - PASTE FROM WIKI'!$A:$P,16,FALSE)</f>
        <v>0</v>
      </c>
      <c r="C50" s="96">
        <f>VLOOKUP(A8,'Observer File - PASTE FROM WIKI'!$A:$L,12,FALSE)</f>
        <v>0</v>
      </c>
      <c r="D50" s="96">
        <f>VLOOKUP(A8,'Observer File - PASTE FROM WIKI'!$A:$M,13,FALSE)</f>
        <v>0</v>
      </c>
      <c r="E50" s="96">
        <f>VLOOKUP(A8,'Observer File - PASTE FROM WIKI'!$A:$N,14,FALSE)</f>
        <v>0</v>
      </c>
      <c r="F50" s="96"/>
    </row>
    <row r="51" spans="1:6" x14ac:dyDescent="0.55000000000000004">
      <c r="A51" s="96" t="str">
        <f>'Observer File - PASTE FROM WIKI'!A$8</f>
        <v>Kelsey Steffen</v>
      </c>
      <c r="B51" s="96">
        <f>VLOOKUP(A9,'Observer File - PASTE FROM WIKI'!$A:$P,16,FALSE)</f>
        <v>19</v>
      </c>
      <c r="C51" s="96">
        <f>VLOOKUP(A9,'Observer File - PASTE FROM WIKI'!$A:$L,12,FALSE)</f>
        <v>2.84</v>
      </c>
      <c r="D51" s="96">
        <f>VLOOKUP(A9,'Observer File - PASTE FROM WIKI'!$A:$M,13,FALSE)</f>
        <v>2.37</v>
      </c>
      <c r="E51" s="96">
        <f>VLOOKUP(A9,'Observer File - PASTE FROM WIKI'!$A:$N,14,FALSE)</f>
        <v>2.79</v>
      </c>
      <c r="F51" s="96">
        <f>VLOOKUP(A9,'Observer File - PASTE FROM WIKI'!$A:$O,15,FALSE)</f>
        <v>2.71</v>
      </c>
    </row>
    <row r="52" spans="1:6" x14ac:dyDescent="0.55000000000000004">
      <c r="A52" s="96" t="str">
        <f>'Observer File - PASTE FROM WIKI'!A$9</f>
        <v>Laura Sztejnberg</v>
      </c>
      <c r="B52" s="96">
        <f>VLOOKUP(A10,'Observer File - PASTE FROM WIKI'!$A:$P,16,FALSE)</f>
        <v>0</v>
      </c>
      <c r="C52" s="96">
        <f>VLOOKUP(A10,'Observer File - PASTE FROM WIKI'!$A:$L,12,FALSE)</f>
        <v>0</v>
      </c>
      <c r="D52" s="96">
        <f>VLOOKUP(A10,'Observer File - PASTE FROM WIKI'!$A:$M,13,FALSE)</f>
        <v>0</v>
      </c>
      <c r="E52" s="96">
        <f>VLOOKUP(A10,'Observer File - PASTE FROM WIKI'!$A:$N,14,FALSE)</f>
        <v>0</v>
      </c>
      <c r="F52" s="96"/>
    </row>
    <row r="53" spans="1:6" x14ac:dyDescent="0.55000000000000004">
      <c r="A53" s="96" t="str">
        <f>'Observer File - PASTE FROM WIKI'!A$10</f>
        <v>Marcy Sutherland</v>
      </c>
      <c r="B53" s="96">
        <f>VLOOKUP(A11,'Observer File - PASTE FROM WIKI'!$A:$P,16,FALSE)</f>
        <v>14</v>
      </c>
      <c r="C53" s="96">
        <f>VLOOKUP(A11,'Observer File - PASTE FROM WIKI'!$A:$L,12,FALSE)</f>
        <v>2.64</v>
      </c>
      <c r="D53" s="96">
        <f>VLOOKUP(A11,'Observer File - PASTE FROM WIKI'!$A:$M,13,FALSE)</f>
        <v>2.64</v>
      </c>
      <c r="E53" s="96">
        <f>VLOOKUP(A11,'Observer File - PASTE FROM WIKI'!$A:$N,14,FALSE)</f>
        <v>2.71</v>
      </c>
      <c r="F53" s="96">
        <f>VLOOKUP(A11,'Observer File - PASTE FROM WIKI'!$A:$O,15,FALSE)</f>
        <v>2.66</v>
      </c>
    </row>
    <row r="54" spans="1:6" x14ac:dyDescent="0.55000000000000004">
      <c r="A54" s="96" t="str">
        <f>'Observer File - PASTE FROM WIKI'!A$11</f>
        <v>Marilyn Rodriguez</v>
      </c>
      <c r="B54" s="96">
        <f>VLOOKUP(A12,'Observer File - PASTE FROM WIKI'!$A:$P,16,FALSE)</f>
        <v>17</v>
      </c>
      <c r="C54" s="96">
        <f>VLOOKUP(A12,'Observer File - PASTE FROM WIKI'!$A:$L,12,FALSE)</f>
        <v>3</v>
      </c>
      <c r="D54" s="96">
        <f>VLOOKUP(A12,'Observer File - PASTE FROM WIKI'!$A:$M,13,FALSE)</f>
        <v>2.59</v>
      </c>
      <c r="E54" s="96">
        <f>VLOOKUP(A12,'Observer File - PASTE FROM WIKI'!$A:$N,14,FALSE)</f>
        <v>2.94</v>
      </c>
      <c r="F54" s="96">
        <f>VLOOKUP(A12,'Observer File - PASTE FROM WIKI'!$A:$O,15,FALSE)</f>
        <v>2.88</v>
      </c>
    </row>
    <row r="55" spans="1:6" ht="14.5" customHeight="1" x14ac:dyDescent="0.55000000000000004">
      <c r="A55" s="96" t="str">
        <f>'Observer File - PASTE FROM WIKI'!A$12</f>
        <v>Nadine Sudlow</v>
      </c>
      <c r="B55" s="96">
        <f>VLOOKUP(A13,'Observer File - PASTE FROM WIKI'!$A:$P,16,FALSE)</f>
        <v>15</v>
      </c>
      <c r="C55" s="96">
        <f>VLOOKUP(A13,'Observer File - PASTE FROM WIKI'!$A:$L,12,FALSE)</f>
        <v>2.93</v>
      </c>
      <c r="D55" s="96">
        <f>VLOOKUP(A13,'Observer File - PASTE FROM WIKI'!$A:$M,13,FALSE)</f>
        <v>2.5299999999999998</v>
      </c>
      <c r="E55" s="96">
        <f>VLOOKUP(A13,'Observer File - PASTE FROM WIKI'!$A:$N,14,FALSE)</f>
        <v>2.4700000000000002</v>
      </c>
      <c r="F55" s="96">
        <f>VLOOKUP(A13,'Observer File - PASTE FROM WIKI'!$A:$O,15,FALSE)</f>
        <v>2.72</v>
      </c>
    </row>
    <row r="56" spans="1:6" ht="14.5" customHeight="1" x14ac:dyDescent="0.55000000000000004">
      <c r="A56" s="96" t="str">
        <f>'Observer File - PASTE FROM WIKI'!A$13</f>
        <v>Priyanka Kaura</v>
      </c>
      <c r="B56" s="96">
        <f>VLOOKUP(A14,'Observer File - PASTE FROM WIKI'!$A:$P,16,FALSE)</f>
        <v>17</v>
      </c>
      <c r="C56" s="96">
        <f>VLOOKUP(A14,'Observer File - PASTE FROM WIKI'!$A:$L,12,FALSE)</f>
        <v>3</v>
      </c>
      <c r="D56" s="96">
        <f>VLOOKUP(A14,'Observer File - PASTE FROM WIKI'!$A:$M,13,FALSE)</f>
        <v>2.59</v>
      </c>
      <c r="E56" s="96">
        <f>VLOOKUP(A14,'Observer File - PASTE FROM WIKI'!$A:$N,14,FALSE)</f>
        <v>2.5299999999999998</v>
      </c>
      <c r="F56" s="96">
        <f>VLOOKUP(A14,'Observer File - PASTE FROM WIKI'!$A:$O,15,FALSE)</f>
        <v>2.78</v>
      </c>
    </row>
    <row r="57" spans="1:6" ht="14.5" customHeight="1" x14ac:dyDescent="0.55000000000000004">
      <c r="A57" s="96">
        <f>'Observer File - PASTE FROM WIKI'!A$14</f>
        <v>0</v>
      </c>
      <c r="B57" s="96" t="e">
        <f>VLOOKUP(#REF!,'Observer File - PASTE FROM WIKI'!$A:$P,16,FALSE)</f>
        <v>#REF!</v>
      </c>
      <c r="C57" s="96" t="e">
        <f>VLOOKUP(#REF!,'Observer File - PASTE FROM WIKI'!$A:$L,12,FALSE)</f>
        <v>#REF!</v>
      </c>
      <c r="D57" s="96" t="e">
        <f>VLOOKUP(#REF!,'Observer File - PASTE FROM WIKI'!$A:$M,13,FALSE)</f>
        <v>#REF!</v>
      </c>
      <c r="E57" s="96" t="e">
        <f>VLOOKUP(#REF!,'Observer File - PASTE FROM WIKI'!$A:$N,14,FALSE)</f>
        <v>#REF!</v>
      </c>
      <c r="F57" s="96" t="e">
        <f>VLOOKUP(#REF!,'Observer File - PASTE FROM WIKI'!$A:$O,15,FALSE)</f>
        <v>#REF!</v>
      </c>
    </row>
    <row r="58" spans="1:6" ht="14.5" customHeight="1" x14ac:dyDescent="0.55000000000000004">
      <c r="A58" s="96">
        <f>'Observer File - PASTE FROM WIKI'!A$15</f>
        <v>0</v>
      </c>
      <c r="B58" s="96" t="e">
        <f>VLOOKUP(#REF!,'Observer File - PASTE FROM WIKI'!$A:$P,16,FALSE)</f>
        <v>#REF!</v>
      </c>
      <c r="C58" s="96" t="e">
        <f>VLOOKUP(#REF!,'Observer File - PASTE FROM WIKI'!$A:$L,12,FALSE)</f>
        <v>#REF!</v>
      </c>
      <c r="D58" s="96" t="e">
        <f>VLOOKUP(#REF!,'Observer File - PASTE FROM WIKI'!$A:$M,13,FALSE)</f>
        <v>#REF!</v>
      </c>
      <c r="E58" s="96" t="e">
        <f>VLOOKUP(#REF!,'Observer File - PASTE FROM WIKI'!$A:$N,14,FALSE)</f>
        <v>#REF!</v>
      </c>
      <c r="F58" s="96" t="e">
        <f>VLOOKUP(#REF!,'Observer File - PASTE FROM WIKI'!$A:$O,15,FALSE)</f>
        <v>#REF!</v>
      </c>
    </row>
    <row r="59" spans="1:6" ht="14.5" customHeight="1" x14ac:dyDescent="0.55000000000000004">
      <c r="A59" s="96">
        <f>'Observer File - PASTE FROM WIKI'!A$16</f>
        <v>0</v>
      </c>
      <c r="B59" s="96" t="e">
        <f>VLOOKUP(#REF!,'Observer File - PASTE FROM WIKI'!$A:$P,16,FALSE)</f>
        <v>#REF!</v>
      </c>
      <c r="C59" s="96" t="e">
        <f>VLOOKUP(#REF!,'Observer File - PASTE FROM WIKI'!$A:$L,12,FALSE)</f>
        <v>#REF!</v>
      </c>
      <c r="D59" s="96" t="e">
        <f>VLOOKUP(#REF!,'Observer File - PASTE FROM WIKI'!$A:$M,13,FALSE)</f>
        <v>#REF!</v>
      </c>
      <c r="E59" s="96" t="e">
        <f>VLOOKUP(#REF!,'Observer File - PASTE FROM WIKI'!$A:$N,14,FALSE)</f>
        <v>#REF!</v>
      </c>
      <c r="F59" s="96" t="e">
        <f>VLOOKUP(#REF!,'Observer File - PASTE FROM WIKI'!$A:$O,15,FALSE)</f>
        <v>#REF!</v>
      </c>
    </row>
    <row r="60" spans="1:6" ht="14.5" customHeight="1" x14ac:dyDescent="0.55000000000000004">
      <c r="A60" s="96">
        <f>'Observer File - PASTE FROM WIKI'!A$17</f>
        <v>0</v>
      </c>
      <c r="B60" s="96" t="e">
        <f>VLOOKUP(#REF!,'Observer File - PASTE FROM WIKI'!$A:$P,16,FALSE)</f>
        <v>#REF!</v>
      </c>
      <c r="C60" s="96" t="e">
        <f>VLOOKUP(#REF!,'Observer File - PASTE FROM WIKI'!$A:$L,12,FALSE)</f>
        <v>#REF!</v>
      </c>
      <c r="D60" s="96" t="e">
        <f>VLOOKUP(#REF!,'Observer File - PASTE FROM WIKI'!$A:$M,13,FALSE)</f>
        <v>#REF!</v>
      </c>
      <c r="E60" s="96" t="e">
        <f>VLOOKUP(#REF!,'Observer File - PASTE FROM WIKI'!$A:$N,14,FALSE)</f>
        <v>#REF!</v>
      </c>
      <c r="F60" s="96" t="e">
        <f>VLOOKUP(#REF!,'Observer File - PASTE FROM WIKI'!$A:$O,15,FALSE)</f>
        <v>#REF!</v>
      </c>
    </row>
    <row r="61" spans="1:6" ht="14.5" customHeight="1" x14ac:dyDescent="0.55000000000000004">
      <c r="A61" s="96">
        <f>'Observer File - PASTE FROM WIKI'!A$18</f>
        <v>0</v>
      </c>
      <c r="B61" s="96" t="e">
        <f>VLOOKUP(#REF!,'Observer File - PASTE FROM WIKI'!$A:$P,16,FALSE)</f>
        <v>#REF!</v>
      </c>
      <c r="C61" s="96" t="e">
        <f>VLOOKUP(#REF!,'Observer File - PASTE FROM WIKI'!$A:$L,12,FALSE)</f>
        <v>#REF!</v>
      </c>
      <c r="D61" s="96" t="e">
        <f>VLOOKUP(#REF!,'Observer File - PASTE FROM WIKI'!$A:$M,13,FALSE)</f>
        <v>#REF!</v>
      </c>
      <c r="E61" s="96" t="e">
        <f>VLOOKUP(#REF!,'Observer File - PASTE FROM WIKI'!$A:$N,14,FALSE)</f>
        <v>#REF!</v>
      </c>
      <c r="F61" s="96" t="e">
        <f>VLOOKUP(#REF!,'Observer File - PASTE FROM WIKI'!$A:$O,15,FALSE)</f>
        <v>#REF!</v>
      </c>
    </row>
    <row r="62" spans="1:6" ht="14.5" customHeight="1" x14ac:dyDescent="0.55000000000000004">
      <c r="A62" s="96">
        <f>'Observer File - PASTE FROM WIKI'!A$19</f>
        <v>0</v>
      </c>
      <c r="B62" s="96" t="e">
        <f>VLOOKUP(#REF!,'Observer File - PASTE FROM WIKI'!$A:$P,16,FALSE)</f>
        <v>#REF!</v>
      </c>
      <c r="C62" s="96" t="e">
        <f>VLOOKUP(#REF!,'Observer File - PASTE FROM WIKI'!$A:$L,12,FALSE)</f>
        <v>#REF!</v>
      </c>
      <c r="D62" s="96" t="e">
        <f>VLOOKUP(#REF!,'Observer File - PASTE FROM WIKI'!$A:$M,13,FALSE)</f>
        <v>#REF!</v>
      </c>
      <c r="E62" s="96" t="e">
        <f>VLOOKUP(#REF!,'Observer File - PASTE FROM WIKI'!$A:$N,14,FALSE)</f>
        <v>#REF!</v>
      </c>
      <c r="F62" s="96" t="e">
        <f>VLOOKUP(#REF!,'Observer File - PASTE FROM WIKI'!$A:$O,15,FALSE)</f>
        <v>#REF!</v>
      </c>
    </row>
    <row r="63" spans="1:6" ht="14.5" customHeight="1" x14ac:dyDescent="0.55000000000000004">
      <c r="A63" s="96">
        <f>'Observer File - PASTE FROM WIKI'!A$20</f>
        <v>0</v>
      </c>
      <c r="B63" s="96" t="e">
        <f>VLOOKUP(#REF!,'Observer File - PASTE FROM WIKI'!$A:$P,16,FALSE)</f>
        <v>#REF!</v>
      </c>
      <c r="C63" s="96" t="e">
        <f>VLOOKUP(#REF!,'Observer File - PASTE FROM WIKI'!$A:$L,12,FALSE)</f>
        <v>#REF!</v>
      </c>
      <c r="D63" s="96" t="e">
        <f>VLOOKUP(#REF!,'Observer File - PASTE FROM WIKI'!$A:$M,13,FALSE)</f>
        <v>#REF!</v>
      </c>
      <c r="E63" s="96" t="e">
        <f>VLOOKUP(#REF!,'Observer File - PASTE FROM WIKI'!$A:$N,14,FALSE)</f>
        <v>#REF!</v>
      </c>
      <c r="F63" s="96" t="e">
        <f>VLOOKUP(#REF!,'Observer File - PASTE FROM WIKI'!$A:$O,15,FALSE)</f>
        <v>#REF!</v>
      </c>
    </row>
    <row r="64" spans="1:6" ht="14.5" customHeight="1" x14ac:dyDescent="0.55000000000000004">
      <c r="A64" s="96">
        <f>'Observer File - PASTE FROM WIKI'!A$21</f>
        <v>0</v>
      </c>
      <c r="B64" s="96" t="e">
        <f>VLOOKUP(#REF!,'Observer File - PASTE FROM WIKI'!$A:$P,16,FALSE)</f>
        <v>#REF!</v>
      </c>
      <c r="C64" s="96" t="e">
        <f>VLOOKUP(#REF!,'Observer File - PASTE FROM WIKI'!$A:$L,12,FALSE)</f>
        <v>#REF!</v>
      </c>
      <c r="D64" s="96" t="e">
        <f>VLOOKUP(#REF!,'Observer File - PASTE FROM WIKI'!$A:$M,13,FALSE)</f>
        <v>#REF!</v>
      </c>
      <c r="E64" s="96" t="e">
        <f>VLOOKUP(#REF!,'Observer File - PASTE FROM WIKI'!$A:$N,14,FALSE)</f>
        <v>#REF!</v>
      </c>
      <c r="F64" s="96" t="e">
        <f>VLOOKUP(#REF!,'Observer File - PASTE FROM WIKI'!$A:$O,15,FALSE)</f>
        <v>#REF!</v>
      </c>
    </row>
    <row r="65" spans="1:6" ht="14.5" customHeight="1" x14ac:dyDescent="0.55000000000000004">
      <c r="A65" s="96">
        <f>'Observer File - PASTE FROM WIKI'!A$22</f>
        <v>0</v>
      </c>
      <c r="B65" s="96" t="e">
        <f>VLOOKUP(#REF!,'Observer File - PASTE FROM WIKI'!$A:$P,16,FALSE)</f>
        <v>#REF!</v>
      </c>
      <c r="C65" s="96" t="e">
        <f>VLOOKUP(#REF!,'Observer File - PASTE FROM WIKI'!$A:$L,12,FALSE)</f>
        <v>#REF!</v>
      </c>
      <c r="D65" s="96" t="e">
        <f>VLOOKUP(#REF!,'Observer File - PASTE FROM WIKI'!$A:$M,13,FALSE)</f>
        <v>#REF!</v>
      </c>
      <c r="E65" s="96" t="e">
        <f>VLOOKUP(#REF!,'Observer File - PASTE FROM WIKI'!$A:$N,14,FALSE)</f>
        <v>#REF!</v>
      </c>
      <c r="F65" s="96" t="e">
        <f>VLOOKUP(#REF!,'Observer File - PASTE FROM WIKI'!$A:$O,15,FALSE)</f>
        <v>#REF!</v>
      </c>
    </row>
    <row r="66" spans="1:6" ht="14.5" customHeight="1" x14ac:dyDescent="0.55000000000000004">
      <c r="A66" s="96">
        <f>'Observer File - PASTE FROM WIKI'!A$23</f>
        <v>0</v>
      </c>
      <c r="B66" s="96" t="e">
        <f>VLOOKUP(#REF!,'Observer File - PASTE FROM WIKI'!$A:$P,16,FALSE)</f>
        <v>#REF!</v>
      </c>
      <c r="C66" s="96" t="e">
        <f>VLOOKUP(#REF!,'Observer File - PASTE FROM WIKI'!$A:$L,12,FALSE)</f>
        <v>#REF!</v>
      </c>
      <c r="D66" s="96" t="e">
        <f>VLOOKUP(#REF!,'Observer File - PASTE FROM WIKI'!$A:$M,13,FALSE)</f>
        <v>#REF!</v>
      </c>
      <c r="E66" s="96" t="e">
        <f>VLOOKUP(#REF!,'Observer File - PASTE FROM WIKI'!$A:$N,14,FALSE)</f>
        <v>#REF!</v>
      </c>
      <c r="F66" s="96" t="e">
        <f>VLOOKUP(#REF!,'Observer File - PASTE FROM WIKI'!$A:$O,15,FALSE)</f>
        <v>#REF!</v>
      </c>
    </row>
    <row r="69" spans="1:6" x14ac:dyDescent="0.55000000000000004">
      <c r="A69" s="39"/>
    </row>
  </sheetData>
  <mergeCells count="6">
    <mergeCell ref="C44:F44"/>
    <mergeCell ref="A1:F1"/>
    <mergeCell ref="C2:F2"/>
    <mergeCell ref="A17:F17"/>
    <mergeCell ref="C18:F18"/>
    <mergeCell ref="A43:F43"/>
  </mergeCells>
  <conditionalFormatting sqref="F5:F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:F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6:F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79"/>
  <sheetViews>
    <sheetView workbookViewId="0"/>
  </sheetViews>
  <sheetFormatPr defaultRowHeight="14.4" x14ac:dyDescent="0.55000000000000004"/>
  <cols>
    <col min="1" max="1" width="13.15625" style="39" customWidth="1"/>
    <col min="2" max="2" width="15.15625" customWidth="1"/>
    <col min="3" max="3" width="36.7890625" customWidth="1"/>
  </cols>
  <sheetData>
    <row r="1" spans="1:4" x14ac:dyDescent="0.55000000000000004">
      <c r="A1" s="49" t="s">
        <v>35</v>
      </c>
      <c r="B1" s="49" t="s">
        <v>0</v>
      </c>
      <c r="C1" s="49" t="s">
        <v>156</v>
      </c>
    </row>
    <row r="2" spans="1:4" x14ac:dyDescent="0.55000000000000004">
      <c r="A2" s="56" t="s">
        <v>37</v>
      </c>
      <c r="B2" s="56" t="s">
        <v>140</v>
      </c>
      <c r="C2" s="56" t="s">
        <v>36</v>
      </c>
      <c r="D2" s="57" t="s">
        <v>159</v>
      </c>
    </row>
    <row r="3" spans="1:4" x14ac:dyDescent="0.55000000000000004">
      <c r="A3" s="56" t="s">
        <v>70</v>
      </c>
      <c r="B3" s="56" t="s">
        <v>113</v>
      </c>
      <c r="C3" s="56" t="s">
        <v>69</v>
      </c>
    </row>
    <row r="4" spans="1:4" x14ac:dyDescent="0.55000000000000004">
      <c r="A4" s="56" t="s">
        <v>58</v>
      </c>
      <c r="B4" s="56" t="s">
        <v>104</v>
      </c>
      <c r="C4" s="56" t="s">
        <v>57</v>
      </c>
    </row>
    <row r="5" spans="1:4" x14ac:dyDescent="0.55000000000000004">
      <c r="A5" s="56" t="s">
        <v>62</v>
      </c>
      <c r="B5" s="56" t="s">
        <v>105</v>
      </c>
      <c r="C5" s="56" t="s">
        <v>61</v>
      </c>
    </row>
    <row r="6" spans="1:4" x14ac:dyDescent="0.55000000000000004">
      <c r="A6" s="56" t="s">
        <v>60</v>
      </c>
      <c r="B6" s="56" t="s">
        <v>133</v>
      </c>
      <c r="C6" s="56" t="s">
        <v>59</v>
      </c>
    </row>
    <row r="7" spans="1:4" x14ac:dyDescent="0.55000000000000004">
      <c r="A7" s="56" t="s">
        <v>63</v>
      </c>
      <c r="B7" s="56" t="s">
        <v>88</v>
      </c>
      <c r="C7" s="56" t="s">
        <v>155</v>
      </c>
    </row>
    <row r="8" spans="1:4" x14ac:dyDescent="0.55000000000000004">
      <c r="A8" s="56" t="s">
        <v>50</v>
      </c>
      <c r="B8" s="56" t="s">
        <v>83</v>
      </c>
      <c r="C8" s="56" t="s">
        <v>49</v>
      </c>
    </row>
    <row r="9" spans="1:4" x14ac:dyDescent="0.55000000000000004">
      <c r="A9" s="56" t="s">
        <v>67</v>
      </c>
      <c r="B9" s="56" t="s">
        <v>135</v>
      </c>
      <c r="C9" s="56" t="s">
        <v>66</v>
      </c>
    </row>
    <row r="10" spans="1:4" x14ac:dyDescent="0.55000000000000004">
      <c r="A10" s="56" t="s">
        <v>52</v>
      </c>
      <c r="B10" s="56" t="s">
        <v>101</v>
      </c>
      <c r="C10" s="56" t="s">
        <v>51</v>
      </c>
    </row>
    <row r="11" spans="1:4" x14ac:dyDescent="0.55000000000000004">
      <c r="A11" s="56" t="s">
        <v>60</v>
      </c>
      <c r="B11" s="56" t="s">
        <v>150</v>
      </c>
      <c r="C11" s="56" t="s">
        <v>59</v>
      </c>
    </row>
    <row r="12" spans="1:4" x14ac:dyDescent="0.55000000000000004">
      <c r="A12" s="56" t="s">
        <v>41</v>
      </c>
      <c r="B12" s="56" t="s">
        <v>153</v>
      </c>
      <c r="C12" s="56" t="s">
        <v>40</v>
      </c>
    </row>
    <row r="13" spans="1:4" x14ac:dyDescent="0.55000000000000004">
      <c r="A13" s="56" t="s">
        <v>45</v>
      </c>
      <c r="B13" s="56" t="s">
        <v>98</v>
      </c>
      <c r="C13" s="56" t="s">
        <v>44</v>
      </c>
    </row>
    <row r="14" spans="1:4" x14ac:dyDescent="0.55000000000000004">
      <c r="A14" s="56" t="s">
        <v>72</v>
      </c>
      <c r="B14" s="56" t="s">
        <v>126</v>
      </c>
      <c r="C14" s="56" t="s">
        <v>71</v>
      </c>
    </row>
    <row r="15" spans="1:4" x14ac:dyDescent="0.55000000000000004">
      <c r="A15" s="56" t="s">
        <v>39</v>
      </c>
      <c r="B15" s="56" t="s">
        <v>79</v>
      </c>
      <c r="C15" s="56" t="s">
        <v>38</v>
      </c>
    </row>
    <row r="16" spans="1:4" x14ac:dyDescent="0.55000000000000004">
      <c r="A16" s="56" t="s">
        <v>39</v>
      </c>
      <c r="B16" s="56" t="s">
        <v>110</v>
      </c>
      <c r="C16" s="56" t="s">
        <v>38</v>
      </c>
    </row>
    <row r="17" spans="1:3" x14ac:dyDescent="0.55000000000000004">
      <c r="A17" s="56" t="s">
        <v>63</v>
      </c>
      <c r="B17" s="56" t="s">
        <v>131</v>
      </c>
      <c r="C17" s="56" t="s">
        <v>155</v>
      </c>
    </row>
    <row r="18" spans="1:3" x14ac:dyDescent="0.55000000000000004">
      <c r="A18" s="56" t="s">
        <v>56</v>
      </c>
      <c r="B18" s="56" t="s">
        <v>96</v>
      </c>
      <c r="C18" s="56" t="s">
        <v>55</v>
      </c>
    </row>
    <row r="19" spans="1:3" x14ac:dyDescent="0.55000000000000004">
      <c r="A19" s="56" t="s">
        <v>58</v>
      </c>
      <c r="B19" s="56" t="s">
        <v>152</v>
      </c>
      <c r="C19" s="56" t="s">
        <v>57</v>
      </c>
    </row>
    <row r="20" spans="1:3" x14ac:dyDescent="0.55000000000000004">
      <c r="A20" s="56" t="s">
        <v>46</v>
      </c>
      <c r="B20" s="56" t="s">
        <v>127</v>
      </c>
      <c r="C20" s="56" t="s">
        <v>68</v>
      </c>
    </row>
    <row r="21" spans="1:3" x14ac:dyDescent="0.55000000000000004">
      <c r="A21" s="56" t="s">
        <v>46</v>
      </c>
      <c r="B21" s="56" t="s">
        <v>125</v>
      </c>
      <c r="C21" s="56" t="s">
        <v>68</v>
      </c>
    </row>
    <row r="22" spans="1:3" x14ac:dyDescent="0.55000000000000004">
      <c r="A22" s="56" t="s">
        <v>52</v>
      </c>
      <c r="B22" s="56" t="s">
        <v>121</v>
      </c>
      <c r="C22" s="56" t="s">
        <v>51</v>
      </c>
    </row>
    <row r="23" spans="1:3" x14ac:dyDescent="0.55000000000000004">
      <c r="A23" s="56" t="s">
        <v>65</v>
      </c>
      <c r="B23" s="56" t="s">
        <v>115</v>
      </c>
      <c r="C23" s="56" t="s">
        <v>64</v>
      </c>
    </row>
    <row r="24" spans="1:3" x14ac:dyDescent="0.55000000000000004">
      <c r="A24" s="56" t="s">
        <v>74</v>
      </c>
      <c r="B24" s="56" t="s">
        <v>97</v>
      </c>
      <c r="C24" s="56" t="s">
        <v>73</v>
      </c>
    </row>
    <row r="25" spans="1:3" x14ac:dyDescent="0.55000000000000004">
      <c r="A25" s="56" t="s">
        <v>54</v>
      </c>
      <c r="B25" s="56" t="s">
        <v>148</v>
      </c>
      <c r="C25" s="56" t="s">
        <v>53</v>
      </c>
    </row>
    <row r="26" spans="1:3" x14ac:dyDescent="0.55000000000000004">
      <c r="A26" s="56" t="s">
        <v>62</v>
      </c>
      <c r="B26" s="56" t="s">
        <v>120</v>
      </c>
      <c r="C26" s="56" t="s">
        <v>61</v>
      </c>
    </row>
    <row r="27" spans="1:3" x14ac:dyDescent="0.55000000000000004">
      <c r="A27" s="56" t="s">
        <v>67</v>
      </c>
      <c r="B27" s="56" t="s">
        <v>87</v>
      </c>
      <c r="C27" s="56" t="s">
        <v>66</v>
      </c>
    </row>
    <row r="28" spans="1:3" x14ac:dyDescent="0.55000000000000004">
      <c r="A28" s="56" t="s">
        <v>37</v>
      </c>
      <c r="B28" s="56" t="s">
        <v>78</v>
      </c>
      <c r="C28" s="56" t="s">
        <v>36</v>
      </c>
    </row>
    <row r="29" spans="1:3" x14ac:dyDescent="0.55000000000000004">
      <c r="A29" s="56" t="s">
        <v>45</v>
      </c>
      <c r="B29" s="56" t="s">
        <v>93</v>
      </c>
      <c r="C29" s="56" t="s">
        <v>44</v>
      </c>
    </row>
    <row r="30" spans="1:3" x14ac:dyDescent="0.55000000000000004">
      <c r="A30" s="56" t="s">
        <v>41</v>
      </c>
      <c r="B30" s="56" t="s">
        <v>108</v>
      </c>
      <c r="C30" s="56" t="s">
        <v>40</v>
      </c>
    </row>
    <row r="31" spans="1:3" x14ac:dyDescent="0.55000000000000004">
      <c r="A31" s="56" t="s">
        <v>37</v>
      </c>
      <c r="B31" s="56" t="s">
        <v>81</v>
      </c>
      <c r="C31" s="56" t="s">
        <v>36</v>
      </c>
    </row>
    <row r="32" spans="1:3" x14ac:dyDescent="0.55000000000000004">
      <c r="A32" s="56" t="s">
        <v>63</v>
      </c>
      <c r="B32" s="56" t="s">
        <v>129</v>
      </c>
      <c r="C32" s="56" t="s">
        <v>155</v>
      </c>
    </row>
    <row r="33" spans="1:3" x14ac:dyDescent="0.55000000000000004">
      <c r="A33" s="56" t="s">
        <v>65</v>
      </c>
      <c r="B33" s="56" t="s">
        <v>117</v>
      </c>
      <c r="C33" s="56" t="s">
        <v>64</v>
      </c>
    </row>
    <row r="34" spans="1:3" x14ac:dyDescent="0.55000000000000004">
      <c r="A34" s="56" t="s">
        <v>54</v>
      </c>
      <c r="B34" s="56" t="s">
        <v>85</v>
      </c>
      <c r="C34" s="56" t="s">
        <v>53</v>
      </c>
    </row>
    <row r="35" spans="1:3" x14ac:dyDescent="0.55000000000000004">
      <c r="A35" s="56" t="s">
        <v>76</v>
      </c>
      <c r="B35" s="56" t="s">
        <v>99</v>
      </c>
      <c r="C35" s="56" t="s">
        <v>75</v>
      </c>
    </row>
    <row r="36" spans="1:3" x14ac:dyDescent="0.55000000000000004">
      <c r="A36" s="56" t="s">
        <v>43</v>
      </c>
      <c r="B36" s="56" t="s">
        <v>103</v>
      </c>
      <c r="C36" s="56" t="s">
        <v>42</v>
      </c>
    </row>
    <row r="37" spans="1:3" x14ac:dyDescent="0.55000000000000004">
      <c r="A37" s="56" t="s">
        <v>48</v>
      </c>
      <c r="B37" s="56" t="s">
        <v>144</v>
      </c>
      <c r="C37" s="56" t="s">
        <v>77</v>
      </c>
    </row>
    <row r="38" spans="1:3" x14ac:dyDescent="0.55000000000000004">
      <c r="A38" s="56" t="s">
        <v>37</v>
      </c>
      <c r="B38" s="56" t="s">
        <v>100</v>
      </c>
      <c r="C38" s="56" t="s">
        <v>36</v>
      </c>
    </row>
    <row r="39" spans="1:3" x14ac:dyDescent="0.55000000000000004">
      <c r="A39" s="56" t="s">
        <v>56</v>
      </c>
      <c r="B39" s="56" t="s">
        <v>91</v>
      </c>
      <c r="C39" s="56" t="s">
        <v>55</v>
      </c>
    </row>
    <row r="40" spans="1:3" x14ac:dyDescent="0.55000000000000004">
      <c r="A40" s="56" t="s">
        <v>41</v>
      </c>
      <c r="B40" s="56" t="s">
        <v>112</v>
      </c>
      <c r="C40" s="56" t="s">
        <v>40</v>
      </c>
    </row>
    <row r="41" spans="1:3" x14ac:dyDescent="0.55000000000000004">
      <c r="A41" s="56" t="s">
        <v>43</v>
      </c>
      <c r="B41" s="56" t="s">
        <v>86</v>
      </c>
      <c r="C41" s="56" t="s">
        <v>42</v>
      </c>
    </row>
    <row r="42" spans="1:3" x14ac:dyDescent="0.55000000000000004">
      <c r="A42" s="56" t="s">
        <v>67</v>
      </c>
      <c r="B42" s="56" t="s">
        <v>132</v>
      </c>
      <c r="C42" s="56" t="s">
        <v>66</v>
      </c>
    </row>
    <row r="43" spans="1:3" x14ac:dyDescent="0.55000000000000004">
      <c r="A43" s="56" t="s">
        <v>37</v>
      </c>
      <c r="B43" s="56" t="s">
        <v>154</v>
      </c>
      <c r="C43" s="56" t="s">
        <v>36</v>
      </c>
    </row>
    <row r="44" spans="1:3" x14ac:dyDescent="0.55000000000000004">
      <c r="A44" s="56" t="s">
        <v>58</v>
      </c>
      <c r="B44" s="56" t="s">
        <v>118</v>
      </c>
      <c r="C44" s="56" t="s">
        <v>57</v>
      </c>
    </row>
    <row r="45" spans="1:3" x14ac:dyDescent="0.55000000000000004">
      <c r="A45" s="56" t="s">
        <v>41</v>
      </c>
      <c r="B45" s="56" t="s">
        <v>80</v>
      </c>
      <c r="C45" s="56" t="s">
        <v>40</v>
      </c>
    </row>
    <row r="46" spans="1:3" x14ac:dyDescent="0.55000000000000004">
      <c r="A46" s="56" t="s">
        <v>39</v>
      </c>
      <c r="B46" s="56" t="s">
        <v>116</v>
      </c>
      <c r="C46" s="56" t="s">
        <v>38</v>
      </c>
    </row>
    <row r="47" spans="1:3" x14ac:dyDescent="0.55000000000000004">
      <c r="A47" s="56" t="s">
        <v>56</v>
      </c>
      <c r="B47" s="56" t="s">
        <v>107</v>
      </c>
      <c r="C47" s="56" t="s">
        <v>55</v>
      </c>
    </row>
    <row r="48" spans="1:3" x14ac:dyDescent="0.55000000000000004">
      <c r="A48" s="56" t="s">
        <v>50</v>
      </c>
      <c r="B48" s="56" t="s">
        <v>124</v>
      </c>
      <c r="C48" s="56" t="s">
        <v>49</v>
      </c>
    </row>
    <row r="49" spans="1:3" x14ac:dyDescent="0.55000000000000004">
      <c r="A49" s="56" t="s">
        <v>65</v>
      </c>
      <c r="B49" s="56" t="s">
        <v>147</v>
      </c>
      <c r="C49" s="56" t="s">
        <v>64</v>
      </c>
    </row>
    <row r="50" spans="1:3" x14ac:dyDescent="0.55000000000000004">
      <c r="A50" s="56" t="s">
        <v>63</v>
      </c>
      <c r="B50" s="56" t="s">
        <v>111</v>
      </c>
      <c r="C50" s="56" t="s">
        <v>155</v>
      </c>
    </row>
    <row r="51" spans="1:3" x14ac:dyDescent="0.55000000000000004">
      <c r="A51" s="56" t="s">
        <v>76</v>
      </c>
      <c r="B51" s="56" t="s">
        <v>142</v>
      </c>
      <c r="C51" s="56" t="s">
        <v>75</v>
      </c>
    </row>
    <row r="52" spans="1:3" x14ac:dyDescent="0.55000000000000004">
      <c r="A52" s="56" t="s">
        <v>76</v>
      </c>
      <c r="B52" s="56" t="s">
        <v>109</v>
      </c>
      <c r="C52" s="56" t="s">
        <v>75</v>
      </c>
    </row>
    <row r="53" spans="1:3" x14ac:dyDescent="0.55000000000000004">
      <c r="A53" s="56" t="s">
        <v>52</v>
      </c>
      <c r="B53" s="56" t="s">
        <v>84</v>
      </c>
      <c r="C53" s="56" t="s">
        <v>51</v>
      </c>
    </row>
    <row r="54" spans="1:3" x14ac:dyDescent="0.55000000000000004">
      <c r="A54" s="56" t="s">
        <v>48</v>
      </c>
      <c r="B54" s="56" t="s">
        <v>95</v>
      </c>
      <c r="C54" s="56" t="s">
        <v>47</v>
      </c>
    </row>
    <row r="55" spans="1:3" x14ac:dyDescent="0.55000000000000004">
      <c r="A55" s="56" t="s">
        <v>46</v>
      </c>
      <c r="B55" s="56" t="s">
        <v>151</v>
      </c>
      <c r="C55" s="56" t="s">
        <v>68</v>
      </c>
    </row>
    <row r="56" spans="1:3" x14ac:dyDescent="0.55000000000000004">
      <c r="A56" s="56" t="s">
        <v>39</v>
      </c>
      <c r="B56" s="56" t="s">
        <v>94</v>
      </c>
      <c r="C56" s="56" t="s">
        <v>38</v>
      </c>
    </row>
    <row r="57" spans="1:3" x14ac:dyDescent="0.55000000000000004">
      <c r="A57" s="56" t="s">
        <v>60</v>
      </c>
      <c r="B57" s="56" t="s">
        <v>102</v>
      </c>
      <c r="C57" s="56" t="s">
        <v>59</v>
      </c>
    </row>
    <row r="58" spans="1:3" x14ac:dyDescent="0.55000000000000004">
      <c r="A58" s="56" t="s">
        <v>58</v>
      </c>
      <c r="B58" s="56" t="s">
        <v>119</v>
      </c>
      <c r="C58" s="56" t="s">
        <v>57</v>
      </c>
    </row>
    <row r="59" spans="1:3" x14ac:dyDescent="0.55000000000000004">
      <c r="A59" s="56" t="s">
        <v>56</v>
      </c>
      <c r="B59" s="56" t="s">
        <v>122</v>
      </c>
      <c r="C59" s="56" t="s">
        <v>55</v>
      </c>
    </row>
    <row r="60" spans="1:3" x14ac:dyDescent="0.55000000000000004">
      <c r="A60" s="56" t="s">
        <v>74</v>
      </c>
      <c r="B60" s="56" t="s">
        <v>138</v>
      </c>
      <c r="C60" s="56" t="s">
        <v>73</v>
      </c>
    </row>
    <row r="61" spans="1:3" x14ac:dyDescent="0.55000000000000004">
      <c r="A61" s="56" t="s">
        <v>62</v>
      </c>
      <c r="B61" s="56" t="s">
        <v>106</v>
      </c>
      <c r="C61" s="56" t="s">
        <v>61</v>
      </c>
    </row>
    <row r="62" spans="1:3" x14ac:dyDescent="0.55000000000000004">
      <c r="A62" s="56" t="s">
        <v>62</v>
      </c>
      <c r="B62" s="56" t="s">
        <v>114</v>
      </c>
      <c r="C62" s="56" t="s">
        <v>61</v>
      </c>
    </row>
    <row r="63" spans="1:3" x14ac:dyDescent="0.55000000000000004">
      <c r="A63" s="56" t="s">
        <v>46</v>
      </c>
      <c r="B63" s="56" t="s">
        <v>139</v>
      </c>
      <c r="C63" s="56" t="s">
        <v>68</v>
      </c>
    </row>
    <row r="64" spans="1:3" x14ac:dyDescent="0.55000000000000004">
      <c r="A64" s="56" t="s">
        <v>67</v>
      </c>
      <c r="B64" s="56" t="s">
        <v>123</v>
      </c>
      <c r="C64" s="56" t="s">
        <v>66</v>
      </c>
    </row>
    <row r="65" spans="1:4" x14ac:dyDescent="0.55000000000000004">
      <c r="A65" s="56" t="s">
        <v>43</v>
      </c>
      <c r="B65" s="56" t="s">
        <v>143</v>
      </c>
      <c r="C65" s="56" t="s">
        <v>42</v>
      </c>
    </row>
    <row r="66" spans="1:4" x14ac:dyDescent="0.55000000000000004">
      <c r="A66" s="56" t="s">
        <v>72</v>
      </c>
      <c r="B66" s="56" t="s">
        <v>137</v>
      </c>
      <c r="C66" s="56" t="s">
        <v>71</v>
      </c>
    </row>
    <row r="67" spans="1:4" x14ac:dyDescent="0.55000000000000004">
      <c r="A67" s="56" t="s">
        <v>50</v>
      </c>
      <c r="B67" s="56" t="s">
        <v>145</v>
      </c>
      <c r="C67" s="56" t="s">
        <v>49</v>
      </c>
    </row>
    <row r="68" spans="1:4" x14ac:dyDescent="0.55000000000000004">
      <c r="A68" s="56" t="s">
        <v>45</v>
      </c>
      <c r="B68" s="56" t="s">
        <v>149</v>
      </c>
      <c r="C68" s="56" t="s">
        <v>44</v>
      </c>
    </row>
    <row r="69" spans="1:4" x14ac:dyDescent="0.55000000000000004">
      <c r="A69" s="56" t="s">
        <v>65</v>
      </c>
      <c r="B69" s="56" t="s">
        <v>89</v>
      </c>
      <c r="C69" s="56" t="s">
        <v>64</v>
      </c>
    </row>
    <row r="70" spans="1:4" x14ac:dyDescent="0.55000000000000004">
      <c r="A70" s="56" t="s">
        <v>46</v>
      </c>
      <c r="B70" s="56" t="s">
        <v>141</v>
      </c>
      <c r="C70" s="56" t="s">
        <v>68</v>
      </c>
    </row>
    <row r="71" spans="1:4" x14ac:dyDescent="0.55000000000000004">
      <c r="A71" s="56" t="s">
        <v>48</v>
      </c>
      <c r="B71" s="56" t="s">
        <v>82</v>
      </c>
      <c r="C71" s="56" t="s">
        <v>47</v>
      </c>
    </row>
    <row r="72" spans="1:4" x14ac:dyDescent="0.55000000000000004">
      <c r="A72" s="56" t="s">
        <v>72</v>
      </c>
      <c r="B72" s="56" t="s">
        <v>128</v>
      </c>
      <c r="C72" s="56" t="s">
        <v>71</v>
      </c>
    </row>
    <row r="73" spans="1:4" x14ac:dyDescent="0.55000000000000004">
      <c r="A73" s="56" t="s">
        <v>70</v>
      </c>
      <c r="B73" s="56" t="s">
        <v>92</v>
      </c>
      <c r="C73" s="56" t="s">
        <v>69</v>
      </c>
    </row>
    <row r="74" spans="1:4" x14ac:dyDescent="0.55000000000000004">
      <c r="A74" s="56" t="s">
        <v>54</v>
      </c>
      <c r="B74" s="56" t="s">
        <v>130</v>
      </c>
      <c r="C74" s="56" t="s">
        <v>53</v>
      </c>
    </row>
    <row r="75" spans="1:4" x14ac:dyDescent="0.55000000000000004">
      <c r="A75" s="56" t="s">
        <v>65</v>
      </c>
      <c r="B75" s="56" t="s">
        <v>146</v>
      </c>
      <c r="C75" s="56" t="s">
        <v>64</v>
      </c>
    </row>
    <row r="76" spans="1:4" x14ac:dyDescent="0.55000000000000004">
      <c r="A76" s="56" t="s">
        <v>72</v>
      </c>
      <c r="B76" s="56" t="s">
        <v>136</v>
      </c>
      <c r="C76" s="56" t="s">
        <v>71</v>
      </c>
    </row>
    <row r="77" spans="1:4" x14ac:dyDescent="0.55000000000000004">
      <c r="A77" s="58" t="s">
        <v>70</v>
      </c>
      <c r="B77" s="58" t="s">
        <v>70</v>
      </c>
      <c r="C77" s="59" t="s">
        <v>69</v>
      </c>
      <c r="D77" s="56" t="s">
        <v>157</v>
      </c>
    </row>
    <row r="78" spans="1:4" x14ac:dyDescent="0.55000000000000004">
      <c r="A78" s="59" t="s">
        <v>74</v>
      </c>
      <c r="B78" s="58" t="s">
        <v>134</v>
      </c>
      <c r="C78" s="59" t="s">
        <v>73</v>
      </c>
      <c r="D78" s="56" t="s">
        <v>158</v>
      </c>
    </row>
    <row r="79" spans="1:4" x14ac:dyDescent="0.55000000000000004">
      <c r="A79" s="59" t="s">
        <v>46</v>
      </c>
      <c r="B79" s="58" t="s">
        <v>90</v>
      </c>
      <c r="C79" s="59" t="s">
        <v>68</v>
      </c>
      <c r="D79" s="56" t="s">
        <v>158</v>
      </c>
    </row>
  </sheetData>
  <sortState ref="A2:C76">
    <sortCondition ref="B2:B76"/>
  </sortState>
  <conditionalFormatting sqref="B2:B76">
    <cfRule type="duplicateValues" dxfId="9" priority="3"/>
  </conditionalFormatting>
  <conditionalFormatting sqref="B77:B79">
    <cfRule type="duplicateValues" dxfId="8" priority="268"/>
  </conditionalFormatting>
  <conditionalFormatting sqref="A77">
    <cfRule type="duplicateValues" dxfId="7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0.59999389629810485"/>
  </sheetPr>
  <dimension ref="A1:BG151"/>
  <sheetViews>
    <sheetView zoomScale="80" zoomScaleNormal="80" workbookViewId="0">
      <pane ySplit="1" topLeftCell="A116" activePane="bottomLeft" state="frozen"/>
      <selection pane="bottomLeft" sqref="A1:XFD1048576"/>
    </sheetView>
  </sheetViews>
  <sheetFormatPr defaultColWidth="8.5234375" defaultRowHeight="13.5" x14ac:dyDescent="0.6"/>
  <cols>
    <col min="1" max="1" width="31.7890625" style="1" customWidth="1"/>
    <col min="2" max="2" width="5.47265625" style="1" customWidth="1"/>
    <col min="3" max="3" width="26" style="1" customWidth="1"/>
    <col min="4" max="16384" width="8.5234375" style="1"/>
  </cols>
  <sheetData>
    <row r="1" spans="1:44" ht="81" x14ac:dyDescent="0.6">
      <c r="A1" s="79" t="s">
        <v>15</v>
      </c>
      <c r="B1" s="79" t="s">
        <v>185</v>
      </c>
      <c r="C1" s="79" t="s">
        <v>1</v>
      </c>
      <c r="D1" s="79" t="s">
        <v>16</v>
      </c>
      <c r="E1" s="79" t="s">
        <v>187</v>
      </c>
      <c r="F1" s="79" t="s">
        <v>209</v>
      </c>
      <c r="G1" s="79" t="s">
        <v>210</v>
      </c>
      <c r="H1" s="79" t="s">
        <v>211</v>
      </c>
      <c r="I1" s="79" t="s">
        <v>212</v>
      </c>
      <c r="J1" s="79" t="s">
        <v>223</v>
      </c>
      <c r="K1" s="79" t="s">
        <v>226</v>
      </c>
      <c r="L1" s="79" t="s">
        <v>224</v>
      </c>
      <c r="M1" s="79" t="s">
        <v>225</v>
      </c>
      <c r="N1" s="79" t="s">
        <v>227</v>
      </c>
      <c r="O1" s="79" t="s">
        <v>228</v>
      </c>
      <c r="P1" s="79" t="s">
        <v>229</v>
      </c>
      <c r="Q1" s="79" t="s">
        <v>230</v>
      </c>
      <c r="R1" s="79" t="s">
        <v>188</v>
      </c>
      <c r="S1" s="79" t="s">
        <v>189</v>
      </c>
      <c r="T1" s="79" t="s">
        <v>190</v>
      </c>
      <c r="U1" s="79" t="s">
        <v>191</v>
      </c>
      <c r="V1" s="79" t="s">
        <v>192</v>
      </c>
      <c r="W1" s="79" t="s">
        <v>193</v>
      </c>
      <c r="X1" s="79" t="s">
        <v>194</v>
      </c>
      <c r="Y1" s="79" t="s">
        <v>195</v>
      </c>
      <c r="Z1" s="79" t="s">
        <v>196</v>
      </c>
      <c r="AA1" s="79" t="s">
        <v>197</v>
      </c>
      <c r="AB1" s="79" t="s">
        <v>198</v>
      </c>
      <c r="AC1" s="79" t="s">
        <v>199</v>
      </c>
      <c r="AD1" s="79" t="s">
        <v>200</v>
      </c>
      <c r="AE1" s="79" t="s">
        <v>25</v>
      </c>
      <c r="AF1" s="79" t="s">
        <v>201</v>
      </c>
      <c r="AG1" s="79" t="s">
        <v>231</v>
      </c>
      <c r="AH1" s="79" t="s">
        <v>232</v>
      </c>
      <c r="AI1" s="79" t="s">
        <v>233</v>
      </c>
      <c r="AJ1" s="79" t="s">
        <v>234</v>
      </c>
      <c r="AK1" s="79" t="s">
        <v>235</v>
      </c>
      <c r="AL1" s="79" t="s">
        <v>236</v>
      </c>
      <c r="AM1" s="79" t="s">
        <v>237</v>
      </c>
      <c r="AN1" s="79" t="s">
        <v>238</v>
      </c>
      <c r="AO1" s="80" t="s">
        <v>202</v>
      </c>
      <c r="AP1" s="79" t="s">
        <v>0</v>
      </c>
      <c r="AQ1" s="79" t="s">
        <v>656</v>
      </c>
      <c r="AR1" s="79" t="s">
        <v>760</v>
      </c>
    </row>
    <row r="2" spans="1:44" x14ac:dyDescent="0.6">
      <c r="A2" s="1" t="s">
        <v>411</v>
      </c>
      <c r="B2" s="1" t="s">
        <v>186</v>
      </c>
      <c r="C2" s="1" t="s">
        <v>412</v>
      </c>
      <c r="D2" s="1" t="s">
        <v>203</v>
      </c>
      <c r="E2" s="1">
        <v>2.33</v>
      </c>
      <c r="F2" s="1">
        <v>1</v>
      </c>
      <c r="G2" s="1">
        <v>2</v>
      </c>
      <c r="H2" s="1">
        <v>1</v>
      </c>
      <c r="I2" s="1">
        <v>1.25</v>
      </c>
      <c r="J2" s="1">
        <v>3</v>
      </c>
      <c r="K2" s="1">
        <v>3</v>
      </c>
      <c r="L2" s="1">
        <v>2</v>
      </c>
      <c r="M2" s="1">
        <v>2.75</v>
      </c>
      <c r="N2" s="1">
        <v>3</v>
      </c>
      <c r="O2" s="1">
        <v>3</v>
      </c>
      <c r="P2" s="1">
        <v>3</v>
      </c>
      <c r="Q2" s="1">
        <v>3</v>
      </c>
      <c r="R2" s="1">
        <v>4</v>
      </c>
      <c r="S2" s="1">
        <v>2.75</v>
      </c>
      <c r="T2" s="1">
        <v>3</v>
      </c>
      <c r="U2" s="1">
        <v>2</v>
      </c>
      <c r="V2" s="1">
        <v>3</v>
      </c>
      <c r="W2" s="1">
        <v>3</v>
      </c>
      <c r="X2" s="1">
        <v>5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3</v>
      </c>
      <c r="AE2" s="1" t="s">
        <v>206</v>
      </c>
      <c r="AF2" s="1" t="s">
        <v>206</v>
      </c>
      <c r="AG2" s="1" t="s">
        <v>456</v>
      </c>
      <c r="AH2" s="1" t="s">
        <v>419</v>
      </c>
      <c r="AI2" s="1" t="s">
        <v>419</v>
      </c>
      <c r="AJ2" s="1">
        <v>1.5</v>
      </c>
      <c r="AK2" s="1" t="s">
        <v>420</v>
      </c>
      <c r="AL2" s="1" t="s">
        <v>420</v>
      </c>
      <c r="AM2" s="1" t="s">
        <v>419</v>
      </c>
      <c r="AN2" s="1">
        <v>0.25</v>
      </c>
      <c r="AO2" s="1" t="s">
        <v>171</v>
      </c>
      <c r="AP2" s="1" t="s">
        <v>413</v>
      </c>
      <c r="AQ2" s="1" t="s">
        <v>700</v>
      </c>
      <c r="AR2" s="1">
        <v>1</v>
      </c>
    </row>
    <row r="3" spans="1:44" x14ac:dyDescent="0.6">
      <c r="A3" s="1" t="s">
        <v>414</v>
      </c>
      <c r="B3" s="1" t="s">
        <v>186</v>
      </c>
      <c r="C3" s="1" t="s">
        <v>415</v>
      </c>
      <c r="D3" s="1" t="s">
        <v>203</v>
      </c>
      <c r="E3" s="1">
        <v>2</v>
      </c>
      <c r="F3" s="1">
        <v>2</v>
      </c>
      <c r="G3" s="1">
        <v>2</v>
      </c>
      <c r="H3" s="1">
        <v>1</v>
      </c>
      <c r="I3" s="1">
        <v>1.75</v>
      </c>
      <c r="J3" s="1">
        <v>3</v>
      </c>
      <c r="K3" s="1">
        <v>1</v>
      </c>
      <c r="L3" s="1">
        <v>2</v>
      </c>
      <c r="M3" s="1">
        <v>2.25</v>
      </c>
      <c r="N3" s="1">
        <v>3</v>
      </c>
      <c r="O3" s="1">
        <v>1</v>
      </c>
      <c r="P3" s="1">
        <v>1</v>
      </c>
      <c r="Q3" s="1">
        <v>2</v>
      </c>
      <c r="R3" s="1">
        <v>4</v>
      </c>
      <c r="S3" s="1">
        <v>1.5</v>
      </c>
      <c r="T3" s="1">
        <v>2</v>
      </c>
      <c r="U3" s="1">
        <v>1</v>
      </c>
      <c r="V3" s="1">
        <v>1</v>
      </c>
      <c r="W3" s="1">
        <v>2</v>
      </c>
      <c r="X3" s="1">
        <v>6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1.875</v>
      </c>
      <c r="AF3" s="1" t="s">
        <v>182</v>
      </c>
      <c r="AG3" s="1" t="s">
        <v>419</v>
      </c>
      <c r="AH3" s="1" t="s">
        <v>442</v>
      </c>
      <c r="AI3" s="1" t="s">
        <v>419</v>
      </c>
      <c r="AJ3" s="1">
        <v>0.5</v>
      </c>
      <c r="AK3" s="1" t="s">
        <v>420</v>
      </c>
      <c r="AL3" s="1" t="s">
        <v>420</v>
      </c>
      <c r="AM3" s="1" t="s">
        <v>442</v>
      </c>
      <c r="AN3" s="1">
        <v>-0.25</v>
      </c>
      <c r="AO3" s="1">
        <v>2</v>
      </c>
      <c r="AP3" s="1" t="s">
        <v>416</v>
      </c>
      <c r="AQ3" s="1" t="s">
        <v>695</v>
      </c>
      <c r="AR3" s="1">
        <v>0</v>
      </c>
    </row>
    <row r="4" spans="1:44" x14ac:dyDescent="0.6">
      <c r="A4" s="1" t="s">
        <v>242</v>
      </c>
      <c r="B4" s="1" t="s">
        <v>186</v>
      </c>
      <c r="C4" s="1" t="s">
        <v>243</v>
      </c>
      <c r="D4" s="1" t="s">
        <v>203</v>
      </c>
      <c r="E4" s="1">
        <v>2.75</v>
      </c>
      <c r="F4" s="1">
        <v>2</v>
      </c>
      <c r="G4" s="1">
        <v>2</v>
      </c>
      <c r="H4" s="1">
        <v>3</v>
      </c>
      <c r="I4" s="1">
        <v>2.25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4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>
        <v>6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2.8620000000000001</v>
      </c>
      <c r="AF4" s="1" t="s">
        <v>180</v>
      </c>
      <c r="AG4" s="1" t="s">
        <v>419</v>
      </c>
      <c r="AH4" s="1" t="s">
        <v>419</v>
      </c>
      <c r="AI4" s="1" t="s">
        <v>420</v>
      </c>
      <c r="AJ4" s="1">
        <v>0.75</v>
      </c>
      <c r="AK4" s="1" t="s">
        <v>420</v>
      </c>
      <c r="AL4" s="1" t="s">
        <v>420</v>
      </c>
      <c r="AM4" s="1" t="s">
        <v>420</v>
      </c>
      <c r="AN4" s="1">
        <v>0</v>
      </c>
      <c r="AO4" s="1">
        <v>3</v>
      </c>
      <c r="AP4" s="1" t="s">
        <v>421</v>
      </c>
      <c r="AQ4" s="1" t="s">
        <v>702</v>
      </c>
      <c r="AR4" s="1">
        <v>0</v>
      </c>
    </row>
    <row r="5" spans="1:44" x14ac:dyDescent="0.6">
      <c r="A5" s="1" t="s">
        <v>244</v>
      </c>
      <c r="B5" s="1" t="s">
        <v>186</v>
      </c>
      <c r="C5" s="1" t="s">
        <v>245</v>
      </c>
      <c r="D5" s="1" t="s">
        <v>203</v>
      </c>
      <c r="E5" s="1">
        <v>2.08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3</v>
      </c>
      <c r="Q5" s="1">
        <v>2.25</v>
      </c>
      <c r="R5" s="1">
        <v>4</v>
      </c>
      <c r="S5" s="1">
        <v>2.25</v>
      </c>
      <c r="T5" s="1">
        <v>2</v>
      </c>
      <c r="U5" s="1">
        <v>2</v>
      </c>
      <c r="V5" s="1">
        <v>2</v>
      </c>
      <c r="W5" s="1">
        <v>3</v>
      </c>
      <c r="X5" s="1">
        <v>6</v>
      </c>
      <c r="Y5" s="1">
        <v>2.67</v>
      </c>
      <c r="Z5" s="1">
        <v>3</v>
      </c>
      <c r="AA5" s="1">
        <v>3</v>
      </c>
      <c r="AB5" s="1">
        <v>3</v>
      </c>
      <c r="AC5" s="1">
        <v>2</v>
      </c>
      <c r="AD5" s="1">
        <v>3</v>
      </c>
      <c r="AE5" s="1">
        <v>2.242</v>
      </c>
      <c r="AF5" s="1" t="s">
        <v>180</v>
      </c>
      <c r="AG5" s="1" t="s">
        <v>420</v>
      </c>
      <c r="AH5" s="1" t="s">
        <v>420</v>
      </c>
      <c r="AI5" s="1" t="s">
        <v>420</v>
      </c>
      <c r="AJ5" s="1">
        <v>0</v>
      </c>
      <c r="AK5" s="1" t="s">
        <v>420</v>
      </c>
      <c r="AL5" s="1" t="s">
        <v>420</v>
      </c>
      <c r="AM5" s="1" t="s">
        <v>419</v>
      </c>
      <c r="AN5" s="1">
        <v>0.25</v>
      </c>
      <c r="AO5" s="1">
        <v>2</v>
      </c>
      <c r="AP5" s="1" t="s">
        <v>425</v>
      </c>
      <c r="AQ5" s="1" t="s">
        <v>694</v>
      </c>
      <c r="AR5" s="1">
        <v>0</v>
      </c>
    </row>
    <row r="6" spans="1:44" x14ac:dyDescent="0.6">
      <c r="A6" s="1" t="s">
        <v>246</v>
      </c>
      <c r="B6" s="1" t="s">
        <v>186</v>
      </c>
      <c r="C6" s="1" t="s">
        <v>247</v>
      </c>
      <c r="D6" s="1" t="s">
        <v>203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4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6</v>
      </c>
      <c r="Y6" s="1">
        <v>3</v>
      </c>
      <c r="Z6" s="1">
        <v>3</v>
      </c>
      <c r="AA6" s="1">
        <v>3</v>
      </c>
      <c r="AB6" s="1">
        <v>3</v>
      </c>
      <c r="AC6" s="1">
        <v>3</v>
      </c>
      <c r="AD6" s="1">
        <v>3</v>
      </c>
      <c r="AE6" s="1">
        <v>3</v>
      </c>
      <c r="AF6" s="1" t="s">
        <v>180</v>
      </c>
      <c r="AG6" s="1" t="s">
        <v>420</v>
      </c>
      <c r="AH6" s="1" t="s">
        <v>420</v>
      </c>
      <c r="AI6" s="1" t="s">
        <v>420</v>
      </c>
      <c r="AJ6" s="1">
        <v>0</v>
      </c>
      <c r="AK6" s="1" t="s">
        <v>420</v>
      </c>
      <c r="AL6" s="1" t="s">
        <v>420</v>
      </c>
      <c r="AM6" s="1" t="s">
        <v>420</v>
      </c>
      <c r="AN6" s="1">
        <v>0</v>
      </c>
      <c r="AO6" s="1">
        <v>3</v>
      </c>
      <c r="AP6" s="1" t="s">
        <v>426</v>
      </c>
      <c r="AQ6" s="1" t="s">
        <v>724</v>
      </c>
      <c r="AR6" s="1">
        <v>0</v>
      </c>
    </row>
    <row r="7" spans="1:44" x14ac:dyDescent="0.6">
      <c r="A7" s="1" t="s">
        <v>248</v>
      </c>
      <c r="B7" s="1" t="s">
        <v>186</v>
      </c>
      <c r="C7" s="1" t="s">
        <v>249</v>
      </c>
      <c r="D7" s="1" t="s">
        <v>203</v>
      </c>
      <c r="E7" s="1">
        <v>2.67</v>
      </c>
      <c r="F7" s="1">
        <v>2</v>
      </c>
      <c r="G7" s="1">
        <v>3</v>
      </c>
      <c r="H7" s="1">
        <v>3</v>
      </c>
      <c r="I7" s="1">
        <v>2.5</v>
      </c>
      <c r="J7" s="1">
        <v>3</v>
      </c>
      <c r="K7" s="1">
        <v>2</v>
      </c>
      <c r="L7" s="1">
        <v>3</v>
      </c>
      <c r="M7" s="1">
        <v>2.75</v>
      </c>
      <c r="N7" s="1">
        <v>3</v>
      </c>
      <c r="O7" s="1">
        <v>2</v>
      </c>
      <c r="P7" s="1">
        <v>3</v>
      </c>
      <c r="Q7" s="1">
        <v>2.75</v>
      </c>
      <c r="R7" s="1">
        <v>4</v>
      </c>
      <c r="S7" s="1">
        <v>3</v>
      </c>
      <c r="T7" s="1">
        <v>3</v>
      </c>
      <c r="U7" s="1">
        <v>3</v>
      </c>
      <c r="V7" s="1">
        <v>3</v>
      </c>
      <c r="W7" s="1">
        <v>3</v>
      </c>
      <c r="X7" s="1">
        <v>6</v>
      </c>
      <c r="Y7" s="1">
        <v>2.67</v>
      </c>
      <c r="Z7" s="1">
        <v>3</v>
      </c>
      <c r="AA7" s="1">
        <v>3</v>
      </c>
      <c r="AB7" s="1">
        <v>3</v>
      </c>
      <c r="AC7" s="1">
        <v>3</v>
      </c>
      <c r="AD7" s="1">
        <v>2</v>
      </c>
      <c r="AE7" s="1">
        <v>2.75</v>
      </c>
      <c r="AF7" s="1" t="s">
        <v>180</v>
      </c>
      <c r="AG7" s="1" t="s">
        <v>419</v>
      </c>
      <c r="AH7" s="1" t="s">
        <v>442</v>
      </c>
      <c r="AI7" s="1" t="s">
        <v>420</v>
      </c>
      <c r="AJ7" s="1">
        <v>0.25</v>
      </c>
      <c r="AK7" s="1" t="s">
        <v>420</v>
      </c>
      <c r="AL7" s="1" t="s">
        <v>420</v>
      </c>
      <c r="AM7" s="1" t="s">
        <v>420</v>
      </c>
      <c r="AN7" s="1">
        <v>0</v>
      </c>
      <c r="AO7" s="1">
        <v>2</v>
      </c>
      <c r="AP7" s="1" t="s">
        <v>91</v>
      </c>
      <c r="AQ7" s="1" t="s">
        <v>710</v>
      </c>
      <c r="AR7" s="1">
        <v>0</v>
      </c>
    </row>
    <row r="8" spans="1:44" x14ac:dyDescent="0.6">
      <c r="A8" s="1" t="s">
        <v>250</v>
      </c>
      <c r="B8" s="1" t="s">
        <v>186</v>
      </c>
      <c r="C8" s="1" t="s">
        <v>251</v>
      </c>
      <c r="D8" s="1" t="s">
        <v>203</v>
      </c>
      <c r="E8" s="1">
        <v>2.92</v>
      </c>
      <c r="F8" s="1">
        <v>3</v>
      </c>
      <c r="G8" s="1">
        <v>2</v>
      </c>
      <c r="H8" s="1">
        <v>3</v>
      </c>
      <c r="I8" s="1">
        <v>2.75</v>
      </c>
      <c r="J8" s="1">
        <v>3</v>
      </c>
      <c r="K8" s="1">
        <v>3</v>
      </c>
      <c r="L8" s="1">
        <v>3</v>
      </c>
      <c r="M8" s="1">
        <v>3</v>
      </c>
      <c r="N8" s="1">
        <v>3</v>
      </c>
      <c r="O8" s="1">
        <v>3</v>
      </c>
      <c r="P8" s="1">
        <v>3</v>
      </c>
      <c r="Q8" s="1">
        <v>3</v>
      </c>
      <c r="R8" s="1">
        <v>4</v>
      </c>
      <c r="S8" s="1">
        <v>3</v>
      </c>
      <c r="T8" s="1">
        <v>3</v>
      </c>
      <c r="U8" s="1">
        <v>3</v>
      </c>
      <c r="V8" s="1">
        <v>3</v>
      </c>
      <c r="W8" s="1">
        <v>3</v>
      </c>
      <c r="X8" s="1">
        <v>6</v>
      </c>
      <c r="Y8" s="1">
        <v>2.83</v>
      </c>
      <c r="Z8" s="1">
        <v>3</v>
      </c>
      <c r="AA8" s="1">
        <v>3</v>
      </c>
      <c r="AB8" s="1">
        <v>3</v>
      </c>
      <c r="AC8" s="1">
        <v>3</v>
      </c>
      <c r="AD8" s="1">
        <v>3</v>
      </c>
      <c r="AE8" s="1">
        <v>2.9209999999999998</v>
      </c>
      <c r="AF8" s="1" t="s">
        <v>180</v>
      </c>
      <c r="AG8" s="1" t="s">
        <v>420</v>
      </c>
      <c r="AH8" s="1" t="s">
        <v>419</v>
      </c>
      <c r="AI8" s="1" t="s">
        <v>420</v>
      </c>
      <c r="AJ8" s="1">
        <v>0.25</v>
      </c>
      <c r="AK8" s="1" t="s">
        <v>420</v>
      </c>
      <c r="AL8" s="1" t="s">
        <v>420</v>
      </c>
      <c r="AM8" s="1" t="s">
        <v>420</v>
      </c>
      <c r="AN8" s="1">
        <v>0</v>
      </c>
      <c r="AO8" s="1">
        <v>2</v>
      </c>
      <c r="AP8" s="1" t="s">
        <v>428</v>
      </c>
      <c r="AQ8" s="1" t="s">
        <v>714</v>
      </c>
      <c r="AR8" s="1">
        <v>0</v>
      </c>
    </row>
    <row r="9" spans="1:44" x14ac:dyDescent="0.6">
      <c r="A9" s="1" t="s">
        <v>252</v>
      </c>
      <c r="B9" s="1" t="s">
        <v>186</v>
      </c>
      <c r="C9" s="1" t="s">
        <v>253</v>
      </c>
      <c r="D9" s="1" t="s">
        <v>203</v>
      </c>
      <c r="E9" s="1">
        <v>2.5</v>
      </c>
      <c r="F9" s="1">
        <v>3</v>
      </c>
      <c r="G9" s="1">
        <v>2</v>
      </c>
      <c r="H9" s="1">
        <v>2</v>
      </c>
      <c r="I9" s="1">
        <v>2.5</v>
      </c>
      <c r="J9" s="1">
        <v>3</v>
      </c>
      <c r="K9" s="1">
        <v>2</v>
      </c>
      <c r="L9" s="1">
        <v>2</v>
      </c>
      <c r="M9" s="1">
        <v>2.5</v>
      </c>
      <c r="N9" s="1">
        <v>2</v>
      </c>
      <c r="O9" s="1">
        <v>3</v>
      </c>
      <c r="P9" s="1">
        <v>3</v>
      </c>
      <c r="Q9" s="1">
        <v>2.5</v>
      </c>
      <c r="R9" s="1">
        <v>4</v>
      </c>
      <c r="S9" s="1">
        <v>2.75</v>
      </c>
      <c r="T9" s="1">
        <v>3</v>
      </c>
      <c r="U9" s="1">
        <v>3</v>
      </c>
      <c r="V9" s="1">
        <v>2</v>
      </c>
      <c r="W9" s="1">
        <v>3</v>
      </c>
      <c r="X9" s="1">
        <v>6</v>
      </c>
      <c r="Y9" s="1">
        <v>2.67</v>
      </c>
      <c r="Z9" s="1">
        <v>2</v>
      </c>
      <c r="AA9" s="1">
        <v>3</v>
      </c>
      <c r="AB9" s="1">
        <v>3</v>
      </c>
      <c r="AC9" s="1">
        <v>2</v>
      </c>
      <c r="AD9" s="1">
        <v>3</v>
      </c>
      <c r="AE9" s="1">
        <v>2.5960000000000001</v>
      </c>
      <c r="AF9" s="1" t="s">
        <v>180</v>
      </c>
      <c r="AG9" s="1" t="s">
        <v>420</v>
      </c>
      <c r="AH9" s="1" t="s">
        <v>420</v>
      </c>
      <c r="AI9" s="1" t="s">
        <v>420</v>
      </c>
      <c r="AJ9" s="1">
        <v>0</v>
      </c>
      <c r="AK9" s="1" t="s">
        <v>442</v>
      </c>
      <c r="AL9" s="1" t="s">
        <v>419</v>
      </c>
      <c r="AM9" s="1" t="s">
        <v>419</v>
      </c>
      <c r="AN9" s="1">
        <v>0</v>
      </c>
      <c r="AO9" s="1">
        <v>3</v>
      </c>
      <c r="AP9" s="1" t="s">
        <v>430</v>
      </c>
      <c r="AQ9" s="1" t="s">
        <v>697</v>
      </c>
      <c r="AR9" s="1">
        <v>0</v>
      </c>
    </row>
    <row r="10" spans="1:44" x14ac:dyDescent="0.6">
      <c r="A10" s="1" t="s">
        <v>431</v>
      </c>
      <c r="B10" s="1" t="s">
        <v>186</v>
      </c>
      <c r="C10" s="1" t="s">
        <v>432</v>
      </c>
      <c r="D10" s="1" t="s">
        <v>203</v>
      </c>
      <c r="E10" s="1">
        <v>2.42</v>
      </c>
      <c r="F10" s="1">
        <v>2</v>
      </c>
      <c r="G10" s="1">
        <v>2</v>
      </c>
      <c r="H10" s="1">
        <v>2</v>
      </c>
      <c r="I10" s="1">
        <v>2</v>
      </c>
      <c r="J10" s="1">
        <v>3</v>
      </c>
      <c r="K10" s="1">
        <v>2</v>
      </c>
      <c r="L10" s="1">
        <v>2</v>
      </c>
      <c r="M10" s="1">
        <v>2.5</v>
      </c>
      <c r="N10" s="1">
        <v>3</v>
      </c>
      <c r="O10" s="1">
        <v>2</v>
      </c>
      <c r="P10" s="1">
        <v>3</v>
      </c>
      <c r="Q10" s="1">
        <v>2.75</v>
      </c>
      <c r="R10" s="1">
        <v>4</v>
      </c>
      <c r="S10" s="1">
        <v>2.5</v>
      </c>
      <c r="T10" s="1">
        <v>3</v>
      </c>
      <c r="U10" s="1">
        <v>2</v>
      </c>
      <c r="V10" s="1">
        <v>3</v>
      </c>
      <c r="W10" s="1">
        <v>2</v>
      </c>
      <c r="X10" s="1">
        <v>6</v>
      </c>
      <c r="Y10" s="1">
        <v>2.33</v>
      </c>
      <c r="Z10" s="1">
        <v>2</v>
      </c>
      <c r="AA10" s="1">
        <v>2</v>
      </c>
      <c r="AB10" s="1">
        <v>3</v>
      </c>
      <c r="AC10" s="1">
        <v>2</v>
      </c>
      <c r="AD10" s="1">
        <v>3</v>
      </c>
      <c r="AE10" s="1">
        <v>2.4209999999999998</v>
      </c>
      <c r="AF10" s="1" t="s">
        <v>180</v>
      </c>
      <c r="AG10" s="1" t="s">
        <v>419</v>
      </c>
      <c r="AH10" s="1" t="s">
        <v>420</v>
      </c>
      <c r="AI10" s="1" t="s">
        <v>420</v>
      </c>
      <c r="AJ10" s="1">
        <v>0.5</v>
      </c>
      <c r="AK10" s="1" t="s">
        <v>420</v>
      </c>
      <c r="AL10" s="1" t="s">
        <v>420</v>
      </c>
      <c r="AM10" s="1" t="s">
        <v>419</v>
      </c>
      <c r="AN10" s="1">
        <v>0.25</v>
      </c>
      <c r="AO10" s="1">
        <v>2</v>
      </c>
      <c r="AP10" s="1" t="s">
        <v>433</v>
      </c>
      <c r="AQ10" s="1" t="s">
        <v>684</v>
      </c>
      <c r="AR10" s="1">
        <v>0</v>
      </c>
    </row>
    <row r="11" spans="1:44" x14ac:dyDescent="0.6">
      <c r="A11" s="1" t="s">
        <v>254</v>
      </c>
      <c r="B11" s="1" t="s">
        <v>186</v>
      </c>
      <c r="C11" s="1" t="s">
        <v>255</v>
      </c>
      <c r="D11" s="1" t="s">
        <v>203</v>
      </c>
      <c r="E11" s="1">
        <v>2.42</v>
      </c>
      <c r="F11" s="1">
        <v>2</v>
      </c>
      <c r="G11" s="1">
        <v>2</v>
      </c>
      <c r="H11" s="1">
        <v>2</v>
      </c>
      <c r="I11" s="1">
        <v>2</v>
      </c>
      <c r="J11" s="1">
        <v>3</v>
      </c>
      <c r="K11" s="1">
        <v>3</v>
      </c>
      <c r="L11" s="1">
        <v>2</v>
      </c>
      <c r="M11" s="1">
        <v>2.75</v>
      </c>
      <c r="N11" s="1">
        <v>2</v>
      </c>
      <c r="O11" s="1">
        <v>3</v>
      </c>
      <c r="P11" s="1">
        <v>3</v>
      </c>
      <c r="Q11" s="1">
        <v>2.5</v>
      </c>
      <c r="R11" s="1">
        <v>4</v>
      </c>
      <c r="S11" s="1">
        <v>2.5</v>
      </c>
      <c r="T11" s="1">
        <v>2</v>
      </c>
      <c r="U11" s="1">
        <v>3</v>
      </c>
      <c r="V11" s="1">
        <v>2</v>
      </c>
      <c r="W11" s="1">
        <v>3</v>
      </c>
      <c r="X11" s="1">
        <v>6</v>
      </c>
      <c r="Y11" s="1">
        <v>2</v>
      </c>
      <c r="Z11" s="1">
        <v>2</v>
      </c>
      <c r="AA11" s="1">
        <v>2</v>
      </c>
      <c r="AB11" s="1">
        <v>3</v>
      </c>
      <c r="AC11" s="1">
        <v>2</v>
      </c>
      <c r="AD11" s="1">
        <v>2</v>
      </c>
      <c r="AE11" s="1">
        <v>2.3540000000000001</v>
      </c>
      <c r="AF11" s="1" t="s">
        <v>180</v>
      </c>
      <c r="AG11" s="1" t="s">
        <v>419</v>
      </c>
      <c r="AH11" s="1" t="s">
        <v>419</v>
      </c>
      <c r="AI11" s="1" t="s">
        <v>420</v>
      </c>
      <c r="AJ11" s="1">
        <v>0.75</v>
      </c>
      <c r="AK11" s="1" t="s">
        <v>442</v>
      </c>
      <c r="AL11" s="1" t="s">
        <v>420</v>
      </c>
      <c r="AM11" s="1" t="s">
        <v>419</v>
      </c>
      <c r="AN11" s="1">
        <v>-0.25</v>
      </c>
      <c r="AO11" s="1">
        <v>1</v>
      </c>
      <c r="AP11" s="1" t="s">
        <v>434</v>
      </c>
      <c r="AQ11" s="1" t="s">
        <v>711</v>
      </c>
      <c r="AR11" s="1">
        <v>0</v>
      </c>
    </row>
    <row r="12" spans="1:44" x14ac:dyDescent="0.6">
      <c r="A12" s="1" t="s">
        <v>436</v>
      </c>
      <c r="B12" s="1" t="s">
        <v>186</v>
      </c>
      <c r="C12" s="1" t="s">
        <v>437</v>
      </c>
      <c r="D12" s="1" t="s">
        <v>203</v>
      </c>
      <c r="E12" s="1">
        <v>2.25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1</v>
      </c>
      <c r="M12" s="1">
        <v>1.75</v>
      </c>
      <c r="N12" s="1">
        <v>3</v>
      </c>
      <c r="O12" s="1">
        <v>3</v>
      </c>
      <c r="P12" s="1">
        <v>3</v>
      </c>
      <c r="Q12" s="1">
        <v>3</v>
      </c>
      <c r="R12" s="1">
        <v>4</v>
      </c>
      <c r="S12" s="1">
        <v>2.5</v>
      </c>
      <c r="T12" s="1">
        <v>2</v>
      </c>
      <c r="U12" s="1">
        <v>3</v>
      </c>
      <c r="V12" s="1">
        <v>2</v>
      </c>
      <c r="W12" s="1">
        <v>3</v>
      </c>
      <c r="X12" s="1">
        <v>6</v>
      </c>
      <c r="Y12" s="1">
        <v>2.67</v>
      </c>
      <c r="Z12" s="1">
        <v>2</v>
      </c>
      <c r="AA12" s="1">
        <v>3</v>
      </c>
      <c r="AB12" s="1">
        <v>3</v>
      </c>
      <c r="AC12" s="1">
        <v>2</v>
      </c>
      <c r="AD12" s="1">
        <v>3</v>
      </c>
      <c r="AE12" s="1">
        <v>2.3959999999999999</v>
      </c>
      <c r="AF12" s="1" t="s">
        <v>180</v>
      </c>
      <c r="AG12" s="1" t="s">
        <v>420</v>
      </c>
      <c r="AH12" s="1" t="s">
        <v>420</v>
      </c>
      <c r="AI12" s="1" t="s">
        <v>442</v>
      </c>
      <c r="AJ12" s="1">
        <v>-0.25</v>
      </c>
      <c r="AK12" s="1" t="s">
        <v>419</v>
      </c>
      <c r="AL12" s="1" t="s">
        <v>419</v>
      </c>
      <c r="AM12" s="1" t="s">
        <v>456</v>
      </c>
      <c r="AN12" s="1">
        <v>1.25</v>
      </c>
      <c r="AO12" s="1">
        <v>3</v>
      </c>
      <c r="AP12" s="1" t="s">
        <v>448</v>
      </c>
      <c r="AQ12" s="1" t="s">
        <v>727</v>
      </c>
      <c r="AR12" s="1">
        <v>0</v>
      </c>
    </row>
    <row r="13" spans="1:44" x14ac:dyDescent="0.6">
      <c r="A13" s="1" t="s">
        <v>256</v>
      </c>
      <c r="B13" s="1" t="s">
        <v>186</v>
      </c>
      <c r="C13" s="1" t="s">
        <v>257</v>
      </c>
      <c r="D13" s="1" t="s">
        <v>203</v>
      </c>
      <c r="E13" s="1">
        <v>2.83</v>
      </c>
      <c r="F13" s="1">
        <v>3</v>
      </c>
      <c r="G13" s="1">
        <v>3</v>
      </c>
      <c r="H13" s="1">
        <v>2</v>
      </c>
      <c r="I13" s="1">
        <v>2.75</v>
      </c>
      <c r="J13" s="1">
        <v>3</v>
      </c>
      <c r="K13" s="1">
        <v>3</v>
      </c>
      <c r="L13" s="1">
        <v>3</v>
      </c>
      <c r="M13" s="1">
        <v>3</v>
      </c>
      <c r="N13" s="1">
        <v>3</v>
      </c>
      <c r="O13" s="1">
        <v>2</v>
      </c>
      <c r="P13" s="1">
        <v>3</v>
      </c>
      <c r="Q13" s="1">
        <v>2.75</v>
      </c>
      <c r="R13" s="1">
        <v>4</v>
      </c>
      <c r="S13" s="1">
        <v>3</v>
      </c>
      <c r="T13" s="1">
        <v>3</v>
      </c>
      <c r="U13" s="1">
        <v>3</v>
      </c>
      <c r="V13" s="1">
        <v>3</v>
      </c>
      <c r="W13" s="1">
        <v>3</v>
      </c>
      <c r="X13" s="1">
        <v>6</v>
      </c>
      <c r="Y13" s="1">
        <v>2.33</v>
      </c>
      <c r="Z13" s="1">
        <v>2</v>
      </c>
      <c r="AA13" s="1">
        <v>3</v>
      </c>
      <c r="AB13" s="1">
        <v>3</v>
      </c>
      <c r="AC13" s="1">
        <v>2</v>
      </c>
      <c r="AD13" s="1">
        <v>2</v>
      </c>
      <c r="AE13" s="1">
        <v>2.7749999999999999</v>
      </c>
      <c r="AF13" s="1" t="s">
        <v>180</v>
      </c>
      <c r="AG13" s="1" t="s">
        <v>420</v>
      </c>
      <c r="AH13" s="1" t="s">
        <v>420</v>
      </c>
      <c r="AI13" s="1" t="s">
        <v>419</v>
      </c>
      <c r="AJ13" s="1">
        <v>0.25</v>
      </c>
      <c r="AK13" s="1" t="s">
        <v>420</v>
      </c>
      <c r="AL13" s="1" t="s">
        <v>442</v>
      </c>
      <c r="AM13" s="1" t="s">
        <v>420</v>
      </c>
      <c r="AN13" s="1">
        <v>-0.25</v>
      </c>
      <c r="AO13" s="1">
        <v>2</v>
      </c>
      <c r="AP13" s="1" t="s">
        <v>439</v>
      </c>
      <c r="AQ13" s="1" t="s">
        <v>698</v>
      </c>
      <c r="AR13" s="1">
        <v>0</v>
      </c>
    </row>
    <row r="14" spans="1:44" x14ac:dyDescent="0.6">
      <c r="A14" s="1" t="s">
        <v>440</v>
      </c>
      <c r="B14" s="1" t="s">
        <v>186</v>
      </c>
      <c r="C14" s="1" t="s">
        <v>441</v>
      </c>
      <c r="D14" s="1" t="s">
        <v>203</v>
      </c>
      <c r="E14" s="1">
        <v>2.92</v>
      </c>
      <c r="F14" s="1">
        <v>3</v>
      </c>
      <c r="G14" s="1">
        <v>3</v>
      </c>
      <c r="H14" s="1">
        <v>3</v>
      </c>
      <c r="I14" s="1">
        <v>3</v>
      </c>
      <c r="J14" s="1">
        <v>3</v>
      </c>
      <c r="K14" s="1">
        <v>3</v>
      </c>
      <c r="L14" s="1">
        <v>2</v>
      </c>
      <c r="M14" s="1">
        <v>2.75</v>
      </c>
      <c r="N14" s="1">
        <v>3</v>
      </c>
      <c r="O14" s="1">
        <v>3</v>
      </c>
      <c r="P14" s="1">
        <v>3</v>
      </c>
      <c r="Q14" s="1">
        <v>3</v>
      </c>
      <c r="R14" s="1">
        <v>4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6</v>
      </c>
      <c r="Y14" s="1">
        <v>2.33</v>
      </c>
      <c r="Z14" s="1">
        <v>3</v>
      </c>
      <c r="AA14" s="1">
        <v>2</v>
      </c>
      <c r="AB14" s="1">
        <v>3</v>
      </c>
      <c r="AC14" s="1">
        <v>1</v>
      </c>
      <c r="AD14" s="1">
        <v>2</v>
      </c>
      <c r="AE14" s="1">
        <v>2.5710000000000002</v>
      </c>
      <c r="AF14" s="1" t="s">
        <v>180</v>
      </c>
      <c r="AG14" s="1" t="s">
        <v>420</v>
      </c>
      <c r="AH14" s="1" t="s">
        <v>420</v>
      </c>
      <c r="AI14" s="1" t="s">
        <v>442</v>
      </c>
      <c r="AJ14" s="1">
        <v>-0.25</v>
      </c>
      <c r="AK14" s="1" t="s">
        <v>420</v>
      </c>
      <c r="AL14" s="1" t="s">
        <v>420</v>
      </c>
      <c r="AM14" s="1" t="s">
        <v>419</v>
      </c>
      <c r="AN14" s="1">
        <v>0.25</v>
      </c>
      <c r="AO14" s="1">
        <v>3</v>
      </c>
      <c r="AP14" s="1" t="s">
        <v>443</v>
      </c>
      <c r="AQ14" s="1" t="s">
        <v>723</v>
      </c>
      <c r="AR14" s="1">
        <v>0</v>
      </c>
    </row>
    <row r="15" spans="1:44" x14ac:dyDescent="0.6">
      <c r="A15" s="1" t="s">
        <v>446</v>
      </c>
      <c r="B15" s="1" t="s">
        <v>186</v>
      </c>
      <c r="C15" s="1" t="s">
        <v>447</v>
      </c>
      <c r="D15" s="1" t="s">
        <v>207</v>
      </c>
      <c r="E15" s="1">
        <v>2.38</v>
      </c>
      <c r="F15" s="1">
        <v>2</v>
      </c>
      <c r="G15" s="1">
        <v>2</v>
      </c>
      <c r="H15" s="1">
        <v>2</v>
      </c>
      <c r="I15" s="1">
        <v>2</v>
      </c>
      <c r="J15" s="1">
        <v>3</v>
      </c>
      <c r="K15" s="1">
        <v>2</v>
      </c>
      <c r="L15" s="1">
        <v>3</v>
      </c>
      <c r="M15" s="1">
        <v>2.75</v>
      </c>
      <c r="N15" s="1" t="s">
        <v>171</v>
      </c>
      <c r="O15" s="1" t="s">
        <v>171</v>
      </c>
      <c r="P15" s="1" t="s">
        <v>171</v>
      </c>
      <c r="Q15" s="1" t="s">
        <v>204</v>
      </c>
      <c r="R15" s="1">
        <v>0</v>
      </c>
      <c r="S15" s="1" t="s">
        <v>171</v>
      </c>
      <c r="T15" s="1" t="s">
        <v>171</v>
      </c>
      <c r="U15" s="1" t="s">
        <v>171</v>
      </c>
      <c r="V15" s="1" t="s">
        <v>171</v>
      </c>
      <c r="W15" s="1" t="s">
        <v>171</v>
      </c>
      <c r="X15" s="1">
        <v>2</v>
      </c>
      <c r="Y15" s="1">
        <v>3</v>
      </c>
      <c r="Z15" s="1">
        <v>3</v>
      </c>
      <c r="AA15" s="1">
        <v>3</v>
      </c>
      <c r="AB15" s="1" t="s">
        <v>171</v>
      </c>
      <c r="AC15" s="1" t="s">
        <v>171</v>
      </c>
      <c r="AD15" s="1" t="s">
        <v>171</v>
      </c>
      <c r="AE15" s="1" t="s">
        <v>206</v>
      </c>
      <c r="AF15" s="1" t="s">
        <v>208</v>
      </c>
      <c r="AG15" s="1" t="s">
        <v>419</v>
      </c>
      <c r="AH15" s="1" t="s">
        <v>420</v>
      </c>
      <c r="AI15" s="1" t="s">
        <v>419</v>
      </c>
      <c r="AJ15" s="1">
        <v>0.75</v>
      </c>
      <c r="AK15" s="1" t="s">
        <v>205</v>
      </c>
      <c r="AL15" s="1" t="s">
        <v>205</v>
      </c>
      <c r="AM15" s="1" t="s">
        <v>205</v>
      </c>
      <c r="AN15" s="1" t="s">
        <v>205</v>
      </c>
      <c r="AO15" s="1" t="s">
        <v>171</v>
      </c>
      <c r="AR15" s="1">
        <v>0</v>
      </c>
    </row>
    <row r="16" spans="1:44" x14ac:dyDescent="0.6">
      <c r="A16" s="1" t="s">
        <v>258</v>
      </c>
      <c r="B16" s="1" t="s">
        <v>186</v>
      </c>
      <c r="C16" s="1" t="s">
        <v>259</v>
      </c>
      <c r="D16" s="1" t="s">
        <v>203</v>
      </c>
      <c r="E16" s="1">
        <v>2.17</v>
      </c>
      <c r="F16" s="1">
        <v>2</v>
      </c>
      <c r="G16" s="1">
        <v>1</v>
      </c>
      <c r="H16" s="1">
        <v>1</v>
      </c>
      <c r="I16" s="1">
        <v>1.5</v>
      </c>
      <c r="J16" s="1">
        <v>2</v>
      </c>
      <c r="K16" s="1">
        <v>2</v>
      </c>
      <c r="L16" s="1">
        <v>2</v>
      </c>
      <c r="M16" s="1">
        <v>2</v>
      </c>
      <c r="N16" s="1">
        <v>3</v>
      </c>
      <c r="O16" s="1">
        <v>3</v>
      </c>
      <c r="P16" s="1">
        <v>3</v>
      </c>
      <c r="Q16" s="1">
        <v>3</v>
      </c>
      <c r="R16" s="1">
        <v>4</v>
      </c>
      <c r="S16" s="1">
        <v>2.5</v>
      </c>
      <c r="T16" s="1">
        <v>2</v>
      </c>
      <c r="U16" s="1">
        <v>2</v>
      </c>
      <c r="V16" s="1">
        <v>3</v>
      </c>
      <c r="W16" s="1">
        <v>3</v>
      </c>
      <c r="X16" s="1">
        <v>6</v>
      </c>
      <c r="Y16" s="1">
        <v>2.67</v>
      </c>
      <c r="Z16" s="1">
        <v>2</v>
      </c>
      <c r="AA16" s="1">
        <v>3</v>
      </c>
      <c r="AB16" s="1">
        <v>3</v>
      </c>
      <c r="AC16" s="1">
        <v>3</v>
      </c>
      <c r="AD16" s="1">
        <v>2</v>
      </c>
      <c r="AE16" s="1">
        <v>2.35</v>
      </c>
      <c r="AF16" s="1" t="s">
        <v>180</v>
      </c>
      <c r="AG16" s="1" t="s">
        <v>420</v>
      </c>
      <c r="AH16" s="1" t="s">
        <v>419</v>
      </c>
      <c r="AI16" s="1" t="s">
        <v>419</v>
      </c>
      <c r="AJ16" s="1">
        <v>0.5</v>
      </c>
      <c r="AK16" s="1" t="s">
        <v>419</v>
      </c>
      <c r="AL16" s="1" t="s">
        <v>419</v>
      </c>
      <c r="AM16" s="1" t="s">
        <v>419</v>
      </c>
      <c r="AN16" s="1">
        <v>1</v>
      </c>
      <c r="AO16" s="1">
        <v>3</v>
      </c>
      <c r="AP16" s="1" t="s">
        <v>125</v>
      </c>
      <c r="AQ16" s="1" t="s">
        <v>706</v>
      </c>
      <c r="AR16" s="1">
        <v>0</v>
      </c>
    </row>
    <row r="17" spans="1:44" x14ac:dyDescent="0.6">
      <c r="A17" s="1" t="s">
        <v>449</v>
      </c>
      <c r="B17" s="1" t="s">
        <v>186</v>
      </c>
      <c r="C17" s="1" t="s">
        <v>450</v>
      </c>
      <c r="D17" s="1" t="s">
        <v>203</v>
      </c>
      <c r="E17" s="1">
        <v>2.83</v>
      </c>
      <c r="F17" s="1">
        <v>3</v>
      </c>
      <c r="G17" s="1">
        <v>2</v>
      </c>
      <c r="H17" s="1">
        <v>3</v>
      </c>
      <c r="I17" s="1">
        <v>2.75</v>
      </c>
      <c r="J17" s="1">
        <v>3</v>
      </c>
      <c r="K17" s="1">
        <v>2</v>
      </c>
      <c r="L17" s="1">
        <v>3</v>
      </c>
      <c r="M17" s="1">
        <v>2.75</v>
      </c>
      <c r="N17" s="1">
        <v>3</v>
      </c>
      <c r="O17" s="1">
        <v>3</v>
      </c>
      <c r="P17" s="1">
        <v>3</v>
      </c>
      <c r="Q17" s="1">
        <v>3</v>
      </c>
      <c r="R17" s="1">
        <v>4</v>
      </c>
      <c r="S17" s="1">
        <v>2.75</v>
      </c>
      <c r="T17" s="1">
        <v>2</v>
      </c>
      <c r="U17" s="1">
        <v>3</v>
      </c>
      <c r="V17" s="1">
        <v>3</v>
      </c>
      <c r="W17" s="1">
        <v>3</v>
      </c>
      <c r="X17" s="1">
        <v>6</v>
      </c>
      <c r="Y17" s="1">
        <v>2.5</v>
      </c>
      <c r="Z17" s="1">
        <v>3</v>
      </c>
      <c r="AA17" s="1">
        <v>3</v>
      </c>
      <c r="AB17" s="1">
        <v>2</v>
      </c>
      <c r="AC17" s="1">
        <v>3</v>
      </c>
      <c r="AD17" s="1">
        <v>3</v>
      </c>
      <c r="AE17" s="1">
        <v>2.746</v>
      </c>
      <c r="AF17" s="1" t="s">
        <v>180</v>
      </c>
      <c r="AG17" s="1" t="s">
        <v>420</v>
      </c>
      <c r="AH17" s="1" t="s">
        <v>420</v>
      </c>
      <c r="AI17" s="1" t="s">
        <v>420</v>
      </c>
      <c r="AJ17" s="1">
        <v>0</v>
      </c>
      <c r="AK17" s="1" t="s">
        <v>420</v>
      </c>
      <c r="AL17" s="1" t="s">
        <v>419</v>
      </c>
      <c r="AM17" s="1" t="s">
        <v>420</v>
      </c>
      <c r="AN17" s="1">
        <v>0.25</v>
      </c>
      <c r="AO17" s="1">
        <v>1</v>
      </c>
      <c r="AP17" s="1" t="s">
        <v>451</v>
      </c>
      <c r="AQ17" s="1" t="s">
        <v>723</v>
      </c>
      <c r="AR17" s="1">
        <v>0</v>
      </c>
    </row>
    <row r="18" spans="1:44" x14ac:dyDescent="0.6">
      <c r="A18" s="1" t="s">
        <v>452</v>
      </c>
      <c r="B18" s="1" t="s">
        <v>186</v>
      </c>
      <c r="C18" s="1" t="s">
        <v>453</v>
      </c>
      <c r="D18" s="1" t="s">
        <v>203</v>
      </c>
      <c r="E18" s="1">
        <v>2.5</v>
      </c>
      <c r="F18" s="1">
        <v>2</v>
      </c>
      <c r="G18" s="1">
        <v>3</v>
      </c>
      <c r="H18" s="1">
        <v>3</v>
      </c>
      <c r="I18" s="1">
        <v>2.5</v>
      </c>
      <c r="J18" s="1">
        <v>3</v>
      </c>
      <c r="K18" s="1">
        <v>2</v>
      </c>
      <c r="L18" s="1">
        <v>3</v>
      </c>
      <c r="M18" s="1">
        <v>2.75</v>
      </c>
      <c r="N18" s="1">
        <v>2</v>
      </c>
      <c r="O18" s="1">
        <v>2</v>
      </c>
      <c r="P18" s="1">
        <v>3</v>
      </c>
      <c r="Q18" s="1">
        <v>2.25</v>
      </c>
      <c r="R18" s="1">
        <v>4</v>
      </c>
      <c r="S18" s="1">
        <v>2.25</v>
      </c>
      <c r="T18" s="1">
        <v>2</v>
      </c>
      <c r="U18" s="1">
        <v>2</v>
      </c>
      <c r="V18" s="1">
        <v>3</v>
      </c>
      <c r="W18" s="1">
        <v>2</v>
      </c>
      <c r="X18" s="1">
        <v>6</v>
      </c>
      <c r="Y18" s="1">
        <v>3</v>
      </c>
      <c r="Z18" s="1">
        <v>3</v>
      </c>
      <c r="AA18" s="1">
        <v>3</v>
      </c>
      <c r="AB18" s="1">
        <v>3</v>
      </c>
      <c r="AC18" s="1">
        <v>3</v>
      </c>
      <c r="AD18" s="1">
        <v>3</v>
      </c>
      <c r="AE18" s="1">
        <v>2.5369999999999999</v>
      </c>
      <c r="AF18" s="1" t="s">
        <v>180</v>
      </c>
      <c r="AG18" s="1" t="s">
        <v>419</v>
      </c>
      <c r="AH18" s="1" t="s">
        <v>442</v>
      </c>
      <c r="AI18" s="1" t="s">
        <v>420</v>
      </c>
      <c r="AJ18" s="1">
        <v>0.25</v>
      </c>
      <c r="AK18" s="1" t="s">
        <v>442</v>
      </c>
      <c r="AL18" s="1" t="s">
        <v>420</v>
      </c>
      <c r="AM18" s="1" t="s">
        <v>420</v>
      </c>
      <c r="AN18" s="1">
        <v>-0.5</v>
      </c>
      <c r="AO18" s="1">
        <v>3</v>
      </c>
      <c r="AP18" s="1" t="s">
        <v>454</v>
      </c>
      <c r="AQ18" s="1" t="s">
        <v>691</v>
      </c>
      <c r="AR18" s="1">
        <v>0</v>
      </c>
    </row>
    <row r="19" spans="1:44" x14ac:dyDescent="0.6">
      <c r="A19" s="1" t="s">
        <v>260</v>
      </c>
      <c r="B19" s="1" t="s">
        <v>186</v>
      </c>
      <c r="C19" s="1" t="s">
        <v>261</v>
      </c>
      <c r="D19" s="1" t="s">
        <v>203</v>
      </c>
      <c r="E19" s="1">
        <v>2.58</v>
      </c>
      <c r="F19" s="1">
        <v>2</v>
      </c>
      <c r="G19" s="1">
        <v>2</v>
      </c>
      <c r="H19" s="1">
        <v>2</v>
      </c>
      <c r="I19" s="1">
        <v>2</v>
      </c>
      <c r="J19" s="1">
        <v>3</v>
      </c>
      <c r="K19" s="1">
        <v>3</v>
      </c>
      <c r="L19" s="1">
        <v>2</v>
      </c>
      <c r="M19" s="1">
        <v>2.75</v>
      </c>
      <c r="N19" s="1">
        <v>3</v>
      </c>
      <c r="O19" s="1">
        <v>3</v>
      </c>
      <c r="P19" s="1">
        <v>3</v>
      </c>
      <c r="Q19" s="1">
        <v>3</v>
      </c>
      <c r="R19" s="1">
        <v>4</v>
      </c>
      <c r="S19" s="1">
        <v>3</v>
      </c>
      <c r="T19" s="1">
        <v>3</v>
      </c>
      <c r="U19" s="1">
        <v>3</v>
      </c>
      <c r="V19" s="1">
        <v>3</v>
      </c>
      <c r="W19" s="1">
        <v>3</v>
      </c>
      <c r="X19" s="1">
        <v>5</v>
      </c>
      <c r="Y19" s="1">
        <v>2.6</v>
      </c>
      <c r="Z19" s="1">
        <v>3</v>
      </c>
      <c r="AA19" s="1">
        <v>3</v>
      </c>
      <c r="AB19" s="1">
        <v>2</v>
      </c>
      <c r="AC19" s="1">
        <v>2</v>
      </c>
      <c r="AD19" s="1">
        <v>3</v>
      </c>
      <c r="AE19" s="1" t="s">
        <v>206</v>
      </c>
      <c r="AF19" s="1" t="s">
        <v>206</v>
      </c>
      <c r="AG19" s="1" t="s">
        <v>419</v>
      </c>
      <c r="AH19" s="1" t="s">
        <v>419</v>
      </c>
      <c r="AI19" s="1" t="s">
        <v>420</v>
      </c>
      <c r="AJ19" s="1">
        <v>0.75</v>
      </c>
      <c r="AK19" s="1" t="s">
        <v>420</v>
      </c>
      <c r="AL19" s="1" t="s">
        <v>420</v>
      </c>
      <c r="AM19" s="1" t="s">
        <v>419</v>
      </c>
      <c r="AN19" s="1">
        <v>0.25</v>
      </c>
      <c r="AO19" s="1" t="s">
        <v>171</v>
      </c>
      <c r="AP19" s="1" t="s">
        <v>455</v>
      </c>
      <c r="AQ19" s="1" t="s">
        <v>719</v>
      </c>
      <c r="AR19" s="1">
        <v>1</v>
      </c>
    </row>
    <row r="20" spans="1:44" x14ac:dyDescent="0.6">
      <c r="A20" s="1" t="s">
        <v>240</v>
      </c>
      <c r="B20" s="1" t="s">
        <v>186</v>
      </c>
      <c r="C20" s="1" t="s">
        <v>262</v>
      </c>
      <c r="D20" s="1" t="s">
        <v>203</v>
      </c>
      <c r="E20" s="1">
        <v>2.42</v>
      </c>
      <c r="F20" s="1">
        <v>1</v>
      </c>
      <c r="G20" s="1">
        <v>2</v>
      </c>
      <c r="H20" s="1">
        <v>2</v>
      </c>
      <c r="I20" s="1">
        <v>1.5</v>
      </c>
      <c r="J20" s="1">
        <v>3</v>
      </c>
      <c r="K20" s="1">
        <v>2</v>
      </c>
      <c r="L20" s="1">
        <v>3</v>
      </c>
      <c r="M20" s="1">
        <v>2.75</v>
      </c>
      <c r="N20" s="1">
        <v>3</v>
      </c>
      <c r="O20" s="1">
        <v>3</v>
      </c>
      <c r="P20" s="1">
        <v>3</v>
      </c>
      <c r="Q20" s="1">
        <v>3</v>
      </c>
      <c r="R20" s="1">
        <v>4</v>
      </c>
      <c r="S20" s="1">
        <v>2.75</v>
      </c>
      <c r="T20" s="1">
        <v>2</v>
      </c>
      <c r="U20" s="1">
        <v>3</v>
      </c>
      <c r="V20" s="1">
        <v>3</v>
      </c>
      <c r="W20" s="1">
        <v>3</v>
      </c>
      <c r="X20" s="1">
        <v>6</v>
      </c>
      <c r="Y20" s="1">
        <v>2.83</v>
      </c>
      <c r="Z20" s="1">
        <v>3</v>
      </c>
      <c r="AA20" s="1">
        <v>3</v>
      </c>
      <c r="AB20" s="1">
        <v>3</v>
      </c>
      <c r="AC20" s="1">
        <v>3</v>
      </c>
      <c r="AD20" s="1">
        <v>3</v>
      </c>
      <c r="AE20" s="1">
        <v>2.5830000000000002</v>
      </c>
      <c r="AF20" s="1" t="s">
        <v>180</v>
      </c>
      <c r="AG20" s="1" t="s">
        <v>456</v>
      </c>
      <c r="AH20" s="1" t="s">
        <v>420</v>
      </c>
      <c r="AI20" s="1" t="s">
        <v>419</v>
      </c>
      <c r="AJ20" s="1">
        <v>1.25</v>
      </c>
      <c r="AK20" s="1" t="s">
        <v>420</v>
      </c>
      <c r="AL20" s="1" t="s">
        <v>419</v>
      </c>
      <c r="AM20" s="1" t="s">
        <v>420</v>
      </c>
      <c r="AN20" s="1">
        <v>0.25</v>
      </c>
      <c r="AO20" s="1">
        <v>2</v>
      </c>
      <c r="AP20" s="1" t="s">
        <v>457</v>
      </c>
      <c r="AQ20" s="1" t="s">
        <v>686</v>
      </c>
      <c r="AR20" s="1">
        <v>0</v>
      </c>
    </row>
    <row r="21" spans="1:44" x14ac:dyDescent="0.6">
      <c r="A21" s="1" t="s">
        <v>263</v>
      </c>
      <c r="B21" s="1" t="s">
        <v>186</v>
      </c>
      <c r="C21" s="1" t="s">
        <v>264</v>
      </c>
      <c r="D21" s="1" t="s">
        <v>203</v>
      </c>
      <c r="E21" s="1">
        <v>2.17</v>
      </c>
      <c r="F21" s="1">
        <v>2</v>
      </c>
      <c r="G21" s="1">
        <v>1</v>
      </c>
      <c r="H21" s="1">
        <v>1</v>
      </c>
      <c r="I21" s="1">
        <v>1.5</v>
      </c>
      <c r="J21" s="1">
        <v>2</v>
      </c>
      <c r="K21" s="1">
        <v>3</v>
      </c>
      <c r="L21" s="1">
        <v>2</v>
      </c>
      <c r="M21" s="1">
        <v>2.25</v>
      </c>
      <c r="N21" s="1">
        <v>3</v>
      </c>
      <c r="O21" s="1">
        <v>2</v>
      </c>
      <c r="P21" s="1">
        <v>3</v>
      </c>
      <c r="Q21" s="1">
        <v>2.75</v>
      </c>
      <c r="R21" s="1">
        <v>4</v>
      </c>
      <c r="S21" s="1">
        <v>2.5</v>
      </c>
      <c r="T21" s="1">
        <v>2</v>
      </c>
      <c r="U21" s="1">
        <v>2</v>
      </c>
      <c r="V21" s="1">
        <v>3</v>
      </c>
      <c r="W21" s="1">
        <v>3</v>
      </c>
      <c r="X21" s="1">
        <v>6</v>
      </c>
      <c r="Y21" s="1">
        <v>2.67</v>
      </c>
      <c r="Z21" s="1">
        <v>3</v>
      </c>
      <c r="AA21" s="1">
        <v>3</v>
      </c>
      <c r="AB21" s="1">
        <v>3</v>
      </c>
      <c r="AC21" s="1">
        <v>2</v>
      </c>
      <c r="AD21" s="1">
        <v>3</v>
      </c>
      <c r="AE21" s="1">
        <v>2.35</v>
      </c>
      <c r="AF21" s="1" t="s">
        <v>180</v>
      </c>
      <c r="AG21" s="1" t="s">
        <v>420</v>
      </c>
      <c r="AH21" s="1" t="s">
        <v>456</v>
      </c>
      <c r="AI21" s="1" t="s">
        <v>419</v>
      </c>
      <c r="AJ21" s="1">
        <v>0.75</v>
      </c>
      <c r="AK21" s="1" t="s">
        <v>419</v>
      </c>
      <c r="AL21" s="1" t="s">
        <v>442</v>
      </c>
      <c r="AM21" s="1" t="s">
        <v>419</v>
      </c>
      <c r="AN21" s="1">
        <v>0.5</v>
      </c>
      <c r="AO21" s="1">
        <v>2</v>
      </c>
      <c r="AP21" s="1" t="s">
        <v>458</v>
      </c>
      <c r="AQ21" s="1" t="s">
        <v>699</v>
      </c>
      <c r="AR21" s="1">
        <v>0</v>
      </c>
    </row>
    <row r="22" spans="1:44" x14ac:dyDescent="0.6">
      <c r="A22" s="1" t="s">
        <v>265</v>
      </c>
      <c r="B22" s="1" t="s">
        <v>186</v>
      </c>
      <c r="C22" s="1" t="s">
        <v>266</v>
      </c>
      <c r="D22" s="1" t="s">
        <v>203</v>
      </c>
      <c r="E22" s="1">
        <v>2.25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3</v>
      </c>
      <c r="L22" s="1">
        <v>2</v>
      </c>
      <c r="M22" s="1">
        <v>2.25</v>
      </c>
      <c r="N22" s="1">
        <v>3</v>
      </c>
      <c r="O22" s="1">
        <v>2</v>
      </c>
      <c r="P22" s="1">
        <v>2</v>
      </c>
      <c r="Q22" s="1">
        <v>2.5</v>
      </c>
      <c r="R22" s="1">
        <v>4</v>
      </c>
      <c r="S22" s="1">
        <v>2.75</v>
      </c>
      <c r="T22" s="1">
        <v>2</v>
      </c>
      <c r="U22" s="1">
        <v>3</v>
      </c>
      <c r="V22" s="1">
        <v>3</v>
      </c>
      <c r="W22" s="1">
        <v>3</v>
      </c>
      <c r="X22" s="1">
        <v>6</v>
      </c>
      <c r="Y22" s="1">
        <v>2.67</v>
      </c>
      <c r="Z22" s="1">
        <v>3</v>
      </c>
      <c r="AA22" s="1">
        <v>2</v>
      </c>
      <c r="AB22" s="1">
        <v>2</v>
      </c>
      <c r="AC22" s="1">
        <v>3</v>
      </c>
      <c r="AD22" s="1">
        <v>3</v>
      </c>
      <c r="AE22" s="1">
        <v>2.4580000000000002</v>
      </c>
      <c r="AF22" s="1" t="s">
        <v>180</v>
      </c>
      <c r="AG22" s="1" t="s">
        <v>420</v>
      </c>
      <c r="AH22" s="1" t="s">
        <v>419</v>
      </c>
      <c r="AI22" s="1" t="s">
        <v>420</v>
      </c>
      <c r="AJ22" s="1">
        <v>0.25</v>
      </c>
      <c r="AK22" s="1" t="s">
        <v>419</v>
      </c>
      <c r="AL22" s="1" t="s">
        <v>442</v>
      </c>
      <c r="AM22" s="1" t="s">
        <v>420</v>
      </c>
      <c r="AN22" s="1">
        <v>0.25</v>
      </c>
      <c r="AO22" s="1">
        <v>3</v>
      </c>
      <c r="AP22" s="1" t="s">
        <v>458</v>
      </c>
      <c r="AQ22" s="1" t="s">
        <v>699</v>
      </c>
      <c r="AR22" s="1">
        <v>0</v>
      </c>
    </row>
    <row r="23" spans="1:44" x14ac:dyDescent="0.6">
      <c r="A23" s="1" t="s">
        <v>459</v>
      </c>
      <c r="B23" s="1" t="s">
        <v>186</v>
      </c>
      <c r="C23" s="1" t="s">
        <v>460</v>
      </c>
      <c r="D23" s="1" t="s">
        <v>203</v>
      </c>
      <c r="E23" s="1">
        <v>2.33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3</v>
      </c>
      <c r="O23" s="1">
        <v>3</v>
      </c>
      <c r="P23" s="1">
        <v>3</v>
      </c>
      <c r="Q23" s="1">
        <v>3</v>
      </c>
      <c r="R23" s="1">
        <v>4</v>
      </c>
      <c r="S23" s="1">
        <v>3</v>
      </c>
      <c r="T23" s="1">
        <v>3</v>
      </c>
      <c r="U23" s="1">
        <v>3</v>
      </c>
      <c r="V23" s="1">
        <v>3</v>
      </c>
      <c r="W23" s="1">
        <v>3</v>
      </c>
      <c r="X23" s="1">
        <v>6</v>
      </c>
      <c r="Y23" s="1">
        <v>2.83</v>
      </c>
      <c r="Z23" s="1">
        <v>3</v>
      </c>
      <c r="AA23" s="1">
        <v>3</v>
      </c>
      <c r="AB23" s="1">
        <v>3</v>
      </c>
      <c r="AC23" s="1">
        <v>2</v>
      </c>
      <c r="AD23" s="1">
        <v>3</v>
      </c>
      <c r="AE23" s="1">
        <v>2.6</v>
      </c>
      <c r="AF23" s="1" t="s">
        <v>180</v>
      </c>
      <c r="AG23" s="1" t="s">
        <v>420</v>
      </c>
      <c r="AH23" s="1" t="s">
        <v>420</v>
      </c>
      <c r="AI23" s="1" t="s">
        <v>420</v>
      </c>
      <c r="AJ23" s="1">
        <v>0</v>
      </c>
      <c r="AK23" s="1" t="s">
        <v>419</v>
      </c>
      <c r="AL23" s="1" t="s">
        <v>419</v>
      </c>
      <c r="AM23" s="1" t="s">
        <v>419</v>
      </c>
      <c r="AN23" s="1">
        <v>1</v>
      </c>
      <c r="AO23" s="1">
        <v>3</v>
      </c>
      <c r="AP23" s="1" t="s">
        <v>438</v>
      </c>
      <c r="AQ23" s="1" t="s">
        <v>727</v>
      </c>
      <c r="AR23" s="1">
        <v>0</v>
      </c>
    </row>
    <row r="24" spans="1:44" x14ac:dyDescent="0.6">
      <c r="A24" s="1" t="s">
        <v>461</v>
      </c>
      <c r="B24" s="1" t="s">
        <v>186</v>
      </c>
      <c r="C24" s="1" t="s">
        <v>462</v>
      </c>
      <c r="D24" s="1" t="s">
        <v>207</v>
      </c>
      <c r="E24" s="1">
        <v>1.63</v>
      </c>
      <c r="F24" s="1">
        <v>2</v>
      </c>
      <c r="G24" s="1">
        <v>2</v>
      </c>
      <c r="H24" s="1">
        <v>1</v>
      </c>
      <c r="I24" s="1">
        <v>1.75</v>
      </c>
      <c r="J24" s="1">
        <v>1</v>
      </c>
      <c r="K24" s="1">
        <v>2</v>
      </c>
      <c r="L24" s="1">
        <v>2</v>
      </c>
      <c r="M24" s="1">
        <v>1.5</v>
      </c>
      <c r="N24" s="1" t="s">
        <v>171</v>
      </c>
      <c r="O24" s="1" t="s">
        <v>171</v>
      </c>
      <c r="P24" s="1" t="s">
        <v>171</v>
      </c>
      <c r="Q24" s="1" t="s">
        <v>204</v>
      </c>
      <c r="R24" s="1">
        <v>0</v>
      </c>
      <c r="S24" s="1" t="s">
        <v>171</v>
      </c>
      <c r="T24" s="1" t="s">
        <v>171</v>
      </c>
      <c r="U24" s="1" t="s">
        <v>171</v>
      </c>
      <c r="V24" s="1" t="s">
        <v>171</v>
      </c>
      <c r="W24" s="1" t="s">
        <v>171</v>
      </c>
      <c r="X24" s="1">
        <v>2</v>
      </c>
      <c r="Y24" s="1">
        <v>2.5</v>
      </c>
      <c r="Z24" s="1">
        <v>2</v>
      </c>
      <c r="AA24" s="1">
        <v>3</v>
      </c>
      <c r="AB24" s="1" t="s">
        <v>171</v>
      </c>
      <c r="AC24" s="1" t="s">
        <v>171</v>
      </c>
      <c r="AD24" s="1" t="s">
        <v>171</v>
      </c>
      <c r="AE24" s="1" t="s">
        <v>206</v>
      </c>
      <c r="AF24" s="1" t="s">
        <v>208</v>
      </c>
      <c r="AG24" s="1" t="s">
        <v>442</v>
      </c>
      <c r="AH24" s="1" t="s">
        <v>420</v>
      </c>
      <c r="AI24" s="1" t="s">
        <v>419</v>
      </c>
      <c r="AJ24" s="1">
        <v>-0.25</v>
      </c>
      <c r="AK24" s="1" t="s">
        <v>205</v>
      </c>
      <c r="AL24" s="1" t="s">
        <v>205</v>
      </c>
      <c r="AM24" s="1" t="s">
        <v>205</v>
      </c>
      <c r="AN24" s="1" t="s">
        <v>205</v>
      </c>
      <c r="AO24" s="1" t="s">
        <v>171</v>
      </c>
      <c r="AR24" s="1">
        <v>0</v>
      </c>
    </row>
    <row r="25" spans="1:44" x14ac:dyDescent="0.6">
      <c r="A25" s="1" t="s">
        <v>267</v>
      </c>
      <c r="B25" s="1" t="s">
        <v>186</v>
      </c>
      <c r="C25" s="1" t="s">
        <v>268</v>
      </c>
      <c r="D25" s="1" t="s">
        <v>203</v>
      </c>
      <c r="E25" s="1">
        <v>2.75</v>
      </c>
      <c r="F25" s="1">
        <v>2</v>
      </c>
      <c r="G25" s="1">
        <v>2</v>
      </c>
      <c r="H25" s="1">
        <v>3</v>
      </c>
      <c r="I25" s="1">
        <v>2.25</v>
      </c>
      <c r="J25" s="1">
        <v>3</v>
      </c>
      <c r="K25" s="1">
        <v>3</v>
      </c>
      <c r="L25" s="1">
        <v>3</v>
      </c>
      <c r="M25" s="1">
        <v>3</v>
      </c>
      <c r="N25" s="1">
        <v>3</v>
      </c>
      <c r="O25" s="1">
        <v>3</v>
      </c>
      <c r="P25" s="1">
        <v>3</v>
      </c>
      <c r="Q25" s="1">
        <v>3</v>
      </c>
      <c r="R25" s="1">
        <v>4</v>
      </c>
      <c r="S25" s="1">
        <v>3</v>
      </c>
      <c r="T25" s="1">
        <v>3</v>
      </c>
      <c r="U25" s="1">
        <v>3</v>
      </c>
      <c r="V25" s="1">
        <v>3</v>
      </c>
      <c r="W25" s="1">
        <v>3</v>
      </c>
      <c r="X25" s="1">
        <v>6</v>
      </c>
      <c r="Y25" s="1">
        <v>3</v>
      </c>
      <c r="Z25" s="1">
        <v>3</v>
      </c>
      <c r="AA25" s="1">
        <v>3</v>
      </c>
      <c r="AB25" s="1">
        <v>3</v>
      </c>
      <c r="AC25" s="1">
        <v>3</v>
      </c>
      <c r="AD25" s="1">
        <v>3</v>
      </c>
      <c r="AE25" s="1">
        <v>2.8620000000000001</v>
      </c>
      <c r="AF25" s="1" t="s">
        <v>180</v>
      </c>
      <c r="AG25" s="1" t="s">
        <v>419</v>
      </c>
      <c r="AH25" s="1" t="s">
        <v>419</v>
      </c>
      <c r="AI25" s="1" t="s">
        <v>420</v>
      </c>
      <c r="AJ25" s="1">
        <v>0.75</v>
      </c>
      <c r="AK25" s="1" t="s">
        <v>420</v>
      </c>
      <c r="AL25" s="1" t="s">
        <v>420</v>
      </c>
      <c r="AM25" s="1" t="s">
        <v>420</v>
      </c>
      <c r="AN25" s="1">
        <v>0</v>
      </c>
      <c r="AO25" s="1">
        <v>3</v>
      </c>
      <c r="AP25" s="1" t="s">
        <v>464</v>
      </c>
      <c r="AQ25" s="1" t="s">
        <v>721</v>
      </c>
      <c r="AR25" s="1">
        <v>0</v>
      </c>
    </row>
    <row r="26" spans="1:44" x14ac:dyDescent="0.6">
      <c r="A26" s="1" t="s">
        <v>465</v>
      </c>
      <c r="B26" s="1" t="s">
        <v>186</v>
      </c>
      <c r="C26" s="1" t="s">
        <v>466</v>
      </c>
      <c r="D26" s="1" t="s">
        <v>203</v>
      </c>
      <c r="E26" s="1">
        <v>2.92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v>3</v>
      </c>
      <c r="M26" s="1">
        <v>3</v>
      </c>
      <c r="N26" s="1">
        <v>3</v>
      </c>
      <c r="O26" s="1">
        <v>2</v>
      </c>
      <c r="P26" s="1">
        <v>3</v>
      </c>
      <c r="Q26" s="1">
        <v>2.75</v>
      </c>
      <c r="R26" s="1">
        <v>4</v>
      </c>
      <c r="S26" s="1">
        <v>3</v>
      </c>
      <c r="T26" s="1">
        <v>3</v>
      </c>
      <c r="U26" s="1">
        <v>3</v>
      </c>
      <c r="V26" s="1">
        <v>3</v>
      </c>
      <c r="W26" s="1">
        <v>3</v>
      </c>
      <c r="X26" s="1">
        <v>6</v>
      </c>
      <c r="Y26" s="1">
        <v>2.67</v>
      </c>
      <c r="Z26" s="1">
        <v>3</v>
      </c>
      <c r="AA26" s="1">
        <v>3</v>
      </c>
      <c r="AB26" s="1">
        <v>2</v>
      </c>
      <c r="AC26" s="1">
        <v>3</v>
      </c>
      <c r="AD26" s="1">
        <v>2</v>
      </c>
      <c r="AE26" s="1">
        <v>2.8879999999999999</v>
      </c>
      <c r="AF26" s="1" t="s">
        <v>180</v>
      </c>
      <c r="AG26" s="1" t="s">
        <v>420</v>
      </c>
      <c r="AH26" s="1" t="s">
        <v>420</v>
      </c>
      <c r="AI26" s="1" t="s">
        <v>420</v>
      </c>
      <c r="AJ26" s="1">
        <v>0</v>
      </c>
      <c r="AK26" s="1" t="s">
        <v>420</v>
      </c>
      <c r="AL26" s="1" t="s">
        <v>442</v>
      </c>
      <c r="AM26" s="1" t="s">
        <v>420</v>
      </c>
      <c r="AN26" s="1">
        <v>-0.25</v>
      </c>
      <c r="AO26" s="1">
        <v>3</v>
      </c>
      <c r="AP26" s="1" t="s">
        <v>467</v>
      </c>
      <c r="AQ26" s="1" t="s">
        <v>700</v>
      </c>
      <c r="AR26" s="1">
        <v>0</v>
      </c>
    </row>
    <row r="27" spans="1:44" x14ac:dyDescent="0.6">
      <c r="A27" s="1" t="s">
        <v>468</v>
      </c>
      <c r="B27" s="1" t="s">
        <v>186</v>
      </c>
      <c r="C27" s="1" t="s">
        <v>469</v>
      </c>
      <c r="D27" s="1" t="s">
        <v>203</v>
      </c>
      <c r="E27" s="1">
        <v>2.5</v>
      </c>
      <c r="F27" s="1">
        <v>2</v>
      </c>
      <c r="G27" s="1">
        <v>3</v>
      </c>
      <c r="H27" s="1">
        <v>1</v>
      </c>
      <c r="I27" s="1">
        <v>2</v>
      </c>
      <c r="J27" s="1">
        <v>3</v>
      </c>
      <c r="K27" s="1">
        <v>3</v>
      </c>
      <c r="L27" s="1">
        <v>2</v>
      </c>
      <c r="M27" s="1">
        <v>2.75</v>
      </c>
      <c r="N27" s="1">
        <v>3</v>
      </c>
      <c r="O27" s="1">
        <v>2</v>
      </c>
      <c r="P27" s="1">
        <v>3</v>
      </c>
      <c r="Q27" s="1">
        <v>2.75</v>
      </c>
      <c r="R27" s="1">
        <v>4</v>
      </c>
      <c r="S27" s="1">
        <v>3</v>
      </c>
      <c r="T27" s="1">
        <v>3</v>
      </c>
      <c r="U27" s="1">
        <v>3</v>
      </c>
      <c r="V27" s="1">
        <v>3</v>
      </c>
      <c r="W27" s="1">
        <v>3</v>
      </c>
      <c r="X27" s="1">
        <v>6</v>
      </c>
      <c r="Y27" s="1">
        <v>2.5</v>
      </c>
      <c r="Z27" s="1">
        <v>2</v>
      </c>
      <c r="AA27" s="1">
        <v>3</v>
      </c>
      <c r="AB27" s="1">
        <v>2</v>
      </c>
      <c r="AC27" s="1">
        <v>3</v>
      </c>
      <c r="AD27" s="1">
        <v>3</v>
      </c>
      <c r="AE27" s="1">
        <v>2.625</v>
      </c>
      <c r="AF27" s="1" t="s">
        <v>180</v>
      </c>
      <c r="AG27" s="1" t="s">
        <v>419</v>
      </c>
      <c r="AH27" s="1" t="s">
        <v>420</v>
      </c>
      <c r="AI27" s="1" t="s">
        <v>419</v>
      </c>
      <c r="AJ27" s="1">
        <v>0.75</v>
      </c>
      <c r="AK27" s="1" t="s">
        <v>420</v>
      </c>
      <c r="AL27" s="1" t="s">
        <v>442</v>
      </c>
      <c r="AM27" s="1" t="s">
        <v>419</v>
      </c>
      <c r="AN27" s="1">
        <v>0</v>
      </c>
      <c r="AO27" s="1">
        <v>2</v>
      </c>
      <c r="AP27" s="1" t="s">
        <v>470</v>
      </c>
      <c r="AQ27" s="1" t="s">
        <v>700</v>
      </c>
      <c r="AR27" s="1">
        <v>0</v>
      </c>
    </row>
    <row r="28" spans="1:44" x14ac:dyDescent="0.6">
      <c r="A28" s="1" t="s">
        <v>269</v>
      </c>
      <c r="B28" s="1" t="s">
        <v>186</v>
      </c>
      <c r="C28" s="1" t="s">
        <v>270</v>
      </c>
      <c r="D28" s="1" t="s">
        <v>203</v>
      </c>
      <c r="E28" s="1">
        <v>2.83</v>
      </c>
      <c r="F28" s="1">
        <v>3</v>
      </c>
      <c r="G28" s="1">
        <v>2</v>
      </c>
      <c r="H28" s="1">
        <v>2</v>
      </c>
      <c r="I28" s="1">
        <v>2.5</v>
      </c>
      <c r="J28" s="1">
        <v>3</v>
      </c>
      <c r="K28" s="1">
        <v>3</v>
      </c>
      <c r="L28" s="1">
        <v>3</v>
      </c>
      <c r="M28" s="1">
        <v>3</v>
      </c>
      <c r="N28" s="1">
        <v>3</v>
      </c>
      <c r="O28" s="1">
        <v>3</v>
      </c>
      <c r="P28" s="1">
        <v>3</v>
      </c>
      <c r="Q28" s="1">
        <v>3</v>
      </c>
      <c r="R28" s="1">
        <v>4</v>
      </c>
      <c r="S28" s="1">
        <v>3</v>
      </c>
      <c r="T28" s="1">
        <v>3</v>
      </c>
      <c r="U28" s="1">
        <v>3</v>
      </c>
      <c r="V28" s="1">
        <v>3</v>
      </c>
      <c r="W28" s="1">
        <v>3</v>
      </c>
      <c r="X28" s="1">
        <v>5</v>
      </c>
      <c r="Y28" s="1">
        <v>2.8</v>
      </c>
      <c r="Z28" s="1">
        <v>3</v>
      </c>
      <c r="AA28" s="1">
        <v>3</v>
      </c>
      <c r="AB28" s="1">
        <v>3</v>
      </c>
      <c r="AC28" s="1">
        <v>2</v>
      </c>
      <c r="AD28" s="1">
        <v>3</v>
      </c>
      <c r="AE28" s="1" t="s">
        <v>206</v>
      </c>
      <c r="AF28" s="1" t="s">
        <v>206</v>
      </c>
      <c r="AG28" s="1" t="s">
        <v>420</v>
      </c>
      <c r="AH28" s="1" t="s">
        <v>419</v>
      </c>
      <c r="AI28" s="1" t="s">
        <v>419</v>
      </c>
      <c r="AJ28" s="1">
        <v>0.5</v>
      </c>
      <c r="AK28" s="1" t="s">
        <v>420</v>
      </c>
      <c r="AL28" s="1" t="s">
        <v>420</v>
      </c>
      <c r="AM28" s="1" t="s">
        <v>420</v>
      </c>
      <c r="AN28" s="1">
        <v>0</v>
      </c>
      <c r="AO28" s="1" t="s">
        <v>171</v>
      </c>
      <c r="AP28" s="1" t="s">
        <v>471</v>
      </c>
      <c r="AQ28" s="1" t="s">
        <v>685</v>
      </c>
      <c r="AR28" s="1">
        <v>1</v>
      </c>
    </row>
    <row r="29" spans="1:44" x14ac:dyDescent="0.6">
      <c r="A29" s="1" t="s">
        <v>472</v>
      </c>
      <c r="B29" s="1" t="s">
        <v>186</v>
      </c>
      <c r="C29" s="1" t="s">
        <v>473</v>
      </c>
      <c r="D29" s="1" t="s">
        <v>203</v>
      </c>
      <c r="E29" s="1">
        <v>3</v>
      </c>
      <c r="F29" s="1">
        <v>3</v>
      </c>
      <c r="G29" s="1">
        <v>3</v>
      </c>
      <c r="H29" s="1">
        <v>3</v>
      </c>
      <c r="I29" s="1">
        <v>3</v>
      </c>
      <c r="J29" s="1">
        <v>3</v>
      </c>
      <c r="K29" s="1">
        <v>3</v>
      </c>
      <c r="L29" s="1">
        <v>3</v>
      </c>
      <c r="M29" s="1">
        <v>3</v>
      </c>
      <c r="N29" s="1">
        <v>3</v>
      </c>
      <c r="O29" s="1">
        <v>3</v>
      </c>
      <c r="P29" s="1">
        <v>3</v>
      </c>
      <c r="Q29" s="1">
        <v>3</v>
      </c>
      <c r="R29" s="1">
        <v>4</v>
      </c>
      <c r="S29" s="1">
        <v>3</v>
      </c>
      <c r="T29" s="1">
        <v>3</v>
      </c>
      <c r="U29" s="1">
        <v>3</v>
      </c>
      <c r="V29" s="1">
        <v>3</v>
      </c>
      <c r="W29" s="1">
        <v>3</v>
      </c>
      <c r="X29" s="1">
        <v>6</v>
      </c>
      <c r="Y29" s="1">
        <v>2.67</v>
      </c>
      <c r="Z29" s="1">
        <v>3</v>
      </c>
      <c r="AA29" s="1">
        <v>3</v>
      </c>
      <c r="AB29" s="1">
        <v>2</v>
      </c>
      <c r="AC29" s="1">
        <v>3</v>
      </c>
      <c r="AD29" s="1">
        <v>2</v>
      </c>
      <c r="AE29" s="1">
        <v>2.9329999999999998</v>
      </c>
      <c r="AF29" s="1" t="s">
        <v>180</v>
      </c>
      <c r="AG29" s="1" t="s">
        <v>420</v>
      </c>
      <c r="AH29" s="1" t="s">
        <v>420</v>
      </c>
      <c r="AI29" s="1" t="s">
        <v>420</v>
      </c>
      <c r="AJ29" s="1">
        <v>0</v>
      </c>
      <c r="AK29" s="1" t="s">
        <v>420</v>
      </c>
      <c r="AL29" s="1" t="s">
        <v>420</v>
      </c>
      <c r="AM29" s="1" t="s">
        <v>420</v>
      </c>
      <c r="AN29" s="1">
        <v>0</v>
      </c>
      <c r="AO29" s="1">
        <v>3</v>
      </c>
      <c r="AP29" s="1" t="s">
        <v>474</v>
      </c>
      <c r="AQ29" s="1" t="s">
        <v>690</v>
      </c>
      <c r="AR29" s="1">
        <v>0</v>
      </c>
    </row>
    <row r="30" spans="1:44" x14ac:dyDescent="0.6">
      <c r="A30" s="1" t="s">
        <v>475</v>
      </c>
      <c r="B30" s="1" t="s">
        <v>186</v>
      </c>
      <c r="C30" s="1" t="s">
        <v>476</v>
      </c>
      <c r="D30" s="1" t="s">
        <v>203</v>
      </c>
      <c r="E30" s="1">
        <v>2.67</v>
      </c>
      <c r="F30" s="1">
        <v>3</v>
      </c>
      <c r="G30" s="1">
        <v>2</v>
      </c>
      <c r="H30" s="1">
        <v>2</v>
      </c>
      <c r="I30" s="1">
        <v>2.5</v>
      </c>
      <c r="J30" s="1">
        <v>3</v>
      </c>
      <c r="K30" s="1">
        <v>3</v>
      </c>
      <c r="L30" s="1">
        <v>2</v>
      </c>
      <c r="M30" s="1">
        <v>2.75</v>
      </c>
      <c r="N30" s="1">
        <v>3</v>
      </c>
      <c r="O30" s="1">
        <v>2</v>
      </c>
      <c r="P30" s="1">
        <v>3</v>
      </c>
      <c r="Q30" s="1">
        <v>2.75</v>
      </c>
      <c r="R30" s="1">
        <v>4</v>
      </c>
      <c r="S30" s="1">
        <v>3</v>
      </c>
      <c r="T30" s="1">
        <v>3</v>
      </c>
      <c r="U30" s="1">
        <v>3</v>
      </c>
      <c r="V30" s="1">
        <v>3</v>
      </c>
      <c r="W30" s="1">
        <v>3</v>
      </c>
      <c r="X30" s="1">
        <v>6</v>
      </c>
      <c r="Y30" s="1">
        <v>2.17</v>
      </c>
      <c r="Z30" s="1">
        <v>2</v>
      </c>
      <c r="AA30" s="1">
        <v>2</v>
      </c>
      <c r="AB30" s="1">
        <v>2</v>
      </c>
      <c r="AC30" s="1">
        <v>2</v>
      </c>
      <c r="AD30" s="1">
        <v>3</v>
      </c>
      <c r="AE30" s="1">
        <v>2.65</v>
      </c>
      <c r="AF30" s="1" t="s">
        <v>180</v>
      </c>
      <c r="AG30" s="1" t="s">
        <v>420</v>
      </c>
      <c r="AH30" s="1" t="s">
        <v>419</v>
      </c>
      <c r="AI30" s="1" t="s">
        <v>420</v>
      </c>
      <c r="AJ30" s="1">
        <v>0.25</v>
      </c>
      <c r="AK30" s="1" t="s">
        <v>420</v>
      </c>
      <c r="AL30" s="1" t="s">
        <v>442</v>
      </c>
      <c r="AM30" s="1" t="s">
        <v>419</v>
      </c>
      <c r="AN30" s="1">
        <v>0</v>
      </c>
      <c r="AO30" s="1">
        <v>2</v>
      </c>
      <c r="AP30" s="1" t="s">
        <v>477</v>
      </c>
      <c r="AQ30" s="1" t="s">
        <v>696</v>
      </c>
      <c r="AR30" s="1">
        <v>0</v>
      </c>
    </row>
    <row r="31" spans="1:44" x14ac:dyDescent="0.6">
      <c r="A31" s="1" t="s">
        <v>271</v>
      </c>
      <c r="B31" s="1" t="s">
        <v>186</v>
      </c>
      <c r="C31" s="1" t="s">
        <v>272</v>
      </c>
      <c r="D31" s="1" t="s">
        <v>203</v>
      </c>
      <c r="E31" s="1">
        <v>2.5</v>
      </c>
      <c r="F31" s="1">
        <v>2</v>
      </c>
      <c r="G31" s="1">
        <v>2</v>
      </c>
      <c r="H31" s="1">
        <v>2</v>
      </c>
      <c r="I31" s="1">
        <v>2</v>
      </c>
      <c r="J31" s="1">
        <v>3</v>
      </c>
      <c r="K31" s="1">
        <v>2</v>
      </c>
      <c r="L31" s="1">
        <v>2</v>
      </c>
      <c r="M31" s="1">
        <v>2.5</v>
      </c>
      <c r="N31" s="1">
        <v>3</v>
      </c>
      <c r="O31" s="1">
        <v>3</v>
      </c>
      <c r="P31" s="1">
        <v>3</v>
      </c>
      <c r="Q31" s="1">
        <v>3</v>
      </c>
      <c r="R31" s="1">
        <v>4</v>
      </c>
      <c r="S31" s="1">
        <v>3</v>
      </c>
      <c r="T31" s="1">
        <v>3</v>
      </c>
      <c r="U31" s="1">
        <v>3</v>
      </c>
      <c r="V31" s="1">
        <v>3</v>
      </c>
      <c r="W31" s="1">
        <v>3</v>
      </c>
      <c r="X31" s="1">
        <v>6</v>
      </c>
      <c r="Y31" s="1">
        <v>3</v>
      </c>
      <c r="Z31" s="1">
        <v>3</v>
      </c>
      <c r="AA31" s="1">
        <v>3</v>
      </c>
      <c r="AB31" s="1">
        <v>3</v>
      </c>
      <c r="AC31" s="1">
        <v>3</v>
      </c>
      <c r="AD31" s="1">
        <v>3</v>
      </c>
      <c r="AE31" s="1">
        <v>2.7250000000000001</v>
      </c>
      <c r="AF31" s="1" t="s">
        <v>180</v>
      </c>
      <c r="AG31" s="1" t="s">
        <v>419</v>
      </c>
      <c r="AH31" s="1" t="s">
        <v>420</v>
      </c>
      <c r="AI31" s="1" t="s">
        <v>420</v>
      </c>
      <c r="AJ31" s="1">
        <v>0.5</v>
      </c>
      <c r="AK31" s="1" t="s">
        <v>420</v>
      </c>
      <c r="AL31" s="1" t="s">
        <v>419</v>
      </c>
      <c r="AM31" s="1" t="s">
        <v>419</v>
      </c>
      <c r="AN31" s="1">
        <v>0.5</v>
      </c>
      <c r="AO31" s="1">
        <v>3</v>
      </c>
      <c r="AP31" s="1" t="s">
        <v>478</v>
      </c>
      <c r="AQ31" s="1" t="s">
        <v>727</v>
      </c>
      <c r="AR31" s="1">
        <v>0</v>
      </c>
    </row>
    <row r="32" spans="1:44" x14ac:dyDescent="0.6">
      <c r="A32" s="1" t="s">
        <v>479</v>
      </c>
      <c r="B32" s="1" t="s">
        <v>186</v>
      </c>
      <c r="C32" s="1" t="s">
        <v>480</v>
      </c>
      <c r="D32" s="1" t="s">
        <v>203</v>
      </c>
      <c r="E32" s="1">
        <v>2.58</v>
      </c>
      <c r="F32" s="1">
        <v>3</v>
      </c>
      <c r="G32" s="1">
        <v>2</v>
      </c>
      <c r="H32" s="1">
        <v>2</v>
      </c>
      <c r="I32" s="1">
        <v>2.5</v>
      </c>
      <c r="J32" s="1">
        <v>3</v>
      </c>
      <c r="K32" s="1">
        <v>2</v>
      </c>
      <c r="L32" s="1">
        <v>2</v>
      </c>
      <c r="M32" s="1">
        <v>2.5</v>
      </c>
      <c r="N32" s="1">
        <v>3</v>
      </c>
      <c r="O32" s="1">
        <v>2</v>
      </c>
      <c r="P32" s="1">
        <v>3</v>
      </c>
      <c r="Q32" s="1">
        <v>2.75</v>
      </c>
      <c r="R32" s="1">
        <v>4</v>
      </c>
      <c r="S32" s="1">
        <v>2.5</v>
      </c>
      <c r="T32" s="1">
        <v>3</v>
      </c>
      <c r="U32" s="1">
        <v>2</v>
      </c>
      <c r="V32" s="1">
        <v>2</v>
      </c>
      <c r="W32" s="1">
        <v>3</v>
      </c>
      <c r="X32" s="1">
        <v>5</v>
      </c>
      <c r="Y32" s="1">
        <v>3</v>
      </c>
      <c r="Z32" s="1">
        <v>3</v>
      </c>
      <c r="AA32" s="1">
        <v>3</v>
      </c>
      <c r="AB32" s="1">
        <v>3</v>
      </c>
      <c r="AC32" s="1">
        <v>3</v>
      </c>
      <c r="AD32" s="1">
        <v>3</v>
      </c>
      <c r="AE32" s="1" t="s">
        <v>206</v>
      </c>
      <c r="AF32" s="1" t="s">
        <v>206</v>
      </c>
      <c r="AG32" s="1" t="s">
        <v>420</v>
      </c>
      <c r="AH32" s="1" t="s">
        <v>420</v>
      </c>
      <c r="AI32" s="1" t="s">
        <v>420</v>
      </c>
      <c r="AJ32" s="1">
        <v>0</v>
      </c>
      <c r="AK32" s="1" t="s">
        <v>420</v>
      </c>
      <c r="AL32" s="1" t="s">
        <v>420</v>
      </c>
      <c r="AM32" s="1" t="s">
        <v>419</v>
      </c>
      <c r="AN32" s="1">
        <v>0.25</v>
      </c>
      <c r="AO32" s="1" t="s">
        <v>171</v>
      </c>
      <c r="AP32" s="1" t="s">
        <v>481</v>
      </c>
      <c r="AQ32" s="1" t="s">
        <v>712</v>
      </c>
      <c r="AR32" s="1">
        <v>1</v>
      </c>
    </row>
    <row r="33" spans="1:44" x14ac:dyDescent="0.6">
      <c r="A33" s="1" t="s">
        <v>482</v>
      </c>
      <c r="B33" s="1" t="s">
        <v>186</v>
      </c>
      <c r="C33" s="1" t="s">
        <v>483</v>
      </c>
      <c r="D33" s="1" t="s">
        <v>203</v>
      </c>
      <c r="E33" s="1">
        <v>2.83</v>
      </c>
      <c r="F33" s="1">
        <v>3</v>
      </c>
      <c r="G33" s="1">
        <v>2</v>
      </c>
      <c r="H33" s="1">
        <v>2</v>
      </c>
      <c r="I33" s="1">
        <v>2.5</v>
      </c>
      <c r="J33" s="1">
        <v>3</v>
      </c>
      <c r="K33" s="1">
        <v>3</v>
      </c>
      <c r="L33" s="1">
        <v>3</v>
      </c>
      <c r="M33" s="1">
        <v>3</v>
      </c>
      <c r="N33" s="1">
        <v>3</v>
      </c>
      <c r="O33" s="1">
        <v>3</v>
      </c>
      <c r="P33" s="1">
        <v>3</v>
      </c>
      <c r="Q33" s="1">
        <v>3</v>
      </c>
      <c r="R33" s="1">
        <v>4</v>
      </c>
      <c r="S33" s="1">
        <v>3</v>
      </c>
      <c r="T33" s="1">
        <v>3</v>
      </c>
      <c r="U33" s="1">
        <v>3</v>
      </c>
      <c r="V33" s="1">
        <v>3</v>
      </c>
      <c r="W33" s="1">
        <v>3</v>
      </c>
      <c r="X33" s="1">
        <v>6</v>
      </c>
      <c r="Y33" s="1">
        <v>3</v>
      </c>
      <c r="Z33" s="1">
        <v>3</v>
      </c>
      <c r="AA33" s="1">
        <v>3</v>
      </c>
      <c r="AB33" s="1">
        <v>3</v>
      </c>
      <c r="AC33" s="1">
        <v>3</v>
      </c>
      <c r="AD33" s="1">
        <v>3</v>
      </c>
      <c r="AE33" s="1">
        <v>2.9079999999999999</v>
      </c>
      <c r="AF33" s="1" t="s">
        <v>180</v>
      </c>
      <c r="AG33" s="1" t="s">
        <v>420</v>
      </c>
      <c r="AH33" s="1" t="s">
        <v>419</v>
      </c>
      <c r="AI33" s="1" t="s">
        <v>419</v>
      </c>
      <c r="AJ33" s="1">
        <v>0.5</v>
      </c>
      <c r="AK33" s="1" t="s">
        <v>420</v>
      </c>
      <c r="AL33" s="1" t="s">
        <v>420</v>
      </c>
      <c r="AM33" s="1" t="s">
        <v>420</v>
      </c>
      <c r="AN33" s="1">
        <v>0</v>
      </c>
      <c r="AO33" s="1">
        <v>3</v>
      </c>
      <c r="AP33" s="1" t="s">
        <v>433</v>
      </c>
      <c r="AQ33" s="1" t="s">
        <v>684</v>
      </c>
      <c r="AR33" s="1">
        <v>0</v>
      </c>
    </row>
    <row r="34" spans="1:44" x14ac:dyDescent="0.6">
      <c r="A34" s="1" t="s">
        <v>273</v>
      </c>
      <c r="B34" s="1" t="s">
        <v>186</v>
      </c>
      <c r="C34" s="1" t="s">
        <v>274</v>
      </c>
      <c r="D34" s="1" t="s">
        <v>203</v>
      </c>
      <c r="E34" s="1">
        <v>2.58</v>
      </c>
      <c r="F34" s="1">
        <v>3</v>
      </c>
      <c r="G34" s="1">
        <v>2</v>
      </c>
      <c r="H34" s="1">
        <v>2</v>
      </c>
      <c r="I34" s="1">
        <v>2.5</v>
      </c>
      <c r="J34" s="1">
        <v>3</v>
      </c>
      <c r="K34" s="1">
        <v>2</v>
      </c>
      <c r="L34" s="1">
        <v>3</v>
      </c>
      <c r="M34" s="1">
        <v>2.75</v>
      </c>
      <c r="N34" s="1">
        <v>3</v>
      </c>
      <c r="O34" s="1">
        <v>2</v>
      </c>
      <c r="P34" s="1">
        <v>2</v>
      </c>
      <c r="Q34" s="1">
        <v>2.5</v>
      </c>
      <c r="R34" s="1">
        <v>4</v>
      </c>
      <c r="S34" s="1">
        <v>3</v>
      </c>
      <c r="T34" s="1">
        <v>3</v>
      </c>
      <c r="U34" s="1">
        <v>3</v>
      </c>
      <c r="V34" s="1">
        <v>3</v>
      </c>
      <c r="W34" s="1">
        <v>3</v>
      </c>
      <c r="X34" s="1">
        <v>6</v>
      </c>
      <c r="Y34" s="1">
        <v>2.83</v>
      </c>
      <c r="Z34" s="1">
        <v>3</v>
      </c>
      <c r="AA34" s="1">
        <v>3</v>
      </c>
      <c r="AB34" s="1">
        <v>3</v>
      </c>
      <c r="AC34" s="1">
        <v>2</v>
      </c>
      <c r="AD34" s="1">
        <v>3</v>
      </c>
      <c r="AE34" s="1">
        <v>2.7370000000000001</v>
      </c>
      <c r="AF34" s="1" t="s">
        <v>180</v>
      </c>
      <c r="AG34" s="1" t="s">
        <v>420</v>
      </c>
      <c r="AH34" s="1" t="s">
        <v>420</v>
      </c>
      <c r="AI34" s="1" t="s">
        <v>419</v>
      </c>
      <c r="AJ34" s="1">
        <v>0.25</v>
      </c>
      <c r="AK34" s="1" t="s">
        <v>420</v>
      </c>
      <c r="AL34" s="1" t="s">
        <v>420</v>
      </c>
      <c r="AM34" s="1" t="s">
        <v>442</v>
      </c>
      <c r="AN34" s="1">
        <v>-0.25</v>
      </c>
      <c r="AO34" s="1">
        <v>3</v>
      </c>
      <c r="AP34" s="1" t="s">
        <v>448</v>
      </c>
      <c r="AQ34" s="1" t="s">
        <v>727</v>
      </c>
      <c r="AR34" s="1">
        <v>0</v>
      </c>
    </row>
    <row r="35" spans="1:44" x14ac:dyDescent="0.6">
      <c r="A35" s="1" t="s">
        <v>275</v>
      </c>
      <c r="B35" s="1" t="s">
        <v>186</v>
      </c>
      <c r="C35" s="1" t="s">
        <v>276</v>
      </c>
      <c r="D35" s="1" t="s">
        <v>203</v>
      </c>
      <c r="E35" s="1">
        <v>2.75</v>
      </c>
      <c r="F35" s="1">
        <v>3</v>
      </c>
      <c r="G35" s="1">
        <v>2</v>
      </c>
      <c r="H35" s="1">
        <v>2</v>
      </c>
      <c r="I35" s="1">
        <v>2.5</v>
      </c>
      <c r="J35" s="1">
        <v>3</v>
      </c>
      <c r="K35" s="1">
        <v>3</v>
      </c>
      <c r="L35" s="1">
        <v>3</v>
      </c>
      <c r="M35" s="1">
        <v>3</v>
      </c>
      <c r="N35" s="1">
        <v>3</v>
      </c>
      <c r="O35" s="1">
        <v>2</v>
      </c>
      <c r="P35" s="1">
        <v>3</v>
      </c>
      <c r="Q35" s="1">
        <v>2.75</v>
      </c>
      <c r="R35" s="1">
        <v>4</v>
      </c>
      <c r="S35" s="1">
        <v>3</v>
      </c>
      <c r="T35" s="1">
        <v>3</v>
      </c>
      <c r="U35" s="1">
        <v>3</v>
      </c>
      <c r="V35" s="1">
        <v>3</v>
      </c>
      <c r="W35" s="1">
        <v>3</v>
      </c>
      <c r="X35" s="1">
        <v>6</v>
      </c>
      <c r="Y35" s="1">
        <v>2.83</v>
      </c>
      <c r="Z35" s="1">
        <v>3</v>
      </c>
      <c r="AA35" s="1">
        <v>3</v>
      </c>
      <c r="AB35" s="1">
        <v>3</v>
      </c>
      <c r="AC35" s="1">
        <v>3</v>
      </c>
      <c r="AD35" s="1">
        <v>3</v>
      </c>
      <c r="AE35" s="1">
        <v>2.8290000000000002</v>
      </c>
      <c r="AF35" s="1" t="s">
        <v>180</v>
      </c>
      <c r="AG35" s="1" t="s">
        <v>420</v>
      </c>
      <c r="AH35" s="1" t="s">
        <v>419</v>
      </c>
      <c r="AI35" s="1" t="s">
        <v>419</v>
      </c>
      <c r="AJ35" s="1">
        <v>0.5</v>
      </c>
      <c r="AK35" s="1" t="s">
        <v>420</v>
      </c>
      <c r="AL35" s="1" t="s">
        <v>442</v>
      </c>
      <c r="AM35" s="1" t="s">
        <v>420</v>
      </c>
      <c r="AN35" s="1">
        <v>-0.25</v>
      </c>
      <c r="AO35" s="1">
        <v>2</v>
      </c>
      <c r="AP35" s="1" t="s">
        <v>484</v>
      </c>
      <c r="AQ35" s="1" t="s">
        <v>713</v>
      </c>
      <c r="AR35" s="1">
        <v>0</v>
      </c>
    </row>
    <row r="36" spans="1:44" x14ac:dyDescent="0.6">
      <c r="A36" s="81" t="s">
        <v>485</v>
      </c>
      <c r="B36" s="1" t="s">
        <v>186</v>
      </c>
      <c r="C36" s="1" t="s">
        <v>486</v>
      </c>
      <c r="D36" s="1" t="s">
        <v>203</v>
      </c>
      <c r="E36" s="1">
        <v>2.25</v>
      </c>
      <c r="F36" s="1">
        <v>2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>
        <v>2</v>
      </c>
      <c r="M36" s="1">
        <v>2</v>
      </c>
      <c r="N36" s="1">
        <v>3</v>
      </c>
      <c r="O36" s="1">
        <v>2</v>
      </c>
      <c r="P36" s="1">
        <v>3</v>
      </c>
      <c r="Q36" s="1">
        <v>2.75</v>
      </c>
      <c r="R36" s="1">
        <v>4</v>
      </c>
      <c r="S36" s="1">
        <v>2.75</v>
      </c>
      <c r="T36" s="1">
        <v>3</v>
      </c>
      <c r="U36" s="1">
        <v>2</v>
      </c>
      <c r="V36" s="1">
        <v>3</v>
      </c>
      <c r="W36" s="1">
        <v>3</v>
      </c>
      <c r="X36" s="1">
        <v>5</v>
      </c>
      <c r="Y36" s="1">
        <v>3</v>
      </c>
      <c r="Z36" s="1">
        <v>3</v>
      </c>
      <c r="AA36" s="1">
        <v>3</v>
      </c>
      <c r="AB36" s="1">
        <v>3</v>
      </c>
      <c r="AC36" s="1">
        <v>3</v>
      </c>
      <c r="AD36" s="1">
        <v>3</v>
      </c>
      <c r="AE36" s="1" t="s">
        <v>206</v>
      </c>
      <c r="AF36" s="1" t="s">
        <v>206</v>
      </c>
      <c r="AG36" s="1" t="s">
        <v>420</v>
      </c>
      <c r="AH36" s="1" t="s">
        <v>420</v>
      </c>
      <c r="AI36" s="1" t="s">
        <v>420</v>
      </c>
      <c r="AJ36" s="1">
        <v>0</v>
      </c>
      <c r="AK36" s="1" t="s">
        <v>419</v>
      </c>
      <c r="AL36" s="1" t="s">
        <v>420</v>
      </c>
      <c r="AM36" s="1" t="s">
        <v>419</v>
      </c>
      <c r="AN36" s="1">
        <v>0.75</v>
      </c>
      <c r="AO36" s="1" t="s">
        <v>171</v>
      </c>
      <c r="AP36" s="1" t="s">
        <v>771</v>
      </c>
      <c r="AQ36" s="1" t="s">
        <v>696</v>
      </c>
      <c r="AR36" s="1">
        <v>1</v>
      </c>
    </row>
    <row r="37" spans="1:44" x14ac:dyDescent="0.6">
      <c r="A37" s="1" t="s">
        <v>487</v>
      </c>
      <c r="B37" s="1" t="s">
        <v>186</v>
      </c>
      <c r="C37" s="1" t="s">
        <v>488</v>
      </c>
      <c r="D37" s="1" t="s">
        <v>203</v>
      </c>
      <c r="E37" s="1">
        <v>2.5</v>
      </c>
      <c r="F37" s="1">
        <v>3</v>
      </c>
      <c r="G37" s="1">
        <v>2</v>
      </c>
      <c r="H37" s="1">
        <v>2</v>
      </c>
      <c r="I37" s="1">
        <v>2.5</v>
      </c>
      <c r="J37" s="1">
        <v>2</v>
      </c>
      <c r="K37" s="1">
        <v>3</v>
      </c>
      <c r="L37" s="1">
        <v>2</v>
      </c>
      <c r="M37" s="1">
        <v>2.25</v>
      </c>
      <c r="N37" s="1">
        <v>3</v>
      </c>
      <c r="O37" s="1">
        <v>3</v>
      </c>
      <c r="P37" s="1">
        <v>2</v>
      </c>
      <c r="Q37" s="1">
        <v>2.75</v>
      </c>
      <c r="R37" s="1">
        <v>4</v>
      </c>
      <c r="S37" s="1">
        <v>2.75</v>
      </c>
      <c r="T37" s="1">
        <v>3</v>
      </c>
      <c r="U37" s="1">
        <v>3</v>
      </c>
      <c r="V37" s="1">
        <v>2</v>
      </c>
      <c r="W37" s="1">
        <v>3</v>
      </c>
      <c r="X37" s="1">
        <v>5</v>
      </c>
      <c r="Y37" s="1">
        <v>3</v>
      </c>
      <c r="Z37" s="1">
        <v>3</v>
      </c>
      <c r="AA37" s="1">
        <v>3</v>
      </c>
      <c r="AB37" s="1">
        <v>3</v>
      </c>
      <c r="AC37" s="1">
        <v>3</v>
      </c>
      <c r="AD37" s="1">
        <v>3</v>
      </c>
      <c r="AE37" s="1" t="s">
        <v>206</v>
      </c>
      <c r="AF37" s="1" t="s">
        <v>206</v>
      </c>
      <c r="AG37" s="1" t="s">
        <v>442</v>
      </c>
      <c r="AH37" s="1" t="s">
        <v>419</v>
      </c>
      <c r="AI37" s="1" t="s">
        <v>420</v>
      </c>
      <c r="AJ37" s="1">
        <v>-0.25</v>
      </c>
      <c r="AK37" s="1" t="s">
        <v>419</v>
      </c>
      <c r="AL37" s="1" t="s">
        <v>420</v>
      </c>
      <c r="AM37" s="1" t="s">
        <v>420</v>
      </c>
      <c r="AN37" s="1">
        <v>0.5</v>
      </c>
      <c r="AO37" s="1" t="s">
        <v>171</v>
      </c>
      <c r="AP37" s="1" t="s">
        <v>489</v>
      </c>
      <c r="AQ37" s="1" t="s">
        <v>728</v>
      </c>
      <c r="AR37" s="1">
        <v>1</v>
      </c>
    </row>
    <row r="38" spans="1:44" x14ac:dyDescent="0.6">
      <c r="A38" s="1" t="s">
        <v>277</v>
      </c>
      <c r="B38" s="1" t="s">
        <v>186</v>
      </c>
      <c r="C38" s="1" t="s">
        <v>278</v>
      </c>
      <c r="D38" s="1" t="s">
        <v>203</v>
      </c>
      <c r="E38" s="1">
        <v>2.67</v>
      </c>
      <c r="F38" s="1">
        <v>2</v>
      </c>
      <c r="G38" s="1">
        <v>2</v>
      </c>
      <c r="H38" s="1">
        <v>2</v>
      </c>
      <c r="I38" s="1">
        <v>2</v>
      </c>
      <c r="J38" s="1">
        <v>3</v>
      </c>
      <c r="K38" s="1">
        <v>3</v>
      </c>
      <c r="L38" s="1">
        <v>3</v>
      </c>
      <c r="M38" s="1">
        <v>3</v>
      </c>
      <c r="N38" s="1">
        <v>3</v>
      </c>
      <c r="O38" s="1">
        <v>3</v>
      </c>
      <c r="P38" s="1">
        <v>3</v>
      </c>
      <c r="Q38" s="1">
        <v>3</v>
      </c>
      <c r="R38" s="1">
        <v>4</v>
      </c>
      <c r="S38" s="1">
        <v>3</v>
      </c>
      <c r="T38" s="1">
        <v>3</v>
      </c>
      <c r="U38" s="1">
        <v>3</v>
      </c>
      <c r="V38" s="1">
        <v>3</v>
      </c>
      <c r="W38" s="1">
        <v>3</v>
      </c>
      <c r="X38" s="1">
        <v>5</v>
      </c>
      <c r="Y38" s="1">
        <v>3</v>
      </c>
      <c r="Z38" s="1">
        <v>3</v>
      </c>
      <c r="AA38" s="1">
        <v>3</v>
      </c>
      <c r="AB38" s="1">
        <v>3</v>
      </c>
      <c r="AC38" s="1">
        <v>3</v>
      </c>
      <c r="AD38" s="1">
        <v>3</v>
      </c>
      <c r="AE38" s="1" t="s">
        <v>206</v>
      </c>
      <c r="AF38" s="1" t="s">
        <v>206</v>
      </c>
      <c r="AG38" s="1" t="s">
        <v>419</v>
      </c>
      <c r="AH38" s="1" t="s">
        <v>419</v>
      </c>
      <c r="AI38" s="1" t="s">
        <v>419</v>
      </c>
      <c r="AJ38" s="1">
        <v>1</v>
      </c>
      <c r="AK38" s="1" t="s">
        <v>420</v>
      </c>
      <c r="AL38" s="1" t="s">
        <v>420</v>
      </c>
      <c r="AM38" s="1" t="s">
        <v>420</v>
      </c>
      <c r="AN38" s="1">
        <v>0</v>
      </c>
      <c r="AO38" s="1" t="s">
        <v>171</v>
      </c>
      <c r="AP38" s="1" t="s">
        <v>490</v>
      </c>
      <c r="AQ38" s="1" t="s">
        <v>725</v>
      </c>
      <c r="AR38" s="1">
        <v>1</v>
      </c>
    </row>
    <row r="39" spans="1:44" x14ac:dyDescent="0.6">
      <c r="A39" s="1" t="s">
        <v>399</v>
      </c>
      <c r="B39" s="1" t="s">
        <v>186</v>
      </c>
      <c r="C39" s="1" t="s">
        <v>761</v>
      </c>
      <c r="D39" s="1" t="s">
        <v>203</v>
      </c>
      <c r="E39" s="1">
        <v>2.17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3</v>
      </c>
      <c r="O39" s="1">
        <v>2</v>
      </c>
      <c r="P39" s="1">
        <v>2</v>
      </c>
      <c r="Q39" s="1">
        <v>2.5</v>
      </c>
      <c r="R39" s="1">
        <v>4</v>
      </c>
      <c r="S39" s="1">
        <v>2.25</v>
      </c>
      <c r="T39" s="1">
        <v>2</v>
      </c>
      <c r="U39" s="1">
        <v>2</v>
      </c>
      <c r="V39" s="1">
        <v>3</v>
      </c>
      <c r="W39" s="1">
        <v>2</v>
      </c>
      <c r="X39" s="1">
        <v>6</v>
      </c>
      <c r="Y39" s="1">
        <v>2.83</v>
      </c>
      <c r="Z39" s="1">
        <v>3</v>
      </c>
      <c r="AA39" s="1">
        <v>3</v>
      </c>
      <c r="AB39" s="1">
        <v>3</v>
      </c>
      <c r="AC39" s="1">
        <v>3</v>
      </c>
      <c r="AD39" s="1">
        <v>3</v>
      </c>
      <c r="AE39" s="1">
        <v>2.3210000000000002</v>
      </c>
      <c r="AF39" s="1" t="s">
        <v>180</v>
      </c>
      <c r="AG39" s="1" t="s">
        <v>420</v>
      </c>
      <c r="AH39" s="1" t="s">
        <v>420</v>
      </c>
      <c r="AI39" s="1" t="s">
        <v>420</v>
      </c>
      <c r="AJ39" s="1">
        <v>0</v>
      </c>
      <c r="AK39" s="1" t="s">
        <v>419</v>
      </c>
      <c r="AL39" s="1" t="s">
        <v>420</v>
      </c>
      <c r="AM39" s="1" t="s">
        <v>420</v>
      </c>
      <c r="AN39" s="1">
        <v>0.5</v>
      </c>
      <c r="AO39" s="1">
        <v>2</v>
      </c>
      <c r="AP39" s="1" t="s">
        <v>647</v>
      </c>
      <c r="AQ39" s="1" t="s">
        <v>714</v>
      </c>
      <c r="AR39" s="1">
        <v>0</v>
      </c>
    </row>
    <row r="40" spans="1:44" x14ac:dyDescent="0.6">
      <c r="A40" s="1" t="s">
        <v>279</v>
      </c>
      <c r="B40" s="1" t="s">
        <v>186</v>
      </c>
      <c r="C40" s="1" t="s">
        <v>280</v>
      </c>
      <c r="D40" s="1" t="s">
        <v>203</v>
      </c>
      <c r="E40" s="1">
        <v>2.67</v>
      </c>
      <c r="F40" s="1">
        <v>2</v>
      </c>
      <c r="G40" s="1">
        <v>3</v>
      </c>
      <c r="H40" s="1">
        <v>3</v>
      </c>
      <c r="I40" s="1">
        <v>2.5</v>
      </c>
      <c r="J40" s="1">
        <v>3</v>
      </c>
      <c r="K40" s="1">
        <v>2</v>
      </c>
      <c r="L40" s="1">
        <v>2</v>
      </c>
      <c r="M40" s="1">
        <v>2.5</v>
      </c>
      <c r="N40" s="1">
        <v>3</v>
      </c>
      <c r="O40" s="1">
        <v>3</v>
      </c>
      <c r="P40" s="1">
        <v>3</v>
      </c>
      <c r="Q40" s="1">
        <v>3</v>
      </c>
      <c r="R40" s="1">
        <v>4</v>
      </c>
      <c r="S40" s="1">
        <v>3</v>
      </c>
      <c r="T40" s="1">
        <v>3</v>
      </c>
      <c r="U40" s="1">
        <v>3</v>
      </c>
      <c r="V40" s="1">
        <v>3</v>
      </c>
      <c r="W40" s="1">
        <v>3</v>
      </c>
      <c r="X40" s="1">
        <v>5</v>
      </c>
      <c r="Y40" s="1">
        <v>3</v>
      </c>
      <c r="Z40" s="1">
        <v>3</v>
      </c>
      <c r="AA40" s="1">
        <v>3</v>
      </c>
      <c r="AB40" s="1">
        <v>3</v>
      </c>
      <c r="AC40" s="1">
        <v>3</v>
      </c>
      <c r="AD40" s="1">
        <v>3</v>
      </c>
      <c r="AE40" s="1" t="s">
        <v>206</v>
      </c>
      <c r="AF40" s="1" t="s">
        <v>206</v>
      </c>
      <c r="AG40" s="1" t="s">
        <v>419</v>
      </c>
      <c r="AH40" s="1" t="s">
        <v>442</v>
      </c>
      <c r="AI40" s="1" t="s">
        <v>442</v>
      </c>
      <c r="AJ40" s="1">
        <v>0</v>
      </c>
      <c r="AK40" s="1" t="s">
        <v>420</v>
      </c>
      <c r="AL40" s="1" t="s">
        <v>419</v>
      </c>
      <c r="AM40" s="1" t="s">
        <v>419</v>
      </c>
      <c r="AN40" s="1">
        <v>0.5</v>
      </c>
      <c r="AO40" s="1" t="s">
        <v>171</v>
      </c>
      <c r="AP40" s="1" t="s">
        <v>491</v>
      </c>
      <c r="AQ40" s="1" t="s">
        <v>718</v>
      </c>
      <c r="AR40" s="1">
        <v>1</v>
      </c>
    </row>
    <row r="41" spans="1:44" x14ac:dyDescent="0.6">
      <c r="A41" s="1" t="s">
        <v>281</v>
      </c>
      <c r="B41" s="1" t="s">
        <v>186</v>
      </c>
      <c r="C41" s="1" t="s">
        <v>282</v>
      </c>
      <c r="D41" s="1" t="s">
        <v>203</v>
      </c>
      <c r="E41" s="1">
        <v>2.5</v>
      </c>
      <c r="F41" s="1">
        <v>3</v>
      </c>
      <c r="G41" s="1">
        <v>2</v>
      </c>
      <c r="H41" s="1">
        <v>2</v>
      </c>
      <c r="I41" s="1">
        <v>2.5</v>
      </c>
      <c r="J41" s="1">
        <v>3</v>
      </c>
      <c r="K41" s="1">
        <v>2</v>
      </c>
      <c r="L41" s="1">
        <v>2</v>
      </c>
      <c r="M41" s="1">
        <v>2.5</v>
      </c>
      <c r="N41" s="1">
        <v>3</v>
      </c>
      <c r="O41" s="1">
        <v>2</v>
      </c>
      <c r="P41" s="1">
        <v>2</v>
      </c>
      <c r="Q41" s="1">
        <v>2.5</v>
      </c>
      <c r="R41" s="1">
        <v>4</v>
      </c>
      <c r="S41" s="1">
        <v>3</v>
      </c>
      <c r="T41" s="1">
        <v>3</v>
      </c>
      <c r="U41" s="1">
        <v>3</v>
      </c>
      <c r="V41" s="1">
        <v>3</v>
      </c>
      <c r="W41" s="1">
        <v>3</v>
      </c>
      <c r="X41" s="1">
        <v>6</v>
      </c>
      <c r="Y41" s="1">
        <v>3</v>
      </c>
      <c r="Z41" s="1">
        <v>3</v>
      </c>
      <c r="AA41" s="1">
        <v>3</v>
      </c>
      <c r="AB41" s="1">
        <v>3</v>
      </c>
      <c r="AC41" s="1">
        <v>3</v>
      </c>
      <c r="AD41" s="1">
        <v>3</v>
      </c>
      <c r="AE41" s="1">
        <v>2.7250000000000001</v>
      </c>
      <c r="AF41" s="1" t="s">
        <v>180</v>
      </c>
      <c r="AG41" s="1" t="s">
        <v>420</v>
      </c>
      <c r="AH41" s="1" t="s">
        <v>420</v>
      </c>
      <c r="AI41" s="1" t="s">
        <v>420</v>
      </c>
      <c r="AJ41" s="1">
        <v>0</v>
      </c>
      <c r="AK41" s="1" t="s">
        <v>420</v>
      </c>
      <c r="AL41" s="1" t="s">
        <v>420</v>
      </c>
      <c r="AM41" s="1" t="s">
        <v>420</v>
      </c>
      <c r="AN41" s="1">
        <v>0</v>
      </c>
      <c r="AO41" s="1">
        <v>3</v>
      </c>
      <c r="AP41" s="1" t="s">
        <v>492</v>
      </c>
      <c r="AQ41" s="1" t="s">
        <v>722</v>
      </c>
      <c r="AR41" s="1">
        <v>0</v>
      </c>
    </row>
    <row r="42" spans="1:44" x14ac:dyDescent="0.6">
      <c r="A42" s="1" t="s">
        <v>283</v>
      </c>
      <c r="B42" s="1" t="s">
        <v>186</v>
      </c>
      <c r="C42" s="1" t="s">
        <v>284</v>
      </c>
      <c r="D42" s="1" t="s">
        <v>203</v>
      </c>
      <c r="E42" s="1">
        <v>2.58</v>
      </c>
      <c r="F42" s="1">
        <v>2</v>
      </c>
      <c r="G42" s="1">
        <v>2</v>
      </c>
      <c r="H42" s="1">
        <v>2</v>
      </c>
      <c r="I42" s="1">
        <v>2</v>
      </c>
      <c r="J42" s="1">
        <v>3</v>
      </c>
      <c r="K42" s="1">
        <v>3</v>
      </c>
      <c r="L42" s="1">
        <v>3</v>
      </c>
      <c r="M42" s="1">
        <v>3</v>
      </c>
      <c r="N42" s="1">
        <v>3</v>
      </c>
      <c r="O42" s="1">
        <v>2</v>
      </c>
      <c r="P42" s="1">
        <v>3</v>
      </c>
      <c r="Q42" s="1">
        <v>2.75</v>
      </c>
      <c r="R42" s="1">
        <v>4</v>
      </c>
      <c r="S42" s="1">
        <v>2.5</v>
      </c>
      <c r="T42" s="1">
        <v>3</v>
      </c>
      <c r="U42" s="1">
        <v>2</v>
      </c>
      <c r="V42" s="1">
        <v>3</v>
      </c>
      <c r="W42" s="1">
        <v>2</v>
      </c>
      <c r="X42" s="1">
        <v>6</v>
      </c>
      <c r="Y42" s="1">
        <v>1.67</v>
      </c>
      <c r="Z42" s="1">
        <v>2</v>
      </c>
      <c r="AA42" s="1">
        <v>2</v>
      </c>
      <c r="AB42" s="1">
        <v>2</v>
      </c>
      <c r="AC42" s="1">
        <v>2</v>
      </c>
      <c r="AD42" s="1">
        <v>1</v>
      </c>
      <c r="AE42" s="1">
        <v>2.379</v>
      </c>
      <c r="AF42" s="1" t="s">
        <v>180</v>
      </c>
      <c r="AG42" s="1" t="s">
        <v>419</v>
      </c>
      <c r="AH42" s="1" t="s">
        <v>419</v>
      </c>
      <c r="AI42" s="1" t="s">
        <v>419</v>
      </c>
      <c r="AJ42" s="1">
        <v>1</v>
      </c>
      <c r="AK42" s="1" t="s">
        <v>420</v>
      </c>
      <c r="AL42" s="1" t="s">
        <v>442</v>
      </c>
      <c r="AM42" s="1" t="s">
        <v>420</v>
      </c>
      <c r="AN42" s="1">
        <v>-0.25</v>
      </c>
      <c r="AO42" s="1">
        <v>1</v>
      </c>
      <c r="AP42" s="1" t="s">
        <v>493</v>
      </c>
      <c r="AQ42" s="1" t="s">
        <v>693</v>
      </c>
      <c r="AR42" s="1">
        <v>0</v>
      </c>
    </row>
    <row r="43" spans="1:44" x14ac:dyDescent="0.6">
      <c r="A43" s="1" t="s">
        <v>494</v>
      </c>
      <c r="B43" s="1" t="s">
        <v>186</v>
      </c>
      <c r="C43" s="1" t="s">
        <v>495</v>
      </c>
      <c r="D43" s="1" t="s">
        <v>203</v>
      </c>
      <c r="E43" s="1">
        <v>2.75</v>
      </c>
      <c r="F43" s="1">
        <v>2</v>
      </c>
      <c r="G43" s="1">
        <v>3</v>
      </c>
      <c r="H43" s="1">
        <v>3</v>
      </c>
      <c r="I43" s="1">
        <v>2.5</v>
      </c>
      <c r="J43" s="1">
        <v>3</v>
      </c>
      <c r="K43" s="1">
        <v>3</v>
      </c>
      <c r="L43" s="1">
        <v>3</v>
      </c>
      <c r="M43" s="1">
        <v>3</v>
      </c>
      <c r="N43" s="1">
        <v>3</v>
      </c>
      <c r="O43" s="1">
        <v>3</v>
      </c>
      <c r="P43" s="1">
        <v>2</v>
      </c>
      <c r="Q43" s="1">
        <v>2.75</v>
      </c>
      <c r="R43" s="1">
        <v>4</v>
      </c>
      <c r="S43" s="1">
        <v>2</v>
      </c>
      <c r="T43" s="1">
        <v>2</v>
      </c>
      <c r="U43" s="1">
        <v>2</v>
      </c>
      <c r="V43" s="1">
        <v>2</v>
      </c>
      <c r="W43" s="1">
        <v>2</v>
      </c>
      <c r="X43" s="1">
        <v>6</v>
      </c>
      <c r="Y43" s="1">
        <v>2.67</v>
      </c>
      <c r="Z43" s="1">
        <v>3</v>
      </c>
      <c r="AA43" s="1">
        <v>3</v>
      </c>
      <c r="AB43" s="1">
        <v>2</v>
      </c>
      <c r="AC43" s="1">
        <v>2</v>
      </c>
      <c r="AD43" s="1">
        <v>3</v>
      </c>
      <c r="AE43" s="1">
        <v>2.5459999999999998</v>
      </c>
      <c r="AF43" s="1" t="s">
        <v>180</v>
      </c>
      <c r="AG43" s="1" t="s">
        <v>419</v>
      </c>
      <c r="AH43" s="1" t="s">
        <v>420</v>
      </c>
      <c r="AI43" s="1" t="s">
        <v>420</v>
      </c>
      <c r="AJ43" s="1">
        <v>0.5</v>
      </c>
      <c r="AK43" s="1" t="s">
        <v>420</v>
      </c>
      <c r="AL43" s="1" t="s">
        <v>420</v>
      </c>
      <c r="AM43" s="1" t="s">
        <v>442</v>
      </c>
      <c r="AN43" s="1">
        <v>-0.25</v>
      </c>
      <c r="AO43" s="1">
        <v>3</v>
      </c>
      <c r="AP43" s="1" t="s">
        <v>445</v>
      </c>
      <c r="AQ43" s="1" t="s">
        <v>716</v>
      </c>
      <c r="AR43" s="1">
        <v>0</v>
      </c>
    </row>
    <row r="44" spans="1:44" x14ac:dyDescent="0.6">
      <c r="A44" s="1" t="s">
        <v>496</v>
      </c>
      <c r="B44" s="1" t="s">
        <v>186</v>
      </c>
      <c r="C44" s="1" t="s">
        <v>497</v>
      </c>
      <c r="D44" s="1" t="s">
        <v>203</v>
      </c>
      <c r="E44" s="1">
        <v>2.25</v>
      </c>
      <c r="F44" s="1">
        <v>2</v>
      </c>
      <c r="G44" s="1">
        <v>2</v>
      </c>
      <c r="H44" s="1">
        <v>1</v>
      </c>
      <c r="I44" s="1">
        <v>1.75</v>
      </c>
      <c r="J44" s="1">
        <v>3</v>
      </c>
      <c r="K44" s="1">
        <v>1</v>
      </c>
      <c r="L44" s="1">
        <v>2</v>
      </c>
      <c r="M44" s="1">
        <v>2.25</v>
      </c>
      <c r="N44" s="1">
        <v>3</v>
      </c>
      <c r="O44" s="1">
        <v>3</v>
      </c>
      <c r="P44" s="1">
        <v>2</v>
      </c>
      <c r="Q44" s="1">
        <v>2.75</v>
      </c>
      <c r="R44" s="1">
        <v>4</v>
      </c>
      <c r="S44" s="1">
        <v>2.75</v>
      </c>
      <c r="T44" s="1">
        <v>3</v>
      </c>
      <c r="U44" s="1">
        <v>3</v>
      </c>
      <c r="V44" s="1">
        <v>2</v>
      </c>
      <c r="W44" s="1">
        <v>3</v>
      </c>
      <c r="X44" s="1">
        <v>6</v>
      </c>
      <c r="Y44" s="1">
        <v>2.67</v>
      </c>
      <c r="Z44" s="1">
        <v>3</v>
      </c>
      <c r="AA44" s="1">
        <v>3</v>
      </c>
      <c r="AB44" s="1">
        <v>3</v>
      </c>
      <c r="AC44" s="1">
        <v>3</v>
      </c>
      <c r="AD44" s="1">
        <v>1</v>
      </c>
      <c r="AE44" s="1">
        <v>2.4580000000000002</v>
      </c>
      <c r="AF44" s="1" t="s">
        <v>180</v>
      </c>
      <c r="AG44" s="1" t="s">
        <v>419</v>
      </c>
      <c r="AH44" s="1" t="s">
        <v>442</v>
      </c>
      <c r="AI44" s="1" t="s">
        <v>419</v>
      </c>
      <c r="AJ44" s="1">
        <v>0.5</v>
      </c>
      <c r="AK44" s="1" t="s">
        <v>420</v>
      </c>
      <c r="AL44" s="1" t="s">
        <v>456</v>
      </c>
      <c r="AM44" s="1" t="s">
        <v>420</v>
      </c>
      <c r="AN44" s="1">
        <v>0.5</v>
      </c>
      <c r="AO44" s="1">
        <v>3</v>
      </c>
      <c r="AP44" s="1" t="s">
        <v>498</v>
      </c>
      <c r="AQ44" s="1" t="s">
        <v>695</v>
      </c>
      <c r="AR44" s="1">
        <v>0</v>
      </c>
    </row>
    <row r="45" spans="1:44" x14ac:dyDescent="0.6">
      <c r="A45" s="1" t="s">
        <v>285</v>
      </c>
      <c r="B45" s="1" t="s">
        <v>186</v>
      </c>
      <c r="C45" s="1" t="s">
        <v>286</v>
      </c>
      <c r="D45" s="1" t="s">
        <v>203</v>
      </c>
      <c r="E45" s="1">
        <v>2.08</v>
      </c>
      <c r="F45" s="1">
        <v>2</v>
      </c>
      <c r="G45" s="1">
        <v>2</v>
      </c>
      <c r="H45" s="1">
        <v>2</v>
      </c>
      <c r="I45" s="1">
        <v>2</v>
      </c>
      <c r="J45" s="1">
        <v>2</v>
      </c>
      <c r="K45" s="1">
        <v>3</v>
      </c>
      <c r="L45" s="1">
        <v>2</v>
      </c>
      <c r="M45" s="1">
        <v>2.25</v>
      </c>
      <c r="N45" s="1">
        <v>2</v>
      </c>
      <c r="O45" s="1">
        <v>2</v>
      </c>
      <c r="P45" s="1">
        <v>2</v>
      </c>
      <c r="Q45" s="1">
        <v>2</v>
      </c>
      <c r="R45" s="1">
        <v>4</v>
      </c>
      <c r="S45" s="1">
        <v>2</v>
      </c>
      <c r="T45" s="1">
        <v>2</v>
      </c>
      <c r="U45" s="1">
        <v>2</v>
      </c>
      <c r="V45" s="1">
        <v>2</v>
      </c>
      <c r="W45" s="1">
        <v>2</v>
      </c>
      <c r="X45" s="1">
        <v>6</v>
      </c>
      <c r="Y45" s="1">
        <v>2.33</v>
      </c>
      <c r="Z45" s="1">
        <v>2</v>
      </c>
      <c r="AA45" s="1">
        <v>3</v>
      </c>
      <c r="AB45" s="1">
        <v>2</v>
      </c>
      <c r="AC45" s="1">
        <v>2</v>
      </c>
      <c r="AD45" s="1">
        <v>3</v>
      </c>
      <c r="AE45" s="1">
        <v>2.1120000000000001</v>
      </c>
      <c r="AF45" s="1" t="s">
        <v>181</v>
      </c>
      <c r="AG45" s="1" t="s">
        <v>420</v>
      </c>
      <c r="AH45" s="1" t="s">
        <v>419</v>
      </c>
      <c r="AI45" s="1" t="s">
        <v>420</v>
      </c>
      <c r="AJ45" s="1">
        <v>0.25</v>
      </c>
      <c r="AK45" s="1" t="s">
        <v>420</v>
      </c>
      <c r="AL45" s="1" t="s">
        <v>442</v>
      </c>
      <c r="AM45" s="1" t="s">
        <v>420</v>
      </c>
      <c r="AN45" s="1">
        <v>-0.25</v>
      </c>
      <c r="AO45" s="1">
        <v>2</v>
      </c>
      <c r="AP45" s="1" t="s">
        <v>500</v>
      </c>
      <c r="AQ45" s="1" t="s">
        <v>709</v>
      </c>
      <c r="AR45" s="1">
        <v>0</v>
      </c>
    </row>
    <row r="46" spans="1:44" x14ac:dyDescent="0.6">
      <c r="A46" s="1" t="s">
        <v>501</v>
      </c>
      <c r="B46" s="1" t="s">
        <v>186</v>
      </c>
      <c r="C46" s="1" t="s">
        <v>502</v>
      </c>
      <c r="D46" s="1" t="s">
        <v>203</v>
      </c>
      <c r="E46" s="1">
        <v>2.67</v>
      </c>
      <c r="F46" s="1">
        <v>3</v>
      </c>
      <c r="G46" s="1">
        <v>2</v>
      </c>
      <c r="H46" s="1">
        <v>2</v>
      </c>
      <c r="I46" s="1">
        <v>2.5</v>
      </c>
      <c r="J46" s="1">
        <v>3</v>
      </c>
      <c r="K46" s="1">
        <v>2</v>
      </c>
      <c r="L46" s="1">
        <v>3</v>
      </c>
      <c r="M46" s="1">
        <v>2.75</v>
      </c>
      <c r="N46" s="1">
        <v>3</v>
      </c>
      <c r="O46" s="1">
        <v>3</v>
      </c>
      <c r="P46" s="1">
        <v>2</v>
      </c>
      <c r="Q46" s="1">
        <v>2.75</v>
      </c>
      <c r="R46" s="1">
        <v>4</v>
      </c>
      <c r="S46" s="1">
        <v>3</v>
      </c>
      <c r="T46" s="1">
        <v>3</v>
      </c>
      <c r="U46" s="1">
        <v>3</v>
      </c>
      <c r="V46" s="1">
        <v>3</v>
      </c>
      <c r="W46" s="1">
        <v>3</v>
      </c>
      <c r="X46" s="1">
        <v>5</v>
      </c>
      <c r="Y46" s="1">
        <v>3</v>
      </c>
      <c r="Z46" s="1">
        <v>3</v>
      </c>
      <c r="AA46" s="1">
        <v>3</v>
      </c>
      <c r="AB46" s="1">
        <v>3</v>
      </c>
      <c r="AC46" s="1">
        <v>3</v>
      </c>
      <c r="AD46" s="1">
        <v>3</v>
      </c>
      <c r="AE46" s="1" t="s">
        <v>206</v>
      </c>
      <c r="AF46" s="1" t="s">
        <v>206</v>
      </c>
      <c r="AG46" s="1" t="s">
        <v>420</v>
      </c>
      <c r="AH46" s="1" t="s">
        <v>420</v>
      </c>
      <c r="AI46" s="1" t="s">
        <v>419</v>
      </c>
      <c r="AJ46" s="1">
        <v>0.25</v>
      </c>
      <c r="AK46" s="1" t="s">
        <v>420</v>
      </c>
      <c r="AL46" s="1" t="s">
        <v>419</v>
      </c>
      <c r="AM46" s="1" t="s">
        <v>442</v>
      </c>
      <c r="AN46" s="1">
        <v>0</v>
      </c>
      <c r="AO46" s="1" t="s">
        <v>171</v>
      </c>
      <c r="AP46" s="1" t="s">
        <v>503</v>
      </c>
      <c r="AQ46" s="1" t="s">
        <v>728</v>
      </c>
      <c r="AR46" s="1">
        <v>1</v>
      </c>
    </row>
    <row r="47" spans="1:44" x14ac:dyDescent="0.6">
      <c r="A47" s="1" t="s">
        <v>287</v>
      </c>
      <c r="B47" s="1" t="s">
        <v>186</v>
      </c>
      <c r="C47" s="1" t="s">
        <v>288</v>
      </c>
      <c r="D47" s="1" t="s">
        <v>203</v>
      </c>
      <c r="E47" s="1">
        <v>2.83</v>
      </c>
      <c r="F47" s="1">
        <v>3</v>
      </c>
      <c r="G47" s="1">
        <v>2</v>
      </c>
      <c r="H47" s="1">
        <v>2</v>
      </c>
      <c r="I47" s="1">
        <v>2.5</v>
      </c>
      <c r="J47" s="1">
        <v>3</v>
      </c>
      <c r="K47" s="1">
        <v>3</v>
      </c>
      <c r="L47" s="1">
        <v>3</v>
      </c>
      <c r="M47" s="1">
        <v>3</v>
      </c>
      <c r="N47" s="1">
        <v>3</v>
      </c>
      <c r="O47" s="1">
        <v>3</v>
      </c>
      <c r="P47" s="1">
        <v>3</v>
      </c>
      <c r="Q47" s="1">
        <v>3</v>
      </c>
      <c r="R47" s="1">
        <v>4</v>
      </c>
      <c r="S47" s="1">
        <v>3</v>
      </c>
      <c r="T47" s="1">
        <v>3</v>
      </c>
      <c r="U47" s="1">
        <v>3</v>
      </c>
      <c r="V47" s="1">
        <v>3</v>
      </c>
      <c r="W47" s="1">
        <v>3</v>
      </c>
      <c r="X47" s="1">
        <v>6</v>
      </c>
      <c r="Y47" s="1">
        <v>2.83</v>
      </c>
      <c r="Z47" s="1">
        <v>3</v>
      </c>
      <c r="AA47" s="1">
        <v>3</v>
      </c>
      <c r="AB47" s="1">
        <v>3</v>
      </c>
      <c r="AC47" s="1">
        <v>3</v>
      </c>
      <c r="AD47" s="1">
        <v>3</v>
      </c>
      <c r="AE47" s="1">
        <v>2.875</v>
      </c>
      <c r="AF47" s="1" t="s">
        <v>180</v>
      </c>
      <c r="AG47" s="1" t="s">
        <v>420</v>
      </c>
      <c r="AH47" s="1" t="s">
        <v>419</v>
      </c>
      <c r="AI47" s="1" t="s">
        <v>419</v>
      </c>
      <c r="AJ47" s="1">
        <v>0.5</v>
      </c>
      <c r="AK47" s="1" t="s">
        <v>420</v>
      </c>
      <c r="AL47" s="1" t="s">
        <v>420</v>
      </c>
      <c r="AM47" s="1" t="s">
        <v>420</v>
      </c>
      <c r="AN47" s="1">
        <v>0</v>
      </c>
      <c r="AO47" s="1">
        <v>2</v>
      </c>
      <c r="AP47" s="1" t="s">
        <v>504</v>
      </c>
      <c r="AQ47" s="1" t="s">
        <v>708</v>
      </c>
      <c r="AR47" s="1">
        <v>0</v>
      </c>
    </row>
    <row r="48" spans="1:44" x14ac:dyDescent="0.6">
      <c r="A48" s="1" t="s">
        <v>289</v>
      </c>
      <c r="B48" s="1" t="s">
        <v>186</v>
      </c>
      <c r="C48" s="1" t="s">
        <v>290</v>
      </c>
      <c r="D48" s="1" t="s">
        <v>203</v>
      </c>
      <c r="E48" s="1">
        <v>2.42</v>
      </c>
      <c r="F48" s="1">
        <v>1</v>
      </c>
      <c r="G48" s="1">
        <v>2</v>
      </c>
      <c r="H48" s="1">
        <v>2</v>
      </c>
      <c r="I48" s="1">
        <v>1.5</v>
      </c>
      <c r="J48" s="1">
        <v>3</v>
      </c>
      <c r="K48" s="1">
        <v>3</v>
      </c>
      <c r="L48" s="1">
        <v>2</v>
      </c>
      <c r="M48" s="1">
        <v>2.75</v>
      </c>
      <c r="N48" s="1">
        <v>3</v>
      </c>
      <c r="O48" s="1">
        <v>3</v>
      </c>
      <c r="P48" s="1">
        <v>3</v>
      </c>
      <c r="Q48" s="1">
        <v>3</v>
      </c>
      <c r="R48" s="1">
        <v>4</v>
      </c>
      <c r="S48" s="1">
        <v>3</v>
      </c>
      <c r="T48" s="1">
        <v>3</v>
      </c>
      <c r="U48" s="1">
        <v>3</v>
      </c>
      <c r="V48" s="1">
        <v>3</v>
      </c>
      <c r="W48" s="1">
        <v>3</v>
      </c>
      <c r="X48" s="1">
        <v>6</v>
      </c>
      <c r="Y48" s="1">
        <v>3</v>
      </c>
      <c r="Z48" s="1">
        <v>3</v>
      </c>
      <c r="AA48" s="1">
        <v>3</v>
      </c>
      <c r="AB48" s="1">
        <v>3</v>
      </c>
      <c r="AC48" s="1">
        <v>3</v>
      </c>
      <c r="AD48" s="1">
        <v>3</v>
      </c>
      <c r="AE48" s="1">
        <v>2.6789999999999998</v>
      </c>
      <c r="AF48" s="1" t="s">
        <v>180</v>
      </c>
      <c r="AG48" s="1" t="s">
        <v>456</v>
      </c>
      <c r="AH48" s="1" t="s">
        <v>419</v>
      </c>
      <c r="AI48" s="1" t="s">
        <v>420</v>
      </c>
      <c r="AJ48" s="1">
        <v>1.25</v>
      </c>
      <c r="AK48" s="1" t="s">
        <v>420</v>
      </c>
      <c r="AL48" s="1" t="s">
        <v>420</v>
      </c>
      <c r="AM48" s="1" t="s">
        <v>419</v>
      </c>
      <c r="AN48" s="1">
        <v>0.25</v>
      </c>
      <c r="AO48" s="1">
        <v>3</v>
      </c>
      <c r="AP48" s="1" t="s">
        <v>505</v>
      </c>
      <c r="AQ48" s="1" t="s">
        <v>694</v>
      </c>
      <c r="AR48" s="1">
        <v>0</v>
      </c>
    </row>
    <row r="49" spans="1:44" x14ac:dyDescent="0.6">
      <c r="A49" s="1" t="s">
        <v>291</v>
      </c>
      <c r="B49" s="1" t="s">
        <v>186</v>
      </c>
      <c r="C49" s="1" t="s">
        <v>292</v>
      </c>
      <c r="D49" s="1" t="s">
        <v>203</v>
      </c>
      <c r="E49" s="1">
        <v>2.67</v>
      </c>
      <c r="F49" s="1">
        <v>3</v>
      </c>
      <c r="G49" s="1">
        <v>2</v>
      </c>
      <c r="H49" s="1">
        <v>2</v>
      </c>
      <c r="I49" s="1">
        <v>2.5</v>
      </c>
      <c r="J49" s="1">
        <v>3</v>
      </c>
      <c r="K49" s="1">
        <v>2</v>
      </c>
      <c r="L49" s="1">
        <v>2</v>
      </c>
      <c r="M49" s="1">
        <v>2.5</v>
      </c>
      <c r="N49" s="1">
        <v>3</v>
      </c>
      <c r="O49" s="1">
        <v>3</v>
      </c>
      <c r="P49" s="1">
        <v>3</v>
      </c>
      <c r="Q49" s="1">
        <v>3</v>
      </c>
      <c r="R49" s="1">
        <v>4</v>
      </c>
      <c r="S49" s="1">
        <v>3</v>
      </c>
      <c r="T49" s="1">
        <v>3</v>
      </c>
      <c r="U49" s="1">
        <v>3</v>
      </c>
      <c r="V49" s="1">
        <v>3</v>
      </c>
      <c r="W49" s="1">
        <v>3</v>
      </c>
      <c r="X49" s="1">
        <v>6</v>
      </c>
      <c r="Y49" s="1">
        <v>3</v>
      </c>
      <c r="Z49" s="1">
        <v>3</v>
      </c>
      <c r="AA49" s="1">
        <v>3</v>
      </c>
      <c r="AB49" s="1">
        <v>3</v>
      </c>
      <c r="AC49" s="1">
        <v>3</v>
      </c>
      <c r="AD49" s="1">
        <v>3</v>
      </c>
      <c r="AE49" s="1">
        <v>2.8170000000000002</v>
      </c>
      <c r="AF49" s="1" t="s">
        <v>180</v>
      </c>
      <c r="AG49" s="1" t="s">
        <v>420</v>
      </c>
      <c r="AH49" s="1" t="s">
        <v>420</v>
      </c>
      <c r="AI49" s="1" t="s">
        <v>420</v>
      </c>
      <c r="AJ49" s="1">
        <v>0</v>
      </c>
      <c r="AK49" s="1" t="s">
        <v>420</v>
      </c>
      <c r="AL49" s="1" t="s">
        <v>419</v>
      </c>
      <c r="AM49" s="1" t="s">
        <v>419</v>
      </c>
      <c r="AN49" s="1">
        <v>0.5</v>
      </c>
      <c r="AO49" s="1">
        <v>3</v>
      </c>
      <c r="AP49" s="1" t="s">
        <v>506</v>
      </c>
      <c r="AQ49" s="1" t="s">
        <v>704</v>
      </c>
      <c r="AR49" s="1">
        <v>0</v>
      </c>
    </row>
    <row r="50" spans="1:44" x14ac:dyDescent="0.6">
      <c r="A50" s="1" t="s">
        <v>507</v>
      </c>
      <c r="B50" s="1" t="s">
        <v>186</v>
      </c>
      <c r="C50" s="1" t="s">
        <v>508</v>
      </c>
      <c r="D50" s="1" t="s">
        <v>203</v>
      </c>
      <c r="E50" s="1">
        <v>2.75</v>
      </c>
      <c r="F50" s="1">
        <v>2</v>
      </c>
      <c r="G50" s="1">
        <v>3</v>
      </c>
      <c r="H50" s="1">
        <v>2</v>
      </c>
      <c r="I50" s="1">
        <v>2.25</v>
      </c>
      <c r="J50" s="1">
        <v>3</v>
      </c>
      <c r="K50" s="1">
        <v>3</v>
      </c>
      <c r="L50" s="1">
        <v>3</v>
      </c>
      <c r="M50" s="1">
        <v>3</v>
      </c>
      <c r="N50" s="1">
        <v>3</v>
      </c>
      <c r="O50" s="1">
        <v>3</v>
      </c>
      <c r="P50" s="1">
        <v>3</v>
      </c>
      <c r="Q50" s="1">
        <v>3</v>
      </c>
      <c r="R50" s="1">
        <v>4</v>
      </c>
      <c r="S50" s="1">
        <v>3</v>
      </c>
      <c r="T50" s="1">
        <v>3</v>
      </c>
      <c r="U50" s="1">
        <v>3</v>
      </c>
      <c r="V50" s="1">
        <v>3</v>
      </c>
      <c r="W50" s="1">
        <v>3</v>
      </c>
      <c r="X50" s="1">
        <v>5</v>
      </c>
      <c r="Y50" s="1">
        <v>2.6</v>
      </c>
      <c r="Z50" s="1">
        <v>3</v>
      </c>
      <c r="AA50" s="1">
        <v>3</v>
      </c>
      <c r="AB50" s="1">
        <v>3</v>
      </c>
      <c r="AC50" s="1">
        <v>2</v>
      </c>
      <c r="AD50" s="1">
        <v>2</v>
      </c>
      <c r="AE50" s="1" t="s">
        <v>206</v>
      </c>
      <c r="AF50" s="1" t="s">
        <v>206</v>
      </c>
      <c r="AG50" s="1" t="s">
        <v>419</v>
      </c>
      <c r="AH50" s="1" t="s">
        <v>420</v>
      </c>
      <c r="AI50" s="1" t="s">
        <v>419</v>
      </c>
      <c r="AJ50" s="1">
        <v>0.75</v>
      </c>
      <c r="AK50" s="1" t="s">
        <v>420</v>
      </c>
      <c r="AL50" s="1" t="s">
        <v>420</v>
      </c>
      <c r="AM50" s="1" t="s">
        <v>420</v>
      </c>
      <c r="AN50" s="1">
        <v>0</v>
      </c>
      <c r="AO50" s="1" t="s">
        <v>171</v>
      </c>
      <c r="AP50" s="1" t="s">
        <v>509</v>
      </c>
      <c r="AQ50" s="1" t="s">
        <v>689</v>
      </c>
      <c r="AR50" s="1">
        <v>1</v>
      </c>
    </row>
    <row r="51" spans="1:44" x14ac:dyDescent="0.6">
      <c r="A51" s="1" t="s">
        <v>293</v>
      </c>
      <c r="B51" s="1" t="s">
        <v>186</v>
      </c>
      <c r="C51" s="1" t="s">
        <v>294</v>
      </c>
      <c r="D51" s="1" t="s">
        <v>203</v>
      </c>
      <c r="E51" s="1">
        <v>2.58</v>
      </c>
      <c r="F51" s="1">
        <v>2</v>
      </c>
      <c r="G51" s="1">
        <v>2</v>
      </c>
      <c r="H51" s="1">
        <v>2</v>
      </c>
      <c r="I51" s="1">
        <v>2</v>
      </c>
      <c r="J51" s="1">
        <v>3</v>
      </c>
      <c r="K51" s="1">
        <v>2</v>
      </c>
      <c r="L51" s="1">
        <v>3</v>
      </c>
      <c r="M51" s="1">
        <v>2.75</v>
      </c>
      <c r="N51" s="1">
        <v>3</v>
      </c>
      <c r="O51" s="1">
        <v>3</v>
      </c>
      <c r="P51" s="1">
        <v>3</v>
      </c>
      <c r="Q51" s="1">
        <v>3</v>
      </c>
      <c r="R51" s="1">
        <v>4</v>
      </c>
      <c r="S51" s="1">
        <v>3</v>
      </c>
      <c r="T51" s="1">
        <v>3</v>
      </c>
      <c r="U51" s="1">
        <v>3</v>
      </c>
      <c r="V51" s="1">
        <v>3</v>
      </c>
      <c r="W51" s="1">
        <v>3</v>
      </c>
      <c r="X51" s="1">
        <v>6</v>
      </c>
      <c r="Y51" s="1">
        <v>1.83</v>
      </c>
      <c r="Z51" s="1">
        <v>2</v>
      </c>
      <c r="AA51" s="1">
        <v>2</v>
      </c>
      <c r="AB51" s="1">
        <v>1</v>
      </c>
      <c r="AC51" s="1">
        <v>2</v>
      </c>
      <c r="AD51" s="1">
        <v>2</v>
      </c>
      <c r="AE51" s="1">
        <v>2.5369999999999999</v>
      </c>
      <c r="AF51" s="1" t="s">
        <v>180</v>
      </c>
      <c r="AG51" s="1" t="s">
        <v>419</v>
      </c>
      <c r="AH51" s="1" t="s">
        <v>420</v>
      </c>
      <c r="AI51" s="1" t="s">
        <v>419</v>
      </c>
      <c r="AJ51" s="1">
        <v>0.75</v>
      </c>
      <c r="AK51" s="1" t="s">
        <v>420</v>
      </c>
      <c r="AL51" s="1" t="s">
        <v>419</v>
      </c>
      <c r="AM51" s="1" t="s">
        <v>420</v>
      </c>
      <c r="AN51" s="1">
        <v>0.25</v>
      </c>
      <c r="AO51" s="1">
        <v>2</v>
      </c>
      <c r="AP51" s="1" t="s">
        <v>510</v>
      </c>
      <c r="AQ51" s="1" t="s">
        <v>692</v>
      </c>
      <c r="AR51" s="1">
        <v>0</v>
      </c>
    </row>
    <row r="52" spans="1:44" x14ac:dyDescent="0.6">
      <c r="A52" s="1" t="s">
        <v>295</v>
      </c>
      <c r="B52" s="1" t="s">
        <v>186</v>
      </c>
      <c r="C52" s="1" t="s">
        <v>296</v>
      </c>
      <c r="D52" s="1" t="s">
        <v>203</v>
      </c>
      <c r="E52" s="1">
        <v>2.83</v>
      </c>
      <c r="F52" s="1">
        <v>3</v>
      </c>
      <c r="G52" s="1">
        <v>3</v>
      </c>
      <c r="H52" s="1">
        <v>2</v>
      </c>
      <c r="I52" s="1">
        <v>2.75</v>
      </c>
      <c r="J52" s="1">
        <v>3</v>
      </c>
      <c r="K52" s="1">
        <v>3</v>
      </c>
      <c r="L52" s="1">
        <v>2</v>
      </c>
      <c r="M52" s="1">
        <v>2.75</v>
      </c>
      <c r="N52" s="1">
        <v>3</v>
      </c>
      <c r="O52" s="1">
        <v>3</v>
      </c>
      <c r="P52" s="1">
        <v>3</v>
      </c>
      <c r="Q52" s="1">
        <v>3</v>
      </c>
      <c r="R52" s="1">
        <v>4</v>
      </c>
      <c r="S52" s="1">
        <v>3</v>
      </c>
      <c r="T52" s="1">
        <v>3</v>
      </c>
      <c r="U52" s="1">
        <v>3</v>
      </c>
      <c r="V52" s="1">
        <v>3</v>
      </c>
      <c r="W52" s="1">
        <v>3</v>
      </c>
      <c r="X52" s="1">
        <v>6</v>
      </c>
      <c r="Y52" s="1">
        <v>2.67</v>
      </c>
      <c r="Z52" s="1">
        <v>3</v>
      </c>
      <c r="AA52" s="1">
        <v>3</v>
      </c>
      <c r="AB52" s="1">
        <v>3</v>
      </c>
      <c r="AC52" s="1">
        <v>2</v>
      </c>
      <c r="AD52" s="1">
        <v>3</v>
      </c>
      <c r="AE52" s="1">
        <v>2.8420000000000001</v>
      </c>
      <c r="AF52" s="1" t="s">
        <v>180</v>
      </c>
      <c r="AG52" s="1" t="s">
        <v>420</v>
      </c>
      <c r="AH52" s="1" t="s">
        <v>420</v>
      </c>
      <c r="AI52" s="1" t="s">
        <v>420</v>
      </c>
      <c r="AJ52" s="1">
        <v>0</v>
      </c>
      <c r="AK52" s="1" t="s">
        <v>420</v>
      </c>
      <c r="AL52" s="1" t="s">
        <v>420</v>
      </c>
      <c r="AM52" s="1" t="s">
        <v>419</v>
      </c>
      <c r="AN52" s="1">
        <v>0.25</v>
      </c>
      <c r="AO52" s="1">
        <v>2</v>
      </c>
      <c r="AP52" s="1" t="s">
        <v>511</v>
      </c>
      <c r="AQ52" s="1" t="s">
        <v>723</v>
      </c>
      <c r="AR52" s="1">
        <v>0</v>
      </c>
    </row>
    <row r="53" spans="1:44" x14ac:dyDescent="0.6">
      <c r="A53" s="1" t="s">
        <v>512</v>
      </c>
      <c r="B53" s="1" t="s">
        <v>186</v>
      </c>
      <c r="C53" s="1" t="s">
        <v>513</v>
      </c>
      <c r="D53" s="1" t="s">
        <v>203</v>
      </c>
      <c r="E53" s="1">
        <v>2.67</v>
      </c>
      <c r="F53" s="1">
        <v>2</v>
      </c>
      <c r="G53" s="1">
        <v>3</v>
      </c>
      <c r="H53" s="1">
        <v>3</v>
      </c>
      <c r="I53" s="1">
        <v>2.5</v>
      </c>
      <c r="J53" s="1">
        <v>3</v>
      </c>
      <c r="K53" s="1">
        <v>2</v>
      </c>
      <c r="L53" s="1">
        <v>3</v>
      </c>
      <c r="M53" s="1">
        <v>2.75</v>
      </c>
      <c r="N53" s="1">
        <v>3</v>
      </c>
      <c r="O53" s="1">
        <v>2</v>
      </c>
      <c r="P53" s="1">
        <v>3</v>
      </c>
      <c r="Q53" s="1">
        <v>2.75</v>
      </c>
      <c r="R53" s="1">
        <v>4</v>
      </c>
      <c r="S53" s="1">
        <v>3</v>
      </c>
      <c r="T53" s="1">
        <v>3</v>
      </c>
      <c r="U53" s="1">
        <v>3</v>
      </c>
      <c r="V53" s="1">
        <v>3</v>
      </c>
      <c r="W53" s="1">
        <v>3</v>
      </c>
      <c r="X53" s="1">
        <v>6</v>
      </c>
      <c r="Y53" s="1">
        <v>3</v>
      </c>
      <c r="Z53" s="1">
        <v>3</v>
      </c>
      <c r="AA53" s="1">
        <v>3</v>
      </c>
      <c r="AB53" s="1">
        <v>3</v>
      </c>
      <c r="AC53" s="1">
        <v>3</v>
      </c>
      <c r="AD53" s="1">
        <v>3</v>
      </c>
      <c r="AE53" s="1">
        <v>2.8170000000000002</v>
      </c>
      <c r="AF53" s="1" t="s">
        <v>180</v>
      </c>
      <c r="AG53" s="1" t="s">
        <v>419</v>
      </c>
      <c r="AH53" s="1" t="s">
        <v>442</v>
      </c>
      <c r="AI53" s="1" t="s">
        <v>420</v>
      </c>
      <c r="AJ53" s="1">
        <v>0.25</v>
      </c>
      <c r="AK53" s="1" t="s">
        <v>420</v>
      </c>
      <c r="AL53" s="1" t="s">
        <v>420</v>
      </c>
      <c r="AM53" s="1" t="s">
        <v>420</v>
      </c>
      <c r="AN53" s="1">
        <v>0</v>
      </c>
      <c r="AO53" s="1">
        <v>3</v>
      </c>
      <c r="AP53" s="1" t="s">
        <v>514</v>
      </c>
      <c r="AQ53" s="1" t="s">
        <v>691</v>
      </c>
      <c r="AR53" s="1">
        <v>0</v>
      </c>
    </row>
    <row r="54" spans="1:44" x14ac:dyDescent="0.6">
      <c r="A54" s="1" t="s">
        <v>297</v>
      </c>
      <c r="B54" s="1" t="s">
        <v>186</v>
      </c>
      <c r="C54" s="1" t="s">
        <v>762</v>
      </c>
      <c r="D54" s="1" t="s">
        <v>203</v>
      </c>
      <c r="E54" s="1">
        <v>1.92</v>
      </c>
      <c r="F54" s="1">
        <v>2</v>
      </c>
      <c r="G54" s="1">
        <v>2</v>
      </c>
      <c r="H54" s="1">
        <v>1</v>
      </c>
      <c r="I54" s="1">
        <v>1.75</v>
      </c>
      <c r="J54" s="1">
        <v>2</v>
      </c>
      <c r="K54" s="1">
        <v>2</v>
      </c>
      <c r="L54" s="1">
        <v>2</v>
      </c>
      <c r="M54" s="1">
        <v>2</v>
      </c>
      <c r="N54" s="1">
        <v>2</v>
      </c>
      <c r="O54" s="1">
        <v>2</v>
      </c>
      <c r="P54" s="1">
        <v>2</v>
      </c>
      <c r="Q54" s="1">
        <v>2</v>
      </c>
      <c r="R54" s="1">
        <v>4</v>
      </c>
      <c r="S54" s="1">
        <v>2.5</v>
      </c>
      <c r="T54" s="1">
        <v>3</v>
      </c>
      <c r="U54" s="1">
        <v>3</v>
      </c>
      <c r="V54" s="1">
        <v>2</v>
      </c>
      <c r="W54" s="1">
        <v>2</v>
      </c>
      <c r="X54" s="1">
        <v>6</v>
      </c>
      <c r="Y54" s="1">
        <v>2.67</v>
      </c>
      <c r="Z54" s="1">
        <v>3</v>
      </c>
      <c r="AA54" s="1">
        <v>3</v>
      </c>
      <c r="AB54" s="1">
        <v>3</v>
      </c>
      <c r="AC54" s="1">
        <v>2</v>
      </c>
      <c r="AD54" s="1">
        <v>3</v>
      </c>
      <c r="AE54" s="1">
        <v>2.2130000000000001</v>
      </c>
      <c r="AF54" s="1" t="s">
        <v>180</v>
      </c>
      <c r="AG54" s="1" t="s">
        <v>420</v>
      </c>
      <c r="AH54" s="1" t="s">
        <v>420</v>
      </c>
      <c r="AI54" s="1" t="s">
        <v>419</v>
      </c>
      <c r="AJ54" s="1">
        <v>0.25</v>
      </c>
      <c r="AK54" s="1" t="s">
        <v>420</v>
      </c>
      <c r="AL54" s="1" t="s">
        <v>420</v>
      </c>
      <c r="AM54" s="1" t="s">
        <v>420</v>
      </c>
      <c r="AN54" s="1">
        <v>0</v>
      </c>
      <c r="AO54" s="1">
        <v>2</v>
      </c>
      <c r="AP54" s="1" t="s">
        <v>515</v>
      </c>
      <c r="AQ54" s="1" t="s">
        <v>699</v>
      </c>
      <c r="AR54" s="1">
        <v>0</v>
      </c>
    </row>
    <row r="55" spans="1:44" x14ac:dyDescent="0.6">
      <c r="A55" s="1" t="s">
        <v>516</v>
      </c>
      <c r="B55" s="1" t="s">
        <v>186</v>
      </c>
      <c r="C55" s="1" t="s">
        <v>517</v>
      </c>
      <c r="D55" s="1" t="s">
        <v>203</v>
      </c>
      <c r="E55" s="1">
        <v>2.5</v>
      </c>
      <c r="F55" s="1">
        <v>2</v>
      </c>
      <c r="G55" s="1">
        <v>3</v>
      </c>
      <c r="H55" s="1">
        <v>2</v>
      </c>
      <c r="I55" s="1">
        <v>2.25</v>
      </c>
      <c r="J55" s="1">
        <v>2</v>
      </c>
      <c r="K55" s="1">
        <v>3</v>
      </c>
      <c r="L55" s="1">
        <v>2</v>
      </c>
      <c r="M55" s="1">
        <v>2.25</v>
      </c>
      <c r="N55" s="1">
        <v>3</v>
      </c>
      <c r="O55" s="1">
        <v>3</v>
      </c>
      <c r="P55" s="1">
        <v>3</v>
      </c>
      <c r="Q55" s="1">
        <v>3</v>
      </c>
      <c r="R55" s="1">
        <v>4</v>
      </c>
      <c r="S55" s="1">
        <v>2.5</v>
      </c>
      <c r="T55" s="1">
        <v>3</v>
      </c>
      <c r="U55" s="1">
        <v>2</v>
      </c>
      <c r="V55" s="1">
        <v>3</v>
      </c>
      <c r="W55" s="1">
        <v>2</v>
      </c>
      <c r="X55" s="1">
        <v>6</v>
      </c>
      <c r="Y55" s="1">
        <v>3</v>
      </c>
      <c r="Z55" s="1">
        <v>3</v>
      </c>
      <c r="AA55" s="1">
        <v>3</v>
      </c>
      <c r="AB55" s="1">
        <v>3</v>
      </c>
      <c r="AC55" s="1">
        <v>3</v>
      </c>
      <c r="AD55" s="1">
        <v>3</v>
      </c>
      <c r="AE55" s="1">
        <v>2.6</v>
      </c>
      <c r="AF55" s="1" t="s">
        <v>180</v>
      </c>
      <c r="AG55" s="1" t="s">
        <v>420</v>
      </c>
      <c r="AH55" s="1" t="s">
        <v>420</v>
      </c>
      <c r="AI55" s="1" t="s">
        <v>420</v>
      </c>
      <c r="AJ55" s="1">
        <v>0</v>
      </c>
      <c r="AK55" s="1" t="s">
        <v>419</v>
      </c>
      <c r="AL55" s="1" t="s">
        <v>420</v>
      </c>
      <c r="AM55" s="1" t="s">
        <v>419</v>
      </c>
      <c r="AN55" s="1">
        <v>0.75</v>
      </c>
      <c r="AO55" s="1">
        <v>3</v>
      </c>
      <c r="AP55" s="1" t="s">
        <v>518</v>
      </c>
      <c r="AQ55" s="1" t="s">
        <v>694</v>
      </c>
      <c r="AR55" s="1">
        <v>0</v>
      </c>
    </row>
    <row r="56" spans="1:44" x14ac:dyDescent="0.6">
      <c r="A56" s="1" t="s">
        <v>519</v>
      </c>
      <c r="B56" s="1" t="s">
        <v>186</v>
      </c>
      <c r="C56" s="1" t="s">
        <v>520</v>
      </c>
      <c r="D56" s="1" t="s">
        <v>203</v>
      </c>
      <c r="E56" s="1">
        <v>2.83</v>
      </c>
      <c r="F56" s="1">
        <v>3</v>
      </c>
      <c r="G56" s="1">
        <v>3</v>
      </c>
      <c r="H56" s="1">
        <v>2</v>
      </c>
      <c r="I56" s="1">
        <v>2.75</v>
      </c>
      <c r="J56" s="1">
        <v>3</v>
      </c>
      <c r="K56" s="1">
        <v>2</v>
      </c>
      <c r="L56" s="1">
        <v>3</v>
      </c>
      <c r="M56" s="1">
        <v>2.75</v>
      </c>
      <c r="N56" s="1">
        <v>3</v>
      </c>
      <c r="O56" s="1">
        <v>3</v>
      </c>
      <c r="P56" s="1">
        <v>3</v>
      </c>
      <c r="Q56" s="1">
        <v>3</v>
      </c>
      <c r="R56" s="1">
        <v>4</v>
      </c>
      <c r="S56" s="1">
        <v>3</v>
      </c>
      <c r="T56" s="1">
        <v>3</v>
      </c>
      <c r="U56" s="1">
        <v>3</v>
      </c>
      <c r="V56" s="1">
        <v>3</v>
      </c>
      <c r="W56" s="1">
        <v>3</v>
      </c>
      <c r="X56" s="1">
        <v>6</v>
      </c>
      <c r="Y56" s="1">
        <v>2.83</v>
      </c>
      <c r="Z56" s="1">
        <v>3</v>
      </c>
      <c r="AA56" s="1">
        <v>2</v>
      </c>
      <c r="AB56" s="1">
        <v>3</v>
      </c>
      <c r="AC56" s="1">
        <v>3</v>
      </c>
      <c r="AD56" s="1">
        <v>3</v>
      </c>
      <c r="AE56" s="1">
        <v>2.875</v>
      </c>
      <c r="AF56" s="1" t="s">
        <v>180</v>
      </c>
      <c r="AG56" s="1" t="s">
        <v>420</v>
      </c>
      <c r="AH56" s="1" t="s">
        <v>442</v>
      </c>
      <c r="AI56" s="1" t="s">
        <v>419</v>
      </c>
      <c r="AJ56" s="1">
        <v>0</v>
      </c>
      <c r="AK56" s="1" t="s">
        <v>420</v>
      </c>
      <c r="AL56" s="1" t="s">
        <v>419</v>
      </c>
      <c r="AM56" s="1" t="s">
        <v>420</v>
      </c>
      <c r="AN56" s="1">
        <v>0.25</v>
      </c>
      <c r="AO56" s="1">
        <v>3</v>
      </c>
      <c r="AP56" s="1" t="s">
        <v>521</v>
      </c>
      <c r="AQ56" s="1" t="s">
        <v>722</v>
      </c>
      <c r="AR56" s="1">
        <v>0</v>
      </c>
    </row>
    <row r="57" spans="1:44" x14ac:dyDescent="0.6">
      <c r="A57" s="1" t="s">
        <v>298</v>
      </c>
      <c r="B57" s="1" t="s">
        <v>186</v>
      </c>
      <c r="C57" s="1" t="s">
        <v>299</v>
      </c>
      <c r="D57" s="1" t="s">
        <v>203</v>
      </c>
      <c r="E57" s="1">
        <v>2.83</v>
      </c>
      <c r="F57" s="1">
        <v>3</v>
      </c>
      <c r="G57" s="1">
        <v>3</v>
      </c>
      <c r="H57" s="1">
        <v>3</v>
      </c>
      <c r="I57" s="1">
        <v>3</v>
      </c>
      <c r="J57" s="1">
        <v>3</v>
      </c>
      <c r="K57" s="1">
        <v>2</v>
      </c>
      <c r="L57" s="1">
        <v>2</v>
      </c>
      <c r="M57" s="1">
        <v>2.5</v>
      </c>
      <c r="N57" s="1">
        <v>3</v>
      </c>
      <c r="O57" s="1">
        <v>3</v>
      </c>
      <c r="P57" s="1">
        <v>3</v>
      </c>
      <c r="Q57" s="1">
        <v>3</v>
      </c>
      <c r="R57" s="1">
        <v>4</v>
      </c>
      <c r="S57" s="1">
        <v>3</v>
      </c>
      <c r="T57" s="1">
        <v>3</v>
      </c>
      <c r="U57" s="1">
        <v>3</v>
      </c>
      <c r="V57" s="1">
        <v>3</v>
      </c>
      <c r="W57" s="1">
        <v>3</v>
      </c>
      <c r="X57" s="1">
        <v>5</v>
      </c>
      <c r="Y57" s="1">
        <v>3</v>
      </c>
      <c r="Z57" s="1">
        <v>3</v>
      </c>
      <c r="AA57" s="1">
        <v>3</v>
      </c>
      <c r="AB57" s="1">
        <v>3</v>
      </c>
      <c r="AC57" s="1">
        <v>3</v>
      </c>
      <c r="AD57" s="1">
        <v>3</v>
      </c>
      <c r="AE57" s="1" t="s">
        <v>206</v>
      </c>
      <c r="AF57" s="1" t="s">
        <v>206</v>
      </c>
      <c r="AG57" s="1" t="s">
        <v>420</v>
      </c>
      <c r="AH57" s="1" t="s">
        <v>442</v>
      </c>
      <c r="AI57" s="1" t="s">
        <v>442</v>
      </c>
      <c r="AJ57" s="1">
        <v>-0.5</v>
      </c>
      <c r="AK57" s="1" t="s">
        <v>420</v>
      </c>
      <c r="AL57" s="1" t="s">
        <v>419</v>
      </c>
      <c r="AM57" s="1" t="s">
        <v>419</v>
      </c>
      <c r="AN57" s="1">
        <v>0.5</v>
      </c>
      <c r="AO57" s="1" t="s">
        <v>171</v>
      </c>
      <c r="AP57" s="1" t="s">
        <v>491</v>
      </c>
      <c r="AQ57" s="1" t="s">
        <v>718</v>
      </c>
      <c r="AR57" s="1">
        <v>1</v>
      </c>
    </row>
    <row r="58" spans="1:44" x14ac:dyDescent="0.6">
      <c r="A58" s="1" t="s">
        <v>300</v>
      </c>
      <c r="B58" s="1" t="s">
        <v>186</v>
      </c>
      <c r="C58" s="1" t="s">
        <v>301</v>
      </c>
      <c r="D58" s="1" t="s">
        <v>203</v>
      </c>
      <c r="E58" s="1">
        <v>2.83</v>
      </c>
      <c r="F58" s="1">
        <v>3</v>
      </c>
      <c r="G58" s="1">
        <v>2</v>
      </c>
      <c r="H58" s="1">
        <v>3</v>
      </c>
      <c r="I58" s="1">
        <v>2.75</v>
      </c>
      <c r="J58" s="1">
        <v>3</v>
      </c>
      <c r="K58" s="1">
        <v>3</v>
      </c>
      <c r="L58" s="1">
        <v>2</v>
      </c>
      <c r="M58" s="1">
        <v>2.75</v>
      </c>
      <c r="N58" s="1">
        <v>3</v>
      </c>
      <c r="O58" s="1">
        <v>3</v>
      </c>
      <c r="P58" s="1">
        <v>3</v>
      </c>
      <c r="Q58" s="1">
        <v>3</v>
      </c>
      <c r="R58" s="1">
        <v>4</v>
      </c>
      <c r="S58" s="1">
        <v>2.75</v>
      </c>
      <c r="T58" s="1">
        <v>3</v>
      </c>
      <c r="U58" s="1">
        <v>3</v>
      </c>
      <c r="V58" s="1">
        <v>2</v>
      </c>
      <c r="W58" s="1">
        <v>3</v>
      </c>
      <c r="X58" s="1">
        <v>6</v>
      </c>
      <c r="Y58" s="1">
        <v>3</v>
      </c>
      <c r="Z58" s="1">
        <v>3</v>
      </c>
      <c r="AA58" s="1">
        <v>3</v>
      </c>
      <c r="AB58" s="1">
        <v>3</v>
      </c>
      <c r="AC58" s="1">
        <v>3</v>
      </c>
      <c r="AD58" s="1">
        <v>3</v>
      </c>
      <c r="AE58" s="1">
        <v>2.8460000000000001</v>
      </c>
      <c r="AF58" s="1" t="s">
        <v>180</v>
      </c>
      <c r="AG58" s="1" t="s">
        <v>420</v>
      </c>
      <c r="AH58" s="1" t="s">
        <v>419</v>
      </c>
      <c r="AI58" s="1" t="s">
        <v>442</v>
      </c>
      <c r="AJ58" s="1">
        <v>0</v>
      </c>
      <c r="AK58" s="1" t="s">
        <v>420</v>
      </c>
      <c r="AL58" s="1" t="s">
        <v>420</v>
      </c>
      <c r="AM58" s="1" t="s">
        <v>419</v>
      </c>
      <c r="AN58" s="1">
        <v>0.25</v>
      </c>
      <c r="AO58" s="1">
        <v>3</v>
      </c>
      <c r="AP58" s="1" t="s">
        <v>522</v>
      </c>
      <c r="AQ58" s="1" t="s">
        <v>714</v>
      </c>
      <c r="AR58" s="1">
        <v>0</v>
      </c>
    </row>
    <row r="59" spans="1:44" x14ac:dyDescent="0.6">
      <c r="A59" s="1" t="s">
        <v>302</v>
      </c>
      <c r="B59" s="1" t="s">
        <v>186</v>
      </c>
      <c r="C59" s="1" t="s">
        <v>763</v>
      </c>
      <c r="D59" s="1" t="s">
        <v>203</v>
      </c>
      <c r="E59" s="1">
        <v>2.58</v>
      </c>
      <c r="F59" s="1">
        <v>2</v>
      </c>
      <c r="G59" s="1">
        <v>2</v>
      </c>
      <c r="H59" s="1">
        <v>2</v>
      </c>
      <c r="I59" s="1">
        <v>2</v>
      </c>
      <c r="J59" s="1">
        <v>3</v>
      </c>
      <c r="K59" s="1">
        <v>2</v>
      </c>
      <c r="L59" s="1">
        <v>3</v>
      </c>
      <c r="M59" s="1">
        <v>2.75</v>
      </c>
      <c r="N59" s="1">
        <v>3</v>
      </c>
      <c r="O59" s="1">
        <v>3</v>
      </c>
      <c r="P59" s="1">
        <v>3</v>
      </c>
      <c r="Q59" s="1">
        <v>3</v>
      </c>
      <c r="R59" s="1">
        <v>4</v>
      </c>
      <c r="S59" s="1">
        <v>3</v>
      </c>
      <c r="T59" s="1">
        <v>3</v>
      </c>
      <c r="U59" s="1">
        <v>3</v>
      </c>
      <c r="V59" s="1">
        <v>3</v>
      </c>
      <c r="W59" s="1">
        <v>3</v>
      </c>
      <c r="X59" s="1">
        <v>6</v>
      </c>
      <c r="Y59" s="1">
        <v>3</v>
      </c>
      <c r="Z59" s="1">
        <v>3</v>
      </c>
      <c r="AA59" s="1">
        <v>3</v>
      </c>
      <c r="AB59" s="1">
        <v>3</v>
      </c>
      <c r="AC59" s="1">
        <v>3</v>
      </c>
      <c r="AD59" s="1">
        <v>3</v>
      </c>
      <c r="AE59" s="1">
        <v>2.7709999999999999</v>
      </c>
      <c r="AF59" s="1" t="s">
        <v>180</v>
      </c>
      <c r="AG59" s="1" t="s">
        <v>419</v>
      </c>
      <c r="AH59" s="1" t="s">
        <v>420</v>
      </c>
      <c r="AI59" s="1" t="s">
        <v>419</v>
      </c>
      <c r="AJ59" s="1">
        <v>0.75</v>
      </c>
      <c r="AK59" s="1" t="s">
        <v>420</v>
      </c>
      <c r="AL59" s="1" t="s">
        <v>419</v>
      </c>
      <c r="AM59" s="1" t="s">
        <v>420</v>
      </c>
      <c r="AN59" s="1">
        <v>0.25</v>
      </c>
      <c r="AO59" s="1">
        <v>3</v>
      </c>
      <c r="AP59" s="1" t="s">
        <v>523</v>
      </c>
      <c r="AQ59" s="1" t="s">
        <v>726</v>
      </c>
      <c r="AR59" s="1">
        <v>0</v>
      </c>
    </row>
    <row r="60" spans="1:44" x14ac:dyDescent="0.6">
      <c r="A60" s="1" t="s">
        <v>303</v>
      </c>
      <c r="B60" s="1" t="s">
        <v>186</v>
      </c>
      <c r="C60" s="1" t="s">
        <v>304</v>
      </c>
      <c r="D60" s="1" t="s">
        <v>203</v>
      </c>
      <c r="E60" s="1">
        <v>2.42</v>
      </c>
      <c r="F60" s="1">
        <v>3</v>
      </c>
      <c r="G60" s="1">
        <v>2</v>
      </c>
      <c r="H60" s="1">
        <v>1</v>
      </c>
      <c r="I60" s="1">
        <v>2.25</v>
      </c>
      <c r="J60" s="1">
        <v>3</v>
      </c>
      <c r="K60" s="1">
        <v>3</v>
      </c>
      <c r="L60" s="1">
        <v>2</v>
      </c>
      <c r="M60" s="1">
        <v>2.75</v>
      </c>
      <c r="N60" s="1">
        <v>2</v>
      </c>
      <c r="O60" s="1">
        <v>3</v>
      </c>
      <c r="P60" s="1">
        <v>2</v>
      </c>
      <c r="Q60" s="1">
        <v>2.25</v>
      </c>
      <c r="R60" s="1">
        <v>4</v>
      </c>
      <c r="S60" s="1">
        <v>2.5</v>
      </c>
      <c r="T60" s="1">
        <v>2</v>
      </c>
      <c r="U60" s="1">
        <v>2</v>
      </c>
      <c r="V60" s="1">
        <v>3</v>
      </c>
      <c r="W60" s="1">
        <v>3</v>
      </c>
      <c r="X60" s="1">
        <v>6</v>
      </c>
      <c r="Y60" s="1">
        <v>2.5</v>
      </c>
      <c r="Z60" s="1">
        <v>3</v>
      </c>
      <c r="AA60" s="1">
        <v>2</v>
      </c>
      <c r="AB60" s="1">
        <v>2</v>
      </c>
      <c r="AC60" s="1">
        <v>3</v>
      </c>
      <c r="AD60" s="1">
        <v>3</v>
      </c>
      <c r="AE60" s="1">
        <v>2.4540000000000002</v>
      </c>
      <c r="AF60" s="1" t="s">
        <v>180</v>
      </c>
      <c r="AG60" s="1" t="s">
        <v>420</v>
      </c>
      <c r="AH60" s="1" t="s">
        <v>419</v>
      </c>
      <c r="AI60" s="1" t="s">
        <v>419</v>
      </c>
      <c r="AJ60" s="1">
        <v>0.5</v>
      </c>
      <c r="AK60" s="1" t="s">
        <v>442</v>
      </c>
      <c r="AL60" s="1" t="s">
        <v>420</v>
      </c>
      <c r="AM60" s="1" t="s">
        <v>420</v>
      </c>
      <c r="AN60" s="1">
        <v>-0.5</v>
      </c>
      <c r="AO60" s="1">
        <v>2</v>
      </c>
      <c r="AP60" s="1" t="s">
        <v>524</v>
      </c>
      <c r="AQ60" s="1" t="s">
        <v>704</v>
      </c>
      <c r="AR60" s="1">
        <v>0</v>
      </c>
    </row>
    <row r="61" spans="1:44" x14ac:dyDescent="0.6">
      <c r="A61" s="1" t="s">
        <v>305</v>
      </c>
      <c r="B61" s="1" t="s">
        <v>186</v>
      </c>
      <c r="C61" s="1" t="s">
        <v>306</v>
      </c>
      <c r="D61" s="1" t="s">
        <v>203</v>
      </c>
      <c r="E61" s="1">
        <v>2.5</v>
      </c>
      <c r="F61" s="1">
        <v>2</v>
      </c>
      <c r="G61" s="1">
        <v>3</v>
      </c>
      <c r="H61" s="1">
        <v>2</v>
      </c>
      <c r="I61" s="1">
        <v>2.25</v>
      </c>
      <c r="J61" s="1">
        <v>3</v>
      </c>
      <c r="K61" s="1">
        <v>3</v>
      </c>
      <c r="L61" s="1">
        <v>2</v>
      </c>
      <c r="M61" s="1">
        <v>2.75</v>
      </c>
      <c r="N61" s="1">
        <v>3</v>
      </c>
      <c r="O61" s="1">
        <v>2</v>
      </c>
      <c r="P61" s="1">
        <v>2</v>
      </c>
      <c r="Q61" s="1">
        <v>2.5</v>
      </c>
      <c r="R61" s="1">
        <v>4</v>
      </c>
      <c r="S61" s="1">
        <v>2.5</v>
      </c>
      <c r="T61" s="1">
        <v>3</v>
      </c>
      <c r="U61" s="1">
        <v>3</v>
      </c>
      <c r="V61" s="1">
        <v>2</v>
      </c>
      <c r="W61" s="1">
        <v>2</v>
      </c>
      <c r="X61" s="1">
        <v>6</v>
      </c>
      <c r="Y61" s="1">
        <v>1.5</v>
      </c>
      <c r="Z61" s="1">
        <v>2</v>
      </c>
      <c r="AA61" s="1">
        <v>3</v>
      </c>
      <c r="AB61" s="1">
        <v>1</v>
      </c>
      <c r="AC61" s="1">
        <v>1</v>
      </c>
      <c r="AD61" s="1">
        <v>1</v>
      </c>
      <c r="AE61" s="1">
        <v>2.2999999999999998</v>
      </c>
      <c r="AF61" s="1" t="s">
        <v>180</v>
      </c>
      <c r="AG61" s="1" t="s">
        <v>419</v>
      </c>
      <c r="AH61" s="1" t="s">
        <v>420</v>
      </c>
      <c r="AI61" s="1" t="s">
        <v>420</v>
      </c>
      <c r="AJ61" s="1">
        <v>0.5</v>
      </c>
      <c r="AK61" s="1" t="s">
        <v>420</v>
      </c>
      <c r="AL61" s="1" t="s">
        <v>442</v>
      </c>
      <c r="AM61" s="1" t="s">
        <v>420</v>
      </c>
      <c r="AN61" s="1">
        <v>-0.25</v>
      </c>
      <c r="AO61" s="1">
        <v>1</v>
      </c>
      <c r="AP61" s="1" t="s">
        <v>525</v>
      </c>
      <c r="AQ61" s="1" t="s">
        <v>687</v>
      </c>
      <c r="AR61" s="1">
        <v>0</v>
      </c>
    </row>
    <row r="62" spans="1:44" x14ac:dyDescent="0.6">
      <c r="A62" s="1" t="s">
        <v>526</v>
      </c>
      <c r="B62" s="1" t="s">
        <v>186</v>
      </c>
      <c r="C62" s="1" t="s">
        <v>527</v>
      </c>
      <c r="D62" s="1" t="s">
        <v>203</v>
      </c>
      <c r="E62" s="1">
        <v>2.58</v>
      </c>
      <c r="F62" s="1">
        <v>2</v>
      </c>
      <c r="G62" s="1">
        <v>2</v>
      </c>
      <c r="H62" s="1">
        <v>1</v>
      </c>
      <c r="I62" s="1">
        <v>1.75</v>
      </c>
      <c r="J62" s="1">
        <v>3</v>
      </c>
      <c r="K62" s="1">
        <v>3</v>
      </c>
      <c r="L62" s="1">
        <v>3</v>
      </c>
      <c r="M62" s="1">
        <v>3</v>
      </c>
      <c r="N62" s="1">
        <v>3</v>
      </c>
      <c r="O62" s="1">
        <v>3</v>
      </c>
      <c r="P62" s="1">
        <v>3</v>
      </c>
      <c r="Q62" s="1">
        <v>3</v>
      </c>
      <c r="R62" s="1">
        <v>4</v>
      </c>
      <c r="S62" s="1">
        <v>3</v>
      </c>
      <c r="T62" s="1">
        <v>3</v>
      </c>
      <c r="U62" s="1">
        <v>3</v>
      </c>
      <c r="V62" s="1">
        <v>3</v>
      </c>
      <c r="W62" s="1">
        <v>3</v>
      </c>
      <c r="X62" s="1">
        <v>5</v>
      </c>
      <c r="Y62" s="1">
        <v>3</v>
      </c>
      <c r="Z62" s="1">
        <v>3</v>
      </c>
      <c r="AA62" s="1">
        <v>3</v>
      </c>
      <c r="AB62" s="1">
        <v>3</v>
      </c>
      <c r="AC62" s="1">
        <v>3</v>
      </c>
      <c r="AD62" s="1">
        <v>3</v>
      </c>
      <c r="AE62" s="1" t="s">
        <v>206</v>
      </c>
      <c r="AF62" s="1" t="s">
        <v>206</v>
      </c>
      <c r="AG62" s="1" t="s">
        <v>419</v>
      </c>
      <c r="AH62" s="1" t="s">
        <v>419</v>
      </c>
      <c r="AI62" s="1" t="s">
        <v>456</v>
      </c>
      <c r="AJ62" s="1">
        <v>1.25</v>
      </c>
      <c r="AK62" s="1" t="s">
        <v>420</v>
      </c>
      <c r="AL62" s="1" t="s">
        <v>420</v>
      </c>
      <c r="AM62" s="1" t="s">
        <v>420</v>
      </c>
      <c r="AN62" s="1">
        <v>0</v>
      </c>
      <c r="AO62" s="1" t="s">
        <v>171</v>
      </c>
      <c r="AP62" s="1" t="s">
        <v>758</v>
      </c>
      <c r="AQ62" s="1" t="s">
        <v>689</v>
      </c>
      <c r="AR62" s="1">
        <v>1</v>
      </c>
    </row>
    <row r="63" spans="1:44" x14ac:dyDescent="0.6">
      <c r="A63" s="1" t="s">
        <v>241</v>
      </c>
      <c r="B63" s="1" t="s">
        <v>186</v>
      </c>
      <c r="C63" s="1" t="s">
        <v>307</v>
      </c>
      <c r="D63" s="1" t="s">
        <v>203</v>
      </c>
      <c r="E63" s="1">
        <v>2.5</v>
      </c>
      <c r="F63" s="1">
        <v>3</v>
      </c>
      <c r="G63" s="1">
        <v>2</v>
      </c>
      <c r="H63" s="1">
        <v>2</v>
      </c>
      <c r="I63" s="1">
        <v>2.5</v>
      </c>
      <c r="J63" s="1">
        <v>3</v>
      </c>
      <c r="K63" s="1">
        <v>2</v>
      </c>
      <c r="L63" s="1">
        <v>1</v>
      </c>
      <c r="M63" s="1">
        <v>2.25</v>
      </c>
      <c r="N63" s="1">
        <v>3</v>
      </c>
      <c r="O63" s="1">
        <v>2</v>
      </c>
      <c r="P63" s="1">
        <v>3</v>
      </c>
      <c r="Q63" s="1">
        <v>2.75</v>
      </c>
      <c r="R63" s="1">
        <v>4</v>
      </c>
      <c r="S63" s="1">
        <v>3</v>
      </c>
      <c r="T63" s="1">
        <v>3</v>
      </c>
      <c r="U63" s="1">
        <v>3</v>
      </c>
      <c r="V63" s="1">
        <v>3</v>
      </c>
      <c r="W63" s="1">
        <v>3</v>
      </c>
      <c r="X63" s="1">
        <v>6</v>
      </c>
      <c r="Y63" s="1">
        <v>2.5</v>
      </c>
      <c r="Z63" s="1">
        <v>2</v>
      </c>
      <c r="AA63" s="1">
        <v>3</v>
      </c>
      <c r="AB63" s="1">
        <v>3</v>
      </c>
      <c r="AC63" s="1">
        <v>2</v>
      </c>
      <c r="AD63" s="1">
        <v>3</v>
      </c>
      <c r="AE63" s="1">
        <v>2.625</v>
      </c>
      <c r="AF63" s="1" t="s">
        <v>180</v>
      </c>
      <c r="AG63" s="1" t="s">
        <v>420</v>
      </c>
      <c r="AH63" s="1" t="s">
        <v>420</v>
      </c>
      <c r="AI63" s="1" t="s">
        <v>442</v>
      </c>
      <c r="AJ63" s="1">
        <v>-0.25</v>
      </c>
      <c r="AK63" s="1" t="s">
        <v>420</v>
      </c>
      <c r="AL63" s="1" t="s">
        <v>420</v>
      </c>
      <c r="AM63" s="1" t="s">
        <v>456</v>
      </c>
      <c r="AN63" s="1">
        <v>0.5</v>
      </c>
      <c r="AO63" s="1">
        <v>2</v>
      </c>
      <c r="AP63" s="1" t="s">
        <v>492</v>
      </c>
      <c r="AQ63" s="1" t="s">
        <v>722</v>
      </c>
      <c r="AR63" s="1">
        <v>0</v>
      </c>
    </row>
    <row r="64" spans="1:44" x14ac:dyDescent="0.6">
      <c r="A64" s="1" t="s">
        <v>528</v>
      </c>
      <c r="B64" s="1" t="s">
        <v>186</v>
      </c>
      <c r="C64" s="1" t="s">
        <v>529</v>
      </c>
      <c r="D64" s="1" t="s">
        <v>203</v>
      </c>
      <c r="E64" s="1">
        <v>2.67</v>
      </c>
      <c r="F64" s="1">
        <v>2</v>
      </c>
      <c r="G64" s="1">
        <v>3</v>
      </c>
      <c r="H64" s="1">
        <v>3</v>
      </c>
      <c r="I64" s="1">
        <v>2.5</v>
      </c>
      <c r="J64" s="1">
        <v>3</v>
      </c>
      <c r="K64" s="1">
        <v>3</v>
      </c>
      <c r="L64" s="1">
        <v>3</v>
      </c>
      <c r="M64" s="1">
        <v>3</v>
      </c>
      <c r="N64" s="1">
        <v>3</v>
      </c>
      <c r="O64" s="1">
        <v>2</v>
      </c>
      <c r="P64" s="1">
        <v>2</v>
      </c>
      <c r="Q64" s="1">
        <v>2.5</v>
      </c>
      <c r="R64" s="1">
        <v>4</v>
      </c>
      <c r="S64" s="1">
        <v>3</v>
      </c>
      <c r="T64" s="1">
        <v>3</v>
      </c>
      <c r="U64" s="1">
        <v>3</v>
      </c>
      <c r="V64" s="1">
        <v>3</v>
      </c>
      <c r="W64" s="1">
        <v>3</v>
      </c>
      <c r="X64" s="1">
        <v>6</v>
      </c>
      <c r="Y64" s="1">
        <v>2.83</v>
      </c>
      <c r="Z64" s="1">
        <v>2</v>
      </c>
      <c r="AA64" s="1">
        <v>3</v>
      </c>
      <c r="AB64" s="1">
        <v>3</v>
      </c>
      <c r="AC64" s="1">
        <v>3</v>
      </c>
      <c r="AD64" s="1">
        <v>3</v>
      </c>
      <c r="AE64" s="1">
        <v>2.7829999999999999</v>
      </c>
      <c r="AF64" s="1" t="s">
        <v>180</v>
      </c>
      <c r="AG64" s="1" t="s">
        <v>419</v>
      </c>
      <c r="AH64" s="1" t="s">
        <v>420</v>
      </c>
      <c r="AI64" s="1" t="s">
        <v>420</v>
      </c>
      <c r="AJ64" s="1">
        <v>0.5</v>
      </c>
      <c r="AK64" s="1" t="s">
        <v>420</v>
      </c>
      <c r="AL64" s="1" t="s">
        <v>442</v>
      </c>
      <c r="AM64" s="1" t="s">
        <v>442</v>
      </c>
      <c r="AN64" s="1">
        <v>-0.5</v>
      </c>
      <c r="AO64" s="1">
        <v>3</v>
      </c>
      <c r="AP64" s="1" t="s">
        <v>530</v>
      </c>
      <c r="AQ64" s="1" t="s">
        <v>695</v>
      </c>
      <c r="AR64" s="1">
        <v>0</v>
      </c>
    </row>
    <row r="65" spans="1:44" x14ac:dyDescent="0.6">
      <c r="A65" s="1" t="s">
        <v>308</v>
      </c>
      <c r="B65" s="1" t="s">
        <v>186</v>
      </c>
      <c r="C65" s="1" t="s">
        <v>309</v>
      </c>
      <c r="D65" s="1" t="s">
        <v>203</v>
      </c>
      <c r="E65" s="1">
        <v>2.33</v>
      </c>
      <c r="F65" s="1">
        <v>1</v>
      </c>
      <c r="G65" s="1">
        <v>2</v>
      </c>
      <c r="H65" s="1">
        <v>2</v>
      </c>
      <c r="I65" s="1">
        <v>1.5</v>
      </c>
      <c r="J65" s="1">
        <v>2</v>
      </c>
      <c r="K65" s="1">
        <v>3</v>
      </c>
      <c r="L65" s="1">
        <v>3</v>
      </c>
      <c r="M65" s="1">
        <v>2.5</v>
      </c>
      <c r="N65" s="1">
        <v>3</v>
      </c>
      <c r="O65" s="1">
        <v>3</v>
      </c>
      <c r="P65" s="1">
        <v>3</v>
      </c>
      <c r="Q65" s="1">
        <v>3</v>
      </c>
      <c r="R65" s="1">
        <v>4</v>
      </c>
      <c r="S65" s="1">
        <v>3</v>
      </c>
      <c r="T65" s="1">
        <v>3</v>
      </c>
      <c r="U65" s="1">
        <v>3</v>
      </c>
      <c r="V65" s="1">
        <v>3</v>
      </c>
      <c r="W65" s="1">
        <v>3</v>
      </c>
      <c r="X65" s="1">
        <v>6</v>
      </c>
      <c r="Y65" s="1">
        <v>2.67</v>
      </c>
      <c r="Z65" s="1">
        <v>2</v>
      </c>
      <c r="AA65" s="1">
        <v>3</v>
      </c>
      <c r="AB65" s="1">
        <v>2</v>
      </c>
      <c r="AC65" s="1">
        <v>3</v>
      </c>
      <c r="AD65" s="1">
        <v>3</v>
      </c>
      <c r="AE65" s="1">
        <v>2.5670000000000002</v>
      </c>
      <c r="AF65" s="1" t="s">
        <v>180</v>
      </c>
      <c r="AG65" s="1" t="s">
        <v>419</v>
      </c>
      <c r="AH65" s="1" t="s">
        <v>419</v>
      </c>
      <c r="AI65" s="1" t="s">
        <v>419</v>
      </c>
      <c r="AJ65" s="1">
        <v>1</v>
      </c>
      <c r="AK65" s="1" t="s">
        <v>419</v>
      </c>
      <c r="AL65" s="1" t="s">
        <v>420</v>
      </c>
      <c r="AM65" s="1" t="s">
        <v>420</v>
      </c>
      <c r="AN65" s="1">
        <v>0.5</v>
      </c>
      <c r="AO65" s="1">
        <v>3</v>
      </c>
      <c r="AP65" s="1" t="s">
        <v>511</v>
      </c>
      <c r="AQ65" s="1" t="s">
        <v>723</v>
      </c>
      <c r="AR65" s="1">
        <v>0</v>
      </c>
    </row>
    <row r="66" spans="1:44" x14ac:dyDescent="0.6">
      <c r="A66" s="1" t="s">
        <v>310</v>
      </c>
      <c r="B66" s="1" t="s">
        <v>186</v>
      </c>
      <c r="C66" s="1" t="s">
        <v>311</v>
      </c>
      <c r="D66" s="1" t="s">
        <v>203</v>
      </c>
      <c r="E66" s="1">
        <v>2.58</v>
      </c>
      <c r="F66" s="1">
        <v>2</v>
      </c>
      <c r="G66" s="1">
        <v>2</v>
      </c>
      <c r="H66" s="1">
        <v>2</v>
      </c>
      <c r="I66" s="1">
        <v>2</v>
      </c>
      <c r="J66" s="1">
        <v>3</v>
      </c>
      <c r="K66" s="1">
        <v>2</v>
      </c>
      <c r="L66" s="1">
        <v>3</v>
      </c>
      <c r="M66" s="1">
        <v>2.75</v>
      </c>
      <c r="N66" s="1">
        <v>3</v>
      </c>
      <c r="O66" s="1">
        <v>3</v>
      </c>
      <c r="P66" s="1">
        <v>3</v>
      </c>
      <c r="Q66" s="1">
        <v>3</v>
      </c>
      <c r="R66" s="1">
        <v>4</v>
      </c>
      <c r="S66" s="1">
        <v>2.75</v>
      </c>
      <c r="T66" s="1">
        <v>3</v>
      </c>
      <c r="U66" s="1">
        <v>3</v>
      </c>
      <c r="V66" s="1">
        <v>2</v>
      </c>
      <c r="W66" s="1">
        <v>3</v>
      </c>
      <c r="X66" s="1">
        <v>6</v>
      </c>
      <c r="Y66" s="1">
        <v>3</v>
      </c>
      <c r="Z66" s="1">
        <v>3</v>
      </c>
      <c r="AA66" s="1">
        <v>3</v>
      </c>
      <c r="AB66" s="1">
        <v>3</v>
      </c>
      <c r="AC66" s="1">
        <v>3</v>
      </c>
      <c r="AD66" s="1">
        <v>3</v>
      </c>
      <c r="AE66" s="1">
        <v>2.7080000000000002</v>
      </c>
      <c r="AF66" s="1" t="s">
        <v>180</v>
      </c>
      <c r="AG66" s="1" t="s">
        <v>419</v>
      </c>
      <c r="AH66" s="1" t="s">
        <v>420</v>
      </c>
      <c r="AI66" s="1" t="s">
        <v>419</v>
      </c>
      <c r="AJ66" s="1">
        <v>0.75</v>
      </c>
      <c r="AK66" s="1" t="s">
        <v>420</v>
      </c>
      <c r="AL66" s="1" t="s">
        <v>419</v>
      </c>
      <c r="AM66" s="1" t="s">
        <v>420</v>
      </c>
      <c r="AN66" s="1">
        <v>0.25</v>
      </c>
      <c r="AO66" s="1">
        <v>3</v>
      </c>
      <c r="AP66" s="1" t="s">
        <v>531</v>
      </c>
      <c r="AQ66" s="1" t="s">
        <v>726</v>
      </c>
      <c r="AR66" s="1">
        <v>0</v>
      </c>
    </row>
    <row r="67" spans="1:44" x14ac:dyDescent="0.6">
      <c r="A67" s="1" t="s">
        <v>312</v>
      </c>
      <c r="B67" s="1" t="s">
        <v>186</v>
      </c>
      <c r="C67" s="1" t="s">
        <v>313</v>
      </c>
      <c r="D67" s="1" t="s">
        <v>203</v>
      </c>
      <c r="E67" s="1">
        <v>2.92</v>
      </c>
      <c r="F67" s="1">
        <v>3</v>
      </c>
      <c r="G67" s="1">
        <v>3</v>
      </c>
      <c r="H67" s="1">
        <v>3</v>
      </c>
      <c r="I67" s="1">
        <v>3</v>
      </c>
      <c r="J67" s="1">
        <v>3</v>
      </c>
      <c r="K67" s="1">
        <v>3</v>
      </c>
      <c r="L67" s="1">
        <v>3</v>
      </c>
      <c r="M67" s="1">
        <v>3</v>
      </c>
      <c r="N67" s="1">
        <v>3</v>
      </c>
      <c r="O67" s="1">
        <v>2</v>
      </c>
      <c r="P67" s="1">
        <v>3</v>
      </c>
      <c r="Q67" s="1">
        <v>2.75</v>
      </c>
      <c r="R67" s="1">
        <v>4</v>
      </c>
      <c r="S67" s="1">
        <v>3</v>
      </c>
      <c r="T67" s="1">
        <v>3</v>
      </c>
      <c r="U67" s="1">
        <v>3</v>
      </c>
      <c r="V67" s="1">
        <v>3</v>
      </c>
      <c r="W67" s="1">
        <v>3</v>
      </c>
      <c r="X67" s="1">
        <v>5</v>
      </c>
      <c r="Y67" s="1">
        <v>2.8</v>
      </c>
      <c r="Z67" s="1">
        <v>3</v>
      </c>
      <c r="AA67" s="1">
        <v>3</v>
      </c>
      <c r="AB67" s="1">
        <v>2</v>
      </c>
      <c r="AC67" s="1">
        <v>3</v>
      </c>
      <c r="AD67" s="1">
        <v>3</v>
      </c>
      <c r="AE67" s="1" t="s">
        <v>206</v>
      </c>
      <c r="AF67" s="1" t="s">
        <v>206</v>
      </c>
      <c r="AG67" s="1" t="s">
        <v>420</v>
      </c>
      <c r="AH67" s="1" t="s">
        <v>420</v>
      </c>
      <c r="AI67" s="1" t="s">
        <v>420</v>
      </c>
      <c r="AJ67" s="1">
        <v>0</v>
      </c>
      <c r="AK67" s="1" t="s">
        <v>420</v>
      </c>
      <c r="AL67" s="1" t="s">
        <v>442</v>
      </c>
      <c r="AM67" s="1" t="s">
        <v>420</v>
      </c>
      <c r="AN67" s="1">
        <v>-0.25</v>
      </c>
      <c r="AO67" s="1" t="s">
        <v>171</v>
      </c>
      <c r="AP67" s="1" t="s">
        <v>532</v>
      </c>
      <c r="AQ67" s="1" t="s">
        <v>700</v>
      </c>
      <c r="AR67" s="1">
        <v>1</v>
      </c>
    </row>
    <row r="68" spans="1:44" x14ac:dyDescent="0.6">
      <c r="A68" s="1" t="s">
        <v>314</v>
      </c>
      <c r="B68" s="1" t="s">
        <v>186</v>
      </c>
      <c r="C68" s="1" t="s">
        <v>315</v>
      </c>
      <c r="D68" s="1" t="s">
        <v>203</v>
      </c>
      <c r="E68" s="1">
        <v>2.5</v>
      </c>
      <c r="F68" s="1">
        <v>2</v>
      </c>
      <c r="G68" s="1">
        <v>2</v>
      </c>
      <c r="H68" s="1">
        <v>2</v>
      </c>
      <c r="I68" s="1">
        <v>2</v>
      </c>
      <c r="J68" s="1">
        <v>3</v>
      </c>
      <c r="K68" s="1">
        <v>3</v>
      </c>
      <c r="L68" s="1">
        <v>2</v>
      </c>
      <c r="M68" s="1">
        <v>2.75</v>
      </c>
      <c r="N68" s="1">
        <v>3</v>
      </c>
      <c r="O68" s="1">
        <v>3</v>
      </c>
      <c r="P68" s="1">
        <v>2</v>
      </c>
      <c r="Q68" s="1">
        <v>2.75</v>
      </c>
      <c r="R68" s="1">
        <v>4</v>
      </c>
      <c r="S68" s="1">
        <v>2.75</v>
      </c>
      <c r="T68" s="1">
        <v>3</v>
      </c>
      <c r="U68" s="1">
        <v>3</v>
      </c>
      <c r="V68" s="1">
        <v>3</v>
      </c>
      <c r="W68" s="1">
        <v>2</v>
      </c>
      <c r="X68" s="1">
        <v>6</v>
      </c>
      <c r="Y68" s="1">
        <v>3</v>
      </c>
      <c r="Z68" s="1">
        <v>3</v>
      </c>
      <c r="AA68" s="1">
        <v>3</v>
      </c>
      <c r="AB68" s="1">
        <v>3</v>
      </c>
      <c r="AC68" s="1">
        <v>3</v>
      </c>
      <c r="AD68" s="1">
        <v>3</v>
      </c>
      <c r="AE68" s="1">
        <v>2.6619999999999999</v>
      </c>
      <c r="AF68" s="1" t="s">
        <v>180</v>
      </c>
      <c r="AG68" s="1" t="s">
        <v>419</v>
      </c>
      <c r="AH68" s="1" t="s">
        <v>419</v>
      </c>
      <c r="AI68" s="1" t="s">
        <v>420</v>
      </c>
      <c r="AJ68" s="1">
        <v>0.75</v>
      </c>
      <c r="AK68" s="1" t="s">
        <v>420</v>
      </c>
      <c r="AL68" s="1" t="s">
        <v>420</v>
      </c>
      <c r="AM68" s="1" t="s">
        <v>420</v>
      </c>
      <c r="AN68" s="1">
        <v>0</v>
      </c>
      <c r="AO68" s="1">
        <v>3</v>
      </c>
      <c r="AP68" s="1" t="s">
        <v>533</v>
      </c>
      <c r="AQ68" s="1" t="s">
        <v>772</v>
      </c>
      <c r="AR68" s="1">
        <v>0</v>
      </c>
    </row>
    <row r="69" spans="1:44" x14ac:dyDescent="0.6">
      <c r="A69" s="1" t="s">
        <v>534</v>
      </c>
      <c r="B69" s="1" t="s">
        <v>186</v>
      </c>
      <c r="C69" s="1" t="s">
        <v>535</v>
      </c>
      <c r="D69" s="1" t="s">
        <v>203</v>
      </c>
      <c r="E69" s="1">
        <v>2.42</v>
      </c>
      <c r="F69" s="1">
        <v>2</v>
      </c>
      <c r="G69" s="1">
        <v>2</v>
      </c>
      <c r="H69" s="1">
        <v>2</v>
      </c>
      <c r="I69" s="1">
        <v>2</v>
      </c>
      <c r="J69" s="1">
        <v>3</v>
      </c>
      <c r="K69" s="1">
        <v>2</v>
      </c>
      <c r="L69" s="1">
        <v>2</v>
      </c>
      <c r="M69" s="1">
        <v>2.5</v>
      </c>
      <c r="N69" s="1">
        <v>3</v>
      </c>
      <c r="O69" s="1">
        <v>3</v>
      </c>
      <c r="P69" s="1">
        <v>2</v>
      </c>
      <c r="Q69" s="1">
        <v>2.75</v>
      </c>
      <c r="R69" s="1">
        <v>4</v>
      </c>
      <c r="S69" s="1">
        <v>2.75</v>
      </c>
      <c r="T69" s="1">
        <v>3</v>
      </c>
      <c r="U69" s="1">
        <v>2</v>
      </c>
      <c r="V69" s="1">
        <v>3</v>
      </c>
      <c r="W69" s="1">
        <v>3</v>
      </c>
      <c r="X69" s="1">
        <v>5</v>
      </c>
      <c r="Y69" s="1">
        <v>3</v>
      </c>
      <c r="Z69" s="1">
        <v>3</v>
      </c>
      <c r="AA69" s="1">
        <v>3</v>
      </c>
      <c r="AB69" s="1">
        <v>3</v>
      </c>
      <c r="AC69" s="1">
        <v>3</v>
      </c>
      <c r="AD69" s="1">
        <v>3</v>
      </c>
      <c r="AE69" s="1" t="s">
        <v>206</v>
      </c>
      <c r="AF69" s="1" t="s">
        <v>206</v>
      </c>
      <c r="AG69" s="1" t="s">
        <v>419</v>
      </c>
      <c r="AH69" s="1" t="s">
        <v>420</v>
      </c>
      <c r="AI69" s="1" t="s">
        <v>420</v>
      </c>
      <c r="AJ69" s="1">
        <v>0.5</v>
      </c>
      <c r="AK69" s="1" t="s">
        <v>420</v>
      </c>
      <c r="AL69" s="1" t="s">
        <v>419</v>
      </c>
      <c r="AM69" s="1" t="s">
        <v>420</v>
      </c>
      <c r="AN69" s="1">
        <v>0.25</v>
      </c>
      <c r="AO69" s="1" t="s">
        <v>171</v>
      </c>
      <c r="AP69" s="1" t="s">
        <v>536</v>
      </c>
      <c r="AQ69" s="1" t="s">
        <v>728</v>
      </c>
      <c r="AR69" s="1">
        <v>1</v>
      </c>
    </row>
    <row r="70" spans="1:44" x14ac:dyDescent="0.6">
      <c r="A70" s="1" t="s">
        <v>316</v>
      </c>
      <c r="B70" s="1" t="s">
        <v>186</v>
      </c>
      <c r="C70" s="1" t="s">
        <v>317</v>
      </c>
      <c r="D70" s="1" t="s">
        <v>203</v>
      </c>
      <c r="E70" s="1">
        <v>2.58</v>
      </c>
      <c r="F70" s="1">
        <v>2</v>
      </c>
      <c r="G70" s="1">
        <v>2</v>
      </c>
      <c r="H70" s="1">
        <v>2</v>
      </c>
      <c r="I70" s="1">
        <v>2</v>
      </c>
      <c r="J70" s="1">
        <v>3</v>
      </c>
      <c r="K70" s="1">
        <v>2</v>
      </c>
      <c r="L70" s="1">
        <v>3</v>
      </c>
      <c r="M70" s="1">
        <v>2.75</v>
      </c>
      <c r="N70" s="1">
        <v>3</v>
      </c>
      <c r="O70" s="1">
        <v>3</v>
      </c>
      <c r="P70" s="1">
        <v>3</v>
      </c>
      <c r="Q70" s="1">
        <v>3</v>
      </c>
      <c r="R70" s="1">
        <v>4</v>
      </c>
      <c r="S70" s="1">
        <v>2.5</v>
      </c>
      <c r="T70" s="1">
        <v>3</v>
      </c>
      <c r="U70" s="1">
        <v>2</v>
      </c>
      <c r="V70" s="1">
        <v>2</v>
      </c>
      <c r="W70" s="1">
        <v>3</v>
      </c>
      <c r="X70" s="1">
        <v>6</v>
      </c>
      <c r="Y70" s="1">
        <v>3</v>
      </c>
      <c r="Z70" s="1">
        <v>3</v>
      </c>
      <c r="AA70" s="1">
        <v>3</v>
      </c>
      <c r="AB70" s="1">
        <v>3</v>
      </c>
      <c r="AC70" s="1">
        <v>3</v>
      </c>
      <c r="AD70" s="1">
        <v>3</v>
      </c>
      <c r="AE70" s="1">
        <v>2.6459999999999999</v>
      </c>
      <c r="AF70" s="1" t="s">
        <v>180</v>
      </c>
      <c r="AG70" s="1" t="s">
        <v>419</v>
      </c>
      <c r="AH70" s="1" t="s">
        <v>420</v>
      </c>
      <c r="AI70" s="1" t="s">
        <v>419</v>
      </c>
      <c r="AJ70" s="1">
        <v>0.75</v>
      </c>
      <c r="AK70" s="1" t="s">
        <v>420</v>
      </c>
      <c r="AL70" s="1" t="s">
        <v>419</v>
      </c>
      <c r="AM70" s="1" t="s">
        <v>420</v>
      </c>
      <c r="AN70" s="1">
        <v>0.25</v>
      </c>
      <c r="AO70" s="1">
        <v>3</v>
      </c>
      <c r="AP70" s="1" t="s">
        <v>537</v>
      </c>
      <c r="AQ70" s="1" t="s">
        <v>720</v>
      </c>
      <c r="AR70" s="1">
        <v>0</v>
      </c>
    </row>
    <row r="71" spans="1:44" x14ac:dyDescent="0.6">
      <c r="A71" s="1" t="s">
        <v>318</v>
      </c>
      <c r="B71" s="1" t="s">
        <v>186</v>
      </c>
      <c r="C71" s="1" t="s">
        <v>319</v>
      </c>
      <c r="D71" s="1" t="s">
        <v>203</v>
      </c>
      <c r="E71" s="1">
        <v>2.25</v>
      </c>
      <c r="F71" s="1">
        <v>1</v>
      </c>
      <c r="G71" s="1">
        <v>2</v>
      </c>
      <c r="H71" s="1">
        <v>1</v>
      </c>
      <c r="I71" s="1">
        <v>1.25</v>
      </c>
      <c r="J71" s="1">
        <v>3</v>
      </c>
      <c r="K71" s="1">
        <v>2</v>
      </c>
      <c r="L71" s="1">
        <v>3</v>
      </c>
      <c r="M71" s="1">
        <v>2.75</v>
      </c>
      <c r="N71" s="1">
        <v>3</v>
      </c>
      <c r="O71" s="1">
        <v>3</v>
      </c>
      <c r="P71" s="1">
        <v>2</v>
      </c>
      <c r="Q71" s="1">
        <v>2.75</v>
      </c>
      <c r="R71" s="1">
        <v>4</v>
      </c>
      <c r="S71" s="1">
        <v>2.75</v>
      </c>
      <c r="T71" s="1">
        <v>2</v>
      </c>
      <c r="U71" s="1">
        <v>3</v>
      </c>
      <c r="V71" s="1">
        <v>3</v>
      </c>
      <c r="W71" s="1">
        <v>3</v>
      </c>
      <c r="X71" s="1">
        <v>6</v>
      </c>
      <c r="Y71" s="1">
        <v>1.5</v>
      </c>
      <c r="Z71" s="1">
        <v>2</v>
      </c>
      <c r="AA71" s="1">
        <v>2</v>
      </c>
      <c r="AB71" s="1">
        <v>1</v>
      </c>
      <c r="AC71" s="1">
        <v>1</v>
      </c>
      <c r="AD71" s="1">
        <v>2</v>
      </c>
      <c r="AE71" s="1">
        <v>2.2250000000000001</v>
      </c>
      <c r="AF71" s="1" t="s">
        <v>180</v>
      </c>
      <c r="AG71" s="1" t="s">
        <v>456</v>
      </c>
      <c r="AH71" s="1" t="s">
        <v>420</v>
      </c>
      <c r="AI71" s="1" t="s">
        <v>456</v>
      </c>
      <c r="AJ71" s="1">
        <v>1.5</v>
      </c>
      <c r="AK71" s="1" t="s">
        <v>420</v>
      </c>
      <c r="AL71" s="1" t="s">
        <v>419</v>
      </c>
      <c r="AM71" s="1" t="s">
        <v>442</v>
      </c>
      <c r="AN71" s="1">
        <v>0</v>
      </c>
      <c r="AO71" s="1">
        <v>1</v>
      </c>
      <c r="AP71" s="1" t="s">
        <v>538</v>
      </c>
      <c r="AQ71" s="1" t="s">
        <v>722</v>
      </c>
      <c r="AR71" s="1">
        <v>0</v>
      </c>
    </row>
    <row r="72" spans="1:44" x14ac:dyDescent="0.6">
      <c r="A72" s="1" t="s">
        <v>539</v>
      </c>
      <c r="B72" s="1" t="s">
        <v>186</v>
      </c>
      <c r="C72" s="1" t="s">
        <v>540</v>
      </c>
      <c r="D72" s="1" t="s">
        <v>203</v>
      </c>
      <c r="E72" s="1">
        <v>2.5</v>
      </c>
      <c r="F72" s="1">
        <v>2</v>
      </c>
      <c r="G72" s="1">
        <v>2</v>
      </c>
      <c r="H72" s="1">
        <v>2</v>
      </c>
      <c r="I72" s="1">
        <v>2</v>
      </c>
      <c r="J72" s="1">
        <v>3</v>
      </c>
      <c r="K72" s="1">
        <v>2</v>
      </c>
      <c r="L72" s="1">
        <v>2</v>
      </c>
      <c r="M72" s="1">
        <v>2.5</v>
      </c>
      <c r="N72" s="1">
        <v>3</v>
      </c>
      <c r="O72" s="1">
        <v>3</v>
      </c>
      <c r="P72" s="1">
        <v>3</v>
      </c>
      <c r="Q72" s="1">
        <v>3</v>
      </c>
      <c r="R72" s="1">
        <v>4</v>
      </c>
      <c r="S72" s="1">
        <v>3</v>
      </c>
      <c r="T72" s="1">
        <v>3</v>
      </c>
      <c r="U72" s="1">
        <v>3</v>
      </c>
      <c r="V72" s="1">
        <v>3</v>
      </c>
      <c r="W72" s="1">
        <v>3</v>
      </c>
      <c r="X72" s="1">
        <v>6</v>
      </c>
      <c r="Y72" s="1">
        <v>3</v>
      </c>
      <c r="Z72" s="1">
        <v>3</v>
      </c>
      <c r="AA72" s="1">
        <v>3</v>
      </c>
      <c r="AB72" s="1">
        <v>3</v>
      </c>
      <c r="AC72" s="1">
        <v>3</v>
      </c>
      <c r="AD72" s="1">
        <v>3</v>
      </c>
      <c r="AE72" s="1">
        <v>2.7250000000000001</v>
      </c>
      <c r="AF72" s="1" t="s">
        <v>180</v>
      </c>
      <c r="AG72" s="1" t="s">
        <v>419</v>
      </c>
      <c r="AH72" s="1" t="s">
        <v>420</v>
      </c>
      <c r="AI72" s="1" t="s">
        <v>420</v>
      </c>
      <c r="AJ72" s="1">
        <v>0.5</v>
      </c>
      <c r="AK72" s="1" t="s">
        <v>420</v>
      </c>
      <c r="AL72" s="1" t="s">
        <v>419</v>
      </c>
      <c r="AM72" s="1" t="s">
        <v>419</v>
      </c>
      <c r="AN72" s="1">
        <v>0.5</v>
      </c>
      <c r="AO72" s="1">
        <v>3</v>
      </c>
      <c r="AP72" s="1" t="s">
        <v>541</v>
      </c>
      <c r="AQ72" s="1" t="s">
        <v>694</v>
      </c>
      <c r="AR72" s="1">
        <v>0</v>
      </c>
    </row>
    <row r="73" spans="1:44" x14ac:dyDescent="0.6">
      <c r="A73" s="1" t="s">
        <v>542</v>
      </c>
      <c r="B73" s="1" t="s">
        <v>186</v>
      </c>
      <c r="C73" s="1" t="s">
        <v>543</v>
      </c>
      <c r="D73" s="1" t="s">
        <v>203</v>
      </c>
      <c r="E73" s="1">
        <v>2.58</v>
      </c>
      <c r="F73" s="1">
        <v>2</v>
      </c>
      <c r="G73" s="1">
        <v>3</v>
      </c>
      <c r="H73" s="1">
        <v>1</v>
      </c>
      <c r="I73" s="1">
        <v>2</v>
      </c>
      <c r="J73" s="1">
        <v>3</v>
      </c>
      <c r="K73" s="1">
        <v>3</v>
      </c>
      <c r="L73" s="1">
        <v>2</v>
      </c>
      <c r="M73" s="1">
        <v>2.75</v>
      </c>
      <c r="N73" s="1">
        <v>3</v>
      </c>
      <c r="O73" s="1">
        <v>3</v>
      </c>
      <c r="P73" s="1">
        <v>3</v>
      </c>
      <c r="Q73" s="1">
        <v>3</v>
      </c>
      <c r="R73" s="1">
        <v>4</v>
      </c>
      <c r="S73" s="1">
        <v>2.5</v>
      </c>
      <c r="T73" s="1">
        <v>3</v>
      </c>
      <c r="U73" s="1">
        <v>2</v>
      </c>
      <c r="V73" s="1">
        <v>3</v>
      </c>
      <c r="W73" s="1">
        <v>2</v>
      </c>
      <c r="X73" s="1">
        <v>5</v>
      </c>
      <c r="Y73" s="1">
        <v>3</v>
      </c>
      <c r="Z73" s="1">
        <v>3</v>
      </c>
      <c r="AA73" s="1">
        <v>3</v>
      </c>
      <c r="AB73" s="1">
        <v>3</v>
      </c>
      <c r="AC73" s="1">
        <v>3</v>
      </c>
      <c r="AD73" s="1">
        <v>3</v>
      </c>
      <c r="AE73" s="1" t="s">
        <v>206</v>
      </c>
      <c r="AF73" s="1" t="s">
        <v>206</v>
      </c>
      <c r="AG73" s="1" t="s">
        <v>419</v>
      </c>
      <c r="AH73" s="1" t="s">
        <v>420</v>
      </c>
      <c r="AI73" s="1" t="s">
        <v>419</v>
      </c>
      <c r="AJ73" s="1">
        <v>0.75</v>
      </c>
      <c r="AK73" s="1" t="s">
        <v>420</v>
      </c>
      <c r="AL73" s="1" t="s">
        <v>420</v>
      </c>
      <c r="AM73" s="1" t="s">
        <v>419</v>
      </c>
      <c r="AN73" s="1">
        <v>0.25</v>
      </c>
      <c r="AO73" s="1" t="s">
        <v>171</v>
      </c>
      <c r="AP73" s="1" t="s">
        <v>544</v>
      </c>
      <c r="AQ73" s="1" t="s">
        <v>700</v>
      </c>
      <c r="AR73" s="1">
        <v>1</v>
      </c>
    </row>
    <row r="74" spans="1:44" x14ac:dyDescent="0.6">
      <c r="A74" s="1" t="s">
        <v>320</v>
      </c>
      <c r="B74" s="1" t="s">
        <v>186</v>
      </c>
      <c r="C74" s="1" t="s">
        <v>321</v>
      </c>
      <c r="D74" s="1" t="s">
        <v>203</v>
      </c>
      <c r="E74" s="1">
        <v>2.33</v>
      </c>
      <c r="F74" s="1">
        <v>2</v>
      </c>
      <c r="G74" s="1">
        <v>2</v>
      </c>
      <c r="H74" s="1">
        <v>2</v>
      </c>
      <c r="I74" s="1">
        <v>2</v>
      </c>
      <c r="J74" s="1">
        <v>2</v>
      </c>
      <c r="K74" s="1">
        <v>3</v>
      </c>
      <c r="L74" s="1">
        <v>3</v>
      </c>
      <c r="M74" s="1">
        <v>2.5</v>
      </c>
      <c r="N74" s="1">
        <v>3</v>
      </c>
      <c r="O74" s="1">
        <v>2</v>
      </c>
      <c r="P74" s="1">
        <v>2</v>
      </c>
      <c r="Q74" s="1">
        <v>2.5</v>
      </c>
      <c r="R74" s="1">
        <v>4</v>
      </c>
      <c r="S74" s="1">
        <v>2.75</v>
      </c>
      <c r="T74" s="1">
        <v>3</v>
      </c>
      <c r="U74" s="1">
        <v>3</v>
      </c>
      <c r="V74" s="1">
        <v>3</v>
      </c>
      <c r="W74" s="1">
        <v>2</v>
      </c>
      <c r="X74" s="1">
        <v>6</v>
      </c>
      <c r="Y74" s="1">
        <v>2.83</v>
      </c>
      <c r="Z74" s="1">
        <v>3</v>
      </c>
      <c r="AA74" s="1">
        <v>3</v>
      </c>
      <c r="AB74" s="1">
        <v>3</v>
      </c>
      <c r="AC74" s="1">
        <v>3</v>
      </c>
      <c r="AD74" s="1">
        <v>3</v>
      </c>
      <c r="AE74" s="1">
        <v>2.5369999999999999</v>
      </c>
      <c r="AF74" s="1" t="s">
        <v>180</v>
      </c>
      <c r="AG74" s="1" t="s">
        <v>420</v>
      </c>
      <c r="AH74" s="1" t="s">
        <v>419</v>
      </c>
      <c r="AI74" s="1" t="s">
        <v>419</v>
      </c>
      <c r="AJ74" s="1">
        <v>0.5</v>
      </c>
      <c r="AK74" s="1" t="s">
        <v>419</v>
      </c>
      <c r="AL74" s="1" t="s">
        <v>442</v>
      </c>
      <c r="AM74" s="1" t="s">
        <v>442</v>
      </c>
      <c r="AN74" s="1">
        <v>0</v>
      </c>
      <c r="AO74" s="1">
        <v>2</v>
      </c>
      <c r="AP74" s="1" t="s">
        <v>515</v>
      </c>
      <c r="AQ74" s="1" t="s">
        <v>699</v>
      </c>
      <c r="AR74" s="1">
        <v>0</v>
      </c>
    </row>
    <row r="75" spans="1:44" x14ac:dyDescent="0.6">
      <c r="A75" s="1" t="s">
        <v>322</v>
      </c>
      <c r="B75" s="1" t="s">
        <v>186</v>
      </c>
      <c r="C75" s="1" t="s">
        <v>323</v>
      </c>
      <c r="D75" s="1" t="s">
        <v>203</v>
      </c>
      <c r="E75" s="1">
        <v>2.42</v>
      </c>
      <c r="F75" s="1">
        <v>1</v>
      </c>
      <c r="G75" s="1">
        <v>2</v>
      </c>
      <c r="H75" s="1">
        <v>2</v>
      </c>
      <c r="I75" s="1">
        <v>1.5</v>
      </c>
      <c r="J75" s="1">
        <v>3</v>
      </c>
      <c r="K75" s="1">
        <v>3</v>
      </c>
      <c r="L75" s="1">
        <v>2</v>
      </c>
      <c r="M75" s="1">
        <v>2.75</v>
      </c>
      <c r="N75" s="1">
        <v>3</v>
      </c>
      <c r="O75" s="1">
        <v>3</v>
      </c>
      <c r="P75" s="1">
        <v>3</v>
      </c>
      <c r="Q75" s="1">
        <v>3</v>
      </c>
      <c r="R75" s="1">
        <v>4</v>
      </c>
      <c r="S75" s="1">
        <v>2</v>
      </c>
      <c r="T75" s="1">
        <v>2</v>
      </c>
      <c r="U75" s="1">
        <v>2</v>
      </c>
      <c r="V75" s="1">
        <v>2</v>
      </c>
      <c r="W75" s="1">
        <v>2</v>
      </c>
      <c r="X75" s="1">
        <v>6</v>
      </c>
      <c r="Y75" s="1">
        <v>2</v>
      </c>
      <c r="Z75" s="1">
        <v>2</v>
      </c>
      <c r="AA75" s="1">
        <v>2</v>
      </c>
      <c r="AB75" s="1">
        <v>1</v>
      </c>
      <c r="AC75" s="1">
        <v>2</v>
      </c>
      <c r="AD75" s="1">
        <v>3</v>
      </c>
      <c r="AE75" s="1">
        <v>2.2290000000000001</v>
      </c>
      <c r="AF75" s="1" t="s">
        <v>180</v>
      </c>
      <c r="AG75" s="1" t="s">
        <v>456</v>
      </c>
      <c r="AH75" s="1" t="s">
        <v>419</v>
      </c>
      <c r="AI75" s="1" t="s">
        <v>420</v>
      </c>
      <c r="AJ75" s="1">
        <v>1.25</v>
      </c>
      <c r="AK75" s="1" t="s">
        <v>420</v>
      </c>
      <c r="AL75" s="1" t="s">
        <v>420</v>
      </c>
      <c r="AM75" s="1" t="s">
        <v>419</v>
      </c>
      <c r="AN75" s="1">
        <v>0.25</v>
      </c>
      <c r="AO75" s="1">
        <v>2</v>
      </c>
      <c r="AP75" s="1" t="s">
        <v>443</v>
      </c>
      <c r="AQ75" s="1" t="s">
        <v>723</v>
      </c>
      <c r="AR75" s="1">
        <v>0</v>
      </c>
    </row>
    <row r="76" spans="1:44" x14ac:dyDescent="0.6">
      <c r="A76" s="1" t="s">
        <v>545</v>
      </c>
      <c r="B76" s="1" t="s">
        <v>186</v>
      </c>
      <c r="C76" s="1" t="s">
        <v>546</v>
      </c>
      <c r="D76" s="1" t="s">
        <v>203</v>
      </c>
      <c r="E76" s="1">
        <v>2.58</v>
      </c>
      <c r="F76" s="1">
        <v>2</v>
      </c>
      <c r="G76" s="1">
        <v>2</v>
      </c>
      <c r="H76" s="1">
        <v>2</v>
      </c>
      <c r="I76" s="1">
        <v>2</v>
      </c>
      <c r="J76" s="1">
        <v>3</v>
      </c>
      <c r="K76" s="1">
        <v>3</v>
      </c>
      <c r="L76" s="1">
        <v>3</v>
      </c>
      <c r="M76" s="1">
        <v>3</v>
      </c>
      <c r="N76" s="1">
        <v>3</v>
      </c>
      <c r="O76" s="1">
        <v>2</v>
      </c>
      <c r="P76" s="1">
        <v>3</v>
      </c>
      <c r="Q76" s="1">
        <v>2.75</v>
      </c>
      <c r="R76" s="1">
        <v>4</v>
      </c>
      <c r="S76" s="1">
        <v>3</v>
      </c>
      <c r="T76" s="1">
        <v>3</v>
      </c>
      <c r="U76" s="1">
        <v>3</v>
      </c>
      <c r="V76" s="1">
        <v>3</v>
      </c>
      <c r="W76" s="1">
        <v>3</v>
      </c>
      <c r="X76" s="1">
        <v>5</v>
      </c>
      <c r="Y76" s="1">
        <v>3</v>
      </c>
      <c r="Z76" s="1">
        <v>3</v>
      </c>
      <c r="AA76" s="1">
        <v>3</v>
      </c>
      <c r="AB76" s="1">
        <v>3</v>
      </c>
      <c r="AC76" s="1">
        <v>3</v>
      </c>
      <c r="AD76" s="1">
        <v>3</v>
      </c>
      <c r="AE76" s="1" t="s">
        <v>206</v>
      </c>
      <c r="AF76" s="1" t="s">
        <v>206</v>
      </c>
      <c r="AG76" s="1" t="s">
        <v>419</v>
      </c>
      <c r="AH76" s="1" t="s">
        <v>419</v>
      </c>
      <c r="AI76" s="1" t="s">
        <v>419</v>
      </c>
      <c r="AJ76" s="1">
        <v>1</v>
      </c>
      <c r="AK76" s="1" t="s">
        <v>420</v>
      </c>
      <c r="AL76" s="1" t="s">
        <v>442</v>
      </c>
      <c r="AM76" s="1" t="s">
        <v>420</v>
      </c>
      <c r="AN76" s="1">
        <v>-0.25</v>
      </c>
      <c r="AO76" s="1" t="s">
        <v>171</v>
      </c>
      <c r="AP76" s="1" t="s">
        <v>547</v>
      </c>
      <c r="AQ76" s="1" t="s">
        <v>712</v>
      </c>
      <c r="AR76" s="1">
        <v>1</v>
      </c>
    </row>
    <row r="77" spans="1:44" x14ac:dyDescent="0.6">
      <c r="A77" s="1" t="s">
        <v>548</v>
      </c>
      <c r="B77" s="1" t="s">
        <v>186</v>
      </c>
      <c r="C77" s="1" t="s">
        <v>549</v>
      </c>
      <c r="D77" s="1" t="s">
        <v>203</v>
      </c>
      <c r="E77" s="1">
        <v>2.42</v>
      </c>
      <c r="F77" s="1">
        <v>2</v>
      </c>
      <c r="G77" s="1">
        <v>2</v>
      </c>
      <c r="H77" s="1">
        <v>2</v>
      </c>
      <c r="I77" s="1">
        <v>2</v>
      </c>
      <c r="J77" s="1">
        <v>2</v>
      </c>
      <c r="K77" s="1">
        <v>3</v>
      </c>
      <c r="L77" s="1">
        <v>2</v>
      </c>
      <c r="M77" s="1">
        <v>2.25</v>
      </c>
      <c r="N77" s="1">
        <v>3</v>
      </c>
      <c r="O77" s="1">
        <v>3</v>
      </c>
      <c r="P77" s="1">
        <v>3</v>
      </c>
      <c r="Q77" s="1">
        <v>3</v>
      </c>
      <c r="R77" s="1">
        <v>4</v>
      </c>
      <c r="S77" s="1">
        <v>3</v>
      </c>
      <c r="T77" s="1">
        <v>3</v>
      </c>
      <c r="U77" s="1">
        <v>3</v>
      </c>
      <c r="V77" s="1">
        <v>3</v>
      </c>
      <c r="W77" s="1">
        <v>3</v>
      </c>
      <c r="X77" s="1">
        <v>6</v>
      </c>
      <c r="Y77" s="1">
        <v>3</v>
      </c>
      <c r="Z77" s="1">
        <v>3</v>
      </c>
      <c r="AA77" s="1">
        <v>3</v>
      </c>
      <c r="AB77" s="1">
        <v>3</v>
      </c>
      <c r="AC77" s="1">
        <v>3</v>
      </c>
      <c r="AD77" s="1">
        <v>3</v>
      </c>
      <c r="AE77" s="1">
        <v>2.6789999999999998</v>
      </c>
      <c r="AF77" s="1" t="s">
        <v>180</v>
      </c>
      <c r="AG77" s="1" t="s">
        <v>420</v>
      </c>
      <c r="AH77" s="1" t="s">
        <v>419</v>
      </c>
      <c r="AI77" s="1" t="s">
        <v>420</v>
      </c>
      <c r="AJ77" s="1">
        <v>0.25</v>
      </c>
      <c r="AK77" s="1" t="s">
        <v>419</v>
      </c>
      <c r="AL77" s="1" t="s">
        <v>420</v>
      </c>
      <c r="AM77" s="1" t="s">
        <v>419</v>
      </c>
      <c r="AN77" s="1">
        <v>0.75</v>
      </c>
      <c r="AO77" s="1">
        <v>3</v>
      </c>
      <c r="AP77" s="1" t="s">
        <v>550</v>
      </c>
      <c r="AQ77" s="1" t="s">
        <v>714</v>
      </c>
      <c r="AR77" s="1">
        <v>0</v>
      </c>
    </row>
    <row r="78" spans="1:44" x14ac:dyDescent="0.6">
      <c r="A78" s="1" t="s">
        <v>324</v>
      </c>
      <c r="B78" s="1" t="s">
        <v>186</v>
      </c>
      <c r="C78" s="1" t="s">
        <v>764</v>
      </c>
      <c r="D78" s="1" t="s">
        <v>203</v>
      </c>
      <c r="E78" s="1">
        <v>2.58</v>
      </c>
      <c r="F78" s="1">
        <v>2</v>
      </c>
      <c r="G78" s="1">
        <v>2</v>
      </c>
      <c r="H78" s="1">
        <v>2</v>
      </c>
      <c r="I78" s="1">
        <v>2</v>
      </c>
      <c r="J78" s="1">
        <v>3</v>
      </c>
      <c r="K78" s="1">
        <v>3</v>
      </c>
      <c r="L78" s="1">
        <v>2</v>
      </c>
      <c r="M78" s="1">
        <v>2.75</v>
      </c>
      <c r="N78" s="1">
        <v>3</v>
      </c>
      <c r="O78" s="1">
        <v>3</v>
      </c>
      <c r="P78" s="1">
        <v>3</v>
      </c>
      <c r="Q78" s="1">
        <v>3</v>
      </c>
      <c r="R78" s="1">
        <v>4</v>
      </c>
      <c r="S78" s="1">
        <v>3</v>
      </c>
      <c r="T78" s="1">
        <v>3</v>
      </c>
      <c r="U78" s="1">
        <v>3</v>
      </c>
      <c r="V78" s="1">
        <v>3</v>
      </c>
      <c r="W78" s="1">
        <v>3</v>
      </c>
      <c r="X78" s="1">
        <v>6</v>
      </c>
      <c r="Y78" s="1">
        <v>2.33</v>
      </c>
      <c r="Z78" s="1">
        <v>3</v>
      </c>
      <c r="AA78" s="1">
        <v>3</v>
      </c>
      <c r="AB78" s="1">
        <v>1</v>
      </c>
      <c r="AC78" s="1">
        <v>2</v>
      </c>
      <c r="AD78" s="1">
        <v>3</v>
      </c>
      <c r="AE78" s="1">
        <v>2.6379999999999999</v>
      </c>
      <c r="AF78" s="1" t="s">
        <v>180</v>
      </c>
      <c r="AG78" s="1" t="s">
        <v>419</v>
      </c>
      <c r="AH78" s="1" t="s">
        <v>419</v>
      </c>
      <c r="AI78" s="1" t="s">
        <v>420</v>
      </c>
      <c r="AJ78" s="1">
        <v>0.75</v>
      </c>
      <c r="AK78" s="1" t="s">
        <v>420</v>
      </c>
      <c r="AL78" s="1" t="s">
        <v>420</v>
      </c>
      <c r="AM78" s="1" t="s">
        <v>419</v>
      </c>
      <c r="AN78" s="1">
        <v>0.25</v>
      </c>
      <c r="AO78" s="1">
        <v>2</v>
      </c>
      <c r="AP78" s="1" t="s">
        <v>551</v>
      </c>
      <c r="AQ78" s="1" t="s">
        <v>691</v>
      </c>
      <c r="AR78" s="1">
        <v>0</v>
      </c>
    </row>
    <row r="79" spans="1:44" x14ac:dyDescent="0.6">
      <c r="A79" s="1" t="s">
        <v>325</v>
      </c>
      <c r="B79" s="1" t="s">
        <v>186</v>
      </c>
      <c r="C79" s="1" t="s">
        <v>326</v>
      </c>
      <c r="D79" s="1" t="s">
        <v>203</v>
      </c>
      <c r="E79" s="1">
        <v>2.17</v>
      </c>
      <c r="F79" s="1">
        <v>2</v>
      </c>
      <c r="G79" s="1">
        <v>1</v>
      </c>
      <c r="H79" s="1">
        <v>1</v>
      </c>
      <c r="I79" s="1">
        <v>1.5</v>
      </c>
      <c r="J79" s="1">
        <v>2</v>
      </c>
      <c r="K79" s="1">
        <v>2</v>
      </c>
      <c r="L79" s="1">
        <v>2</v>
      </c>
      <c r="M79" s="1">
        <v>2</v>
      </c>
      <c r="N79" s="1">
        <v>3</v>
      </c>
      <c r="O79" s="1">
        <v>3</v>
      </c>
      <c r="P79" s="1">
        <v>3</v>
      </c>
      <c r="Q79" s="1">
        <v>3</v>
      </c>
      <c r="R79" s="1">
        <v>4</v>
      </c>
      <c r="S79" s="1">
        <v>3</v>
      </c>
      <c r="T79" s="1">
        <v>3</v>
      </c>
      <c r="U79" s="1">
        <v>3</v>
      </c>
      <c r="V79" s="1">
        <v>3</v>
      </c>
      <c r="W79" s="1">
        <v>3</v>
      </c>
      <c r="X79" s="1">
        <v>5</v>
      </c>
      <c r="Y79" s="1">
        <v>3</v>
      </c>
      <c r="Z79" s="1">
        <v>3</v>
      </c>
      <c r="AA79" s="1">
        <v>3</v>
      </c>
      <c r="AB79" s="1">
        <v>3</v>
      </c>
      <c r="AC79" s="1">
        <v>3</v>
      </c>
      <c r="AD79" s="1">
        <v>3</v>
      </c>
      <c r="AE79" s="1" t="s">
        <v>206</v>
      </c>
      <c r="AF79" s="1" t="s">
        <v>206</v>
      </c>
      <c r="AG79" s="1" t="s">
        <v>420</v>
      </c>
      <c r="AH79" s="1" t="s">
        <v>419</v>
      </c>
      <c r="AI79" s="1" t="s">
        <v>419</v>
      </c>
      <c r="AJ79" s="1">
        <v>0.5</v>
      </c>
      <c r="AK79" s="1" t="s">
        <v>419</v>
      </c>
      <c r="AL79" s="1" t="s">
        <v>419</v>
      </c>
      <c r="AM79" s="1" t="s">
        <v>419</v>
      </c>
      <c r="AN79" s="1">
        <v>1</v>
      </c>
      <c r="AO79" s="1" t="s">
        <v>171</v>
      </c>
      <c r="AP79" s="1" t="s">
        <v>552</v>
      </c>
      <c r="AQ79" s="1" t="s">
        <v>685</v>
      </c>
      <c r="AR79" s="1">
        <v>1</v>
      </c>
    </row>
    <row r="80" spans="1:44" x14ac:dyDescent="0.6">
      <c r="A80" s="1" t="s">
        <v>553</v>
      </c>
      <c r="B80" s="1" t="s">
        <v>186</v>
      </c>
      <c r="C80" s="1" t="s">
        <v>554</v>
      </c>
      <c r="D80" s="1" t="s">
        <v>203</v>
      </c>
      <c r="E80" s="1">
        <v>2.92</v>
      </c>
      <c r="F80" s="1">
        <v>3</v>
      </c>
      <c r="G80" s="1">
        <v>3</v>
      </c>
      <c r="H80" s="1">
        <v>2</v>
      </c>
      <c r="I80" s="1">
        <v>2.75</v>
      </c>
      <c r="J80" s="1">
        <v>3</v>
      </c>
      <c r="K80" s="1">
        <v>3</v>
      </c>
      <c r="L80" s="1">
        <v>3</v>
      </c>
      <c r="M80" s="1">
        <v>3</v>
      </c>
      <c r="N80" s="1">
        <v>3</v>
      </c>
      <c r="O80" s="1">
        <v>3</v>
      </c>
      <c r="P80" s="1">
        <v>3</v>
      </c>
      <c r="Q80" s="1">
        <v>3</v>
      </c>
      <c r="R80" s="1">
        <v>4</v>
      </c>
      <c r="S80" s="1">
        <v>3</v>
      </c>
      <c r="T80" s="1">
        <v>3</v>
      </c>
      <c r="U80" s="1">
        <v>3</v>
      </c>
      <c r="V80" s="1">
        <v>3</v>
      </c>
      <c r="W80" s="1">
        <v>3</v>
      </c>
      <c r="X80" s="1">
        <v>5</v>
      </c>
      <c r="Y80" s="1">
        <v>2.6</v>
      </c>
      <c r="Z80" s="1">
        <v>3</v>
      </c>
      <c r="AA80" s="1">
        <v>3</v>
      </c>
      <c r="AB80" s="1">
        <v>2</v>
      </c>
      <c r="AC80" s="1">
        <v>2</v>
      </c>
      <c r="AD80" s="1">
        <v>3</v>
      </c>
      <c r="AE80" s="1" t="s">
        <v>206</v>
      </c>
      <c r="AF80" s="1" t="s">
        <v>206</v>
      </c>
      <c r="AG80" s="1" t="s">
        <v>420</v>
      </c>
      <c r="AH80" s="1" t="s">
        <v>420</v>
      </c>
      <c r="AI80" s="1" t="s">
        <v>419</v>
      </c>
      <c r="AJ80" s="1">
        <v>0.25</v>
      </c>
      <c r="AK80" s="1" t="s">
        <v>420</v>
      </c>
      <c r="AL80" s="1" t="s">
        <v>420</v>
      </c>
      <c r="AM80" s="1" t="s">
        <v>420</v>
      </c>
      <c r="AN80" s="1">
        <v>0</v>
      </c>
      <c r="AO80" s="1" t="s">
        <v>171</v>
      </c>
      <c r="AP80" s="1" t="s">
        <v>532</v>
      </c>
      <c r="AQ80" s="1" t="s">
        <v>700</v>
      </c>
      <c r="AR80" s="1">
        <v>1</v>
      </c>
    </row>
    <row r="81" spans="1:44" x14ac:dyDescent="0.6">
      <c r="A81" s="1" t="s">
        <v>400</v>
      </c>
      <c r="B81" s="1" t="s">
        <v>186</v>
      </c>
      <c r="C81" s="1" t="s">
        <v>765</v>
      </c>
      <c r="D81" s="1" t="s">
        <v>207</v>
      </c>
      <c r="E81" s="1">
        <v>1.38</v>
      </c>
      <c r="F81" s="1">
        <v>2</v>
      </c>
      <c r="G81" s="1">
        <v>1</v>
      </c>
      <c r="H81" s="1">
        <v>1</v>
      </c>
      <c r="I81" s="1">
        <v>1.5</v>
      </c>
      <c r="J81" s="1">
        <v>1</v>
      </c>
      <c r="K81" s="1">
        <v>2</v>
      </c>
      <c r="L81" s="1">
        <v>1</v>
      </c>
      <c r="M81" s="1">
        <v>1.25</v>
      </c>
      <c r="N81" s="1" t="s">
        <v>171</v>
      </c>
      <c r="O81" s="1" t="s">
        <v>171</v>
      </c>
      <c r="P81" s="1" t="s">
        <v>171</v>
      </c>
      <c r="Q81" s="1" t="s">
        <v>204</v>
      </c>
      <c r="R81" s="1">
        <v>0</v>
      </c>
      <c r="S81" s="1" t="s">
        <v>171</v>
      </c>
      <c r="T81" s="1" t="s">
        <v>171</v>
      </c>
      <c r="U81" s="1" t="s">
        <v>171</v>
      </c>
      <c r="V81" s="1" t="s">
        <v>171</v>
      </c>
      <c r="W81" s="1" t="s">
        <v>171</v>
      </c>
      <c r="X81" s="1">
        <v>2</v>
      </c>
      <c r="Y81" s="1">
        <v>3</v>
      </c>
      <c r="Z81" s="1">
        <v>3</v>
      </c>
      <c r="AA81" s="1">
        <v>3</v>
      </c>
      <c r="AB81" s="1" t="s">
        <v>171</v>
      </c>
      <c r="AC81" s="1" t="s">
        <v>171</v>
      </c>
      <c r="AD81" s="1" t="s">
        <v>171</v>
      </c>
      <c r="AE81" s="1" t="s">
        <v>206</v>
      </c>
      <c r="AF81" s="1" t="s">
        <v>208</v>
      </c>
      <c r="AG81" s="1" t="s">
        <v>442</v>
      </c>
      <c r="AH81" s="1" t="s">
        <v>419</v>
      </c>
      <c r="AI81" s="1" t="s">
        <v>420</v>
      </c>
      <c r="AJ81" s="1">
        <v>-0.25</v>
      </c>
      <c r="AK81" s="1" t="s">
        <v>205</v>
      </c>
      <c r="AL81" s="1" t="s">
        <v>205</v>
      </c>
      <c r="AM81" s="1" t="s">
        <v>205</v>
      </c>
      <c r="AN81" s="1" t="s">
        <v>205</v>
      </c>
      <c r="AO81" s="1" t="s">
        <v>171</v>
      </c>
      <c r="AR81" s="1">
        <v>0</v>
      </c>
    </row>
    <row r="82" spans="1:44" x14ac:dyDescent="0.6">
      <c r="A82" s="1" t="s">
        <v>327</v>
      </c>
      <c r="B82" s="1" t="s">
        <v>186</v>
      </c>
      <c r="C82" s="1" t="s">
        <v>328</v>
      </c>
      <c r="D82" s="1" t="s">
        <v>203</v>
      </c>
      <c r="E82" s="1">
        <v>1.92</v>
      </c>
      <c r="F82" s="1">
        <v>1</v>
      </c>
      <c r="G82" s="1">
        <v>2</v>
      </c>
      <c r="H82" s="1">
        <v>1</v>
      </c>
      <c r="I82" s="1">
        <v>1.25</v>
      </c>
      <c r="J82" s="1">
        <v>2</v>
      </c>
      <c r="K82" s="1">
        <v>2</v>
      </c>
      <c r="L82" s="1">
        <v>2</v>
      </c>
      <c r="M82" s="1">
        <v>2</v>
      </c>
      <c r="N82" s="1">
        <v>3</v>
      </c>
      <c r="O82" s="1">
        <v>2</v>
      </c>
      <c r="P82" s="1">
        <v>2</v>
      </c>
      <c r="Q82" s="1">
        <v>2.5</v>
      </c>
      <c r="R82" s="1">
        <v>4</v>
      </c>
      <c r="S82" s="1">
        <v>1.5</v>
      </c>
      <c r="T82" s="1">
        <v>1</v>
      </c>
      <c r="U82" s="1">
        <v>2</v>
      </c>
      <c r="V82" s="1">
        <v>1</v>
      </c>
      <c r="W82" s="1">
        <v>2</v>
      </c>
      <c r="X82" s="1">
        <v>6</v>
      </c>
      <c r="Y82" s="1">
        <v>2.83</v>
      </c>
      <c r="Z82" s="1">
        <v>3</v>
      </c>
      <c r="AA82" s="1">
        <v>3</v>
      </c>
      <c r="AB82" s="1">
        <v>3</v>
      </c>
      <c r="AC82" s="1">
        <v>2</v>
      </c>
      <c r="AD82" s="1">
        <v>3</v>
      </c>
      <c r="AE82" s="1">
        <v>1.996</v>
      </c>
      <c r="AF82" s="1" t="s">
        <v>181</v>
      </c>
      <c r="AG82" s="1" t="s">
        <v>419</v>
      </c>
      <c r="AH82" s="1" t="s">
        <v>420</v>
      </c>
      <c r="AI82" s="1" t="s">
        <v>419</v>
      </c>
      <c r="AJ82" s="1">
        <v>0.75</v>
      </c>
      <c r="AK82" s="1" t="s">
        <v>419</v>
      </c>
      <c r="AL82" s="1" t="s">
        <v>420</v>
      </c>
      <c r="AM82" s="1" t="s">
        <v>420</v>
      </c>
      <c r="AN82" s="1">
        <v>0.5</v>
      </c>
      <c r="AO82" s="1">
        <v>3</v>
      </c>
      <c r="AP82" s="1" t="s">
        <v>773</v>
      </c>
      <c r="AQ82" s="1" t="s">
        <v>702</v>
      </c>
      <c r="AR82" s="1">
        <v>0</v>
      </c>
    </row>
    <row r="83" spans="1:44" x14ac:dyDescent="0.6">
      <c r="A83" s="1" t="s">
        <v>555</v>
      </c>
      <c r="B83" s="1" t="s">
        <v>186</v>
      </c>
      <c r="C83" s="1" t="s">
        <v>556</v>
      </c>
      <c r="D83" s="1" t="s">
        <v>203</v>
      </c>
      <c r="E83" s="1">
        <v>2.58</v>
      </c>
      <c r="F83" s="1">
        <v>3</v>
      </c>
      <c r="G83" s="1">
        <v>2</v>
      </c>
      <c r="H83" s="1">
        <v>2</v>
      </c>
      <c r="I83" s="1">
        <v>2.5</v>
      </c>
      <c r="J83" s="1">
        <v>3</v>
      </c>
      <c r="K83" s="1">
        <v>2</v>
      </c>
      <c r="L83" s="1">
        <v>2</v>
      </c>
      <c r="M83" s="1">
        <v>2.5</v>
      </c>
      <c r="N83" s="1">
        <v>3</v>
      </c>
      <c r="O83" s="1">
        <v>2</v>
      </c>
      <c r="P83" s="1">
        <v>3</v>
      </c>
      <c r="Q83" s="1">
        <v>2.75</v>
      </c>
      <c r="R83" s="1">
        <v>4</v>
      </c>
      <c r="S83" s="1">
        <v>3</v>
      </c>
      <c r="T83" s="1">
        <v>3</v>
      </c>
      <c r="U83" s="1">
        <v>3</v>
      </c>
      <c r="V83" s="1">
        <v>3</v>
      </c>
      <c r="W83" s="1">
        <v>3</v>
      </c>
      <c r="X83" s="1">
        <v>5</v>
      </c>
      <c r="Y83" s="1">
        <v>3</v>
      </c>
      <c r="Z83" s="1">
        <v>3</v>
      </c>
      <c r="AA83" s="1">
        <v>3</v>
      </c>
      <c r="AB83" s="1">
        <v>3</v>
      </c>
      <c r="AC83" s="1">
        <v>3</v>
      </c>
      <c r="AD83" s="1">
        <v>3</v>
      </c>
      <c r="AE83" s="1" t="s">
        <v>206</v>
      </c>
      <c r="AF83" s="1" t="s">
        <v>206</v>
      </c>
      <c r="AG83" s="1" t="s">
        <v>420</v>
      </c>
      <c r="AH83" s="1" t="s">
        <v>420</v>
      </c>
      <c r="AI83" s="1" t="s">
        <v>420</v>
      </c>
      <c r="AJ83" s="1">
        <v>0</v>
      </c>
      <c r="AK83" s="1" t="s">
        <v>420</v>
      </c>
      <c r="AL83" s="1" t="s">
        <v>420</v>
      </c>
      <c r="AM83" s="1" t="s">
        <v>419</v>
      </c>
      <c r="AN83" s="1">
        <v>0.25</v>
      </c>
      <c r="AO83" s="1" t="s">
        <v>171</v>
      </c>
      <c r="AP83" s="1" t="s">
        <v>557</v>
      </c>
      <c r="AQ83" s="1" t="s">
        <v>728</v>
      </c>
      <c r="AR83" s="1">
        <v>1</v>
      </c>
    </row>
    <row r="84" spans="1:44" x14ac:dyDescent="0.6">
      <c r="A84" s="1" t="s">
        <v>558</v>
      </c>
      <c r="B84" s="1" t="s">
        <v>186</v>
      </c>
      <c r="C84" s="1" t="s">
        <v>559</v>
      </c>
      <c r="D84" s="1" t="s">
        <v>203</v>
      </c>
      <c r="E84" s="1">
        <v>2.83</v>
      </c>
      <c r="F84" s="1">
        <v>2</v>
      </c>
      <c r="G84" s="1">
        <v>3</v>
      </c>
      <c r="H84" s="1">
        <v>3</v>
      </c>
      <c r="I84" s="1">
        <v>2.5</v>
      </c>
      <c r="J84" s="1">
        <v>3</v>
      </c>
      <c r="K84" s="1">
        <v>3</v>
      </c>
      <c r="L84" s="1">
        <v>3</v>
      </c>
      <c r="M84" s="1">
        <v>3</v>
      </c>
      <c r="N84" s="1">
        <v>3</v>
      </c>
      <c r="O84" s="1">
        <v>3</v>
      </c>
      <c r="P84" s="1">
        <v>3</v>
      </c>
      <c r="Q84" s="1">
        <v>3</v>
      </c>
      <c r="R84" s="1">
        <v>4</v>
      </c>
      <c r="S84" s="1">
        <v>2.75</v>
      </c>
      <c r="T84" s="1">
        <v>2</v>
      </c>
      <c r="U84" s="1">
        <v>3</v>
      </c>
      <c r="V84" s="1">
        <v>3</v>
      </c>
      <c r="W84" s="1">
        <v>3</v>
      </c>
      <c r="X84" s="1">
        <v>6</v>
      </c>
      <c r="Y84" s="1">
        <v>2.83</v>
      </c>
      <c r="Z84" s="1">
        <v>3</v>
      </c>
      <c r="AA84" s="1">
        <v>3</v>
      </c>
      <c r="AB84" s="1">
        <v>2</v>
      </c>
      <c r="AC84" s="1">
        <v>3</v>
      </c>
      <c r="AD84" s="1">
        <v>3</v>
      </c>
      <c r="AE84" s="1">
        <v>2.8130000000000002</v>
      </c>
      <c r="AF84" s="1" t="s">
        <v>180</v>
      </c>
      <c r="AG84" s="1" t="s">
        <v>419</v>
      </c>
      <c r="AH84" s="1" t="s">
        <v>420</v>
      </c>
      <c r="AI84" s="1" t="s">
        <v>420</v>
      </c>
      <c r="AJ84" s="1">
        <v>0.5</v>
      </c>
      <c r="AK84" s="1" t="s">
        <v>420</v>
      </c>
      <c r="AL84" s="1" t="s">
        <v>420</v>
      </c>
      <c r="AM84" s="1" t="s">
        <v>420</v>
      </c>
      <c r="AN84" s="1">
        <v>0</v>
      </c>
      <c r="AO84" s="1">
        <v>3</v>
      </c>
      <c r="AP84" s="1" t="s">
        <v>560</v>
      </c>
      <c r="AQ84" s="1" t="s">
        <v>696</v>
      </c>
      <c r="AR84" s="1">
        <v>0</v>
      </c>
    </row>
    <row r="85" spans="1:44" x14ac:dyDescent="0.6">
      <c r="A85" s="1" t="s">
        <v>561</v>
      </c>
      <c r="B85" s="1" t="s">
        <v>186</v>
      </c>
      <c r="C85" s="1" t="s">
        <v>562</v>
      </c>
      <c r="D85" s="1" t="s">
        <v>203</v>
      </c>
      <c r="E85" s="1">
        <v>2.92</v>
      </c>
      <c r="F85" s="1">
        <v>3</v>
      </c>
      <c r="G85" s="1">
        <v>3</v>
      </c>
      <c r="H85" s="1">
        <v>2</v>
      </c>
      <c r="I85" s="1">
        <v>2.75</v>
      </c>
      <c r="J85" s="1">
        <v>3</v>
      </c>
      <c r="K85" s="1">
        <v>3</v>
      </c>
      <c r="L85" s="1">
        <v>3</v>
      </c>
      <c r="M85" s="1">
        <v>3</v>
      </c>
      <c r="N85" s="1">
        <v>3</v>
      </c>
      <c r="O85" s="1">
        <v>3</v>
      </c>
      <c r="P85" s="1">
        <v>3</v>
      </c>
      <c r="Q85" s="1">
        <v>3</v>
      </c>
      <c r="R85" s="1">
        <v>4</v>
      </c>
      <c r="S85" s="1">
        <v>3</v>
      </c>
      <c r="T85" s="1">
        <v>3</v>
      </c>
      <c r="U85" s="1">
        <v>3</v>
      </c>
      <c r="V85" s="1">
        <v>3</v>
      </c>
      <c r="W85" s="1">
        <v>3</v>
      </c>
      <c r="X85" s="1">
        <v>6</v>
      </c>
      <c r="Y85" s="1">
        <v>3</v>
      </c>
      <c r="Z85" s="1">
        <v>3</v>
      </c>
      <c r="AA85" s="1">
        <v>3</v>
      </c>
      <c r="AB85" s="1">
        <v>3</v>
      </c>
      <c r="AC85" s="1">
        <v>3</v>
      </c>
      <c r="AD85" s="1">
        <v>3</v>
      </c>
      <c r="AE85" s="1">
        <v>2.9540000000000002</v>
      </c>
      <c r="AF85" s="1" t="s">
        <v>180</v>
      </c>
      <c r="AG85" s="1" t="s">
        <v>420</v>
      </c>
      <c r="AH85" s="1" t="s">
        <v>420</v>
      </c>
      <c r="AI85" s="1" t="s">
        <v>419</v>
      </c>
      <c r="AJ85" s="1">
        <v>0.25</v>
      </c>
      <c r="AK85" s="1" t="s">
        <v>420</v>
      </c>
      <c r="AL85" s="1" t="s">
        <v>420</v>
      </c>
      <c r="AM85" s="1" t="s">
        <v>420</v>
      </c>
      <c r="AN85" s="1">
        <v>0</v>
      </c>
      <c r="AO85" s="1">
        <v>3</v>
      </c>
      <c r="AP85" s="1" t="s">
        <v>430</v>
      </c>
      <c r="AQ85" s="1" t="s">
        <v>697</v>
      </c>
      <c r="AR85" s="1">
        <v>0</v>
      </c>
    </row>
    <row r="86" spans="1:44" x14ac:dyDescent="0.6">
      <c r="A86" s="1" t="s">
        <v>563</v>
      </c>
      <c r="B86" s="1" t="s">
        <v>186</v>
      </c>
      <c r="C86" s="1" t="s">
        <v>564</v>
      </c>
      <c r="D86" s="1" t="s">
        <v>207</v>
      </c>
      <c r="E86" s="1">
        <v>1.5</v>
      </c>
      <c r="F86" s="1">
        <v>1</v>
      </c>
      <c r="G86" s="1">
        <v>2</v>
      </c>
      <c r="H86" s="1">
        <v>2</v>
      </c>
      <c r="I86" s="1">
        <v>1.5</v>
      </c>
      <c r="J86" s="1" t="s">
        <v>171</v>
      </c>
      <c r="K86" s="1" t="s">
        <v>171</v>
      </c>
      <c r="L86" s="1" t="s">
        <v>171</v>
      </c>
      <c r="M86" s="1" t="s">
        <v>204</v>
      </c>
      <c r="N86" s="1" t="s">
        <v>171</v>
      </c>
      <c r="O86" s="1" t="s">
        <v>171</v>
      </c>
      <c r="P86" s="1" t="s">
        <v>171</v>
      </c>
      <c r="Q86" s="1" t="s">
        <v>204</v>
      </c>
      <c r="R86" s="1">
        <v>0</v>
      </c>
      <c r="S86" s="1" t="s">
        <v>171</v>
      </c>
      <c r="T86" s="1" t="s">
        <v>171</v>
      </c>
      <c r="U86" s="1" t="s">
        <v>171</v>
      </c>
      <c r="V86" s="1" t="s">
        <v>171</v>
      </c>
      <c r="W86" s="1" t="s">
        <v>171</v>
      </c>
      <c r="X86" s="1">
        <v>2</v>
      </c>
      <c r="Y86" s="1">
        <v>1.5</v>
      </c>
      <c r="Z86" s="1">
        <v>1</v>
      </c>
      <c r="AA86" s="1">
        <v>2</v>
      </c>
      <c r="AB86" s="1" t="s">
        <v>171</v>
      </c>
      <c r="AC86" s="1" t="s">
        <v>171</v>
      </c>
      <c r="AD86" s="1" t="s">
        <v>171</v>
      </c>
      <c r="AE86" s="1" t="s">
        <v>206</v>
      </c>
      <c r="AF86" s="1" t="s">
        <v>208</v>
      </c>
      <c r="AG86" s="1" t="s">
        <v>205</v>
      </c>
      <c r="AH86" s="1" t="s">
        <v>205</v>
      </c>
      <c r="AI86" s="1" t="s">
        <v>205</v>
      </c>
      <c r="AJ86" s="1" t="s">
        <v>205</v>
      </c>
      <c r="AK86" s="1" t="s">
        <v>205</v>
      </c>
      <c r="AL86" s="1" t="s">
        <v>205</v>
      </c>
      <c r="AM86" s="1" t="s">
        <v>205</v>
      </c>
      <c r="AN86" s="1" t="s">
        <v>205</v>
      </c>
      <c r="AO86" s="1" t="s">
        <v>171</v>
      </c>
      <c r="AR86" s="1">
        <v>0</v>
      </c>
    </row>
    <row r="87" spans="1:44" x14ac:dyDescent="0.6">
      <c r="A87" s="1" t="s">
        <v>329</v>
      </c>
      <c r="B87" s="1" t="s">
        <v>186</v>
      </c>
      <c r="C87" s="1" t="s">
        <v>330</v>
      </c>
      <c r="D87" s="1" t="s">
        <v>203</v>
      </c>
      <c r="E87" s="1">
        <v>2.58</v>
      </c>
      <c r="F87" s="1">
        <v>3</v>
      </c>
      <c r="G87" s="1">
        <v>2</v>
      </c>
      <c r="H87" s="1">
        <v>2</v>
      </c>
      <c r="I87" s="1">
        <v>2.5</v>
      </c>
      <c r="J87" s="1">
        <v>2</v>
      </c>
      <c r="K87" s="1">
        <v>3</v>
      </c>
      <c r="L87" s="1">
        <v>3</v>
      </c>
      <c r="M87" s="1">
        <v>2.5</v>
      </c>
      <c r="N87" s="1">
        <v>3</v>
      </c>
      <c r="O87" s="1">
        <v>2</v>
      </c>
      <c r="P87" s="1">
        <v>3</v>
      </c>
      <c r="Q87" s="1">
        <v>2.75</v>
      </c>
      <c r="R87" s="1">
        <v>4</v>
      </c>
      <c r="S87" s="1">
        <v>2.75</v>
      </c>
      <c r="T87" s="1">
        <v>3</v>
      </c>
      <c r="U87" s="1">
        <v>2</v>
      </c>
      <c r="V87" s="1">
        <v>3</v>
      </c>
      <c r="W87" s="1">
        <v>3</v>
      </c>
      <c r="X87" s="1">
        <v>6</v>
      </c>
      <c r="Y87" s="1">
        <v>3</v>
      </c>
      <c r="Z87" s="1">
        <v>3</v>
      </c>
      <c r="AA87" s="1">
        <v>3</v>
      </c>
      <c r="AB87" s="1">
        <v>3</v>
      </c>
      <c r="AC87" s="1">
        <v>3</v>
      </c>
      <c r="AD87" s="1">
        <v>3</v>
      </c>
      <c r="AE87" s="1">
        <v>2.7080000000000002</v>
      </c>
      <c r="AF87" s="1" t="s">
        <v>180</v>
      </c>
      <c r="AG87" s="1" t="s">
        <v>442</v>
      </c>
      <c r="AH87" s="1" t="s">
        <v>419</v>
      </c>
      <c r="AI87" s="1" t="s">
        <v>419</v>
      </c>
      <c r="AJ87" s="1">
        <v>0</v>
      </c>
      <c r="AK87" s="1" t="s">
        <v>419</v>
      </c>
      <c r="AL87" s="1" t="s">
        <v>442</v>
      </c>
      <c r="AM87" s="1" t="s">
        <v>420</v>
      </c>
      <c r="AN87" s="1">
        <v>0.25</v>
      </c>
      <c r="AO87" s="1">
        <v>3</v>
      </c>
      <c r="AP87" s="1" t="s">
        <v>565</v>
      </c>
      <c r="AQ87" s="1" t="s">
        <v>692</v>
      </c>
      <c r="AR87" s="1">
        <v>0</v>
      </c>
    </row>
    <row r="88" spans="1:44" x14ac:dyDescent="0.6">
      <c r="A88" s="1" t="s">
        <v>331</v>
      </c>
      <c r="B88" s="1" t="s">
        <v>186</v>
      </c>
      <c r="C88" s="1" t="s">
        <v>332</v>
      </c>
      <c r="D88" s="1" t="s">
        <v>203</v>
      </c>
      <c r="E88" s="1">
        <v>2.92</v>
      </c>
      <c r="F88" s="1">
        <v>3</v>
      </c>
      <c r="G88" s="1">
        <v>3</v>
      </c>
      <c r="H88" s="1">
        <v>3</v>
      </c>
      <c r="I88" s="1">
        <v>3</v>
      </c>
      <c r="J88" s="1">
        <v>3</v>
      </c>
      <c r="K88" s="1">
        <v>2</v>
      </c>
      <c r="L88" s="1">
        <v>3</v>
      </c>
      <c r="M88" s="1">
        <v>2.75</v>
      </c>
      <c r="N88" s="1">
        <v>3</v>
      </c>
      <c r="O88" s="1">
        <v>3</v>
      </c>
      <c r="P88" s="1">
        <v>3</v>
      </c>
      <c r="Q88" s="1">
        <v>3</v>
      </c>
      <c r="R88" s="1">
        <v>4</v>
      </c>
      <c r="S88" s="1">
        <v>3</v>
      </c>
      <c r="T88" s="1">
        <v>3</v>
      </c>
      <c r="U88" s="1">
        <v>3</v>
      </c>
      <c r="V88" s="1">
        <v>3</v>
      </c>
      <c r="W88" s="1">
        <v>3</v>
      </c>
      <c r="X88" s="1">
        <v>6</v>
      </c>
      <c r="Y88" s="1">
        <v>2.83</v>
      </c>
      <c r="Z88" s="1">
        <v>3</v>
      </c>
      <c r="AA88" s="1">
        <v>3</v>
      </c>
      <c r="AB88" s="1">
        <v>2</v>
      </c>
      <c r="AC88" s="1">
        <v>3</v>
      </c>
      <c r="AD88" s="1">
        <v>3</v>
      </c>
      <c r="AE88" s="1">
        <v>2.9209999999999998</v>
      </c>
      <c r="AF88" s="1" t="s">
        <v>180</v>
      </c>
      <c r="AG88" s="1" t="s">
        <v>420</v>
      </c>
      <c r="AH88" s="1" t="s">
        <v>442</v>
      </c>
      <c r="AI88" s="1" t="s">
        <v>420</v>
      </c>
      <c r="AJ88" s="1">
        <v>-0.25</v>
      </c>
      <c r="AK88" s="1" t="s">
        <v>420</v>
      </c>
      <c r="AL88" s="1" t="s">
        <v>419</v>
      </c>
      <c r="AM88" s="1" t="s">
        <v>420</v>
      </c>
      <c r="AN88" s="1">
        <v>0.25</v>
      </c>
      <c r="AO88" s="1">
        <v>3</v>
      </c>
      <c r="AP88" s="1" t="s">
        <v>566</v>
      </c>
      <c r="AQ88" s="1" t="s">
        <v>724</v>
      </c>
      <c r="AR88" s="1">
        <v>0</v>
      </c>
    </row>
    <row r="89" spans="1:44" x14ac:dyDescent="0.6">
      <c r="A89" s="1" t="s">
        <v>333</v>
      </c>
      <c r="B89" s="1" t="s">
        <v>186</v>
      </c>
      <c r="C89" s="1" t="s">
        <v>334</v>
      </c>
      <c r="D89" s="1" t="s">
        <v>207</v>
      </c>
      <c r="E89" s="1" t="s">
        <v>171</v>
      </c>
      <c r="F89" s="1" t="s">
        <v>171</v>
      </c>
      <c r="G89" s="1" t="s">
        <v>171</v>
      </c>
      <c r="H89" s="1" t="s">
        <v>171</v>
      </c>
      <c r="I89" s="1" t="s">
        <v>204</v>
      </c>
      <c r="J89" s="1" t="s">
        <v>171</v>
      </c>
      <c r="K89" s="1" t="s">
        <v>171</v>
      </c>
      <c r="L89" s="1" t="s">
        <v>171</v>
      </c>
      <c r="M89" s="1" t="s">
        <v>204</v>
      </c>
      <c r="N89" s="1" t="s">
        <v>171</v>
      </c>
      <c r="O89" s="1" t="s">
        <v>171</v>
      </c>
      <c r="P89" s="1" t="s">
        <v>171</v>
      </c>
      <c r="Q89" s="1" t="s">
        <v>204</v>
      </c>
      <c r="R89" s="1">
        <v>0</v>
      </c>
      <c r="S89" s="1" t="s">
        <v>171</v>
      </c>
      <c r="T89" s="1" t="s">
        <v>171</v>
      </c>
      <c r="U89" s="1" t="s">
        <v>171</v>
      </c>
      <c r="V89" s="1" t="s">
        <v>171</v>
      </c>
      <c r="W89" s="1" t="s">
        <v>171</v>
      </c>
      <c r="X89" s="1">
        <v>0</v>
      </c>
      <c r="Y89" s="1" t="s">
        <v>171</v>
      </c>
      <c r="Z89" s="1" t="s">
        <v>171</v>
      </c>
      <c r="AA89" s="1" t="s">
        <v>171</v>
      </c>
      <c r="AB89" s="1" t="s">
        <v>171</v>
      </c>
      <c r="AC89" s="1" t="s">
        <v>171</v>
      </c>
      <c r="AD89" s="1" t="s">
        <v>171</v>
      </c>
      <c r="AE89" s="1" t="s">
        <v>206</v>
      </c>
      <c r="AF89" s="1" t="s">
        <v>208</v>
      </c>
      <c r="AG89" s="1" t="s">
        <v>205</v>
      </c>
      <c r="AH89" s="1" t="s">
        <v>205</v>
      </c>
      <c r="AI89" s="1" t="s">
        <v>205</v>
      </c>
      <c r="AJ89" s="1" t="s">
        <v>205</v>
      </c>
      <c r="AK89" s="1" t="s">
        <v>205</v>
      </c>
      <c r="AL89" s="1" t="s">
        <v>205</v>
      </c>
      <c r="AM89" s="1" t="s">
        <v>205</v>
      </c>
      <c r="AN89" s="1" t="s">
        <v>205</v>
      </c>
      <c r="AO89" s="1" t="s">
        <v>171</v>
      </c>
    </row>
    <row r="90" spans="1:44" x14ac:dyDescent="0.6">
      <c r="A90" s="1" t="s">
        <v>335</v>
      </c>
      <c r="B90" s="1" t="s">
        <v>186</v>
      </c>
      <c r="C90" s="1" t="s">
        <v>336</v>
      </c>
      <c r="D90" s="1" t="s">
        <v>203</v>
      </c>
      <c r="E90" s="1">
        <v>2.5</v>
      </c>
      <c r="F90" s="1">
        <v>2</v>
      </c>
      <c r="G90" s="1">
        <v>2</v>
      </c>
      <c r="H90" s="1">
        <v>2</v>
      </c>
      <c r="I90" s="1">
        <v>2</v>
      </c>
      <c r="J90" s="1">
        <v>3</v>
      </c>
      <c r="K90" s="1">
        <v>3</v>
      </c>
      <c r="L90" s="1">
        <v>2</v>
      </c>
      <c r="M90" s="1">
        <v>2.75</v>
      </c>
      <c r="N90" s="1">
        <v>3</v>
      </c>
      <c r="O90" s="1">
        <v>2</v>
      </c>
      <c r="P90" s="1">
        <v>3</v>
      </c>
      <c r="Q90" s="1">
        <v>2.75</v>
      </c>
      <c r="R90" s="1">
        <v>4</v>
      </c>
      <c r="S90" s="1">
        <v>3</v>
      </c>
      <c r="T90" s="1">
        <v>3</v>
      </c>
      <c r="U90" s="1">
        <v>3</v>
      </c>
      <c r="V90" s="1">
        <v>3</v>
      </c>
      <c r="W90" s="1">
        <v>3</v>
      </c>
      <c r="X90" s="1">
        <v>5</v>
      </c>
      <c r="Y90" s="1">
        <v>3</v>
      </c>
      <c r="Z90" s="1">
        <v>3</v>
      </c>
      <c r="AA90" s="1">
        <v>3</v>
      </c>
      <c r="AB90" s="1">
        <v>3</v>
      </c>
      <c r="AC90" s="1">
        <v>3</v>
      </c>
      <c r="AD90" s="1">
        <v>3</v>
      </c>
      <c r="AE90" s="1" t="s">
        <v>206</v>
      </c>
      <c r="AF90" s="1" t="s">
        <v>206</v>
      </c>
      <c r="AG90" s="1" t="s">
        <v>419</v>
      </c>
      <c r="AH90" s="1" t="s">
        <v>419</v>
      </c>
      <c r="AI90" s="1" t="s">
        <v>420</v>
      </c>
      <c r="AJ90" s="1">
        <v>0.75</v>
      </c>
      <c r="AK90" s="1" t="s">
        <v>420</v>
      </c>
      <c r="AL90" s="1" t="s">
        <v>442</v>
      </c>
      <c r="AM90" s="1" t="s">
        <v>419</v>
      </c>
      <c r="AN90" s="1">
        <v>0</v>
      </c>
      <c r="AO90" s="1" t="s">
        <v>171</v>
      </c>
      <c r="AP90" s="1" t="s">
        <v>567</v>
      </c>
      <c r="AQ90" s="1" t="s">
        <v>715</v>
      </c>
      <c r="AR90" s="1">
        <v>1</v>
      </c>
    </row>
    <row r="91" spans="1:44" x14ac:dyDescent="0.6">
      <c r="A91" s="1" t="s">
        <v>401</v>
      </c>
      <c r="B91" s="1" t="s">
        <v>186</v>
      </c>
      <c r="C91" s="1" t="s">
        <v>766</v>
      </c>
      <c r="D91" s="1" t="s">
        <v>203</v>
      </c>
      <c r="E91" s="1">
        <v>2.67</v>
      </c>
      <c r="F91" s="1">
        <v>3</v>
      </c>
      <c r="G91" s="1">
        <v>2</v>
      </c>
      <c r="H91" s="1">
        <v>2</v>
      </c>
      <c r="I91" s="1">
        <v>2.5</v>
      </c>
      <c r="J91" s="1">
        <v>3</v>
      </c>
      <c r="K91" s="1">
        <v>3</v>
      </c>
      <c r="L91" s="1">
        <v>3</v>
      </c>
      <c r="M91" s="1">
        <v>3</v>
      </c>
      <c r="N91" s="1">
        <v>2</v>
      </c>
      <c r="O91" s="1">
        <v>3</v>
      </c>
      <c r="P91" s="1">
        <v>3</v>
      </c>
      <c r="Q91" s="1">
        <v>2.5</v>
      </c>
      <c r="R91" s="1">
        <v>4</v>
      </c>
      <c r="S91" s="1">
        <v>3</v>
      </c>
      <c r="T91" s="1">
        <v>3</v>
      </c>
      <c r="U91" s="1">
        <v>3</v>
      </c>
      <c r="V91" s="1">
        <v>3</v>
      </c>
      <c r="W91" s="1">
        <v>3</v>
      </c>
      <c r="X91" s="1">
        <v>6</v>
      </c>
      <c r="Y91" s="1">
        <v>2.5</v>
      </c>
      <c r="Z91" s="1">
        <v>3</v>
      </c>
      <c r="AA91" s="1">
        <v>3</v>
      </c>
      <c r="AB91" s="1">
        <v>2</v>
      </c>
      <c r="AC91" s="1">
        <v>2</v>
      </c>
      <c r="AD91" s="1">
        <v>3</v>
      </c>
      <c r="AE91" s="1">
        <v>2.7170000000000001</v>
      </c>
      <c r="AF91" s="1" t="s">
        <v>180</v>
      </c>
      <c r="AG91" s="1" t="s">
        <v>420</v>
      </c>
      <c r="AH91" s="1" t="s">
        <v>419</v>
      </c>
      <c r="AI91" s="1" t="s">
        <v>419</v>
      </c>
      <c r="AJ91" s="1">
        <v>0.5</v>
      </c>
      <c r="AK91" s="1" t="s">
        <v>442</v>
      </c>
      <c r="AL91" s="1" t="s">
        <v>420</v>
      </c>
      <c r="AM91" s="1" t="s">
        <v>420</v>
      </c>
      <c r="AN91" s="1">
        <v>-0.5</v>
      </c>
      <c r="AO91" s="1">
        <v>2</v>
      </c>
      <c r="AP91" s="1" t="s">
        <v>652</v>
      </c>
      <c r="AQ91" s="1" t="s">
        <v>721</v>
      </c>
      <c r="AR91" s="1">
        <v>0</v>
      </c>
    </row>
    <row r="92" spans="1:44" x14ac:dyDescent="0.6">
      <c r="A92" s="1" t="s">
        <v>568</v>
      </c>
      <c r="B92" s="1" t="s">
        <v>186</v>
      </c>
      <c r="C92" s="1" t="s">
        <v>569</v>
      </c>
      <c r="D92" s="1" t="s">
        <v>203</v>
      </c>
      <c r="E92" s="1">
        <v>2.33</v>
      </c>
      <c r="F92" s="1">
        <v>2</v>
      </c>
      <c r="G92" s="1">
        <v>2</v>
      </c>
      <c r="H92" s="1">
        <v>2</v>
      </c>
      <c r="I92" s="1">
        <v>2</v>
      </c>
      <c r="J92" s="1">
        <v>3</v>
      </c>
      <c r="K92" s="1">
        <v>3</v>
      </c>
      <c r="L92" s="1">
        <v>3</v>
      </c>
      <c r="M92" s="1">
        <v>3</v>
      </c>
      <c r="N92" s="1">
        <v>2</v>
      </c>
      <c r="O92" s="1">
        <v>2</v>
      </c>
      <c r="P92" s="1">
        <v>2</v>
      </c>
      <c r="Q92" s="1">
        <v>2</v>
      </c>
      <c r="R92" s="1">
        <v>4</v>
      </c>
      <c r="S92" s="1">
        <v>3</v>
      </c>
      <c r="T92" s="1">
        <v>3</v>
      </c>
      <c r="U92" s="1">
        <v>3</v>
      </c>
      <c r="V92" s="1">
        <v>3</v>
      </c>
      <c r="W92" s="1">
        <v>3</v>
      </c>
      <c r="X92" s="1">
        <v>6</v>
      </c>
      <c r="Y92" s="1">
        <v>3</v>
      </c>
      <c r="Z92" s="1">
        <v>3</v>
      </c>
      <c r="AA92" s="1">
        <v>3</v>
      </c>
      <c r="AB92" s="1">
        <v>3</v>
      </c>
      <c r="AC92" s="1">
        <v>3</v>
      </c>
      <c r="AD92" s="1">
        <v>3</v>
      </c>
      <c r="AE92" s="1">
        <v>2.633</v>
      </c>
      <c r="AF92" s="1" t="s">
        <v>180</v>
      </c>
      <c r="AG92" s="1" t="s">
        <v>419</v>
      </c>
      <c r="AH92" s="1" t="s">
        <v>419</v>
      </c>
      <c r="AI92" s="1" t="s">
        <v>419</v>
      </c>
      <c r="AJ92" s="1">
        <v>1</v>
      </c>
      <c r="AK92" s="1" t="s">
        <v>442</v>
      </c>
      <c r="AL92" s="1" t="s">
        <v>442</v>
      </c>
      <c r="AM92" s="1" t="s">
        <v>442</v>
      </c>
      <c r="AN92" s="1">
        <v>-1</v>
      </c>
      <c r="AO92" s="1">
        <v>3</v>
      </c>
      <c r="AP92" s="1" t="s">
        <v>570</v>
      </c>
      <c r="AQ92" s="1" t="s">
        <v>726</v>
      </c>
      <c r="AR92" s="1">
        <v>0</v>
      </c>
    </row>
    <row r="93" spans="1:44" x14ac:dyDescent="0.6">
      <c r="A93" s="1" t="s">
        <v>337</v>
      </c>
      <c r="B93" s="1" t="s">
        <v>186</v>
      </c>
      <c r="C93" s="1" t="s">
        <v>338</v>
      </c>
      <c r="D93" s="1" t="s">
        <v>203</v>
      </c>
      <c r="E93" s="1">
        <v>2.5</v>
      </c>
      <c r="F93" s="1">
        <v>2</v>
      </c>
      <c r="G93" s="1">
        <v>2</v>
      </c>
      <c r="H93" s="1">
        <v>2</v>
      </c>
      <c r="I93" s="1">
        <v>2</v>
      </c>
      <c r="J93" s="1">
        <v>3</v>
      </c>
      <c r="K93" s="1">
        <v>2</v>
      </c>
      <c r="L93" s="1">
        <v>3</v>
      </c>
      <c r="M93" s="1">
        <v>2.75</v>
      </c>
      <c r="N93" s="1">
        <v>3</v>
      </c>
      <c r="O93" s="1">
        <v>2</v>
      </c>
      <c r="P93" s="1">
        <v>3</v>
      </c>
      <c r="Q93" s="1">
        <v>2.75</v>
      </c>
      <c r="R93" s="1">
        <v>4</v>
      </c>
      <c r="S93" s="1">
        <v>3</v>
      </c>
      <c r="T93" s="1">
        <v>3</v>
      </c>
      <c r="U93" s="1">
        <v>3</v>
      </c>
      <c r="V93" s="1">
        <v>3</v>
      </c>
      <c r="W93" s="1">
        <v>3</v>
      </c>
      <c r="X93" s="1">
        <v>6</v>
      </c>
      <c r="Y93" s="1">
        <v>2.67</v>
      </c>
      <c r="Z93" s="1">
        <v>3</v>
      </c>
      <c r="AA93" s="1">
        <v>3</v>
      </c>
      <c r="AB93" s="1">
        <v>3</v>
      </c>
      <c r="AC93" s="1">
        <v>2</v>
      </c>
      <c r="AD93" s="1">
        <v>3</v>
      </c>
      <c r="AE93" s="1">
        <v>2.6579999999999999</v>
      </c>
      <c r="AF93" s="1" t="s">
        <v>180</v>
      </c>
      <c r="AG93" s="1" t="s">
        <v>419</v>
      </c>
      <c r="AH93" s="1" t="s">
        <v>420</v>
      </c>
      <c r="AI93" s="1" t="s">
        <v>419</v>
      </c>
      <c r="AJ93" s="1">
        <v>0.75</v>
      </c>
      <c r="AK93" s="1" t="s">
        <v>420</v>
      </c>
      <c r="AL93" s="1" t="s">
        <v>420</v>
      </c>
      <c r="AM93" s="1" t="s">
        <v>420</v>
      </c>
      <c r="AN93" s="1">
        <v>0</v>
      </c>
      <c r="AO93" s="1">
        <v>2</v>
      </c>
      <c r="AP93" s="1" t="s">
        <v>571</v>
      </c>
      <c r="AQ93" s="1" t="s">
        <v>697</v>
      </c>
      <c r="AR93" s="1">
        <v>0</v>
      </c>
    </row>
    <row r="94" spans="1:44" x14ac:dyDescent="0.6">
      <c r="A94" s="1" t="s">
        <v>572</v>
      </c>
      <c r="B94" s="1" t="s">
        <v>186</v>
      </c>
      <c r="C94" s="1" t="s">
        <v>573</v>
      </c>
      <c r="D94" s="1" t="s">
        <v>203</v>
      </c>
      <c r="E94" s="1">
        <v>2.75</v>
      </c>
      <c r="F94" s="1">
        <v>3</v>
      </c>
      <c r="G94" s="1">
        <v>2</v>
      </c>
      <c r="H94" s="1">
        <v>3</v>
      </c>
      <c r="I94" s="1">
        <v>2.75</v>
      </c>
      <c r="J94" s="1">
        <v>3</v>
      </c>
      <c r="K94" s="1">
        <v>3</v>
      </c>
      <c r="L94" s="1">
        <v>2</v>
      </c>
      <c r="M94" s="1">
        <v>2.75</v>
      </c>
      <c r="N94" s="1">
        <v>3</v>
      </c>
      <c r="O94" s="1">
        <v>2</v>
      </c>
      <c r="P94" s="1">
        <v>3</v>
      </c>
      <c r="Q94" s="1">
        <v>2.75</v>
      </c>
      <c r="R94" s="1">
        <v>4</v>
      </c>
      <c r="S94" s="1">
        <v>3</v>
      </c>
      <c r="T94" s="1">
        <v>3</v>
      </c>
      <c r="U94" s="1">
        <v>3</v>
      </c>
      <c r="V94" s="1">
        <v>3</v>
      </c>
      <c r="W94" s="1">
        <v>3</v>
      </c>
      <c r="X94" s="1">
        <v>6</v>
      </c>
      <c r="Y94" s="1">
        <v>3</v>
      </c>
      <c r="Z94" s="1">
        <v>3</v>
      </c>
      <c r="AA94" s="1">
        <v>3</v>
      </c>
      <c r="AB94" s="1">
        <v>3</v>
      </c>
      <c r="AC94" s="1">
        <v>3</v>
      </c>
      <c r="AD94" s="1">
        <v>3</v>
      </c>
      <c r="AE94" s="1">
        <v>2.8620000000000001</v>
      </c>
      <c r="AF94" s="1" t="s">
        <v>180</v>
      </c>
      <c r="AG94" s="1" t="s">
        <v>420</v>
      </c>
      <c r="AH94" s="1" t="s">
        <v>419</v>
      </c>
      <c r="AI94" s="1" t="s">
        <v>442</v>
      </c>
      <c r="AJ94" s="1">
        <v>0</v>
      </c>
      <c r="AK94" s="1" t="s">
        <v>420</v>
      </c>
      <c r="AL94" s="1" t="s">
        <v>442</v>
      </c>
      <c r="AM94" s="1" t="s">
        <v>419</v>
      </c>
      <c r="AN94" s="1">
        <v>0</v>
      </c>
      <c r="AO94" s="1">
        <v>3</v>
      </c>
      <c r="AP94" s="1" t="s">
        <v>574</v>
      </c>
      <c r="AQ94" s="1" t="s">
        <v>696</v>
      </c>
      <c r="AR94" s="1">
        <v>0</v>
      </c>
    </row>
    <row r="95" spans="1:44" x14ac:dyDescent="0.6">
      <c r="A95" s="1" t="s">
        <v>339</v>
      </c>
      <c r="B95" s="1" t="s">
        <v>186</v>
      </c>
      <c r="C95" s="1" t="s">
        <v>340</v>
      </c>
      <c r="D95" s="1" t="s">
        <v>203</v>
      </c>
      <c r="E95" s="1">
        <v>2.33</v>
      </c>
      <c r="F95" s="1">
        <v>2</v>
      </c>
      <c r="G95" s="1">
        <v>2</v>
      </c>
      <c r="H95" s="1">
        <v>3</v>
      </c>
      <c r="I95" s="1">
        <v>2.25</v>
      </c>
      <c r="J95" s="1">
        <v>3</v>
      </c>
      <c r="K95" s="1">
        <v>2</v>
      </c>
      <c r="L95" s="1">
        <v>1</v>
      </c>
      <c r="M95" s="1">
        <v>2.25</v>
      </c>
      <c r="N95" s="1">
        <v>3</v>
      </c>
      <c r="O95" s="1">
        <v>2</v>
      </c>
      <c r="P95" s="1">
        <v>2</v>
      </c>
      <c r="Q95" s="1">
        <v>2.5</v>
      </c>
      <c r="R95" s="1">
        <v>4</v>
      </c>
      <c r="S95" s="1">
        <v>3</v>
      </c>
      <c r="T95" s="1">
        <v>3</v>
      </c>
      <c r="U95" s="1">
        <v>3</v>
      </c>
      <c r="V95" s="1">
        <v>3</v>
      </c>
      <c r="W95" s="1">
        <v>3</v>
      </c>
      <c r="X95" s="1">
        <v>6</v>
      </c>
      <c r="Y95" s="1">
        <v>2.67</v>
      </c>
      <c r="Z95" s="1">
        <v>3</v>
      </c>
      <c r="AA95" s="1">
        <v>3</v>
      </c>
      <c r="AB95" s="1">
        <v>3</v>
      </c>
      <c r="AC95" s="1">
        <v>2</v>
      </c>
      <c r="AD95" s="1">
        <v>2</v>
      </c>
      <c r="AE95" s="1">
        <v>2.5670000000000002</v>
      </c>
      <c r="AF95" s="1" t="s">
        <v>180</v>
      </c>
      <c r="AG95" s="1" t="s">
        <v>419</v>
      </c>
      <c r="AH95" s="1" t="s">
        <v>420</v>
      </c>
      <c r="AI95" s="1" t="s">
        <v>575</v>
      </c>
      <c r="AJ95" s="1">
        <v>0</v>
      </c>
      <c r="AK95" s="1" t="s">
        <v>420</v>
      </c>
      <c r="AL95" s="1" t="s">
        <v>420</v>
      </c>
      <c r="AM95" s="1" t="s">
        <v>419</v>
      </c>
      <c r="AN95" s="1">
        <v>0.25</v>
      </c>
      <c r="AO95" s="1">
        <v>3</v>
      </c>
      <c r="AP95" s="1" t="s">
        <v>576</v>
      </c>
      <c r="AQ95" s="1" t="s">
        <v>688</v>
      </c>
      <c r="AR95" s="1">
        <v>0</v>
      </c>
    </row>
    <row r="96" spans="1:44" x14ac:dyDescent="0.6">
      <c r="A96" s="1" t="s">
        <v>341</v>
      </c>
      <c r="B96" s="1" t="s">
        <v>186</v>
      </c>
      <c r="C96" s="1" t="s">
        <v>342</v>
      </c>
      <c r="D96" s="1" t="s">
        <v>203</v>
      </c>
      <c r="E96" s="1">
        <v>2.75</v>
      </c>
      <c r="F96" s="1">
        <v>3</v>
      </c>
      <c r="G96" s="1">
        <v>2</v>
      </c>
      <c r="H96" s="1">
        <v>2</v>
      </c>
      <c r="I96" s="1">
        <v>2.5</v>
      </c>
      <c r="J96" s="1">
        <v>3</v>
      </c>
      <c r="K96" s="1">
        <v>2</v>
      </c>
      <c r="L96" s="1">
        <v>3</v>
      </c>
      <c r="M96" s="1">
        <v>2.75</v>
      </c>
      <c r="N96" s="1">
        <v>3</v>
      </c>
      <c r="O96" s="1">
        <v>3</v>
      </c>
      <c r="P96" s="1">
        <v>3</v>
      </c>
      <c r="Q96" s="1">
        <v>3</v>
      </c>
      <c r="R96" s="1">
        <v>4</v>
      </c>
      <c r="S96" s="1">
        <v>2.75</v>
      </c>
      <c r="T96" s="1">
        <v>2</v>
      </c>
      <c r="U96" s="1">
        <v>3</v>
      </c>
      <c r="V96" s="1">
        <v>3</v>
      </c>
      <c r="W96" s="1">
        <v>3</v>
      </c>
      <c r="X96" s="1">
        <v>6</v>
      </c>
      <c r="Y96" s="1">
        <v>3</v>
      </c>
      <c r="Z96" s="1">
        <v>3</v>
      </c>
      <c r="AA96" s="1">
        <v>3</v>
      </c>
      <c r="AB96" s="1">
        <v>3</v>
      </c>
      <c r="AC96" s="1">
        <v>3</v>
      </c>
      <c r="AD96" s="1">
        <v>3</v>
      </c>
      <c r="AE96" s="1">
        <v>2.8</v>
      </c>
      <c r="AF96" s="1" t="s">
        <v>180</v>
      </c>
      <c r="AG96" s="1" t="s">
        <v>420</v>
      </c>
      <c r="AH96" s="1" t="s">
        <v>420</v>
      </c>
      <c r="AI96" s="1" t="s">
        <v>419</v>
      </c>
      <c r="AJ96" s="1">
        <v>0.25</v>
      </c>
      <c r="AK96" s="1" t="s">
        <v>420</v>
      </c>
      <c r="AL96" s="1" t="s">
        <v>419</v>
      </c>
      <c r="AM96" s="1" t="s">
        <v>420</v>
      </c>
      <c r="AN96" s="1">
        <v>0.25</v>
      </c>
      <c r="AO96" s="1">
        <v>3</v>
      </c>
      <c r="AP96" s="1" t="s">
        <v>577</v>
      </c>
      <c r="AQ96" s="1" t="s">
        <v>696</v>
      </c>
      <c r="AR96" s="1">
        <v>0</v>
      </c>
    </row>
    <row r="97" spans="1:44" x14ac:dyDescent="0.6">
      <c r="A97" s="1" t="s">
        <v>343</v>
      </c>
      <c r="B97" s="1" t="s">
        <v>186</v>
      </c>
      <c r="C97" s="1" t="s">
        <v>344</v>
      </c>
      <c r="D97" s="1" t="s">
        <v>203</v>
      </c>
      <c r="E97" s="1">
        <v>2.58</v>
      </c>
      <c r="F97" s="1">
        <v>3</v>
      </c>
      <c r="G97" s="1">
        <v>2</v>
      </c>
      <c r="H97" s="1">
        <v>2</v>
      </c>
      <c r="I97" s="1">
        <v>2.5</v>
      </c>
      <c r="J97" s="1">
        <v>3</v>
      </c>
      <c r="K97" s="1">
        <v>2</v>
      </c>
      <c r="L97" s="1">
        <v>2</v>
      </c>
      <c r="M97" s="1">
        <v>2.5</v>
      </c>
      <c r="N97" s="1">
        <v>3</v>
      </c>
      <c r="O97" s="1">
        <v>2</v>
      </c>
      <c r="P97" s="1">
        <v>3</v>
      </c>
      <c r="Q97" s="1">
        <v>2.75</v>
      </c>
      <c r="R97" s="1">
        <v>4</v>
      </c>
      <c r="S97" s="1">
        <v>3</v>
      </c>
      <c r="T97" s="1">
        <v>3</v>
      </c>
      <c r="U97" s="1">
        <v>3</v>
      </c>
      <c r="V97" s="1">
        <v>3</v>
      </c>
      <c r="W97" s="1">
        <v>3</v>
      </c>
      <c r="X97" s="1">
        <v>6</v>
      </c>
      <c r="Y97" s="1">
        <v>2.5</v>
      </c>
      <c r="Z97" s="1">
        <v>3</v>
      </c>
      <c r="AA97" s="1">
        <v>3</v>
      </c>
      <c r="AB97" s="1">
        <v>2</v>
      </c>
      <c r="AC97" s="1">
        <v>2</v>
      </c>
      <c r="AD97" s="1">
        <v>3</v>
      </c>
      <c r="AE97" s="1">
        <v>2.6709999999999998</v>
      </c>
      <c r="AF97" s="1" t="s">
        <v>180</v>
      </c>
      <c r="AG97" s="1" t="s">
        <v>420</v>
      </c>
      <c r="AH97" s="1" t="s">
        <v>420</v>
      </c>
      <c r="AI97" s="1" t="s">
        <v>420</v>
      </c>
      <c r="AJ97" s="1">
        <v>0</v>
      </c>
      <c r="AK97" s="1" t="s">
        <v>420</v>
      </c>
      <c r="AL97" s="1" t="s">
        <v>420</v>
      </c>
      <c r="AM97" s="1" t="s">
        <v>419</v>
      </c>
      <c r="AN97" s="1">
        <v>0.25</v>
      </c>
      <c r="AO97" s="1">
        <v>2</v>
      </c>
      <c r="AP97" s="1" t="s">
        <v>439</v>
      </c>
      <c r="AQ97" s="1" t="s">
        <v>698</v>
      </c>
      <c r="AR97" s="1">
        <v>0</v>
      </c>
    </row>
    <row r="98" spans="1:44" x14ac:dyDescent="0.6">
      <c r="A98" s="1" t="s">
        <v>345</v>
      </c>
      <c r="B98" s="1" t="s">
        <v>186</v>
      </c>
      <c r="C98" s="1" t="s">
        <v>346</v>
      </c>
      <c r="D98" s="1" t="s">
        <v>203</v>
      </c>
      <c r="E98" s="1">
        <v>2.58</v>
      </c>
      <c r="F98" s="1">
        <v>2</v>
      </c>
      <c r="G98" s="1">
        <v>3</v>
      </c>
      <c r="H98" s="1">
        <v>2</v>
      </c>
      <c r="I98" s="1">
        <v>2.25</v>
      </c>
      <c r="J98" s="1">
        <v>3</v>
      </c>
      <c r="K98" s="1">
        <v>3</v>
      </c>
      <c r="L98" s="1">
        <v>2</v>
      </c>
      <c r="M98" s="1">
        <v>2.75</v>
      </c>
      <c r="N98" s="1">
        <v>3</v>
      </c>
      <c r="O98" s="1">
        <v>2</v>
      </c>
      <c r="P98" s="1">
        <v>3</v>
      </c>
      <c r="Q98" s="1">
        <v>2.75</v>
      </c>
      <c r="R98" s="1">
        <v>4</v>
      </c>
      <c r="S98" s="1">
        <v>3</v>
      </c>
      <c r="T98" s="1">
        <v>3</v>
      </c>
      <c r="U98" s="1">
        <v>3</v>
      </c>
      <c r="V98" s="1">
        <v>3</v>
      </c>
      <c r="W98" s="1">
        <v>3</v>
      </c>
      <c r="X98" s="1">
        <v>6</v>
      </c>
      <c r="Y98" s="1">
        <v>3</v>
      </c>
      <c r="Z98" s="1">
        <v>3</v>
      </c>
      <c r="AA98" s="1">
        <v>3</v>
      </c>
      <c r="AB98" s="1">
        <v>3</v>
      </c>
      <c r="AC98" s="1">
        <v>3</v>
      </c>
      <c r="AD98" s="1">
        <v>3</v>
      </c>
      <c r="AE98" s="1">
        <v>2.7709999999999999</v>
      </c>
      <c r="AF98" s="1" t="s">
        <v>180</v>
      </c>
      <c r="AG98" s="1" t="s">
        <v>419</v>
      </c>
      <c r="AH98" s="1" t="s">
        <v>420</v>
      </c>
      <c r="AI98" s="1" t="s">
        <v>420</v>
      </c>
      <c r="AJ98" s="1">
        <v>0.5</v>
      </c>
      <c r="AK98" s="1" t="s">
        <v>420</v>
      </c>
      <c r="AL98" s="1" t="s">
        <v>442</v>
      </c>
      <c r="AM98" s="1" t="s">
        <v>419</v>
      </c>
      <c r="AN98" s="1">
        <v>0</v>
      </c>
      <c r="AO98" s="1">
        <v>3</v>
      </c>
      <c r="AP98" s="1" t="s">
        <v>578</v>
      </c>
      <c r="AQ98" s="1" t="s">
        <v>717</v>
      </c>
      <c r="AR98" s="1">
        <v>0</v>
      </c>
    </row>
    <row r="99" spans="1:44" x14ac:dyDescent="0.6">
      <c r="A99" s="1" t="s">
        <v>347</v>
      </c>
      <c r="B99" s="1" t="s">
        <v>186</v>
      </c>
      <c r="C99" s="1" t="s">
        <v>348</v>
      </c>
      <c r="D99" s="1" t="s">
        <v>203</v>
      </c>
      <c r="E99" s="1">
        <v>2.5</v>
      </c>
      <c r="F99" s="1">
        <v>2</v>
      </c>
      <c r="G99" s="1">
        <v>2</v>
      </c>
      <c r="H99" s="1">
        <v>2</v>
      </c>
      <c r="I99" s="1">
        <v>2</v>
      </c>
      <c r="J99" s="1">
        <v>3</v>
      </c>
      <c r="K99" s="1">
        <v>2</v>
      </c>
      <c r="L99" s="1">
        <v>3</v>
      </c>
      <c r="M99" s="1">
        <v>2.75</v>
      </c>
      <c r="N99" s="1">
        <v>3</v>
      </c>
      <c r="O99" s="1">
        <v>3</v>
      </c>
      <c r="P99" s="1">
        <v>2</v>
      </c>
      <c r="Q99" s="1">
        <v>2.75</v>
      </c>
      <c r="R99" s="1">
        <v>4</v>
      </c>
      <c r="S99" s="1">
        <v>2.75</v>
      </c>
      <c r="T99" s="1">
        <v>3</v>
      </c>
      <c r="U99" s="1">
        <v>2</v>
      </c>
      <c r="V99" s="1">
        <v>3</v>
      </c>
      <c r="W99" s="1">
        <v>3</v>
      </c>
      <c r="X99" s="1">
        <v>6</v>
      </c>
      <c r="Y99" s="1">
        <v>3</v>
      </c>
      <c r="Z99" s="1">
        <v>3</v>
      </c>
      <c r="AA99" s="1">
        <v>3</v>
      </c>
      <c r="AB99" s="1">
        <v>3</v>
      </c>
      <c r="AC99" s="1">
        <v>3</v>
      </c>
      <c r="AD99" s="1">
        <v>3</v>
      </c>
      <c r="AE99" s="1">
        <v>2.6619999999999999</v>
      </c>
      <c r="AF99" s="1" t="s">
        <v>180</v>
      </c>
      <c r="AG99" s="1" t="s">
        <v>419</v>
      </c>
      <c r="AH99" s="1" t="s">
        <v>420</v>
      </c>
      <c r="AI99" s="1" t="s">
        <v>419</v>
      </c>
      <c r="AJ99" s="1">
        <v>0.75</v>
      </c>
      <c r="AK99" s="1" t="s">
        <v>420</v>
      </c>
      <c r="AL99" s="1" t="s">
        <v>419</v>
      </c>
      <c r="AM99" s="1" t="s">
        <v>442</v>
      </c>
      <c r="AN99" s="1">
        <v>0</v>
      </c>
      <c r="AO99" s="1">
        <v>3</v>
      </c>
      <c r="AP99" s="1" t="s">
        <v>500</v>
      </c>
      <c r="AQ99" s="1" t="s">
        <v>709</v>
      </c>
      <c r="AR99" s="1">
        <v>0</v>
      </c>
    </row>
    <row r="100" spans="1:44" x14ac:dyDescent="0.6">
      <c r="A100" s="1" t="s">
        <v>349</v>
      </c>
      <c r="B100" s="1" t="s">
        <v>186</v>
      </c>
      <c r="C100" s="1" t="s">
        <v>350</v>
      </c>
      <c r="D100" s="1" t="s">
        <v>203</v>
      </c>
      <c r="E100" s="1">
        <v>2.75</v>
      </c>
      <c r="F100" s="1">
        <v>3</v>
      </c>
      <c r="G100" s="1">
        <v>3</v>
      </c>
      <c r="H100" s="1">
        <v>2</v>
      </c>
      <c r="I100" s="1">
        <v>2.75</v>
      </c>
      <c r="J100" s="1">
        <v>3</v>
      </c>
      <c r="K100" s="1">
        <v>2</v>
      </c>
      <c r="L100" s="1">
        <v>3</v>
      </c>
      <c r="M100" s="1">
        <v>2.75</v>
      </c>
      <c r="N100" s="1">
        <v>3</v>
      </c>
      <c r="O100" s="1">
        <v>3</v>
      </c>
      <c r="P100" s="1">
        <v>2</v>
      </c>
      <c r="Q100" s="1">
        <v>2.75</v>
      </c>
      <c r="R100" s="1">
        <v>4</v>
      </c>
      <c r="S100" s="1">
        <v>2.25</v>
      </c>
      <c r="T100" s="1">
        <v>2</v>
      </c>
      <c r="U100" s="1">
        <v>2</v>
      </c>
      <c r="V100" s="1">
        <v>2</v>
      </c>
      <c r="W100" s="1">
        <v>3</v>
      </c>
      <c r="X100" s="1">
        <v>6</v>
      </c>
      <c r="Y100" s="1">
        <v>2.17</v>
      </c>
      <c r="Z100" s="1">
        <v>3</v>
      </c>
      <c r="AA100" s="1">
        <v>2</v>
      </c>
      <c r="AB100" s="1">
        <v>2</v>
      </c>
      <c r="AC100" s="1">
        <v>2</v>
      </c>
      <c r="AD100" s="1">
        <v>2</v>
      </c>
      <c r="AE100" s="1">
        <v>2.508</v>
      </c>
      <c r="AF100" s="1" t="s">
        <v>180</v>
      </c>
      <c r="AG100" s="1" t="s">
        <v>420</v>
      </c>
      <c r="AH100" s="1" t="s">
        <v>442</v>
      </c>
      <c r="AI100" s="1" t="s">
        <v>419</v>
      </c>
      <c r="AJ100" s="1">
        <v>0</v>
      </c>
      <c r="AK100" s="1" t="s">
        <v>420</v>
      </c>
      <c r="AL100" s="1" t="s">
        <v>419</v>
      </c>
      <c r="AM100" s="1" t="s">
        <v>442</v>
      </c>
      <c r="AN100" s="1">
        <v>0</v>
      </c>
      <c r="AO100" s="1">
        <v>2</v>
      </c>
      <c r="AP100" s="1" t="s">
        <v>579</v>
      </c>
      <c r="AQ100" s="1" t="s">
        <v>722</v>
      </c>
      <c r="AR100" s="1">
        <v>0</v>
      </c>
    </row>
    <row r="101" spans="1:44" x14ac:dyDescent="0.6">
      <c r="A101" s="1" t="s">
        <v>580</v>
      </c>
      <c r="B101" s="1" t="s">
        <v>186</v>
      </c>
      <c r="C101" s="1" t="s">
        <v>581</v>
      </c>
      <c r="D101" s="1" t="s">
        <v>203</v>
      </c>
      <c r="E101" s="1">
        <v>2.83</v>
      </c>
      <c r="F101" s="1">
        <v>3</v>
      </c>
      <c r="G101" s="1">
        <v>3</v>
      </c>
      <c r="H101" s="1">
        <v>2</v>
      </c>
      <c r="I101" s="1">
        <v>2.75</v>
      </c>
      <c r="J101" s="1">
        <v>3</v>
      </c>
      <c r="K101" s="1">
        <v>2</v>
      </c>
      <c r="L101" s="1">
        <v>3</v>
      </c>
      <c r="M101" s="1">
        <v>2.75</v>
      </c>
      <c r="N101" s="1">
        <v>3</v>
      </c>
      <c r="O101" s="1">
        <v>3</v>
      </c>
      <c r="P101" s="1">
        <v>3</v>
      </c>
      <c r="Q101" s="1">
        <v>3</v>
      </c>
      <c r="R101" s="1">
        <v>4</v>
      </c>
      <c r="S101" s="1">
        <v>2.75</v>
      </c>
      <c r="T101" s="1">
        <v>3</v>
      </c>
      <c r="U101" s="1">
        <v>3</v>
      </c>
      <c r="V101" s="1">
        <v>2</v>
      </c>
      <c r="W101" s="1">
        <v>3</v>
      </c>
      <c r="X101" s="1">
        <v>6</v>
      </c>
      <c r="Y101" s="1">
        <v>2.5</v>
      </c>
      <c r="Z101" s="1">
        <v>3</v>
      </c>
      <c r="AA101" s="1">
        <v>3</v>
      </c>
      <c r="AB101" s="1">
        <v>2</v>
      </c>
      <c r="AC101" s="1">
        <v>1</v>
      </c>
      <c r="AD101" s="1">
        <v>3</v>
      </c>
      <c r="AE101" s="1">
        <v>2.746</v>
      </c>
      <c r="AF101" s="1" t="s">
        <v>180</v>
      </c>
      <c r="AG101" s="1" t="s">
        <v>420</v>
      </c>
      <c r="AH101" s="1" t="s">
        <v>442</v>
      </c>
      <c r="AI101" s="1" t="s">
        <v>419</v>
      </c>
      <c r="AJ101" s="1">
        <v>0</v>
      </c>
      <c r="AK101" s="1" t="s">
        <v>420</v>
      </c>
      <c r="AL101" s="1" t="s">
        <v>419</v>
      </c>
      <c r="AM101" s="1" t="s">
        <v>420</v>
      </c>
      <c r="AN101" s="1">
        <v>0.25</v>
      </c>
      <c r="AO101" s="1">
        <v>3</v>
      </c>
      <c r="AP101" s="1" t="s">
        <v>582</v>
      </c>
      <c r="AQ101" s="1" t="s">
        <v>722</v>
      </c>
      <c r="AR101" s="1">
        <v>0</v>
      </c>
    </row>
    <row r="102" spans="1:44" x14ac:dyDescent="0.6">
      <c r="A102" s="1" t="s">
        <v>351</v>
      </c>
      <c r="B102" s="1" t="s">
        <v>186</v>
      </c>
      <c r="C102" s="1" t="s">
        <v>352</v>
      </c>
      <c r="D102" s="1" t="s">
        <v>203</v>
      </c>
      <c r="E102" s="1">
        <v>2.58</v>
      </c>
      <c r="F102" s="1">
        <v>2</v>
      </c>
      <c r="G102" s="1">
        <v>2</v>
      </c>
      <c r="H102" s="1">
        <v>2</v>
      </c>
      <c r="I102" s="1">
        <v>2</v>
      </c>
      <c r="J102" s="1">
        <v>3</v>
      </c>
      <c r="K102" s="1">
        <v>2</v>
      </c>
      <c r="L102" s="1">
        <v>3</v>
      </c>
      <c r="M102" s="1">
        <v>2.75</v>
      </c>
      <c r="N102" s="1">
        <v>3</v>
      </c>
      <c r="O102" s="1">
        <v>3</v>
      </c>
      <c r="P102" s="1">
        <v>3</v>
      </c>
      <c r="Q102" s="1">
        <v>3</v>
      </c>
      <c r="R102" s="1">
        <v>4</v>
      </c>
      <c r="S102" s="1">
        <v>3</v>
      </c>
      <c r="T102" s="1">
        <v>3</v>
      </c>
      <c r="U102" s="1">
        <v>3</v>
      </c>
      <c r="V102" s="1">
        <v>3</v>
      </c>
      <c r="W102" s="1">
        <v>3</v>
      </c>
      <c r="X102" s="1">
        <v>6</v>
      </c>
      <c r="Y102" s="1">
        <v>2.33</v>
      </c>
      <c r="Z102" s="1">
        <v>3</v>
      </c>
      <c r="AA102" s="1">
        <v>3</v>
      </c>
      <c r="AB102" s="1">
        <v>2</v>
      </c>
      <c r="AC102" s="1">
        <v>1</v>
      </c>
      <c r="AD102" s="1">
        <v>3</v>
      </c>
      <c r="AE102" s="1">
        <v>2.6379999999999999</v>
      </c>
      <c r="AF102" s="1" t="s">
        <v>180</v>
      </c>
      <c r="AG102" s="1" t="s">
        <v>419</v>
      </c>
      <c r="AH102" s="1" t="s">
        <v>420</v>
      </c>
      <c r="AI102" s="1" t="s">
        <v>419</v>
      </c>
      <c r="AJ102" s="1">
        <v>0.75</v>
      </c>
      <c r="AK102" s="1" t="s">
        <v>420</v>
      </c>
      <c r="AL102" s="1" t="s">
        <v>419</v>
      </c>
      <c r="AM102" s="1" t="s">
        <v>420</v>
      </c>
      <c r="AN102" s="1">
        <v>0.25</v>
      </c>
      <c r="AO102" s="1">
        <v>2</v>
      </c>
      <c r="AP102" s="1" t="s">
        <v>583</v>
      </c>
      <c r="AQ102" s="1" t="s">
        <v>726</v>
      </c>
      <c r="AR102" s="1">
        <v>0</v>
      </c>
    </row>
    <row r="103" spans="1:44" x14ac:dyDescent="0.6">
      <c r="A103" s="1" t="s">
        <v>584</v>
      </c>
      <c r="B103" s="1" t="s">
        <v>186</v>
      </c>
      <c r="C103" s="1" t="s">
        <v>585</v>
      </c>
      <c r="D103" s="1" t="s">
        <v>203</v>
      </c>
      <c r="E103" s="1">
        <v>2.92</v>
      </c>
      <c r="F103" s="1">
        <v>3</v>
      </c>
      <c r="G103" s="1">
        <v>2</v>
      </c>
      <c r="H103" s="1">
        <v>3</v>
      </c>
      <c r="I103" s="1">
        <v>2.75</v>
      </c>
      <c r="J103" s="1">
        <v>3</v>
      </c>
      <c r="K103" s="1">
        <v>3</v>
      </c>
      <c r="L103" s="1">
        <v>3</v>
      </c>
      <c r="M103" s="1">
        <v>3</v>
      </c>
      <c r="N103" s="1">
        <v>3</v>
      </c>
      <c r="O103" s="1">
        <v>3</v>
      </c>
      <c r="P103" s="1">
        <v>3</v>
      </c>
      <c r="Q103" s="1">
        <v>3</v>
      </c>
      <c r="R103" s="1">
        <v>4</v>
      </c>
      <c r="S103" s="1">
        <v>3</v>
      </c>
      <c r="T103" s="1">
        <v>3</v>
      </c>
      <c r="U103" s="1">
        <v>3</v>
      </c>
      <c r="V103" s="1">
        <v>3</v>
      </c>
      <c r="W103" s="1">
        <v>3</v>
      </c>
      <c r="X103" s="1">
        <v>5</v>
      </c>
      <c r="Y103" s="1">
        <v>3</v>
      </c>
      <c r="Z103" s="1">
        <v>3</v>
      </c>
      <c r="AA103" s="1">
        <v>3</v>
      </c>
      <c r="AB103" s="1">
        <v>3</v>
      </c>
      <c r="AC103" s="1">
        <v>3</v>
      </c>
      <c r="AD103" s="1">
        <v>3</v>
      </c>
      <c r="AE103" s="1" t="s">
        <v>206</v>
      </c>
      <c r="AF103" s="1" t="s">
        <v>206</v>
      </c>
      <c r="AG103" s="1" t="s">
        <v>420</v>
      </c>
      <c r="AH103" s="1" t="s">
        <v>419</v>
      </c>
      <c r="AI103" s="1" t="s">
        <v>420</v>
      </c>
      <c r="AJ103" s="1">
        <v>0.25</v>
      </c>
      <c r="AK103" s="1" t="s">
        <v>420</v>
      </c>
      <c r="AL103" s="1" t="s">
        <v>420</v>
      </c>
      <c r="AM103" s="1" t="s">
        <v>420</v>
      </c>
      <c r="AN103" s="1">
        <v>0</v>
      </c>
      <c r="AO103" s="1" t="s">
        <v>171</v>
      </c>
      <c r="AP103" s="1" t="s">
        <v>586</v>
      </c>
      <c r="AQ103" s="1" t="s">
        <v>689</v>
      </c>
      <c r="AR103" s="1">
        <v>1</v>
      </c>
    </row>
    <row r="104" spans="1:44" x14ac:dyDescent="0.6">
      <c r="A104" s="1" t="s">
        <v>353</v>
      </c>
      <c r="B104" s="1" t="s">
        <v>186</v>
      </c>
      <c r="C104" s="1" t="s">
        <v>354</v>
      </c>
      <c r="D104" s="1" t="s">
        <v>203</v>
      </c>
      <c r="E104" s="1">
        <v>2.75</v>
      </c>
      <c r="F104" s="1">
        <v>3</v>
      </c>
      <c r="G104" s="1">
        <v>2</v>
      </c>
      <c r="H104" s="1">
        <v>2</v>
      </c>
      <c r="I104" s="1">
        <v>2.5</v>
      </c>
      <c r="J104" s="1">
        <v>3</v>
      </c>
      <c r="K104" s="1">
        <v>2</v>
      </c>
      <c r="L104" s="1">
        <v>3</v>
      </c>
      <c r="M104" s="1">
        <v>2.75</v>
      </c>
      <c r="N104" s="1">
        <v>3</v>
      </c>
      <c r="O104" s="1">
        <v>3</v>
      </c>
      <c r="P104" s="1">
        <v>3</v>
      </c>
      <c r="Q104" s="1">
        <v>3</v>
      </c>
      <c r="R104" s="1">
        <v>4</v>
      </c>
      <c r="S104" s="1">
        <v>3</v>
      </c>
      <c r="T104" s="1">
        <v>3</v>
      </c>
      <c r="U104" s="1">
        <v>3</v>
      </c>
      <c r="V104" s="1">
        <v>3</v>
      </c>
      <c r="W104" s="1">
        <v>3</v>
      </c>
      <c r="X104" s="1">
        <v>5</v>
      </c>
      <c r="Y104" s="1">
        <v>3</v>
      </c>
      <c r="Z104" s="1">
        <v>3</v>
      </c>
      <c r="AA104" s="1">
        <v>3</v>
      </c>
      <c r="AB104" s="1">
        <v>3</v>
      </c>
      <c r="AC104" s="1">
        <v>3</v>
      </c>
      <c r="AD104" s="1">
        <v>3</v>
      </c>
      <c r="AE104" s="1" t="s">
        <v>206</v>
      </c>
      <c r="AF104" s="1" t="s">
        <v>206</v>
      </c>
      <c r="AG104" s="1" t="s">
        <v>420</v>
      </c>
      <c r="AH104" s="1" t="s">
        <v>420</v>
      </c>
      <c r="AI104" s="1" t="s">
        <v>419</v>
      </c>
      <c r="AJ104" s="1">
        <v>0.25</v>
      </c>
      <c r="AK104" s="1" t="s">
        <v>420</v>
      </c>
      <c r="AL104" s="1" t="s">
        <v>419</v>
      </c>
      <c r="AM104" s="1" t="s">
        <v>420</v>
      </c>
      <c r="AN104" s="1">
        <v>0.25</v>
      </c>
      <c r="AO104" s="1" t="s">
        <v>171</v>
      </c>
      <c r="AP104" s="1" t="s">
        <v>587</v>
      </c>
      <c r="AQ104" s="1" t="s">
        <v>685</v>
      </c>
      <c r="AR104" s="1">
        <v>1</v>
      </c>
    </row>
    <row r="105" spans="1:44" x14ac:dyDescent="0.6">
      <c r="A105" s="1" t="s">
        <v>355</v>
      </c>
      <c r="B105" s="1" t="s">
        <v>186</v>
      </c>
      <c r="C105" s="1" t="s">
        <v>356</v>
      </c>
      <c r="D105" s="1" t="s">
        <v>203</v>
      </c>
      <c r="E105" s="1">
        <v>2.75</v>
      </c>
      <c r="F105" s="1">
        <v>2</v>
      </c>
      <c r="G105" s="1">
        <v>3</v>
      </c>
      <c r="H105" s="1">
        <v>2</v>
      </c>
      <c r="I105" s="1">
        <v>2.25</v>
      </c>
      <c r="J105" s="1">
        <v>3</v>
      </c>
      <c r="K105" s="1">
        <v>3</v>
      </c>
      <c r="L105" s="1">
        <v>3</v>
      </c>
      <c r="M105" s="1">
        <v>3</v>
      </c>
      <c r="N105" s="1">
        <v>3</v>
      </c>
      <c r="O105" s="1">
        <v>3</v>
      </c>
      <c r="P105" s="1">
        <v>3</v>
      </c>
      <c r="Q105" s="1">
        <v>3</v>
      </c>
      <c r="R105" s="1">
        <v>4</v>
      </c>
      <c r="S105" s="1">
        <v>3</v>
      </c>
      <c r="T105" s="1">
        <v>3</v>
      </c>
      <c r="U105" s="1">
        <v>3</v>
      </c>
      <c r="V105" s="1">
        <v>3</v>
      </c>
      <c r="W105" s="1">
        <v>3</v>
      </c>
      <c r="X105" s="1">
        <v>6</v>
      </c>
      <c r="Y105" s="1">
        <v>2.33</v>
      </c>
      <c r="Z105" s="1">
        <v>2</v>
      </c>
      <c r="AA105" s="1">
        <v>2</v>
      </c>
      <c r="AB105" s="1">
        <v>3</v>
      </c>
      <c r="AC105" s="1">
        <v>3</v>
      </c>
      <c r="AD105" s="1">
        <v>3</v>
      </c>
      <c r="AE105" s="1">
        <v>2.7290000000000001</v>
      </c>
      <c r="AF105" s="1" t="s">
        <v>180</v>
      </c>
      <c r="AG105" s="1" t="s">
        <v>419</v>
      </c>
      <c r="AH105" s="1" t="s">
        <v>420</v>
      </c>
      <c r="AI105" s="1" t="s">
        <v>419</v>
      </c>
      <c r="AJ105" s="1">
        <v>0.75</v>
      </c>
      <c r="AK105" s="1" t="s">
        <v>420</v>
      </c>
      <c r="AL105" s="1" t="s">
        <v>420</v>
      </c>
      <c r="AM105" s="1" t="s">
        <v>420</v>
      </c>
      <c r="AN105" s="1">
        <v>0</v>
      </c>
      <c r="AO105" s="1">
        <v>1</v>
      </c>
      <c r="AP105" s="1" t="s">
        <v>588</v>
      </c>
      <c r="AQ105" s="1" t="s">
        <v>692</v>
      </c>
      <c r="AR105" s="1">
        <v>0</v>
      </c>
    </row>
    <row r="106" spans="1:44" x14ac:dyDescent="0.6">
      <c r="A106" s="1" t="s">
        <v>589</v>
      </c>
      <c r="B106" s="1" t="s">
        <v>186</v>
      </c>
      <c r="C106" s="1" t="s">
        <v>590</v>
      </c>
      <c r="D106" s="1" t="s">
        <v>203</v>
      </c>
      <c r="E106" s="1">
        <v>2.42</v>
      </c>
      <c r="F106" s="1">
        <v>2</v>
      </c>
      <c r="G106" s="1">
        <v>2</v>
      </c>
      <c r="H106" s="1">
        <v>2</v>
      </c>
      <c r="I106" s="1">
        <v>2</v>
      </c>
      <c r="J106" s="1">
        <v>3</v>
      </c>
      <c r="K106" s="1">
        <v>2</v>
      </c>
      <c r="L106" s="1">
        <v>3</v>
      </c>
      <c r="M106" s="1">
        <v>2.75</v>
      </c>
      <c r="N106" s="1">
        <v>3</v>
      </c>
      <c r="O106" s="1">
        <v>2</v>
      </c>
      <c r="P106" s="1">
        <v>2</v>
      </c>
      <c r="Q106" s="1">
        <v>2.5</v>
      </c>
      <c r="R106" s="1">
        <v>4</v>
      </c>
      <c r="S106" s="1">
        <v>2.75</v>
      </c>
      <c r="T106" s="1">
        <v>3</v>
      </c>
      <c r="U106" s="1">
        <v>3</v>
      </c>
      <c r="V106" s="1">
        <v>3</v>
      </c>
      <c r="W106" s="1">
        <v>2</v>
      </c>
      <c r="X106" s="1">
        <v>6</v>
      </c>
      <c r="Y106" s="1">
        <v>2.17</v>
      </c>
      <c r="Z106" s="1">
        <v>3</v>
      </c>
      <c r="AA106" s="1">
        <v>2</v>
      </c>
      <c r="AB106" s="1">
        <v>2</v>
      </c>
      <c r="AC106" s="1">
        <v>2</v>
      </c>
      <c r="AD106" s="1">
        <v>3</v>
      </c>
      <c r="AE106" s="1">
        <v>2.4500000000000002</v>
      </c>
      <c r="AF106" s="1" t="s">
        <v>180</v>
      </c>
      <c r="AG106" s="1" t="s">
        <v>419</v>
      </c>
      <c r="AH106" s="1" t="s">
        <v>420</v>
      </c>
      <c r="AI106" s="1" t="s">
        <v>419</v>
      </c>
      <c r="AJ106" s="1">
        <v>0.75</v>
      </c>
      <c r="AK106" s="1" t="s">
        <v>420</v>
      </c>
      <c r="AL106" s="1" t="s">
        <v>420</v>
      </c>
      <c r="AM106" s="1" t="s">
        <v>442</v>
      </c>
      <c r="AN106" s="1">
        <v>-0.25</v>
      </c>
      <c r="AO106" s="1">
        <v>1</v>
      </c>
      <c r="AP106" s="1" t="s">
        <v>591</v>
      </c>
      <c r="AQ106" s="1" t="s">
        <v>724</v>
      </c>
      <c r="AR106" s="1">
        <v>0</v>
      </c>
    </row>
    <row r="107" spans="1:44" x14ac:dyDescent="0.6">
      <c r="A107" s="1" t="s">
        <v>592</v>
      </c>
      <c r="B107" s="1" t="s">
        <v>186</v>
      </c>
      <c r="C107" s="1" t="s">
        <v>593</v>
      </c>
      <c r="D107" s="1" t="s">
        <v>203</v>
      </c>
      <c r="E107" s="1">
        <v>2.92</v>
      </c>
      <c r="F107" s="1">
        <v>3</v>
      </c>
      <c r="G107" s="1">
        <v>3</v>
      </c>
      <c r="H107" s="1">
        <v>3</v>
      </c>
      <c r="I107" s="1">
        <v>3</v>
      </c>
      <c r="J107" s="1">
        <v>3</v>
      </c>
      <c r="K107" s="1">
        <v>3</v>
      </c>
      <c r="L107" s="1">
        <v>3</v>
      </c>
      <c r="M107" s="1">
        <v>3</v>
      </c>
      <c r="N107" s="1">
        <v>3</v>
      </c>
      <c r="O107" s="1">
        <v>2</v>
      </c>
      <c r="P107" s="1">
        <v>3</v>
      </c>
      <c r="Q107" s="1">
        <v>2.75</v>
      </c>
      <c r="R107" s="1">
        <v>4</v>
      </c>
      <c r="S107" s="1">
        <v>3</v>
      </c>
      <c r="T107" s="1">
        <v>3</v>
      </c>
      <c r="U107" s="1">
        <v>3</v>
      </c>
      <c r="V107" s="1">
        <v>3</v>
      </c>
      <c r="W107" s="1">
        <v>3</v>
      </c>
      <c r="X107" s="1">
        <v>6</v>
      </c>
      <c r="Y107" s="1">
        <v>2</v>
      </c>
      <c r="Z107" s="1">
        <v>3</v>
      </c>
      <c r="AA107" s="1">
        <v>2</v>
      </c>
      <c r="AB107" s="1">
        <v>2</v>
      </c>
      <c r="AC107" s="1">
        <v>2</v>
      </c>
      <c r="AD107" s="1">
        <v>2</v>
      </c>
      <c r="AE107" s="1">
        <v>2.754</v>
      </c>
      <c r="AF107" s="1" t="s">
        <v>180</v>
      </c>
      <c r="AG107" s="1" t="s">
        <v>420</v>
      </c>
      <c r="AH107" s="1" t="s">
        <v>420</v>
      </c>
      <c r="AI107" s="1" t="s">
        <v>420</v>
      </c>
      <c r="AJ107" s="1">
        <v>0</v>
      </c>
      <c r="AK107" s="1" t="s">
        <v>420</v>
      </c>
      <c r="AL107" s="1" t="s">
        <v>442</v>
      </c>
      <c r="AM107" s="1" t="s">
        <v>420</v>
      </c>
      <c r="AN107" s="1">
        <v>-0.25</v>
      </c>
      <c r="AO107" s="1">
        <v>1</v>
      </c>
      <c r="AP107" s="1" t="s">
        <v>470</v>
      </c>
      <c r="AQ107" s="1" t="s">
        <v>700</v>
      </c>
      <c r="AR107" s="1">
        <v>0</v>
      </c>
    </row>
    <row r="108" spans="1:44" x14ac:dyDescent="0.6">
      <c r="A108" s="1" t="s">
        <v>594</v>
      </c>
      <c r="B108" s="1" t="s">
        <v>186</v>
      </c>
      <c r="C108" s="1" t="s">
        <v>595</v>
      </c>
      <c r="D108" s="1" t="s">
        <v>203</v>
      </c>
      <c r="E108" s="1">
        <v>2.92</v>
      </c>
      <c r="F108" s="1">
        <v>3</v>
      </c>
      <c r="G108" s="1">
        <v>2</v>
      </c>
      <c r="H108" s="1">
        <v>3</v>
      </c>
      <c r="I108" s="1">
        <v>2.75</v>
      </c>
      <c r="J108" s="1">
        <v>3</v>
      </c>
      <c r="K108" s="1">
        <v>3</v>
      </c>
      <c r="L108" s="1">
        <v>3</v>
      </c>
      <c r="M108" s="1">
        <v>3</v>
      </c>
      <c r="N108" s="1">
        <v>3</v>
      </c>
      <c r="O108" s="1">
        <v>3</v>
      </c>
      <c r="P108" s="1">
        <v>3</v>
      </c>
      <c r="Q108" s="1">
        <v>3</v>
      </c>
      <c r="R108" s="1">
        <v>4</v>
      </c>
      <c r="S108" s="1">
        <v>2.75</v>
      </c>
      <c r="T108" s="1">
        <v>3</v>
      </c>
      <c r="U108" s="1">
        <v>2</v>
      </c>
      <c r="V108" s="1">
        <v>3</v>
      </c>
      <c r="W108" s="1">
        <v>3</v>
      </c>
      <c r="X108" s="1">
        <v>6</v>
      </c>
      <c r="Y108" s="1">
        <v>3</v>
      </c>
      <c r="Z108" s="1">
        <v>3</v>
      </c>
      <c r="AA108" s="1">
        <v>3</v>
      </c>
      <c r="AB108" s="1">
        <v>3</v>
      </c>
      <c r="AC108" s="1">
        <v>3</v>
      </c>
      <c r="AD108" s="1">
        <v>3</v>
      </c>
      <c r="AE108" s="1">
        <v>2.8919999999999999</v>
      </c>
      <c r="AF108" s="1" t="s">
        <v>180</v>
      </c>
      <c r="AG108" s="1" t="s">
        <v>420</v>
      </c>
      <c r="AH108" s="1" t="s">
        <v>419</v>
      </c>
      <c r="AI108" s="1" t="s">
        <v>420</v>
      </c>
      <c r="AJ108" s="1">
        <v>0.25</v>
      </c>
      <c r="AK108" s="1" t="s">
        <v>420</v>
      </c>
      <c r="AL108" s="1" t="s">
        <v>420</v>
      </c>
      <c r="AM108" s="1" t="s">
        <v>420</v>
      </c>
      <c r="AN108" s="1">
        <v>0</v>
      </c>
      <c r="AO108" s="1">
        <v>3</v>
      </c>
      <c r="AP108" s="1" t="s">
        <v>596</v>
      </c>
      <c r="AQ108" s="1" t="s">
        <v>703</v>
      </c>
      <c r="AR108" s="1">
        <v>0</v>
      </c>
    </row>
    <row r="109" spans="1:44" x14ac:dyDescent="0.6">
      <c r="A109" s="1" t="s">
        <v>597</v>
      </c>
      <c r="B109" s="1" t="s">
        <v>186</v>
      </c>
      <c r="C109" s="1" t="s">
        <v>598</v>
      </c>
      <c r="D109" s="1" t="s">
        <v>203</v>
      </c>
      <c r="E109" s="1">
        <v>2.58</v>
      </c>
      <c r="F109" s="1">
        <v>2</v>
      </c>
      <c r="G109" s="1">
        <v>2</v>
      </c>
      <c r="H109" s="1">
        <v>1</v>
      </c>
      <c r="I109" s="1">
        <v>1.75</v>
      </c>
      <c r="J109" s="1">
        <v>3</v>
      </c>
      <c r="K109" s="1">
        <v>3</v>
      </c>
      <c r="L109" s="1">
        <v>3</v>
      </c>
      <c r="M109" s="1">
        <v>3</v>
      </c>
      <c r="N109" s="1">
        <v>3</v>
      </c>
      <c r="O109" s="1">
        <v>3</v>
      </c>
      <c r="P109" s="1">
        <v>3</v>
      </c>
      <c r="Q109" s="1">
        <v>3</v>
      </c>
      <c r="R109" s="1">
        <v>4</v>
      </c>
      <c r="S109" s="1">
        <v>3</v>
      </c>
      <c r="T109" s="1">
        <v>3</v>
      </c>
      <c r="U109" s="1">
        <v>3</v>
      </c>
      <c r="V109" s="1">
        <v>3</v>
      </c>
      <c r="W109" s="1">
        <v>3</v>
      </c>
      <c r="X109" s="1">
        <v>6</v>
      </c>
      <c r="Y109" s="1">
        <v>2.67</v>
      </c>
      <c r="Z109" s="1">
        <v>3</v>
      </c>
      <c r="AA109" s="1">
        <v>3</v>
      </c>
      <c r="AB109" s="1">
        <v>2</v>
      </c>
      <c r="AC109" s="1">
        <v>3</v>
      </c>
      <c r="AD109" s="1">
        <v>3</v>
      </c>
      <c r="AE109" s="1">
        <v>2.7040000000000002</v>
      </c>
      <c r="AF109" s="1" t="s">
        <v>180</v>
      </c>
      <c r="AG109" s="1" t="s">
        <v>419</v>
      </c>
      <c r="AH109" s="1" t="s">
        <v>419</v>
      </c>
      <c r="AI109" s="1" t="s">
        <v>456</v>
      </c>
      <c r="AJ109" s="1">
        <v>1.25</v>
      </c>
      <c r="AK109" s="1" t="s">
        <v>420</v>
      </c>
      <c r="AL109" s="1" t="s">
        <v>420</v>
      </c>
      <c r="AM109" s="1" t="s">
        <v>420</v>
      </c>
      <c r="AN109" s="1">
        <v>0</v>
      </c>
      <c r="AO109" s="1">
        <v>2</v>
      </c>
      <c r="AP109" s="1" t="s">
        <v>599</v>
      </c>
      <c r="AQ109" s="1" t="s">
        <v>714</v>
      </c>
      <c r="AR109" s="1">
        <v>0</v>
      </c>
    </row>
    <row r="110" spans="1:44" x14ac:dyDescent="0.6">
      <c r="A110" s="1" t="s">
        <v>600</v>
      </c>
      <c r="B110" s="1" t="s">
        <v>186</v>
      </c>
      <c r="C110" s="1" t="s">
        <v>767</v>
      </c>
      <c r="D110" s="1" t="s">
        <v>203</v>
      </c>
      <c r="E110" s="1">
        <v>2.83</v>
      </c>
      <c r="F110" s="1">
        <v>2</v>
      </c>
      <c r="G110" s="1">
        <v>3</v>
      </c>
      <c r="H110" s="1">
        <v>3</v>
      </c>
      <c r="I110" s="1">
        <v>2.5</v>
      </c>
      <c r="J110" s="1">
        <v>3</v>
      </c>
      <c r="K110" s="1">
        <v>3</v>
      </c>
      <c r="L110" s="1">
        <v>3</v>
      </c>
      <c r="M110" s="1">
        <v>3</v>
      </c>
      <c r="N110" s="1">
        <v>3</v>
      </c>
      <c r="O110" s="1">
        <v>3</v>
      </c>
      <c r="P110" s="1">
        <v>3</v>
      </c>
      <c r="Q110" s="1">
        <v>3</v>
      </c>
      <c r="R110" s="1">
        <v>4</v>
      </c>
      <c r="S110" s="1">
        <v>2</v>
      </c>
      <c r="T110" s="1">
        <v>2</v>
      </c>
      <c r="U110" s="1">
        <v>2</v>
      </c>
      <c r="V110" s="1">
        <v>2</v>
      </c>
      <c r="W110" s="1">
        <v>2</v>
      </c>
      <c r="X110" s="1">
        <v>6</v>
      </c>
      <c r="Y110" s="1">
        <v>3</v>
      </c>
      <c r="Z110" s="1">
        <v>3</v>
      </c>
      <c r="AA110" s="1">
        <v>3</v>
      </c>
      <c r="AB110" s="1">
        <v>3</v>
      </c>
      <c r="AC110" s="1">
        <v>3</v>
      </c>
      <c r="AD110" s="1">
        <v>3</v>
      </c>
      <c r="AE110" s="1">
        <v>2.6579999999999999</v>
      </c>
      <c r="AF110" s="1" t="s">
        <v>180</v>
      </c>
      <c r="AG110" s="1" t="s">
        <v>419</v>
      </c>
      <c r="AH110" s="1" t="s">
        <v>420</v>
      </c>
      <c r="AI110" s="1" t="s">
        <v>420</v>
      </c>
      <c r="AJ110" s="1">
        <v>0.5</v>
      </c>
      <c r="AK110" s="1" t="s">
        <v>420</v>
      </c>
      <c r="AL110" s="1" t="s">
        <v>420</v>
      </c>
      <c r="AM110" s="1" t="s">
        <v>420</v>
      </c>
      <c r="AN110" s="1">
        <v>0</v>
      </c>
      <c r="AO110" s="1">
        <v>3</v>
      </c>
      <c r="AP110" s="1" t="s">
        <v>445</v>
      </c>
      <c r="AQ110" s="1" t="s">
        <v>716</v>
      </c>
      <c r="AR110" s="1">
        <v>0</v>
      </c>
    </row>
    <row r="111" spans="1:44" x14ac:dyDescent="0.6">
      <c r="A111" s="1" t="s">
        <v>601</v>
      </c>
      <c r="B111" s="1" t="s">
        <v>186</v>
      </c>
      <c r="C111" s="1" t="s">
        <v>602</v>
      </c>
      <c r="D111" s="1" t="s">
        <v>203</v>
      </c>
      <c r="E111" s="1">
        <v>2.92</v>
      </c>
      <c r="F111" s="1">
        <v>3</v>
      </c>
      <c r="G111" s="1">
        <v>3</v>
      </c>
      <c r="H111" s="1">
        <v>3</v>
      </c>
      <c r="I111" s="1">
        <v>3</v>
      </c>
      <c r="J111" s="1">
        <v>3</v>
      </c>
      <c r="K111" s="1">
        <v>3</v>
      </c>
      <c r="L111" s="1">
        <v>3</v>
      </c>
      <c r="M111" s="1">
        <v>3</v>
      </c>
      <c r="N111" s="1">
        <v>3</v>
      </c>
      <c r="O111" s="1">
        <v>2</v>
      </c>
      <c r="P111" s="1">
        <v>3</v>
      </c>
      <c r="Q111" s="1">
        <v>2.75</v>
      </c>
      <c r="R111" s="1">
        <v>4</v>
      </c>
      <c r="S111" s="1">
        <v>2.75</v>
      </c>
      <c r="T111" s="1">
        <v>2</v>
      </c>
      <c r="U111" s="1">
        <v>3</v>
      </c>
      <c r="V111" s="1">
        <v>3</v>
      </c>
      <c r="W111" s="1">
        <v>3</v>
      </c>
      <c r="X111" s="1">
        <v>5</v>
      </c>
      <c r="Y111" s="1">
        <v>2.8</v>
      </c>
      <c r="Z111" s="1">
        <v>3</v>
      </c>
      <c r="AA111" s="1">
        <v>3</v>
      </c>
      <c r="AB111" s="1">
        <v>3</v>
      </c>
      <c r="AC111" s="1">
        <v>2</v>
      </c>
      <c r="AD111" s="1">
        <v>3</v>
      </c>
      <c r="AE111" s="1" t="s">
        <v>206</v>
      </c>
      <c r="AF111" s="1" t="s">
        <v>206</v>
      </c>
      <c r="AG111" s="1" t="s">
        <v>420</v>
      </c>
      <c r="AH111" s="1" t="s">
        <v>420</v>
      </c>
      <c r="AI111" s="1" t="s">
        <v>420</v>
      </c>
      <c r="AJ111" s="1">
        <v>0</v>
      </c>
      <c r="AK111" s="1" t="s">
        <v>420</v>
      </c>
      <c r="AL111" s="1" t="s">
        <v>442</v>
      </c>
      <c r="AM111" s="1" t="s">
        <v>420</v>
      </c>
      <c r="AN111" s="1">
        <v>-0.25</v>
      </c>
      <c r="AO111" s="1" t="s">
        <v>171</v>
      </c>
      <c r="AP111" s="1" t="s">
        <v>544</v>
      </c>
      <c r="AQ111" s="1" t="s">
        <v>700</v>
      </c>
      <c r="AR111" s="1">
        <v>1</v>
      </c>
    </row>
    <row r="112" spans="1:44" x14ac:dyDescent="0.6">
      <c r="A112" s="1" t="s">
        <v>357</v>
      </c>
      <c r="B112" s="1" t="s">
        <v>186</v>
      </c>
      <c r="C112" s="1" t="s">
        <v>358</v>
      </c>
      <c r="D112" s="1" t="s">
        <v>203</v>
      </c>
      <c r="E112" s="1">
        <v>2.08</v>
      </c>
      <c r="F112" s="1">
        <v>2</v>
      </c>
      <c r="G112" s="1">
        <v>1</v>
      </c>
      <c r="H112" s="1">
        <v>1</v>
      </c>
      <c r="I112" s="1">
        <v>1.5</v>
      </c>
      <c r="J112" s="1">
        <v>3</v>
      </c>
      <c r="K112" s="1">
        <v>2</v>
      </c>
      <c r="L112" s="1">
        <v>1</v>
      </c>
      <c r="M112" s="1">
        <v>2.25</v>
      </c>
      <c r="N112" s="1">
        <v>3</v>
      </c>
      <c r="O112" s="1">
        <v>2</v>
      </c>
      <c r="P112" s="1">
        <v>2</v>
      </c>
      <c r="Q112" s="1">
        <v>2.5</v>
      </c>
      <c r="R112" s="1">
        <v>4</v>
      </c>
      <c r="S112" s="1">
        <v>3</v>
      </c>
      <c r="T112" s="1">
        <v>3</v>
      </c>
      <c r="U112" s="1">
        <v>3</v>
      </c>
      <c r="V112" s="1">
        <v>3</v>
      </c>
      <c r="W112" s="1">
        <v>3</v>
      </c>
      <c r="X112" s="1">
        <v>6</v>
      </c>
      <c r="Y112" s="1">
        <v>2.83</v>
      </c>
      <c r="Z112" s="1">
        <v>3</v>
      </c>
      <c r="AA112" s="1">
        <v>3</v>
      </c>
      <c r="AB112" s="1">
        <v>3</v>
      </c>
      <c r="AC112" s="1">
        <v>3</v>
      </c>
      <c r="AD112" s="1">
        <v>3</v>
      </c>
      <c r="AE112" s="1">
        <v>2.4620000000000002</v>
      </c>
      <c r="AF112" s="1" t="s">
        <v>180</v>
      </c>
      <c r="AG112" s="1" t="s">
        <v>419</v>
      </c>
      <c r="AH112" s="1" t="s">
        <v>419</v>
      </c>
      <c r="AI112" s="1" t="s">
        <v>420</v>
      </c>
      <c r="AJ112" s="1">
        <v>0.75</v>
      </c>
      <c r="AK112" s="1" t="s">
        <v>420</v>
      </c>
      <c r="AL112" s="1" t="s">
        <v>420</v>
      </c>
      <c r="AM112" s="1" t="s">
        <v>419</v>
      </c>
      <c r="AN112" s="1">
        <v>0.25</v>
      </c>
      <c r="AO112" s="1">
        <v>2</v>
      </c>
      <c r="AP112" s="1" t="s">
        <v>576</v>
      </c>
      <c r="AQ112" s="1" t="s">
        <v>688</v>
      </c>
      <c r="AR112" s="1">
        <v>0</v>
      </c>
    </row>
    <row r="113" spans="1:44" x14ac:dyDescent="0.6">
      <c r="A113" s="1" t="s">
        <v>603</v>
      </c>
      <c r="B113" s="1" t="s">
        <v>186</v>
      </c>
      <c r="C113" s="1" t="s">
        <v>604</v>
      </c>
      <c r="D113" s="1" t="s">
        <v>203</v>
      </c>
      <c r="E113" s="1">
        <v>2.42</v>
      </c>
      <c r="F113" s="1">
        <v>2</v>
      </c>
      <c r="G113" s="1">
        <v>1</v>
      </c>
      <c r="H113" s="1">
        <v>1</v>
      </c>
      <c r="I113" s="1">
        <v>1.5</v>
      </c>
      <c r="J113" s="1">
        <v>3</v>
      </c>
      <c r="K113" s="1">
        <v>3</v>
      </c>
      <c r="L113" s="1">
        <v>3</v>
      </c>
      <c r="M113" s="1">
        <v>3</v>
      </c>
      <c r="N113" s="1">
        <v>3</v>
      </c>
      <c r="O113" s="1">
        <v>2</v>
      </c>
      <c r="P113" s="1">
        <v>3</v>
      </c>
      <c r="Q113" s="1">
        <v>2.75</v>
      </c>
      <c r="R113" s="1">
        <v>4</v>
      </c>
      <c r="S113" s="1">
        <v>3</v>
      </c>
      <c r="T113" s="1">
        <v>3</v>
      </c>
      <c r="U113" s="1">
        <v>3</v>
      </c>
      <c r="V113" s="1">
        <v>3</v>
      </c>
      <c r="W113" s="1">
        <v>3</v>
      </c>
      <c r="X113" s="1">
        <v>5</v>
      </c>
      <c r="Y113" s="1">
        <v>3</v>
      </c>
      <c r="Z113" s="1">
        <v>3</v>
      </c>
      <c r="AA113" s="1">
        <v>3</v>
      </c>
      <c r="AB113" s="1">
        <v>3</v>
      </c>
      <c r="AC113" s="1">
        <v>3</v>
      </c>
      <c r="AD113" s="1">
        <v>3</v>
      </c>
      <c r="AE113" s="1" t="s">
        <v>206</v>
      </c>
      <c r="AF113" s="1" t="s">
        <v>206</v>
      </c>
      <c r="AG113" s="1" t="s">
        <v>419</v>
      </c>
      <c r="AH113" s="1" t="s">
        <v>456</v>
      </c>
      <c r="AI113" s="1" t="s">
        <v>456</v>
      </c>
      <c r="AJ113" s="1">
        <v>1.5</v>
      </c>
      <c r="AK113" s="1" t="s">
        <v>420</v>
      </c>
      <c r="AL113" s="1" t="s">
        <v>442</v>
      </c>
      <c r="AM113" s="1" t="s">
        <v>420</v>
      </c>
      <c r="AN113" s="1">
        <v>-0.25</v>
      </c>
      <c r="AO113" s="1" t="s">
        <v>171</v>
      </c>
      <c r="AP113" s="1" t="s">
        <v>467</v>
      </c>
      <c r="AQ113" s="1" t="s">
        <v>700</v>
      </c>
      <c r="AR113" s="1">
        <v>1</v>
      </c>
    </row>
    <row r="114" spans="1:44" x14ac:dyDescent="0.6">
      <c r="A114" s="1" t="s">
        <v>653</v>
      </c>
      <c r="B114" s="1" t="s">
        <v>186</v>
      </c>
      <c r="C114" s="1" t="s">
        <v>768</v>
      </c>
      <c r="D114" s="1" t="s">
        <v>203</v>
      </c>
      <c r="E114" s="1">
        <v>2.33</v>
      </c>
      <c r="F114" s="1">
        <v>2</v>
      </c>
      <c r="G114" s="1">
        <v>2</v>
      </c>
      <c r="H114" s="1">
        <v>3</v>
      </c>
      <c r="I114" s="1">
        <v>2.25</v>
      </c>
      <c r="J114" s="1">
        <v>2</v>
      </c>
      <c r="K114" s="1">
        <v>1</v>
      </c>
      <c r="L114" s="1">
        <v>2</v>
      </c>
      <c r="M114" s="1">
        <v>1.75</v>
      </c>
      <c r="N114" s="1">
        <v>3</v>
      </c>
      <c r="O114" s="1">
        <v>3</v>
      </c>
      <c r="P114" s="1">
        <v>3</v>
      </c>
      <c r="Q114" s="1">
        <v>3</v>
      </c>
      <c r="R114" s="1">
        <v>4</v>
      </c>
      <c r="S114" s="1">
        <v>3</v>
      </c>
      <c r="T114" s="1">
        <v>3</v>
      </c>
      <c r="U114" s="1">
        <v>3</v>
      </c>
      <c r="V114" s="1">
        <v>3</v>
      </c>
      <c r="W114" s="1">
        <v>3</v>
      </c>
      <c r="X114" s="1">
        <v>6</v>
      </c>
      <c r="Y114" s="1">
        <v>2.17</v>
      </c>
      <c r="Z114" s="1">
        <v>3</v>
      </c>
      <c r="AA114" s="1">
        <v>3</v>
      </c>
      <c r="AB114" s="1">
        <v>1</v>
      </c>
      <c r="AC114" s="1">
        <v>2</v>
      </c>
      <c r="AD114" s="1">
        <v>3</v>
      </c>
      <c r="AE114" s="1">
        <v>2.4670000000000001</v>
      </c>
      <c r="AF114" s="1" t="s">
        <v>180</v>
      </c>
      <c r="AG114" s="1" t="s">
        <v>420</v>
      </c>
      <c r="AH114" s="1" t="s">
        <v>442</v>
      </c>
      <c r="AI114" s="1" t="s">
        <v>442</v>
      </c>
      <c r="AJ114" s="1">
        <v>-0.5</v>
      </c>
      <c r="AK114" s="1" t="s">
        <v>419</v>
      </c>
      <c r="AL114" s="1" t="s">
        <v>456</v>
      </c>
      <c r="AM114" s="1" t="s">
        <v>419</v>
      </c>
      <c r="AN114" s="1">
        <v>1.25</v>
      </c>
      <c r="AO114" s="1">
        <v>1</v>
      </c>
      <c r="AP114" s="1" t="s">
        <v>654</v>
      </c>
      <c r="AQ114" s="1" t="s">
        <v>691</v>
      </c>
      <c r="AR114" s="1">
        <v>0</v>
      </c>
    </row>
    <row r="115" spans="1:44" x14ac:dyDescent="0.6">
      <c r="A115" s="1" t="s">
        <v>359</v>
      </c>
      <c r="B115" s="1" t="s">
        <v>186</v>
      </c>
      <c r="C115" s="1" t="s">
        <v>360</v>
      </c>
      <c r="D115" s="1" t="s">
        <v>203</v>
      </c>
      <c r="E115" s="1">
        <v>2.67</v>
      </c>
      <c r="F115" s="1">
        <v>2</v>
      </c>
      <c r="G115" s="1">
        <v>3</v>
      </c>
      <c r="H115" s="1">
        <v>3</v>
      </c>
      <c r="I115" s="1">
        <v>2.5</v>
      </c>
      <c r="J115" s="1">
        <v>3</v>
      </c>
      <c r="K115" s="1">
        <v>3</v>
      </c>
      <c r="L115" s="1">
        <v>3</v>
      </c>
      <c r="M115" s="1">
        <v>3</v>
      </c>
      <c r="N115" s="1">
        <v>2</v>
      </c>
      <c r="O115" s="1">
        <v>3</v>
      </c>
      <c r="P115" s="1">
        <v>3</v>
      </c>
      <c r="Q115" s="1">
        <v>2.5</v>
      </c>
      <c r="R115" s="1">
        <v>4</v>
      </c>
      <c r="S115" s="1">
        <v>3</v>
      </c>
      <c r="T115" s="1">
        <v>3</v>
      </c>
      <c r="U115" s="1">
        <v>3</v>
      </c>
      <c r="V115" s="1">
        <v>3</v>
      </c>
      <c r="W115" s="1">
        <v>3</v>
      </c>
      <c r="X115" s="1">
        <v>6</v>
      </c>
      <c r="Y115" s="1">
        <v>2.67</v>
      </c>
      <c r="Z115" s="1">
        <v>2</v>
      </c>
      <c r="AA115" s="1">
        <v>3</v>
      </c>
      <c r="AB115" s="1">
        <v>3</v>
      </c>
      <c r="AC115" s="1">
        <v>3</v>
      </c>
      <c r="AD115" s="1">
        <v>3</v>
      </c>
      <c r="AE115" s="1">
        <v>2.75</v>
      </c>
      <c r="AF115" s="1" t="s">
        <v>180</v>
      </c>
      <c r="AG115" s="1" t="s">
        <v>419</v>
      </c>
      <c r="AH115" s="1" t="s">
        <v>420</v>
      </c>
      <c r="AI115" s="1" t="s">
        <v>420</v>
      </c>
      <c r="AJ115" s="1">
        <v>0.5</v>
      </c>
      <c r="AK115" s="1" t="s">
        <v>442</v>
      </c>
      <c r="AL115" s="1" t="s">
        <v>420</v>
      </c>
      <c r="AM115" s="1" t="s">
        <v>420</v>
      </c>
      <c r="AN115" s="1">
        <v>-0.5</v>
      </c>
      <c r="AO115" s="1">
        <v>2</v>
      </c>
      <c r="AP115" s="1" t="s">
        <v>605</v>
      </c>
      <c r="AQ115" s="1" t="s">
        <v>705</v>
      </c>
      <c r="AR115" s="1">
        <v>0</v>
      </c>
    </row>
    <row r="116" spans="1:44" x14ac:dyDescent="0.6">
      <c r="A116" s="1" t="s">
        <v>361</v>
      </c>
      <c r="B116" s="1" t="s">
        <v>186</v>
      </c>
      <c r="C116" s="1" t="s">
        <v>362</v>
      </c>
      <c r="D116" s="1" t="s">
        <v>203</v>
      </c>
      <c r="E116" s="1">
        <v>3</v>
      </c>
      <c r="F116" s="1">
        <v>3</v>
      </c>
      <c r="G116" s="1">
        <v>3</v>
      </c>
      <c r="H116" s="1">
        <v>3</v>
      </c>
      <c r="I116" s="1">
        <v>3</v>
      </c>
      <c r="J116" s="1">
        <v>3</v>
      </c>
      <c r="K116" s="1">
        <v>3</v>
      </c>
      <c r="L116" s="1">
        <v>3</v>
      </c>
      <c r="M116" s="1">
        <v>3</v>
      </c>
      <c r="N116" s="1">
        <v>3</v>
      </c>
      <c r="O116" s="1">
        <v>3</v>
      </c>
      <c r="P116" s="1">
        <v>3</v>
      </c>
      <c r="Q116" s="1">
        <v>3</v>
      </c>
      <c r="R116" s="1">
        <v>4</v>
      </c>
      <c r="S116" s="1">
        <v>3</v>
      </c>
      <c r="T116" s="1">
        <v>3</v>
      </c>
      <c r="U116" s="1">
        <v>3</v>
      </c>
      <c r="V116" s="1">
        <v>3</v>
      </c>
      <c r="W116" s="1">
        <v>3</v>
      </c>
      <c r="X116" s="1">
        <v>6</v>
      </c>
      <c r="Y116" s="1">
        <v>3</v>
      </c>
      <c r="Z116" s="1">
        <v>3</v>
      </c>
      <c r="AA116" s="1">
        <v>3</v>
      </c>
      <c r="AB116" s="1">
        <v>3</v>
      </c>
      <c r="AC116" s="1">
        <v>3</v>
      </c>
      <c r="AD116" s="1">
        <v>3</v>
      </c>
      <c r="AE116" s="1">
        <v>3</v>
      </c>
      <c r="AF116" s="1" t="s">
        <v>180</v>
      </c>
      <c r="AG116" s="1" t="s">
        <v>420</v>
      </c>
      <c r="AH116" s="1" t="s">
        <v>420</v>
      </c>
      <c r="AI116" s="1" t="s">
        <v>420</v>
      </c>
      <c r="AJ116" s="1">
        <v>0</v>
      </c>
      <c r="AK116" s="1" t="s">
        <v>420</v>
      </c>
      <c r="AL116" s="1" t="s">
        <v>420</v>
      </c>
      <c r="AM116" s="1" t="s">
        <v>420</v>
      </c>
      <c r="AN116" s="1">
        <v>0</v>
      </c>
      <c r="AO116" s="1">
        <v>3</v>
      </c>
      <c r="AP116" s="1" t="s">
        <v>421</v>
      </c>
      <c r="AQ116" s="1" t="s">
        <v>702</v>
      </c>
      <c r="AR116" s="1">
        <v>0</v>
      </c>
    </row>
    <row r="117" spans="1:44" x14ac:dyDescent="0.6">
      <c r="A117" s="1" t="s">
        <v>606</v>
      </c>
      <c r="B117" s="1" t="s">
        <v>186</v>
      </c>
      <c r="C117" s="1" t="s">
        <v>607</v>
      </c>
      <c r="D117" s="1" t="s">
        <v>203</v>
      </c>
      <c r="E117" s="1">
        <v>2.33</v>
      </c>
      <c r="F117" s="1">
        <v>2</v>
      </c>
      <c r="G117" s="1">
        <v>2</v>
      </c>
      <c r="H117" s="1">
        <v>2</v>
      </c>
      <c r="I117" s="1">
        <v>2</v>
      </c>
      <c r="J117" s="1">
        <v>3</v>
      </c>
      <c r="K117" s="1">
        <v>3</v>
      </c>
      <c r="L117" s="1">
        <v>2</v>
      </c>
      <c r="M117" s="1">
        <v>2.75</v>
      </c>
      <c r="N117" s="1">
        <v>2</v>
      </c>
      <c r="O117" s="1">
        <v>2</v>
      </c>
      <c r="P117" s="1">
        <v>3</v>
      </c>
      <c r="Q117" s="1">
        <v>2.25</v>
      </c>
      <c r="R117" s="1">
        <v>4</v>
      </c>
      <c r="S117" s="1">
        <v>2.25</v>
      </c>
      <c r="T117" s="1">
        <v>2</v>
      </c>
      <c r="U117" s="1">
        <v>2</v>
      </c>
      <c r="V117" s="1">
        <v>2</v>
      </c>
      <c r="W117" s="1">
        <v>3</v>
      </c>
      <c r="X117" s="1">
        <v>6</v>
      </c>
      <c r="Y117" s="1">
        <v>1.5</v>
      </c>
      <c r="Z117" s="1">
        <v>2</v>
      </c>
      <c r="AA117" s="1">
        <v>2</v>
      </c>
      <c r="AB117" s="1">
        <v>1</v>
      </c>
      <c r="AC117" s="1">
        <v>2</v>
      </c>
      <c r="AD117" s="1">
        <v>1</v>
      </c>
      <c r="AE117" s="1">
        <v>2.1459999999999999</v>
      </c>
      <c r="AF117" s="1" t="s">
        <v>181</v>
      </c>
      <c r="AG117" s="1" t="s">
        <v>419</v>
      </c>
      <c r="AH117" s="1" t="s">
        <v>419</v>
      </c>
      <c r="AI117" s="1" t="s">
        <v>420</v>
      </c>
      <c r="AJ117" s="1">
        <v>0.75</v>
      </c>
      <c r="AK117" s="1" t="s">
        <v>442</v>
      </c>
      <c r="AL117" s="1" t="s">
        <v>442</v>
      </c>
      <c r="AM117" s="1" t="s">
        <v>419</v>
      </c>
      <c r="AN117" s="1">
        <v>-0.5</v>
      </c>
      <c r="AO117" s="1">
        <v>1</v>
      </c>
      <c r="AP117" s="1" t="s">
        <v>608</v>
      </c>
      <c r="AQ117" s="1" t="s">
        <v>691</v>
      </c>
      <c r="AR117" s="1">
        <v>0</v>
      </c>
    </row>
    <row r="118" spans="1:44" x14ac:dyDescent="0.6">
      <c r="A118" s="1" t="s">
        <v>609</v>
      </c>
      <c r="B118" s="1" t="s">
        <v>186</v>
      </c>
      <c r="C118" s="1" t="s">
        <v>610</v>
      </c>
      <c r="D118" s="1" t="s">
        <v>203</v>
      </c>
      <c r="E118" s="1">
        <v>2.42</v>
      </c>
      <c r="F118" s="1">
        <v>2</v>
      </c>
      <c r="G118" s="1">
        <v>2</v>
      </c>
      <c r="H118" s="1">
        <v>2</v>
      </c>
      <c r="I118" s="1">
        <v>2</v>
      </c>
      <c r="J118" s="1">
        <v>3</v>
      </c>
      <c r="K118" s="1">
        <v>2</v>
      </c>
      <c r="L118" s="1">
        <v>3</v>
      </c>
      <c r="M118" s="1">
        <v>2.75</v>
      </c>
      <c r="N118" s="1">
        <v>3</v>
      </c>
      <c r="O118" s="1">
        <v>2</v>
      </c>
      <c r="P118" s="1">
        <v>2</v>
      </c>
      <c r="Q118" s="1">
        <v>2.5</v>
      </c>
      <c r="R118" s="1">
        <v>4</v>
      </c>
      <c r="S118" s="1">
        <v>3</v>
      </c>
      <c r="T118" s="1">
        <v>3</v>
      </c>
      <c r="U118" s="1">
        <v>3</v>
      </c>
      <c r="V118" s="1">
        <v>3</v>
      </c>
      <c r="W118" s="1">
        <v>3</v>
      </c>
      <c r="X118" s="1">
        <v>6</v>
      </c>
      <c r="Y118" s="1">
        <v>2.83</v>
      </c>
      <c r="Z118" s="1">
        <v>2</v>
      </c>
      <c r="AA118" s="1">
        <v>3</v>
      </c>
      <c r="AB118" s="1">
        <v>3</v>
      </c>
      <c r="AC118" s="1">
        <v>3</v>
      </c>
      <c r="AD118" s="1">
        <v>3</v>
      </c>
      <c r="AE118" s="1">
        <v>2.6459999999999999</v>
      </c>
      <c r="AF118" s="1" t="s">
        <v>180</v>
      </c>
      <c r="AG118" s="1" t="s">
        <v>419</v>
      </c>
      <c r="AH118" s="1" t="s">
        <v>420</v>
      </c>
      <c r="AI118" s="1" t="s">
        <v>419</v>
      </c>
      <c r="AJ118" s="1">
        <v>0.75</v>
      </c>
      <c r="AK118" s="1" t="s">
        <v>420</v>
      </c>
      <c r="AL118" s="1" t="s">
        <v>420</v>
      </c>
      <c r="AM118" s="1" t="s">
        <v>442</v>
      </c>
      <c r="AN118" s="1">
        <v>-0.25</v>
      </c>
      <c r="AO118" s="1">
        <v>3</v>
      </c>
      <c r="AP118" s="1" t="s">
        <v>611</v>
      </c>
      <c r="AQ118" s="1" t="s">
        <v>724</v>
      </c>
      <c r="AR118" s="1">
        <v>0</v>
      </c>
    </row>
    <row r="119" spans="1:44" x14ac:dyDescent="0.6">
      <c r="A119" s="1" t="s">
        <v>363</v>
      </c>
      <c r="B119" s="1" t="s">
        <v>186</v>
      </c>
      <c r="C119" s="1" t="s">
        <v>774</v>
      </c>
      <c r="D119" s="1" t="s">
        <v>203</v>
      </c>
      <c r="E119" s="1">
        <v>1.88</v>
      </c>
      <c r="F119" s="1">
        <v>2</v>
      </c>
      <c r="G119" s="1">
        <v>1</v>
      </c>
      <c r="H119" s="1">
        <v>1</v>
      </c>
      <c r="I119" s="1">
        <v>1.5</v>
      </c>
      <c r="J119" s="1">
        <v>2</v>
      </c>
      <c r="K119" s="1">
        <v>2</v>
      </c>
      <c r="L119" s="1">
        <v>3</v>
      </c>
      <c r="M119" s="1">
        <v>2.25</v>
      </c>
      <c r="N119" s="1" t="s">
        <v>171</v>
      </c>
      <c r="O119" s="1" t="s">
        <v>171</v>
      </c>
      <c r="P119" s="1" t="s">
        <v>171</v>
      </c>
      <c r="Q119" s="1" t="s">
        <v>204</v>
      </c>
      <c r="R119" s="1">
        <v>0</v>
      </c>
      <c r="S119" s="1" t="s">
        <v>171</v>
      </c>
      <c r="T119" s="1" t="s">
        <v>171</v>
      </c>
      <c r="U119" s="1" t="s">
        <v>171</v>
      </c>
      <c r="V119" s="1" t="s">
        <v>171</v>
      </c>
      <c r="W119" s="1" t="s">
        <v>171</v>
      </c>
      <c r="X119" s="1">
        <v>6</v>
      </c>
      <c r="Y119" s="1">
        <v>2.17</v>
      </c>
      <c r="Z119" s="1">
        <v>2</v>
      </c>
      <c r="AA119" s="1">
        <v>2</v>
      </c>
      <c r="AB119" s="1">
        <v>2</v>
      </c>
      <c r="AC119" s="1">
        <v>3</v>
      </c>
      <c r="AD119" s="1">
        <v>3</v>
      </c>
      <c r="AE119" s="1" t="s">
        <v>206</v>
      </c>
      <c r="AF119" s="1" t="s">
        <v>206</v>
      </c>
      <c r="AG119" s="1" t="s">
        <v>420</v>
      </c>
      <c r="AH119" s="1" t="s">
        <v>419</v>
      </c>
      <c r="AI119" s="1" t="s">
        <v>456</v>
      </c>
      <c r="AJ119" s="1">
        <v>0.75</v>
      </c>
      <c r="AK119" s="1" t="s">
        <v>205</v>
      </c>
      <c r="AL119" s="1" t="s">
        <v>205</v>
      </c>
      <c r="AM119" s="1" t="s">
        <v>205</v>
      </c>
      <c r="AN119" s="1" t="s">
        <v>205</v>
      </c>
      <c r="AO119" s="1">
        <v>1</v>
      </c>
      <c r="AP119" s="1" t="s">
        <v>125</v>
      </c>
      <c r="AQ119" s="1" t="s">
        <v>706</v>
      </c>
      <c r="AR119" s="1">
        <v>0</v>
      </c>
    </row>
    <row r="120" spans="1:44" x14ac:dyDescent="0.6">
      <c r="A120" s="1" t="s">
        <v>364</v>
      </c>
      <c r="B120" s="1" t="s">
        <v>186</v>
      </c>
      <c r="C120" s="1" t="s">
        <v>365</v>
      </c>
      <c r="D120" s="1" t="s">
        <v>203</v>
      </c>
      <c r="E120" s="1">
        <v>2.58</v>
      </c>
      <c r="F120" s="1">
        <v>2</v>
      </c>
      <c r="G120" s="1">
        <v>2</v>
      </c>
      <c r="H120" s="1">
        <v>2</v>
      </c>
      <c r="I120" s="1">
        <v>2</v>
      </c>
      <c r="J120" s="1">
        <v>3</v>
      </c>
      <c r="K120" s="1">
        <v>3</v>
      </c>
      <c r="L120" s="1">
        <v>2</v>
      </c>
      <c r="M120" s="1">
        <v>2.75</v>
      </c>
      <c r="N120" s="1">
        <v>3</v>
      </c>
      <c r="O120" s="1">
        <v>3</v>
      </c>
      <c r="P120" s="1">
        <v>3</v>
      </c>
      <c r="Q120" s="1">
        <v>3</v>
      </c>
      <c r="R120" s="1">
        <v>4</v>
      </c>
      <c r="S120" s="1">
        <v>3</v>
      </c>
      <c r="T120" s="1">
        <v>3</v>
      </c>
      <c r="U120" s="1">
        <v>3</v>
      </c>
      <c r="V120" s="1">
        <v>3</v>
      </c>
      <c r="W120" s="1">
        <v>3</v>
      </c>
      <c r="X120" s="1">
        <v>6</v>
      </c>
      <c r="Y120" s="1">
        <v>1.83</v>
      </c>
      <c r="Z120" s="1">
        <v>1</v>
      </c>
      <c r="AA120" s="1">
        <v>2</v>
      </c>
      <c r="AB120" s="1">
        <v>2</v>
      </c>
      <c r="AC120" s="1">
        <v>2</v>
      </c>
      <c r="AD120" s="1">
        <v>2</v>
      </c>
      <c r="AE120" s="1">
        <v>2.5369999999999999</v>
      </c>
      <c r="AF120" s="1" t="s">
        <v>180</v>
      </c>
      <c r="AG120" s="1" t="s">
        <v>419</v>
      </c>
      <c r="AH120" s="1" t="s">
        <v>419</v>
      </c>
      <c r="AI120" s="1" t="s">
        <v>420</v>
      </c>
      <c r="AJ120" s="1">
        <v>0.75</v>
      </c>
      <c r="AK120" s="1" t="s">
        <v>420</v>
      </c>
      <c r="AL120" s="1" t="s">
        <v>420</v>
      </c>
      <c r="AM120" s="1" t="s">
        <v>419</v>
      </c>
      <c r="AN120" s="1">
        <v>0.25</v>
      </c>
      <c r="AO120" s="1">
        <v>2</v>
      </c>
      <c r="AP120" s="1" t="s">
        <v>551</v>
      </c>
      <c r="AQ120" s="1" t="s">
        <v>691</v>
      </c>
      <c r="AR120" s="1">
        <v>0</v>
      </c>
    </row>
    <row r="121" spans="1:44" x14ac:dyDescent="0.6">
      <c r="A121" s="1" t="s">
        <v>612</v>
      </c>
      <c r="B121" s="1" t="s">
        <v>186</v>
      </c>
      <c r="C121" s="1" t="s">
        <v>613</v>
      </c>
      <c r="D121" s="1" t="s">
        <v>203</v>
      </c>
      <c r="E121" s="1">
        <v>2.58</v>
      </c>
      <c r="F121" s="1">
        <v>2</v>
      </c>
      <c r="G121" s="1">
        <v>2</v>
      </c>
      <c r="H121" s="1">
        <v>1</v>
      </c>
      <c r="I121" s="1">
        <v>1.75</v>
      </c>
      <c r="J121" s="1">
        <v>3</v>
      </c>
      <c r="K121" s="1">
        <v>3</v>
      </c>
      <c r="L121" s="1">
        <v>3</v>
      </c>
      <c r="M121" s="1">
        <v>3</v>
      </c>
      <c r="N121" s="1">
        <v>3</v>
      </c>
      <c r="O121" s="1">
        <v>3</v>
      </c>
      <c r="P121" s="1">
        <v>3</v>
      </c>
      <c r="Q121" s="1">
        <v>3</v>
      </c>
      <c r="R121" s="1">
        <v>4</v>
      </c>
      <c r="S121" s="1">
        <v>3</v>
      </c>
      <c r="T121" s="1">
        <v>3</v>
      </c>
      <c r="U121" s="1">
        <v>3</v>
      </c>
      <c r="V121" s="1">
        <v>3</v>
      </c>
      <c r="W121" s="1">
        <v>3</v>
      </c>
      <c r="X121" s="1">
        <v>6</v>
      </c>
      <c r="Y121" s="1">
        <v>3</v>
      </c>
      <c r="Z121" s="1">
        <v>3</v>
      </c>
      <c r="AA121" s="1">
        <v>3</v>
      </c>
      <c r="AB121" s="1">
        <v>3</v>
      </c>
      <c r="AC121" s="1">
        <v>3</v>
      </c>
      <c r="AD121" s="1">
        <v>3</v>
      </c>
      <c r="AE121" s="1">
        <v>2.7709999999999999</v>
      </c>
      <c r="AF121" s="1" t="s">
        <v>180</v>
      </c>
      <c r="AG121" s="1" t="s">
        <v>419</v>
      </c>
      <c r="AH121" s="1" t="s">
        <v>419</v>
      </c>
      <c r="AI121" s="1" t="s">
        <v>456</v>
      </c>
      <c r="AJ121" s="1">
        <v>1.25</v>
      </c>
      <c r="AK121" s="1" t="s">
        <v>420</v>
      </c>
      <c r="AL121" s="1" t="s">
        <v>420</v>
      </c>
      <c r="AM121" s="1" t="s">
        <v>420</v>
      </c>
      <c r="AN121" s="1">
        <v>0</v>
      </c>
      <c r="AO121" s="1">
        <v>3</v>
      </c>
      <c r="AP121" s="1" t="s">
        <v>599</v>
      </c>
      <c r="AQ121" s="1" t="s">
        <v>714</v>
      </c>
      <c r="AR121" s="1">
        <v>0</v>
      </c>
    </row>
    <row r="122" spans="1:44" x14ac:dyDescent="0.6">
      <c r="A122" s="1" t="s">
        <v>614</v>
      </c>
      <c r="B122" s="1" t="s">
        <v>186</v>
      </c>
      <c r="C122" s="1" t="s">
        <v>615</v>
      </c>
      <c r="D122" s="1" t="s">
        <v>203</v>
      </c>
      <c r="E122" s="1">
        <v>2.42</v>
      </c>
      <c r="F122" s="1">
        <v>3</v>
      </c>
      <c r="G122" s="1">
        <v>1</v>
      </c>
      <c r="H122" s="1">
        <v>2</v>
      </c>
      <c r="I122" s="1">
        <v>2.25</v>
      </c>
      <c r="J122" s="1">
        <v>3</v>
      </c>
      <c r="K122" s="1">
        <v>2</v>
      </c>
      <c r="L122" s="1">
        <v>2</v>
      </c>
      <c r="M122" s="1">
        <v>2.5</v>
      </c>
      <c r="N122" s="1">
        <v>2</v>
      </c>
      <c r="O122" s="1">
        <v>3</v>
      </c>
      <c r="P122" s="1">
        <v>3</v>
      </c>
      <c r="Q122" s="1">
        <v>2.5</v>
      </c>
      <c r="R122" s="1">
        <v>4</v>
      </c>
      <c r="S122" s="1">
        <v>2.5</v>
      </c>
      <c r="T122" s="1">
        <v>2</v>
      </c>
      <c r="U122" s="1">
        <v>3</v>
      </c>
      <c r="V122" s="1">
        <v>3</v>
      </c>
      <c r="W122" s="1">
        <v>2</v>
      </c>
      <c r="X122" s="1">
        <v>6</v>
      </c>
      <c r="Y122" s="1">
        <v>1.83</v>
      </c>
      <c r="Z122" s="1">
        <v>2</v>
      </c>
      <c r="AA122" s="1">
        <v>2</v>
      </c>
      <c r="AB122" s="1">
        <v>1</v>
      </c>
      <c r="AC122" s="1">
        <v>2</v>
      </c>
      <c r="AD122" s="1">
        <v>2</v>
      </c>
      <c r="AE122" s="1">
        <v>2.3210000000000002</v>
      </c>
      <c r="AF122" s="1" t="s">
        <v>180</v>
      </c>
      <c r="AG122" s="1" t="s">
        <v>420</v>
      </c>
      <c r="AH122" s="1" t="s">
        <v>419</v>
      </c>
      <c r="AI122" s="1" t="s">
        <v>420</v>
      </c>
      <c r="AJ122" s="1">
        <v>0.25</v>
      </c>
      <c r="AK122" s="1" t="s">
        <v>442</v>
      </c>
      <c r="AL122" s="1" t="s">
        <v>419</v>
      </c>
      <c r="AM122" s="1" t="s">
        <v>419</v>
      </c>
      <c r="AN122" s="1">
        <v>0</v>
      </c>
      <c r="AO122" s="1">
        <v>2</v>
      </c>
      <c r="AP122" s="1" t="s">
        <v>616</v>
      </c>
      <c r="AQ122" s="1" t="s">
        <v>695</v>
      </c>
      <c r="AR122" s="1">
        <v>0</v>
      </c>
    </row>
    <row r="123" spans="1:44" x14ac:dyDescent="0.6">
      <c r="A123" s="1" t="s">
        <v>402</v>
      </c>
      <c r="B123" s="1" t="s">
        <v>186</v>
      </c>
      <c r="C123" s="1" t="s">
        <v>769</v>
      </c>
      <c r="D123" s="1" t="s">
        <v>203</v>
      </c>
      <c r="E123" s="1">
        <v>2.75</v>
      </c>
      <c r="F123" s="1">
        <v>2</v>
      </c>
      <c r="G123" s="1">
        <v>3</v>
      </c>
      <c r="H123" s="1">
        <v>2</v>
      </c>
      <c r="I123" s="1">
        <v>2.25</v>
      </c>
      <c r="J123" s="1">
        <v>3</v>
      </c>
      <c r="K123" s="1">
        <v>3</v>
      </c>
      <c r="L123" s="1">
        <v>3</v>
      </c>
      <c r="M123" s="1">
        <v>3</v>
      </c>
      <c r="N123" s="1">
        <v>3</v>
      </c>
      <c r="O123" s="1">
        <v>3</v>
      </c>
      <c r="P123" s="1">
        <v>3</v>
      </c>
      <c r="Q123" s="1">
        <v>3</v>
      </c>
      <c r="R123" s="1">
        <v>4</v>
      </c>
      <c r="S123" s="1">
        <v>3</v>
      </c>
      <c r="T123" s="1">
        <v>3</v>
      </c>
      <c r="U123" s="1">
        <v>3</v>
      </c>
      <c r="V123" s="1">
        <v>3</v>
      </c>
      <c r="W123" s="1">
        <v>3</v>
      </c>
      <c r="X123" s="1">
        <v>5</v>
      </c>
      <c r="Y123" s="1">
        <v>3</v>
      </c>
      <c r="Z123" s="1">
        <v>3</v>
      </c>
      <c r="AA123" s="1">
        <v>3</v>
      </c>
      <c r="AB123" s="1">
        <v>3</v>
      </c>
      <c r="AC123" s="1">
        <v>3</v>
      </c>
      <c r="AD123" s="1">
        <v>3</v>
      </c>
      <c r="AE123" s="1" t="s">
        <v>206</v>
      </c>
      <c r="AF123" s="1" t="s">
        <v>206</v>
      </c>
      <c r="AG123" s="1" t="s">
        <v>419</v>
      </c>
      <c r="AH123" s="1" t="s">
        <v>420</v>
      </c>
      <c r="AI123" s="1" t="s">
        <v>419</v>
      </c>
      <c r="AJ123" s="1">
        <v>0.75</v>
      </c>
      <c r="AK123" s="1" t="s">
        <v>420</v>
      </c>
      <c r="AL123" s="1" t="s">
        <v>420</v>
      </c>
      <c r="AM123" s="1" t="s">
        <v>420</v>
      </c>
      <c r="AN123" s="1">
        <v>0</v>
      </c>
      <c r="AO123" s="1" t="s">
        <v>171</v>
      </c>
      <c r="AP123" s="1" t="s">
        <v>655</v>
      </c>
      <c r="AQ123" s="1" t="s">
        <v>725</v>
      </c>
      <c r="AR123" s="1">
        <v>1</v>
      </c>
    </row>
    <row r="124" spans="1:44" x14ac:dyDescent="0.6">
      <c r="A124" s="1" t="s">
        <v>366</v>
      </c>
      <c r="B124" s="1" t="s">
        <v>186</v>
      </c>
      <c r="C124" s="1" t="s">
        <v>367</v>
      </c>
      <c r="D124" s="1" t="s">
        <v>203</v>
      </c>
      <c r="E124" s="1">
        <v>2.83</v>
      </c>
      <c r="F124" s="1">
        <v>2</v>
      </c>
      <c r="G124" s="1">
        <v>3</v>
      </c>
      <c r="H124" s="1">
        <v>3</v>
      </c>
      <c r="I124" s="1">
        <v>2.5</v>
      </c>
      <c r="J124" s="1">
        <v>3</v>
      </c>
      <c r="K124" s="1">
        <v>3</v>
      </c>
      <c r="L124" s="1">
        <v>3</v>
      </c>
      <c r="M124" s="1">
        <v>3</v>
      </c>
      <c r="N124" s="1">
        <v>3</v>
      </c>
      <c r="O124" s="1">
        <v>3</v>
      </c>
      <c r="P124" s="1">
        <v>3</v>
      </c>
      <c r="Q124" s="1">
        <v>3</v>
      </c>
      <c r="R124" s="1">
        <v>4</v>
      </c>
      <c r="S124" s="1">
        <v>3</v>
      </c>
      <c r="T124" s="1">
        <v>3</v>
      </c>
      <c r="U124" s="1">
        <v>3</v>
      </c>
      <c r="V124" s="1">
        <v>3</v>
      </c>
      <c r="W124" s="1">
        <v>3</v>
      </c>
      <c r="X124" s="1">
        <v>6</v>
      </c>
      <c r="Y124" s="1">
        <v>3</v>
      </c>
      <c r="Z124" s="1">
        <v>3</v>
      </c>
      <c r="AA124" s="1">
        <v>3</v>
      </c>
      <c r="AB124" s="1">
        <v>3</v>
      </c>
      <c r="AC124" s="1">
        <v>3</v>
      </c>
      <c r="AD124" s="1">
        <v>3</v>
      </c>
      <c r="AE124" s="1">
        <v>2.9079999999999999</v>
      </c>
      <c r="AF124" s="1" t="s">
        <v>180</v>
      </c>
      <c r="AG124" s="1" t="s">
        <v>419</v>
      </c>
      <c r="AH124" s="1" t="s">
        <v>420</v>
      </c>
      <c r="AI124" s="1" t="s">
        <v>420</v>
      </c>
      <c r="AJ124" s="1">
        <v>0.5</v>
      </c>
      <c r="AK124" s="1" t="s">
        <v>420</v>
      </c>
      <c r="AL124" s="1" t="s">
        <v>420</v>
      </c>
      <c r="AM124" s="1" t="s">
        <v>420</v>
      </c>
      <c r="AN124" s="1">
        <v>0</v>
      </c>
      <c r="AO124" s="1">
        <v>3</v>
      </c>
      <c r="AP124" s="1" t="s">
        <v>617</v>
      </c>
      <c r="AQ124" s="1" t="s">
        <v>721</v>
      </c>
      <c r="AR124" s="1">
        <v>0</v>
      </c>
    </row>
    <row r="125" spans="1:44" x14ac:dyDescent="0.6">
      <c r="A125" s="1" t="s">
        <v>368</v>
      </c>
      <c r="B125" s="1" t="s">
        <v>186</v>
      </c>
      <c r="C125" s="1" t="s">
        <v>369</v>
      </c>
      <c r="D125" s="1" t="s">
        <v>203</v>
      </c>
      <c r="E125" s="1">
        <v>2.75</v>
      </c>
      <c r="F125" s="1">
        <v>3</v>
      </c>
      <c r="G125" s="1">
        <v>2</v>
      </c>
      <c r="H125" s="1">
        <v>2</v>
      </c>
      <c r="I125" s="1">
        <v>2.5</v>
      </c>
      <c r="J125" s="1">
        <v>3</v>
      </c>
      <c r="K125" s="1">
        <v>2</v>
      </c>
      <c r="L125" s="1">
        <v>3</v>
      </c>
      <c r="M125" s="1">
        <v>2.75</v>
      </c>
      <c r="N125" s="1">
        <v>3</v>
      </c>
      <c r="O125" s="1">
        <v>3</v>
      </c>
      <c r="P125" s="1">
        <v>3</v>
      </c>
      <c r="Q125" s="1">
        <v>3</v>
      </c>
      <c r="R125" s="1">
        <v>4</v>
      </c>
      <c r="S125" s="1">
        <v>2.75</v>
      </c>
      <c r="T125" s="1">
        <v>3</v>
      </c>
      <c r="U125" s="1">
        <v>3</v>
      </c>
      <c r="V125" s="1">
        <v>2</v>
      </c>
      <c r="W125" s="1">
        <v>3</v>
      </c>
      <c r="X125" s="1">
        <v>5</v>
      </c>
      <c r="Y125" s="1">
        <v>3</v>
      </c>
      <c r="Z125" s="1">
        <v>3</v>
      </c>
      <c r="AA125" s="1">
        <v>3</v>
      </c>
      <c r="AB125" s="1">
        <v>3</v>
      </c>
      <c r="AC125" s="1">
        <v>3</v>
      </c>
      <c r="AD125" s="1">
        <v>3</v>
      </c>
      <c r="AE125" s="1" t="s">
        <v>206</v>
      </c>
      <c r="AF125" s="1" t="s">
        <v>206</v>
      </c>
      <c r="AG125" s="1" t="s">
        <v>420</v>
      </c>
      <c r="AH125" s="1" t="s">
        <v>420</v>
      </c>
      <c r="AI125" s="1" t="s">
        <v>419</v>
      </c>
      <c r="AJ125" s="1">
        <v>0.25</v>
      </c>
      <c r="AK125" s="1" t="s">
        <v>420</v>
      </c>
      <c r="AL125" s="1" t="s">
        <v>419</v>
      </c>
      <c r="AM125" s="1" t="s">
        <v>420</v>
      </c>
      <c r="AN125" s="1">
        <v>0.25</v>
      </c>
      <c r="AO125" s="1" t="s">
        <v>171</v>
      </c>
      <c r="AP125" s="1" t="s">
        <v>618</v>
      </c>
      <c r="AQ125" s="1" t="s">
        <v>685</v>
      </c>
      <c r="AR125" s="1">
        <v>1</v>
      </c>
    </row>
    <row r="126" spans="1:44" x14ac:dyDescent="0.6">
      <c r="A126" s="1" t="s">
        <v>370</v>
      </c>
      <c r="B126" s="1" t="s">
        <v>186</v>
      </c>
      <c r="C126" s="1" t="s">
        <v>371</v>
      </c>
      <c r="D126" s="1" t="s">
        <v>203</v>
      </c>
      <c r="E126" s="1">
        <v>2.83</v>
      </c>
      <c r="F126" s="1">
        <v>3</v>
      </c>
      <c r="G126" s="1">
        <v>3</v>
      </c>
      <c r="H126" s="1">
        <v>3</v>
      </c>
      <c r="I126" s="1">
        <v>3</v>
      </c>
      <c r="J126" s="1">
        <v>3</v>
      </c>
      <c r="K126" s="1">
        <v>2</v>
      </c>
      <c r="L126" s="1">
        <v>3</v>
      </c>
      <c r="M126" s="1">
        <v>2.75</v>
      </c>
      <c r="N126" s="1">
        <v>3</v>
      </c>
      <c r="O126" s="1">
        <v>2</v>
      </c>
      <c r="P126" s="1">
        <v>3</v>
      </c>
      <c r="Q126" s="1">
        <v>2.75</v>
      </c>
      <c r="R126" s="1">
        <v>4</v>
      </c>
      <c r="S126" s="1">
        <v>2.75</v>
      </c>
      <c r="T126" s="1">
        <v>3</v>
      </c>
      <c r="U126" s="1">
        <v>3</v>
      </c>
      <c r="V126" s="1">
        <v>3</v>
      </c>
      <c r="W126" s="1">
        <v>2</v>
      </c>
      <c r="X126" s="1">
        <v>6</v>
      </c>
      <c r="Y126" s="1">
        <v>2.67</v>
      </c>
      <c r="Z126" s="1">
        <v>2</v>
      </c>
      <c r="AA126" s="1">
        <v>2</v>
      </c>
      <c r="AB126" s="1">
        <v>3</v>
      </c>
      <c r="AC126" s="1">
        <v>3</v>
      </c>
      <c r="AD126" s="1">
        <v>3</v>
      </c>
      <c r="AE126" s="1">
        <v>2.7789999999999999</v>
      </c>
      <c r="AF126" s="1" t="s">
        <v>180</v>
      </c>
      <c r="AG126" s="1" t="s">
        <v>420</v>
      </c>
      <c r="AH126" s="1" t="s">
        <v>442</v>
      </c>
      <c r="AI126" s="1" t="s">
        <v>420</v>
      </c>
      <c r="AJ126" s="1">
        <v>-0.25</v>
      </c>
      <c r="AK126" s="1" t="s">
        <v>420</v>
      </c>
      <c r="AL126" s="1" t="s">
        <v>420</v>
      </c>
      <c r="AM126" s="1" t="s">
        <v>420</v>
      </c>
      <c r="AN126" s="1">
        <v>0</v>
      </c>
      <c r="AO126" s="1">
        <v>3</v>
      </c>
      <c r="AP126" s="1" t="s">
        <v>619</v>
      </c>
      <c r="AQ126" s="1" t="s">
        <v>701</v>
      </c>
      <c r="AR126" s="1">
        <v>0</v>
      </c>
    </row>
    <row r="127" spans="1:44" x14ac:dyDescent="0.6">
      <c r="A127" s="1" t="s">
        <v>620</v>
      </c>
      <c r="B127" s="1" t="s">
        <v>186</v>
      </c>
      <c r="C127" s="1" t="s">
        <v>621</v>
      </c>
      <c r="D127" s="1" t="s">
        <v>203</v>
      </c>
      <c r="E127" s="1">
        <v>2.5</v>
      </c>
      <c r="F127" s="1">
        <v>2</v>
      </c>
      <c r="G127" s="1">
        <v>2</v>
      </c>
      <c r="H127" s="1">
        <v>2</v>
      </c>
      <c r="I127" s="1">
        <v>2</v>
      </c>
      <c r="J127" s="1">
        <v>3</v>
      </c>
      <c r="K127" s="1">
        <v>2</v>
      </c>
      <c r="L127" s="1">
        <v>2</v>
      </c>
      <c r="M127" s="1">
        <v>2.5</v>
      </c>
      <c r="N127" s="1">
        <v>3</v>
      </c>
      <c r="O127" s="1">
        <v>3</v>
      </c>
      <c r="P127" s="1">
        <v>3</v>
      </c>
      <c r="Q127" s="1">
        <v>3</v>
      </c>
      <c r="R127" s="1">
        <v>4</v>
      </c>
      <c r="S127" s="1">
        <v>3</v>
      </c>
      <c r="T127" s="1">
        <v>3</v>
      </c>
      <c r="U127" s="1">
        <v>3</v>
      </c>
      <c r="V127" s="1">
        <v>3</v>
      </c>
      <c r="W127" s="1">
        <v>3</v>
      </c>
      <c r="X127" s="1">
        <v>6</v>
      </c>
      <c r="Y127" s="1">
        <v>2.17</v>
      </c>
      <c r="Z127" s="1">
        <v>3</v>
      </c>
      <c r="AA127" s="1">
        <v>3</v>
      </c>
      <c r="AB127" s="1">
        <v>2</v>
      </c>
      <c r="AC127" s="1">
        <v>2</v>
      </c>
      <c r="AD127" s="1">
        <v>2</v>
      </c>
      <c r="AE127" s="1">
        <v>2.5579999999999998</v>
      </c>
      <c r="AF127" s="1" t="s">
        <v>180</v>
      </c>
      <c r="AG127" s="1" t="s">
        <v>419</v>
      </c>
      <c r="AH127" s="1" t="s">
        <v>420</v>
      </c>
      <c r="AI127" s="1" t="s">
        <v>420</v>
      </c>
      <c r="AJ127" s="1">
        <v>0.5</v>
      </c>
      <c r="AK127" s="1" t="s">
        <v>420</v>
      </c>
      <c r="AL127" s="1" t="s">
        <v>419</v>
      </c>
      <c r="AM127" s="1" t="s">
        <v>419</v>
      </c>
      <c r="AN127" s="1">
        <v>0.5</v>
      </c>
      <c r="AO127" s="1">
        <v>1</v>
      </c>
      <c r="AP127" s="1" t="s">
        <v>510</v>
      </c>
      <c r="AQ127" s="1" t="s">
        <v>692</v>
      </c>
      <c r="AR127" s="1">
        <v>0</v>
      </c>
    </row>
    <row r="128" spans="1:44" x14ac:dyDescent="0.6">
      <c r="A128" s="1" t="s">
        <v>372</v>
      </c>
      <c r="B128" s="1" t="s">
        <v>186</v>
      </c>
      <c r="C128" s="1" t="s">
        <v>373</v>
      </c>
      <c r="D128" s="1" t="s">
        <v>203</v>
      </c>
      <c r="E128" s="1">
        <v>2.75</v>
      </c>
      <c r="F128" s="1">
        <v>3</v>
      </c>
      <c r="G128" s="1">
        <v>2</v>
      </c>
      <c r="H128" s="1">
        <v>2</v>
      </c>
      <c r="I128" s="1">
        <v>2.5</v>
      </c>
      <c r="J128" s="1">
        <v>3</v>
      </c>
      <c r="K128" s="1">
        <v>3</v>
      </c>
      <c r="L128" s="1">
        <v>2</v>
      </c>
      <c r="M128" s="1">
        <v>2.75</v>
      </c>
      <c r="N128" s="1">
        <v>3</v>
      </c>
      <c r="O128" s="1">
        <v>3</v>
      </c>
      <c r="P128" s="1">
        <v>3</v>
      </c>
      <c r="Q128" s="1">
        <v>3</v>
      </c>
      <c r="R128" s="1">
        <v>4</v>
      </c>
      <c r="S128" s="1">
        <v>2.5</v>
      </c>
      <c r="T128" s="1">
        <v>3</v>
      </c>
      <c r="U128" s="1">
        <v>2</v>
      </c>
      <c r="V128" s="1">
        <v>2</v>
      </c>
      <c r="W128" s="1">
        <v>3</v>
      </c>
      <c r="X128" s="1">
        <v>6</v>
      </c>
      <c r="Y128" s="1">
        <v>3</v>
      </c>
      <c r="Z128" s="1">
        <v>3</v>
      </c>
      <c r="AA128" s="1">
        <v>3</v>
      </c>
      <c r="AB128" s="1">
        <v>3</v>
      </c>
      <c r="AC128" s="1">
        <v>3</v>
      </c>
      <c r="AD128" s="1">
        <v>3</v>
      </c>
      <c r="AE128" s="1">
        <v>2.7370000000000001</v>
      </c>
      <c r="AF128" s="1" t="s">
        <v>180</v>
      </c>
      <c r="AG128" s="1" t="s">
        <v>420</v>
      </c>
      <c r="AH128" s="1" t="s">
        <v>419</v>
      </c>
      <c r="AI128" s="1" t="s">
        <v>420</v>
      </c>
      <c r="AJ128" s="1">
        <v>0.25</v>
      </c>
      <c r="AK128" s="1" t="s">
        <v>420</v>
      </c>
      <c r="AL128" s="1" t="s">
        <v>420</v>
      </c>
      <c r="AM128" s="1" t="s">
        <v>419</v>
      </c>
      <c r="AN128" s="1">
        <v>0.25</v>
      </c>
      <c r="AO128" s="1">
        <v>3</v>
      </c>
      <c r="AP128" s="1" t="s">
        <v>537</v>
      </c>
      <c r="AQ128" s="1" t="s">
        <v>720</v>
      </c>
      <c r="AR128" s="1">
        <v>0</v>
      </c>
    </row>
    <row r="129" spans="1:44" x14ac:dyDescent="0.6">
      <c r="A129" s="1" t="s">
        <v>622</v>
      </c>
      <c r="B129" s="1" t="s">
        <v>186</v>
      </c>
      <c r="C129" s="1" t="s">
        <v>623</v>
      </c>
      <c r="D129" s="1" t="s">
        <v>203</v>
      </c>
      <c r="E129" s="1">
        <v>2.58</v>
      </c>
      <c r="F129" s="1">
        <v>2</v>
      </c>
      <c r="G129" s="1">
        <v>3</v>
      </c>
      <c r="H129" s="1">
        <v>2</v>
      </c>
      <c r="I129" s="1">
        <v>2.25</v>
      </c>
      <c r="J129" s="1">
        <v>3</v>
      </c>
      <c r="K129" s="1">
        <v>2</v>
      </c>
      <c r="L129" s="1">
        <v>2</v>
      </c>
      <c r="M129" s="1">
        <v>2.5</v>
      </c>
      <c r="N129" s="1">
        <v>3</v>
      </c>
      <c r="O129" s="1">
        <v>3</v>
      </c>
      <c r="P129" s="1">
        <v>3</v>
      </c>
      <c r="Q129" s="1">
        <v>3</v>
      </c>
      <c r="R129" s="1">
        <v>4</v>
      </c>
      <c r="S129" s="1">
        <v>3</v>
      </c>
      <c r="T129" s="1">
        <v>3</v>
      </c>
      <c r="U129" s="1">
        <v>3</v>
      </c>
      <c r="V129" s="1">
        <v>3</v>
      </c>
      <c r="W129" s="1">
        <v>3</v>
      </c>
      <c r="X129" s="1">
        <v>5</v>
      </c>
      <c r="Y129" s="1">
        <v>3</v>
      </c>
      <c r="Z129" s="1">
        <v>3</v>
      </c>
      <c r="AA129" s="1">
        <v>3</v>
      </c>
      <c r="AB129" s="1">
        <v>3</v>
      </c>
      <c r="AC129" s="1">
        <v>3</v>
      </c>
      <c r="AD129" s="1">
        <v>3</v>
      </c>
      <c r="AE129" s="1" t="s">
        <v>206</v>
      </c>
      <c r="AF129" s="1" t="s">
        <v>206</v>
      </c>
      <c r="AG129" s="1" t="s">
        <v>419</v>
      </c>
      <c r="AH129" s="1" t="s">
        <v>442</v>
      </c>
      <c r="AI129" s="1" t="s">
        <v>420</v>
      </c>
      <c r="AJ129" s="1">
        <v>0.25</v>
      </c>
      <c r="AK129" s="1" t="s">
        <v>420</v>
      </c>
      <c r="AL129" s="1" t="s">
        <v>419</v>
      </c>
      <c r="AM129" s="1" t="s">
        <v>419</v>
      </c>
      <c r="AN129" s="1">
        <v>0.5</v>
      </c>
      <c r="AO129" s="1" t="s">
        <v>171</v>
      </c>
      <c r="AP129" s="1" t="s">
        <v>624</v>
      </c>
      <c r="AQ129" s="1" t="s">
        <v>689</v>
      </c>
      <c r="AR129" s="1">
        <v>1</v>
      </c>
    </row>
    <row r="130" spans="1:44" x14ac:dyDescent="0.6">
      <c r="A130" s="1" t="s">
        <v>625</v>
      </c>
      <c r="B130" s="1" t="s">
        <v>186</v>
      </c>
      <c r="C130" s="1" t="s">
        <v>626</v>
      </c>
      <c r="D130" s="1" t="s">
        <v>203</v>
      </c>
      <c r="E130" s="1">
        <v>2.67</v>
      </c>
      <c r="F130" s="1">
        <v>3</v>
      </c>
      <c r="G130" s="1">
        <v>2</v>
      </c>
      <c r="H130" s="1">
        <v>2</v>
      </c>
      <c r="I130" s="1">
        <v>2.5</v>
      </c>
      <c r="J130" s="1">
        <v>3</v>
      </c>
      <c r="K130" s="1">
        <v>2</v>
      </c>
      <c r="L130" s="1">
        <v>3</v>
      </c>
      <c r="M130" s="1">
        <v>2.75</v>
      </c>
      <c r="N130" s="1">
        <v>3</v>
      </c>
      <c r="O130" s="1">
        <v>3</v>
      </c>
      <c r="P130" s="1">
        <v>2</v>
      </c>
      <c r="Q130" s="1">
        <v>2.75</v>
      </c>
      <c r="R130" s="1">
        <v>4</v>
      </c>
      <c r="S130" s="1">
        <v>3</v>
      </c>
      <c r="T130" s="1">
        <v>3</v>
      </c>
      <c r="U130" s="1">
        <v>3</v>
      </c>
      <c r="V130" s="1">
        <v>3</v>
      </c>
      <c r="W130" s="1">
        <v>3</v>
      </c>
      <c r="X130" s="1">
        <v>6</v>
      </c>
      <c r="Y130" s="1">
        <v>3</v>
      </c>
      <c r="Z130" s="1">
        <v>3</v>
      </c>
      <c r="AA130" s="1">
        <v>3</v>
      </c>
      <c r="AB130" s="1">
        <v>3</v>
      </c>
      <c r="AC130" s="1">
        <v>3</v>
      </c>
      <c r="AD130" s="1">
        <v>3</v>
      </c>
      <c r="AE130" s="1">
        <v>2.8170000000000002</v>
      </c>
      <c r="AF130" s="1" t="s">
        <v>180</v>
      </c>
      <c r="AG130" s="1" t="s">
        <v>420</v>
      </c>
      <c r="AH130" s="1" t="s">
        <v>420</v>
      </c>
      <c r="AI130" s="1" t="s">
        <v>419</v>
      </c>
      <c r="AJ130" s="1">
        <v>0.25</v>
      </c>
      <c r="AK130" s="1" t="s">
        <v>420</v>
      </c>
      <c r="AL130" s="1" t="s">
        <v>419</v>
      </c>
      <c r="AM130" s="1" t="s">
        <v>442</v>
      </c>
      <c r="AN130" s="1">
        <v>0</v>
      </c>
      <c r="AO130" s="1">
        <v>3</v>
      </c>
      <c r="AP130" s="1" t="s">
        <v>627</v>
      </c>
      <c r="AQ130" s="1" t="s">
        <v>711</v>
      </c>
      <c r="AR130" s="1">
        <v>0</v>
      </c>
    </row>
    <row r="131" spans="1:44" x14ac:dyDescent="0.6">
      <c r="A131" s="1" t="s">
        <v>374</v>
      </c>
      <c r="B131" s="1" t="s">
        <v>186</v>
      </c>
      <c r="C131" s="1" t="s">
        <v>375</v>
      </c>
      <c r="D131" s="1" t="s">
        <v>203</v>
      </c>
      <c r="E131" s="1">
        <v>2.58</v>
      </c>
      <c r="F131" s="1">
        <v>3</v>
      </c>
      <c r="G131" s="1">
        <v>2</v>
      </c>
      <c r="H131" s="1">
        <v>2</v>
      </c>
      <c r="I131" s="1">
        <v>2.5</v>
      </c>
      <c r="J131" s="1">
        <v>3</v>
      </c>
      <c r="K131" s="1">
        <v>2</v>
      </c>
      <c r="L131" s="1">
        <v>2</v>
      </c>
      <c r="M131" s="1">
        <v>2.5</v>
      </c>
      <c r="N131" s="1">
        <v>3</v>
      </c>
      <c r="O131" s="1">
        <v>3</v>
      </c>
      <c r="P131" s="1">
        <v>2</v>
      </c>
      <c r="Q131" s="1">
        <v>2.75</v>
      </c>
      <c r="R131" s="1">
        <v>4</v>
      </c>
      <c r="S131" s="1">
        <v>3</v>
      </c>
      <c r="T131" s="1">
        <v>3</v>
      </c>
      <c r="U131" s="1">
        <v>3</v>
      </c>
      <c r="V131" s="1">
        <v>3</v>
      </c>
      <c r="W131" s="1">
        <v>3</v>
      </c>
      <c r="X131" s="1">
        <v>5</v>
      </c>
      <c r="Y131" s="1">
        <v>3</v>
      </c>
      <c r="Z131" s="1">
        <v>3</v>
      </c>
      <c r="AA131" s="1">
        <v>3</v>
      </c>
      <c r="AB131" s="1">
        <v>3</v>
      </c>
      <c r="AC131" s="1">
        <v>3</v>
      </c>
      <c r="AD131" s="1">
        <v>3</v>
      </c>
      <c r="AE131" s="1" t="s">
        <v>206</v>
      </c>
      <c r="AF131" s="1" t="s">
        <v>206</v>
      </c>
      <c r="AG131" s="1" t="s">
        <v>420</v>
      </c>
      <c r="AH131" s="1" t="s">
        <v>420</v>
      </c>
      <c r="AI131" s="1" t="s">
        <v>420</v>
      </c>
      <c r="AJ131" s="1">
        <v>0</v>
      </c>
      <c r="AK131" s="1" t="s">
        <v>420</v>
      </c>
      <c r="AL131" s="1" t="s">
        <v>419</v>
      </c>
      <c r="AM131" s="1" t="s">
        <v>420</v>
      </c>
      <c r="AN131" s="1">
        <v>0.25</v>
      </c>
      <c r="AO131" s="1" t="s">
        <v>171</v>
      </c>
      <c r="AP131" s="1" t="s">
        <v>628</v>
      </c>
      <c r="AQ131" s="1" t="s">
        <v>685</v>
      </c>
      <c r="AR131" s="1">
        <v>1</v>
      </c>
    </row>
    <row r="132" spans="1:44" x14ac:dyDescent="0.6">
      <c r="A132" s="1" t="s">
        <v>376</v>
      </c>
      <c r="B132" s="1" t="s">
        <v>186</v>
      </c>
      <c r="C132" s="1" t="s">
        <v>377</v>
      </c>
      <c r="D132" s="1" t="s">
        <v>203</v>
      </c>
      <c r="E132" s="1">
        <v>2.67</v>
      </c>
      <c r="F132" s="1">
        <v>2</v>
      </c>
      <c r="G132" s="1">
        <v>2</v>
      </c>
      <c r="H132" s="1">
        <v>2</v>
      </c>
      <c r="I132" s="1">
        <v>2</v>
      </c>
      <c r="J132" s="1">
        <v>3</v>
      </c>
      <c r="K132" s="1">
        <v>3</v>
      </c>
      <c r="L132" s="1">
        <v>3</v>
      </c>
      <c r="M132" s="1">
        <v>3</v>
      </c>
      <c r="N132" s="1">
        <v>3</v>
      </c>
      <c r="O132" s="1">
        <v>3</v>
      </c>
      <c r="P132" s="1">
        <v>3</v>
      </c>
      <c r="Q132" s="1">
        <v>3</v>
      </c>
      <c r="R132" s="1">
        <v>4</v>
      </c>
      <c r="S132" s="1">
        <v>3</v>
      </c>
      <c r="T132" s="1">
        <v>3</v>
      </c>
      <c r="U132" s="1">
        <v>3</v>
      </c>
      <c r="V132" s="1">
        <v>3</v>
      </c>
      <c r="W132" s="1">
        <v>3</v>
      </c>
      <c r="X132" s="1">
        <v>6</v>
      </c>
      <c r="Y132" s="1">
        <v>2</v>
      </c>
      <c r="Z132" s="1">
        <v>2</v>
      </c>
      <c r="AA132" s="1">
        <v>3</v>
      </c>
      <c r="AB132" s="1">
        <v>2</v>
      </c>
      <c r="AC132" s="1">
        <v>2</v>
      </c>
      <c r="AD132" s="1">
        <v>2</v>
      </c>
      <c r="AE132" s="1">
        <v>2.617</v>
      </c>
      <c r="AF132" s="1" t="s">
        <v>180</v>
      </c>
      <c r="AG132" s="1" t="s">
        <v>419</v>
      </c>
      <c r="AH132" s="1" t="s">
        <v>419</v>
      </c>
      <c r="AI132" s="1" t="s">
        <v>419</v>
      </c>
      <c r="AJ132" s="1">
        <v>1</v>
      </c>
      <c r="AK132" s="1" t="s">
        <v>420</v>
      </c>
      <c r="AL132" s="1" t="s">
        <v>420</v>
      </c>
      <c r="AM132" s="1" t="s">
        <v>420</v>
      </c>
      <c r="AN132" s="1">
        <v>0</v>
      </c>
      <c r="AO132" s="1">
        <v>1</v>
      </c>
      <c r="AP132" s="1" t="s">
        <v>629</v>
      </c>
      <c r="AQ132" s="1" t="s">
        <v>723</v>
      </c>
      <c r="AR132" s="1">
        <v>0</v>
      </c>
    </row>
    <row r="133" spans="1:44" x14ac:dyDescent="0.6">
      <c r="A133" s="1" t="s">
        <v>630</v>
      </c>
      <c r="B133" s="1" t="s">
        <v>186</v>
      </c>
      <c r="C133" s="1" t="s">
        <v>631</v>
      </c>
      <c r="D133" s="1" t="s">
        <v>203</v>
      </c>
      <c r="E133" s="1">
        <v>2.25</v>
      </c>
      <c r="F133" s="1">
        <v>2</v>
      </c>
      <c r="G133" s="1">
        <v>2</v>
      </c>
      <c r="H133" s="1">
        <v>2</v>
      </c>
      <c r="I133" s="1">
        <v>2</v>
      </c>
      <c r="J133" s="1">
        <v>3</v>
      </c>
      <c r="K133" s="1">
        <v>3</v>
      </c>
      <c r="L133" s="1">
        <v>2</v>
      </c>
      <c r="M133" s="1">
        <v>2.75</v>
      </c>
      <c r="N133" s="1">
        <v>2</v>
      </c>
      <c r="O133" s="1">
        <v>2</v>
      </c>
      <c r="P133" s="1">
        <v>2</v>
      </c>
      <c r="Q133" s="1">
        <v>2</v>
      </c>
      <c r="R133" s="1">
        <v>4</v>
      </c>
      <c r="S133" s="1">
        <v>2</v>
      </c>
      <c r="T133" s="1">
        <v>2</v>
      </c>
      <c r="U133" s="1">
        <v>2</v>
      </c>
      <c r="V133" s="1">
        <v>2</v>
      </c>
      <c r="W133" s="1">
        <v>2</v>
      </c>
      <c r="X133" s="1">
        <v>6</v>
      </c>
      <c r="Y133" s="1">
        <v>1.83</v>
      </c>
      <c r="Z133" s="1">
        <v>2</v>
      </c>
      <c r="AA133" s="1">
        <v>1</v>
      </c>
      <c r="AB133" s="1">
        <v>2</v>
      </c>
      <c r="AC133" s="1">
        <v>2</v>
      </c>
      <c r="AD133" s="1">
        <v>2</v>
      </c>
      <c r="AE133" s="1">
        <v>2.1040000000000001</v>
      </c>
      <c r="AF133" s="1" t="s">
        <v>181</v>
      </c>
      <c r="AG133" s="1" t="s">
        <v>419</v>
      </c>
      <c r="AH133" s="1" t="s">
        <v>419</v>
      </c>
      <c r="AI133" s="1" t="s">
        <v>420</v>
      </c>
      <c r="AJ133" s="1">
        <v>0.75</v>
      </c>
      <c r="AK133" s="1" t="s">
        <v>442</v>
      </c>
      <c r="AL133" s="1" t="s">
        <v>442</v>
      </c>
      <c r="AM133" s="1" t="s">
        <v>420</v>
      </c>
      <c r="AN133" s="1">
        <v>-0.75</v>
      </c>
      <c r="AO133" s="1">
        <v>2</v>
      </c>
      <c r="AP133" s="1" t="s">
        <v>84</v>
      </c>
      <c r="AQ133" s="1" t="s">
        <v>707</v>
      </c>
      <c r="AR133" s="1">
        <v>0</v>
      </c>
    </row>
    <row r="134" spans="1:44" x14ac:dyDescent="0.6">
      <c r="A134" s="1" t="s">
        <v>632</v>
      </c>
      <c r="B134" s="1" t="s">
        <v>186</v>
      </c>
      <c r="C134" s="1" t="s">
        <v>633</v>
      </c>
      <c r="D134" s="1" t="s">
        <v>203</v>
      </c>
      <c r="E134" s="1">
        <v>2.58</v>
      </c>
      <c r="F134" s="1">
        <v>2</v>
      </c>
      <c r="G134" s="1">
        <v>2</v>
      </c>
      <c r="H134" s="1">
        <v>2</v>
      </c>
      <c r="I134" s="1">
        <v>2</v>
      </c>
      <c r="J134" s="1">
        <v>3</v>
      </c>
      <c r="K134" s="1">
        <v>3</v>
      </c>
      <c r="L134" s="1">
        <v>2</v>
      </c>
      <c r="M134" s="1">
        <v>2.75</v>
      </c>
      <c r="N134" s="1">
        <v>3</v>
      </c>
      <c r="O134" s="1">
        <v>3</v>
      </c>
      <c r="P134" s="1">
        <v>3</v>
      </c>
      <c r="Q134" s="1">
        <v>3</v>
      </c>
      <c r="R134" s="1">
        <v>4</v>
      </c>
      <c r="S134" s="1">
        <v>2.25</v>
      </c>
      <c r="T134" s="1">
        <v>2</v>
      </c>
      <c r="U134" s="1">
        <v>2</v>
      </c>
      <c r="V134" s="1">
        <v>2</v>
      </c>
      <c r="W134" s="1">
        <v>3</v>
      </c>
      <c r="X134" s="1">
        <v>6</v>
      </c>
      <c r="Y134" s="1">
        <v>2.5</v>
      </c>
      <c r="Z134" s="1">
        <v>3</v>
      </c>
      <c r="AA134" s="1">
        <v>2</v>
      </c>
      <c r="AB134" s="1">
        <v>3</v>
      </c>
      <c r="AC134" s="1">
        <v>2</v>
      </c>
      <c r="AD134" s="1">
        <v>3</v>
      </c>
      <c r="AE134" s="1">
        <v>2.4830000000000001</v>
      </c>
      <c r="AF134" s="1" t="s">
        <v>180</v>
      </c>
      <c r="AG134" s="1" t="s">
        <v>419</v>
      </c>
      <c r="AH134" s="1" t="s">
        <v>419</v>
      </c>
      <c r="AI134" s="1" t="s">
        <v>420</v>
      </c>
      <c r="AJ134" s="1">
        <v>0.75</v>
      </c>
      <c r="AK134" s="1" t="s">
        <v>420</v>
      </c>
      <c r="AL134" s="1" t="s">
        <v>420</v>
      </c>
      <c r="AM134" s="1" t="s">
        <v>419</v>
      </c>
      <c r="AN134" s="1">
        <v>0.25</v>
      </c>
      <c r="AO134" s="1">
        <v>2</v>
      </c>
      <c r="AP134" s="1" t="s">
        <v>634</v>
      </c>
      <c r="AQ134" s="1" t="s">
        <v>691</v>
      </c>
      <c r="AR134" s="1">
        <v>0</v>
      </c>
    </row>
    <row r="135" spans="1:44" x14ac:dyDescent="0.6">
      <c r="A135" s="1" t="s">
        <v>378</v>
      </c>
      <c r="B135" s="1" t="s">
        <v>186</v>
      </c>
      <c r="C135" s="1" t="s">
        <v>379</v>
      </c>
      <c r="D135" s="1" t="s">
        <v>203</v>
      </c>
      <c r="E135" s="1">
        <v>2.42</v>
      </c>
      <c r="F135" s="1">
        <v>2</v>
      </c>
      <c r="G135" s="1">
        <v>2</v>
      </c>
      <c r="H135" s="1">
        <v>3</v>
      </c>
      <c r="I135" s="1">
        <v>2.25</v>
      </c>
      <c r="J135" s="1">
        <v>2</v>
      </c>
      <c r="K135" s="1">
        <v>2</v>
      </c>
      <c r="L135" s="1">
        <v>2</v>
      </c>
      <c r="M135" s="1">
        <v>2</v>
      </c>
      <c r="N135" s="1">
        <v>3</v>
      </c>
      <c r="O135" s="1">
        <v>3</v>
      </c>
      <c r="P135" s="1">
        <v>3</v>
      </c>
      <c r="Q135" s="1">
        <v>3</v>
      </c>
      <c r="R135" s="1">
        <v>4</v>
      </c>
      <c r="S135" s="1">
        <v>2.75</v>
      </c>
      <c r="T135" s="1">
        <v>3</v>
      </c>
      <c r="U135" s="1">
        <v>3</v>
      </c>
      <c r="V135" s="1">
        <v>2</v>
      </c>
      <c r="W135" s="1">
        <v>3</v>
      </c>
      <c r="X135" s="1">
        <v>6</v>
      </c>
      <c r="Y135" s="1">
        <v>2.83</v>
      </c>
      <c r="Z135" s="1">
        <v>3</v>
      </c>
      <c r="AA135" s="1">
        <v>2</v>
      </c>
      <c r="AB135" s="1">
        <v>3</v>
      </c>
      <c r="AC135" s="1">
        <v>3</v>
      </c>
      <c r="AD135" s="1">
        <v>3</v>
      </c>
      <c r="AE135" s="1">
        <v>2.5830000000000002</v>
      </c>
      <c r="AF135" s="1" t="s">
        <v>180</v>
      </c>
      <c r="AG135" s="1" t="s">
        <v>420</v>
      </c>
      <c r="AH135" s="1" t="s">
        <v>420</v>
      </c>
      <c r="AI135" s="1" t="s">
        <v>442</v>
      </c>
      <c r="AJ135" s="1">
        <v>-0.25</v>
      </c>
      <c r="AK135" s="1" t="s">
        <v>419</v>
      </c>
      <c r="AL135" s="1" t="s">
        <v>419</v>
      </c>
      <c r="AM135" s="1" t="s">
        <v>419</v>
      </c>
      <c r="AN135" s="1">
        <v>1</v>
      </c>
      <c r="AO135" s="1">
        <v>3</v>
      </c>
      <c r="AP135" s="1" t="s">
        <v>635</v>
      </c>
      <c r="AQ135" s="1" t="s">
        <v>702</v>
      </c>
      <c r="AR135" s="1">
        <v>0</v>
      </c>
    </row>
    <row r="136" spans="1:44" x14ac:dyDescent="0.6">
      <c r="A136" s="1" t="s">
        <v>636</v>
      </c>
      <c r="B136" s="1" t="s">
        <v>186</v>
      </c>
      <c r="C136" s="1" t="s">
        <v>637</v>
      </c>
      <c r="D136" s="1" t="s">
        <v>203</v>
      </c>
      <c r="E136" s="1">
        <v>2.25</v>
      </c>
      <c r="F136" s="1">
        <v>1</v>
      </c>
      <c r="G136" s="1">
        <v>2</v>
      </c>
      <c r="H136" s="1">
        <v>2</v>
      </c>
      <c r="I136" s="1">
        <v>1.5</v>
      </c>
      <c r="J136" s="1">
        <v>2</v>
      </c>
      <c r="K136" s="1">
        <v>2</v>
      </c>
      <c r="L136" s="1">
        <v>3</v>
      </c>
      <c r="M136" s="1">
        <v>2.25</v>
      </c>
      <c r="N136" s="1">
        <v>3</v>
      </c>
      <c r="O136" s="1">
        <v>3</v>
      </c>
      <c r="P136" s="1">
        <v>3</v>
      </c>
      <c r="Q136" s="1">
        <v>3</v>
      </c>
      <c r="R136" s="1">
        <v>4</v>
      </c>
      <c r="S136" s="1">
        <v>3</v>
      </c>
      <c r="T136" s="1">
        <v>3</v>
      </c>
      <c r="U136" s="1">
        <v>3</v>
      </c>
      <c r="V136" s="1">
        <v>3</v>
      </c>
      <c r="W136" s="1">
        <v>3</v>
      </c>
      <c r="X136" s="1">
        <v>6</v>
      </c>
      <c r="Y136" s="1">
        <v>2.83</v>
      </c>
      <c r="Z136" s="1">
        <v>2</v>
      </c>
      <c r="AA136" s="1">
        <v>3</v>
      </c>
      <c r="AB136" s="1">
        <v>3</v>
      </c>
      <c r="AC136" s="1">
        <v>3</v>
      </c>
      <c r="AD136" s="1">
        <v>3</v>
      </c>
      <c r="AE136" s="1">
        <v>2.5539999999999998</v>
      </c>
      <c r="AF136" s="1" t="s">
        <v>180</v>
      </c>
      <c r="AG136" s="1" t="s">
        <v>419</v>
      </c>
      <c r="AH136" s="1" t="s">
        <v>420</v>
      </c>
      <c r="AI136" s="1" t="s">
        <v>419</v>
      </c>
      <c r="AJ136" s="1">
        <v>0.75</v>
      </c>
      <c r="AK136" s="1" t="s">
        <v>419</v>
      </c>
      <c r="AL136" s="1" t="s">
        <v>419</v>
      </c>
      <c r="AM136" s="1" t="s">
        <v>420</v>
      </c>
      <c r="AN136" s="1">
        <v>0.75</v>
      </c>
      <c r="AO136" s="1">
        <v>3</v>
      </c>
      <c r="AP136" s="1" t="s">
        <v>428</v>
      </c>
      <c r="AQ136" s="1" t="s">
        <v>714</v>
      </c>
      <c r="AR136" s="1">
        <v>0</v>
      </c>
    </row>
    <row r="137" spans="1:44" x14ac:dyDescent="0.6">
      <c r="A137" s="1" t="s">
        <v>380</v>
      </c>
      <c r="B137" s="1" t="s">
        <v>186</v>
      </c>
      <c r="C137" s="1" t="s">
        <v>381</v>
      </c>
      <c r="D137" s="1" t="s">
        <v>203</v>
      </c>
      <c r="E137" s="1">
        <v>2.58</v>
      </c>
      <c r="F137" s="1">
        <v>2</v>
      </c>
      <c r="G137" s="1">
        <v>1</v>
      </c>
      <c r="H137" s="1">
        <v>2</v>
      </c>
      <c r="I137" s="1">
        <v>1.75</v>
      </c>
      <c r="J137" s="1">
        <v>3</v>
      </c>
      <c r="K137" s="1">
        <v>3</v>
      </c>
      <c r="L137" s="1">
        <v>3</v>
      </c>
      <c r="M137" s="1">
        <v>3</v>
      </c>
      <c r="N137" s="1">
        <v>3</v>
      </c>
      <c r="O137" s="1">
        <v>3</v>
      </c>
      <c r="P137" s="1">
        <v>3</v>
      </c>
      <c r="Q137" s="1">
        <v>3</v>
      </c>
      <c r="R137" s="1">
        <v>4</v>
      </c>
      <c r="S137" s="1">
        <v>2.5</v>
      </c>
      <c r="T137" s="1">
        <v>3</v>
      </c>
      <c r="U137" s="1">
        <v>2</v>
      </c>
      <c r="V137" s="1">
        <v>3</v>
      </c>
      <c r="W137" s="1">
        <v>2</v>
      </c>
      <c r="X137" s="1">
        <v>6</v>
      </c>
      <c r="Y137" s="1">
        <v>2.17</v>
      </c>
      <c r="Z137" s="1">
        <v>2</v>
      </c>
      <c r="AA137" s="1">
        <v>2</v>
      </c>
      <c r="AB137" s="1">
        <v>3</v>
      </c>
      <c r="AC137" s="1">
        <v>2</v>
      </c>
      <c r="AD137" s="1">
        <v>2</v>
      </c>
      <c r="AE137" s="1">
        <v>2.4790000000000001</v>
      </c>
      <c r="AF137" s="1" t="s">
        <v>180</v>
      </c>
      <c r="AG137" s="1" t="s">
        <v>419</v>
      </c>
      <c r="AH137" s="1" t="s">
        <v>456</v>
      </c>
      <c r="AI137" s="1" t="s">
        <v>419</v>
      </c>
      <c r="AJ137" s="1">
        <v>1.25</v>
      </c>
      <c r="AK137" s="1" t="s">
        <v>420</v>
      </c>
      <c r="AL137" s="1" t="s">
        <v>420</v>
      </c>
      <c r="AM137" s="1" t="s">
        <v>420</v>
      </c>
      <c r="AN137" s="1">
        <v>0</v>
      </c>
      <c r="AO137" s="1">
        <v>2</v>
      </c>
      <c r="AP137" s="1" t="s">
        <v>463</v>
      </c>
      <c r="AQ137" s="1" t="s">
        <v>703</v>
      </c>
      <c r="AR137" s="1">
        <v>0</v>
      </c>
    </row>
    <row r="138" spans="1:44" x14ac:dyDescent="0.6">
      <c r="A138" s="1" t="s">
        <v>239</v>
      </c>
      <c r="B138" s="1" t="s">
        <v>186</v>
      </c>
      <c r="C138" s="1" t="s">
        <v>382</v>
      </c>
      <c r="D138" s="1" t="s">
        <v>203</v>
      </c>
      <c r="E138" s="1">
        <v>2.83</v>
      </c>
      <c r="F138" s="1">
        <v>3</v>
      </c>
      <c r="G138" s="1">
        <v>2</v>
      </c>
      <c r="H138" s="1">
        <v>3</v>
      </c>
      <c r="I138" s="1">
        <v>2.75</v>
      </c>
      <c r="J138" s="1">
        <v>3</v>
      </c>
      <c r="K138" s="1">
        <v>2</v>
      </c>
      <c r="L138" s="1">
        <v>3</v>
      </c>
      <c r="M138" s="1">
        <v>2.75</v>
      </c>
      <c r="N138" s="1">
        <v>3</v>
      </c>
      <c r="O138" s="1">
        <v>3</v>
      </c>
      <c r="P138" s="1">
        <v>3</v>
      </c>
      <c r="Q138" s="1">
        <v>3</v>
      </c>
      <c r="R138" s="1">
        <v>4</v>
      </c>
      <c r="S138" s="1">
        <v>3</v>
      </c>
      <c r="T138" s="1">
        <v>3</v>
      </c>
      <c r="U138" s="1">
        <v>3</v>
      </c>
      <c r="V138" s="1">
        <v>3</v>
      </c>
      <c r="W138" s="1">
        <v>3</v>
      </c>
      <c r="X138" s="1">
        <v>5</v>
      </c>
      <c r="Y138" s="1">
        <v>3</v>
      </c>
      <c r="Z138" s="1">
        <v>3</v>
      </c>
      <c r="AA138" s="1">
        <v>3</v>
      </c>
      <c r="AB138" s="1">
        <v>3</v>
      </c>
      <c r="AC138" s="1">
        <v>3</v>
      </c>
      <c r="AD138" s="1">
        <v>3</v>
      </c>
      <c r="AE138" s="1" t="s">
        <v>206</v>
      </c>
      <c r="AF138" s="1" t="s">
        <v>206</v>
      </c>
      <c r="AG138" s="1" t="s">
        <v>420</v>
      </c>
      <c r="AH138" s="1" t="s">
        <v>420</v>
      </c>
      <c r="AI138" s="1" t="s">
        <v>420</v>
      </c>
      <c r="AJ138" s="1">
        <v>0</v>
      </c>
      <c r="AK138" s="1" t="s">
        <v>420</v>
      </c>
      <c r="AL138" s="1" t="s">
        <v>419</v>
      </c>
      <c r="AM138" s="1" t="s">
        <v>420</v>
      </c>
      <c r="AN138" s="1">
        <v>0.25</v>
      </c>
      <c r="AO138" s="1" t="s">
        <v>171</v>
      </c>
      <c r="AP138" s="1" t="s">
        <v>759</v>
      </c>
      <c r="AQ138" s="1" t="s">
        <v>719</v>
      </c>
      <c r="AR138" s="1">
        <v>1</v>
      </c>
    </row>
    <row r="139" spans="1:44" x14ac:dyDescent="0.6">
      <c r="A139" s="1" t="s">
        <v>383</v>
      </c>
      <c r="B139" s="1" t="s">
        <v>186</v>
      </c>
      <c r="C139" s="1" t="s">
        <v>384</v>
      </c>
      <c r="D139" s="1" t="s">
        <v>203</v>
      </c>
      <c r="E139" s="1">
        <v>2.83</v>
      </c>
      <c r="F139" s="1">
        <v>3</v>
      </c>
      <c r="G139" s="1">
        <v>3</v>
      </c>
      <c r="H139" s="1">
        <v>3</v>
      </c>
      <c r="I139" s="1">
        <v>3</v>
      </c>
      <c r="J139" s="1">
        <v>3</v>
      </c>
      <c r="K139" s="1">
        <v>2</v>
      </c>
      <c r="L139" s="1">
        <v>2</v>
      </c>
      <c r="M139" s="1">
        <v>2.5</v>
      </c>
      <c r="N139" s="1">
        <v>3</v>
      </c>
      <c r="O139" s="1">
        <v>3</v>
      </c>
      <c r="P139" s="1">
        <v>3</v>
      </c>
      <c r="Q139" s="1">
        <v>3</v>
      </c>
      <c r="R139" s="1">
        <v>4</v>
      </c>
      <c r="S139" s="1">
        <v>3</v>
      </c>
      <c r="T139" s="1">
        <v>3</v>
      </c>
      <c r="U139" s="1">
        <v>3</v>
      </c>
      <c r="V139" s="1">
        <v>3</v>
      </c>
      <c r="W139" s="1">
        <v>3</v>
      </c>
      <c r="X139" s="1">
        <v>6</v>
      </c>
      <c r="Y139" s="1">
        <v>3</v>
      </c>
      <c r="Z139" s="1">
        <v>3</v>
      </c>
      <c r="AA139" s="1">
        <v>3</v>
      </c>
      <c r="AB139" s="1">
        <v>3</v>
      </c>
      <c r="AC139" s="1">
        <v>3</v>
      </c>
      <c r="AD139" s="1">
        <v>3</v>
      </c>
      <c r="AE139" s="1">
        <v>2.9079999999999999</v>
      </c>
      <c r="AF139" s="1" t="s">
        <v>180</v>
      </c>
      <c r="AG139" s="1" t="s">
        <v>420</v>
      </c>
      <c r="AH139" s="1" t="s">
        <v>442</v>
      </c>
      <c r="AI139" s="1" t="s">
        <v>442</v>
      </c>
      <c r="AJ139" s="1">
        <v>-0.5</v>
      </c>
      <c r="AK139" s="1" t="s">
        <v>420</v>
      </c>
      <c r="AL139" s="1" t="s">
        <v>419</v>
      </c>
      <c r="AM139" s="1" t="s">
        <v>419</v>
      </c>
      <c r="AN139" s="1">
        <v>0.5</v>
      </c>
      <c r="AO139" s="1">
        <v>3</v>
      </c>
      <c r="AP139" s="1" t="s">
        <v>635</v>
      </c>
      <c r="AQ139" s="1" t="s">
        <v>702</v>
      </c>
      <c r="AR139" s="1">
        <v>0</v>
      </c>
    </row>
    <row r="140" spans="1:44" x14ac:dyDescent="0.6">
      <c r="A140" s="1" t="s">
        <v>638</v>
      </c>
      <c r="B140" s="1" t="s">
        <v>186</v>
      </c>
      <c r="C140" s="1" t="s">
        <v>639</v>
      </c>
      <c r="D140" s="1" t="s">
        <v>203</v>
      </c>
      <c r="E140" s="1">
        <v>2.67</v>
      </c>
      <c r="F140" s="1">
        <v>2</v>
      </c>
      <c r="G140" s="1">
        <v>2</v>
      </c>
      <c r="H140" s="1">
        <v>3</v>
      </c>
      <c r="I140" s="1">
        <v>2.25</v>
      </c>
      <c r="J140" s="1">
        <v>3</v>
      </c>
      <c r="K140" s="1">
        <v>2</v>
      </c>
      <c r="L140" s="1">
        <v>3</v>
      </c>
      <c r="M140" s="1">
        <v>2.75</v>
      </c>
      <c r="N140" s="1">
        <v>3</v>
      </c>
      <c r="O140" s="1">
        <v>3</v>
      </c>
      <c r="P140" s="1">
        <v>3</v>
      </c>
      <c r="Q140" s="1">
        <v>3</v>
      </c>
      <c r="R140" s="1">
        <v>4</v>
      </c>
      <c r="S140" s="1">
        <v>3</v>
      </c>
      <c r="T140" s="1">
        <v>3</v>
      </c>
      <c r="U140" s="1">
        <v>3</v>
      </c>
      <c r="V140" s="1">
        <v>3</v>
      </c>
      <c r="W140" s="1">
        <v>3</v>
      </c>
      <c r="X140" s="1">
        <v>6</v>
      </c>
      <c r="Y140" s="1">
        <v>3</v>
      </c>
      <c r="Z140" s="1">
        <v>3</v>
      </c>
      <c r="AA140" s="1">
        <v>3</v>
      </c>
      <c r="AB140" s="1">
        <v>3</v>
      </c>
      <c r="AC140" s="1">
        <v>3</v>
      </c>
      <c r="AD140" s="1">
        <v>3</v>
      </c>
      <c r="AE140" s="1">
        <v>2.8170000000000002</v>
      </c>
      <c r="AF140" s="1" t="s">
        <v>180</v>
      </c>
      <c r="AG140" s="1" t="s">
        <v>419</v>
      </c>
      <c r="AH140" s="1" t="s">
        <v>420</v>
      </c>
      <c r="AI140" s="1" t="s">
        <v>420</v>
      </c>
      <c r="AJ140" s="1">
        <v>0.5</v>
      </c>
      <c r="AK140" s="1" t="s">
        <v>420</v>
      </c>
      <c r="AL140" s="1" t="s">
        <v>419</v>
      </c>
      <c r="AM140" s="1" t="s">
        <v>420</v>
      </c>
      <c r="AN140" s="1">
        <v>0.25</v>
      </c>
      <c r="AO140" s="1">
        <v>3</v>
      </c>
      <c r="AP140" s="1" t="s">
        <v>514</v>
      </c>
      <c r="AQ140" s="1" t="s">
        <v>691</v>
      </c>
      <c r="AR140" s="1">
        <v>0</v>
      </c>
    </row>
    <row r="141" spans="1:44" x14ac:dyDescent="0.6">
      <c r="A141" s="1" t="s">
        <v>385</v>
      </c>
      <c r="B141" s="1" t="s">
        <v>186</v>
      </c>
      <c r="C141" s="1" t="s">
        <v>386</v>
      </c>
      <c r="D141" s="1" t="s">
        <v>203</v>
      </c>
      <c r="E141" s="1">
        <v>2.25</v>
      </c>
      <c r="F141" s="1">
        <v>2</v>
      </c>
      <c r="G141" s="1">
        <v>2</v>
      </c>
      <c r="H141" s="1">
        <v>1</v>
      </c>
      <c r="I141" s="1">
        <v>1.75</v>
      </c>
      <c r="J141" s="1">
        <v>2</v>
      </c>
      <c r="K141" s="1">
        <v>2</v>
      </c>
      <c r="L141" s="1">
        <v>2</v>
      </c>
      <c r="M141" s="1">
        <v>2</v>
      </c>
      <c r="N141" s="1">
        <v>3</v>
      </c>
      <c r="O141" s="1">
        <v>3</v>
      </c>
      <c r="P141" s="1">
        <v>3</v>
      </c>
      <c r="Q141" s="1">
        <v>3</v>
      </c>
      <c r="R141" s="1">
        <v>4</v>
      </c>
      <c r="S141" s="1">
        <v>3</v>
      </c>
      <c r="T141" s="1">
        <v>3</v>
      </c>
      <c r="U141" s="1">
        <v>3</v>
      </c>
      <c r="V141" s="1">
        <v>3</v>
      </c>
      <c r="W141" s="1">
        <v>3</v>
      </c>
      <c r="X141" s="1">
        <v>6</v>
      </c>
      <c r="Y141" s="1">
        <v>2.67</v>
      </c>
      <c r="Z141" s="1">
        <v>3</v>
      </c>
      <c r="AA141" s="1">
        <v>3</v>
      </c>
      <c r="AB141" s="1">
        <v>3</v>
      </c>
      <c r="AC141" s="1">
        <v>2</v>
      </c>
      <c r="AD141" s="1">
        <v>3</v>
      </c>
      <c r="AE141" s="1">
        <v>2.5209999999999999</v>
      </c>
      <c r="AF141" s="1" t="s">
        <v>180</v>
      </c>
      <c r="AG141" s="1" t="s">
        <v>420</v>
      </c>
      <c r="AH141" s="1" t="s">
        <v>420</v>
      </c>
      <c r="AI141" s="1" t="s">
        <v>419</v>
      </c>
      <c r="AJ141" s="1">
        <v>0.25</v>
      </c>
      <c r="AK141" s="1" t="s">
        <v>419</v>
      </c>
      <c r="AL141" s="1" t="s">
        <v>419</v>
      </c>
      <c r="AM141" s="1" t="s">
        <v>419</v>
      </c>
      <c r="AN141" s="1">
        <v>1</v>
      </c>
      <c r="AO141" s="1">
        <v>2</v>
      </c>
      <c r="AP141" s="1" t="s">
        <v>640</v>
      </c>
      <c r="AQ141" s="1" t="s">
        <v>714</v>
      </c>
      <c r="AR141" s="1">
        <v>0</v>
      </c>
    </row>
    <row r="142" spans="1:44" x14ac:dyDescent="0.6">
      <c r="A142" s="1" t="s">
        <v>387</v>
      </c>
      <c r="B142" s="1" t="s">
        <v>186</v>
      </c>
      <c r="C142" s="1" t="s">
        <v>388</v>
      </c>
      <c r="D142" s="1" t="s">
        <v>203</v>
      </c>
      <c r="E142" s="1">
        <v>2.75</v>
      </c>
      <c r="F142" s="1">
        <v>3</v>
      </c>
      <c r="G142" s="1">
        <v>2</v>
      </c>
      <c r="H142" s="1">
        <v>3</v>
      </c>
      <c r="I142" s="1">
        <v>2.75</v>
      </c>
      <c r="J142" s="1">
        <v>3</v>
      </c>
      <c r="K142" s="1">
        <v>2</v>
      </c>
      <c r="L142" s="1">
        <v>3</v>
      </c>
      <c r="M142" s="1">
        <v>2.75</v>
      </c>
      <c r="N142" s="1">
        <v>3</v>
      </c>
      <c r="O142" s="1">
        <v>3</v>
      </c>
      <c r="P142" s="1">
        <v>2</v>
      </c>
      <c r="Q142" s="1">
        <v>2.75</v>
      </c>
      <c r="R142" s="1">
        <v>4</v>
      </c>
      <c r="S142" s="1">
        <v>2.75</v>
      </c>
      <c r="T142" s="1">
        <v>2</v>
      </c>
      <c r="U142" s="1">
        <v>3</v>
      </c>
      <c r="V142" s="1">
        <v>3</v>
      </c>
      <c r="W142" s="1">
        <v>3</v>
      </c>
      <c r="X142" s="1">
        <v>6</v>
      </c>
      <c r="Y142" s="1">
        <v>2.67</v>
      </c>
      <c r="Z142" s="1">
        <v>3</v>
      </c>
      <c r="AA142" s="1">
        <v>2</v>
      </c>
      <c r="AB142" s="1">
        <v>3</v>
      </c>
      <c r="AC142" s="1">
        <v>3</v>
      </c>
      <c r="AD142" s="1">
        <v>3</v>
      </c>
      <c r="AE142" s="1">
        <v>2.7330000000000001</v>
      </c>
      <c r="AF142" s="1" t="s">
        <v>180</v>
      </c>
      <c r="AG142" s="1" t="s">
        <v>420</v>
      </c>
      <c r="AH142" s="1" t="s">
        <v>420</v>
      </c>
      <c r="AI142" s="1" t="s">
        <v>420</v>
      </c>
      <c r="AJ142" s="1">
        <v>0</v>
      </c>
      <c r="AK142" s="1" t="s">
        <v>420</v>
      </c>
      <c r="AL142" s="1" t="s">
        <v>419</v>
      </c>
      <c r="AM142" s="1" t="s">
        <v>442</v>
      </c>
      <c r="AN142" s="1">
        <v>0</v>
      </c>
      <c r="AO142" s="1">
        <v>2</v>
      </c>
      <c r="AP142" s="1" t="s">
        <v>579</v>
      </c>
      <c r="AQ142" s="1" t="s">
        <v>722</v>
      </c>
      <c r="AR142" s="1">
        <v>0</v>
      </c>
    </row>
    <row r="143" spans="1:44" x14ac:dyDescent="0.6">
      <c r="A143" s="1" t="s">
        <v>641</v>
      </c>
      <c r="B143" s="1" t="s">
        <v>186</v>
      </c>
      <c r="C143" s="1" t="s">
        <v>642</v>
      </c>
      <c r="D143" s="1" t="s">
        <v>203</v>
      </c>
      <c r="E143" s="1">
        <v>2.5</v>
      </c>
      <c r="F143" s="1">
        <v>2</v>
      </c>
      <c r="G143" s="1">
        <v>2</v>
      </c>
      <c r="H143" s="1">
        <v>1</v>
      </c>
      <c r="I143" s="1">
        <v>1.75</v>
      </c>
      <c r="J143" s="1">
        <v>3</v>
      </c>
      <c r="K143" s="1">
        <v>3</v>
      </c>
      <c r="L143" s="1">
        <v>3</v>
      </c>
      <c r="M143" s="1">
        <v>3</v>
      </c>
      <c r="N143" s="1">
        <v>3</v>
      </c>
      <c r="O143" s="1">
        <v>2</v>
      </c>
      <c r="P143" s="1">
        <v>3</v>
      </c>
      <c r="Q143" s="1">
        <v>2.75</v>
      </c>
      <c r="R143" s="1">
        <v>4</v>
      </c>
      <c r="S143" s="1">
        <v>3</v>
      </c>
      <c r="T143" s="1">
        <v>3</v>
      </c>
      <c r="U143" s="1">
        <v>3</v>
      </c>
      <c r="V143" s="1">
        <v>3</v>
      </c>
      <c r="W143" s="1">
        <v>3</v>
      </c>
      <c r="X143" s="1">
        <v>5</v>
      </c>
      <c r="Y143" s="1">
        <v>2.8</v>
      </c>
      <c r="Z143" s="1">
        <v>3</v>
      </c>
      <c r="AA143" s="1">
        <v>3</v>
      </c>
      <c r="AB143" s="1">
        <v>2</v>
      </c>
      <c r="AC143" s="1">
        <v>3</v>
      </c>
      <c r="AD143" s="1">
        <v>3</v>
      </c>
      <c r="AE143" s="1" t="s">
        <v>206</v>
      </c>
      <c r="AF143" s="1" t="s">
        <v>206</v>
      </c>
      <c r="AG143" s="1" t="s">
        <v>419</v>
      </c>
      <c r="AH143" s="1" t="s">
        <v>419</v>
      </c>
      <c r="AI143" s="1" t="s">
        <v>456</v>
      </c>
      <c r="AJ143" s="1">
        <v>1.25</v>
      </c>
      <c r="AK143" s="1" t="s">
        <v>420</v>
      </c>
      <c r="AL143" s="1" t="s">
        <v>442</v>
      </c>
      <c r="AM143" s="1" t="s">
        <v>420</v>
      </c>
      <c r="AN143" s="1">
        <v>-0.25</v>
      </c>
      <c r="AO143" s="1" t="s">
        <v>171</v>
      </c>
      <c r="AP143" s="1" t="s">
        <v>413</v>
      </c>
      <c r="AQ143" s="1" t="s">
        <v>700</v>
      </c>
      <c r="AR143" s="1">
        <v>1</v>
      </c>
    </row>
    <row r="144" spans="1:44" x14ac:dyDescent="0.6">
      <c r="A144" s="1" t="s">
        <v>643</v>
      </c>
      <c r="B144" s="1" t="s">
        <v>186</v>
      </c>
      <c r="C144" s="1" t="s">
        <v>644</v>
      </c>
      <c r="D144" s="1" t="s">
        <v>207</v>
      </c>
      <c r="E144" s="1">
        <v>2</v>
      </c>
      <c r="F144" s="1">
        <v>2</v>
      </c>
      <c r="G144" s="1">
        <v>2</v>
      </c>
      <c r="H144" s="1">
        <v>2</v>
      </c>
      <c r="I144" s="1">
        <v>2</v>
      </c>
      <c r="J144" s="1" t="s">
        <v>171</v>
      </c>
      <c r="K144" s="1" t="s">
        <v>171</v>
      </c>
      <c r="L144" s="1" t="s">
        <v>171</v>
      </c>
      <c r="M144" s="1" t="s">
        <v>204</v>
      </c>
      <c r="N144" s="1" t="s">
        <v>171</v>
      </c>
      <c r="O144" s="1" t="s">
        <v>171</v>
      </c>
      <c r="P144" s="1" t="s">
        <v>171</v>
      </c>
      <c r="Q144" s="1" t="s">
        <v>204</v>
      </c>
      <c r="R144" s="1">
        <v>0</v>
      </c>
      <c r="S144" s="1" t="s">
        <v>171</v>
      </c>
      <c r="T144" s="1" t="s">
        <v>171</v>
      </c>
      <c r="U144" s="1" t="s">
        <v>171</v>
      </c>
      <c r="V144" s="1" t="s">
        <v>171</v>
      </c>
      <c r="W144" s="1" t="s">
        <v>171</v>
      </c>
      <c r="X144" s="1">
        <v>2</v>
      </c>
      <c r="Y144" s="1">
        <v>3</v>
      </c>
      <c r="Z144" s="1">
        <v>3</v>
      </c>
      <c r="AA144" s="1">
        <v>3</v>
      </c>
      <c r="AB144" s="1" t="s">
        <v>171</v>
      </c>
      <c r="AC144" s="1" t="s">
        <v>171</v>
      </c>
      <c r="AD144" s="1" t="s">
        <v>171</v>
      </c>
      <c r="AE144" s="1" t="s">
        <v>206</v>
      </c>
      <c r="AF144" s="1" t="s">
        <v>208</v>
      </c>
      <c r="AG144" s="1" t="s">
        <v>205</v>
      </c>
      <c r="AH144" s="1" t="s">
        <v>205</v>
      </c>
      <c r="AI144" s="1" t="s">
        <v>205</v>
      </c>
      <c r="AJ144" s="1" t="s">
        <v>205</v>
      </c>
      <c r="AK144" s="1" t="s">
        <v>205</v>
      </c>
      <c r="AL144" s="1" t="s">
        <v>205</v>
      </c>
      <c r="AM144" s="1" t="s">
        <v>205</v>
      </c>
      <c r="AN144" s="1" t="s">
        <v>205</v>
      </c>
      <c r="AO144" s="1" t="s">
        <v>171</v>
      </c>
      <c r="AR144" s="1">
        <v>0</v>
      </c>
    </row>
    <row r="145" spans="1:59" x14ac:dyDescent="0.6">
      <c r="A145" s="1" t="s">
        <v>389</v>
      </c>
      <c r="B145" s="1" t="s">
        <v>186</v>
      </c>
      <c r="C145" s="1" t="s">
        <v>390</v>
      </c>
      <c r="D145" s="1" t="s">
        <v>203</v>
      </c>
      <c r="E145" s="1">
        <v>2.33</v>
      </c>
      <c r="F145" s="1">
        <v>1</v>
      </c>
      <c r="G145" s="1">
        <v>2</v>
      </c>
      <c r="H145" s="1">
        <v>2</v>
      </c>
      <c r="I145" s="1">
        <v>1.5</v>
      </c>
      <c r="J145" s="1">
        <v>3</v>
      </c>
      <c r="K145" s="1">
        <v>2</v>
      </c>
      <c r="L145" s="1">
        <v>2</v>
      </c>
      <c r="M145" s="1">
        <v>2.5</v>
      </c>
      <c r="N145" s="1">
        <v>3</v>
      </c>
      <c r="O145" s="1">
        <v>3</v>
      </c>
      <c r="P145" s="1">
        <v>3</v>
      </c>
      <c r="Q145" s="1">
        <v>3</v>
      </c>
      <c r="R145" s="1">
        <v>4</v>
      </c>
      <c r="S145" s="1">
        <v>2.75</v>
      </c>
      <c r="T145" s="1">
        <v>3</v>
      </c>
      <c r="U145" s="1">
        <v>2</v>
      </c>
      <c r="V145" s="1">
        <v>3</v>
      </c>
      <c r="W145" s="1">
        <v>3</v>
      </c>
      <c r="X145" s="1">
        <v>6</v>
      </c>
      <c r="Y145" s="1">
        <v>2.67</v>
      </c>
      <c r="Z145" s="1">
        <v>2</v>
      </c>
      <c r="AA145" s="1">
        <v>2</v>
      </c>
      <c r="AB145" s="1">
        <v>3</v>
      </c>
      <c r="AC145" s="1">
        <v>3</v>
      </c>
      <c r="AD145" s="1">
        <v>3</v>
      </c>
      <c r="AE145" s="1">
        <v>2.504</v>
      </c>
      <c r="AF145" s="1" t="s">
        <v>180</v>
      </c>
      <c r="AG145" s="1" t="s">
        <v>456</v>
      </c>
      <c r="AH145" s="1" t="s">
        <v>420</v>
      </c>
      <c r="AI145" s="1" t="s">
        <v>420</v>
      </c>
      <c r="AJ145" s="1">
        <v>1</v>
      </c>
      <c r="AK145" s="1" t="s">
        <v>420</v>
      </c>
      <c r="AL145" s="1" t="s">
        <v>419</v>
      </c>
      <c r="AM145" s="1" t="s">
        <v>419</v>
      </c>
      <c r="AN145" s="1">
        <v>0.5</v>
      </c>
      <c r="AO145" s="1">
        <v>3</v>
      </c>
      <c r="AP145" s="1" t="s">
        <v>645</v>
      </c>
      <c r="AQ145" s="1" t="s">
        <v>723</v>
      </c>
      <c r="AR145" s="1">
        <v>0</v>
      </c>
    </row>
    <row r="146" spans="1:59" x14ac:dyDescent="0.6">
      <c r="A146" s="1" t="s">
        <v>391</v>
      </c>
      <c r="B146" s="1" t="s">
        <v>186</v>
      </c>
      <c r="C146" s="1" t="s">
        <v>392</v>
      </c>
      <c r="D146" s="1" t="s">
        <v>203</v>
      </c>
      <c r="E146" s="1">
        <v>2.25</v>
      </c>
      <c r="F146" s="1">
        <v>1</v>
      </c>
      <c r="G146" s="1">
        <v>1</v>
      </c>
      <c r="H146" s="1">
        <v>2</v>
      </c>
      <c r="I146" s="1">
        <v>1.25</v>
      </c>
      <c r="J146" s="1">
        <v>3</v>
      </c>
      <c r="K146" s="1">
        <v>2</v>
      </c>
      <c r="L146" s="1">
        <v>2</v>
      </c>
      <c r="M146" s="1">
        <v>2.5</v>
      </c>
      <c r="N146" s="1">
        <v>3</v>
      </c>
      <c r="O146" s="1">
        <v>3</v>
      </c>
      <c r="P146" s="1">
        <v>3</v>
      </c>
      <c r="Q146" s="1">
        <v>3</v>
      </c>
      <c r="R146" s="1">
        <v>4</v>
      </c>
      <c r="S146" s="1">
        <v>2.75</v>
      </c>
      <c r="T146" s="1">
        <v>3</v>
      </c>
      <c r="U146" s="1">
        <v>3</v>
      </c>
      <c r="V146" s="1">
        <v>2</v>
      </c>
      <c r="W146" s="1">
        <v>3</v>
      </c>
      <c r="X146" s="1">
        <v>6</v>
      </c>
      <c r="Y146" s="1">
        <v>3</v>
      </c>
      <c r="Z146" s="1">
        <v>3</v>
      </c>
      <c r="AA146" s="1">
        <v>3</v>
      </c>
      <c r="AB146" s="1">
        <v>3</v>
      </c>
      <c r="AC146" s="1">
        <v>3</v>
      </c>
      <c r="AD146" s="1">
        <v>3</v>
      </c>
      <c r="AE146" s="1">
        <v>2.5249999999999999</v>
      </c>
      <c r="AF146" s="1" t="s">
        <v>180</v>
      </c>
      <c r="AG146" s="1" t="s">
        <v>456</v>
      </c>
      <c r="AH146" s="1" t="s">
        <v>419</v>
      </c>
      <c r="AI146" s="1" t="s">
        <v>420</v>
      </c>
      <c r="AJ146" s="1">
        <v>1.25</v>
      </c>
      <c r="AK146" s="1" t="s">
        <v>420</v>
      </c>
      <c r="AL146" s="1" t="s">
        <v>419</v>
      </c>
      <c r="AM146" s="1" t="s">
        <v>419</v>
      </c>
      <c r="AN146" s="1">
        <v>0.5</v>
      </c>
      <c r="AO146" s="1">
        <v>3</v>
      </c>
      <c r="AP146" s="1" t="s">
        <v>646</v>
      </c>
      <c r="AQ146" s="1" t="s">
        <v>694</v>
      </c>
      <c r="AR146" s="1">
        <v>0</v>
      </c>
    </row>
    <row r="147" spans="1:59" x14ac:dyDescent="0.6">
      <c r="A147" s="1" t="s">
        <v>393</v>
      </c>
      <c r="B147" s="1" t="s">
        <v>186</v>
      </c>
      <c r="C147" s="1" t="s">
        <v>394</v>
      </c>
      <c r="D147" s="1" t="s">
        <v>203</v>
      </c>
      <c r="E147" s="1">
        <v>2.42</v>
      </c>
      <c r="F147" s="1">
        <v>2</v>
      </c>
      <c r="G147" s="1">
        <v>2</v>
      </c>
      <c r="H147" s="1">
        <v>2</v>
      </c>
      <c r="I147" s="1">
        <v>2</v>
      </c>
      <c r="J147" s="1">
        <v>2</v>
      </c>
      <c r="K147" s="1">
        <v>3</v>
      </c>
      <c r="L147" s="1">
        <v>3</v>
      </c>
      <c r="M147" s="1">
        <v>2.5</v>
      </c>
      <c r="N147" s="1">
        <v>3</v>
      </c>
      <c r="O147" s="1">
        <v>3</v>
      </c>
      <c r="P147" s="1">
        <v>2</v>
      </c>
      <c r="Q147" s="1">
        <v>2.75</v>
      </c>
      <c r="R147" s="1">
        <v>4</v>
      </c>
      <c r="S147" s="1">
        <v>3</v>
      </c>
      <c r="T147" s="1">
        <v>3</v>
      </c>
      <c r="U147" s="1">
        <v>3</v>
      </c>
      <c r="V147" s="1">
        <v>3</v>
      </c>
      <c r="W147" s="1">
        <v>3</v>
      </c>
      <c r="X147" s="1">
        <v>6</v>
      </c>
      <c r="Y147" s="1">
        <v>2.83</v>
      </c>
      <c r="Z147" s="1">
        <v>3</v>
      </c>
      <c r="AA147" s="1">
        <v>3</v>
      </c>
      <c r="AB147" s="1">
        <v>3</v>
      </c>
      <c r="AC147" s="1">
        <v>3</v>
      </c>
      <c r="AD147" s="1">
        <v>3</v>
      </c>
      <c r="AE147" s="1">
        <v>2.6459999999999999</v>
      </c>
      <c r="AF147" s="1" t="s">
        <v>180</v>
      </c>
      <c r="AG147" s="1" t="s">
        <v>420</v>
      </c>
      <c r="AH147" s="1" t="s">
        <v>419</v>
      </c>
      <c r="AI147" s="1" t="s">
        <v>419</v>
      </c>
      <c r="AJ147" s="1">
        <v>0.5</v>
      </c>
      <c r="AK147" s="1" t="s">
        <v>419</v>
      </c>
      <c r="AL147" s="1" t="s">
        <v>420</v>
      </c>
      <c r="AM147" s="1" t="s">
        <v>442</v>
      </c>
      <c r="AN147" s="1">
        <v>0.25</v>
      </c>
      <c r="AO147" s="1">
        <v>2</v>
      </c>
      <c r="AP147" s="1" t="s">
        <v>647</v>
      </c>
      <c r="AQ147" s="1" t="s">
        <v>714</v>
      </c>
      <c r="AR147" s="1">
        <v>0</v>
      </c>
    </row>
    <row r="148" spans="1:59" x14ac:dyDescent="0.6">
      <c r="A148" s="1" t="s">
        <v>395</v>
      </c>
      <c r="B148" s="1" t="s">
        <v>186</v>
      </c>
      <c r="C148" s="1" t="s">
        <v>396</v>
      </c>
      <c r="D148" s="1" t="s">
        <v>203</v>
      </c>
      <c r="E148" s="1">
        <v>2.67</v>
      </c>
      <c r="F148" s="1">
        <v>2</v>
      </c>
      <c r="G148" s="1">
        <v>2</v>
      </c>
      <c r="H148" s="1">
        <v>2</v>
      </c>
      <c r="I148" s="1">
        <v>2</v>
      </c>
      <c r="J148" s="1">
        <v>3</v>
      </c>
      <c r="K148" s="1">
        <v>3</v>
      </c>
      <c r="L148" s="1">
        <v>3</v>
      </c>
      <c r="M148" s="1">
        <v>3</v>
      </c>
      <c r="N148" s="1">
        <v>3</v>
      </c>
      <c r="O148" s="1">
        <v>3</v>
      </c>
      <c r="P148" s="1">
        <v>3</v>
      </c>
      <c r="Q148" s="1">
        <v>3</v>
      </c>
      <c r="R148" s="1">
        <v>4</v>
      </c>
      <c r="S148" s="1">
        <v>3</v>
      </c>
      <c r="T148" s="1">
        <v>3</v>
      </c>
      <c r="U148" s="1">
        <v>3</v>
      </c>
      <c r="V148" s="1">
        <v>3</v>
      </c>
      <c r="W148" s="1">
        <v>3</v>
      </c>
      <c r="X148" s="1">
        <v>6</v>
      </c>
      <c r="Y148" s="1">
        <v>2.5</v>
      </c>
      <c r="Z148" s="1">
        <v>3</v>
      </c>
      <c r="AA148" s="1">
        <v>3</v>
      </c>
      <c r="AB148" s="1">
        <v>2</v>
      </c>
      <c r="AC148" s="1">
        <v>2</v>
      </c>
      <c r="AD148" s="1">
        <v>2</v>
      </c>
      <c r="AE148" s="1">
        <v>2.7170000000000001</v>
      </c>
      <c r="AF148" s="1" t="s">
        <v>180</v>
      </c>
      <c r="AG148" s="1" t="s">
        <v>419</v>
      </c>
      <c r="AH148" s="1" t="s">
        <v>419</v>
      </c>
      <c r="AI148" s="1" t="s">
        <v>419</v>
      </c>
      <c r="AJ148" s="1">
        <v>1</v>
      </c>
      <c r="AK148" s="1" t="s">
        <v>420</v>
      </c>
      <c r="AL148" s="1" t="s">
        <v>420</v>
      </c>
      <c r="AM148" s="1" t="s">
        <v>420</v>
      </c>
      <c r="AN148" s="1">
        <v>0</v>
      </c>
      <c r="AO148" s="1">
        <v>3</v>
      </c>
      <c r="AP148" s="1" t="s">
        <v>648</v>
      </c>
      <c r="AQ148" s="1" t="s">
        <v>714</v>
      </c>
      <c r="AR148" s="1">
        <v>0</v>
      </c>
    </row>
    <row r="149" spans="1:59" x14ac:dyDescent="0.6">
      <c r="A149" s="1" t="s">
        <v>397</v>
      </c>
      <c r="B149" s="1" t="s">
        <v>186</v>
      </c>
      <c r="C149" s="1" t="s">
        <v>398</v>
      </c>
      <c r="D149" s="1" t="s">
        <v>203</v>
      </c>
      <c r="E149" s="1">
        <v>2.25</v>
      </c>
      <c r="F149" s="1">
        <v>2</v>
      </c>
      <c r="G149" s="1">
        <v>3</v>
      </c>
      <c r="H149" s="1">
        <v>2</v>
      </c>
      <c r="I149" s="1">
        <v>2.25</v>
      </c>
      <c r="J149" s="1">
        <v>2</v>
      </c>
      <c r="K149" s="1">
        <v>2</v>
      </c>
      <c r="L149" s="1">
        <v>2</v>
      </c>
      <c r="M149" s="1">
        <v>2</v>
      </c>
      <c r="N149" s="1">
        <v>2</v>
      </c>
      <c r="O149" s="1">
        <v>3</v>
      </c>
      <c r="P149" s="1">
        <v>3</v>
      </c>
      <c r="Q149" s="1">
        <v>2.5</v>
      </c>
      <c r="R149" s="1">
        <v>4</v>
      </c>
      <c r="S149" s="1">
        <v>3</v>
      </c>
      <c r="T149" s="1">
        <v>3</v>
      </c>
      <c r="U149" s="1">
        <v>3</v>
      </c>
      <c r="V149" s="1">
        <v>3</v>
      </c>
      <c r="W149" s="1">
        <v>3</v>
      </c>
      <c r="X149" s="1">
        <v>5</v>
      </c>
      <c r="Y149" s="1">
        <v>3</v>
      </c>
      <c r="Z149" s="1">
        <v>3</v>
      </c>
      <c r="AA149" s="1">
        <v>3</v>
      </c>
      <c r="AB149" s="1">
        <v>3</v>
      </c>
      <c r="AC149" s="1">
        <v>3</v>
      </c>
      <c r="AD149" s="1">
        <v>3</v>
      </c>
      <c r="AE149" s="1" t="s">
        <v>206</v>
      </c>
      <c r="AF149" s="1" t="s">
        <v>206</v>
      </c>
      <c r="AG149" s="1" t="s">
        <v>420</v>
      </c>
      <c r="AH149" s="1" t="s">
        <v>442</v>
      </c>
      <c r="AI149" s="1" t="s">
        <v>420</v>
      </c>
      <c r="AJ149" s="1">
        <v>-0.25</v>
      </c>
      <c r="AK149" s="1" t="s">
        <v>420</v>
      </c>
      <c r="AL149" s="1" t="s">
        <v>419</v>
      </c>
      <c r="AM149" s="1" t="s">
        <v>419</v>
      </c>
      <c r="AN149" s="1">
        <v>0.5</v>
      </c>
      <c r="AO149" s="1" t="s">
        <v>171</v>
      </c>
      <c r="AP149" s="1" t="s">
        <v>578</v>
      </c>
      <c r="AQ149" s="1" t="s">
        <v>717</v>
      </c>
      <c r="AR149" s="1">
        <v>1</v>
      </c>
    </row>
    <row r="150" spans="1:59" x14ac:dyDescent="0.6">
      <c r="A150" s="1" t="s">
        <v>649</v>
      </c>
      <c r="B150" s="1" t="s">
        <v>186</v>
      </c>
      <c r="C150" s="1" t="s">
        <v>650</v>
      </c>
      <c r="D150" s="1" t="s">
        <v>203</v>
      </c>
      <c r="E150" s="1">
        <v>2.83</v>
      </c>
      <c r="F150" s="1">
        <v>3</v>
      </c>
      <c r="G150" s="1">
        <v>2</v>
      </c>
      <c r="H150" s="1">
        <v>2</v>
      </c>
      <c r="I150" s="1">
        <v>2.5</v>
      </c>
      <c r="J150" s="1">
        <v>3</v>
      </c>
      <c r="K150" s="1">
        <v>3</v>
      </c>
      <c r="L150" s="1">
        <v>3</v>
      </c>
      <c r="M150" s="1">
        <v>3</v>
      </c>
      <c r="N150" s="1">
        <v>3</v>
      </c>
      <c r="O150" s="1">
        <v>3</v>
      </c>
      <c r="P150" s="1">
        <v>3</v>
      </c>
      <c r="Q150" s="1">
        <v>3</v>
      </c>
      <c r="R150" s="1">
        <v>4</v>
      </c>
      <c r="S150" s="1">
        <v>3</v>
      </c>
      <c r="T150" s="1">
        <v>3</v>
      </c>
      <c r="U150" s="1">
        <v>3</v>
      </c>
      <c r="V150" s="1">
        <v>3</v>
      </c>
      <c r="W150" s="1">
        <v>3</v>
      </c>
      <c r="X150" s="1">
        <v>6</v>
      </c>
      <c r="Y150" s="1">
        <v>2.83</v>
      </c>
      <c r="Z150" s="1">
        <v>3</v>
      </c>
      <c r="AA150" s="1">
        <v>3</v>
      </c>
      <c r="AB150" s="1">
        <v>3</v>
      </c>
      <c r="AC150" s="1">
        <v>3</v>
      </c>
      <c r="AD150" s="1">
        <v>2</v>
      </c>
      <c r="AE150" s="1">
        <v>2.875</v>
      </c>
      <c r="AF150" s="1" t="s">
        <v>180</v>
      </c>
      <c r="AG150" s="1" t="s">
        <v>420</v>
      </c>
      <c r="AH150" s="1" t="s">
        <v>419</v>
      </c>
      <c r="AI150" s="1" t="s">
        <v>419</v>
      </c>
      <c r="AJ150" s="1">
        <v>0.5</v>
      </c>
      <c r="AK150" s="1" t="s">
        <v>420</v>
      </c>
      <c r="AL150" s="1" t="s">
        <v>420</v>
      </c>
      <c r="AM150" s="1" t="s">
        <v>420</v>
      </c>
      <c r="AN150" s="1">
        <v>0</v>
      </c>
      <c r="AO150" s="1">
        <v>3</v>
      </c>
      <c r="AP150" s="1" t="s">
        <v>651</v>
      </c>
      <c r="AQ150" s="1" t="s">
        <v>694</v>
      </c>
      <c r="AR150" s="1">
        <v>0</v>
      </c>
    </row>
    <row r="151" spans="1:59" x14ac:dyDescent="0.6">
      <c r="A151" s="1" t="s">
        <v>410</v>
      </c>
      <c r="B151" s="1" t="s">
        <v>770</v>
      </c>
      <c r="C151" s="1" t="s">
        <v>770</v>
      </c>
      <c r="AS151" s="1">
        <v>2.2799999999999998</v>
      </c>
      <c r="AT151" s="1">
        <v>2.2000000000000002</v>
      </c>
      <c r="AU151" s="1">
        <v>2.0899999</v>
      </c>
      <c r="AV151" s="1">
        <v>2.21</v>
      </c>
      <c r="AW151" s="1">
        <v>2.8</v>
      </c>
      <c r="AX151" s="1">
        <v>2.4900000000000002</v>
      </c>
      <c r="AY151" s="1">
        <v>2.5</v>
      </c>
      <c r="AZ151" s="1">
        <v>2.65</v>
      </c>
      <c r="BA151" s="1">
        <v>2.9000001000000002</v>
      </c>
      <c r="BB151" s="1">
        <v>2.6600001</v>
      </c>
      <c r="BC151" s="1">
        <v>2.77</v>
      </c>
      <c r="BD151" s="1">
        <v>2.81</v>
      </c>
      <c r="BE151" s="1">
        <v>148</v>
      </c>
      <c r="BF151" s="1">
        <v>146</v>
      </c>
      <c r="BG151" s="1">
        <v>142</v>
      </c>
    </row>
  </sheetData>
  <sortState ref="A2:BZ931">
    <sortCondition descending="1" ref="D2:D931"/>
  </sortState>
  <conditionalFormatting sqref="A1">
    <cfRule type="duplicateValues" dxfId="6" priority="4"/>
  </conditionalFormatting>
  <conditionalFormatting sqref="A2:A1048576">
    <cfRule type="duplicateValues" dxfId="5" priority="5"/>
    <cfRule type="duplicateValues" dxfId="4" priority="6"/>
    <cfRule type="duplicateValues" dxfId="3" priority="7"/>
  </conditionalFormatting>
  <conditionalFormatting sqref="A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Z48"/>
  <sheetViews>
    <sheetView workbookViewId="0">
      <selection sqref="A1:XFD1048576"/>
    </sheetView>
  </sheetViews>
  <sheetFormatPr defaultColWidth="8.7890625" defaultRowHeight="13.5" x14ac:dyDescent="0.6"/>
  <cols>
    <col min="1" max="1" width="38.734375" style="1" bestFit="1" customWidth="1"/>
    <col min="2" max="2" width="13.7890625" style="1" customWidth="1"/>
    <col min="3" max="3" width="11.15625" style="1" customWidth="1"/>
    <col min="4" max="4" width="11.734375" style="1" customWidth="1"/>
    <col min="5" max="5" width="12.15625" style="1" customWidth="1"/>
    <col min="6" max="6" width="10" style="1" customWidth="1"/>
    <col min="7" max="7" width="10.5234375" style="1" customWidth="1"/>
    <col min="8" max="8" width="11.15625" style="1" customWidth="1"/>
    <col min="9" max="9" width="11.7890625" style="1" customWidth="1"/>
    <col min="10" max="10" width="11" style="1" customWidth="1"/>
    <col min="11" max="11" width="12" style="1" customWidth="1"/>
    <col min="12" max="12" width="12.47265625" style="1" customWidth="1"/>
    <col min="13" max="13" width="10.26171875" style="1" customWidth="1"/>
    <col min="14" max="14" width="11.15625" style="1" customWidth="1"/>
    <col min="15" max="15" width="12.734375" style="1" customWidth="1"/>
    <col min="16" max="17" width="8.7890625" style="1"/>
    <col min="18" max="18" width="12.15625" style="1" customWidth="1"/>
    <col min="19" max="19" width="12.47265625" style="1" customWidth="1"/>
    <col min="20" max="20" width="17" style="1" customWidth="1"/>
    <col min="21" max="21" width="11.47265625" style="1" customWidth="1"/>
    <col min="22" max="22" width="12.5234375" style="1" customWidth="1"/>
    <col min="23" max="24" width="12.734375" style="1" customWidth="1"/>
    <col min="25" max="25" width="13" style="1" customWidth="1"/>
    <col min="26" max="26" width="12.734375" style="1" customWidth="1"/>
    <col min="27" max="16384" width="8.7890625" style="1"/>
  </cols>
  <sheetData>
    <row r="1" spans="1:26" s="98" customFormat="1" ht="27" x14ac:dyDescent="0.55000000000000004">
      <c r="A1" s="85" t="s">
        <v>658</v>
      </c>
      <c r="B1" s="85" t="s">
        <v>659</v>
      </c>
      <c r="C1" s="85" t="s">
        <v>660</v>
      </c>
      <c r="D1" s="85" t="s">
        <v>661</v>
      </c>
      <c r="E1" s="85" t="s">
        <v>662</v>
      </c>
      <c r="F1" s="85" t="s">
        <v>663</v>
      </c>
      <c r="G1" s="85" t="s">
        <v>664</v>
      </c>
      <c r="H1" s="85" t="s">
        <v>665</v>
      </c>
      <c r="I1" s="85" t="s">
        <v>666</v>
      </c>
      <c r="J1" s="85" t="s">
        <v>667</v>
      </c>
      <c r="K1" s="85" t="s">
        <v>668</v>
      </c>
      <c r="L1" s="85" t="s">
        <v>669</v>
      </c>
      <c r="M1" s="85" t="s">
        <v>670</v>
      </c>
      <c r="N1" s="85" t="s">
        <v>671</v>
      </c>
      <c r="O1" s="85" t="s">
        <v>672</v>
      </c>
      <c r="P1" s="85" t="s">
        <v>673</v>
      </c>
      <c r="Q1" s="85" t="s">
        <v>674</v>
      </c>
      <c r="R1" s="85" t="s">
        <v>675</v>
      </c>
      <c r="S1" s="85" t="s">
        <v>676</v>
      </c>
      <c r="T1" s="85" t="s">
        <v>677</v>
      </c>
      <c r="U1" s="85" t="s">
        <v>678</v>
      </c>
      <c r="V1" s="85" t="s">
        <v>679</v>
      </c>
      <c r="W1" s="85" t="s">
        <v>680</v>
      </c>
      <c r="X1" s="85" t="s">
        <v>681</v>
      </c>
      <c r="Y1" s="85" t="s">
        <v>682</v>
      </c>
      <c r="Z1" s="85" t="s">
        <v>683</v>
      </c>
    </row>
    <row r="2" spans="1:26" x14ac:dyDescent="0.6">
      <c r="A2" s="82"/>
      <c r="B2" s="93">
        <v>6</v>
      </c>
      <c r="C2" s="94">
        <v>1.8</v>
      </c>
      <c r="D2" s="94">
        <v>1.8</v>
      </c>
      <c r="E2" s="94">
        <v>1.6</v>
      </c>
      <c r="F2" s="94">
        <v>1.75</v>
      </c>
      <c r="G2" s="94">
        <v>1.6666669999999999</v>
      </c>
      <c r="H2" s="94">
        <v>2</v>
      </c>
      <c r="I2" s="94">
        <v>2</v>
      </c>
      <c r="J2" s="94">
        <v>1.8333330000000001</v>
      </c>
      <c r="K2" s="94"/>
      <c r="L2" s="94"/>
      <c r="M2" s="94"/>
      <c r="N2" s="94"/>
      <c r="O2" s="94"/>
      <c r="P2" s="94"/>
      <c r="Q2" s="94"/>
      <c r="R2" s="94"/>
      <c r="S2" s="94"/>
      <c r="T2" s="94">
        <v>2.6</v>
      </c>
      <c r="U2" s="94">
        <v>2.4</v>
      </c>
      <c r="V2" s="94">
        <v>2.8</v>
      </c>
      <c r="W2" s="82"/>
      <c r="X2" s="82"/>
      <c r="Y2" s="82"/>
      <c r="Z2" s="82"/>
    </row>
    <row r="3" spans="1:26" x14ac:dyDescent="0.6">
      <c r="A3" s="82" t="s">
        <v>684</v>
      </c>
      <c r="B3" s="93">
        <v>2</v>
      </c>
      <c r="C3" s="94">
        <v>2.5</v>
      </c>
      <c r="D3" s="94">
        <v>2</v>
      </c>
      <c r="E3" s="94">
        <v>2</v>
      </c>
      <c r="F3" s="94">
        <v>2.25</v>
      </c>
      <c r="G3" s="94">
        <v>3</v>
      </c>
      <c r="H3" s="94">
        <v>2.5</v>
      </c>
      <c r="I3" s="94">
        <v>2.5</v>
      </c>
      <c r="J3" s="94">
        <v>2.75</v>
      </c>
      <c r="K3" s="94">
        <v>3</v>
      </c>
      <c r="L3" s="94">
        <v>2.5</v>
      </c>
      <c r="M3" s="94">
        <v>3</v>
      </c>
      <c r="N3" s="94">
        <v>2.875</v>
      </c>
      <c r="O3" s="94">
        <v>2.75</v>
      </c>
      <c r="P3" s="94">
        <v>3</v>
      </c>
      <c r="Q3" s="94">
        <v>2.5</v>
      </c>
      <c r="R3" s="94">
        <v>3</v>
      </c>
      <c r="S3" s="94">
        <v>2.5</v>
      </c>
      <c r="T3" s="94">
        <v>2.6666669999999999</v>
      </c>
      <c r="U3" s="94">
        <v>2.5</v>
      </c>
      <c r="V3" s="94">
        <v>2.5</v>
      </c>
      <c r="W3" s="82">
        <v>3</v>
      </c>
      <c r="X3" s="82">
        <v>2.5</v>
      </c>
      <c r="Y3" s="82">
        <v>3</v>
      </c>
      <c r="Z3" s="82">
        <v>2.5</v>
      </c>
    </row>
    <row r="4" spans="1:26" x14ac:dyDescent="0.6">
      <c r="A4" s="82" t="s">
        <v>685</v>
      </c>
      <c r="B4" s="93">
        <v>5</v>
      </c>
      <c r="C4" s="94">
        <v>2.8</v>
      </c>
      <c r="D4" s="94">
        <v>1.8</v>
      </c>
      <c r="E4" s="94">
        <v>1.8</v>
      </c>
      <c r="F4" s="94">
        <v>2.2999999999999998</v>
      </c>
      <c r="G4" s="94">
        <v>2.8</v>
      </c>
      <c r="H4" s="94">
        <v>2.2000000000000002</v>
      </c>
      <c r="I4" s="94">
        <v>2.6</v>
      </c>
      <c r="J4" s="94">
        <v>2.6</v>
      </c>
      <c r="K4" s="94">
        <v>3</v>
      </c>
      <c r="L4" s="94">
        <v>3</v>
      </c>
      <c r="M4" s="94">
        <v>2.8</v>
      </c>
      <c r="N4" s="94">
        <v>2.95</v>
      </c>
      <c r="O4" s="94">
        <v>2.95</v>
      </c>
      <c r="P4" s="94">
        <v>3</v>
      </c>
      <c r="Q4" s="94">
        <v>3</v>
      </c>
      <c r="R4" s="94">
        <v>2.8</v>
      </c>
      <c r="S4" s="94">
        <v>3</v>
      </c>
      <c r="T4" s="94">
        <v>2.96</v>
      </c>
      <c r="U4" s="94">
        <v>3</v>
      </c>
      <c r="V4" s="94">
        <v>3</v>
      </c>
      <c r="W4" s="82">
        <v>3</v>
      </c>
      <c r="X4" s="82">
        <v>2.8</v>
      </c>
      <c r="Y4" s="82">
        <v>3</v>
      </c>
      <c r="Z4" s="82"/>
    </row>
    <row r="5" spans="1:26" x14ac:dyDescent="0.6">
      <c r="A5" s="82" t="s">
        <v>686</v>
      </c>
      <c r="B5" s="93">
        <v>1</v>
      </c>
      <c r="C5" s="94">
        <v>1</v>
      </c>
      <c r="D5" s="94">
        <v>2</v>
      </c>
      <c r="E5" s="94">
        <v>2</v>
      </c>
      <c r="F5" s="94">
        <v>1.5</v>
      </c>
      <c r="G5" s="94">
        <v>3</v>
      </c>
      <c r="H5" s="94">
        <v>2</v>
      </c>
      <c r="I5" s="94">
        <v>3</v>
      </c>
      <c r="J5" s="94">
        <v>2.75</v>
      </c>
      <c r="K5" s="94">
        <v>3</v>
      </c>
      <c r="L5" s="94">
        <v>3</v>
      </c>
      <c r="M5" s="94">
        <v>3</v>
      </c>
      <c r="N5" s="94">
        <v>3</v>
      </c>
      <c r="O5" s="94">
        <v>2.75</v>
      </c>
      <c r="P5" s="94">
        <v>2</v>
      </c>
      <c r="Q5" s="94">
        <v>3</v>
      </c>
      <c r="R5" s="94">
        <v>3</v>
      </c>
      <c r="S5" s="94">
        <v>3</v>
      </c>
      <c r="T5" s="94">
        <v>2.8333330000000001</v>
      </c>
      <c r="U5" s="94">
        <v>3</v>
      </c>
      <c r="V5" s="94">
        <v>3</v>
      </c>
      <c r="W5" s="82">
        <v>3</v>
      </c>
      <c r="X5" s="82">
        <v>3</v>
      </c>
      <c r="Y5" s="82">
        <v>3</v>
      </c>
      <c r="Z5" s="82">
        <v>2</v>
      </c>
    </row>
    <row r="6" spans="1:26" x14ac:dyDescent="0.6">
      <c r="A6" s="82" t="s">
        <v>687</v>
      </c>
      <c r="B6" s="93">
        <v>1</v>
      </c>
      <c r="C6" s="94">
        <v>2</v>
      </c>
      <c r="D6" s="94">
        <v>3</v>
      </c>
      <c r="E6" s="94">
        <v>2</v>
      </c>
      <c r="F6" s="94">
        <v>2.25</v>
      </c>
      <c r="G6" s="94">
        <v>3</v>
      </c>
      <c r="H6" s="94">
        <v>3</v>
      </c>
      <c r="I6" s="94">
        <v>2</v>
      </c>
      <c r="J6" s="94">
        <v>2.75</v>
      </c>
      <c r="K6" s="94">
        <v>3</v>
      </c>
      <c r="L6" s="94">
        <v>2</v>
      </c>
      <c r="M6" s="94">
        <v>2</v>
      </c>
      <c r="N6" s="94">
        <v>2.5</v>
      </c>
      <c r="O6" s="94">
        <v>2.5</v>
      </c>
      <c r="P6" s="94">
        <v>3</v>
      </c>
      <c r="Q6" s="94">
        <v>3</v>
      </c>
      <c r="R6" s="94">
        <v>2</v>
      </c>
      <c r="S6" s="94">
        <v>2</v>
      </c>
      <c r="T6" s="94">
        <v>1.5</v>
      </c>
      <c r="U6" s="94">
        <v>2</v>
      </c>
      <c r="V6" s="94">
        <v>3</v>
      </c>
      <c r="W6" s="82">
        <v>1</v>
      </c>
      <c r="X6" s="82">
        <v>1</v>
      </c>
      <c r="Y6" s="82">
        <v>1</v>
      </c>
      <c r="Z6" s="82">
        <v>1</v>
      </c>
    </row>
    <row r="7" spans="1:26" x14ac:dyDescent="0.6">
      <c r="A7" s="82" t="s">
        <v>688</v>
      </c>
      <c r="B7" s="93">
        <v>2</v>
      </c>
      <c r="C7" s="94">
        <v>2</v>
      </c>
      <c r="D7" s="94">
        <v>1.5</v>
      </c>
      <c r="E7" s="94">
        <v>2</v>
      </c>
      <c r="F7" s="94">
        <v>1.875</v>
      </c>
      <c r="G7" s="94">
        <v>3</v>
      </c>
      <c r="H7" s="94">
        <v>2</v>
      </c>
      <c r="I7" s="94">
        <v>1</v>
      </c>
      <c r="J7" s="94">
        <v>2.25</v>
      </c>
      <c r="K7" s="94">
        <v>3</v>
      </c>
      <c r="L7" s="94">
        <v>2</v>
      </c>
      <c r="M7" s="94">
        <v>2</v>
      </c>
      <c r="N7" s="94">
        <v>2.5</v>
      </c>
      <c r="O7" s="94">
        <v>3</v>
      </c>
      <c r="P7" s="94">
        <v>3</v>
      </c>
      <c r="Q7" s="94">
        <v>3</v>
      </c>
      <c r="R7" s="94">
        <v>3</v>
      </c>
      <c r="S7" s="94">
        <v>3</v>
      </c>
      <c r="T7" s="94">
        <v>2.75</v>
      </c>
      <c r="U7" s="94">
        <v>3</v>
      </c>
      <c r="V7" s="94">
        <v>3</v>
      </c>
      <c r="W7" s="82">
        <v>3</v>
      </c>
      <c r="X7" s="82">
        <v>2.5</v>
      </c>
      <c r="Y7" s="82">
        <v>2.5</v>
      </c>
      <c r="Z7" s="82">
        <v>2.5</v>
      </c>
    </row>
    <row r="8" spans="1:26" x14ac:dyDescent="0.6">
      <c r="A8" s="82" t="s">
        <v>689</v>
      </c>
      <c r="B8" s="93">
        <v>4</v>
      </c>
      <c r="C8" s="94">
        <v>2.25</v>
      </c>
      <c r="D8" s="94">
        <v>2.5</v>
      </c>
      <c r="E8" s="94">
        <v>2</v>
      </c>
      <c r="F8" s="94">
        <v>2.25</v>
      </c>
      <c r="G8" s="94">
        <v>3</v>
      </c>
      <c r="H8" s="94">
        <v>2.75</v>
      </c>
      <c r="I8" s="94">
        <v>2.75</v>
      </c>
      <c r="J8" s="94">
        <v>2.875</v>
      </c>
      <c r="K8" s="94">
        <v>3</v>
      </c>
      <c r="L8" s="94">
        <v>3</v>
      </c>
      <c r="M8" s="94">
        <v>3</v>
      </c>
      <c r="N8" s="94">
        <v>3</v>
      </c>
      <c r="O8" s="94">
        <v>3</v>
      </c>
      <c r="P8" s="94">
        <v>3</v>
      </c>
      <c r="Q8" s="94">
        <v>3</v>
      </c>
      <c r="R8" s="94">
        <v>3</v>
      </c>
      <c r="S8" s="94">
        <v>3</v>
      </c>
      <c r="T8" s="94">
        <v>2.9</v>
      </c>
      <c r="U8" s="94">
        <v>3</v>
      </c>
      <c r="V8" s="94">
        <v>3</v>
      </c>
      <c r="W8" s="82">
        <v>3</v>
      </c>
      <c r="X8" s="82">
        <v>2.75</v>
      </c>
      <c r="Y8" s="82">
        <v>2.75</v>
      </c>
      <c r="Z8" s="82"/>
    </row>
    <row r="9" spans="1:26" x14ac:dyDescent="0.6">
      <c r="A9" s="82" t="s">
        <v>690</v>
      </c>
      <c r="B9" s="93">
        <v>1</v>
      </c>
      <c r="C9" s="94">
        <v>3</v>
      </c>
      <c r="D9" s="94">
        <v>3</v>
      </c>
      <c r="E9" s="94">
        <v>3</v>
      </c>
      <c r="F9" s="94">
        <v>3</v>
      </c>
      <c r="G9" s="94">
        <v>3</v>
      </c>
      <c r="H9" s="94">
        <v>3</v>
      </c>
      <c r="I9" s="94">
        <v>3</v>
      </c>
      <c r="J9" s="94">
        <v>3</v>
      </c>
      <c r="K9" s="94">
        <v>3</v>
      </c>
      <c r="L9" s="94">
        <v>3</v>
      </c>
      <c r="M9" s="94">
        <v>3</v>
      </c>
      <c r="N9" s="94">
        <v>3</v>
      </c>
      <c r="O9" s="94">
        <v>3</v>
      </c>
      <c r="P9" s="94">
        <v>3</v>
      </c>
      <c r="Q9" s="94">
        <v>3</v>
      </c>
      <c r="R9" s="94">
        <v>3</v>
      </c>
      <c r="S9" s="94">
        <v>3</v>
      </c>
      <c r="T9" s="94">
        <v>2.6666669999999999</v>
      </c>
      <c r="U9" s="94">
        <v>3</v>
      </c>
      <c r="V9" s="94">
        <v>3</v>
      </c>
      <c r="W9" s="82">
        <v>2</v>
      </c>
      <c r="X9" s="82">
        <v>3</v>
      </c>
      <c r="Y9" s="82">
        <v>2</v>
      </c>
      <c r="Z9" s="82">
        <v>3</v>
      </c>
    </row>
    <row r="10" spans="1:26" x14ac:dyDescent="0.6">
      <c r="A10" s="82" t="s">
        <v>691</v>
      </c>
      <c r="B10" s="93">
        <v>8</v>
      </c>
      <c r="C10" s="94">
        <v>2</v>
      </c>
      <c r="D10" s="94">
        <v>2.25</v>
      </c>
      <c r="E10" s="94">
        <v>2.5</v>
      </c>
      <c r="F10" s="94">
        <v>2.1875</v>
      </c>
      <c r="G10" s="94">
        <v>2.875</v>
      </c>
      <c r="H10" s="94">
        <v>2.375</v>
      </c>
      <c r="I10" s="94">
        <v>2.375</v>
      </c>
      <c r="J10" s="94">
        <v>2.625</v>
      </c>
      <c r="K10" s="94">
        <v>2.75</v>
      </c>
      <c r="L10" s="94">
        <v>2.625</v>
      </c>
      <c r="M10" s="94">
        <v>3</v>
      </c>
      <c r="N10" s="94">
        <v>2.78125</v>
      </c>
      <c r="O10" s="94">
        <v>2.71875</v>
      </c>
      <c r="P10" s="94">
        <v>2.625</v>
      </c>
      <c r="Q10" s="94">
        <v>2.625</v>
      </c>
      <c r="R10" s="94">
        <v>2.75</v>
      </c>
      <c r="S10" s="94">
        <v>2.875</v>
      </c>
      <c r="T10" s="94">
        <v>2.4166669999999999</v>
      </c>
      <c r="U10" s="94">
        <v>2.625</v>
      </c>
      <c r="V10" s="94">
        <v>2.625</v>
      </c>
      <c r="W10" s="82">
        <v>2.125</v>
      </c>
      <c r="X10" s="82">
        <v>2.375</v>
      </c>
      <c r="Y10" s="82">
        <v>2.625</v>
      </c>
      <c r="Z10" s="82">
        <v>2.125</v>
      </c>
    </row>
    <row r="11" spans="1:26" x14ac:dyDescent="0.6">
      <c r="A11" s="82" t="s">
        <v>692</v>
      </c>
      <c r="B11" s="93">
        <v>4</v>
      </c>
      <c r="C11" s="94">
        <v>2.25</v>
      </c>
      <c r="D11" s="94">
        <v>2.25</v>
      </c>
      <c r="E11" s="94">
        <v>2</v>
      </c>
      <c r="F11" s="94">
        <v>2.1875</v>
      </c>
      <c r="G11" s="94">
        <v>2.75</v>
      </c>
      <c r="H11" s="94">
        <v>2.5</v>
      </c>
      <c r="I11" s="94">
        <v>2.75</v>
      </c>
      <c r="J11" s="94">
        <v>2.6875</v>
      </c>
      <c r="K11" s="94">
        <v>3</v>
      </c>
      <c r="L11" s="94">
        <v>2.75</v>
      </c>
      <c r="M11" s="94">
        <v>3</v>
      </c>
      <c r="N11" s="94">
        <v>2.9375</v>
      </c>
      <c r="O11" s="94">
        <v>2.9375</v>
      </c>
      <c r="P11" s="94">
        <v>3</v>
      </c>
      <c r="Q11" s="94">
        <v>2.75</v>
      </c>
      <c r="R11" s="94">
        <v>3</v>
      </c>
      <c r="S11" s="94">
        <v>3</v>
      </c>
      <c r="T11" s="94">
        <v>2.3333330000000001</v>
      </c>
      <c r="U11" s="94">
        <v>2.5</v>
      </c>
      <c r="V11" s="94">
        <v>2.5</v>
      </c>
      <c r="W11" s="82">
        <v>2.25</v>
      </c>
      <c r="X11" s="82">
        <v>2.5</v>
      </c>
      <c r="Y11" s="82">
        <v>2.5</v>
      </c>
      <c r="Z11" s="82">
        <v>1.75</v>
      </c>
    </row>
    <row r="12" spans="1:26" x14ac:dyDescent="0.6">
      <c r="A12" s="82" t="s">
        <v>693</v>
      </c>
      <c r="B12" s="93">
        <v>1</v>
      </c>
      <c r="C12" s="94">
        <v>2</v>
      </c>
      <c r="D12" s="94">
        <v>2</v>
      </c>
      <c r="E12" s="94">
        <v>2</v>
      </c>
      <c r="F12" s="94">
        <v>2</v>
      </c>
      <c r="G12" s="94">
        <v>3</v>
      </c>
      <c r="H12" s="94">
        <v>3</v>
      </c>
      <c r="I12" s="94">
        <v>3</v>
      </c>
      <c r="J12" s="94">
        <v>3</v>
      </c>
      <c r="K12" s="94">
        <v>3</v>
      </c>
      <c r="L12" s="94">
        <v>2</v>
      </c>
      <c r="M12" s="94">
        <v>3</v>
      </c>
      <c r="N12" s="94">
        <v>2.75</v>
      </c>
      <c r="O12" s="94">
        <v>2.5</v>
      </c>
      <c r="P12" s="94">
        <v>3</v>
      </c>
      <c r="Q12" s="94">
        <v>2</v>
      </c>
      <c r="R12" s="94">
        <v>3</v>
      </c>
      <c r="S12" s="94">
        <v>2</v>
      </c>
      <c r="T12" s="94">
        <v>1.6666669999999999</v>
      </c>
      <c r="U12" s="94">
        <v>2</v>
      </c>
      <c r="V12" s="94">
        <v>2</v>
      </c>
      <c r="W12" s="82">
        <v>2</v>
      </c>
      <c r="X12" s="82">
        <v>2</v>
      </c>
      <c r="Y12" s="82">
        <v>1</v>
      </c>
      <c r="Z12" s="82">
        <v>1</v>
      </c>
    </row>
    <row r="13" spans="1:26" x14ac:dyDescent="0.6">
      <c r="A13" s="82" t="s">
        <v>694</v>
      </c>
      <c r="B13" s="93">
        <v>6</v>
      </c>
      <c r="C13" s="94">
        <v>1.8333330000000001</v>
      </c>
      <c r="D13" s="94">
        <v>2</v>
      </c>
      <c r="E13" s="94">
        <v>2</v>
      </c>
      <c r="F13" s="94">
        <v>1.9166669999999999</v>
      </c>
      <c r="G13" s="94">
        <v>2.6666669999999999</v>
      </c>
      <c r="H13" s="94">
        <v>2.5</v>
      </c>
      <c r="I13" s="94">
        <v>2.1666669999999999</v>
      </c>
      <c r="J13" s="94">
        <v>2.5</v>
      </c>
      <c r="K13" s="94">
        <v>2.8333330000000001</v>
      </c>
      <c r="L13" s="94">
        <v>2.8333330000000001</v>
      </c>
      <c r="M13" s="94">
        <v>3</v>
      </c>
      <c r="N13" s="94">
        <v>2.875</v>
      </c>
      <c r="O13" s="94">
        <v>2.75</v>
      </c>
      <c r="P13" s="94">
        <v>2.8333330000000001</v>
      </c>
      <c r="Q13" s="94">
        <v>2.6666669999999999</v>
      </c>
      <c r="R13" s="94">
        <v>2.6666669999999999</v>
      </c>
      <c r="S13" s="94">
        <v>2.8333330000000001</v>
      </c>
      <c r="T13" s="94">
        <v>2.9166669999999999</v>
      </c>
      <c r="U13" s="94">
        <v>3</v>
      </c>
      <c r="V13" s="94">
        <v>3</v>
      </c>
      <c r="W13" s="82">
        <v>3</v>
      </c>
      <c r="X13" s="82">
        <v>2.8333330000000001</v>
      </c>
      <c r="Y13" s="82">
        <v>2.8333330000000001</v>
      </c>
      <c r="Z13" s="82">
        <v>2.8333330000000001</v>
      </c>
    </row>
    <row r="14" spans="1:26" x14ac:dyDescent="0.6">
      <c r="A14" s="82" t="s">
        <v>695</v>
      </c>
      <c r="B14" s="93">
        <v>4</v>
      </c>
      <c r="C14" s="94">
        <v>2.25</v>
      </c>
      <c r="D14" s="94">
        <v>2</v>
      </c>
      <c r="E14" s="94">
        <v>1.75</v>
      </c>
      <c r="F14" s="94">
        <v>2.0625</v>
      </c>
      <c r="G14" s="94">
        <v>3</v>
      </c>
      <c r="H14" s="94">
        <v>1.75</v>
      </c>
      <c r="I14" s="94">
        <v>2.25</v>
      </c>
      <c r="J14" s="94">
        <v>2.5</v>
      </c>
      <c r="K14" s="94">
        <v>2.75</v>
      </c>
      <c r="L14" s="94">
        <v>2.25</v>
      </c>
      <c r="M14" s="94">
        <v>2</v>
      </c>
      <c r="N14" s="94">
        <v>2.4375</v>
      </c>
      <c r="O14" s="94">
        <v>2.4375</v>
      </c>
      <c r="P14" s="94">
        <v>2.5</v>
      </c>
      <c r="Q14" s="94">
        <v>2.5</v>
      </c>
      <c r="R14" s="94">
        <v>2.25</v>
      </c>
      <c r="S14" s="94">
        <v>2.5</v>
      </c>
      <c r="T14" s="94">
        <v>2.3333330000000001</v>
      </c>
      <c r="U14" s="94">
        <v>2.25</v>
      </c>
      <c r="V14" s="94">
        <v>2.5</v>
      </c>
      <c r="W14" s="82">
        <v>2.25</v>
      </c>
      <c r="X14" s="82">
        <v>2.5</v>
      </c>
      <c r="Y14" s="82">
        <v>2</v>
      </c>
      <c r="Z14" s="82">
        <v>2.5</v>
      </c>
    </row>
    <row r="15" spans="1:26" x14ac:dyDescent="0.6">
      <c r="A15" s="82" t="s">
        <v>696</v>
      </c>
      <c r="B15" s="93">
        <v>5</v>
      </c>
      <c r="C15" s="94">
        <v>2.6</v>
      </c>
      <c r="D15" s="94">
        <v>2.2000000000000002</v>
      </c>
      <c r="E15" s="94">
        <v>2.4</v>
      </c>
      <c r="F15" s="94">
        <v>2.4500000000000002</v>
      </c>
      <c r="G15" s="94">
        <v>2.8</v>
      </c>
      <c r="H15" s="94">
        <v>2.6</v>
      </c>
      <c r="I15" s="94">
        <v>2.4</v>
      </c>
      <c r="J15" s="94">
        <v>2.65</v>
      </c>
      <c r="K15" s="94">
        <v>3</v>
      </c>
      <c r="L15" s="94">
        <v>2.4</v>
      </c>
      <c r="M15" s="94">
        <v>3</v>
      </c>
      <c r="N15" s="94">
        <v>2.85</v>
      </c>
      <c r="O15" s="94">
        <v>2.85</v>
      </c>
      <c r="P15" s="94">
        <v>2.6</v>
      </c>
      <c r="Q15" s="94">
        <v>2.8</v>
      </c>
      <c r="R15" s="94">
        <v>3</v>
      </c>
      <c r="S15" s="94">
        <v>3</v>
      </c>
      <c r="T15" s="94">
        <v>2.8</v>
      </c>
      <c r="U15" s="94">
        <v>2.8</v>
      </c>
      <c r="V15" s="94">
        <v>2.8</v>
      </c>
      <c r="W15" s="82">
        <v>2.6</v>
      </c>
      <c r="X15" s="82">
        <v>2.8</v>
      </c>
      <c r="Y15" s="82">
        <v>3</v>
      </c>
      <c r="Z15" s="82">
        <v>2.75</v>
      </c>
    </row>
    <row r="16" spans="1:26" x14ac:dyDescent="0.6">
      <c r="A16" s="82" t="s">
        <v>697</v>
      </c>
      <c r="B16" s="93">
        <v>3</v>
      </c>
      <c r="C16" s="94">
        <v>2.6666669999999999</v>
      </c>
      <c r="D16" s="94">
        <v>2.3333330000000001</v>
      </c>
      <c r="E16" s="94">
        <v>2</v>
      </c>
      <c r="F16" s="94">
        <v>2.4166669999999999</v>
      </c>
      <c r="G16" s="94">
        <v>3</v>
      </c>
      <c r="H16" s="94">
        <v>2.3333330000000001</v>
      </c>
      <c r="I16" s="94">
        <v>2.6666669999999999</v>
      </c>
      <c r="J16" s="94">
        <v>2.75</v>
      </c>
      <c r="K16" s="94">
        <v>2.6666669999999999</v>
      </c>
      <c r="L16" s="94">
        <v>2.6666669999999999</v>
      </c>
      <c r="M16" s="94">
        <v>3</v>
      </c>
      <c r="N16" s="94">
        <v>2.75</v>
      </c>
      <c r="O16" s="94">
        <v>2.9166669999999999</v>
      </c>
      <c r="P16" s="94">
        <v>3</v>
      </c>
      <c r="Q16" s="94">
        <v>3</v>
      </c>
      <c r="R16" s="94">
        <v>2.6666669999999999</v>
      </c>
      <c r="S16" s="94">
        <v>3</v>
      </c>
      <c r="T16" s="94">
        <v>2.7777780000000001</v>
      </c>
      <c r="U16" s="94">
        <v>2.6666669999999999</v>
      </c>
      <c r="V16" s="94">
        <v>3</v>
      </c>
      <c r="W16" s="82">
        <v>3</v>
      </c>
      <c r="X16" s="82">
        <v>2.3333330000000001</v>
      </c>
      <c r="Y16" s="82">
        <v>3</v>
      </c>
      <c r="Z16" s="82">
        <v>2.6666669999999999</v>
      </c>
    </row>
    <row r="17" spans="1:26" x14ac:dyDescent="0.6">
      <c r="A17" s="82" t="s">
        <v>698</v>
      </c>
      <c r="B17" s="93">
        <v>2</v>
      </c>
      <c r="C17" s="94">
        <v>3</v>
      </c>
      <c r="D17" s="94">
        <v>2.5</v>
      </c>
      <c r="E17" s="94">
        <v>2</v>
      </c>
      <c r="F17" s="94">
        <v>2.625</v>
      </c>
      <c r="G17" s="94">
        <v>3</v>
      </c>
      <c r="H17" s="94">
        <v>2.5</v>
      </c>
      <c r="I17" s="94">
        <v>2.5</v>
      </c>
      <c r="J17" s="94">
        <v>2.75</v>
      </c>
      <c r="K17" s="94">
        <v>3</v>
      </c>
      <c r="L17" s="94">
        <v>2</v>
      </c>
      <c r="M17" s="94">
        <v>3</v>
      </c>
      <c r="N17" s="94">
        <v>2.75</v>
      </c>
      <c r="O17" s="94">
        <v>3</v>
      </c>
      <c r="P17" s="94">
        <v>3</v>
      </c>
      <c r="Q17" s="94">
        <v>3</v>
      </c>
      <c r="R17" s="94">
        <v>3</v>
      </c>
      <c r="S17" s="94">
        <v>3</v>
      </c>
      <c r="T17" s="94">
        <v>2.4166669999999999</v>
      </c>
      <c r="U17" s="94">
        <v>2.5</v>
      </c>
      <c r="V17" s="94">
        <v>3</v>
      </c>
      <c r="W17" s="82">
        <v>2.5</v>
      </c>
      <c r="X17" s="82">
        <v>2</v>
      </c>
      <c r="Y17" s="82">
        <v>2.5</v>
      </c>
      <c r="Z17" s="82">
        <v>2</v>
      </c>
    </row>
    <row r="18" spans="1:26" x14ac:dyDescent="0.6">
      <c r="A18" s="82" t="s">
        <v>699</v>
      </c>
      <c r="B18" s="93">
        <v>4</v>
      </c>
      <c r="C18" s="94">
        <v>2</v>
      </c>
      <c r="D18" s="94">
        <v>1.75</v>
      </c>
      <c r="E18" s="94">
        <v>1.5</v>
      </c>
      <c r="F18" s="94">
        <v>1.8125</v>
      </c>
      <c r="G18" s="94">
        <v>2</v>
      </c>
      <c r="H18" s="94">
        <v>2.75</v>
      </c>
      <c r="I18" s="94">
        <v>2.25</v>
      </c>
      <c r="J18" s="94">
        <v>2.25</v>
      </c>
      <c r="K18" s="94">
        <v>2.75</v>
      </c>
      <c r="L18" s="94">
        <v>2</v>
      </c>
      <c r="M18" s="94">
        <v>2.25</v>
      </c>
      <c r="N18" s="94">
        <v>2.4375</v>
      </c>
      <c r="O18" s="94">
        <v>2.625</v>
      </c>
      <c r="P18" s="94">
        <v>2.5</v>
      </c>
      <c r="Q18" s="94">
        <v>2.75</v>
      </c>
      <c r="R18" s="94">
        <v>2.75</v>
      </c>
      <c r="S18" s="94">
        <v>2.5</v>
      </c>
      <c r="T18" s="94">
        <v>2.7083330000000001</v>
      </c>
      <c r="U18" s="94">
        <v>3</v>
      </c>
      <c r="V18" s="94">
        <v>2.75</v>
      </c>
      <c r="W18" s="82">
        <v>2.75</v>
      </c>
      <c r="X18" s="82">
        <v>2.5</v>
      </c>
      <c r="Y18" s="82">
        <v>3</v>
      </c>
      <c r="Z18" s="82">
        <v>2.25</v>
      </c>
    </row>
    <row r="19" spans="1:26" x14ac:dyDescent="0.6">
      <c r="A19" s="82" t="s">
        <v>700</v>
      </c>
      <c r="B19" s="93">
        <v>10</v>
      </c>
      <c r="C19" s="94">
        <v>2.4</v>
      </c>
      <c r="D19" s="94">
        <v>2.6</v>
      </c>
      <c r="E19" s="94">
        <v>1.9</v>
      </c>
      <c r="F19" s="94">
        <v>2.3250000000000002</v>
      </c>
      <c r="G19" s="94">
        <v>3</v>
      </c>
      <c r="H19" s="94">
        <v>3</v>
      </c>
      <c r="I19" s="94">
        <v>2.7</v>
      </c>
      <c r="J19" s="94">
        <v>2.9249999999999998</v>
      </c>
      <c r="K19" s="94">
        <v>3</v>
      </c>
      <c r="L19" s="94">
        <v>2.2999999999999998</v>
      </c>
      <c r="M19" s="94">
        <v>3</v>
      </c>
      <c r="N19" s="94">
        <v>2.8250000000000002</v>
      </c>
      <c r="O19" s="94">
        <v>2.9</v>
      </c>
      <c r="P19" s="94">
        <v>2.9</v>
      </c>
      <c r="Q19" s="94">
        <v>2.8</v>
      </c>
      <c r="R19" s="94">
        <v>3</v>
      </c>
      <c r="S19" s="94">
        <v>2.9</v>
      </c>
      <c r="T19" s="94">
        <v>2.7166670000000002</v>
      </c>
      <c r="U19" s="94">
        <v>2.9</v>
      </c>
      <c r="V19" s="94">
        <v>2.9</v>
      </c>
      <c r="W19" s="82">
        <v>2.4</v>
      </c>
      <c r="X19" s="82">
        <v>2.7</v>
      </c>
      <c r="Y19" s="82">
        <v>2.8</v>
      </c>
      <c r="Z19" s="82">
        <v>2</v>
      </c>
    </row>
    <row r="20" spans="1:26" x14ac:dyDescent="0.6">
      <c r="A20" s="82" t="s">
        <v>701</v>
      </c>
      <c r="B20" s="93">
        <v>1</v>
      </c>
      <c r="C20" s="94">
        <v>3</v>
      </c>
      <c r="D20" s="94">
        <v>3</v>
      </c>
      <c r="E20" s="94">
        <v>3</v>
      </c>
      <c r="F20" s="94">
        <v>3</v>
      </c>
      <c r="G20" s="94">
        <v>3</v>
      </c>
      <c r="H20" s="94">
        <v>2</v>
      </c>
      <c r="I20" s="94">
        <v>3</v>
      </c>
      <c r="J20" s="94">
        <v>2.75</v>
      </c>
      <c r="K20" s="94">
        <v>3</v>
      </c>
      <c r="L20" s="94">
        <v>2</v>
      </c>
      <c r="M20" s="94">
        <v>3</v>
      </c>
      <c r="N20" s="94">
        <v>2.75</v>
      </c>
      <c r="O20" s="94">
        <v>2.75</v>
      </c>
      <c r="P20" s="94">
        <v>3</v>
      </c>
      <c r="Q20" s="94">
        <v>3</v>
      </c>
      <c r="R20" s="94">
        <v>3</v>
      </c>
      <c r="S20" s="94">
        <v>2</v>
      </c>
      <c r="T20" s="94">
        <v>2.6666669999999999</v>
      </c>
      <c r="U20" s="94">
        <v>2</v>
      </c>
      <c r="V20" s="94">
        <v>2</v>
      </c>
      <c r="W20" s="82">
        <v>3</v>
      </c>
      <c r="X20" s="82">
        <v>3</v>
      </c>
      <c r="Y20" s="82">
        <v>3</v>
      </c>
      <c r="Z20" s="82">
        <v>3</v>
      </c>
    </row>
    <row r="21" spans="1:26" x14ac:dyDescent="0.6">
      <c r="A21" s="82" t="s">
        <v>702</v>
      </c>
      <c r="B21" s="93">
        <v>5</v>
      </c>
      <c r="C21" s="94">
        <v>2.2000000000000002</v>
      </c>
      <c r="D21" s="94">
        <v>2.4</v>
      </c>
      <c r="E21" s="94">
        <v>2.6</v>
      </c>
      <c r="F21" s="94">
        <v>2.35</v>
      </c>
      <c r="G21" s="94">
        <v>2.6</v>
      </c>
      <c r="H21" s="94">
        <v>2.4</v>
      </c>
      <c r="I21" s="94">
        <v>2.4</v>
      </c>
      <c r="J21" s="94">
        <v>2.5</v>
      </c>
      <c r="K21" s="94">
        <v>3</v>
      </c>
      <c r="L21" s="94">
        <v>2.8</v>
      </c>
      <c r="M21" s="94">
        <v>2.8</v>
      </c>
      <c r="N21" s="94">
        <v>2.9</v>
      </c>
      <c r="O21" s="94">
        <v>2.65</v>
      </c>
      <c r="P21" s="94">
        <v>2.6</v>
      </c>
      <c r="Q21" s="94">
        <v>2.8</v>
      </c>
      <c r="R21" s="94">
        <v>2.4</v>
      </c>
      <c r="S21" s="94">
        <v>2.8</v>
      </c>
      <c r="T21" s="94">
        <v>2.9333330000000002</v>
      </c>
      <c r="U21" s="94">
        <v>3</v>
      </c>
      <c r="V21" s="94">
        <v>2.8</v>
      </c>
      <c r="W21" s="82">
        <v>3</v>
      </c>
      <c r="X21" s="82">
        <v>2.8</v>
      </c>
      <c r="Y21" s="82">
        <v>3</v>
      </c>
      <c r="Z21" s="82">
        <v>3</v>
      </c>
    </row>
    <row r="22" spans="1:26" x14ac:dyDescent="0.6">
      <c r="A22" s="82" t="s">
        <v>703</v>
      </c>
      <c r="B22" s="93">
        <v>2</v>
      </c>
      <c r="C22" s="94">
        <v>2.5</v>
      </c>
      <c r="D22" s="94">
        <v>1.5</v>
      </c>
      <c r="E22" s="94">
        <v>2.5</v>
      </c>
      <c r="F22" s="94">
        <v>2.25</v>
      </c>
      <c r="G22" s="94">
        <v>3</v>
      </c>
      <c r="H22" s="94">
        <v>3</v>
      </c>
      <c r="I22" s="94">
        <v>3</v>
      </c>
      <c r="J22" s="94">
        <v>3</v>
      </c>
      <c r="K22" s="94">
        <v>3</v>
      </c>
      <c r="L22" s="94">
        <v>3</v>
      </c>
      <c r="M22" s="94">
        <v>3</v>
      </c>
      <c r="N22" s="94">
        <v>3</v>
      </c>
      <c r="O22" s="94">
        <v>2.625</v>
      </c>
      <c r="P22" s="94">
        <v>3</v>
      </c>
      <c r="Q22" s="94">
        <v>2</v>
      </c>
      <c r="R22" s="94">
        <v>3</v>
      </c>
      <c r="S22" s="94">
        <v>2.5</v>
      </c>
      <c r="T22" s="94">
        <v>2.5833330000000001</v>
      </c>
      <c r="U22" s="94">
        <v>2.5</v>
      </c>
      <c r="V22" s="94">
        <v>2.5</v>
      </c>
      <c r="W22" s="82">
        <v>3</v>
      </c>
      <c r="X22" s="82">
        <v>2.5</v>
      </c>
      <c r="Y22" s="82">
        <v>2.5</v>
      </c>
      <c r="Z22" s="82">
        <v>2.5</v>
      </c>
    </row>
    <row r="23" spans="1:26" x14ac:dyDescent="0.6">
      <c r="A23" s="82" t="s">
        <v>704</v>
      </c>
      <c r="B23" s="93">
        <v>2</v>
      </c>
      <c r="C23" s="94">
        <v>3</v>
      </c>
      <c r="D23" s="94">
        <v>2</v>
      </c>
      <c r="E23" s="94">
        <v>1.5</v>
      </c>
      <c r="F23" s="94">
        <v>2.375</v>
      </c>
      <c r="G23" s="94">
        <v>3</v>
      </c>
      <c r="H23" s="94">
        <v>2.5</v>
      </c>
      <c r="I23" s="94">
        <v>2</v>
      </c>
      <c r="J23" s="94">
        <v>2.625</v>
      </c>
      <c r="K23" s="94">
        <v>2.5</v>
      </c>
      <c r="L23" s="94">
        <v>3</v>
      </c>
      <c r="M23" s="94">
        <v>2.5</v>
      </c>
      <c r="N23" s="94">
        <v>2.625</v>
      </c>
      <c r="O23" s="94">
        <v>2.75</v>
      </c>
      <c r="P23" s="94">
        <v>2.5</v>
      </c>
      <c r="Q23" s="94">
        <v>2.5</v>
      </c>
      <c r="R23" s="94">
        <v>3</v>
      </c>
      <c r="S23" s="94">
        <v>3</v>
      </c>
      <c r="T23" s="94">
        <v>2.75</v>
      </c>
      <c r="U23" s="94">
        <v>3</v>
      </c>
      <c r="V23" s="94">
        <v>2.5</v>
      </c>
      <c r="W23" s="82">
        <v>2.5</v>
      </c>
      <c r="X23" s="82">
        <v>3</v>
      </c>
      <c r="Y23" s="82">
        <v>3</v>
      </c>
      <c r="Z23" s="82">
        <v>2.5</v>
      </c>
    </row>
    <row r="24" spans="1:26" x14ac:dyDescent="0.6">
      <c r="A24" s="82" t="s">
        <v>705</v>
      </c>
      <c r="B24" s="93">
        <v>1</v>
      </c>
      <c r="C24" s="94">
        <v>2</v>
      </c>
      <c r="D24" s="94">
        <v>3</v>
      </c>
      <c r="E24" s="94">
        <v>3</v>
      </c>
      <c r="F24" s="94">
        <v>2.5</v>
      </c>
      <c r="G24" s="94">
        <v>3</v>
      </c>
      <c r="H24" s="94">
        <v>3</v>
      </c>
      <c r="I24" s="94">
        <v>3</v>
      </c>
      <c r="J24" s="94">
        <v>3</v>
      </c>
      <c r="K24" s="94">
        <v>2</v>
      </c>
      <c r="L24" s="94">
        <v>3</v>
      </c>
      <c r="M24" s="94">
        <v>3</v>
      </c>
      <c r="N24" s="94">
        <v>2.5</v>
      </c>
      <c r="O24" s="94">
        <v>3</v>
      </c>
      <c r="P24" s="94">
        <v>3</v>
      </c>
      <c r="Q24" s="94">
        <v>3</v>
      </c>
      <c r="R24" s="94">
        <v>3</v>
      </c>
      <c r="S24" s="94">
        <v>3</v>
      </c>
      <c r="T24" s="94">
        <v>2.6666669999999999</v>
      </c>
      <c r="U24" s="94">
        <v>2</v>
      </c>
      <c r="V24" s="94">
        <v>3</v>
      </c>
      <c r="W24" s="82">
        <v>3</v>
      </c>
      <c r="X24" s="82">
        <v>3</v>
      </c>
      <c r="Y24" s="82">
        <v>3</v>
      </c>
      <c r="Z24" s="82">
        <v>2</v>
      </c>
    </row>
    <row r="25" spans="1:26" x14ac:dyDescent="0.6">
      <c r="A25" s="82" t="s">
        <v>706</v>
      </c>
      <c r="B25" s="93">
        <v>2</v>
      </c>
      <c r="C25" s="94">
        <v>2</v>
      </c>
      <c r="D25" s="94">
        <v>1</v>
      </c>
      <c r="E25" s="94">
        <v>1</v>
      </c>
      <c r="F25" s="94">
        <v>1.5</v>
      </c>
      <c r="G25" s="94">
        <v>2</v>
      </c>
      <c r="H25" s="94">
        <v>2</v>
      </c>
      <c r="I25" s="94">
        <v>2.5</v>
      </c>
      <c r="J25" s="94">
        <v>2.125</v>
      </c>
      <c r="K25" s="94">
        <v>3</v>
      </c>
      <c r="L25" s="94">
        <v>3</v>
      </c>
      <c r="M25" s="94">
        <v>3</v>
      </c>
      <c r="N25" s="94">
        <v>3</v>
      </c>
      <c r="O25" s="94">
        <v>2.5</v>
      </c>
      <c r="P25" s="94">
        <v>2</v>
      </c>
      <c r="Q25" s="94">
        <v>2</v>
      </c>
      <c r="R25" s="94">
        <v>3</v>
      </c>
      <c r="S25" s="94">
        <v>3</v>
      </c>
      <c r="T25" s="94">
        <v>2.4166669999999999</v>
      </c>
      <c r="U25" s="94">
        <v>2</v>
      </c>
      <c r="V25" s="94">
        <v>2.5</v>
      </c>
      <c r="W25" s="82">
        <v>2.5</v>
      </c>
      <c r="X25" s="82">
        <v>3</v>
      </c>
      <c r="Y25" s="82">
        <v>2.5</v>
      </c>
      <c r="Z25" s="82">
        <v>2</v>
      </c>
    </row>
    <row r="26" spans="1:26" x14ac:dyDescent="0.6">
      <c r="A26" s="82" t="s">
        <v>707</v>
      </c>
      <c r="B26" s="93">
        <v>1</v>
      </c>
      <c r="C26" s="94">
        <v>2</v>
      </c>
      <c r="D26" s="94">
        <v>2</v>
      </c>
      <c r="E26" s="94">
        <v>2</v>
      </c>
      <c r="F26" s="94">
        <v>2</v>
      </c>
      <c r="G26" s="94">
        <v>3</v>
      </c>
      <c r="H26" s="94">
        <v>3</v>
      </c>
      <c r="I26" s="94">
        <v>2</v>
      </c>
      <c r="J26" s="94">
        <v>2.75</v>
      </c>
      <c r="K26" s="94">
        <v>2</v>
      </c>
      <c r="L26" s="94">
        <v>2</v>
      </c>
      <c r="M26" s="94">
        <v>2</v>
      </c>
      <c r="N26" s="94">
        <v>2</v>
      </c>
      <c r="O26" s="94">
        <v>2</v>
      </c>
      <c r="P26" s="94">
        <v>2</v>
      </c>
      <c r="Q26" s="94">
        <v>2</v>
      </c>
      <c r="R26" s="94">
        <v>2</v>
      </c>
      <c r="S26" s="94">
        <v>2</v>
      </c>
      <c r="T26" s="94">
        <v>1.8333330000000001</v>
      </c>
      <c r="U26" s="94">
        <v>2</v>
      </c>
      <c r="V26" s="94">
        <v>1</v>
      </c>
      <c r="W26" s="82">
        <v>2</v>
      </c>
      <c r="X26" s="82">
        <v>2</v>
      </c>
      <c r="Y26" s="82">
        <v>2</v>
      </c>
      <c r="Z26" s="82">
        <v>2</v>
      </c>
    </row>
    <row r="27" spans="1:26" x14ac:dyDescent="0.6">
      <c r="A27" s="82" t="s">
        <v>708</v>
      </c>
      <c r="B27" s="93">
        <v>1</v>
      </c>
      <c r="C27" s="94">
        <v>3</v>
      </c>
      <c r="D27" s="94">
        <v>2</v>
      </c>
      <c r="E27" s="94">
        <v>2</v>
      </c>
      <c r="F27" s="94">
        <v>2.5</v>
      </c>
      <c r="G27" s="94">
        <v>3</v>
      </c>
      <c r="H27" s="94">
        <v>3</v>
      </c>
      <c r="I27" s="94">
        <v>3</v>
      </c>
      <c r="J27" s="94">
        <v>3</v>
      </c>
      <c r="K27" s="94">
        <v>3</v>
      </c>
      <c r="L27" s="94">
        <v>3</v>
      </c>
      <c r="M27" s="94">
        <v>3</v>
      </c>
      <c r="N27" s="94">
        <v>3</v>
      </c>
      <c r="O27" s="94">
        <v>3</v>
      </c>
      <c r="P27" s="94">
        <v>3</v>
      </c>
      <c r="Q27" s="94">
        <v>3</v>
      </c>
      <c r="R27" s="94">
        <v>3</v>
      </c>
      <c r="S27" s="94">
        <v>3</v>
      </c>
      <c r="T27" s="94">
        <v>2.8333330000000001</v>
      </c>
      <c r="U27" s="94">
        <v>3</v>
      </c>
      <c r="V27" s="94">
        <v>3</v>
      </c>
      <c r="W27" s="82">
        <v>3</v>
      </c>
      <c r="X27" s="82">
        <v>3</v>
      </c>
      <c r="Y27" s="82">
        <v>3</v>
      </c>
      <c r="Z27" s="82">
        <v>2</v>
      </c>
    </row>
    <row r="28" spans="1:26" x14ac:dyDescent="0.6">
      <c r="A28" s="82" t="s">
        <v>709</v>
      </c>
      <c r="B28" s="93">
        <v>2</v>
      </c>
      <c r="C28" s="94">
        <v>2</v>
      </c>
      <c r="D28" s="94">
        <v>2</v>
      </c>
      <c r="E28" s="94">
        <v>2</v>
      </c>
      <c r="F28" s="94">
        <v>2</v>
      </c>
      <c r="G28" s="94">
        <v>2.5</v>
      </c>
      <c r="H28" s="94">
        <v>2.5</v>
      </c>
      <c r="I28" s="94">
        <v>2.5</v>
      </c>
      <c r="J28" s="94">
        <v>2.5</v>
      </c>
      <c r="K28" s="94">
        <v>2.5</v>
      </c>
      <c r="L28" s="94">
        <v>2.5</v>
      </c>
      <c r="M28" s="94">
        <v>2</v>
      </c>
      <c r="N28" s="94">
        <v>2.375</v>
      </c>
      <c r="O28" s="94">
        <v>2.375</v>
      </c>
      <c r="P28" s="94">
        <v>2.5</v>
      </c>
      <c r="Q28" s="94">
        <v>2</v>
      </c>
      <c r="R28" s="94">
        <v>2.5</v>
      </c>
      <c r="S28" s="94">
        <v>2.5</v>
      </c>
      <c r="T28" s="94">
        <v>2.6666669999999999</v>
      </c>
      <c r="U28" s="94">
        <v>2.5</v>
      </c>
      <c r="V28" s="94">
        <v>3</v>
      </c>
      <c r="W28" s="82">
        <v>2.5</v>
      </c>
      <c r="X28" s="82">
        <v>2.5</v>
      </c>
      <c r="Y28" s="82">
        <v>3</v>
      </c>
      <c r="Z28" s="82">
        <v>2.5</v>
      </c>
    </row>
    <row r="29" spans="1:26" x14ac:dyDescent="0.6">
      <c r="A29" s="82" t="s">
        <v>710</v>
      </c>
      <c r="B29" s="93">
        <v>1</v>
      </c>
      <c r="C29" s="94">
        <v>2</v>
      </c>
      <c r="D29" s="94">
        <v>3</v>
      </c>
      <c r="E29" s="94">
        <v>3</v>
      </c>
      <c r="F29" s="94">
        <v>2.5</v>
      </c>
      <c r="G29" s="94">
        <v>3</v>
      </c>
      <c r="H29" s="94">
        <v>2</v>
      </c>
      <c r="I29" s="94">
        <v>3</v>
      </c>
      <c r="J29" s="94">
        <v>2.75</v>
      </c>
      <c r="K29" s="94">
        <v>3</v>
      </c>
      <c r="L29" s="94">
        <v>2</v>
      </c>
      <c r="M29" s="94">
        <v>3</v>
      </c>
      <c r="N29" s="94">
        <v>2.75</v>
      </c>
      <c r="O29" s="94">
        <v>3</v>
      </c>
      <c r="P29" s="94">
        <v>3</v>
      </c>
      <c r="Q29" s="94">
        <v>3</v>
      </c>
      <c r="R29" s="94">
        <v>3</v>
      </c>
      <c r="S29" s="94">
        <v>3</v>
      </c>
      <c r="T29" s="94">
        <v>2.6666669999999999</v>
      </c>
      <c r="U29" s="94">
        <v>3</v>
      </c>
      <c r="V29" s="94">
        <v>3</v>
      </c>
      <c r="W29" s="82">
        <v>3</v>
      </c>
      <c r="X29" s="82">
        <v>3</v>
      </c>
      <c r="Y29" s="82">
        <v>2</v>
      </c>
      <c r="Z29" s="82">
        <v>2</v>
      </c>
    </row>
    <row r="30" spans="1:26" x14ac:dyDescent="0.6">
      <c r="A30" s="82" t="s">
        <v>711</v>
      </c>
      <c r="B30" s="93">
        <v>2</v>
      </c>
      <c r="C30" s="94">
        <v>2.5</v>
      </c>
      <c r="D30" s="94">
        <v>2</v>
      </c>
      <c r="E30" s="94">
        <v>2</v>
      </c>
      <c r="F30" s="94">
        <v>2.25</v>
      </c>
      <c r="G30" s="94">
        <v>3</v>
      </c>
      <c r="H30" s="94">
        <v>2.5</v>
      </c>
      <c r="I30" s="94">
        <v>2.5</v>
      </c>
      <c r="J30" s="94">
        <v>2.75</v>
      </c>
      <c r="K30" s="94">
        <v>2.5</v>
      </c>
      <c r="L30" s="94">
        <v>3</v>
      </c>
      <c r="M30" s="94">
        <v>2.5</v>
      </c>
      <c r="N30" s="94">
        <v>2.625</v>
      </c>
      <c r="O30" s="94">
        <v>2.75</v>
      </c>
      <c r="P30" s="94">
        <v>2.5</v>
      </c>
      <c r="Q30" s="94">
        <v>3</v>
      </c>
      <c r="R30" s="94">
        <v>2.5</v>
      </c>
      <c r="S30" s="94">
        <v>3</v>
      </c>
      <c r="T30" s="94">
        <v>2.5</v>
      </c>
      <c r="U30" s="94">
        <v>2.5</v>
      </c>
      <c r="V30" s="94">
        <v>2.5</v>
      </c>
      <c r="W30" s="82">
        <v>3</v>
      </c>
      <c r="X30" s="82">
        <v>2.5</v>
      </c>
      <c r="Y30" s="82">
        <v>2.5</v>
      </c>
      <c r="Z30" s="82">
        <v>2</v>
      </c>
    </row>
    <row r="31" spans="1:26" x14ac:dyDescent="0.6">
      <c r="A31" s="82" t="s">
        <v>712</v>
      </c>
      <c r="B31" s="93">
        <v>2</v>
      </c>
      <c r="C31" s="94">
        <v>2.5</v>
      </c>
      <c r="D31" s="94">
        <v>2</v>
      </c>
      <c r="E31" s="94">
        <v>2</v>
      </c>
      <c r="F31" s="94">
        <v>2.25</v>
      </c>
      <c r="G31" s="94">
        <v>3</v>
      </c>
      <c r="H31" s="94">
        <v>2.5</v>
      </c>
      <c r="I31" s="94">
        <v>2.5</v>
      </c>
      <c r="J31" s="94">
        <v>2.75</v>
      </c>
      <c r="K31" s="94">
        <v>3</v>
      </c>
      <c r="L31" s="94">
        <v>2</v>
      </c>
      <c r="M31" s="94">
        <v>3</v>
      </c>
      <c r="N31" s="94">
        <v>2.75</v>
      </c>
      <c r="O31" s="94">
        <v>2.75</v>
      </c>
      <c r="P31" s="94">
        <v>3</v>
      </c>
      <c r="Q31" s="94">
        <v>2.5</v>
      </c>
      <c r="R31" s="94">
        <v>2.5</v>
      </c>
      <c r="S31" s="94">
        <v>3</v>
      </c>
      <c r="T31" s="94">
        <v>3</v>
      </c>
      <c r="U31" s="94">
        <v>3</v>
      </c>
      <c r="V31" s="94">
        <v>3</v>
      </c>
      <c r="W31" s="82">
        <v>3</v>
      </c>
      <c r="X31" s="82">
        <v>3</v>
      </c>
      <c r="Y31" s="82">
        <v>3</v>
      </c>
      <c r="Z31" s="82"/>
    </row>
    <row r="32" spans="1:26" x14ac:dyDescent="0.6">
      <c r="A32" s="82" t="s">
        <v>713</v>
      </c>
      <c r="B32" s="93">
        <v>1</v>
      </c>
      <c r="C32" s="94">
        <v>3</v>
      </c>
      <c r="D32" s="94">
        <v>2</v>
      </c>
      <c r="E32" s="94">
        <v>2</v>
      </c>
      <c r="F32" s="94">
        <v>2.5</v>
      </c>
      <c r="G32" s="94">
        <v>3</v>
      </c>
      <c r="H32" s="94">
        <v>3</v>
      </c>
      <c r="I32" s="94">
        <v>3</v>
      </c>
      <c r="J32" s="94">
        <v>3</v>
      </c>
      <c r="K32" s="94">
        <v>3</v>
      </c>
      <c r="L32" s="94">
        <v>2</v>
      </c>
      <c r="M32" s="94">
        <v>3</v>
      </c>
      <c r="N32" s="94">
        <v>2.75</v>
      </c>
      <c r="O32" s="94">
        <v>3</v>
      </c>
      <c r="P32" s="94">
        <v>3</v>
      </c>
      <c r="Q32" s="94">
        <v>3</v>
      </c>
      <c r="R32" s="94">
        <v>3</v>
      </c>
      <c r="S32" s="94">
        <v>3</v>
      </c>
      <c r="T32" s="94">
        <v>2.8333330000000001</v>
      </c>
      <c r="U32" s="94">
        <v>3</v>
      </c>
      <c r="V32" s="94">
        <v>3</v>
      </c>
      <c r="W32" s="82">
        <v>3</v>
      </c>
      <c r="X32" s="82">
        <v>3</v>
      </c>
      <c r="Y32" s="82">
        <v>3</v>
      </c>
      <c r="Z32" s="82">
        <v>2</v>
      </c>
    </row>
    <row r="33" spans="1:26" x14ac:dyDescent="0.6">
      <c r="A33" s="82" t="s">
        <v>714</v>
      </c>
      <c r="B33" s="93">
        <v>10</v>
      </c>
      <c r="C33" s="94">
        <v>2.1</v>
      </c>
      <c r="D33" s="94">
        <v>2</v>
      </c>
      <c r="E33" s="94">
        <v>1.9</v>
      </c>
      <c r="F33" s="94">
        <v>2.0249999999999999</v>
      </c>
      <c r="G33" s="94">
        <v>2.5</v>
      </c>
      <c r="H33" s="94">
        <v>2.7</v>
      </c>
      <c r="I33" s="94">
        <v>2.6</v>
      </c>
      <c r="J33" s="94">
        <v>2.5750000000000002</v>
      </c>
      <c r="K33" s="94">
        <v>3</v>
      </c>
      <c r="L33" s="94">
        <v>2.9</v>
      </c>
      <c r="M33" s="94">
        <v>2.8</v>
      </c>
      <c r="N33" s="94">
        <v>2.9249999999999998</v>
      </c>
      <c r="O33" s="94">
        <v>2.9</v>
      </c>
      <c r="P33" s="94">
        <v>2.9</v>
      </c>
      <c r="Q33" s="94">
        <v>2.9</v>
      </c>
      <c r="R33" s="94">
        <v>2.9</v>
      </c>
      <c r="S33" s="94">
        <v>2.9</v>
      </c>
      <c r="T33" s="94">
        <v>2.8166669999999998</v>
      </c>
      <c r="U33" s="94">
        <v>2.9</v>
      </c>
      <c r="V33" s="94">
        <v>3</v>
      </c>
      <c r="W33" s="82">
        <v>2.8</v>
      </c>
      <c r="X33" s="82">
        <v>2.8</v>
      </c>
      <c r="Y33" s="82">
        <v>2.9</v>
      </c>
      <c r="Z33" s="82">
        <v>2.5</v>
      </c>
    </row>
    <row r="34" spans="1:26" x14ac:dyDescent="0.6">
      <c r="A34" s="82" t="s">
        <v>715</v>
      </c>
      <c r="B34" s="93">
        <v>1</v>
      </c>
      <c r="C34" s="94">
        <v>2</v>
      </c>
      <c r="D34" s="94">
        <v>2</v>
      </c>
      <c r="E34" s="94">
        <v>2</v>
      </c>
      <c r="F34" s="94">
        <v>2</v>
      </c>
      <c r="G34" s="94">
        <v>3</v>
      </c>
      <c r="H34" s="94">
        <v>3</v>
      </c>
      <c r="I34" s="94">
        <v>2</v>
      </c>
      <c r="J34" s="94">
        <v>2.75</v>
      </c>
      <c r="K34" s="94">
        <v>3</v>
      </c>
      <c r="L34" s="94">
        <v>2</v>
      </c>
      <c r="M34" s="94">
        <v>3</v>
      </c>
      <c r="N34" s="94">
        <v>2.75</v>
      </c>
      <c r="O34" s="94">
        <v>3</v>
      </c>
      <c r="P34" s="94">
        <v>3</v>
      </c>
      <c r="Q34" s="94">
        <v>3</v>
      </c>
      <c r="R34" s="94">
        <v>3</v>
      </c>
      <c r="S34" s="94">
        <v>3</v>
      </c>
      <c r="T34" s="94">
        <v>3</v>
      </c>
      <c r="U34" s="94">
        <v>3</v>
      </c>
      <c r="V34" s="94">
        <v>3</v>
      </c>
      <c r="W34" s="82">
        <v>3</v>
      </c>
      <c r="X34" s="82">
        <v>3</v>
      </c>
      <c r="Y34" s="82">
        <v>3</v>
      </c>
      <c r="Z34" s="82"/>
    </row>
    <row r="35" spans="1:26" x14ac:dyDescent="0.6">
      <c r="A35" s="82" t="s">
        <v>716</v>
      </c>
      <c r="B35" s="93">
        <v>2</v>
      </c>
      <c r="C35" s="94">
        <v>2</v>
      </c>
      <c r="D35" s="94">
        <v>3</v>
      </c>
      <c r="E35" s="94">
        <v>3</v>
      </c>
      <c r="F35" s="94">
        <v>2.5</v>
      </c>
      <c r="G35" s="94">
        <v>3</v>
      </c>
      <c r="H35" s="94">
        <v>3</v>
      </c>
      <c r="I35" s="94">
        <v>3</v>
      </c>
      <c r="J35" s="94">
        <v>3</v>
      </c>
      <c r="K35" s="94">
        <v>3</v>
      </c>
      <c r="L35" s="94">
        <v>3</v>
      </c>
      <c r="M35" s="94">
        <v>2.5</v>
      </c>
      <c r="N35" s="94">
        <v>2.875</v>
      </c>
      <c r="O35" s="94">
        <v>2</v>
      </c>
      <c r="P35" s="94">
        <v>2</v>
      </c>
      <c r="Q35" s="94">
        <v>2</v>
      </c>
      <c r="R35" s="94">
        <v>2</v>
      </c>
      <c r="S35" s="94">
        <v>2</v>
      </c>
      <c r="T35" s="94">
        <v>2.8333330000000001</v>
      </c>
      <c r="U35" s="94">
        <v>3</v>
      </c>
      <c r="V35" s="94">
        <v>3</v>
      </c>
      <c r="W35" s="82">
        <v>2.5</v>
      </c>
      <c r="X35" s="82">
        <v>2.5</v>
      </c>
      <c r="Y35" s="82">
        <v>3</v>
      </c>
      <c r="Z35" s="82">
        <v>3</v>
      </c>
    </row>
    <row r="36" spans="1:26" x14ac:dyDescent="0.6">
      <c r="A36" s="82" t="s">
        <v>717</v>
      </c>
      <c r="B36" s="93">
        <v>2</v>
      </c>
      <c r="C36" s="94">
        <v>2</v>
      </c>
      <c r="D36" s="94">
        <v>3</v>
      </c>
      <c r="E36" s="94">
        <v>2</v>
      </c>
      <c r="F36" s="94">
        <v>2.25</v>
      </c>
      <c r="G36" s="94">
        <v>2.5</v>
      </c>
      <c r="H36" s="94">
        <v>2.5</v>
      </c>
      <c r="I36" s="94">
        <v>2</v>
      </c>
      <c r="J36" s="94">
        <v>2.375</v>
      </c>
      <c r="K36" s="94">
        <v>2.5</v>
      </c>
      <c r="L36" s="94">
        <v>2.5</v>
      </c>
      <c r="M36" s="94">
        <v>3</v>
      </c>
      <c r="N36" s="94">
        <v>2.625</v>
      </c>
      <c r="O36" s="94">
        <v>3</v>
      </c>
      <c r="P36" s="94">
        <v>3</v>
      </c>
      <c r="Q36" s="94">
        <v>3</v>
      </c>
      <c r="R36" s="94">
        <v>3</v>
      </c>
      <c r="S36" s="94">
        <v>3</v>
      </c>
      <c r="T36" s="94">
        <v>3</v>
      </c>
      <c r="U36" s="94">
        <v>3</v>
      </c>
      <c r="V36" s="94">
        <v>3</v>
      </c>
      <c r="W36" s="82">
        <v>3</v>
      </c>
      <c r="X36" s="82">
        <v>3</v>
      </c>
      <c r="Y36" s="82">
        <v>3</v>
      </c>
      <c r="Z36" s="82">
        <v>3</v>
      </c>
    </row>
    <row r="37" spans="1:26" x14ac:dyDescent="0.6">
      <c r="A37" s="82" t="s">
        <v>718</v>
      </c>
      <c r="B37" s="93">
        <v>2</v>
      </c>
      <c r="C37" s="94">
        <v>2.5</v>
      </c>
      <c r="D37" s="94">
        <v>3</v>
      </c>
      <c r="E37" s="94">
        <v>3</v>
      </c>
      <c r="F37" s="94">
        <v>2.75</v>
      </c>
      <c r="G37" s="94">
        <v>3</v>
      </c>
      <c r="H37" s="94">
        <v>2</v>
      </c>
      <c r="I37" s="94">
        <v>2</v>
      </c>
      <c r="J37" s="94">
        <v>2.5</v>
      </c>
      <c r="K37" s="94">
        <v>3</v>
      </c>
      <c r="L37" s="94">
        <v>3</v>
      </c>
      <c r="M37" s="94">
        <v>3</v>
      </c>
      <c r="N37" s="94">
        <v>3</v>
      </c>
      <c r="O37" s="94">
        <v>3</v>
      </c>
      <c r="P37" s="94">
        <v>3</v>
      </c>
      <c r="Q37" s="94">
        <v>3</v>
      </c>
      <c r="R37" s="94">
        <v>3</v>
      </c>
      <c r="S37" s="94">
        <v>3</v>
      </c>
      <c r="T37" s="94">
        <v>3</v>
      </c>
      <c r="U37" s="94">
        <v>3</v>
      </c>
      <c r="V37" s="94">
        <v>3</v>
      </c>
      <c r="W37" s="82">
        <v>3</v>
      </c>
      <c r="X37" s="82">
        <v>3</v>
      </c>
      <c r="Y37" s="82">
        <v>3</v>
      </c>
      <c r="Z37" s="82"/>
    </row>
    <row r="38" spans="1:26" x14ac:dyDescent="0.6">
      <c r="A38" s="82" t="s">
        <v>719</v>
      </c>
      <c r="B38" s="93">
        <v>2</v>
      </c>
      <c r="C38" s="94">
        <v>2.5</v>
      </c>
      <c r="D38" s="94">
        <v>2</v>
      </c>
      <c r="E38" s="94">
        <v>2.5</v>
      </c>
      <c r="F38" s="94">
        <v>2.375</v>
      </c>
      <c r="G38" s="94">
        <v>3</v>
      </c>
      <c r="H38" s="94">
        <v>2.5</v>
      </c>
      <c r="I38" s="94">
        <v>2.5</v>
      </c>
      <c r="J38" s="94">
        <v>2.75</v>
      </c>
      <c r="K38" s="94">
        <v>3</v>
      </c>
      <c r="L38" s="94">
        <v>3</v>
      </c>
      <c r="M38" s="94">
        <v>3</v>
      </c>
      <c r="N38" s="94">
        <v>3</v>
      </c>
      <c r="O38" s="94">
        <v>3</v>
      </c>
      <c r="P38" s="94">
        <v>3</v>
      </c>
      <c r="Q38" s="94">
        <v>3</v>
      </c>
      <c r="R38" s="94">
        <v>3</v>
      </c>
      <c r="S38" s="94">
        <v>3</v>
      </c>
      <c r="T38" s="94">
        <v>2.8</v>
      </c>
      <c r="U38" s="94">
        <v>3</v>
      </c>
      <c r="V38" s="94">
        <v>3</v>
      </c>
      <c r="W38" s="82">
        <v>2.5</v>
      </c>
      <c r="X38" s="82">
        <v>2.5</v>
      </c>
      <c r="Y38" s="82">
        <v>3</v>
      </c>
      <c r="Z38" s="82"/>
    </row>
    <row r="39" spans="1:26" x14ac:dyDescent="0.6">
      <c r="A39" s="82" t="s">
        <v>720</v>
      </c>
      <c r="B39" s="93">
        <v>2</v>
      </c>
      <c r="C39" s="94">
        <v>2.5</v>
      </c>
      <c r="D39" s="94">
        <v>2</v>
      </c>
      <c r="E39" s="94">
        <v>2</v>
      </c>
      <c r="F39" s="94">
        <v>2.25</v>
      </c>
      <c r="G39" s="94">
        <v>3</v>
      </c>
      <c r="H39" s="94">
        <v>2.5</v>
      </c>
      <c r="I39" s="94">
        <v>2.5</v>
      </c>
      <c r="J39" s="94">
        <v>2.75</v>
      </c>
      <c r="K39" s="94">
        <v>3</v>
      </c>
      <c r="L39" s="94">
        <v>3</v>
      </c>
      <c r="M39" s="94">
        <v>3</v>
      </c>
      <c r="N39" s="94">
        <v>3</v>
      </c>
      <c r="O39" s="94">
        <v>2.5</v>
      </c>
      <c r="P39" s="94">
        <v>3</v>
      </c>
      <c r="Q39" s="94">
        <v>2</v>
      </c>
      <c r="R39" s="94">
        <v>2</v>
      </c>
      <c r="S39" s="94">
        <v>3</v>
      </c>
      <c r="T39" s="94">
        <v>3</v>
      </c>
      <c r="U39" s="94">
        <v>3</v>
      </c>
      <c r="V39" s="94">
        <v>3</v>
      </c>
      <c r="W39" s="82">
        <v>3</v>
      </c>
      <c r="X39" s="82">
        <v>3</v>
      </c>
      <c r="Y39" s="82">
        <v>3</v>
      </c>
      <c r="Z39" s="82">
        <v>3</v>
      </c>
    </row>
    <row r="40" spans="1:26" x14ac:dyDescent="0.6">
      <c r="A40" s="82" t="s">
        <v>772</v>
      </c>
      <c r="B40" s="93">
        <v>1</v>
      </c>
      <c r="C40" s="94">
        <v>2</v>
      </c>
      <c r="D40" s="94">
        <v>2</v>
      </c>
      <c r="E40" s="94">
        <v>2</v>
      </c>
      <c r="F40" s="94">
        <v>2</v>
      </c>
      <c r="G40" s="94">
        <v>3</v>
      </c>
      <c r="H40" s="94">
        <v>3</v>
      </c>
      <c r="I40" s="94">
        <v>2</v>
      </c>
      <c r="J40" s="94">
        <v>2.75</v>
      </c>
      <c r="K40" s="94">
        <v>3</v>
      </c>
      <c r="L40" s="94">
        <v>3</v>
      </c>
      <c r="M40" s="94">
        <v>2</v>
      </c>
      <c r="N40" s="94">
        <v>2.75</v>
      </c>
      <c r="O40" s="94">
        <v>2.75</v>
      </c>
      <c r="P40" s="94">
        <v>3</v>
      </c>
      <c r="Q40" s="94">
        <v>3</v>
      </c>
      <c r="R40" s="94">
        <v>3</v>
      </c>
      <c r="S40" s="94">
        <v>2</v>
      </c>
      <c r="T40" s="94">
        <v>3</v>
      </c>
      <c r="U40" s="94">
        <v>3</v>
      </c>
      <c r="V40" s="94">
        <v>3</v>
      </c>
      <c r="W40" s="82">
        <v>3</v>
      </c>
      <c r="X40" s="82">
        <v>3</v>
      </c>
      <c r="Y40" s="82">
        <v>3</v>
      </c>
      <c r="Z40" s="82">
        <v>3</v>
      </c>
    </row>
    <row r="41" spans="1:26" x14ac:dyDescent="0.6">
      <c r="A41" s="82" t="s">
        <v>721</v>
      </c>
      <c r="B41" s="93">
        <v>3</v>
      </c>
      <c r="C41" s="94">
        <v>2.3333330000000001</v>
      </c>
      <c r="D41" s="94">
        <v>2.3333330000000001</v>
      </c>
      <c r="E41" s="94">
        <v>2.6666669999999999</v>
      </c>
      <c r="F41" s="94">
        <v>2.4166669999999999</v>
      </c>
      <c r="G41" s="94">
        <v>3</v>
      </c>
      <c r="H41" s="94">
        <v>3</v>
      </c>
      <c r="I41" s="94">
        <v>3</v>
      </c>
      <c r="J41" s="94">
        <v>3</v>
      </c>
      <c r="K41" s="94">
        <v>2.6666669999999999</v>
      </c>
      <c r="L41" s="94">
        <v>3</v>
      </c>
      <c r="M41" s="94">
        <v>3</v>
      </c>
      <c r="N41" s="94">
        <v>2.8333330000000001</v>
      </c>
      <c r="O41" s="94">
        <v>3</v>
      </c>
      <c r="P41" s="94">
        <v>3</v>
      </c>
      <c r="Q41" s="94">
        <v>3</v>
      </c>
      <c r="R41" s="94">
        <v>3</v>
      </c>
      <c r="S41" s="94">
        <v>3</v>
      </c>
      <c r="T41" s="94">
        <v>2.8333330000000001</v>
      </c>
      <c r="U41" s="94">
        <v>3</v>
      </c>
      <c r="V41" s="94">
        <v>3</v>
      </c>
      <c r="W41" s="82">
        <v>2.6666669999999999</v>
      </c>
      <c r="X41" s="82">
        <v>2.6666669999999999</v>
      </c>
      <c r="Y41" s="82">
        <v>3</v>
      </c>
      <c r="Z41" s="82">
        <v>2.6666669999999999</v>
      </c>
    </row>
    <row r="42" spans="1:26" x14ac:dyDescent="0.6">
      <c r="A42" s="82" t="s">
        <v>722</v>
      </c>
      <c r="B42" s="93">
        <v>7</v>
      </c>
      <c r="C42" s="94">
        <v>2.714286</v>
      </c>
      <c r="D42" s="94">
        <v>2.4285709999999998</v>
      </c>
      <c r="E42" s="94">
        <v>2</v>
      </c>
      <c r="F42" s="94">
        <v>2.464286</v>
      </c>
      <c r="G42" s="94">
        <v>3</v>
      </c>
      <c r="H42" s="94">
        <v>2</v>
      </c>
      <c r="I42" s="94">
        <v>2.5714290000000002</v>
      </c>
      <c r="J42" s="94">
        <v>2.6428569999999998</v>
      </c>
      <c r="K42" s="94">
        <v>3</v>
      </c>
      <c r="L42" s="94">
        <v>2.714286</v>
      </c>
      <c r="M42" s="94">
        <v>2.4285709999999998</v>
      </c>
      <c r="N42" s="94">
        <v>2.785714</v>
      </c>
      <c r="O42" s="94">
        <v>2.785714</v>
      </c>
      <c r="P42" s="94">
        <v>2.5714290000000002</v>
      </c>
      <c r="Q42" s="94">
        <v>2.8571430000000002</v>
      </c>
      <c r="R42" s="94">
        <v>2.714286</v>
      </c>
      <c r="S42" s="94">
        <v>3</v>
      </c>
      <c r="T42" s="94">
        <v>2.4523809999999999</v>
      </c>
      <c r="U42" s="94">
        <v>2.714286</v>
      </c>
      <c r="V42" s="94">
        <v>2.4285709999999998</v>
      </c>
      <c r="W42" s="82">
        <v>2.4285709999999998</v>
      </c>
      <c r="X42" s="82">
        <v>2.1428569999999998</v>
      </c>
      <c r="Y42" s="82">
        <v>2.714286</v>
      </c>
      <c r="Z42" s="82">
        <v>2.285714</v>
      </c>
    </row>
    <row r="43" spans="1:26" x14ac:dyDescent="0.6">
      <c r="A43" s="82" t="s">
        <v>723</v>
      </c>
      <c r="B43" s="93">
        <v>7</v>
      </c>
      <c r="C43" s="94">
        <v>2</v>
      </c>
      <c r="D43" s="94">
        <v>2.285714</v>
      </c>
      <c r="E43" s="94">
        <v>2.285714</v>
      </c>
      <c r="F43" s="94">
        <v>2.1428569999999998</v>
      </c>
      <c r="G43" s="94">
        <v>2.8571430000000002</v>
      </c>
      <c r="H43" s="94">
        <v>2.714286</v>
      </c>
      <c r="I43" s="94">
        <v>2.4285709999999998</v>
      </c>
      <c r="J43" s="94">
        <v>2.714286</v>
      </c>
      <c r="K43" s="94">
        <v>3</v>
      </c>
      <c r="L43" s="94">
        <v>3</v>
      </c>
      <c r="M43" s="94">
        <v>3</v>
      </c>
      <c r="N43" s="94">
        <v>3</v>
      </c>
      <c r="O43" s="94">
        <v>2.6428569999999998</v>
      </c>
      <c r="P43" s="94">
        <v>2.5714290000000002</v>
      </c>
      <c r="Q43" s="94">
        <v>2.5714290000000002</v>
      </c>
      <c r="R43" s="94">
        <v>2.714286</v>
      </c>
      <c r="S43" s="94">
        <v>2.714286</v>
      </c>
      <c r="T43" s="94">
        <v>2.4047619999999998</v>
      </c>
      <c r="U43" s="94">
        <v>2.4285709999999998</v>
      </c>
      <c r="V43" s="94">
        <v>2.5714290000000002</v>
      </c>
      <c r="W43" s="82">
        <v>2.285714</v>
      </c>
      <c r="X43" s="82">
        <v>2.285714</v>
      </c>
      <c r="Y43" s="82">
        <v>2.714286</v>
      </c>
      <c r="Z43" s="82">
        <v>2.1428569999999998</v>
      </c>
    </row>
    <row r="44" spans="1:26" x14ac:dyDescent="0.6">
      <c r="A44" s="82" t="s">
        <v>724</v>
      </c>
      <c r="B44" s="93">
        <v>4</v>
      </c>
      <c r="C44" s="94">
        <v>2.5</v>
      </c>
      <c r="D44" s="94">
        <v>2.5</v>
      </c>
      <c r="E44" s="94">
        <v>2.5</v>
      </c>
      <c r="F44" s="94">
        <v>2.5</v>
      </c>
      <c r="G44" s="94">
        <v>3</v>
      </c>
      <c r="H44" s="94">
        <v>2.25</v>
      </c>
      <c r="I44" s="94">
        <v>3</v>
      </c>
      <c r="J44" s="94">
        <v>2.8125</v>
      </c>
      <c r="K44" s="94">
        <v>3</v>
      </c>
      <c r="L44" s="94">
        <v>2.5</v>
      </c>
      <c r="M44" s="94">
        <v>2.5</v>
      </c>
      <c r="N44" s="94">
        <v>2.75</v>
      </c>
      <c r="O44" s="94">
        <v>2.9375</v>
      </c>
      <c r="P44" s="94">
        <v>3</v>
      </c>
      <c r="Q44" s="94">
        <v>3</v>
      </c>
      <c r="R44" s="94">
        <v>3</v>
      </c>
      <c r="S44" s="94">
        <v>2.75</v>
      </c>
      <c r="T44" s="94">
        <v>2.7083330000000001</v>
      </c>
      <c r="U44" s="94">
        <v>2.75</v>
      </c>
      <c r="V44" s="94">
        <v>2.75</v>
      </c>
      <c r="W44" s="82">
        <v>2.5</v>
      </c>
      <c r="X44" s="82">
        <v>2.75</v>
      </c>
      <c r="Y44" s="82">
        <v>3</v>
      </c>
      <c r="Z44" s="82">
        <v>2.5</v>
      </c>
    </row>
    <row r="45" spans="1:26" x14ac:dyDescent="0.6">
      <c r="A45" s="82" t="s">
        <v>725</v>
      </c>
      <c r="B45" s="93">
        <v>2</v>
      </c>
      <c r="C45" s="94">
        <v>2</v>
      </c>
      <c r="D45" s="94">
        <v>2.5</v>
      </c>
      <c r="E45" s="94">
        <v>2</v>
      </c>
      <c r="F45" s="94">
        <v>2.125</v>
      </c>
      <c r="G45" s="94">
        <v>3</v>
      </c>
      <c r="H45" s="94">
        <v>3</v>
      </c>
      <c r="I45" s="94">
        <v>3</v>
      </c>
      <c r="J45" s="94">
        <v>3</v>
      </c>
      <c r="K45" s="94">
        <v>3</v>
      </c>
      <c r="L45" s="94">
        <v>3</v>
      </c>
      <c r="M45" s="94">
        <v>3</v>
      </c>
      <c r="N45" s="94">
        <v>3</v>
      </c>
      <c r="O45" s="94">
        <v>3</v>
      </c>
      <c r="P45" s="94">
        <v>3</v>
      </c>
      <c r="Q45" s="94">
        <v>3</v>
      </c>
      <c r="R45" s="94">
        <v>3</v>
      </c>
      <c r="S45" s="94">
        <v>3</v>
      </c>
      <c r="T45" s="94">
        <v>3</v>
      </c>
      <c r="U45" s="94">
        <v>3</v>
      </c>
      <c r="V45" s="94">
        <v>3</v>
      </c>
      <c r="W45" s="82">
        <v>3</v>
      </c>
      <c r="X45" s="82">
        <v>3</v>
      </c>
      <c r="Y45" s="82">
        <v>3</v>
      </c>
      <c r="Z45" s="82"/>
    </row>
    <row r="46" spans="1:26" x14ac:dyDescent="0.6">
      <c r="A46" s="82" t="s">
        <v>726</v>
      </c>
      <c r="B46" s="93">
        <v>4</v>
      </c>
      <c r="C46" s="94">
        <v>2</v>
      </c>
      <c r="D46" s="94">
        <v>2</v>
      </c>
      <c r="E46" s="94">
        <v>2</v>
      </c>
      <c r="F46" s="94">
        <v>2</v>
      </c>
      <c r="G46" s="94">
        <v>3</v>
      </c>
      <c r="H46" s="94">
        <v>2.25</v>
      </c>
      <c r="I46" s="94">
        <v>3</v>
      </c>
      <c r="J46" s="94">
        <v>2.8125</v>
      </c>
      <c r="K46" s="94">
        <v>2.75</v>
      </c>
      <c r="L46" s="94">
        <v>2.75</v>
      </c>
      <c r="M46" s="94">
        <v>2.75</v>
      </c>
      <c r="N46" s="94">
        <v>2.75</v>
      </c>
      <c r="O46" s="94">
        <v>2.9375</v>
      </c>
      <c r="P46" s="94">
        <v>3</v>
      </c>
      <c r="Q46" s="94">
        <v>3</v>
      </c>
      <c r="R46" s="94">
        <v>2.75</v>
      </c>
      <c r="S46" s="94">
        <v>3</v>
      </c>
      <c r="T46" s="94">
        <v>2.8333330000000001</v>
      </c>
      <c r="U46" s="94">
        <v>3</v>
      </c>
      <c r="V46" s="94">
        <v>3</v>
      </c>
      <c r="W46" s="82">
        <v>2.75</v>
      </c>
      <c r="X46" s="82">
        <v>2.5</v>
      </c>
      <c r="Y46" s="82">
        <v>3</v>
      </c>
      <c r="Z46" s="82">
        <v>2.75</v>
      </c>
    </row>
    <row r="47" spans="1:26" x14ac:dyDescent="0.6">
      <c r="A47" s="82" t="s">
        <v>727</v>
      </c>
      <c r="B47" s="93">
        <v>4</v>
      </c>
      <c r="C47" s="94">
        <v>2.25</v>
      </c>
      <c r="D47" s="94">
        <v>2</v>
      </c>
      <c r="E47" s="94">
        <v>2</v>
      </c>
      <c r="F47" s="94">
        <v>2.125</v>
      </c>
      <c r="G47" s="94">
        <v>2.5</v>
      </c>
      <c r="H47" s="94">
        <v>2</v>
      </c>
      <c r="I47" s="94">
        <v>2</v>
      </c>
      <c r="J47" s="94">
        <v>2.25</v>
      </c>
      <c r="K47" s="94">
        <v>3</v>
      </c>
      <c r="L47" s="94">
        <v>2.75</v>
      </c>
      <c r="M47" s="94">
        <v>2.75</v>
      </c>
      <c r="N47" s="94">
        <v>2.875</v>
      </c>
      <c r="O47" s="94">
        <v>2.875</v>
      </c>
      <c r="P47" s="94">
        <v>2.75</v>
      </c>
      <c r="Q47" s="94">
        <v>3</v>
      </c>
      <c r="R47" s="94">
        <v>2.75</v>
      </c>
      <c r="S47" s="94">
        <v>3</v>
      </c>
      <c r="T47" s="94">
        <v>2.8333330000000001</v>
      </c>
      <c r="U47" s="94">
        <v>2.75</v>
      </c>
      <c r="V47" s="94">
        <v>3</v>
      </c>
      <c r="W47" s="82">
        <v>3</v>
      </c>
      <c r="X47" s="82">
        <v>2.25</v>
      </c>
      <c r="Y47" s="82">
        <v>3</v>
      </c>
      <c r="Z47" s="82">
        <v>3</v>
      </c>
    </row>
    <row r="48" spans="1:26" x14ac:dyDescent="0.6">
      <c r="A48" s="82" t="s">
        <v>728</v>
      </c>
      <c r="B48" s="93">
        <v>4</v>
      </c>
      <c r="C48" s="94">
        <v>2.75</v>
      </c>
      <c r="D48" s="94">
        <v>2</v>
      </c>
      <c r="E48" s="94">
        <v>2</v>
      </c>
      <c r="F48" s="94">
        <v>2.375</v>
      </c>
      <c r="G48" s="94">
        <v>2.75</v>
      </c>
      <c r="H48" s="94">
        <v>2.25</v>
      </c>
      <c r="I48" s="94">
        <v>2.25</v>
      </c>
      <c r="J48" s="94">
        <v>2.5</v>
      </c>
      <c r="K48" s="94">
        <v>3</v>
      </c>
      <c r="L48" s="94">
        <v>2.75</v>
      </c>
      <c r="M48" s="94">
        <v>2.25</v>
      </c>
      <c r="N48" s="94">
        <v>2.75</v>
      </c>
      <c r="O48" s="94">
        <v>2.875</v>
      </c>
      <c r="P48" s="94">
        <v>3</v>
      </c>
      <c r="Q48" s="94">
        <v>2.75</v>
      </c>
      <c r="R48" s="94">
        <v>2.75</v>
      </c>
      <c r="S48" s="94">
        <v>3</v>
      </c>
      <c r="T48" s="94">
        <v>3</v>
      </c>
      <c r="U48" s="94">
        <v>3</v>
      </c>
      <c r="V48" s="94">
        <v>3</v>
      </c>
      <c r="W48" s="82">
        <v>3</v>
      </c>
      <c r="X48" s="82">
        <v>3</v>
      </c>
      <c r="Y48" s="82">
        <v>3</v>
      </c>
      <c r="Z48" s="8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R13"/>
  <sheetViews>
    <sheetView workbookViewId="0">
      <selection sqref="A1:XFD1048576"/>
    </sheetView>
  </sheetViews>
  <sheetFormatPr defaultColWidth="9.15625" defaultRowHeight="14.4" x14ac:dyDescent="0.55000000000000004"/>
  <cols>
    <col min="1" max="1" width="16.734375" style="39" customWidth="1"/>
    <col min="2" max="2" width="11.15625" style="39" customWidth="1"/>
    <col min="3" max="3" width="12.734375" style="39" customWidth="1"/>
    <col min="4" max="4" width="11.47265625" style="39" customWidth="1"/>
    <col min="5" max="5" width="11.26171875" style="39" customWidth="1"/>
    <col min="6" max="6" width="14.7890625" style="39" customWidth="1"/>
    <col min="7" max="7" width="10.7890625" style="39" customWidth="1"/>
    <col min="8" max="8" width="11.5234375" style="39" customWidth="1"/>
    <col min="9" max="9" width="11" style="39" customWidth="1"/>
    <col min="10" max="10" width="11.5234375" style="39" customWidth="1"/>
    <col min="11" max="11" width="13.734375" style="39" customWidth="1"/>
    <col min="12" max="12" width="10.5234375" style="39" customWidth="1"/>
    <col min="13" max="13" width="11.26171875" style="39" customWidth="1"/>
    <col min="14" max="14" width="11.734375" style="39" customWidth="1"/>
    <col min="15" max="15" width="11.47265625" style="39" customWidth="1"/>
    <col min="16" max="16" width="14.7890625" style="39" customWidth="1"/>
    <col min="17" max="16384" width="9.15625" style="39"/>
  </cols>
  <sheetData>
    <row r="1" spans="1:18" ht="27" x14ac:dyDescent="0.6">
      <c r="A1" s="85" t="s">
        <v>734</v>
      </c>
      <c r="B1" s="85" t="s">
        <v>660</v>
      </c>
      <c r="C1" s="85" t="s">
        <v>661</v>
      </c>
      <c r="D1" s="85" t="s">
        <v>662</v>
      </c>
      <c r="E1" s="85" t="s">
        <v>663</v>
      </c>
      <c r="F1" s="85" t="s">
        <v>735</v>
      </c>
      <c r="G1" s="85" t="s">
        <v>664</v>
      </c>
      <c r="H1" s="85" t="s">
        <v>665</v>
      </c>
      <c r="I1" s="85" t="s">
        <v>666</v>
      </c>
      <c r="J1" s="85" t="s">
        <v>667</v>
      </c>
      <c r="K1" s="85" t="s">
        <v>736</v>
      </c>
      <c r="L1" s="85" t="s">
        <v>668</v>
      </c>
      <c r="M1" s="85" t="s">
        <v>669</v>
      </c>
      <c r="N1" s="85" t="s">
        <v>670</v>
      </c>
      <c r="O1" s="85" t="s">
        <v>671</v>
      </c>
      <c r="P1" s="85" t="s">
        <v>737</v>
      </c>
      <c r="Q1" s="97"/>
      <c r="R1" s="1"/>
    </row>
    <row r="2" spans="1:18" ht="14.7" x14ac:dyDescent="0.6">
      <c r="A2" s="82"/>
      <c r="B2" s="82"/>
      <c r="C2" s="82"/>
      <c r="D2" s="82"/>
      <c r="E2" s="82"/>
      <c r="F2" s="82">
        <v>0</v>
      </c>
      <c r="G2" s="82"/>
      <c r="H2" s="82"/>
      <c r="I2" s="82"/>
      <c r="J2" s="82"/>
      <c r="K2" s="82">
        <v>0</v>
      </c>
      <c r="L2" s="82"/>
      <c r="M2" s="82"/>
      <c r="N2" s="82"/>
      <c r="O2" s="82"/>
      <c r="P2" s="82">
        <v>0</v>
      </c>
      <c r="Q2" s="1"/>
      <c r="R2" s="1"/>
    </row>
    <row r="3" spans="1:18" ht="14.7" x14ac:dyDescent="0.6">
      <c r="A3" s="82" t="s">
        <v>775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>
        <v>2.89</v>
      </c>
      <c r="M3" s="82">
        <v>2.79</v>
      </c>
      <c r="N3" s="82">
        <v>3</v>
      </c>
      <c r="O3" s="82">
        <v>2.89</v>
      </c>
      <c r="P3" s="82">
        <v>19</v>
      </c>
      <c r="Q3" s="1"/>
      <c r="R3" s="1"/>
    </row>
    <row r="4" spans="1:18" ht="14.7" x14ac:dyDescent="0.6">
      <c r="A4" s="82" t="s">
        <v>427</v>
      </c>
      <c r="B4" s="82">
        <v>2.5299999999999998</v>
      </c>
      <c r="C4" s="82">
        <v>2.21</v>
      </c>
      <c r="D4" s="82">
        <v>2.11</v>
      </c>
      <c r="E4" s="82">
        <v>2.34</v>
      </c>
      <c r="F4" s="82">
        <v>19</v>
      </c>
      <c r="G4" s="82">
        <v>2.89</v>
      </c>
      <c r="H4" s="82">
        <v>2.72</v>
      </c>
      <c r="I4" s="82">
        <v>2.56</v>
      </c>
      <c r="J4" s="82">
        <v>2.76</v>
      </c>
      <c r="K4" s="82">
        <v>18</v>
      </c>
      <c r="L4" s="82">
        <v>2.95</v>
      </c>
      <c r="M4" s="82">
        <v>2.79</v>
      </c>
      <c r="N4" s="82">
        <v>2.84</v>
      </c>
      <c r="O4" s="82">
        <v>2.88</v>
      </c>
      <c r="P4" s="82">
        <v>19</v>
      </c>
      <c r="Q4" s="1"/>
      <c r="R4" s="1"/>
    </row>
    <row r="5" spans="1:18" ht="14.7" x14ac:dyDescent="0.6">
      <c r="A5" s="82" t="s">
        <v>52</v>
      </c>
      <c r="B5" s="82">
        <v>2.42</v>
      </c>
      <c r="C5" s="82">
        <v>2.3199999999999998</v>
      </c>
      <c r="D5" s="82">
        <v>1.79</v>
      </c>
      <c r="E5" s="82">
        <v>2.2400000000000002</v>
      </c>
      <c r="F5" s="82">
        <v>19</v>
      </c>
      <c r="G5" s="82"/>
      <c r="H5" s="82"/>
      <c r="I5" s="82"/>
      <c r="J5" s="82"/>
      <c r="K5" s="82"/>
      <c r="L5" s="82"/>
      <c r="M5" s="82"/>
      <c r="N5" s="82"/>
      <c r="O5" s="82"/>
      <c r="P5" s="82"/>
      <c r="Q5" s="1"/>
      <c r="R5" s="1"/>
    </row>
    <row r="6" spans="1:18" ht="14.7" x14ac:dyDescent="0.6">
      <c r="A6" s="82" t="s">
        <v>776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>
        <v>2.91</v>
      </c>
      <c r="M6" s="82">
        <v>2.91</v>
      </c>
      <c r="N6" s="82">
        <v>2.82</v>
      </c>
      <c r="O6" s="82">
        <v>2.89</v>
      </c>
      <c r="P6" s="82">
        <v>22</v>
      </c>
      <c r="Q6" s="1"/>
      <c r="R6" s="1"/>
    </row>
    <row r="7" spans="1:18" ht="14.7" x14ac:dyDescent="0.6">
      <c r="A7" s="82" t="s">
        <v>444</v>
      </c>
      <c r="B7" s="82">
        <v>2.0699999999999998</v>
      </c>
      <c r="C7" s="82">
        <v>2.5299999999999998</v>
      </c>
      <c r="D7" s="82">
        <v>2.33</v>
      </c>
      <c r="E7" s="82">
        <v>2.25</v>
      </c>
      <c r="F7" s="82">
        <v>15</v>
      </c>
      <c r="G7" s="82">
        <v>2.79</v>
      </c>
      <c r="H7" s="82">
        <v>2.79</v>
      </c>
      <c r="I7" s="82">
        <v>2.5299999999999998</v>
      </c>
      <c r="J7" s="82">
        <v>2.72</v>
      </c>
      <c r="K7" s="82">
        <v>19</v>
      </c>
      <c r="L7" s="82"/>
      <c r="M7" s="82"/>
      <c r="N7" s="82"/>
      <c r="O7" s="82"/>
      <c r="P7" s="82"/>
      <c r="Q7" s="1"/>
      <c r="R7" s="1"/>
    </row>
    <row r="8" spans="1:18" ht="14.7" x14ac:dyDescent="0.6">
      <c r="A8" s="82" t="s">
        <v>423</v>
      </c>
      <c r="B8" s="82">
        <v>2.5299999999999998</v>
      </c>
      <c r="C8" s="82">
        <v>2.2400000000000002</v>
      </c>
      <c r="D8" s="82">
        <v>2.41</v>
      </c>
      <c r="E8" s="82">
        <v>2.4300000000000002</v>
      </c>
      <c r="F8" s="82">
        <v>17</v>
      </c>
      <c r="G8" s="82">
        <v>2.68</v>
      </c>
      <c r="H8" s="82">
        <v>2.4</v>
      </c>
      <c r="I8" s="82">
        <v>2.52</v>
      </c>
      <c r="J8" s="82">
        <v>2.57</v>
      </c>
      <c r="K8" s="82">
        <v>25</v>
      </c>
      <c r="L8" s="82">
        <v>2.84</v>
      </c>
      <c r="M8" s="82">
        <v>2.37</v>
      </c>
      <c r="N8" s="82">
        <v>2.79</v>
      </c>
      <c r="O8" s="82">
        <v>2.71</v>
      </c>
      <c r="P8" s="82">
        <v>19</v>
      </c>
      <c r="Q8" s="1"/>
      <c r="R8" s="1"/>
    </row>
    <row r="9" spans="1:18" ht="14.7" x14ac:dyDescent="0.6">
      <c r="A9" s="82" t="s">
        <v>499</v>
      </c>
      <c r="B9" s="82"/>
      <c r="C9" s="82"/>
      <c r="D9" s="82"/>
      <c r="E9" s="82"/>
      <c r="F9" s="82"/>
      <c r="G9" s="82">
        <v>2.93</v>
      </c>
      <c r="H9" s="82">
        <v>2.2000000000000002</v>
      </c>
      <c r="I9" s="82">
        <v>2.27</v>
      </c>
      <c r="J9" s="82">
        <v>2.58</v>
      </c>
      <c r="K9" s="82">
        <v>15</v>
      </c>
      <c r="L9" s="82"/>
      <c r="M9" s="82"/>
      <c r="N9" s="82"/>
      <c r="O9" s="82"/>
      <c r="P9" s="82"/>
      <c r="Q9" s="1"/>
      <c r="R9" s="1"/>
    </row>
    <row r="10" spans="1:18" ht="14.7" x14ac:dyDescent="0.6">
      <c r="A10" s="82" t="s">
        <v>424</v>
      </c>
      <c r="B10" s="82">
        <v>2.12</v>
      </c>
      <c r="C10" s="82">
        <v>2.08</v>
      </c>
      <c r="D10" s="82">
        <v>1.96</v>
      </c>
      <c r="E10" s="82">
        <v>2.0699999999999998</v>
      </c>
      <c r="F10" s="82">
        <v>25</v>
      </c>
      <c r="G10" s="82">
        <v>2.69</v>
      </c>
      <c r="H10" s="82">
        <v>2.5</v>
      </c>
      <c r="I10" s="82">
        <v>2.5</v>
      </c>
      <c r="J10" s="82">
        <v>2.59</v>
      </c>
      <c r="K10" s="82">
        <v>16</v>
      </c>
      <c r="L10" s="82">
        <v>2.64</v>
      </c>
      <c r="M10" s="82">
        <v>2.64</v>
      </c>
      <c r="N10" s="82">
        <v>2.71</v>
      </c>
      <c r="O10" s="82">
        <v>2.66</v>
      </c>
      <c r="P10" s="82">
        <v>14</v>
      </c>
      <c r="Q10" s="1"/>
      <c r="R10" s="1"/>
    </row>
    <row r="11" spans="1:18" ht="14.7" x14ac:dyDescent="0.6">
      <c r="A11" s="82" t="s">
        <v>134</v>
      </c>
      <c r="B11" s="82">
        <v>2.21</v>
      </c>
      <c r="C11" s="82">
        <v>2.0699999999999998</v>
      </c>
      <c r="D11" s="82">
        <v>2.04</v>
      </c>
      <c r="E11" s="82">
        <v>2.13</v>
      </c>
      <c r="F11" s="82">
        <v>28</v>
      </c>
      <c r="G11" s="82">
        <v>2.88</v>
      </c>
      <c r="H11" s="82">
        <v>2.29</v>
      </c>
      <c r="I11" s="82">
        <v>2.5299999999999998</v>
      </c>
      <c r="J11" s="82">
        <v>2.65</v>
      </c>
      <c r="K11" s="82">
        <v>17</v>
      </c>
      <c r="L11" s="82">
        <v>3</v>
      </c>
      <c r="M11" s="82">
        <v>2.59</v>
      </c>
      <c r="N11" s="82">
        <v>2.94</v>
      </c>
      <c r="O11" s="82">
        <v>2.88</v>
      </c>
      <c r="P11" s="82">
        <v>17</v>
      </c>
      <c r="Q11" s="1"/>
      <c r="R11" s="1"/>
    </row>
    <row r="12" spans="1:18" s="1" customFormat="1" ht="13.5" x14ac:dyDescent="0.6">
      <c r="A12" s="82" t="s">
        <v>418</v>
      </c>
      <c r="B12" s="82">
        <v>2.2000000000000002</v>
      </c>
      <c r="C12" s="82">
        <v>2.12</v>
      </c>
      <c r="D12" s="82">
        <v>2.16</v>
      </c>
      <c r="E12" s="82">
        <v>2.17</v>
      </c>
      <c r="F12" s="82">
        <v>25</v>
      </c>
      <c r="G12" s="82">
        <v>2.84</v>
      </c>
      <c r="H12" s="82">
        <v>2.58</v>
      </c>
      <c r="I12" s="82">
        <v>2.63</v>
      </c>
      <c r="J12" s="82">
        <v>2.72</v>
      </c>
      <c r="K12" s="82">
        <v>19</v>
      </c>
      <c r="L12" s="82">
        <v>2.93</v>
      </c>
      <c r="M12" s="82">
        <v>2.5299999999999998</v>
      </c>
      <c r="N12" s="82">
        <v>2.4700000000000002</v>
      </c>
      <c r="O12" s="82">
        <v>2.72</v>
      </c>
      <c r="P12" s="82">
        <v>15</v>
      </c>
    </row>
    <row r="13" spans="1:18" s="1" customFormat="1" ht="13.5" x14ac:dyDescent="0.6">
      <c r="A13" s="82" t="s">
        <v>435</v>
      </c>
      <c r="B13" s="82"/>
      <c r="C13" s="82"/>
      <c r="D13" s="82"/>
      <c r="E13" s="82"/>
      <c r="F13" s="82"/>
      <c r="G13" s="82">
        <v>2.76</v>
      </c>
      <c r="H13" s="82">
        <v>2.41</v>
      </c>
      <c r="I13" s="82">
        <v>2.41</v>
      </c>
      <c r="J13" s="82">
        <v>2.59</v>
      </c>
      <c r="K13" s="82">
        <v>17</v>
      </c>
      <c r="L13" s="82">
        <v>3</v>
      </c>
      <c r="M13" s="82">
        <v>2.59</v>
      </c>
      <c r="N13" s="82">
        <v>2.5299999999999998</v>
      </c>
      <c r="O13" s="82">
        <v>2.78</v>
      </c>
      <c r="P13" s="82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6"/>
  <sheetViews>
    <sheetView workbookViewId="0">
      <selection sqref="A1:I6"/>
    </sheetView>
  </sheetViews>
  <sheetFormatPr defaultRowHeight="14.4" x14ac:dyDescent="0.55000000000000004"/>
  <cols>
    <col min="1" max="1" width="22.734375" customWidth="1"/>
  </cols>
  <sheetData>
    <row r="1" spans="1:9" ht="54" x14ac:dyDescent="0.6">
      <c r="A1" s="95" t="s">
        <v>729</v>
      </c>
      <c r="B1" s="95" t="s">
        <v>730</v>
      </c>
      <c r="C1" s="95" t="s">
        <v>731</v>
      </c>
      <c r="D1" s="95" t="s">
        <v>679</v>
      </c>
      <c r="E1" s="95" t="s">
        <v>680</v>
      </c>
      <c r="F1" s="95" t="s">
        <v>681</v>
      </c>
      <c r="G1" s="95" t="s">
        <v>682</v>
      </c>
      <c r="H1" s="95" t="s">
        <v>683</v>
      </c>
      <c r="I1" s="95" t="s">
        <v>732</v>
      </c>
    </row>
    <row r="2" spans="1:9" x14ac:dyDescent="0.55000000000000004">
      <c r="A2" s="96"/>
      <c r="B2" s="96">
        <v>2.6</v>
      </c>
      <c r="C2" s="96">
        <v>2.4</v>
      </c>
      <c r="D2" s="96">
        <v>2.8</v>
      </c>
      <c r="E2" s="96"/>
      <c r="F2" s="96"/>
      <c r="G2" s="96"/>
      <c r="H2" s="96"/>
      <c r="I2" s="96">
        <v>5</v>
      </c>
    </row>
    <row r="3" spans="1:9" x14ac:dyDescent="0.55000000000000004">
      <c r="A3" s="96" t="s">
        <v>417</v>
      </c>
      <c r="B3" s="96">
        <v>2.2599999999999998</v>
      </c>
      <c r="C3" s="96">
        <v>2.4900000000000002</v>
      </c>
      <c r="D3" s="96">
        <v>2.37</v>
      </c>
      <c r="E3" s="96">
        <v>2.11</v>
      </c>
      <c r="F3" s="96">
        <v>2.2000000000000002</v>
      </c>
      <c r="G3" s="96">
        <v>2.4900000000000002</v>
      </c>
      <c r="H3" s="96">
        <v>1.89</v>
      </c>
      <c r="I3" s="96">
        <v>35</v>
      </c>
    </row>
    <row r="4" spans="1:9" x14ac:dyDescent="0.55000000000000004">
      <c r="A4" s="96" t="s">
        <v>429</v>
      </c>
      <c r="B4" s="96">
        <v>2.76</v>
      </c>
      <c r="C4" s="96">
        <v>2.71</v>
      </c>
      <c r="D4" s="96">
        <v>2.88</v>
      </c>
      <c r="E4" s="96">
        <v>2.76</v>
      </c>
      <c r="F4" s="96">
        <v>2.71</v>
      </c>
      <c r="G4" s="96">
        <v>2.83</v>
      </c>
      <c r="H4" s="96">
        <v>2.71</v>
      </c>
      <c r="I4" s="96">
        <v>41</v>
      </c>
    </row>
    <row r="5" spans="1:9" x14ac:dyDescent="0.55000000000000004">
      <c r="A5" s="96" t="s">
        <v>134</v>
      </c>
      <c r="B5" s="96">
        <v>2.93</v>
      </c>
      <c r="C5" s="96">
        <v>3</v>
      </c>
      <c r="D5" s="96">
        <v>3</v>
      </c>
      <c r="E5" s="96">
        <v>2.85</v>
      </c>
      <c r="F5" s="96">
        <v>2.85</v>
      </c>
      <c r="G5" s="96">
        <v>2.94</v>
      </c>
      <c r="H5" s="96">
        <v>3</v>
      </c>
      <c r="I5" s="96">
        <v>33</v>
      </c>
    </row>
    <row r="6" spans="1:9" x14ac:dyDescent="0.55000000000000004">
      <c r="A6" s="96" t="s">
        <v>422</v>
      </c>
      <c r="B6" s="96">
        <v>2.85</v>
      </c>
      <c r="C6" s="96">
        <v>2.94</v>
      </c>
      <c r="D6" s="96">
        <v>2.97</v>
      </c>
      <c r="E6" s="96">
        <v>2.94</v>
      </c>
      <c r="F6" s="96">
        <v>2.74</v>
      </c>
      <c r="G6" s="96">
        <v>2.91</v>
      </c>
      <c r="H6" s="96">
        <v>2.62</v>
      </c>
      <c r="I6" s="96">
        <v>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115"/>
  <sheetViews>
    <sheetView workbookViewId="0">
      <selection sqref="A1:XFD1048576"/>
    </sheetView>
  </sheetViews>
  <sheetFormatPr defaultColWidth="8.7890625" defaultRowHeight="13.5" x14ac:dyDescent="0.6"/>
  <cols>
    <col min="1" max="1" width="19.5234375" style="1" customWidth="1"/>
    <col min="2" max="2" width="15.7890625" style="1" customWidth="1"/>
    <col min="3" max="3" width="11.5234375" style="1" customWidth="1"/>
    <col min="4" max="4" width="10.7890625" style="1" customWidth="1"/>
    <col min="5" max="5" width="12" style="1" customWidth="1"/>
    <col min="6" max="6" width="10.7890625" style="1" customWidth="1"/>
    <col min="7" max="7" width="11.47265625" style="1" customWidth="1"/>
    <col min="8" max="16384" width="8.7890625" style="1"/>
  </cols>
  <sheetData>
    <row r="1" spans="1:8" ht="40.5" x14ac:dyDescent="0.6">
      <c r="A1" s="85" t="s">
        <v>0</v>
      </c>
      <c r="B1" s="85" t="s">
        <v>733</v>
      </c>
      <c r="C1" s="85" t="s">
        <v>673</v>
      </c>
      <c r="D1" s="85" t="s">
        <v>674</v>
      </c>
      <c r="E1" s="85" t="s">
        <v>675</v>
      </c>
      <c r="F1" s="85" t="s">
        <v>676</v>
      </c>
      <c r="G1" s="85" t="s">
        <v>751</v>
      </c>
      <c r="H1" s="85" t="s">
        <v>752</v>
      </c>
    </row>
    <row r="2" spans="1:8" x14ac:dyDescent="0.6">
      <c r="A2" s="82"/>
      <c r="B2" s="82"/>
      <c r="C2" s="82"/>
      <c r="D2" s="82"/>
      <c r="E2" s="82"/>
      <c r="F2" s="82"/>
      <c r="G2" s="82">
        <v>0</v>
      </c>
      <c r="H2" s="82">
        <v>6</v>
      </c>
    </row>
    <row r="3" spans="1:8" x14ac:dyDescent="0.6">
      <c r="A3" s="82" t="s">
        <v>629</v>
      </c>
      <c r="B3" s="82">
        <v>3</v>
      </c>
      <c r="C3" s="82">
        <v>3</v>
      </c>
      <c r="D3" s="82">
        <v>3</v>
      </c>
      <c r="E3" s="82">
        <v>3</v>
      </c>
      <c r="F3" s="82">
        <v>3</v>
      </c>
      <c r="G3" s="82">
        <v>1</v>
      </c>
      <c r="H3" s="82">
        <v>1</v>
      </c>
    </row>
    <row r="4" spans="1:8" x14ac:dyDescent="0.6">
      <c r="A4" s="82" t="s">
        <v>445</v>
      </c>
      <c r="B4" s="82">
        <v>2</v>
      </c>
      <c r="C4" s="82">
        <v>2</v>
      </c>
      <c r="D4" s="82">
        <v>2</v>
      </c>
      <c r="E4" s="82">
        <v>2</v>
      </c>
      <c r="F4" s="82">
        <v>2</v>
      </c>
      <c r="G4" s="82">
        <v>2</v>
      </c>
      <c r="H4" s="82">
        <v>2</v>
      </c>
    </row>
    <row r="5" spans="1:8" x14ac:dyDescent="0.6">
      <c r="A5" s="82" t="s">
        <v>571</v>
      </c>
      <c r="B5" s="82">
        <v>3</v>
      </c>
      <c r="C5" s="82">
        <v>3</v>
      </c>
      <c r="D5" s="82">
        <v>3</v>
      </c>
      <c r="E5" s="82">
        <v>3</v>
      </c>
      <c r="F5" s="82">
        <v>3</v>
      </c>
      <c r="G5" s="82">
        <v>1</v>
      </c>
      <c r="H5" s="82">
        <v>1</v>
      </c>
    </row>
    <row r="6" spans="1:8" x14ac:dyDescent="0.6">
      <c r="A6" s="82" t="s">
        <v>645</v>
      </c>
      <c r="B6" s="82">
        <v>2.75</v>
      </c>
      <c r="C6" s="82">
        <v>3</v>
      </c>
      <c r="D6" s="82">
        <v>2</v>
      </c>
      <c r="E6" s="82">
        <v>3</v>
      </c>
      <c r="F6" s="82">
        <v>3</v>
      </c>
      <c r="G6" s="82">
        <v>1</v>
      </c>
      <c r="H6" s="82">
        <v>1</v>
      </c>
    </row>
    <row r="7" spans="1:8" x14ac:dyDescent="0.6">
      <c r="A7" s="82" t="s">
        <v>455</v>
      </c>
      <c r="B7" s="82">
        <v>3</v>
      </c>
      <c r="C7" s="82">
        <v>3</v>
      </c>
      <c r="D7" s="82">
        <v>3</v>
      </c>
      <c r="E7" s="82">
        <v>3</v>
      </c>
      <c r="F7" s="82">
        <v>3</v>
      </c>
      <c r="G7" s="82">
        <v>1</v>
      </c>
      <c r="H7" s="82">
        <v>1</v>
      </c>
    </row>
    <row r="8" spans="1:8" x14ac:dyDescent="0.6">
      <c r="A8" s="82" t="s">
        <v>523</v>
      </c>
      <c r="B8" s="82">
        <v>3</v>
      </c>
      <c r="C8" s="82">
        <v>3</v>
      </c>
      <c r="D8" s="82">
        <v>3</v>
      </c>
      <c r="E8" s="82">
        <v>3</v>
      </c>
      <c r="F8" s="82">
        <v>3</v>
      </c>
      <c r="G8" s="82">
        <v>1</v>
      </c>
      <c r="H8" s="82">
        <v>1</v>
      </c>
    </row>
    <row r="9" spans="1:8" x14ac:dyDescent="0.6">
      <c r="A9" s="82" t="s">
        <v>608</v>
      </c>
      <c r="B9" s="82">
        <v>2.25</v>
      </c>
      <c r="C9" s="82">
        <v>2</v>
      </c>
      <c r="D9" s="82">
        <v>2</v>
      </c>
      <c r="E9" s="82">
        <v>2</v>
      </c>
      <c r="F9" s="82">
        <v>3</v>
      </c>
      <c r="G9" s="82">
        <v>1</v>
      </c>
      <c r="H9" s="82">
        <v>1</v>
      </c>
    </row>
    <row r="10" spans="1:8" x14ac:dyDescent="0.6">
      <c r="A10" s="82" t="s">
        <v>430</v>
      </c>
      <c r="B10" s="82">
        <v>2.88</v>
      </c>
      <c r="C10" s="82">
        <v>3</v>
      </c>
      <c r="D10" s="82">
        <v>3</v>
      </c>
      <c r="E10" s="82">
        <v>2.5</v>
      </c>
      <c r="F10" s="82">
        <v>3</v>
      </c>
      <c r="G10" s="82">
        <v>2</v>
      </c>
      <c r="H10" s="82">
        <v>2</v>
      </c>
    </row>
    <row r="11" spans="1:8" x14ac:dyDescent="0.6">
      <c r="A11" s="82" t="s">
        <v>510</v>
      </c>
      <c r="B11" s="82">
        <v>3</v>
      </c>
      <c r="C11" s="82">
        <v>3</v>
      </c>
      <c r="D11" s="82">
        <v>3</v>
      </c>
      <c r="E11" s="82">
        <v>3</v>
      </c>
      <c r="F11" s="82">
        <v>3</v>
      </c>
      <c r="G11" s="82">
        <v>2</v>
      </c>
      <c r="H11" s="82">
        <v>2</v>
      </c>
    </row>
    <row r="12" spans="1:8" x14ac:dyDescent="0.6">
      <c r="A12" s="82" t="s">
        <v>509</v>
      </c>
      <c r="B12" s="82">
        <v>3</v>
      </c>
      <c r="C12" s="82">
        <v>3</v>
      </c>
      <c r="D12" s="82">
        <v>3</v>
      </c>
      <c r="E12" s="82">
        <v>3</v>
      </c>
      <c r="F12" s="82">
        <v>3</v>
      </c>
      <c r="G12" s="82">
        <v>1</v>
      </c>
      <c r="H12" s="82">
        <v>1</v>
      </c>
    </row>
    <row r="13" spans="1:8" x14ac:dyDescent="0.6">
      <c r="A13" s="82" t="s">
        <v>524</v>
      </c>
      <c r="B13" s="82">
        <v>2.5</v>
      </c>
      <c r="C13" s="82">
        <v>2</v>
      </c>
      <c r="D13" s="82">
        <v>2</v>
      </c>
      <c r="E13" s="82">
        <v>3</v>
      </c>
      <c r="F13" s="82">
        <v>3</v>
      </c>
      <c r="G13" s="82">
        <v>1</v>
      </c>
      <c r="H13" s="82">
        <v>1</v>
      </c>
    </row>
    <row r="14" spans="1:8" x14ac:dyDescent="0.6">
      <c r="A14" s="82" t="s">
        <v>521</v>
      </c>
      <c r="B14" s="82">
        <v>3</v>
      </c>
      <c r="C14" s="82">
        <v>3</v>
      </c>
      <c r="D14" s="82">
        <v>3</v>
      </c>
      <c r="E14" s="82">
        <v>3</v>
      </c>
      <c r="F14" s="82">
        <v>3</v>
      </c>
      <c r="G14" s="82">
        <v>1</v>
      </c>
      <c r="H14" s="82">
        <v>1</v>
      </c>
    </row>
    <row r="15" spans="1:8" x14ac:dyDescent="0.6">
      <c r="A15" s="82" t="s">
        <v>640</v>
      </c>
      <c r="B15" s="82">
        <v>3</v>
      </c>
      <c r="C15" s="82">
        <v>3</v>
      </c>
      <c r="D15" s="82">
        <v>3</v>
      </c>
      <c r="E15" s="82">
        <v>3</v>
      </c>
      <c r="F15" s="82">
        <v>3</v>
      </c>
      <c r="G15" s="82">
        <v>1</v>
      </c>
      <c r="H15" s="82">
        <v>1</v>
      </c>
    </row>
    <row r="16" spans="1:8" x14ac:dyDescent="0.6">
      <c r="A16" s="82" t="s">
        <v>583</v>
      </c>
      <c r="B16" s="82">
        <v>3</v>
      </c>
      <c r="C16" s="82">
        <v>3</v>
      </c>
      <c r="D16" s="82">
        <v>3</v>
      </c>
      <c r="E16" s="82">
        <v>3</v>
      </c>
      <c r="F16" s="82">
        <v>3</v>
      </c>
      <c r="G16" s="82">
        <v>1</v>
      </c>
      <c r="H16" s="82">
        <v>1</v>
      </c>
    </row>
    <row r="17" spans="1:8" x14ac:dyDescent="0.6">
      <c r="A17" s="82" t="s">
        <v>574</v>
      </c>
      <c r="B17" s="82">
        <v>3</v>
      </c>
      <c r="C17" s="82">
        <v>3</v>
      </c>
      <c r="D17" s="82">
        <v>3</v>
      </c>
      <c r="E17" s="82">
        <v>3</v>
      </c>
      <c r="F17" s="82">
        <v>3</v>
      </c>
      <c r="G17" s="82">
        <v>1</v>
      </c>
      <c r="H17" s="82">
        <v>1</v>
      </c>
    </row>
    <row r="18" spans="1:8" x14ac:dyDescent="0.6">
      <c r="A18" s="82" t="s">
        <v>443</v>
      </c>
      <c r="B18" s="82">
        <v>2</v>
      </c>
      <c r="C18" s="82">
        <v>2</v>
      </c>
      <c r="D18" s="82">
        <v>2</v>
      </c>
      <c r="E18" s="82">
        <v>2</v>
      </c>
      <c r="F18" s="82">
        <v>2</v>
      </c>
      <c r="G18" s="82">
        <v>2</v>
      </c>
      <c r="H18" s="82">
        <v>2</v>
      </c>
    </row>
    <row r="19" spans="1:8" x14ac:dyDescent="0.6">
      <c r="A19" s="82" t="s">
        <v>413</v>
      </c>
      <c r="B19" s="82">
        <v>2.88</v>
      </c>
      <c r="C19" s="82">
        <v>3</v>
      </c>
      <c r="D19" s="82">
        <v>2.5</v>
      </c>
      <c r="E19" s="82">
        <v>3</v>
      </c>
      <c r="F19" s="82">
        <v>3</v>
      </c>
      <c r="G19" s="82">
        <v>2</v>
      </c>
      <c r="H19" s="82">
        <v>2</v>
      </c>
    </row>
    <row r="20" spans="1:8" x14ac:dyDescent="0.6">
      <c r="A20" s="82" t="s">
        <v>434</v>
      </c>
      <c r="B20" s="82">
        <v>2.5</v>
      </c>
      <c r="C20" s="82">
        <v>2</v>
      </c>
      <c r="D20" s="82">
        <v>3</v>
      </c>
      <c r="E20" s="82">
        <v>2</v>
      </c>
      <c r="F20" s="82">
        <v>3</v>
      </c>
      <c r="G20" s="82">
        <v>1</v>
      </c>
      <c r="H20" s="82">
        <v>1</v>
      </c>
    </row>
    <row r="21" spans="1:8" x14ac:dyDescent="0.6">
      <c r="A21" s="82" t="s">
        <v>655</v>
      </c>
      <c r="B21" s="82">
        <v>3</v>
      </c>
      <c r="C21" s="82">
        <v>3</v>
      </c>
      <c r="D21" s="82">
        <v>3</v>
      </c>
      <c r="E21" s="82">
        <v>3</v>
      </c>
      <c r="F21" s="82">
        <v>3</v>
      </c>
      <c r="G21" s="82">
        <v>1</v>
      </c>
      <c r="H21" s="82">
        <v>1</v>
      </c>
    </row>
    <row r="22" spans="1:8" x14ac:dyDescent="0.6">
      <c r="A22" s="82" t="s">
        <v>647</v>
      </c>
      <c r="B22" s="82">
        <v>2.63</v>
      </c>
      <c r="C22" s="82">
        <v>2.5</v>
      </c>
      <c r="D22" s="82">
        <v>2.5</v>
      </c>
      <c r="E22" s="82">
        <v>3</v>
      </c>
      <c r="F22" s="82">
        <v>2.5</v>
      </c>
      <c r="G22" s="82">
        <v>2</v>
      </c>
      <c r="H22" s="82">
        <v>2</v>
      </c>
    </row>
    <row r="23" spans="1:8" x14ac:dyDescent="0.6">
      <c r="A23" s="82" t="s">
        <v>565</v>
      </c>
      <c r="B23" s="82">
        <v>2.75</v>
      </c>
      <c r="C23" s="82">
        <v>3</v>
      </c>
      <c r="D23" s="82">
        <v>2</v>
      </c>
      <c r="E23" s="82">
        <v>3</v>
      </c>
      <c r="F23" s="82">
        <v>3</v>
      </c>
      <c r="G23" s="82">
        <v>1</v>
      </c>
      <c r="H23" s="82">
        <v>1</v>
      </c>
    </row>
    <row r="24" spans="1:8" x14ac:dyDescent="0.6">
      <c r="A24" s="82" t="s">
        <v>504</v>
      </c>
      <c r="B24" s="82">
        <v>3</v>
      </c>
      <c r="C24" s="82">
        <v>3</v>
      </c>
      <c r="D24" s="82">
        <v>3</v>
      </c>
      <c r="E24" s="82">
        <v>3</v>
      </c>
      <c r="F24" s="82">
        <v>3</v>
      </c>
      <c r="G24" s="82">
        <v>1</v>
      </c>
      <c r="H24" s="82">
        <v>1</v>
      </c>
    </row>
    <row r="25" spans="1:8" x14ac:dyDescent="0.6">
      <c r="A25" s="82" t="s">
        <v>463</v>
      </c>
      <c r="B25" s="82">
        <v>2.5</v>
      </c>
      <c r="C25" s="82">
        <v>3</v>
      </c>
      <c r="D25" s="82">
        <v>2</v>
      </c>
      <c r="E25" s="82">
        <v>3</v>
      </c>
      <c r="F25" s="82">
        <v>2</v>
      </c>
      <c r="G25" s="82">
        <v>1</v>
      </c>
      <c r="H25" s="82">
        <v>1</v>
      </c>
    </row>
    <row r="26" spans="1:8" x14ac:dyDescent="0.6">
      <c r="A26" s="82" t="s">
        <v>582</v>
      </c>
      <c r="B26" s="82">
        <v>2.75</v>
      </c>
      <c r="C26" s="82">
        <v>3</v>
      </c>
      <c r="D26" s="82">
        <v>3</v>
      </c>
      <c r="E26" s="82">
        <v>2</v>
      </c>
      <c r="F26" s="82">
        <v>3</v>
      </c>
      <c r="G26" s="82">
        <v>1</v>
      </c>
      <c r="H26" s="82">
        <v>1</v>
      </c>
    </row>
    <row r="27" spans="1:8" x14ac:dyDescent="0.6">
      <c r="A27" s="82" t="s">
        <v>428</v>
      </c>
      <c r="B27" s="82">
        <v>3</v>
      </c>
      <c r="C27" s="82">
        <v>3</v>
      </c>
      <c r="D27" s="82">
        <v>3</v>
      </c>
      <c r="E27" s="82">
        <v>3</v>
      </c>
      <c r="F27" s="82">
        <v>3</v>
      </c>
      <c r="G27" s="82">
        <v>2</v>
      </c>
      <c r="H27" s="82">
        <v>2</v>
      </c>
    </row>
    <row r="28" spans="1:8" x14ac:dyDescent="0.6">
      <c r="A28" s="82" t="s">
        <v>596</v>
      </c>
      <c r="B28" s="82">
        <v>2.75</v>
      </c>
      <c r="C28" s="82">
        <v>3</v>
      </c>
      <c r="D28" s="82">
        <v>2</v>
      </c>
      <c r="E28" s="82">
        <v>3</v>
      </c>
      <c r="F28" s="82">
        <v>3</v>
      </c>
      <c r="G28" s="82">
        <v>1</v>
      </c>
      <c r="H28" s="82">
        <v>1</v>
      </c>
    </row>
    <row r="29" spans="1:8" x14ac:dyDescent="0.6">
      <c r="A29" s="82" t="s">
        <v>458</v>
      </c>
      <c r="B29" s="82">
        <v>2.63</v>
      </c>
      <c r="C29" s="82">
        <v>2</v>
      </c>
      <c r="D29" s="82">
        <v>2.5</v>
      </c>
      <c r="E29" s="82">
        <v>3</v>
      </c>
      <c r="F29" s="82">
        <v>3</v>
      </c>
      <c r="G29" s="82">
        <v>2</v>
      </c>
      <c r="H29" s="82">
        <v>2</v>
      </c>
    </row>
    <row r="30" spans="1:8" x14ac:dyDescent="0.6">
      <c r="A30" s="82" t="s">
        <v>551</v>
      </c>
      <c r="B30" s="82">
        <v>3</v>
      </c>
      <c r="C30" s="82">
        <v>3</v>
      </c>
      <c r="D30" s="82">
        <v>3</v>
      </c>
      <c r="E30" s="82">
        <v>3</v>
      </c>
      <c r="F30" s="82">
        <v>3</v>
      </c>
      <c r="G30" s="82">
        <v>2</v>
      </c>
      <c r="H30" s="82">
        <v>2</v>
      </c>
    </row>
    <row r="31" spans="1:8" x14ac:dyDescent="0.6">
      <c r="A31" s="82" t="s">
        <v>547</v>
      </c>
      <c r="B31" s="82">
        <v>3</v>
      </c>
      <c r="C31" s="82">
        <v>3</v>
      </c>
      <c r="D31" s="82">
        <v>3</v>
      </c>
      <c r="E31" s="82">
        <v>3</v>
      </c>
      <c r="F31" s="82">
        <v>3</v>
      </c>
      <c r="G31" s="82">
        <v>1</v>
      </c>
      <c r="H31" s="82">
        <v>1</v>
      </c>
    </row>
    <row r="32" spans="1:8" x14ac:dyDescent="0.6">
      <c r="A32" s="82" t="s">
        <v>771</v>
      </c>
      <c r="B32" s="82">
        <v>2.75</v>
      </c>
      <c r="C32" s="82">
        <v>3</v>
      </c>
      <c r="D32" s="82">
        <v>2</v>
      </c>
      <c r="E32" s="82">
        <v>3</v>
      </c>
      <c r="F32" s="82">
        <v>3</v>
      </c>
      <c r="G32" s="82">
        <v>1</v>
      </c>
      <c r="H32" s="82">
        <v>1</v>
      </c>
    </row>
    <row r="33" spans="1:8" x14ac:dyDescent="0.6">
      <c r="A33" s="82" t="s">
        <v>586</v>
      </c>
      <c r="B33" s="82">
        <v>3</v>
      </c>
      <c r="C33" s="82">
        <v>3</v>
      </c>
      <c r="D33" s="82">
        <v>3</v>
      </c>
      <c r="E33" s="82">
        <v>3</v>
      </c>
      <c r="F33" s="82">
        <v>3</v>
      </c>
      <c r="G33" s="82">
        <v>1</v>
      </c>
      <c r="H33" s="82">
        <v>1</v>
      </c>
    </row>
    <row r="34" spans="1:8" x14ac:dyDescent="0.6">
      <c r="A34" s="82" t="s">
        <v>477</v>
      </c>
      <c r="B34" s="82">
        <v>3</v>
      </c>
      <c r="C34" s="82">
        <v>3</v>
      </c>
      <c r="D34" s="82">
        <v>3</v>
      </c>
      <c r="E34" s="82">
        <v>3</v>
      </c>
      <c r="F34" s="82">
        <v>3</v>
      </c>
      <c r="G34" s="82">
        <v>1</v>
      </c>
      <c r="H34" s="82">
        <v>1</v>
      </c>
    </row>
    <row r="35" spans="1:8" x14ac:dyDescent="0.6">
      <c r="A35" s="82" t="s">
        <v>577</v>
      </c>
      <c r="B35" s="82">
        <v>2.75</v>
      </c>
      <c r="C35" s="82">
        <v>2</v>
      </c>
      <c r="D35" s="82">
        <v>3</v>
      </c>
      <c r="E35" s="82">
        <v>3</v>
      </c>
      <c r="F35" s="82">
        <v>3</v>
      </c>
      <c r="G35" s="82">
        <v>1</v>
      </c>
      <c r="H35" s="82">
        <v>1</v>
      </c>
    </row>
    <row r="36" spans="1:8" x14ac:dyDescent="0.6">
      <c r="A36" s="82" t="s">
        <v>492</v>
      </c>
      <c r="B36" s="82">
        <v>3</v>
      </c>
      <c r="C36" s="82">
        <v>3</v>
      </c>
      <c r="D36" s="82">
        <v>3</v>
      </c>
      <c r="E36" s="82">
        <v>3</v>
      </c>
      <c r="F36" s="82">
        <v>3</v>
      </c>
      <c r="G36" s="82">
        <v>2</v>
      </c>
      <c r="H36" s="82">
        <v>2</v>
      </c>
    </row>
    <row r="37" spans="1:8" x14ac:dyDescent="0.6">
      <c r="A37" s="82" t="s">
        <v>651</v>
      </c>
      <c r="B37" s="82">
        <v>3</v>
      </c>
      <c r="C37" s="82">
        <v>3</v>
      </c>
      <c r="D37" s="82">
        <v>3</v>
      </c>
      <c r="E37" s="82">
        <v>3</v>
      </c>
      <c r="F37" s="82">
        <v>3</v>
      </c>
      <c r="G37" s="82">
        <v>1</v>
      </c>
      <c r="H37" s="82">
        <v>1</v>
      </c>
    </row>
    <row r="38" spans="1:8" x14ac:dyDescent="0.6">
      <c r="A38" s="82" t="s">
        <v>125</v>
      </c>
      <c r="B38" s="82">
        <v>2.5</v>
      </c>
      <c r="C38" s="82">
        <v>2</v>
      </c>
      <c r="D38" s="82">
        <v>2</v>
      </c>
      <c r="E38" s="82">
        <v>3</v>
      </c>
      <c r="F38" s="82">
        <v>3</v>
      </c>
      <c r="G38" s="82">
        <v>1</v>
      </c>
      <c r="H38" s="82">
        <v>2</v>
      </c>
    </row>
    <row r="39" spans="1:8" x14ac:dyDescent="0.6">
      <c r="A39" s="82" t="s">
        <v>506</v>
      </c>
      <c r="B39" s="82">
        <v>3</v>
      </c>
      <c r="C39" s="82">
        <v>3</v>
      </c>
      <c r="D39" s="82">
        <v>3</v>
      </c>
      <c r="E39" s="82">
        <v>3</v>
      </c>
      <c r="F39" s="82">
        <v>3</v>
      </c>
      <c r="G39" s="82">
        <v>1</v>
      </c>
      <c r="H39" s="82">
        <v>1</v>
      </c>
    </row>
    <row r="40" spans="1:8" x14ac:dyDescent="0.6">
      <c r="A40" s="82" t="s">
        <v>599</v>
      </c>
      <c r="B40" s="82">
        <v>3</v>
      </c>
      <c r="C40" s="82">
        <v>3</v>
      </c>
      <c r="D40" s="82">
        <v>3</v>
      </c>
      <c r="E40" s="82">
        <v>3</v>
      </c>
      <c r="F40" s="82">
        <v>3</v>
      </c>
      <c r="G40" s="82">
        <v>2</v>
      </c>
      <c r="H40" s="82">
        <v>2</v>
      </c>
    </row>
    <row r="41" spans="1:8" x14ac:dyDescent="0.6">
      <c r="A41" s="82" t="s">
        <v>566</v>
      </c>
      <c r="B41" s="82">
        <v>3</v>
      </c>
      <c r="C41" s="82">
        <v>3</v>
      </c>
      <c r="D41" s="82">
        <v>3</v>
      </c>
      <c r="E41" s="82">
        <v>3</v>
      </c>
      <c r="F41" s="82">
        <v>3</v>
      </c>
      <c r="G41" s="82">
        <v>1</v>
      </c>
      <c r="H41" s="82">
        <v>1</v>
      </c>
    </row>
    <row r="42" spans="1:8" x14ac:dyDescent="0.6">
      <c r="A42" s="82" t="s">
        <v>451</v>
      </c>
      <c r="B42" s="82">
        <v>2.75</v>
      </c>
      <c r="C42" s="82">
        <v>2</v>
      </c>
      <c r="D42" s="82">
        <v>3</v>
      </c>
      <c r="E42" s="82">
        <v>3</v>
      </c>
      <c r="F42" s="82">
        <v>3</v>
      </c>
      <c r="G42" s="82">
        <v>1</v>
      </c>
      <c r="H42" s="82">
        <v>1</v>
      </c>
    </row>
    <row r="43" spans="1:8" x14ac:dyDescent="0.6">
      <c r="A43" s="82" t="s">
        <v>560</v>
      </c>
      <c r="B43" s="82">
        <v>2.75</v>
      </c>
      <c r="C43" s="82">
        <v>2</v>
      </c>
      <c r="D43" s="82">
        <v>3</v>
      </c>
      <c r="E43" s="82">
        <v>3</v>
      </c>
      <c r="F43" s="82">
        <v>3</v>
      </c>
      <c r="G43" s="82">
        <v>1</v>
      </c>
      <c r="H43" s="82">
        <v>1</v>
      </c>
    </row>
    <row r="44" spans="1:8" x14ac:dyDescent="0.6">
      <c r="A44" s="82" t="s">
        <v>464</v>
      </c>
      <c r="B44" s="82">
        <v>3</v>
      </c>
      <c r="C44" s="82">
        <v>3</v>
      </c>
      <c r="D44" s="82">
        <v>3</v>
      </c>
      <c r="E44" s="82">
        <v>3</v>
      </c>
      <c r="F44" s="82">
        <v>3</v>
      </c>
      <c r="G44" s="82">
        <v>1</v>
      </c>
      <c r="H44" s="82">
        <v>1</v>
      </c>
    </row>
    <row r="45" spans="1:8" x14ac:dyDescent="0.6">
      <c r="A45" s="82" t="s">
        <v>491</v>
      </c>
      <c r="B45" s="82">
        <v>3</v>
      </c>
      <c r="C45" s="82">
        <v>3</v>
      </c>
      <c r="D45" s="82">
        <v>3</v>
      </c>
      <c r="E45" s="82">
        <v>3</v>
      </c>
      <c r="F45" s="82">
        <v>3</v>
      </c>
      <c r="G45" s="82">
        <v>2</v>
      </c>
      <c r="H45" s="82">
        <v>2</v>
      </c>
    </row>
    <row r="46" spans="1:8" x14ac:dyDescent="0.6">
      <c r="A46" s="82" t="s">
        <v>533</v>
      </c>
      <c r="B46" s="82">
        <v>2.75</v>
      </c>
      <c r="C46" s="82">
        <v>3</v>
      </c>
      <c r="D46" s="82">
        <v>3</v>
      </c>
      <c r="E46" s="82">
        <v>3</v>
      </c>
      <c r="F46" s="82">
        <v>2</v>
      </c>
      <c r="G46" s="82">
        <v>1</v>
      </c>
      <c r="H46" s="82">
        <v>1</v>
      </c>
    </row>
    <row r="47" spans="1:8" x14ac:dyDescent="0.6">
      <c r="A47" s="82" t="s">
        <v>618</v>
      </c>
      <c r="B47" s="82">
        <v>2.75</v>
      </c>
      <c r="C47" s="82">
        <v>3</v>
      </c>
      <c r="D47" s="82">
        <v>3</v>
      </c>
      <c r="E47" s="82">
        <v>2</v>
      </c>
      <c r="F47" s="82">
        <v>3</v>
      </c>
      <c r="G47" s="82">
        <v>1</v>
      </c>
      <c r="H47" s="82">
        <v>1</v>
      </c>
    </row>
    <row r="48" spans="1:8" x14ac:dyDescent="0.6">
      <c r="A48" s="82" t="s">
        <v>557</v>
      </c>
      <c r="B48" s="82">
        <v>3</v>
      </c>
      <c r="C48" s="82">
        <v>3</v>
      </c>
      <c r="D48" s="82">
        <v>3</v>
      </c>
      <c r="E48" s="82">
        <v>3</v>
      </c>
      <c r="F48" s="82">
        <v>3</v>
      </c>
      <c r="G48" s="82">
        <v>1</v>
      </c>
      <c r="H48" s="82">
        <v>1</v>
      </c>
    </row>
    <row r="49" spans="1:8" x14ac:dyDescent="0.6">
      <c r="A49" s="82" t="s">
        <v>481</v>
      </c>
      <c r="B49" s="82">
        <v>2.5</v>
      </c>
      <c r="C49" s="82">
        <v>3</v>
      </c>
      <c r="D49" s="82">
        <v>2</v>
      </c>
      <c r="E49" s="82">
        <v>2</v>
      </c>
      <c r="F49" s="82">
        <v>3</v>
      </c>
      <c r="G49" s="82">
        <v>1</v>
      </c>
      <c r="H49" s="82">
        <v>1</v>
      </c>
    </row>
    <row r="50" spans="1:8" x14ac:dyDescent="0.6">
      <c r="A50" s="82" t="s">
        <v>537</v>
      </c>
      <c r="B50" s="82">
        <v>2.5</v>
      </c>
      <c r="C50" s="82">
        <v>3</v>
      </c>
      <c r="D50" s="82">
        <v>2</v>
      </c>
      <c r="E50" s="82">
        <v>2</v>
      </c>
      <c r="F50" s="82">
        <v>3</v>
      </c>
      <c r="G50" s="82">
        <v>2</v>
      </c>
      <c r="H50" s="82">
        <v>2</v>
      </c>
    </row>
    <row r="51" spans="1:8" x14ac:dyDescent="0.6">
      <c r="A51" s="82" t="s">
        <v>648</v>
      </c>
      <c r="B51" s="82">
        <v>3</v>
      </c>
      <c r="C51" s="82">
        <v>3</v>
      </c>
      <c r="D51" s="82">
        <v>3</v>
      </c>
      <c r="E51" s="82">
        <v>3</v>
      </c>
      <c r="F51" s="82">
        <v>3</v>
      </c>
      <c r="G51" s="82">
        <v>1</v>
      </c>
      <c r="H51" s="82">
        <v>1</v>
      </c>
    </row>
    <row r="52" spans="1:8" x14ac:dyDescent="0.6">
      <c r="A52" s="82" t="s">
        <v>531</v>
      </c>
      <c r="B52" s="82">
        <v>2.75</v>
      </c>
      <c r="C52" s="82">
        <v>3</v>
      </c>
      <c r="D52" s="82">
        <v>3</v>
      </c>
      <c r="E52" s="82">
        <v>2</v>
      </c>
      <c r="F52" s="82">
        <v>3</v>
      </c>
      <c r="G52" s="82">
        <v>1</v>
      </c>
      <c r="H52" s="82">
        <v>1</v>
      </c>
    </row>
    <row r="53" spans="1:8" x14ac:dyDescent="0.6">
      <c r="A53" s="82" t="s">
        <v>522</v>
      </c>
      <c r="B53" s="82">
        <v>2.75</v>
      </c>
      <c r="C53" s="82">
        <v>3</v>
      </c>
      <c r="D53" s="82">
        <v>3</v>
      </c>
      <c r="E53" s="82">
        <v>2</v>
      </c>
      <c r="F53" s="82">
        <v>3</v>
      </c>
      <c r="G53" s="82">
        <v>1</v>
      </c>
      <c r="H53" s="82">
        <v>1</v>
      </c>
    </row>
    <row r="54" spans="1:8" x14ac:dyDescent="0.6">
      <c r="A54" s="82" t="s">
        <v>616</v>
      </c>
      <c r="B54" s="82">
        <v>2.5</v>
      </c>
      <c r="C54" s="82">
        <v>2</v>
      </c>
      <c r="D54" s="82">
        <v>3</v>
      </c>
      <c r="E54" s="82">
        <v>3</v>
      </c>
      <c r="F54" s="82">
        <v>2</v>
      </c>
      <c r="G54" s="82">
        <v>1</v>
      </c>
      <c r="H54" s="82">
        <v>1</v>
      </c>
    </row>
    <row r="55" spans="1:8" x14ac:dyDescent="0.6">
      <c r="A55" s="82" t="s">
        <v>470</v>
      </c>
      <c r="B55" s="82">
        <v>3</v>
      </c>
      <c r="C55" s="82">
        <v>3</v>
      </c>
      <c r="D55" s="82">
        <v>3</v>
      </c>
      <c r="E55" s="82">
        <v>3</v>
      </c>
      <c r="F55" s="82">
        <v>3</v>
      </c>
      <c r="G55" s="82">
        <v>2</v>
      </c>
      <c r="H55" s="82">
        <v>2</v>
      </c>
    </row>
    <row r="56" spans="1:8" x14ac:dyDescent="0.6">
      <c r="A56" s="82" t="s">
        <v>758</v>
      </c>
      <c r="B56" s="82">
        <v>3</v>
      </c>
      <c r="C56" s="82">
        <v>3</v>
      </c>
      <c r="D56" s="82">
        <v>3</v>
      </c>
      <c r="E56" s="82">
        <v>3</v>
      </c>
      <c r="F56" s="82">
        <v>3</v>
      </c>
      <c r="G56" s="82">
        <v>1</v>
      </c>
      <c r="H56" s="82">
        <v>1</v>
      </c>
    </row>
    <row r="57" spans="1:8" x14ac:dyDescent="0.6">
      <c r="A57" s="82" t="s">
        <v>454</v>
      </c>
      <c r="B57" s="82">
        <v>2.25</v>
      </c>
      <c r="C57" s="82">
        <v>2</v>
      </c>
      <c r="D57" s="82">
        <v>2</v>
      </c>
      <c r="E57" s="82">
        <v>3</v>
      </c>
      <c r="F57" s="82">
        <v>2</v>
      </c>
      <c r="G57" s="82">
        <v>1</v>
      </c>
      <c r="H57" s="82">
        <v>1</v>
      </c>
    </row>
    <row r="58" spans="1:8" x14ac:dyDescent="0.6">
      <c r="A58" s="82" t="s">
        <v>471</v>
      </c>
      <c r="B58" s="82">
        <v>3</v>
      </c>
      <c r="C58" s="82">
        <v>3</v>
      </c>
      <c r="D58" s="82">
        <v>3</v>
      </c>
      <c r="E58" s="82">
        <v>3</v>
      </c>
      <c r="F58" s="82">
        <v>3</v>
      </c>
      <c r="G58" s="82">
        <v>1</v>
      </c>
      <c r="H58" s="82">
        <v>1</v>
      </c>
    </row>
    <row r="59" spans="1:8" x14ac:dyDescent="0.6">
      <c r="A59" s="82" t="s">
        <v>484</v>
      </c>
      <c r="B59" s="82">
        <v>3</v>
      </c>
      <c r="C59" s="82">
        <v>3</v>
      </c>
      <c r="D59" s="82">
        <v>3</v>
      </c>
      <c r="E59" s="82">
        <v>3</v>
      </c>
      <c r="F59" s="82">
        <v>3</v>
      </c>
      <c r="G59" s="82">
        <v>1</v>
      </c>
      <c r="H59" s="82">
        <v>1</v>
      </c>
    </row>
    <row r="60" spans="1:8" x14ac:dyDescent="0.6">
      <c r="A60" s="82" t="s">
        <v>532</v>
      </c>
      <c r="B60" s="82">
        <v>3</v>
      </c>
      <c r="C60" s="82">
        <v>3</v>
      </c>
      <c r="D60" s="82">
        <v>3</v>
      </c>
      <c r="E60" s="82">
        <v>3</v>
      </c>
      <c r="F60" s="82">
        <v>3</v>
      </c>
      <c r="G60" s="82">
        <v>2</v>
      </c>
      <c r="H60" s="82">
        <v>2</v>
      </c>
    </row>
    <row r="61" spans="1:8" x14ac:dyDescent="0.6">
      <c r="A61" s="82" t="s">
        <v>654</v>
      </c>
      <c r="B61" s="82">
        <v>3</v>
      </c>
      <c r="C61" s="82">
        <v>3</v>
      </c>
      <c r="D61" s="82">
        <v>3</v>
      </c>
      <c r="E61" s="82">
        <v>3</v>
      </c>
      <c r="F61" s="82">
        <v>3</v>
      </c>
      <c r="G61" s="82">
        <v>1</v>
      </c>
      <c r="H61" s="82">
        <v>1</v>
      </c>
    </row>
    <row r="62" spans="1:8" x14ac:dyDescent="0.6">
      <c r="A62" s="82" t="s">
        <v>505</v>
      </c>
      <c r="B62" s="82">
        <v>3</v>
      </c>
      <c r="C62" s="82">
        <v>3</v>
      </c>
      <c r="D62" s="82">
        <v>3</v>
      </c>
      <c r="E62" s="82">
        <v>3</v>
      </c>
      <c r="F62" s="82">
        <v>3</v>
      </c>
      <c r="G62" s="82">
        <v>1</v>
      </c>
      <c r="H62" s="82">
        <v>1</v>
      </c>
    </row>
    <row r="63" spans="1:8" x14ac:dyDescent="0.6">
      <c r="A63" s="82" t="s">
        <v>91</v>
      </c>
      <c r="B63" s="82">
        <v>3</v>
      </c>
      <c r="C63" s="82">
        <v>3</v>
      </c>
      <c r="D63" s="82">
        <v>3</v>
      </c>
      <c r="E63" s="82">
        <v>3</v>
      </c>
      <c r="F63" s="82">
        <v>3</v>
      </c>
      <c r="G63" s="82">
        <v>1</v>
      </c>
      <c r="H63" s="82">
        <v>1</v>
      </c>
    </row>
    <row r="64" spans="1:8" x14ac:dyDescent="0.6">
      <c r="A64" s="82" t="s">
        <v>500</v>
      </c>
      <c r="B64" s="82">
        <v>2.38</v>
      </c>
      <c r="C64" s="82">
        <v>2.5</v>
      </c>
      <c r="D64" s="82">
        <v>2</v>
      </c>
      <c r="E64" s="82">
        <v>2.5</v>
      </c>
      <c r="F64" s="82">
        <v>2.5</v>
      </c>
      <c r="G64" s="82">
        <v>2</v>
      </c>
      <c r="H64" s="82">
        <v>2</v>
      </c>
    </row>
    <row r="65" spans="1:8" x14ac:dyDescent="0.6">
      <c r="A65" s="82" t="s">
        <v>619</v>
      </c>
      <c r="B65" s="82">
        <v>2.75</v>
      </c>
      <c r="C65" s="82">
        <v>3</v>
      </c>
      <c r="D65" s="82">
        <v>3</v>
      </c>
      <c r="E65" s="82">
        <v>3</v>
      </c>
      <c r="F65" s="82">
        <v>2</v>
      </c>
      <c r="G65" s="82">
        <v>1</v>
      </c>
      <c r="H65" s="82">
        <v>1</v>
      </c>
    </row>
    <row r="66" spans="1:8" x14ac:dyDescent="0.6">
      <c r="A66" s="82" t="s">
        <v>578</v>
      </c>
      <c r="B66" s="82">
        <v>3</v>
      </c>
      <c r="C66" s="82">
        <v>3</v>
      </c>
      <c r="D66" s="82">
        <v>3</v>
      </c>
      <c r="E66" s="82">
        <v>3</v>
      </c>
      <c r="F66" s="82">
        <v>3</v>
      </c>
      <c r="G66" s="82">
        <v>2</v>
      </c>
      <c r="H66" s="82">
        <v>2</v>
      </c>
    </row>
    <row r="67" spans="1:8" x14ac:dyDescent="0.6">
      <c r="A67" s="82" t="s">
        <v>628</v>
      </c>
      <c r="B67" s="82">
        <v>3</v>
      </c>
      <c r="C67" s="82">
        <v>3</v>
      </c>
      <c r="D67" s="82">
        <v>3</v>
      </c>
      <c r="E67" s="82">
        <v>3</v>
      </c>
      <c r="F67" s="82">
        <v>3</v>
      </c>
      <c r="G67" s="82">
        <v>1</v>
      </c>
      <c r="H67" s="82">
        <v>1</v>
      </c>
    </row>
    <row r="68" spans="1:8" x14ac:dyDescent="0.6">
      <c r="A68" s="82" t="s">
        <v>652</v>
      </c>
      <c r="B68" s="82">
        <v>3</v>
      </c>
      <c r="C68" s="82">
        <v>3</v>
      </c>
      <c r="D68" s="82">
        <v>3</v>
      </c>
      <c r="E68" s="82">
        <v>3</v>
      </c>
      <c r="F68" s="82">
        <v>3</v>
      </c>
      <c r="G68" s="82">
        <v>1</v>
      </c>
      <c r="H68" s="82">
        <v>1</v>
      </c>
    </row>
    <row r="69" spans="1:8" x14ac:dyDescent="0.6">
      <c r="A69" s="82" t="s">
        <v>617</v>
      </c>
      <c r="B69" s="82">
        <v>3</v>
      </c>
      <c r="C69" s="82">
        <v>3</v>
      </c>
      <c r="D69" s="82">
        <v>3</v>
      </c>
      <c r="E69" s="82">
        <v>3</v>
      </c>
      <c r="F69" s="82">
        <v>3</v>
      </c>
      <c r="G69" s="82">
        <v>1</v>
      </c>
      <c r="H69" s="82">
        <v>1</v>
      </c>
    </row>
    <row r="70" spans="1:8" x14ac:dyDescent="0.6">
      <c r="A70" s="82" t="s">
        <v>514</v>
      </c>
      <c r="B70" s="82">
        <v>3</v>
      </c>
      <c r="C70" s="82">
        <v>3</v>
      </c>
      <c r="D70" s="82">
        <v>3</v>
      </c>
      <c r="E70" s="82">
        <v>3</v>
      </c>
      <c r="F70" s="82">
        <v>3</v>
      </c>
      <c r="G70" s="82">
        <v>2</v>
      </c>
      <c r="H70" s="82">
        <v>2</v>
      </c>
    </row>
    <row r="71" spans="1:8" x14ac:dyDescent="0.6">
      <c r="A71" s="82" t="s">
        <v>525</v>
      </c>
      <c r="B71" s="82">
        <v>2.5</v>
      </c>
      <c r="C71" s="82">
        <v>3</v>
      </c>
      <c r="D71" s="82">
        <v>3</v>
      </c>
      <c r="E71" s="82">
        <v>2</v>
      </c>
      <c r="F71" s="82">
        <v>2</v>
      </c>
      <c r="G71" s="82">
        <v>1</v>
      </c>
      <c r="H71" s="82">
        <v>1</v>
      </c>
    </row>
    <row r="72" spans="1:8" x14ac:dyDescent="0.6">
      <c r="A72" s="82" t="s">
        <v>448</v>
      </c>
      <c r="B72" s="82">
        <v>2.75</v>
      </c>
      <c r="C72" s="82">
        <v>2.5</v>
      </c>
      <c r="D72" s="82">
        <v>3</v>
      </c>
      <c r="E72" s="82">
        <v>2.5</v>
      </c>
      <c r="F72" s="82">
        <v>3</v>
      </c>
      <c r="G72" s="82">
        <v>2</v>
      </c>
      <c r="H72" s="82">
        <v>2</v>
      </c>
    </row>
    <row r="73" spans="1:8" x14ac:dyDescent="0.6">
      <c r="A73" s="82" t="s">
        <v>457</v>
      </c>
      <c r="B73" s="82">
        <v>2.75</v>
      </c>
      <c r="C73" s="82">
        <v>2</v>
      </c>
      <c r="D73" s="82">
        <v>3</v>
      </c>
      <c r="E73" s="82">
        <v>3</v>
      </c>
      <c r="F73" s="82">
        <v>3</v>
      </c>
      <c r="G73" s="82">
        <v>1</v>
      </c>
      <c r="H73" s="82">
        <v>1</v>
      </c>
    </row>
    <row r="74" spans="1:8" x14ac:dyDescent="0.6">
      <c r="A74" s="82" t="s">
        <v>518</v>
      </c>
      <c r="B74" s="82">
        <v>2.5</v>
      </c>
      <c r="C74" s="82">
        <v>3</v>
      </c>
      <c r="D74" s="82">
        <v>2</v>
      </c>
      <c r="E74" s="82">
        <v>3</v>
      </c>
      <c r="F74" s="82">
        <v>2</v>
      </c>
      <c r="G74" s="82">
        <v>1</v>
      </c>
      <c r="H74" s="82">
        <v>1</v>
      </c>
    </row>
    <row r="75" spans="1:8" x14ac:dyDescent="0.6">
      <c r="A75" s="82" t="s">
        <v>587</v>
      </c>
      <c r="B75" s="82">
        <v>3</v>
      </c>
      <c r="C75" s="82">
        <v>3</v>
      </c>
      <c r="D75" s="82">
        <v>3</v>
      </c>
      <c r="E75" s="82">
        <v>3</v>
      </c>
      <c r="F75" s="82">
        <v>3</v>
      </c>
      <c r="G75" s="82">
        <v>1</v>
      </c>
      <c r="H75" s="82">
        <v>1</v>
      </c>
    </row>
    <row r="76" spans="1:8" x14ac:dyDescent="0.6">
      <c r="A76" s="82" t="s">
        <v>498</v>
      </c>
      <c r="B76" s="82">
        <v>2.75</v>
      </c>
      <c r="C76" s="82">
        <v>3</v>
      </c>
      <c r="D76" s="82">
        <v>3</v>
      </c>
      <c r="E76" s="82">
        <v>2</v>
      </c>
      <c r="F76" s="82">
        <v>3</v>
      </c>
      <c r="G76" s="82">
        <v>1</v>
      </c>
      <c r="H76" s="82">
        <v>1</v>
      </c>
    </row>
    <row r="77" spans="1:8" x14ac:dyDescent="0.6">
      <c r="A77" s="82" t="s">
        <v>515</v>
      </c>
      <c r="B77" s="82">
        <v>2.63</v>
      </c>
      <c r="C77" s="82">
        <v>3</v>
      </c>
      <c r="D77" s="82">
        <v>3</v>
      </c>
      <c r="E77" s="82">
        <v>2.5</v>
      </c>
      <c r="F77" s="82">
        <v>2</v>
      </c>
      <c r="G77" s="82">
        <v>2</v>
      </c>
      <c r="H77" s="82">
        <v>2</v>
      </c>
    </row>
    <row r="78" spans="1:8" x14ac:dyDescent="0.6">
      <c r="A78" s="82" t="s">
        <v>759</v>
      </c>
      <c r="B78" s="82">
        <v>3</v>
      </c>
      <c r="C78" s="82">
        <v>3</v>
      </c>
      <c r="D78" s="82">
        <v>3</v>
      </c>
      <c r="E78" s="82">
        <v>3</v>
      </c>
      <c r="F78" s="82">
        <v>3</v>
      </c>
      <c r="G78" s="82">
        <v>1</v>
      </c>
      <c r="H78" s="82">
        <v>1</v>
      </c>
    </row>
    <row r="79" spans="1:8" x14ac:dyDescent="0.6">
      <c r="A79" s="82" t="s">
        <v>433</v>
      </c>
      <c r="B79" s="82">
        <v>2.75</v>
      </c>
      <c r="C79" s="82">
        <v>3</v>
      </c>
      <c r="D79" s="82">
        <v>2.5</v>
      </c>
      <c r="E79" s="82">
        <v>3</v>
      </c>
      <c r="F79" s="82">
        <v>2.5</v>
      </c>
      <c r="G79" s="82">
        <v>2</v>
      </c>
      <c r="H79" s="82">
        <v>2</v>
      </c>
    </row>
    <row r="80" spans="1:8" x14ac:dyDescent="0.6">
      <c r="A80" s="82" t="s">
        <v>511</v>
      </c>
      <c r="B80" s="82">
        <v>3</v>
      </c>
      <c r="C80" s="82">
        <v>3</v>
      </c>
      <c r="D80" s="82">
        <v>3</v>
      </c>
      <c r="E80" s="82">
        <v>3</v>
      </c>
      <c r="F80" s="82">
        <v>3</v>
      </c>
      <c r="G80" s="82">
        <v>2</v>
      </c>
      <c r="H80" s="82">
        <v>2</v>
      </c>
    </row>
    <row r="81" spans="1:8" x14ac:dyDescent="0.6">
      <c r="A81" s="82" t="s">
        <v>84</v>
      </c>
      <c r="B81" s="82">
        <v>2</v>
      </c>
      <c r="C81" s="82">
        <v>2</v>
      </c>
      <c r="D81" s="82">
        <v>2</v>
      </c>
      <c r="E81" s="82">
        <v>2</v>
      </c>
      <c r="F81" s="82">
        <v>2</v>
      </c>
      <c r="G81" s="82">
        <v>1</v>
      </c>
      <c r="H81" s="82">
        <v>1</v>
      </c>
    </row>
    <row r="82" spans="1:8" x14ac:dyDescent="0.6">
      <c r="A82" s="82" t="s">
        <v>503</v>
      </c>
      <c r="B82" s="82">
        <v>3</v>
      </c>
      <c r="C82" s="82">
        <v>3</v>
      </c>
      <c r="D82" s="82">
        <v>3</v>
      </c>
      <c r="E82" s="82">
        <v>3</v>
      </c>
      <c r="F82" s="82">
        <v>3</v>
      </c>
      <c r="G82" s="82">
        <v>1</v>
      </c>
      <c r="H82" s="82">
        <v>1</v>
      </c>
    </row>
    <row r="83" spans="1:8" x14ac:dyDescent="0.6">
      <c r="A83" s="82" t="s">
        <v>550</v>
      </c>
      <c r="B83" s="82">
        <v>3</v>
      </c>
      <c r="C83" s="82">
        <v>3</v>
      </c>
      <c r="D83" s="82">
        <v>3</v>
      </c>
      <c r="E83" s="82">
        <v>3</v>
      </c>
      <c r="F83" s="82">
        <v>3</v>
      </c>
      <c r="G83" s="82">
        <v>1</v>
      </c>
      <c r="H83" s="82">
        <v>1</v>
      </c>
    </row>
    <row r="84" spans="1:8" x14ac:dyDescent="0.6">
      <c r="A84" s="82" t="s">
        <v>567</v>
      </c>
      <c r="B84" s="82">
        <v>3</v>
      </c>
      <c r="C84" s="82">
        <v>3</v>
      </c>
      <c r="D84" s="82">
        <v>3</v>
      </c>
      <c r="E84" s="82">
        <v>3</v>
      </c>
      <c r="F84" s="82">
        <v>3</v>
      </c>
      <c r="G84" s="82">
        <v>1</v>
      </c>
      <c r="H84" s="82">
        <v>1</v>
      </c>
    </row>
    <row r="85" spans="1:8" x14ac:dyDescent="0.6">
      <c r="A85" s="82" t="s">
        <v>624</v>
      </c>
      <c r="B85" s="82">
        <v>3</v>
      </c>
      <c r="C85" s="82">
        <v>3</v>
      </c>
      <c r="D85" s="82">
        <v>3</v>
      </c>
      <c r="E85" s="82">
        <v>3</v>
      </c>
      <c r="F85" s="82">
        <v>3</v>
      </c>
      <c r="G85" s="82">
        <v>1</v>
      </c>
      <c r="H85" s="82">
        <v>1</v>
      </c>
    </row>
    <row r="86" spans="1:8" x14ac:dyDescent="0.6">
      <c r="A86" s="82" t="s">
        <v>439</v>
      </c>
      <c r="B86" s="82">
        <v>3</v>
      </c>
      <c r="C86" s="82">
        <v>3</v>
      </c>
      <c r="D86" s="82">
        <v>3</v>
      </c>
      <c r="E86" s="82">
        <v>3</v>
      </c>
      <c r="F86" s="82">
        <v>3</v>
      </c>
      <c r="G86" s="82">
        <v>2</v>
      </c>
      <c r="H86" s="82">
        <v>2</v>
      </c>
    </row>
    <row r="87" spans="1:8" x14ac:dyDescent="0.6">
      <c r="A87" s="82" t="s">
        <v>627</v>
      </c>
      <c r="B87" s="82">
        <v>3</v>
      </c>
      <c r="C87" s="82">
        <v>3</v>
      </c>
      <c r="D87" s="82">
        <v>3</v>
      </c>
      <c r="E87" s="82">
        <v>3</v>
      </c>
      <c r="F87" s="82">
        <v>3</v>
      </c>
      <c r="G87" s="82">
        <v>1</v>
      </c>
      <c r="H87" s="82">
        <v>1</v>
      </c>
    </row>
    <row r="88" spans="1:8" x14ac:dyDescent="0.6">
      <c r="A88" s="82" t="s">
        <v>552</v>
      </c>
      <c r="B88" s="82">
        <v>3</v>
      </c>
      <c r="C88" s="82">
        <v>3</v>
      </c>
      <c r="D88" s="82">
        <v>3</v>
      </c>
      <c r="E88" s="82">
        <v>3</v>
      </c>
      <c r="F88" s="82">
        <v>3</v>
      </c>
      <c r="G88" s="82">
        <v>1</v>
      </c>
      <c r="H88" s="82">
        <v>1</v>
      </c>
    </row>
    <row r="89" spans="1:8" x14ac:dyDescent="0.6">
      <c r="A89" s="82" t="s">
        <v>474</v>
      </c>
      <c r="B89" s="82">
        <v>3</v>
      </c>
      <c r="C89" s="82">
        <v>3</v>
      </c>
      <c r="D89" s="82">
        <v>3</v>
      </c>
      <c r="E89" s="82">
        <v>3</v>
      </c>
      <c r="F89" s="82">
        <v>3</v>
      </c>
      <c r="G89" s="82">
        <v>1</v>
      </c>
      <c r="H89" s="82">
        <v>1</v>
      </c>
    </row>
    <row r="90" spans="1:8" x14ac:dyDescent="0.6">
      <c r="A90" s="82" t="s">
        <v>605</v>
      </c>
      <c r="B90" s="82">
        <v>3</v>
      </c>
      <c r="C90" s="82">
        <v>3</v>
      </c>
      <c r="D90" s="82">
        <v>3</v>
      </c>
      <c r="E90" s="82">
        <v>3</v>
      </c>
      <c r="F90" s="82">
        <v>3</v>
      </c>
      <c r="G90" s="82">
        <v>1</v>
      </c>
      <c r="H90" s="82">
        <v>1</v>
      </c>
    </row>
    <row r="91" spans="1:8" x14ac:dyDescent="0.6">
      <c r="A91" s="82" t="s">
        <v>536</v>
      </c>
      <c r="B91" s="82">
        <v>2.75</v>
      </c>
      <c r="C91" s="82">
        <v>3</v>
      </c>
      <c r="D91" s="82">
        <v>2</v>
      </c>
      <c r="E91" s="82">
        <v>3</v>
      </c>
      <c r="F91" s="82">
        <v>3</v>
      </c>
      <c r="G91" s="82">
        <v>1</v>
      </c>
      <c r="H91" s="82">
        <v>1</v>
      </c>
    </row>
    <row r="92" spans="1:8" x14ac:dyDescent="0.6">
      <c r="A92" s="82" t="s">
        <v>426</v>
      </c>
      <c r="B92" s="82">
        <v>3</v>
      </c>
      <c r="C92" s="82">
        <v>3</v>
      </c>
      <c r="D92" s="82">
        <v>3</v>
      </c>
      <c r="E92" s="82">
        <v>3</v>
      </c>
      <c r="F92" s="82">
        <v>3</v>
      </c>
      <c r="G92" s="82">
        <v>1</v>
      </c>
      <c r="H92" s="82">
        <v>1</v>
      </c>
    </row>
    <row r="93" spans="1:8" x14ac:dyDescent="0.6">
      <c r="A93" s="82" t="s">
        <v>634</v>
      </c>
      <c r="B93" s="82">
        <v>2.25</v>
      </c>
      <c r="C93" s="82">
        <v>2</v>
      </c>
      <c r="D93" s="82">
        <v>2</v>
      </c>
      <c r="E93" s="82">
        <v>2</v>
      </c>
      <c r="F93" s="82">
        <v>3</v>
      </c>
      <c r="G93" s="82">
        <v>1</v>
      </c>
      <c r="H93" s="82">
        <v>1</v>
      </c>
    </row>
    <row r="94" spans="1:8" x14ac:dyDescent="0.6">
      <c r="A94" s="82" t="s">
        <v>478</v>
      </c>
      <c r="B94" s="82">
        <v>3</v>
      </c>
      <c r="C94" s="82">
        <v>3</v>
      </c>
      <c r="D94" s="82">
        <v>3</v>
      </c>
      <c r="E94" s="82">
        <v>3</v>
      </c>
      <c r="F94" s="82">
        <v>3</v>
      </c>
      <c r="G94" s="82">
        <v>1</v>
      </c>
      <c r="H94" s="82">
        <v>1</v>
      </c>
    </row>
    <row r="95" spans="1:8" x14ac:dyDescent="0.6">
      <c r="A95" s="82" t="s">
        <v>579</v>
      </c>
      <c r="B95" s="82">
        <v>2.5</v>
      </c>
      <c r="C95" s="82">
        <v>2</v>
      </c>
      <c r="D95" s="82">
        <v>2.5</v>
      </c>
      <c r="E95" s="82">
        <v>2.5</v>
      </c>
      <c r="F95" s="82">
        <v>3</v>
      </c>
      <c r="G95" s="82">
        <v>2</v>
      </c>
      <c r="H95" s="82">
        <v>2</v>
      </c>
    </row>
    <row r="96" spans="1:8" x14ac:dyDescent="0.6">
      <c r="A96" s="82" t="s">
        <v>490</v>
      </c>
      <c r="B96" s="82">
        <v>3</v>
      </c>
      <c r="C96" s="82">
        <v>3</v>
      </c>
      <c r="D96" s="82">
        <v>3</v>
      </c>
      <c r="E96" s="82">
        <v>3</v>
      </c>
      <c r="F96" s="82">
        <v>3</v>
      </c>
      <c r="G96" s="82">
        <v>1</v>
      </c>
      <c r="H96" s="82">
        <v>1</v>
      </c>
    </row>
    <row r="97" spans="1:8" x14ac:dyDescent="0.6">
      <c r="A97" s="82" t="s">
        <v>544</v>
      </c>
      <c r="B97" s="82">
        <v>2.63</v>
      </c>
      <c r="C97" s="82">
        <v>2.5</v>
      </c>
      <c r="D97" s="82">
        <v>2.5</v>
      </c>
      <c r="E97" s="82">
        <v>3</v>
      </c>
      <c r="F97" s="82">
        <v>2.5</v>
      </c>
      <c r="G97" s="82">
        <v>2</v>
      </c>
      <c r="H97" s="82">
        <v>2</v>
      </c>
    </row>
    <row r="98" spans="1:8" x14ac:dyDescent="0.6">
      <c r="A98" s="82" t="s">
        <v>570</v>
      </c>
      <c r="B98" s="82">
        <v>3</v>
      </c>
      <c r="C98" s="82">
        <v>3</v>
      </c>
      <c r="D98" s="82">
        <v>3</v>
      </c>
      <c r="E98" s="82">
        <v>3</v>
      </c>
      <c r="F98" s="82">
        <v>3</v>
      </c>
      <c r="G98" s="82">
        <v>1</v>
      </c>
      <c r="H98" s="82">
        <v>1</v>
      </c>
    </row>
    <row r="99" spans="1:8" x14ac:dyDescent="0.6">
      <c r="A99" s="82" t="s">
        <v>421</v>
      </c>
      <c r="B99" s="82">
        <v>3</v>
      </c>
      <c r="C99" s="82">
        <v>3</v>
      </c>
      <c r="D99" s="82">
        <v>3</v>
      </c>
      <c r="E99" s="82">
        <v>3</v>
      </c>
      <c r="F99" s="82">
        <v>3</v>
      </c>
      <c r="G99" s="82">
        <v>2</v>
      </c>
      <c r="H99" s="82">
        <v>2</v>
      </c>
    </row>
    <row r="100" spans="1:8" x14ac:dyDescent="0.6">
      <c r="A100" s="82" t="s">
        <v>416</v>
      </c>
      <c r="B100" s="82">
        <v>1.5</v>
      </c>
      <c r="C100" s="82">
        <v>2</v>
      </c>
      <c r="D100" s="82">
        <v>1</v>
      </c>
      <c r="E100" s="82">
        <v>1</v>
      </c>
      <c r="F100" s="82">
        <v>2</v>
      </c>
      <c r="G100" s="82">
        <v>1</v>
      </c>
      <c r="H100" s="82">
        <v>1</v>
      </c>
    </row>
    <row r="101" spans="1:8" x14ac:dyDescent="0.6">
      <c r="A101" s="82" t="s">
        <v>611</v>
      </c>
      <c r="B101" s="82">
        <v>3</v>
      </c>
      <c r="C101" s="82">
        <v>3</v>
      </c>
      <c r="D101" s="82">
        <v>3</v>
      </c>
      <c r="E101" s="82">
        <v>3</v>
      </c>
      <c r="F101" s="82">
        <v>3</v>
      </c>
      <c r="G101" s="82">
        <v>1</v>
      </c>
      <c r="H101" s="82">
        <v>1</v>
      </c>
    </row>
    <row r="102" spans="1:8" x14ac:dyDescent="0.6">
      <c r="A102" s="82" t="s">
        <v>530</v>
      </c>
      <c r="B102" s="82">
        <v>3</v>
      </c>
      <c r="C102" s="82">
        <v>3</v>
      </c>
      <c r="D102" s="82">
        <v>3</v>
      </c>
      <c r="E102" s="82">
        <v>3</v>
      </c>
      <c r="F102" s="82">
        <v>3</v>
      </c>
      <c r="G102" s="82">
        <v>1</v>
      </c>
      <c r="H102" s="82">
        <v>1</v>
      </c>
    </row>
    <row r="103" spans="1:8" x14ac:dyDescent="0.6">
      <c r="A103" s="82" t="s">
        <v>438</v>
      </c>
      <c r="B103" s="82">
        <v>3</v>
      </c>
      <c r="C103" s="82">
        <v>3</v>
      </c>
      <c r="D103" s="82">
        <v>3</v>
      </c>
      <c r="E103" s="82">
        <v>3</v>
      </c>
      <c r="F103" s="82">
        <v>3</v>
      </c>
      <c r="G103" s="82">
        <v>1</v>
      </c>
      <c r="H103" s="82">
        <v>1</v>
      </c>
    </row>
    <row r="104" spans="1:8" x14ac:dyDescent="0.6">
      <c r="A104" s="82" t="s">
        <v>493</v>
      </c>
      <c r="B104" s="82">
        <v>2.5</v>
      </c>
      <c r="C104" s="82">
        <v>3</v>
      </c>
      <c r="D104" s="82">
        <v>2</v>
      </c>
      <c r="E104" s="82">
        <v>3</v>
      </c>
      <c r="F104" s="82">
        <v>2</v>
      </c>
      <c r="G104" s="82">
        <v>1</v>
      </c>
      <c r="H104" s="82">
        <v>1</v>
      </c>
    </row>
    <row r="105" spans="1:8" x14ac:dyDescent="0.6">
      <c r="A105" s="82" t="s">
        <v>489</v>
      </c>
      <c r="B105" s="82">
        <v>2.75</v>
      </c>
      <c r="C105" s="82">
        <v>3</v>
      </c>
      <c r="D105" s="82">
        <v>3</v>
      </c>
      <c r="E105" s="82">
        <v>2</v>
      </c>
      <c r="F105" s="82">
        <v>3</v>
      </c>
      <c r="G105" s="82">
        <v>1</v>
      </c>
      <c r="H105" s="82">
        <v>1</v>
      </c>
    </row>
    <row r="106" spans="1:8" x14ac:dyDescent="0.6">
      <c r="A106" s="82" t="s">
        <v>541</v>
      </c>
      <c r="B106" s="82">
        <v>3</v>
      </c>
      <c r="C106" s="82">
        <v>3</v>
      </c>
      <c r="D106" s="82">
        <v>3</v>
      </c>
      <c r="E106" s="82">
        <v>3</v>
      </c>
      <c r="F106" s="82">
        <v>3</v>
      </c>
      <c r="G106" s="82">
        <v>1</v>
      </c>
      <c r="H106" s="82">
        <v>1</v>
      </c>
    </row>
    <row r="107" spans="1:8" x14ac:dyDescent="0.6">
      <c r="A107" s="82" t="s">
        <v>538</v>
      </c>
      <c r="B107" s="82">
        <v>2.75</v>
      </c>
      <c r="C107" s="82">
        <v>2</v>
      </c>
      <c r="D107" s="82">
        <v>3</v>
      </c>
      <c r="E107" s="82">
        <v>3</v>
      </c>
      <c r="F107" s="82">
        <v>3</v>
      </c>
      <c r="G107" s="82">
        <v>1</v>
      </c>
      <c r="H107" s="82">
        <v>1</v>
      </c>
    </row>
    <row r="108" spans="1:8" x14ac:dyDescent="0.6">
      <c r="A108" s="82" t="s">
        <v>425</v>
      </c>
      <c r="B108" s="82">
        <v>2.25</v>
      </c>
      <c r="C108" s="82">
        <v>2</v>
      </c>
      <c r="D108" s="82">
        <v>2</v>
      </c>
      <c r="E108" s="82">
        <v>2</v>
      </c>
      <c r="F108" s="82">
        <v>3</v>
      </c>
      <c r="G108" s="82">
        <v>1</v>
      </c>
      <c r="H108" s="82">
        <v>1</v>
      </c>
    </row>
    <row r="109" spans="1:8" x14ac:dyDescent="0.6">
      <c r="A109" s="82" t="s">
        <v>646</v>
      </c>
      <c r="B109" s="82">
        <v>2.75</v>
      </c>
      <c r="C109" s="82">
        <v>3</v>
      </c>
      <c r="D109" s="82">
        <v>3</v>
      </c>
      <c r="E109" s="82">
        <v>2</v>
      </c>
      <c r="F109" s="82">
        <v>3</v>
      </c>
      <c r="G109" s="82">
        <v>1</v>
      </c>
      <c r="H109" s="82">
        <v>1</v>
      </c>
    </row>
    <row r="110" spans="1:8" x14ac:dyDescent="0.6">
      <c r="A110" s="82" t="s">
        <v>467</v>
      </c>
      <c r="B110" s="82">
        <v>3</v>
      </c>
      <c r="C110" s="82">
        <v>3</v>
      </c>
      <c r="D110" s="82">
        <v>3</v>
      </c>
      <c r="E110" s="82">
        <v>3</v>
      </c>
      <c r="F110" s="82">
        <v>3</v>
      </c>
      <c r="G110" s="82">
        <v>2</v>
      </c>
      <c r="H110" s="82">
        <v>2</v>
      </c>
    </row>
    <row r="111" spans="1:8" x14ac:dyDescent="0.6">
      <c r="A111" s="82" t="s">
        <v>635</v>
      </c>
      <c r="B111" s="82">
        <v>2.88</v>
      </c>
      <c r="C111" s="82">
        <v>3</v>
      </c>
      <c r="D111" s="82">
        <v>3</v>
      </c>
      <c r="E111" s="82">
        <v>2.5</v>
      </c>
      <c r="F111" s="82">
        <v>3</v>
      </c>
      <c r="G111" s="82">
        <v>2</v>
      </c>
      <c r="H111" s="82">
        <v>2</v>
      </c>
    </row>
    <row r="112" spans="1:8" x14ac:dyDescent="0.6">
      <c r="A112" s="82" t="s">
        <v>773</v>
      </c>
      <c r="B112" s="82">
        <v>1.5</v>
      </c>
      <c r="C112" s="82">
        <v>1</v>
      </c>
      <c r="D112" s="82">
        <v>2</v>
      </c>
      <c r="E112" s="82">
        <v>1</v>
      </c>
      <c r="F112" s="82">
        <v>2</v>
      </c>
      <c r="G112" s="82">
        <v>1</v>
      </c>
      <c r="H112" s="82">
        <v>1</v>
      </c>
    </row>
    <row r="113" spans="1:8" x14ac:dyDescent="0.6">
      <c r="A113" s="82" t="s">
        <v>591</v>
      </c>
      <c r="B113" s="82">
        <v>2.75</v>
      </c>
      <c r="C113" s="82">
        <v>3</v>
      </c>
      <c r="D113" s="82">
        <v>3</v>
      </c>
      <c r="E113" s="82">
        <v>3</v>
      </c>
      <c r="F113" s="82">
        <v>2</v>
      </c>
      <c r="G113" s="82">
        <v>1</v>
      </c>
      <c r="H113" s="82">
        <v>1</v>
      </c>
    </row>
    <row r="114" spans="1:8" x14ac:dyDescent="0.6">
      <c r="A114" s="82" t="s">
        <v>576</v>
      </c>
      <c r="B114" s="82">
        <v>3</v>
      </c>
      <c r="C114" s="82">
        <v>3</v>
      </c>
      <c r="D114" s="82">
        <v>3</v>
      </c>
      <c r="E114" s="82">
        <v>3</v>
      </c>
      <c r="F114" s="82">
        <v>3</v>
      </c>
      <c r="G114" s="82">
        <v>2</v>
      </c>
      <c r="H114" s="82">
        <v>2</v>
      </c>
    </row>
    <row r="115" spans="1:8" x14ac:dyDescent="0.6">
      <c r="A115" s="82" t="s">
        <v>588</v>
      </c>
      <c r="B115" s="82">
        <v>3</v>
      </c>
      <c r="C115" s="82">
        <v>3</v>
      </c>
      <c r="D115" s="82">
        <v>3</v>
      </c>
      <c r="E115" s="82">
        <v>3</v>
      </c>
      <c r="F115" s="82">
        <v>3</v>
      </c>
      <c r="G115" s="82">
        <v>1</v>
      </c>
      <c r="H115" s="8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K31"/>
  <sheetViews>
    <sheetView showGridLines="0" zoomScale="90" zoomScaleNormal="90" workbookViewId="0">
      <selection activeCell="J26" sqref="J26"/>
    </sheetView>
  </sheetViews>
  <sheetFormatPr defaultColWidth="8.5234375" defaultRowHeight="14.4" x14ac:dyDescent="0.55000000000000004"/>
  <cols>
    <col min="1" max="1" width="27.26171875" style="39" customWidth="1"/>
    <col min="2" max="4" width="9.5234375" style="39" customWidth="1"/>
    <col min="5" max="5" width="13.7890625" style="39" customWidth="1"/>
    <col min="6" max="7" width="9.5234375" style="39" customWidth="1"/>
    <col min="8" max="8" width="13.47265625" style="39" customWidth="1"/>
    <col min="9" max="10" width="9.5234375" style="39" customWidth="1"/>
    <col min="11" max="11" width="13.26171875" style="39" customWidth="1"/>
    <col min="12" max="20" width="9.5234375" style="39" customWidth="1"/>
    <col min="21" max="16384" width="8.5234375" style="39"/>
  </cols>
  <sheetData>
    <row r="1" spans="1:11" ht="17.2" customHeight="1" x14ac:dyDescent="0.55000000000000004">
      <c r="A1" s="78" t="s">
        <v>28</v>
      </c>
      <c r="B1" s="78" t="s">
        <v>170</v>
      </c>
      <c r="C1" s="78" t="s">
        <v>169</v>
      </c>
    </row>
    <row r="2" spans="1:11" ht="14.7" x14ac:dyDescent="0.6">
      <c r="A2" s="77" t="s">
        <v>182</v>
      </c>
      <c r="B2" s="72">
        <f>COUNTIFS('Enrollee Calculator'!$C:$C,"Enrolled",'Enrollee Calculator'!$O:$O,"Fail")</f>
        <v>1</v>
      </c>
      <c r="C2" s="71">
        <f>COUNTIFS('Enrollee Calculator'!$C:$C,"Enrolled",'Enrollee Calculator'!$O:$O,"Fail")/COUNTIF('Enrollee Calculator'!$C:$C,"Enrolled")</f>
        <v>6.993006993006993E-3</v>
      </c>
      <c r="D2" s="70"/>
    </row>
    <row r="3" spans="1:11" ht="14.7" x14ac:dyDescent="0.6">
      <c r="A3" s="76" t="s">
        <v>181</v>
      </c>
      <c r="B3" s="72">
        <f>COUNTIFS('Enrollee Calculator'!$C:$C,"Enrolled",'Enrollee Calculator'!$O:$O,"Consider Evidence")</f>
        <v>4</v>
      </c>
      <c r="C3" s="71">
        <f>COUNTIFS('Enrollee Calculator'!$C:$C,"Enrolled",'Enrollee Calculator'!$O:$O,"Consider Evidence")/COUNTIF('Enrollee Calculator'!$C:$C,"Enrolled")</f>
        <v>2.7972027972027972E-2</v>
      </c>
      <c r="D3" s="70"/>
      <c r="E3" s="74"/>
    </row>
    <row r="4" spans="1:11" ht="14.7" x14ac:dyDescent="0.6">
      <c r="A4" s="75" t="s">
        <v>180</v>
      </c>
      <c r="B4" s="72">
        <f>COUNTIFS('Enrollee Calculator'!$C:$C,"Enrolled",'Enrollee Calculator'!$O:$O,"Pass")</f>
        <v>137</v>
      </c>
      <c r="C4" s="71">
        <f>COUNTIFS('Enrollee Calculator'!$C:$C,"Enrolled",'Enrollee Calculator'!$O:$O,"Pass")/COUNTIF('Enrollee Calculator'!$C:$C,"Enrolled")</f>
        <v>0.95804195804195802</v>
      </c>
      <c r="D4" s="70"/>
      <c r="E4" s="74"/>
    </row>
    <row r="5" spans="1:11" ht="14.7" x14ac:dyDescent="0.6">
      <c r="A5" s="73" t="s">
        <v>179</v>
      </c>
      <c r="B5" s="72">
        <f>COUNTIFS('Enrollee Calculator'!$C:$C,"Enrolled",'Enrollee Calculator'!$O:$O,"Not available without averages in columns L, N, and P")</f>
        <v>1</v>
      </c>
      <c r="C5" s="71">
        <f>COUNTIFS('Enrollee Calculator'!$C:$C,"Enrolled",'Enrollee Calculator'!$O:$O,"Not available without averages in columns L, N, and P")/COUNTIF('Enrollee Calculator'!$C:$C,"Enrolled")</f>
        <v>6.993006993006993E-3</v>
      </c>
      <c r="D5" s="70"/>
    </row>
    <row r="6" spans="1:11" s="67" customFormat="1" x14ac:dyDescent="0.55000000000000004">
      <c r="A6" s="62" t="s">
        <v>178</v>
      </c>
      <c r="B6" s="68"/>
      <c r="C6" s="68"/>
    </row>
    <row r="7" spans="1:11" s="67" customFormat="1" ht="14.7" x14ac:dyDescent="0.6">
      <c r="A7" s="69"/>
      <c r="B7" s="68"/>
      <c r="C7" s="68"/>
    </row>
    <row r="9" spans="1:11" s="1" customFormat="1" ht="14.2" customHeight="1" x14ac:dyDescent="0.6">
      <c r="A9" s="137" t="s">
        <v>177</v>
      </c>
      <c r="B9" s="140" t="s">
        <v>175</v>
      </c>
      <c r="C9" s="140"/>
      <c r="D9" s="141" t="s">
        <v>174</v>
      </c>
      <c r="E9" s="141"/>
      <c r="F9" s="134" t="s">
        <v>173</v>
      </c>
      <c r="G9" s="134"/>
      <c r="H9" s="135" t="s">
        <v>172</v>
      </c>
      <c r="I9" s="135"/>
      <c r="J9" s="136" t="s">
        <v>171</v>
      </c>
      <c r="K9" s="136"/>
    </row>
    <row r="10" spans="1:11" s="1" customFormat="1" ht="19.5" customHeight="1" x14ac:dyDescent="0.6">
      <c r="A10" s="138"/>
      <c r="B10" s="66" t="s">
        <v>170</v>
      </c>
      <c r="C10" s="65" t="s">
        <v>169</v>
      </c>
      <c r="D10" s="66" t="s">
        <v>170</v>
      </c>
      <c r="E10" s="65" t="s">
        <v>169</v>
      </c>
      <c r="F10" s="66" t="s">
        <v>170</v>
      </c>
      <c r="G10" s="65" t="s">
        <v>169</v>
      </c>
      <c r="H10" s="66" t="s">
        <v>170</v>
      </c>
      <c r="I10" s="65" t="s">
        <v>169</v>
      </c>
      <c r="J10" s="66" t="s">
        <v>170</v>
      </c>
      <c r="K10" s="65" t="s">
        <v>169</v>
      </c>
    </row>
    <row r="11" spans="1:11" s="1" customFormat="1" ht="19.5" customHeight="1" x14ac:dyDescent="0.6">
      <c r="A11" s="139"/>
      <c r="B11" s="64">
        <f>COUNTIFS('Enrollee Calculator'!$C:$C,"Enrolled",'Enrollee Calculator'!$I:$I,"&lt;=2.0945")</f>
        <v>7</v>
      </c>
      <c r="C11" s="63">
        <f>B11/($B$11+$D$11+$F$11+$H$11+$J$11)</f>
        <v>4.8951048951048952E-2</v>
      </c>
      <c r="D11" s="64">
        <f>COUNTIFS('Enrollee Calculator'!$C:$C,"Enrolled",'Enrollee Calculator'!$I:$I,"&lt;2.1945")-COUNTIFS('Enrollee Calculator'!$C:$C,"Enrolled",'Enrollee Calculator'!$I:$I,"&lt;=2.0945")</f>
        <v>4</v>
      </c>
      <c r="E11" s="63">
        <f>D11/($B$11+$D$11+$F$11+$H$11+$J$11)</f>
        <v>2.7972027972027972E-2</v>
      </c>
      <c r="F11" s="64">
        <f>COUNTIFS('Enrollee Calculator'!$C:$C,"Enrolled",'Enrollee Calculator'!$I:$I,"&lt;2.4945")-COUNTIFS('Enrollee Calculator'!$C:$C,"Enrolled",'Enrollee Calculator'!$I:$I,"&lt;=2.1945")</f>
        <v>33</v>
      </c>
      <c r="G11" s="63">
        <f>F11/($B$11+$D$11+$F$11+$H$11+$J$11)</f>
        <v>0.23076923076923078</v>
      </c>
      <c r="H11" s="64">
        <f>COUNTIFS('Enrollee Calculator'!$C:$C,"Enrolled",'Enrollee Calculator'!$I:$I,"&gt;2.495")</f>
        <v>99</v>
      </c>
      <c r="I11" s="63">
        <f>H11/($B$11+$D$11+$F$11+$H$11+$J$11)</f>
        <v>0.69230769230769229</v>
      </c>
      <c r="J11" s="64">
        <f>COUNTIFS('Enrollee Calculator'!$C:$C,"Enrolled",'Enrollee Calculator'!$I:$I,"=Missing")</f>
        <v>0</v>
      </c>
      <c r="K11" s="63">
        <f>J11/($B$11+$D$11+$F$11+$H$11+$J$11)</f>
        <v>0</v>
      </c>
    </row>
    <row r="14" spans="1:11" ht="15" customHeight="1" x14ac:dyDescent="0.6">
      <c r="A14" s="137" t="s">
        <v>176</v>
      </c>
      <c r="B14" s="140" t="s">
        <v>175</v>
      </c>
      <c r="C14" s="140"/>
      <c r="D14" s="141" t="s">
        <v>174</v>
      </c>
      <c r="E14" s="141"/>
      <c r="F14" s="134" t="s">
        <v>173</v>
      </c>
      <c r="G14" s="134"/>
      <c r="H14" s="135" t="s">
        <v>172</v>
      </c>
      <c r="I14" s="135"/>
      <c r="J14" s="136" t="s">
        <v>171</v>
      </c>
      <c r="K14" s="136"/>
    </row>
    <row r="15" spans="1:11" ht="14.7" x14ac:dyDescent="0.6">
      <c r="A15" s="138"/>
      <c r="B15" s="66" t="s">
        <v>170</v>
      </c>
      <c r="C15" s="65" t="s">
        <v>169</v>
      </c>
      <c r="D15" s="66" t="s">
        <v>170</v>
      </c>
      <c r="E15" s="65" t="s">
        <v>169</v>
      </c>
      <c r="F15" s="66" t="s">
        <v>170</v>
      </c>
      <c r="G15" s="65" t="s">
        <v>169</v>
      </c>
      <c r="H15" s="66" t="s">
        <v>170</v>
      </c>
      <c r="I15" s="65" t="s">
        <v>169</v>
      </c>
      <c r="J15" s="66" t="s">
        <v>170</v>
      </c>
      <c r="K15" s="65" t="s">
        <v>169</v>
      </c>
    </row>
    <row r="16" spans="1:11" ht="14.7" x14ac:dyDescent="0.6">
      <c r="A16" s="139"/>
      <c r="B16" s="64">
        <f>COUNTIFS('Enrollee Calculator'!$C:$C,"Enrolled",'Enrollee Calculator'!$K:$K,"&lt;=2.0945")</f>
        <v>8</v>
      </c>
      <c r="C16" s="63">
        <f>B16/($B$16+$D$16+$F$16+$H$16+$J$16)</f>
        <v>5.5944055944055944E-2</v>
      </c>
      <c r="D16" s="64">
        <f>COUNTIFS('Enrollee Calculator'!$C:$C,"Enrolled",'Enrollee Calculator'!$K:$K,"&lt;2.1945")-COUNTIFS('Enrollee Calculator'!$C:$C,"Enrolled",'Enrollee Calculator'!$K:$K,"&lt;=2.0945")</f>
        <v>0</v>
      </c>
      <c r="E16" s="63">
        <f>D16/($B$16+$D$16+$F$16+$H$16+$J$16)</f>
        <v>0</v>
      </c>
      <c r="F16" s="64">
        <f>COUNTIFS('Enrollee Calculator'!$C:$C,"Enrolled",'Enrollee Calculator'!$K:$K,"&lt;2.4945")-COUNTIFS('Enrollee Calculator'!$C:$C,"Enrolled",'Enrollee Calculator'!$K:$K,"&lt;=2.1945")</f>
        <v>6</v>
      </c>
      <c r="G16" s="63">
        <f>F16/($B$16+$D$16+$F$16+$H$16+$J$16)</f>
        <v>4.195804195804196E-2</v>
      </c>
      <c r="H16" s="64">
        <f>COUNTIFS('Enrollee Calculator'!$C:$C,"Enrolled",'Enrollee Calculator'!$K:$K,"&gt;2.495")</f>
        <v>128</v>
      </c>
      <c r="I16" s="63">
        <f>H16/($B$16+$D$16+$F$16+$H$16+$J$16)</f>
        <v>0.8951048951048951</v>
      </c>
      <c r="J16" s="64">
        <f>COUNTIFS('Enrollee Calculator'!$C:$C,"Enrolled",'Enrollee Calculator'!$K:$K,"Missing")</f>
        <v>1</v>
      </c>
      <c r="K16" s="63">
        <f>J16/($B$16+$D$16+$F$16+$H$16+$J$16)</f>
        <v>6.993006993006993E-3</v>
      </c>
    </row>
    <row r="20" spans="1:11" ht="15" thickBot="1" x14ac:dyDescent="0.65">
      <c r="A20" s="91"/>
      <c r="B20" s="148" t="s">
        <v>213</v>
      </c>
      <c r="C20" s="148"/>
      <c r="D20" s="148"/>
      <c r="E20" s="148"/>
      <c r="F20" s="142" t="s">
        <v>214</v>
      </c>
      <c r="G20" s="143"/>
      <c r="H20" s="144"/>
      <c r="I20" s="142" t="s">
        <v>215</v>
      </c>
      <c r="J20" s="143"/>
      <c r="K20" s="144"/>
    </row>
    <row r="21" spans="1:11" ht="29.4" x14ac:dyDescent="0.55000000000000004">
      <c r="A21" s="89"/>
      <c r="B21" s="122"/>
      <c r="C21" s="90" t="s">
        <v>30</v>
      </c>
      <c r="D21" s="90" t="s">
        <v>17</v>
      </c>
      <c r="E21" s="90" t="s">
        <v>18</v>
      </c>
      <c r="F21" s="90" t="s">
        <v>30</v>
      </c>
      <c r="G21" s="90" t="s">
        <v>17</v>
      </c>
      <c r="H21" s="90" t="s">
        <v>18</v>
      </c>
      <c r="I21" s="90" t="s">
        <v>30</v>
      </c>
      <c r="J21" s="90" t="s">
        <v>17</v>
      </c>
      <c r="K21" s="90" t="s">
        <v>18</v>
      </c>
    </row>
    <row r="22" spans="1:11" ht="28.9" customHeight="1" thickBot="1" x14ac:dyDescent="0.65">
      <c r="A22" s="147" t="s">
        <v>403</v>
      </c>
      <c r="B22" s="123" t="s">
        <v>404</v>
      </c>
      <c r="C22" s="127">
        <f>COUNTIFS('Observation Rating Detail'!$C:$C,"Enrolled",'Observation Rating Detail'!$F:$F,"1")/COUNTIF('Observation Rating Detail'!$C:$C,"Enrolled")</f>
        <v>6.9930069930069935E-2</v>
      </c>
      <c r="D22" s="127">
        <f>COUNTIFS('Observation Rating Detail'!$C:$C,"Enrolled",'Observation Rating Detail'!$G:$G,"1")/COUNTIF('Observation Rating Detail'!$C:$C,"Enrolled")</f>
        <v>6.2937062937062943E-2</v>
      </c>
      <c r="E22" s="121">
        <f>COUNTIFS('Observation Rating Detail'!$C:$C,"Enrolled",'Observation Rating Detail'!$H:$H,"1")/COUNTIF('Observation Rating Detail'!$C:$C,"Enrolled")</f>
        <v>0.13986013986013987</v>
      </c>
      <c r="F22" s="121">
        <f>COUNTIFS('Observation Rating Detail'!$C:$C,"Enrolled",'Observation Rating Detail'!$K:$K,"1")/COUNTIF('Observation Rating Detail'!$C:$C,"Enrolled")</f>
        <v>0</v>
      </c>
      <c r="G22" s="121">
        <f>COUNTIFS('Observation Rating Detail'!$C:$C,"Enrolled",'Observation Rating Detail'!$L:$L,"1")/COUNTIF('Observation Rating Detail'!$C:$C,"Enrolled")</f>
        <v>2.097902097902098E-2</v>
      </c>
      <c r="H22" s="121">
        <f>COUNTIFS('Observation Rating Detail'!$C:$C,"Enrolled",'Observation Rating Detail'!$M:$M,"1")/COUNTIF('Observation Rating Detail'!$C:$C,"Enrolled")</f>
        <v>2.7972027972027972E-2</v>
      </c>
      <c r="I22" s="121">
        <f>COUNTIFS('Observation Rating Detail'!$C:$C,"Enrolled",'Observation Rating Detail'!$P:$P,"1")/COUNTIF('Observation Rating Detail'!$C:$C,"Enrolled")</f>
        <v>0</v>
      </c>
      <c r="J22" s="121">
        <f>COUNTIFS('Observation Rating Detail'!$C:$C,"Enrolled",'Observation Rating Detail'!$Q:$Q,"1")/COUNTIF('Observation Rating Detail'!$C:$C,"Enrolled")</f>
        <v>6.993006993006993E-3</v>
      </c>
      <c r="K22" s="121">
        <f>COUNTIFS('Observation Rating Detail'!$C:$C,"Enrolled",'Observation Rating Detail'!$R:$R,"1")/COUNTIF('Observation Rating Detail'!$C:$C,"Enrolled")</f>
        <v>6.993006993006993E-3</v>
      </c>
    </row>
    <row r="23" spans="1:11" ht="15" thickBot="1" x14ac:dyDescent="0.65">
      <c r="A23" s="147"/>
      <c r="B23" s="124" t="s">
        <v>405</v>
      </c>
      <c r="C23" s="127">
        <f>COUNTIFS('Observation Rating Detail'!$C:$C,"Enrolled",'Observation Rating Detail'!$F:$F,"2")/COUNTIF('Observation Rating Detail'!$C:$C,"Enrolled")</f>
        <v>0.55944055944055948</v>
      </c>
      <c r="D23" s="127">
        <f>COUNTIFS('Observation Rating Detail'!$C:$C,"Enrolled",'Observation Rating Detail'!$G:$G,"2")/COUNTIF('Observation Rating Detail'!$C:$C,"Enrolled")</f>
        <v>0.66433566433566438</v>
      </c>
      <c r="E23" s="121">
        <f>COUNTIFS('Observation Rating Detail'!$C:$C,"Enrolled",'Observation Rating Detail'!$H:$H,"2")/COUNTIF('Observation Rating Detail'!$C:$C,"Enrolled")</f>
        <v>0.60839160839160844</v>
      </c>
      <c r="F23" s="121">
        <f>COUNTIFS('Observation Rating Detail'!$C:$C,"Enrolled",'Observation Rating Detail'!$K:$K,"2")/COUNTIF('Observation Rating Detail'!$C:$C,"Enrolled")</f>
        <v>0.17482517482517482</v>
      </c>
      <c r="G23" s="121">
        <f>COUNTIFS('Observation Rating Detail'!$C:$C,"Enrolled",'Observation Rating Detail'!$L:$L,"2")/COUNTIF('Observation Rating Detail'!$C:$C,"Enrolled")</f>
        <v>0.45454545454545453</v>
      </c>
      <c r="H23" s="121">
        <f>COUNTIFS('Observation Rating Detail'!$C:$C,"Enrolled",'Observation Rating Detail'!$M:$M,"2")/COUNTIF('Observation Rating Detail'!$C:$C,"Enrolled")</f>
        <v>0.43356643356643354</v>
      </c>
      <c r="I23" s="121">
        <f>COUNTIFS('Observation Rating Detail'!$C:$C,"Enrolled",'Observation Rating Detail'!$P:$P,"2")/COUNTIF('Observation Rating Detail'!$C:$C,"Enrolled")</f>
        <v>9.7902097902097904E-2</v>
      </c>
      <c r="J23" s="121">
        <f>COUNTIFS('Observation Rating Detail'!$C:$C,"Enrolled",'Observation Rating Detail'!$Q:$Q,"2")/COUNTIF('Observation Rating Detail'!$C:$C,"Enrolled")</f>
        <v>0.32167832167832167</v>
      </c>
      <c r="K23" s="121">
        <f>COUNTIFS('Observation Rating Detail'!$C:$C,"Enrolled",'Observation Rating Detail'!$R:$R,"2")/COUNTIF('Observation Rating Detail'!$C:$C,"Enrolled")</f>
        <v>0.20979020979020979</v>
      </c>
    </row>
    <row r="24" spans="1:11" ht="15" thickBot="1" x14ac:dyDescent="0.65">
      <c r="A24" s="147"/>
      <c r="B24" s="125" t="s">
        <v>406</v>
      </c>
      <c r="C24" s="127">
        <f>COUNTIFS('Observation Rating Detail'!$C:$C,"Enrolled",'Observation Rating Detail'!$F:$F,"3")/COUNTIF('Observation Rating Detail'!$C:$C,"Enrolled")</f>
        <v>0.37062937062937062</v>
      </c>
      <c r="D24" s="127">
        <f>COUNTIFS('Observation Rating Detail'!$C:$C,"Enrolled",'Observation Rating Detail'!$G:$G,"3")/COUNTIF('Observation Rating Detail'!$C:$C,"Enrolled")</f>
        <v>0.27272727272727271</v>
      </c>
      <c r="E24" s="121">
        <f>COUNTIFS('Observation Rating Detail'!$C:$C,"Enrolled",'Observation Rating Detail'!$H:$H,"3")/COUNTIF('Observation Rating Detail'!$C:$C,"Enrolled")</f>
        <v>0.25174825174825177</v>
      </c>
      <c r="F24" s="121">
        <f>COUNTIFS('Observation Rating Detail'!$C:$C,"Enrolled",'Observation Rating Detail'!$K:$K,"3")/COUNTIF('Observation Rating Detail'!$C:$C,"Enrolled")</f>
        <v>0.82517482517482521</v>
      </c>
      <c r="G24" s="121">
        <f>COUNTIFS('Observation Rating Detail'!$C:$C,"Enrolled",'Observation Rating Detail'!$L:$L,"3")/COUNTIF('Observation Rating Detail'!$C:$C,"Enrolled")</f>
        <v>0.52447552447552448</v>
      </c>
      <c r="H24" s="121">
        <f>COUNTIFS('Observation Rating Detail'!$C:$C,"Enrolled",'Observation Rating Detail'!$M:$M,"3")/COUNTIF('Observation Rating Detail'!$C:$C,"Enrolled")</f>
        <v>0.53846153846153844</v>
      </c>
      <c r="I24" s="121">
        <f>COUNTIFS('Observation Rating Detail'!$C:$C,"Enrolled",'Observation Rating Detail'!$P:$P,"3")/COUNTIF('Observation Rating Detail'!$C:$C,"Enrolled")</f>
        <v>0.8951048951048951</v>
      </c>
      <c r="J24" s="121">
        <f>COUNTIFS('Observation Rating Detail'!$C:$C,"Enrolled",'Observation Rating Detail'!$Q:$Q,"3")/COUNTIF('Observation Rating Detail'!$C:$C,"Enrolled")</f>
        <v>0.66433566433566438</v>
      </c>
      <c r="K24" s="121">
        <f>COUNTIFS('Observation Rating Detail'!$C:$C,"Enrolled",'Observation Rating Detail'!$R:$R,"3")/COUNTIF('Observation Rating Detail'!$C:$C,"Enrolled")</f>
        <v>0.77622377622377625</v>
      </c>
    </row>
    <row r="25" spans="1:11" ht="15" thickBot="1" x14ac:dyDescent="0.65">
      <c r="A25" s="147"/>
      <c r="B25" s="126" t="s">
        <v>171</v>
      </c>
      <c r="C25" s="127">
        <f>COUNTIFS('Observation Rating Detail'!$C:$C,"Enrolled",'Observation Rating Detail'!$F:$F,"Missing")/COUNTIF('Observation Rating Detail'!$C:$C,"Enrolled")</f>
        <v>0</v>
      </c>
      <c r="D25" s="127">
        <f>COUNTIFS('Observation Rating Detail'!$C:$C,"Enrolled",'Observation Rating Detail'!$G:$G,"Missing")/COUNTIF('Observation Rating Detail'!$C:$C,"Enrolled")</f>
        <v>0</v>
      </c>
      <c r="E25" s="121">
        <f>COUNTIFS('Observation Rating Detail'!$C:$C,"Enrolled",'Observation Rating Detail'!$H:$H,"Missing")/COUNTIF('Observation Rating Detail'!$C:$C,"Enrolled")</f>
        <v>0</v>
      </c>
      <c r="F25" s="121">
        <f>COUNTIFS('Observation Rating Detail'!$C:$C,"Enrolled",'Observation Rating Detail'!$K:$K,"Missing")/COUNTIF('Observation Rating Detail'!$C:$C,"Enrolled")</f>
        <v>0</v>
      </c>
      <c r="G25" s="121">
        <f>COUNTIFS('Observation Rating Detail'!$C:$C,"Enrolled",'Observation Rating Detail'!$L:$L,"Missing")/COUNTIF('Observation Rating Detail'!$C:$C,"Enrolled")</f>
        <v>0</v>
      </c>
      <c r="H25" s="121">
        <f>COUNTIFS('Observation Rating Detail'!$C:$C,"Enrolled",'Observation Rating Detail'!$M:$M,"Missing")/COUNTIF('Observation Rating Detail'!$C:$C,"Enrolled")</f>
        <v>0</v>
      </c>
      <c r="I25" s="121">
        <f>COUNTIFS('Observation Rating Detail'!$C:$C,"Enrolled",'Observation Rating Detail'!$P:$P,"Missing")/COUNTIF('Observation Rating Detail'!$C:$C,"Enrolled")</f>
        <v>6.993006993006993E-3</v>
      </c>
      <c r="J25" s="121">
        <f>COUNTIFS('Observation Rating Detail'!$C:$C,"Enrolled",'Observation Rating Detail'!$Q:$Q,"Missing")/COUNTIF('Observation Rating Detail'!$C:$C,"Enrolled")</f>
        <v>6.993006993006993E-3</v>
      </c>
      <c r="K25" s="121">
        <f>COUNTIFS('Observation Rating Detail'!$C:$C,"Enrolled",'Observation Rating Detail'!$R:$R,"Missing")/COUNTIF('Observation Rating Detail'!$C:$C,"Enrolled")</f>
        <v>6.993006993006993E-3</v>
      </c>
    </row>
    <row r="26" spans="1:11" ht="14.7" x14ac:dyDescent="0.55000000000000004">
      <c r="A26" s="149" t="s">
        <v>407</v>
      </c>
      <c r="B26" s="150"/>
      <c r="C26" s="128">
        <f>'Enrollee File- PASTE FROM WIKI'!AS151</f>
        <v>2.2799999999999998</v>
      </c>
      <c r="D26" s="129">
        <f>'Enrollee File- PASTE FROM WIKI'!AT151</f>
        <v>2.2000000000000002</v>
      </c>
      <c r="E26" s="129">
        <f>'Enrollee File- PASTE FROM WIKI'!AU151</f>
        <v>2.0899999</v>
      </c>
      <c r="F26" s="130">
        <f>'Enrollee File- PASTE FROM WIKI'!AW151</f>
        <v>2.8</v>
      </c>
      <c r="G26" s="129">
        <f>'Enrollee File- PASTE FROM WIKI'!AX151</f>
        <v>2.4900000000000002</v>
      </c>
      <c r="H26" s="131">
        <f>'Enrollee File- PASTE FROM WIKI'!AY151</f>
        <v>2.5</v>
      </c>
      <c r="I26" s="130">
        <f>'Enrollee File- PASTE FROM WIKI'!BA151</f>
        <v>2.9000001000000002</v>
      </c>
      <c r="J26" s="129">
        <f>'Enrollee File- PASTE FROM WIKI'!BB151</f>
        <v>2.6600001</v>
      </c>
      <c r="K26" s="131">
        <f>'Enrollee File- PASTE FROM WIKI'!BC151</f>
        <v>2.77</v>
      </c>
    </row>
    <row r="27" spans="1:11" ht="14.7" x14ac:dyDescent="0.55000000000000004">
      <c r="A27" s="151" t="s">
        <v>408</v>
      </c>
      <c r="B27" s="152"/>
      <c r="C27" s="146">
        <f>'Enrollee File- PASTE FROM WIKI'!AV151</f>
        <v>2.21</v>
      </c>
      <c r="D27" s="146"/>
      <c r="E27" s="146"/>
      <c r="F27" s="145">
        <f>'Enrollee File- PASTE FROM WIKI'!AZ151</f>
        <v>2.65</v>
      </c>
      <c r="G27" s="145"/>
      <c r="H27" s="145"/>
      <c r="I27" s="145">
        <f>'Enrollee File- PASTE FROM WIKI'!BD151</f>
        <v>2.81</v>
      </c>
      <c r="J27" s="145"/>
      <c r="K27" s="145"/>
    </row>
    <row r="28" spans="1:11" ht="14.7" x14ac:dyDescent="0.55000000000000004">
      <c r="A28" s="151" t="s">
        <v>409</v>
      </c>
      <c r="B28" s="152"/>
      <c r="C28" s="146">
        <f>'Enrollee File- PASTE FROM WIKI'!BE151</f>
        <v>148</v>
      </c>
      <c r="D28" s="146"/>
      <c r="E28" s="146"/>
      <c r="F28" s="145">
        <f>'Enrollee File- PASTE FROM WIKI'!BF151</f>
        <v>146</v>
      </c>
      <c r="G28" s="145"/>
      <c r="H28" s="145"/>
      <c r="I28" s="145">
        <f>'Enrollee File- PASTE FROM WIKI'!BG151</f>
        <v>142</v>
      </c>
      <c r="J28" s="145"/>
      <c r="K28" s="145"/>
    </row>
    <row r="29" spans="1:11" x14ac:dyDescent="0.55000000000000004">
      <c r="B29" s="74"/>
      <c r="C29" s="74"/>
      <c r="D29" s="74"/>
      <c r="E29" s="74"/>
      <c r="F29" s="74"/>
      <c r="G29" s="74"/>
      <c r="H29" s="74"/>
      <c r="I29" s="74"/>
    </row>
    <row r="30" spans="1:11" x14ac:dyDescent="0.55000000000000004">
      <c r="B30" s="74"/>
      <c r="C30" s="74"/>
      <c r="D30" s="74"/>
      <c r="E30" s="74"/>
      <c r="F30" s="74"/>
      <c r="G30" s="74"/>
      <c r="H30" s="74"/>
      <c r="I30" s="74"/>
    </row>
    <row r="31" spans="1:11" x14ac:dyDescent="0.55000000000000004">
      <c r="B31" s="74"/>
      <c r="C31" s="74"/>
      <c r="D31" s="74"/>
      <c r="E31" s="74"/>
      <c r="F31" s="74"/>
      <c r="G31" s="74"/>
      <c r="H31" s="74"/>
      <c r="I31" s="74"/>
    </row>
  </sheetData>
  <sheetProtection formatCells="0" formatColumns="0" formatRows="0" sort="0" autoFilter="0" pivotTables="0"/>
  <mergeCells count="25">
    <mergeCell ref="A22:A25"/>
    <mergeCell ref="B20:E20"/>
    <mergeCell ref="F20:H20"/>
    <mergeCell ref="F27:H27"/>
    <mergeCell ref="F28:H28"/>
    <mergeCell ref="A26:B26"/>
    <mergeCell ref="A27:B27"/>
    <mergeCell ref="A28:B28"/>
    <mergeCell ref="I20:K20"/>
    <mergeCell ref="I27:K27"/>
    <mergeCell ref="I28:K28"/>
    <mergeCell ref="C27:E27"/>
    <mergeCell ref="C28:E28"/>
    <mergeCell ref="F14:G14"/>
    <mergeCell ref="H14:I14"/>
    <mergeCell ref="J9:K9"/>
    <mergeCell ref="J14:K14"/>
    <mergeCell ref="A9:A11"/>
    <mergeCell ref="A14:A16"/>
    <mergeCell ref="B9:C9"/>
    <mergeCell ref="D9:E9"/>
    <mergeCell ref="F9:G9"/>
    <mergeCell ref="H9:I9"/>
    <mergeCell ref="B14:C14"/>
    <mergeCell ref="D14:E14"/>
  </mergeCells>
  <conditionalFormatting sqref="A1:XFD19 A29:XFD1048576 L20:XFD20 Y21:XFD25 L21:R25 I27:I28 L26:XFD28 E22:K25">
    <cfRule type="containsErrors" dxfId="62" priority="10">
      <formula>ISERROR(A1)</formula>
    </cfRule>
  </conditionalFormatting>
  <conditionalFormatting sqref="B20">
    <cfRule type="containsErrors" dxfId="61" priority="4">
      <formula>ISERROR(B20)</formula>
    </cfRule>
  </conditionalFormatting>
  <conditionalFormatting sqref="F20">
    <cfRule type="containsErrors" dxfId="60" priority="3">
      <formula>ISERROR(F20)</formula>
    </cfRule>
  </conditionalFormatting>
  <conditionalFormatting sqref="I20">
    <cfRule type="containsErrors" dxfId="59" priority="2">
      <formula>ISERROR(I20)</formula>
    </cfRule>
  </conditionalFormatting>
  <pageMargins left="0.7" right="0.7" top="0.75" bottom="0.75" header="0.3" footer="0.3"/>
  <pageSetup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4" tint="0.79998168889431442"/>
  </sheetPr>
  <dimension ref="A1:Q150"/>
  <sheetViews>
    <sheetView showGridLines="0" zoomScale="80" zoomScaleNormal="80" workbookViewId="0">
      <pane xSplit="2" ySplit="1" topLeftCell="C117" activePane="bottomRight" state="frozen"/>
      <selection activeCell="S20" sqref="S20:V20"/>
      <selection pane="topRight" activeCell="S20" sqref="S20:V20"/>
      <selection pane="bottomLeft" activeCell="S20" sqref="S20:V20"/>
      <selection pane="bottomRight" activeCell="I119" sqref="I119"/>
    </sheetView>
  </sheetViews>
  <sheetFormatPr defaultColWidth="9.15625" defaultRowHeight="28" customHeight="1" x14ac:dyDescent="0.55000000000000004"/>
  <cols>
    <col min="1" max="1" width="5.47265625" style="41" customWidth="1"/>
    <col min="2" max="2" width="26.26171875" style="22" customWidth="1"/>
    <col min="3" max="3" width="10" style="20" customWidth="1"/>
    <col min="4" max="4" width="21.7890625" style="20" customWidth="1"/>
    <col min="5" max="5" width="38.7890625" style="20" customWidth="1"/>
    <col min="6" max="6" width="16.47265625" style="22" customWidth="1"/>
    <col min="7" max="7" width="14.7890625" style="22" customWidth="1"/>
    <col min="8" max="8" width="19.47265625" style="22" customWidth="1"/>
    <col min="9" max="9" width="18.15625" style="20" customWidth="1"/>
    <col min="10" max="10" width="24.5234375" style="20" customWidth="1"/>
    <col min="11" max="11" width="17.26171875" style="20" customWidth="1"/>
    <col min="12" max="12" width="17.5234375" style="20" customWidth="1"/>
    <col min="13" max="13" width="12.15625" style="20" customWidth="1"/>
    <col min="14" max="14" width="30.26171875" style="20" customWidth="1"/>
    <col min="15" max="15" width="30.26171875" style="22" customWidth="1"/>
    <col min="16" max="17" width="18" style="20" customWidth="1"/>
    <col min="18" max="16384" width="9.15625" style="20"/>
  </cols>
  <sheetData>
    <row r="1" spans="1:17" s="15" customFormat="1" ht="39" customHeight="1" x14ac:dyDescent="0.6">
      <c r="A1" s="40" t="s">
        <v>15</v>
      </c>
      <c r="B1" s="83" t="s">
        <v>1</v>
      </c>
      <c r="C1" s="14" t="s">
        <v>16</v>
      </c>
      <c r="D1" s="85" t="s">
        <v>0</v>
      </c>
      <c r="E1" s="53" t="s">
        <v>657</v>
      </c>
      <c r="F1" s="14" t="s">
        <v>216</v>
      </c>
      <c r="G1" s="14" t="s">
        <v>217</v>
      </c>
      <c r="H1" s="14" t="s">
        <v>218</v>
      </c>
      <c r="I1" s="21" t="s">
        <v>12</v>
      </c>
      <c r="J1" s="14" t="s">
        <v>13</v>
      </c>
      <c r="K1" s="84" t="str">
        <f>VLOOKUP(A1,'Enrollee File- PASTE FROM WIKI'!$A:$S,19,FALSE)</f>
        <v>Anchor Tech Average (Highest Formal)</v>
      </c>
      <c r="L1" s="14" t="s">
        <v>14</v>
      </c>
      <c r="M1" s="21" t="s">
        <v>2</v>
      </c>
      <c r="N1" s="14" t="s">
        <v>28</v>
      </c>
      <c r="O1" s="14" t="s">
        <v>29</v>
      </c>
      <c r="P1" s="14" t="s">
        <v>25</v>
      </c>
      <c r="Q1" s="14" t="s">
        <v>26</v>
      </c>
    </row>
    <row r="2" spans="1:17" s="118" customFormat="1" ht="39" customHeight="1" x14ac:dyDescent="0.6">
      <c r="A2" s="82" t="str">
        <f>'Enrollee File- PASTE FROM WIKI'!A2</f>
        <v>ed850b49-34b8-45ce-84e7-a5d200939dd3</v>
      </c>
      <c r="B2" s="24" t="str">
        <f>VLOOKUP(A2,'Enrollee File- PASTE FROM WIKI'!$A:$C,3,FALSE)</f>
        <v>Alana Molloy</v>
      </c>
      <c r="C2" s="25" t="str">
        <f>VLOOKUP(A2,'Enrollee File- PASTE FROM WIKI'!$A:$D,4,FALSE)</f>
        <v>Enrolled</v>
      </c>
      <c r="D2" s="25" t="str">
        <f>VLOOKUP(A2,'Enrollee File- PASTE FROM WIKI'!$A:$AP,42,FALSE)</f>
        <v>Christian Dienna</v>
      </c>
      <c r="E2" s="50" t="str">
        <f>VLOOKUP(A2,'Enrollee File- PASTE FROM WIKI'!$A:$AQ,43,FALSE)</f>
        <v xml:space="preserve">M079 Dr. Horan School M079 </v>
      </c>
      <c r="F2" s="26">
        <f>VLOOKUP(A2,'Enrollee File- PASTE FROM WIKI'!$A:$I,9,FALSE)</f>
        <v>1.25</v>
      </c>
      <c r="G2" s="26">
        <f>VLOOKUP(A2,'Enrollee File- PASTE FROM WIKI'!$A:$M,13,FALSE)</f>
        <v>2.75</v>
      </c>
      <c r="H2" s="26">
        <f>VLOOKUP(A2,'Enrollee File- PASTE FROM WIKI'!$A:$Q,17,FALSE)</f>
        <v>3</v>
      </c>
      <c r="I2" s="26">
        <f>VLOOKUP(A2,'Enrollee File- PASTE FROM WIKI'!$A:$E,5,FALSE)</f>
        <v>2.33</v>
      </c>
      <c r="J2" s="27">
        <f>VLOOKUP(A2,'Enrollee File- PASTE FROM WIKI'!$A:$R,18,FALSE)</f>
        <v>4</v>
      </c>
      <c r="K2" s="28">
        <f>VLOOKUP(A2,'Enrollee File- PASTE FROM WIKI'!$A:$S,19,FALSE)</f>
        <v>2.75</v>
      </c>
      <c r="L2" s="27">
        <f>VLOOKUP(A2,'Enrollee File- PASTE FROM WIKI'!$A:$X,24,FALSE)</f>
        <v>5</v>
      </c>
      <c r="M2" s="28">
        <f>VLOOKUP(A2,'Enrollee File- PASTE FROM WIKI'!$A:$Y,25,FALSE)</f>
        <v>3</v>
      </c>
      <c r="N2" s="29">
        <f t="shared" ref="N2:N37" si="0">IF(OR($I2="Missing", $K2="Missing", $M2="Missing"),"Not available without averages in columns L, N, and P", (I2*0.55)+(K2*0.25)+(M2*0.2))</f>
        <v>2.569</v>
      </c>
      <c r="O2" s="30" t="str">
        <f t="shared" ref="O2:O37" si="1">IF($N2="Not available without averages in columns L, N, and P","Not available without averages in columns L, N, and P",IF($N2&gt;=2.195,"Pass",IF(N2&gt;=1.895,"Consider Evidence","Fail")))</f>
        <v>Pass</v>
      </c>
      <c r="P2" s="26" t="str">
        <f>VLOOKUP(A2,'Enrollee File- PASTE FROM WIKI'!$A:$AE,31,FALSE)</f>
        <v>Not all ratings have been entered</v>
      </c>
      <c r="Q2" s="30" t="str">
        <f>VLOOKUP(A2,'Enrollee File- PASTE FROM WIKI'!$A:$AF,32,FALSE)</f>
        <v>Not all ratings have been entered</v>
      </c>
    </row>
    <row r="3" spans="1:17" ht="28" customHeight="1" x14ac:dyDescent="0.6">
      <c r="A3" s="82" t="str">
        <f>'Enrollee File- PASTE FROM WIKI'!A3</f>
        <v>a515ed9d-32ad-4dbc-9791-a59300ef749c</v>
      </c>
      <c r="B3" s="24" t="str">
        <f>VLOOKUP(A3,'Enrollee File- PASTE FROM WIKI'!$A:$C,3,FALSE)</f>
        <v>Andrew Martin</v>
      </c>
      <c r="C3" s="25" t="str">
        <f>VLOOKUP(A3,'Enrollee File- PASTE FROM WIKI'!$A:$D,4,FALSE)</f>
        <v>Enrolled</v>
      </c>
      <c r="D3" s="25" t="str">
        <f>VLOOKUP(A3,'Enrollee File- PASTE FROM WIKI'!$A:$AP,42,FALSE)</f>
        <v>Sharon Cadogan</v>
      </c>
      <c r="E3" s="50" t="str">
        <f>VLOOKUP(A3,'Enrollee File- PASTE FROM WIKI'!$A:$AQ,43,FALSE)</f>
        <v xml:space="preserve">K671 Mott Hall Bridges </v>
      </c>
      <c r="F3" s="26">
        <f>VLOOKUP(A3,'Enrollee File- PASTE FROM WIKI'!$A:$I,9,FALSE)</f>
        <v>1.75</v>
      </c>
      <c r="G3" s="26">
        <f>VLOOKUP(A3,'Enrollee File- PASTE FROM WIKI'!$A:$M,13,FALSE)</f>
        <v>2.25</v>
      </c>
      <c r="H3" s="26">
        <f>VLOOKUP(A3,'Enrollee File- PASTE FROM WIKI'!$A:$Q,17,FALSE)</f>
        <v>2</v>
      </c>
      <c r="I3" s="26">
        <f>VLOOKUP(A3,'Enrollee File- PASTE FROM WIKI'!$A:$E,5,FALSE)</f>
        <v>2</v>
      </c>
      <c r="J3" s="27">
        <f>VLOOKUP(A3,'Enrollee File- PASTE FROM WIKI'!$A:$R,18,FALSE)</f>
        <v>4</v>
      </c>
      <c r="K3" s="28">
        <f>VLOOKUP(A3,'Enrollee File- PASTE FROM WIKI'!$A:$S,19,FALSE)</f>
        <v>1.5</v>
      </c>
      <c r="L3" s="27">
        <f>VLOOKUP(A3,'Enrollee File- PASTE FROM WIKI'!$A:$X,24,FALSE)</f>
        <v>6</v>
      </c>
      <c r="M3" s="28">
        <f>VLOOKUP(A3,'Enrollee File- PASTE FROM WIKI'!$A:$Y,25,FALSE)</f>
        <v>2</v>
      </c>
      <c r="N3" s="29">
        <f t="shared" si="0"/>
        <v>1.875</v>
      </c>
      <c r="O3" s="30" t="str">
        <f t="shared" si="1"/>
        <v>Fail</v>
      </c>
      <c r="P3" s="26">
        <f>VLOOKUP(A3,'Enrollee File- PASTE FROM WIKI'!$A:$AE,31,FALSE)</f>
        <v>1.875</v>
      </c>
      <c r="Q3" s="30" t="str">
        <f>VLOOKUP(A3,'Enrollee File- PASTE FROM WIKI'!$A:$AF,32,FALSE)</f>
        <v>Fail</v>
      </c>
    </row>
    <row r="4" spans="1:17" ht="28" customHeight="1" x14ac:dyDescent="0.6">
      <c r="A4" s="82" t="str">
        <f>'Enrollee File- PASTE FROM WIKI'!A4</f>
        <v>5d0b86d0-2e72-44dd-9a1b-a58100c4aaed</v>
      </c>
      <c r="B4" s="24" t="str">
        <f>VLOOKUP(A4,'Enrollee File- PASTE FROM WIKI'!$A:$C,3,FALSE)</f>
        <v>Anna Dunlavey</v>
      </c>
      <c r="C4" s="25" t="str">
        <f>VLOOKUP(A4,'Enrollee File- PASTE FROM WIKI'!$A:$D,4,FALSE)</f>
        <v>Enrolled</v>
      </c>
      <c r="D4" s="25" t="str">
        <f>VLOOKUP(A4,'Enrollee File- PASTE FROM WIKI'!$A:$AP,42,FALSE)</f>
        <v>Shannon Taylor</v>
      </c>
      <c r="E4" s="50" t="str">
        <f>VLOOKUP(A4,'Enrollee File- PASTE FROM WIKI'!$A:$AQ,43,FALSE)</f>
        <v xml:space="preserve">M319 M.S. 319 Maria Teresa </v>
      </c>
      <c r="F4" s="26">
        <f>VLOOKUP(A4,'Enrollee File- PASTE FROM WIKI'!$A:$I,9,FALSE)</f>
        <v>2.25</v>
      </c>
      <c r="G4" s="26">
        <f>VLOOKUP(A4,'Enrollee File- PASTE FROM WIKI'!$A:$M,13,FALSE)</f>
        <v>3</v>
      </c>
      <c r="H4" s="26">
        <f>VLOOKUP(A4,'Enrollee File- PASTE FROM WIKI'!$A:$Q,17,FALSE)</f>
        <v>3</v>
      </c>
      <c r="I4" s="26">
        <f>VLOOKUP(A4,'Enrollee File- PASTE FROM WIKI'!$A:$E,5,FALSE)</f>
        <v>2.75</v>
      </c>
      <c r="J4" s="27">
        <f>VLOOKUP(A4,'Enrollee File- PASTE FROM WIKI'!$A:$R,18,FALSE)</f>
        <v>4</v>
      </c>
      <c r="K4" s="28">
        <f>VLOOKUP(A4,'Enrollee File- PASTE FROM WIKI'!$A:$S,19,FALSE)</f>
        <v>3</v>
      </c>
      <c r="L4" s="27">
        <f>VLOOKUP(A4,'Enrollee File- PASTE FROM WIKI'!$A:$X,24,FALSE)</f>
        <v>6</v>
      </c>
      <c r="M4" s="28">
        <f>VLOOKUP(A4,'Enrollee File- PASTE FROM WIKI'!$A:$Y,25,FALSE)</f>
        <v>3</v>
      </c>
      <c r="N4" s="29">
        <f t="shared" si="0"/>
        <v>2.8625000000000003</v>
      </c>
      <c r="O4" s="30" t="str">
        <f t="shared" si="1"/>
        <v>Pass</v>
      </c>
      <c r="P4" s="26">
        <f>VLOOKUP(A4,'Enrollee File- PASTE FROM WIKI'!$A:$AE,31,FALSE)</f>
        <v>2.8620000000000001</v>
      </c>
      <c r="Q4" s="30" t="str">
        <f>VLOOKUP(A4,'Enrollee File- PASTE FROM WIKI'!$A:$AF,32,FALSE)</f>
        <v>Pass</v>
      </c>
    </row>
    <row r="5" spans="1:17" ht="28" customHeight="1" x14ac:dyDescent="0.6">
      <c r="A5" s="82" t="str">
        <f>'Enrollee File- PASTE FROM WIKI'!A5</f>
        <v>51699733-c580-47bd-9462-a5ea00d7a765</v>
      </c>
      <c r="B5" s="24" t="str">
        <f>VLOOKUP(A5,'Enrollee File- PASTE FROM WIKI'!$A:$C,3,FALSE)</f>
        <v>Ashaunte  Johnson</v>
      </c>
      <c r="C5" s="25" t="str">
        <f>VLOOKUP(A5,'Enrollee File- PASTE FROM WIKI'!$A:$D,4,FALSE)</f>
        <v>Enrolled</v>
      </c>
      <c r="D5" s="25" t="str">
        <f>VLOOKUP(A5,'Enrollee File- PASTE FROM WIKI'!$A:$AP,42,FALSE)</f>
        <v>Stephanie Plachy</v>
      </c>
      <c r="E5" s="50" t="str">
        <f>VLOOKUP(A5,'Enrollee File- PASTE FROM WIKI'!$A:$AQ,43,FALSE)</f>
        <v xml:space="preserve">K562 Evergreen Middle School </v>
      </c>
      <c r="F5" s="26">
        <f>VLOOKUP(A5,'Enrollee File- PASTE FROM WIKI'!$A:$I,9,FALSE)</f>
        <v>2</v>
      </c>
      <c r="G5" s="26">
        <f>VLOOKUP(A5,'Enrollee File- PASTE FROM WIKI'!$A:$M,13,FALSE)</f>
        <v>2</v>
      </c>
      <c r="H5" s="26">
        <f>VLOOKUP(A5,'Enrollee File- PASTE FROM WIKI'!$A:$Q,17,FALSE)</f>
        <v>2.25</v>
      </c>
      <c r="I5" s="26">
        <f>VLOOKUP(A5,'Enrollee File- PASTE FROM WIKI'!$A:$E,5,FALSE)</f>
        <v>2.08</v>
      </c>
      <c r="J5" s="27">
        <f>VLOOKUP(A5,'Enrollee File- PASTE FROM WIKI'!$A:$R,18,FALSE)</f>
        <v>4</v>
      </c>
      <c r="K5" s="28">
        <f>VLOOKUP(A5,'Enrollee File- PASTE FROM WIKI'!$A:$S,19,FALSE)</f>
        <v>2.25</v>
      </c>
      <c r="L5" s="27">
        <f>VLOOKUP(A5,'Enrollee File- PASTE FROM WIKI'!$A:$X,24,FALSE)</f>
        <v>6</v>
      </c>
      <c r="M5" s="28">
        <f>VLOOKUP(A5,'Enrollee File- PASTE FROM WIKI'!$A:$Y,25,FALSE)</f>
        <v>2.67</v>
      </c>
      <c r="N5" s="29">
        <f t="shared" si="0"/>
        <v>2.2404999999999999</v>
      </c>
      <c r="O5" s="30" t="str">
        <f t="shared" si="1"/>
        <v>Pass</v>
      </c>
      <c r="P5" s="26">
        <f>VLOOKUP(A5,'Enrollee File- PASTE FROM WIKI'!$A:$AE,31,FALSE)</f>
        <v>2.242</v>
      </c>
      <c r="Q5" s="30" t="str">
        <f>VLOOKUP(A5,'Enrollee File- PASTE FROM WIKI'!$A:$AF,32,FALSE)</f>
        <v>Pass</v>
      </c>
    </row>
    <row r="6" spans="1:17" ht="28" customHeight="1" x14ac:dyDescent="0.6">
      <c r="A6" s="82" t="str">
        <f>'Enrollee File- PASTE FROM WIKI'!A6</f>
        <v>975471ee-46bb-4c2f-ba0d-a5fe00e261e6</v>
      </c>
      <c r="B6" s="24" t="str">
        <f>VLOOKUP(A6,'Enrollee File- PASTE FROM WIKI'!$A:$C,3,FALSE)</f>
        <v>Ashley Beccia</v>
      </c>
      <c r="C6" s="25" t="str">
        <f>VLOOKUP(A6,'Enrollee File- PASTE FROM WIKI'!$A:$D,4,FALSE)</f>
        <v>Enrolled</v>
      </c>
      <c r="D6" s="25" t="str">
        <f>VLOOKUP(A6,'Enrollee File- PASTE FROM WIKI'!$A:$AP,42,FALSE)</f>
        <v>Rod Rodriguez</v>
      </c>
      <c r="E6" s="50" t="str">
        <f>VLOOKUP(A6,'Enrollee File- PASTE FROM WIKI'!$A:$AQ,43,FALSE)</f>
        <v xml:space="preserve">X331 The Bronx School of Young Leaders </v>
      </c>
      <c r="F6" s="26">
        <f>VLOOKUP(A6,'Enrollee File- PASTE FROM WIKI'!$A:$I,9,FALSE)</f>
        <v>3</v>
      </c>
      <c r="G6" s="26">
        <f>VLOOKUP(A6,'Enrollee File- PASTE FROM WIKI'!$A:$M,13,FALSE)</f>
        <v>3</v>
      </c>
      <c r="H6" s="26">
        <f>VLOOKUP(A6,'Enrollee File- PASTE FROM WIKI'!$A:$Q,17,FALSE)</f>
        <v>3</v>
      </c>
      <c r="I6" s="26">
        <f>VLOOKUP(A6,'Enrollee File- PASTE FROM WIKI'!$A:$E,5,FALSE)</f>
        <v>3</v>
      </c>
      <c r="J6" s="27">
        <f>VLOOKUP(A6,'Enrollee File- PASTE FROM WIKI'!$A:$R,18,FALSE)</f>
        <v>4</v>
      </c>
      <c r="K6" s="28">
        <f>VLOOKUP(A6,'Enrollee File- PASTE FROM WIKI'!$A:$S,19,FALSE)</f>
        <v>3</v>
      </c>
      <c r="L6" s="27">
        <f>VLOOKUP(A6,'Enrollee File- PASTE FROM WIKI'!$A:$X,24,FALSE)</f>
        <v>6</v>
      </c>
      <c r="M6" s="28">
        <f>VLOOKUP(A6,'Enrollee File- PASTE FROM WIKI'!$A:$Y,25,FALSE)</f>
        <v>3</v>
      </c>
      <c r="N6" s="29">
        <f t="shared" si="0"/>
        <v>3.0000000000000004</v>
      </c>
      <c r="O6" s="30" t="str">
        <f t="shared" si="1"/>
        <v>Pass</v>
      </c>
      <c r="P6" s="26">
        <f>VLOOKUP(A6,'Enrollee File- PASTE FROM WIKI'!$A:$AE,31,FALSE)</f>
        <v>3</v>
      </c>
      <c r="Q6" s="30" t="str">
        <f>VLOOKUP(A6,'Enrollee File- PASTE FROM WIKI'!$A:$AF,32,FALSE)</f>
        <v>Pass</v>
      </c>
    </row>
    <row r="7" spans="1:17" ht="28" customHeight="1" x14ac:dyDescent="0.6">
      <c r="A7" s="82" t="str">
        <f>'Enrollee File- PASTE FROM WIKI'!A7</f>
        <v>1b568102-d9a1-4d3c-9af6-a50400db23f6</v>
      </c>
      <c r="B7" s="24" t="str">
        <f>VLOOKUP(A7,'Enrollee File- PASTE FROM WIKI'!$A:$C,3,FALSE)</f>
        <v>Ayana Colvin</v>
      </c>
      <c r="C7" s="25" t="str">
        <f>VLOOKUP(A7,'Enrollee File- PASTE FROM WIKI'!$A:$D,4,FALSE)</f>
        <v>Enrolled</v>
      </c>
      <c r="D7" s="25" t="str">
        <f>VLOOKUP(A7,'Enrollee File- PASTE FROM WIKI'!$A:$AP,42,FALSE)</f>
        <v>Kristin Donnelly</v>
      </c>
      <c r="E7" s="50" t="str">
        <f>VLOOKUP(A7,'Enrollee File- PASTE FROM WIKI'!$A:$AQ,43,FALSE)</f>
        <v xml:space="preserve">Q296 Pan American International High School </v>
      </c>
      <c r="F7" s="26">
        <f>VLOOKUP(A7,'Enrollee File- PASTE FROM WIKI'!$A:$I,9,FALSE)</f>
        <v>2.5</v>
      </c>
      <c r="G7" s="26">
        <f>VLOOKUP(A7,'Enrollee File- PASTE FROM WIKI'!$A:$M,13,FALSE)</f>
        <v>2.75</v>
      </c>
      <c r="H7" s="26">
        <f>VLOOKUP(A7,'Enrollee File- PASTE FROM WIKI'!$A:$Q,17,FALSE)</f>
        <v>2.75</v>
      </c>
      <c r="I7" s="26">
        <f>VLOOKUP(A7,'Enrollee File- PASTE FROM WIKI'!$A:$E,5,FALSE)</f>
        <v>2.67</v>
      </c>
      <c r="J7" s="27">
        <f>VLOOKUP(A7,'Enrollee File- PASTE FROM WIKI'!$A:$R,18,FALSE)</f>
        <v>4</v>
      </c>
      <c r="K7" s="28">
        <f>VLOOKUP(A7,'Enrollee File- PASTE FROM WIKI'!$A:$S,19,FALSE)</f>
        <v>3</v>
      </c>
      <c r="L7" s="27">
        <f>VLOOKUP(A7,'Enrollee File- PASTE FROM WIKI'!$A:$X,24,FALSE)</f>
        <v>6</v>
      </c>
      <c r="M7" s="28">
        <f>VLOOKUP(A7,'Enrollee File- PASTE FROM WIKI'!$A:$Y,25,FALSE)</f>
        <v>2.67</v>
      </c>
      <c r="N7" s="29">
        <f t="shared" si="0"/>
        <v>2.7525000000000004</v>
      </c>
      <c r="O7" s="30" t="str">
        <f t="shared" si="1"/>
        <v>Pass</v>
      </c>
      <c r="P7" s="26">
        <f>VLOOKUP(A7,'Enrollee File- PASTE FROM WIKI'!$A:$AE,31,FALSE)</f>
        <v>2.75</v>
      </c>
      <c r="Q7" s="30" t="str">
        <f>VLOOKUP(A7,'Enrollee File- PASTE FROM WIKI'!$A:$AF,32,FALSE)</f>
        <v>Pass</v>
      </c>
    </row>
    <row r="8" spans="1:17" ht="28" customHeight="1" x14ac:dyDescent="0.6">
      <c r="A8" s="82" t="str">
        <f>'Enrollee File- PASTE FROM WIKI'!A8</f>
        <v>c2cd45c9-a6e5-4232-8a29-a33a000b9253</v>
      </c>
      <c r="B8" s="24" t="str">
        <f>VLOOKUP(A8,'Enrollee File- PASTE FROM WIKI'!$A:$C,3,FALSE)</f>
        <v>Azia Brown</v>
      </c>
      <c r="C8" s="25" t="str">
        <f>VLOOKUP(A8,'Enrollee File- PASTE FROM WIKI'!$A:$D,4,FALSE)</f>
        <v>Enrolled</v>
      </c>
      <c r="D8" s="25" t="str">
        <f>VLOOKUP(A8,'Enrollee File- PASTE FROM WIKI'!$A:$AP,42,FALSE)</f>
        <v>Dana Diaz</v>
      </c>
      <c r="E8" s="50" t="str">
        <f>VLOOKUP(A8,'Enrollee File- PASTE FROM WIKI'!$A:$AQ,43,FALSE)</f>
        <v xml:space="preserve">X089 P.S. 089 Bronx </v>
      </c>
      <c r="F8" s="26">
        <f>VLOOKUP(A8,'Enrollee File- PASTE FROM WIKI'!$A:$I,9,FALSE)</f>
        <v>2.75</v>
      </c>
      <c r="G8" s="26">
        <f>VLOOKUP(A8,'Enrollee File- PASTE FROM WIKI'!$A:$M,13,FALSE)</f>
        <v>3</v>
      </c>
      <c r="H8" s="26">
        <f>VLOOKUP(A8,'Enrollee File- PASTE FROM WIKI'!$A:$Q,17,FALSE)</f>
        <v>3</v>
      </c>
      <c r="I8" s="26">
        <f>VLOOKUP(A8,'Enrollee File- PASTE FROM WIKI'!$A:$E,5,FALSE)</f>
        <v>2.92</v>
      </c>
      <c r="J8" s="27">
        <f>VLOOKUP(A8,'Enrollee File- PASTE FROM WIKI'!$A:$R,18,FALSE)</f>
        <v>4</v>
      </c>
      <c r="K8" s="28">
        <f>VLOOKUP(A8,'Enrollee File- PASTE FROM WIKI'!$A:$S,19,FALSE)</f>
        <v>3</v>
      </c>
      <c r="L8" s="27">
        <f>VLOOKUP(A8,'Enrollee File- PASTE FROM WIKI'!$A:$X,24,FALSE)</f>
        <v>6</v>
      </c>
      <c r="M8" s="28">
        <f>VLOOKUP(A8,'Enrollee File- PASTE FROM WIKI'!$A:$Y,25,FALSE)</f>
        <v>2.83</v>
      </c>
      <c r="N8" s="29">
        <f t="shared" si="0"/>
        <v>2.9219999999999997</v>
      </c>
      <c r="O8" s="30" t="str">
        <f t="shared" si="1"/>
        <v>Pass</v>
      </c>
      <c r="P8" s="26">
        <f>VLOOKUP(A8,'Enrollee File- PASTE FROM WIKI'!$A:$AE,31,FALSE)</f>
        <v>2.9209999999999998</v>
      </c>
      <c r="Q8" s="30" t="str">
        <f>VLOOKUP(A8,'Enrollee File- PASTE FROM WIKI'!$A:$AF,32,FALSE)</f>
        <v>Pass</v>
      </c>
    </row>
    <row r="9" spans="1:17" ht="28" customHeight="1" x14ac:dyDescent="0.6">
      <c r="A9" s="82" t="str">
        <f>'Enrollee File- PASTE FROM WIKI'!A9</f>
        <v>482c3372-f134-40f0-a56c-a5b500c8a937</v>
      </c>
      <c r="B9" s="24" t="str">
        <f>VLOOKUP(A9,'Enrollee File- PASTE FROM WIKI'!$A:$C,3,FALSE)</f>
        <v>Bianca Cruz</v>
      </c>
      <c r="C9" s="25" t="str">
        <f>VLOOKUP(A9,'Enrollee File- PASTE FROM WIKI'!$A:$D,4,FALSE)</f>
        <v>Enrolled</v>
      </c>
      <c r="D9" s="25" t="str">
        <f>VLOOKUP(A9,'Enrollee File- PASTE FROM WIKI'!$A:$AP,42,FALSE)</f>
        <v>Ashley Steed</v>
      </c>
      <c r="E9" s="50" t="str">
        <f>VLOOKUP(A9,'Enrollee File- PASTE FROM WIKI'!$A:$AQ,43,FALSE)</f>
        <v xml:space="preserve">M038 P.S. 38 Roberto Clemente </v>
      </c>
      <c r="F9" s="26">
        <f>VLOOKUP(A9,'Enrollee File- PASTE FROM WIKI'!$A:$I,9,FALSE)</f>
        <v>2.5</v>
      </c>
      <c r="G9" s="26">
        <f>VLOOKUP(A9,'Enrollee File- PASTE FROM WIKI'!$A:$M,13,FALSE)</f>
        <v>2.5</v>
      </c>
      <c r="H9" s="26">
        <f>VLOOKUP(A9,'Enrollee File- PASTE FROM WIKI'!$A:$Q,17,FALSE)</f>
        <v>2.5</v>
      </c>
      <c r="I9" s="26">
        <f>VLOOKUP(A9,'Enrollee File- PASTE FROM WIKI'!$A:$E,5,FALSE)</f>
        <v>2.5</v>
      </c>
      <c r="J9" s="27">
        <f>VLOOKUP(A9,'Enrollee File- PASTE FROM WIKI'!$A:$R,18,FALSE)</f>
        <v>4</v>
      </c>
      <c r="K9" s="28">
        <f>VLOOKUP(A9,'Enrollee File- PASTE FROM WIKI'!$A:$S,19,FALSE)</f>
        <v>2.75</v>
      </c>
      <c r="L9" s="27">
        <f>VLOOKUP(A9,'Enrollee File- PASTE FROM WIKI'!$A:$X,24,FALSE)</f>
        <v>6</v>
      </c>
      <c r="M9" s="28">
        <f>VLOOKUP(A9,'Enrollee File- PASTE FROM WIKI'!$A:$Y,25,FALSE)</f>
        <v>2.67</v>
      </c>
      <c r="N9" s="29">
        <f t="shared" si="0"/>
        <v>2.5964999999999998</v>
      </c>
      <c r="O9" s="30" t="str">
        <f t="shared" si="1"/>
        <v>Pass</v>
      </c>
      <c r="P9" s="26">
        <f>VLOOKUP(A9,'Enrollee File- PASTE FROM WIKI'!$A:$AE,31,FALSE)</f>
        <v>2.5960000000000001</v>
      </c>
      <c r="Q9" s="30" t="str">
        <f>VLOOKUP(A9,'Enrollee File- PASTE FROM WIKI'!$A:$AF,32,FALSE)</f>
        <v>Pass</v>
      </c>
    </row>
    <row r="10" spans="1:17" ht="28" customHeight="1" x14ac:dyDescent="0.6">
      <c r="A10" s="82" t="str">
        <f>'Enrollee File- PASTE FROM WIKI'!A10</f>
        <v>527ba0c3-3131-4993-9e05-a5a3014fc340</v>
      </c>
      <c r="B10" s="24" t="str">
        <f>VLOOKUP(A10,'Enrollee File- PASTE FROM WIKI'!$A:$C,3,FALSE)</f>
        <v>Brittney Glenn</v>
      </c>
      <c r="C10" s="25" t="str">
        <f>VLOOKUP(A10,'Enrollee File- PASTE FROM WIKI'!$A:$D,4,FALSE)</f>
        <v>Enrolled</v>
      </c>
      <c r="D10" s="25" t="str">
        <f>VLOOKUP(A10,'Enrollee File- PASTE FROM WIKI'!$A:$AP,42,FALSE)</f>
        <v>Nadine Lewis-Knight</v>
      </c>
      <c r="E10" s="50" t="str">
        <f>VLOOKUP(A10,'Enrollee File- PASTE FROM WIKI'!$A:$AQ,43,FALSE)</f>
        <v xml:space="preserve">K028 P.S. 028 The Warren Prep Academy </v>
      </c>
      <c r="F10" s="26">
        <f>VLOOKUP(A10,'Enrollee File- PASTE FROM WIKI'!$A:$I,9,FALSE)</f>
        <v>2</v>
      </c>
      <c r="G10" s="26">
        <f>VLOOKUP(A10,'Enrollee File- PASTE FROM WIKI'!$A:$M,13,FALSE)</f>
        <v>2.5</v>
      </c>
      <c r="H10" s="26">
        <f>VLOOKUP(A10,'Enrollee File- PASTE FROM WIKI'!$A:$Q,17,FALSE)</f>
        <v>2.75</v>
      </c>
      <c r="I10" s="26">
        <f>VLOOKUP(A10,'Enrollee File- PASTE FROM WIKI'!$A:$E,5,FALSE)</f>
        <v>2.42</v>
      </c>
      <c r="J10" s="27">
        <f>VLOOKUP(A10,'Enrollee File- PASTE FROM WIKI'!$A:$R,18,FALSE)</f>
        <v>4</v>
      </c>
      <c r="K10" s="28">
        <f>VLOOKUP(A10,'Enrollee File- PASTE FROM WIKI'!$A:$S,19,FALSE)</f>
        <v>2.5</v>
      </c>
      <c r="L10" s="27">
        <f>VLOOKUP(A10,'Enrollee File- PASTE FROM WIKI'!$A:$X,24,FALSE)</f>
        <v>6</v>
      </c>
      <c r="M10" s="28">
        <f>VLOOKUP(A10,'Enrollee File- PASTE FROM WIKI'!$A:$Y,25,FALSE)</f>
        <v>2.33</v>
      </c>
      <c r="N10" s="29">
        <f t="shared" si="0"/>
        <v>2.4220000000000002</v>
      </c>
      <c r="O10" s="30" t="str">
        <f t="shared" si="1"/>
        <v>Pass</v>
      </c>
      <c r="P10" s="26">
        <f>VLOOKUP(A10,'Enrollee File- PASTE FROM WIKI'!$A:$AE,31,FALSE)</f>
        <v>2.4209999999999998</v>
      </c>
      <c r="Q10" s="30" t="str">
        <f>VLOOKUP(A10,'Enrollee File- PASTE FROM WIKI'!$A:$AF,32,FALSE)</f>
        <v>Pass</v>
      </c>
    </row>
    <row r="11" spans="1:17" ht="28" customHeight="1" x14ac:dyDescent="0.6">
      <c r="A11" s="82" t="str">
        <f>'Enrollee File- PASTE FROM WIKI'!A11</f>
        <v>2941cca5-3525-4e24-825a-a567014c7931</v>
      </c>
      <c r="B11" s="24" t="str">
        <f>VLOOKUP(A11,'Enrollee File- PASTE FROM WIKI'!$A:$C,3,FALSE)</f>
        <v>Carla Alexander</v>
      </c>
      <c r="C11" s="25" t="str">
        <f>VLOOKUP(A11,'Enrollee File- PASTE FROM WIKI'!$A:$D,4,FALSE)</f>
        <v>Enrolled</v>
      </c>
      <c r="D11" s="25" t="str">
        <f>VLOOKUP(A11,'Enrollee File- PASTE FROM WIKI'!$A:$AP,42,FALSE)</f>
        <v>Christina  Desources</v>
      </c>
      <c r="E11" s="50" t="str">
        <f>VLOOKUP(A11,'Enrollee File- PASTE FROM WIKI'!$A:$AQ,43,FALSE)</f>
        <v xml:space="preserve">Q319 Village Academy </v>
      </c>
      <c r="F11" s="26">
        <f>VLOOKUP(A11,'Enrollee File- PASTE FROM WIKI'!$A:$I,9,FALSE)</f>
        <v>2</v>
      </c>
      <c r="G11" s="26">
        <f>VLOOKUP(A11,'Enrollee File- PASTE FROM WIKI'!$A:$M,13,FALSE)</f>
        <v>2.75</v>
      </c>
      <c r="H11" s="26">
        <f>VLOOKUP(A11,'Enrollee File- PASTE FROM WIKI'!$A:$Q,17,FALSE)</f>
        <v>2.5</v>
      </c>
      <c r="I11" s="26">
        <f>VLOOKUP(A11,'Enrollee File- PASTE FROM WIKI'!$A:$E,5,FALSE)</f>
        <v>2.42</v>
      </c>
      <c r="J11" s="27">
        <f>VLOOKUP(A11,'Enrollee File- PASTE FROM WIKI'!$A:$R,18,FALSE)</f>
        <v>4</v>
      </c>
      <c r="K11" s="28">
        <f>VLOOKUP(A11,'Enrollee File- PASTE FROM WIKI'!$A:$S,19,FALSE)</f>
        <v>2.5</v>
      </c>
      <c r="L11" s="27">
        <f>VLOOKUP(A11,'Enrollee File- PASTE FROM WIKI'!$A:$X,24,FALSE)</f>
        <v>6</v>
      </c>
      <c r="M11" s="28">
        <f>VLOOKUP(A11,'Enrollee File- PASTE FROM WIKI'!$A:$Y,25,FALSE)</f>
        <v>2</v>
      </c>
      <c r="N11" s="29">
        <f t="shared" si="0"/>
        <v>2.3559999999999999</v>
      </c>
      <c r="O11" s="30" t="str">
        <f t="shared" si="1"/>
        <v>Pass</v>
      </c>
      <c r="P11" s="26">
        <f>VLOOKUP(A11,'Enrollee File- PASTE FROM WIKI'!$A:$AE,31,FALSE)</f>
        <v>2.3540000000000001</v>
      </c>
      <c r="Q11" s="30" t="str">
        <f>VLOOKUP(A11,'Enrollee File- PASTE FROM WIKI'!$A:$AF,32,FALSE)</f>
        <v>Pass</v>
      </c>
    </row>
    <row r="12" spans="1:17" ht="28" customHeight="1" x14ac:dyDescent="0.6">
      <c r="A12" s="82" t="str">
        <f>'Enrollee File- PASTE FROM WIKI'!A12</f>
        <v>df67de0d-a276-4a93-b935-a58a0132a17e</v>
      </c>
      <c r="B12" s="24" t="str">
        <f>VLOOKUP(A12,'Enrollee File- PASTE FROM WIKI'!$A:$C,3,FALSE)</f>
        <v>Carmen Ramos</v>
      </c>
      <c r="C12" s="25" t="str">
        <f>VLOOKUP(A12,'Enrollee File- PASTE FROM WIKI'!$A:$D,4,FALSE)</f>
        <v>Enrolled</v>
      </c>
      <c r="D12" s="25" t="str">
        <f>VLOOKUP(A12,'Enrollee File- PASTE FROM WIKI'!$A:$AP,42,FALSE)</f>
        <v>Marlowe Knipes</v>
      </c>
      <c r="E12" s="50" t="str">
        <f>VLOOKUP(A12,'Enrollee File- PASTE FROM WIKI'!$A:$AQ,43,FALSE)</f>
        <v xml:space="preserve">X556 Bronx Park Middle School </v>
      </c>
      <c r="F12" s="26">
        <f>VLOOKUP(A12,'Enrollee File- PASTE FROM WIKI'!$A:$I,9,FALSE)</f>
        <v>2</v>
      </c>
      <c r="G12" s="26">
        <f>VLOOKUP(A12,'Enrollee File- PASTE FROM WIKI'!$A:$M,13,FALSE)</f>
        <v>1.75</v>
      </c>
      <c r="H12" s="26">
        <f>VLOOKUP(A12,'Enrollee File- PASTE FROM WIKI'!$A:$Q,17,FALSE)</f>
        <v>3</v>
      </c>
      <c r="I12" s="26">
        <f>VLOOKUP(A12,'Enrollee File- PASTE FROM WIKI'!$A:$E,5,FALSE)</f>
        <v>2.25</v>
      </c>
      <c r="J12" s="27">
        <f>VLOOKUP(A12,'Enrollee File- PASTE FROM WIKI'!$A:$R,18,FALSE)</f>
        <v>4</v>
      </c>
      <c r="K12" s="28">
        <f>VLOOKUP(A12,'Enrollee File- PASTE FROM WIKI'!$A:$S,19,FALSE)</f>
        <v>2.5</v>
      </c>
      <c r="L12" s="27">
        <f>VLOOKUP(A12,'Enrollee File- PASTE FROM WIKI'!$A:$X,24,FALSE)</f>
        <v>6</v>
      </c>
      <c r="M12" s="28">
        <f>VLOOKUP(A12,'Enrollee File- PASTE FROM WIKI'!$A:$Y,25,FALSE)</f>
        <v>2.67</v>
      </c>
      <c r="N12" s="29">
        <f t="shared" si="0"/>
        <v>2.3965000000000001</v>
      </c>
      <c r="O12" s="30" t="str">
        <f t="shared" si="1"/>
        <v>Pass</v>
      </c>
      <c r="P12" s="26">
        <f>VLOOKUP(A12,'Enrollee File- PASTE FROM WIKI'!$A:$AE,31,FALSE)</f>
        <v>2.3959999999999999</v>
      </c>
      <c r="Q12" s="30" t="str">
        <f>VLOOKUP(A12,'Enrollee File- PASTE FROM WIKI'!$A:$AF,32,FALSE)</f>
        <v>Pass</v>
      </c>
    </row>
    <row r="13" spans="1:17" ht="28" customHeight="1" x14ac:dyDescent="0.6">
      <c r="A13" s="82" t="str">
        <f>'Enrollee File- PASTE FROM WIKI'!A13</f>
        <v>2d62848f-b1ce-4ad8-a40b-a58c0008c406</v>
      </c>
      <c r="B13" s="24" t="str">
        <f>VLOOKUP(A13,'Enrollee File- PASTE FROM WIKI'!$A:$C,3,FALSE)</f>
        <v>Casey Penk</v>
      </c>
      <c r="C13" s="25" t="str">
        <f>VLOOKUP(A13,'Enrollee File- PASTE FROM WIKI'!$A:$D,4,FALSE)</f>
        <v>Enrolled</v>
      </c>
      <c r="D13" s="25" t="str">
        <f>VLOOKUP(A13,'Enrollee File- PASTE FROM WIKI'!$A:$AP,42,FALSE)</f>
        <v>Pamela Ackert Schons</v>
      </c>
      <c r="E13" s="50" t="str">
        <f>VLOOKUP(A13,'Enrollee File- PASTE FROM WIKI'!$A:$AQ,43,FALSE)</f>
        <v xml:space="preserve">M052 J.H.S. 052 Inwood </v>
      </c>
      <c r="F13" s="26">
        <f>VLOOKUP(A13,'Enrollee File- PASTE FROM WIKI'!$A:$I,9,FALSE)</f>
        <v>2.75</v>
      </c>
      <c r="G13" s="26">
        <f>VLOOKUP(A13,'Enrollee File- PASTE FROM WIKI'!$A:$M,13,FALSE)</f>
        <v>3</v>
      </c>
      <c r="H13" s="26">
        <f>VLOOKUP(A13,'Enrollee File- PASTE FROM WIKI'!$A:$Q,17,FALSE)</f>
        <v>2.75</v>
      </c>
      <c r="I13" s="26">
        <f>VLOOKUP(A13,'Enrollee File- PASTE FROM WIKI'!$A:$E,5,FALSE)</f>
        <v>2.83</v>
      </c>
      <c r="J13" s="27">
        <f>VLOOKUP(A13,'Enrollee File- PASTE FROM WIKI'!$A:$R,18,FALSE)</f>
        <v>4</v>
      </c>
      <c r="K13" s="28">
        <f>VLOOKUP(A13,'Enrollee File- PASTE FROM WIKI'!$A:$S,19,FALSE)</f>
        <v>3</v>
      </c>
      <c r="L13" s="27">
        <f>VLOOKUP(A13,'Enrollee File- PASTE FROM WIKI'!$A:$X,24,FALSE)</f>
        <v>6</v>
      </c>
      <c r="M13" s="28">
        <f>VLOOKUP(A13,'Enrollee File- PASTE FROM WIKI'!$A:$Y,25,FALSE)</f>
        <v>2.33</v>
      </c>
      <c r="N13" s="29">
        <f t="shared" si="0"/>
        <v>2.7725000000000004</v>
      </c>
      <c r="O13" s="30" t="str">
        <f t="shared" si="1"/>
        <v>Pass</v>
      </c>
      <c r="P13" s="26">
        <f>VLOOKUP(A13,'Enrollee File- PASTE FROM WIKI'!$A:$AE,31,FALSE)</f>
        <v>2.7749999999999999</v>
      </c>
      <c r="Q13" s="30" t="str">
        <f>VLOOKUP(A13,'Enrollee File- PASTE FROM WIKI'!$A:$AF,32,FALSE)</f>
        <v>Pass</v>
      </c>
    </row>
    <row r="14" spans="1:17" ht="28" customHeight="1" x14ac:dyDescent="0.6">
      <c r="A14" s="82" t="str">
        <f>'Enrollee File- PASTE FROM WIKI'!A14</f>
        <v>d02925ac-aacf-4077-a496-a5b400a156f4</v>
      </c>
      <c r="B14" s="24" t="str">
        <f>VLOOKUP(A14,'Enrollee File- PASTE FROM WIKI'!$A:$C,3,FALSE)</f>
        <v>Casilda Ruiz</v>
      </c>
      <c r="C14" s="25" t="str">
        <f>VLOOKUP(A14,'Enrollee File- PASTE FROM WIKI'!$A:$D,4,FALSE)</f>
        <v>Enrolled</v>
      </c>
      <c r="D14" s="25" t="str">
        <f>VLOOKUP(A14,'Enrollee File- PASTE FROM WIKI'!$A:$AP,42,FALSE)</f>
        <v>Charlotte Wellington</v>
      </c>
      <c r="E14" s="50" t="str">
        <f>VLOOKUP(A14,'Enrollee File- PASTE FROM WIKI'!$A:$AQ,43,FALSE)</f>
        <v xml:space="preserve">X323 Bronx Writing Academy </v>
      </c>
      <c r="F14" s="26">
        <f>VLOOKUP(A14,'Enrollee File- PASTE FROM WIKI'!$A:$I,9,FALSE)</f>
        <v>3</v>
      </c>
      <c r="G14" s="26">
        <f>VLOOKUP(A14,'Enrollee File- PASTE FROM WIKI'!$A:$M,13,FALSE)</f>
        <v>2.75</v>
      </c>
      <c r="H14" s="26">
        <f>VLOOKUP(A14,'Enrollee File- PASTE FROM WIKI'!$A:$Q,17,FALSE)</f>
        <v>3</v>
      </c>
      <c r="I14" s="26">
        <f>VLOOKUP(A14,'Enrollee File- PASTE FROM WIKI'!$A:$E,5,FALSE)</f>
        <v>2.92</v>
      </c>
      <c r="J14" s="27">
        <f>VLOOKUP(A14,'Enrollee File- PASTE FROM WIKI'!$A:$R,18,FALSE)</f>
        <v>4</v>
      </c>
      <c r="K14" s="28">
        <f>VLOOKUP(A14,'Enrollee File- PASTE FROM WIKI'!$A:$S,19,FALSE)</f>
        <v>2</v>
      </c>
      <c r="L14" s="27">
        <f>VLOOKUP(A14,'Enrollee File- PASTE FROM WIKI'!$A:$X,24,FALSE)</f>
        <v>6</v>
      </c>
      <c r="M14" s="28">
        <f>VLOOKUP(A14,'Enrollee File- PASTE FROM WIKI'!$A:$Y,25,FALSE)</f>
        <v>2.33</v>
      </c>
      <c r="N14" s="29">
        <f t="shared" si="0"/>
        <v>2.5720000000000001</v>
      </c>
      <c r="O14" s="30" t="str">
        <f t="shared" si="1"/>
        <v>Pass</v>
      </c>
      <c r="P14" s="26">
        <f>VLOOKUP(A14,'Enrollee File- PASTE FROM WIKI'!$A:$AE,31,FALSE)</f>
        <v>2.5710000000000002</v>
      </c>
      <c r="Q14" s="30" t="str">
        <f>VLOOKUP(A14,'Enrollee File- PASTE FROM WIKI'!$A:$AF,32,FALSE)</f>
        <v>Pass</v>
      </c>
    </row>
    <row r="15" spans="1:17" ht="28" customHeight="1" x14ac:dyDescent="0.6">
      <c r="A15" s="82" t="str">
        <f>'Enrollee File- PASTE FROM WIKI'!A15</f>
        <v>0786adc0-ff51-4ded-aec0-a5a100b1c143</v>
      </c>
      <c r="B15" s="24" t="str">
        <f>VLOOKUP(A15,'Enrollee File- PASTE FROM WIKI'!$A:$C,3,FALSE)</f>
        <v>Charlotte Dooling</v>
      </c>
      <c r="C15" s="25" t="str">
        <f>VLOOKUP(A15,'Enrollee File- PASTE FROM WIKI'!$A:$D,4,FALSE)</f>
        <v>Withdrawn</v>
      </c>
      <c r="D15" s="25">
        <f>VLOOKUP(A15,'Enrollee File- PASTE FROM WIKI'!$A:$AP,42,FALSE)</f>
        <v>0</v>
      </c>
      <c r="E15" s="50">
        <f>VLOOKUP(A15,'Enrollee File- PASTE FROM WIKI'!$A:$AQ,43,FALSE)</f>
        <v>0</v>
      </c>
      <c r="F15" s="26">
        <f>VLOOKUP(A15,'Enrollee File- PASTE FROM WIKI'!$A:$I,9,FALSE)</f>
        <v>2</v>
      </c>
      <c r="G15" s="26">
        <f>VLOOKUP(A15,'Enrollee File- PASTE FROM WIKI'!$A:$M,13,FALSE)</f>
        <v>2.75</v>
      </c>
      <c r="H15" s="26" t="str">
        <f>VLOOKUP(A15,'Enrollee File- PASTE FROM WIKI'!$A:$Q,17,FALSE)</f>
        <v>None</v>
      </c>
      <c r="I15" s="26">
        <f>VLOOKUP(A15,'Enrollee File- PASTE FROM WIKI'!$A:$E,5,FALSE)</f>
        <v>2.38</v>
      </c>
      <c r="J15" s="27">
        <f>VLOOKUP(A15,'Enrollee File- PASTE FROM WIKI'!$A:$R,18,FALSE)</f>
        <v>0</v>
      </c>
      <c r="K15" s="28" t="str">
        <f>VLOOKUP(A15,'Enrollee File- PASTE FROM WIKI'!$A:$S,19,FALSE)</f>
        <v>Missing</v>
      </c>
      <c r="L15" s="27">
        <f>VLOOKUP(A15,'Enrollee File- PASTE FROM WIKI'!$A:$X,24,FALSE)</f>
        <v>2</v>
      </c>
      <c r="M15" s="28">
        <f>VLOOKUP(A15,'Enrollee File- PASTE FROM WIKI'!$A:$Y,25,FALSE)</f>
        <v>3</v>
      </c>
      <c r="N15" s="29" t="str">
        <f t="shared" si="0"/>
        <v>Not available without averages in columns L, N, and P</v>
      </c>
      <c r="O15" s="30" t="str">
        <f t="shared" si="1"/>
        <v>Not available without averages in columns L, N, and P</v>
      </c>
      <c r="P15" s="26" t="str">
        <f>VLOOKUP(A15,'Enrollee File- PASTE FROM WIKI'!$A:$AE,31,FALSE)</f>
        <v>Not all ratings have been entered</v>
      </c>
      <c r="Q15" s="30" t="str">
        <f>VLOOKUP(A15,'Enrollee File- PASTE FROM WIKI'!$A:$AF,32,FALSE)</f>
        <v>Withdrew prior to end of PST</v>
      </c>
    </row>
    <row r="16" spans="1:17" ht="28" customHeight="1" x14ac:dyDescent="0.6">
      <c r="A16" s="82" t="str">
        <f>'Enrollee File- PASTE FROM WIKI'!A16</f>
        <v>b2a803a2-f94c-447a-855d-a5b300e4ae37</v>
      </c>
      <c r="B16" s="24" t="str">
        <f>VLOOKUP(A16,'Enrollee File- PASTE FROM WIKI'!$A:$C,3,FALSE)</f>
        <v>Chirrard Cameau</v>
      </c>
      <c r="C16" s="25" t="str">
        <f>VLOOKUP(A16,'Enrollee File- PASTE FROM WIKI'!$A:$D,4,FALSE)</f>
        <v>Enrolled</v>
      </c>
      <c r="D16" s="25" t="str">
        <f>VLOOKUP(A16,'Enrollee File- PASTE FROM WIKI'!$A:$AP,42,FALSE)</f>
        <v>Fran Piccone</v>
      </c>
      <c r="E16" s="50" t="str">
        <f>VLOOKUP(A16,'Enrollee File- PASTE FROM WIKI'!$A:$AQ,43,FALSE)</f>
        <v xml:space="preserve">Q137 MS 137 Q </v>
      </c>
      <c r="F16" s="26">
        <f>VLOOKUP(A16,'Enrollee File- PASTE FROM WIKI'!$A:$I,9,FALSE)</f>
        <v>1.5</v>
      </c>
      <c r="G16" s="26">
        <f>VLOOKUP(A16,'Enrollee File- PASTE FROM WIKI'!$A:$M,13,FALSE)</f>
        <v>2</v>
      </c>
      <c r="H16" s="26">
        <f>VLOOKUP(A16,'Enrollee File- PASTE FROM WIKI'!$A:$Q,17,FALSE)</f>
        <v>3</v>
      </c>
      <c r="I16" s="26">
        <f>VLOOKUP(A16,'Enrollee File- PASTE FROM WIKI'!$A:$E,5,FALSE)</f>
        <v>2.17</v>
      </c>
      <c r="J16" s="27">
        <f>VLOOKUP(A16,'Enrollee File- PASTE FROM WIKI'!$A:$R,18,FALSE)</f>
        <v>4</v>
      </c>
      <c r="K16" s="28">
        <f>VLOOKUP(A16,'Enrollee File- PASTE FROM WIKI'!$A:$S,19,FALSE)</f>
        <v>2.5</v>
      </c>
      <c r="L16" s="27">
        <f>VLOOKUP(A16,'Enrollee File- PASTE FROM WIKI'!$A:$X,24,FALSE)</f>
        <v>6</v>
      </c>
      <c r="M16" s="28">
        <f>VLOOKUP(A16,'Enrollee File- PASTE FROM WIKI'!$A:$Y,25,FALSE)</f>
        <v>2.67</v>
      </c>
      <c r="N16" s="29">
        <f t="shared" si="0"/>
        <v>2.3525</v>
      </c>
      <c r="O16" s="30" t="str">
        <f t="shared" si="1"/>
        <v>Pass</v>
      </c>
      <c r="P16" s="26">
        <f>VLOOKUP(A16,'Enrollee File- PASTE FROM WIKI'!$A:$AE,31,FALSE)</f>
        <v>2.35</v>
      </c>
      <c r="Q16" s="30" t="str">
        <f>VLOOKUP(A16,'Enrollee File- PASTE FROM WIKI'!$A:$AF,32,FALSE)</f>
        <v>Pass</v>
      </c>
    </row>
    <row r="17" spans="1:17" ht="28" customHeight="1" x14ac:dyDescent="0.6">
      <c r="A17" s="82" t="str">
        <f>'Enrollee File- PASTE FROM WIKI'!A17</f>
        <v>407e8174-b0f7-4f0b-8350-a5b20132d5d3</v>
      </c>
      <c r="B17" s="24" t="str">
        <f>VLOOKUP(A17,'Enrollee File- PASTE FROM WIKI'!$A:$C,3,FALSE)</f>
        <v>Chris Cummins</v>
      </c>
      <c r="C17" s="25" t="str">
        <f>VLOOKUP(A17,'Enrollee File- PASTE FROM WIKI'!$A:$D,4,FALSE)</f>
        <v>Enrolled</v>
      </c>
      <c r="D17" s="25" t="str">
        <f>VLOOKUP(A17,'Enrollee File- PASTE FROM WIKI'!$A:$AP,42,FALSE)</f>
        <v>Grisel Cordero</v>
      </c>
      <c r="E17" s="50" t="str">
        <f>VLOOKUP(A17,'Enrollee File- PASTE FROM WIKI'!$A:$AQ,43,FALSE)</f>
        <v xml:space="preserve">X323 Bronx Writing Academy </v>
      </c>
      <c r="F17" s="26">
        <f>VLOOKUP(A17,'Enrollee File- PASTE FROM WIKI'!$A:$I,9,FALSE)</f>
        <v>2.75</v>
      </c>
      <c r="G17" s="26">
        <f>VLOOKUP(A17,'Enrollee File- PASTE FROM WIKI'!$A:$M,13,FALSE)</f>
        <v>2.75</v>
      </c>
      <c r="H17" s="26">
        <f>VLOOKUP(A17,'Enrollee File- PASTE FROM WIKI'!$A:$Q,17,FALSE)</f>
        <v>3</v>
      </c>
      <c r="I17" s="26">
        <f>VLOOKUP(A17,'Enrollee File- PASTE FROM WIKI'!$A:$E,5,FALSE)</f>
        <v>2.83</v>
      </c>
      <c r="J17" s="27">
        <f>VLOOKUP(A17,'Enrollee File- PASTE FROM WIKI'!$A:$R,18,FALSE)</f>
        <v>4</v>
      </c>
      <c r="K17" s="28">
        <f>VLOOKUP(A17,'Enrollee File- PASTE FROM WIKI'!$A:$S,19,FALSE)</f>
        <v>2.75</v>
      </c>
      <c r="L17" s="27">
        <f>VLOOKUP(A17,'Enrollee File- PASTE FROM WIKI'!$A:$X,24,FALSE)</f>
        <v>6</v>
      </c>
      <c r="M17" s="28">
        <f>VLOOKUP(A17,'Enrollee File- PASTE FROM WIKI'!$A:$Y,25,FALSE)</f>
        <v>2.5</v>
      </c>
      <c r="N17" s="29">
        <f t="shared" si="0"/>
        <v>2.7440000000000002</v>
      </c>
      <c r="O17" s="30" t="str">
        <f t="shared" si="1"/>
        <v>Pass</v>
      </c>
      <c r="P17" s="26">
        <f>VLOOKUP(A17,'Enrollee File- PASTE FROM WIKI'!$A:$AE,31,FALSE)</f>
        <v>2.746</v>
      </c>
      <c r="Q17" s="30" t="str">
        <f>VLOOKUP(A17,'Enrollee File- PASTE FROM WIKI'!$A:$AF,32,FALSE)</f>
        <v>Pass</v>
      </c>
    </row>
    <row r="18" spans="1:17" ht="28" customHeight="1" x14ac:dyDescent="0.6">
      <c r="A18" s="82" t="str">
        <f>'Enrollee File- PASTE FROM WIKI'!A18</f>
        <v>4af6fa7a-eabe-4ad1-a01f-a57c0160d515</v>
      </c>
      <c r="B18" s="24" t="str">
        <f>VLOOKUP(A18,'Enrollee File- PASTE FROM WIKI'!$A:$C,3,FALSE)</f>
        <v>Chris Matheson</v>
      </c>
      <c r="C18" s="25" t="str">
        <f>VLOOKUP(A18,'Enrollee File- PASTE FROM WIKI'!$A:$D,4,FALSE)</f>
        <v>Enrolled</v>
      </c>
      <c r="D18" s="25" t="str">
        <f>VLOOKUP(A18,'Enrollee File- PASTE FROM WIKI'!$A:$AP,42,FALSE)</f>
        <v>Katherine Pogue</v>
      </c>
      <c r="E18" s="50" t="str">
        <f>VLOOKUP(A18,'Enrollee File- PASTE FROM WIKI'!$A:$AQ,43,FALSE)</f>
        <v xml:space="preserve">K422 Spring Creek Community School </v>
      </c>
      <c r="F18" s="26">
        <f>VLOOKUP(A18,'Enrollee File- PASTE FROM WIKI'!$A:$I,9,FALSE)</f>
        <v>2.5</v>
      </c>
      <c r="G18" s="26">
        <f>VLOOKUP(A18,'Enrollee File- PASTE FROM WIKI'!$A:$M,13,FALSE)</f>
        <v>2.75</v>
      </c>
      <c r="H18" s="26">
        <f>VLOOKUP(A18,'Enrollee File- PASTE FROM WIKI'!$A:$Q,17,FALSE)</f>
        <v>2.25</v>
      </c>
      <c r="I18" s="26">
        <f>VLOOKUP(A18,'Enrollee File- PASTE FROM WIKI'!$A:$E,5,FALSE)</f>
        <v>2.5</v>
      </c>
      <c r="J18" s="27">
        <f>VLOOKUP(A18,'Enrollee File- PASTE FROM WIKI'!$A:$R,18,FALSE)</f>
        <v>4</v>
      </c>
      <c r="K18" s="28">
        <f>VLOOKUP(A18,'Enrollee File- PASTE FROM WIKI'!$A:$S,19,FALSE)</f>
        <v>2.25</v>
      </c>
      <c r="L18" s="27">
        <f>VLOOKUP(A18,'Enrollee File- PASTE FROM WIKI'!$A:$X,24,FALSE)</f>
        <v>6</v>
      </c>
      <c r="M18" s="28">
        <f>VLOOKUP(A18,'Enrollee File- PASTE FROM WIKI'!$A:$Y,25,FALSE)</f>
        <v>3</v>
      </c>
      <c r="N18" s="29">
        <f t="shared" si="0"/>
        <v>2.5375000000000001</v>
      </c>
      <c r="O18" s="30" t="str">
        <f t="shared" si="1"/>
        <v>Pass</v>
      </c>
      <c r="P18" s="26">
        <f>VLOOKUP(A18,'Enrollee File- PASTE FROM WIKI'!$A:$AE,31,FALSE)</f>
        <v>2.5369999999999999</v>
      </c>
      <c r="Q18" s="30" t="str">
        <f>VLOOKUP(A18,'Enrollee File- PASTE FROM WIKI'!$A:$AF,32,FALSE)</f>
        <v>Pass</v>
      </c>
    </row>
    <row r="19" spans="1:17" ht="28" customHeight="1" x14ac:dyDescent="0.6">
      <c r="A19" s="82" t="str">
        <f>'Enrollee File- PASTE FROM WIKI'!A19</f>
        <v>dabc9d29-cfb3-4c0c-9bd5-a5b700f8a438</v>
      </c>
      <c r="B19" s="24" t="str">
        <f>VLOOKUP(A19,'Enrollee File- PASTE FROM WIKI'!$A:$C,3,FALSE)</f>
        <v>Christina  Ortiz</v>
      </c>
      <c r="C19" s="25" t="str">
        <f>VLOOKUP(A19,'Enrollee File- PASTE FROM WIKI'!$A:$D,4,FALSE)</f>
        <v>Enrolled</v>
      </c>
      <c r="D19" s="25" t="str">
        <f>VLOOKUP(A19,'Enrollee File- PASTE FROM WIKI'!$A:$AP,42,FALSE)</f>
        <v>Andrea Mazza</v>
      </c>
      <c r="E19" s="50" t="str">
        <f>VLOOKUP(A19,'Enrollee File- PASTE FROM WIKI'!$A:$AQ,43,FALSE)</f>
        <v xml:space="preserve">X176 P.S. X176 </v>
      </c>
      <c r="F19" s="26">
        <f>VLOOKUP(A19,'Enrollee File- PASTE FROM WIKI'!$A:$I,9,FALSE)</f>
        <v>2</v>
      </c>
      <c r="G19" s="26">
        <f>VLOOKUP(A19,'Enrollee File- PASTE FROM WIKI'!$A:$M,13,FALSE)</f>
        <v>2.75</v>
      </c>
      <c r="H19" s="26">
        <f>VLOOKUP(A19,'Enrollee File- PASTE FROM WIKI'!$A:$Q,17,FALSE)</f>
        <v>3</v>
      </c>
      <c r="I19" s="26">
        <f>VLOOKUP(A19,'Enrollee File- PASTE FROM WIKI'!$A:$E,5,FALSE)</f>
        <v>2.58</v>
      </c>
      <c r="J19" s="27">
        <f>VLOOKUP(A19,'Enrollee File- PASTE FROM WIKI'!$A:$R,18,FALSE)</f>
        <v>4</v>
      </c>
      <c r="K19" s="28">
        <f>VLOOKUP(A19,'Enrollee File- PASTE FROM WIKI'!$A:$S,19,FALSE)</f>
        <v>3</v>
      </c>
      <c r="L19" s="27">
        <f>VLOOKUP(A19,'Enrollee File- PASTE FROM WIKI'!$A:$X,24,FALSE)</f>
        <v>5</v>
      </c>
      <c r="M19" s="28">
        <f>VLOOKUP(A19,'Enrollee File- PASTE FROM WIKI'!$A:$Y,25,FALSE)</f>
        <v>2.6</v>
      </c>
      <c r="N19" s="29">
        <f t="shared" si="0"/>
        <v>2.6890000000000005</v>
      </c>
      <c r="O19" s="30" t="str">
        <f t="shared" si="1"/>
        <v>Pass</v>
      </c>
      <c r="P19" s="26" t="str">
        <f>VLOOKUP(A19,'Enrollee File- PASTE FROM WIKI'!$A:$AE,31,FALSE)</f>
        <v>Not all ratings have been entered</v>
      </c>
      <c r="Q19" s="30" t="str">
        <f>VLOOKUP(A19,'Enrollee File- PASTE FROM WIKI'!$A:$AF,32,FALSE)</f>
        <v>Not all ratings have been entered</v>
      </c>
    </row>
    <row r="20" spans="1:17" ht="28" customHeight="1" x14ac:dyDescent="0.6">
      <c r="A20" s="82" t="str">
        <f>'Enrollee File- PASTE FROM WIKI'!A20</f>
        <v>caf0ce8d-4c4b-4556-940c-a5a901022834</v>
      </c>
      <c r="B20" s="24" t="str">
        <f>VLOOKUP(A20,'Enrollee File- PASTE FROM WIKI'!$A:$C,3,FALSE)</f>
        <v>Christine Jelcic</v>
      </c>
      <c r="C20" s="25" t="str">
        <f>VLOOKUP(A20,'Enrollee File- PASTE FROM WIKI'!$A:$D,4,FALSE)</f>
        <v>Enrolled</v>
      </c>
      <c r="D20" s="25" t="str">
        <f>VLOOKUP(A20,'Enrollee File- PASTE FROM WIKI'!$A:$AP,42,FALSE)</f>
        <v>Mary Williams-Elibert</v>
      </c>
      <c r="E20" s="50" t="str">
        <f>VLOOKUP(A20,'Enrollee File- PASTE FROM WIKI'!$A:$AQ,43,FALSE)</f>
        <v xml:space="preserve">K071 Juan Morel Campos Secondary School </v>
      </c>
      <c r="F20" s="26">
        <f>VLOOKUP(A20,'Enrollee File- PASTE FROM WIKI'!$A:$I,9,FALSE)</f>
        <v>1.5</v>
      </c>
      <c r="G20" s="26">
        <f>VLOOKUP(A20,'Enrollee File- PASTE FROM WIKI'!$A:$M,13,FALSE)</f>
        <v>2.75</v>
      </c>
      <c r="H20" s="26">
        <f>VLOOKUP(A20,'Enrollee File- PASTE FROM WIKI'!$A:$Q,17,FALSE)</f>
        <v>3</v>
      </c>
      <c r="I20" s="26">
        <f>VLOOKUP(A20,'Enrollee File- PASTE FROM WIKI'!$A:$E,5,FALSE)</f>
        <v>2.42</v>
      </c>
      <c r="J20" s="27">
        <f>VLOOKUP(A20,'Enrollee File- PASTE FROM WIKI'!$A:$R,18,FALSE)</f>
        <v>4</v>
      </c>
      <c r="K20" s="28">
        <f>VLOOKUP(A20,'Enrollee File- PASTE FROM WIKI'!$A:$S,19,FALSE)</f>
        <v>2.75</v>
      </c>
      <c r="L20" s="27">
        <f>VLOOKUP(A20,'Enrollee File- PASTE FROM WIKI'!$A:$X,24,FALSE)</f>
        <v>6</v>
      </c>
      <c r="M20" s="28">
        <f>VLOOKUP(A20,'Enrollee File- PASTE FROM WIKI'!$A:$Y,25,FALSE)</f>
        <v>2.83</v>
      </c>
      <c r="N20" s="29">
        <f t="shared" si="0"/>
        <v>2.5845000000000002</v>
      </c>
      <c r="O20" s="30" t="str">
        <f t="shared" si="1"/>
        <v>Pass</v>
      </c>
      <c r="P20" s="26">
        <f>VLOOKUP(A20,'Enrollee File- PASTE FROM WIKI'!$A:$AE,31,FALSE)</f>
        <v>2.5830000000000002</v>
      </c>
      <c r="Q20" s="30" t="str">
        <f>VLOOKUP(A20,'Enrollee File- PASTE FROM WIKI'!$A:$AF,32,FALSE)</f>
        <v>Pass</v>
      </c>
    </row>
    <row r="21" spans="1:17" ht="28" customHeight="1" x14ac:dyDescent="0.6">
      <c r="A21" s="82" t="str">
        <f>'Enrollee File- PASTE FROM WIKI'!A21</f>
        <v>c7b8d171-ddde-4474-8b3c-a51f00eabe08</v>
      </c>
      <c r="B21" s="24" t="str">
        <f>VLOOKUP(A21,'Enrollee File- PASTE FROM WIKI'!$A:$C,3,FALSE)</f>
        <v>Clarice Borgella</v>
      </c>
      <c r="C21" s="25" t="str">
        <f>VLOOKUP(A21,'Enrollee File- PASTE FROM WIKI'!$A:$D,4,FALSE)</f>
        <v>Enrolled</v>
      </c>
      <c r="D21" s="25" t="str">
        <f>VLOOKUP(A21,'Enrollee File- PASTE FROM WIKI'!$A:$AP,42,FALSE)</f>
        <v>Deirdre Metcalf</v>
      </c>
      <c r="E21" s="50" t="str">
        <f>VLOOKUP(A21,'Enrollee File- PASTE FROM WIKI'!$A:$AQ,43,FALSE)</f>
        <v xml:space="preserve">M057 James Weldon Johnson </v>
      </c>
      <c r="F21" s="26">
        <f>VLOOKUP(A21,'Enrollee File- PASTE FROM WIKI'!$A:$I,9,FALSE)</f>
        <v>1.5</v>
      </c>
      <c r="G21" s="26">
        <f>VLOOKUP(A21,'Enrollee File- PASTE FROM WIKI'!$A:$M,13,FALSE)</f>
        <v>2.25</v>
      </c>
      <c r="H21" s="26">
        <f>VLOOKUP(A21,'Enrollee File- PASTE FROM WIKI'!$A:$Q,17,FALSE)</f>
        <v>2.75</v>
      </c>
      <c r="I21" s="26">
        <f>VLOOKUP(A21,'Enrollee File- PASTE FROM WIKI'!$A:$E,5,FALSE)</f>
        <v>2.17</v>
      </c>
      <c r="J21" s="27">
        <f>VLOOKUP(A21,'Enrollee File- PASTE FROM WIKI'!$A:$R,18,FALSE)</f>
        <v>4</v>
      </c>
      <c r="K21" s="28">
        <f>VLOOKUP(A21,'Enrollee File- PASTE FROM WIKI'!$A:$S,19,FALSE)</f>
        <v>2.5</v>
      </c>
      <c r="L21" s="27">
        <f>VLOOKUP(A21,'Enrollee File- PASTE FROM WIKI'!$A:$X,24,FALSE)</f>
        <v>6</v>
      </c>
      <c r="M21" s="28">
        <f>VLOOKUP(A21,'Enrollee File- PASTE FROM WIKI'!$A:$Y,25,FALSE)</f>
        <v>2.67</v>
      </c>
      <c r="N21" s="29">
        <f t="shared" si="0"/>
        <v>2.3525</v>
      </c>
      <c r="O21" s="30" t="str">
        <f t="shared" si="1"/>
        <v>Pass</v>
      </c>
      <c r="P21" s="26">
        <f>VLOOKUP(A21,'Enrollee File- PASTE FROM WIKI'!$A:$AE,31,FALSE)</f>
        <v>2.35</v>
      </c>
      <c r="Q21" s="30" t="str">
        <f>VLOOKUP(A21,'Enrollee File- PASTE FROM WIKI'!$A:$AF,32,FALSE)</f>
        <v>Pass</v>
      </c>
    </row>
    <row r="22" spans="1:17" ht="28" customHeight="1" x14ac:dyDescent="0.6">
      <c r="A22" s="82" t="str">
        <f>'Enrollee File- PASTE FROM WIKI'!A22</f>
        <v>d9919f62-fa07-43a2-8353-a5a800ce9548</v>
      </c>
      <c r="B22" s="24" t="str">
        <f>VLOOKUP(A22,'Enrollee File- PASTE FROM WIKI'!$A:$C,3,FALSE)</f>
        <v>Crystal Davis</v>
      </c>
      <c r="C22" s="25" t="str">
        <f>VLOOKUP(A22,'Enrollee File- PASTE FROM WIKI'!$A:$D,4,FALSE)</f>
        <v>Enrolled</v>
      </c>
      <c r="D22" s="25" t="str">
        <f>VLOOKUP(A22,'Enrollee File- PASTE FROM WIKI'!$A:$AP,42,FALSE)</f>
        <v>Deirdre Metcalf</v>
      </c>
      <c r="E22" s="50" t="str">
        <f>VLOOKUP(A22,'Enrollee File- PASTE FROM WIKI'!$A:$AQ,43,FALSE)</f>
        <v xml:space="preserve">M057 James Weldon Johnson </v>
      </c>
      <c r="F22" s="26">
        <f>VLOOKUP(A22,'Enrollee File- PASTE FROM WIKI'!$A:$I,9,FALSE)</f>
        <v>2</v>
      </c>
      <c r="G22" s="26">
        <f>VLOOKUP(A22,'Enrollee File- PASTE FROM WIKI'!$A:$M,13,FALSE)</f>
        <v>2.25</v>
      </c>
      <c r="H22" s="26">
        <f>VLOOKUP(A22,'Enrollee File- PASTE FROM WIKI'!$A:$Q,17,FALSE)</f>
        <v>2.5</v>
      </c>
      <c r="I22" s="26">
        <f>VLOOKUP(A22,'Enrollee File- PASTE FROM WIKI'!$A:$E,5,FALSE)</f>
        <v>2.25</v>
      </c>
      <c r="J22" s="27">
        <f>VLOOKUP(A22,'Enrollee File- PASTE FROM WIKI'!$A:$R,18,FALSE)</f>
        <v>4</v>
      </c>
      <c r="K22" s="28">
        <f>VLOOKUP(A22,'Enrollee File- PASTE FROM WIKI'!$A:$S,19,FALSE)</f>
        <v>2.75</v>
      </c>
      <c r="L22" s="27">
        <f>VLOOKUP(A22,'Enrollee File- PASTE FROM WIKI'!$A:$X,24,FALSE)</f>
        <v>6</v>
      </c>
      <c r="M22" s="28">
        <f>VLOOKUP(A22,'Enrollee File- PASTE FROM WIKI'!$A:$Y,25,FALSE)</f>
        <v>2.67</v>
      </c>
      <c r="N22" s="29">
        <f t="shared" si="0"/>
        <v>2.4590000000000001</v>
      </c>
      <c r="O22" s="30" t="str">
        <f t="shared" si="1"/>
        <v>Pass</v>
      </c>
      <c r="P22" s="26">
        <f>VLOOKUP(A22,'Enrollee File- PASTE FROM WIKI'!$A:$AE,31,FALSE)</f>
        <v>2.4580000000000002</v>
      </c>
      <c r="Q22" s="30" t="str">
        <f>VLOOKUP(A22,'Enrollee File- PASTE FROM WIKI'!$A:$AF,32,FALSE)</f>
        <v>Pass</v>
      </c>
    </row>
    <row r="23" spans="1:17" ht="28" customHeight="1" x14ac:dyDescent="0.6">
      <c r="A23" s="82" t="str">
        <f>'Enrollee File- PASTE FROM WIKI'!A23</f>
        <v>cd27e3d5-a45b-46f4-ad9a-a5ae01870db9</v>
      </c>
      <c r="B23" s="24" t="str">
        <f>VLOOKUP(A23,'Enrollee File- PASTE FROM WIKI'!$A:$C,3,FALSE)</f>
        <v>Curtis  Timmons</v>
      </c>
      <c r="C23" s="25" t="str">
        <f>VLOOKUP(A23,'Enrollee File- PASTE FROM WIKI'!$A:$D,4,FALSE)</f>
        <v>Enrolled</v>
      </c>
      <c r="D23" s="25" t="str">
        <f>VLOOKUP(A23,'Enrollee File- PASTE FROM WIKI'!$A:$AP,42,FALSE)</f>
        <v>Sohail Qureshi</v>
      </c>
      <c r="E23" s="50" t="str">
        <f>VLOOKUP(A23,'Enrollee File- PASTE FROM WIKI'!$A:$AQ,43,FALSE)</f>
        <v xml:space="preserve">X556 Bronx Park Middle School </v>
      </c>
      <c r="F23" s="26">
        <f>VLOOKUP(A23,'Enrollee File- PASTE FROM WIKI'!$A:$I,9,FALSE)</f>
        <v>2</v>
      </c>
      <c r="G23" s="26">
        <f>VLOOKUP(A23,'Enrollee File- PASTE FROM WIKI'!$A:$M,13,FALSE)</f>
        <v>2</v>
      </c>
      <c r="H23" s="26">
        <f>VLOOKUP(A23,'Enrollee File- PASTE FROM WIKI'!$A:$Q,17,FALSE)</f>
        <v>3</v>
      </c>
      <c r="I23" s="26">
        <f>VLOOKUP(A23,'Enrollee File- PASTE FROM WIKI'!$A:$E,5,FALSE)</f>
        <v>2.33</v>
      </c>
      <c r="J23" s="27">
        <f>VLOOKUP(A23,'Enrollee File- PASTE FROM WIKI'!$A:$R,18,FALSE)</f>
        <v>4</v>
      </c>
      <c r="K23" s="28">
        <f>VLOOKUP(A23,'Enrollee File- PASTE FROM WIKI'!$A:$S,19,FALSE)</f>
        <v>3</v>
      </c>
      <c r="L23" s="27">
        <f>VLOOKUP(A23,'Enrollee File- PASTE FROM WIKI'!$A:$X,24,FALSE)</f>
        <v>6</v>
      </c>
      <c r="M23" s="28">
        <f>VLOOKUP(A23,'Enrollee File- PASTE FROM WIKI'!$A:$Y,25,FALSE)</f>
        <v>2.83</v>
      </c>
      <c r="N23" s="29">
        <f t="shared" si="0"/>
        <v>2.5975000000000001</v>
      </c>
      <c r="O23" s="30" t="str">
        <f t="shared" si="1"/>
        <v>Pass</v>
      </c>
      <c r="P23" s="26">
        <f>VLOOKUP(A23,'Enrollee File- PASTE FROM WIKI'!$A:$AE,31,FALSE)</f>
        <v>2.6</v>
      </c>
      <c r="Q23" s="30" t="str">
        <f>VLOOKUP(A23,'Enrollee File- PASTE FROM WIKI'!$A:$AF,32,FALSE)</f>
        <v>Pass</v>
      </c>
    </row>
    <row r="24" spans="1:17" ht="28" customHeight="1" x14ac:dyDescent="0.6">
      <c r="A24" s="82" t="str">
        <f>'Enrollee File- PASTE FROM WIKI'!A24</f>
        <v>294c5344-05d5-4fd9-a99f-a532017dbae7</v>
      </c>
      <c r="B24" s="24" t="str">
        <f>VLOOKUP(A24,'Enrollee File- PASTE FROM WIKI'!$A:$C,3,FALSE)</f>
        <v>Dacota Pratt-Pariseau</v>
      </c>
      <c r="C24" s="25" t="str">
        <f>VLOOKUP(A24,'Enrollee File- PASTE FROM WIKI'!$A:$D,4,FALSE)</f>
        <v>Withdrawn</v>
      </c>
      <c r="D24" s="25">
        <f>VLOOKUP(A24,'Enrollee File- PASTE FROM WIKI'!$A:$AP,42,FALSE)</f>
        <v>0</v>
      </c>
      <c r="E24" s="50">
        <f>VLOOKUP(A24,'Enrollee File- PASTE FROM WIKI'!$A:$AQ,43,FALSE)</f>
        <v>0</v>
      </c>
      <c r="F24" s="26">
        <f>VLOOKUP(A24,'Enrollee File- PASTE FROM WIKI'!$A:$I,9,FALSE)</f>
        <v>1.75</v>
      </c>
      <c r="G24" s="26">
        <f>VLOOKUP(A24,'Enrollee File- PASTE FROM WIKI'!$A:$M,13,FALSE)</f>
        <v>1.5</v>
      </c>
      <c r="H24" s="26" t="str">
        <f>VLOOKUP(A24,'Enrollee File- PASTE FROM WIKI'!$A:$Q,17,FALSE)</f>
        <v>None</v>
      </c>
      <c r="I24" s="26">
        <f>VLOOKUP(A24,'Enrollee File- PASTE FROM WIKI'!$A:$E,5,FALSE)</f>
        <v>1.63</v>
      </c>
      <c r="J24" s="27">
        <f>VLOOKUP(A24,'Enrollee File- PASTE FROM WIKI'!$A:$R,18,FALSE)</f>
        <v>0</v>
      </c>
      <c r="K24" s="28" t="str">
        <f>VLOOKUP(A24,'Enrollee File- PASTE FROM WIKI'!$A:$S,19,FALSE)</f>
        <v>Missing</v>
      </c>
      <c r="L24" s="27">
        <f>VLOOKUP(A24,'Enrollee File- PASTE FROM WIKI'!$A:$X,24,FALSE)</f>
        <v>2</v>
      </c>
      <c r="M24" s="28">
        <f>VLOOKUP(A24,'Enrollee File- PASTE FROM WIKI'!$A:$Y,25,FALSE)</f>
        <v>2.5</v>
      </c>
      <c r="N24" s="29" t="str">
        <f t="shared" si="0"/>
        <v>Not available without averages in columns L, N, and P</v>
      </c>
      <c r="O24" s="30" t="str">
        <f t="shared" si="1"/>
        <v>Not available without averages in columns L, N, and P</v>
      </c>
      <c r="P24" s="26" t="str">
        <f>VLOOKUP(A24,'Enrollee File- PASTE FROM WIKI'!$A:$AE,31,FALSE)</f>
        <v>Not all ratings have been entered</v>
      </c>
      <c r="Q24" s="30" t="str">
        <f>VLOOKUP(A24,'Enrollee File- PASTE FROM WIKI'!$A:$AF,32,FALSE)</f>
        <v>Withdrew prior to end of PST</v>
      </c>
    </row>
    <row r="25" spans="1:17" ht="28" customHeight="1" x14ac:dyDescent="0.6">
      <c r="A25" s="82" t="str">
        <f>'Enrollee File- PASTE FROM WIKI'!A25</f>
        <v>75b69c6d-c80f-44f3-a92f-a5c2008d6c4a</v>
      </c>
      <c r="B25" s="24" t="str">
        <f>VLOOKUP(A25,'Enrollee File- PASTE FROM WIKI'!$A:$C,3,FALSE)</f>
        <v>Damaris Hardial</v>
      </c>
      <c r="C25" s="25" t="str">
        <f>VLOOKUP(A25,'Enrollee File- PASTE FROM WIKI'!$A:$D,4,FALSE)</f>
        <v>Enrolled</v>
      </c>
      <c r="D25" s="25" t="str">
        <f>VLOOKUP(A25,'Enrollee File- PASTE FROM WIKI'!$A:$AP,42,FALSE)</f>
        <v>Heather Green</v>
      </c>
      <c r="E25" s="50" t="str">
        <f>VLOOKUP(A25,'Enrollee File- PASTE FROM WIKI'!$A:$AQ,43,FALSE)</f>
        <v xml:space="preserve">X296 South Bronx Academy for Applied Media </v>
      </c>
      <c r="F25" s="26">
        <f>VLOOKUP(A25,'Enrollee File- PASTE FROM WIKI'!$A:$I,9,FALSE)</f>
        <v>2.25</v>
      </c>
      <c r="G25" s="26">
        <f>VLOOKUP(A25,'Enrollee File- PASTE FROM WIKI'!$A:$M,13,FALSE)</f>
        <v>3</v>
      </c>
      <c r="H25" s="26">
        <f>VLOOKUP(A25,'Enrollee File- PASTE FROM WIKI'!$A:$Q,17,FALSE)</f>
        <v>3</v>
      </c>
      <c r="I25" s="26">
        <f>VLOOKUP(A25,'Enrollee File- PASTE FROM WIKI'!$A:$E,5,FALSE)</f>
        <v>2.75</v>
      </c>
      <c r="J25" s="27">
        <f>VLOOKUP(A25,'Enrollee File- PASTE FROM WIKI'!$A:$R,18,FALSE)</f>
        <v>4</v>
      </c>
      <c r="K25" s="28">
        <f>VLOOKUP(A25,'Enrollee File- PASTE FROM WIKI'!$A:$S,19,FALSE)</f>
        <v>3</v>
      </c>
      <c r="L25" s="27">
        <f>VLOOKUP(A25,'Enrollee File- PASTE FROM WIKI'!$A:$X,24,FALSE)</f>
        <v>6</v>
      </c>
      <c r="M25" s="28">
        <f>VLOOKUP(A25,'Enrollee File- PASTE FROM WIKI'!$A:$Y,25,FALSE)</f>
        <v>3</v>
      </c>
      <c r="N25" s="29">
        <f t="shared" si="0"/>
        <v>2.8625000000000003</v>
      </c>
      <c r="O25" s="30" t="str">
        <f t="shared" si="1"/>
        <v>Pass</v>
      </c>
      <c r="P25" s="26">
        <f>VLOOKUP(A25,'Enrollee File- PASTE FROM WIKI'!$A:$AE,31,FALSE)</f>
        <v>2.8620000000000001</v>
      </c>
      <c r="Q25" s="30" t="str">
        <f>VLOOKUP(A25,'Enrollee File- PASTE FROM WIKI'!$A:$AF,32,FALSE)</f>
        <v>Pass</v>
      </c>
    </row>
    <row r="26" spans="1:17" ht="28" customHeight="1" x14ac:dyDescent="0.6">
      <c r="A26" s="82" t="str">
        <f>'Enrollee File- PASTE FROM WIKI'!A26</f>
        <v>63a55da7-9b4a-4714-afa4-a5df011d1a3b</v>
      </c>
      <c r="B26" s="24" t="str">
        <f>VLOOKUP(A26,'Enrollee File- PASTE FROM WIKI'!$A:$C,3,FALSE)</f>
        <v>Daniel Centeno</v>
      </c>
      <c r="C26" s="25" t="str">
        <f>VLOOKUP(A26,'Enrollee File- PASTE FROM WIKI'!$A:$D,4,FALSE)</f>
        <v>Enrolled</v>
      </c>
      <c r="D26" s="25" t="str">
        <f>VLOOKUP(A26,'Enrollee File- PASTE FROM WIKI'!$A:$AP,42,FALSE)</f>
        <v>Tatiana Baron</v>
      </c>
      <c r="E26" s="50" t="str">
        <f>VLOOKUP(A26,'Enrollee File- PASTE FROM WIKI'!$A:$AQ,43,FALSE)</f>
        <v xml:space="preserve">M079 Dr. Horan School M079 </v>
      </c>
      <c r="F26" s="26">
        <f>VLOOKUP(A26,'Enrollee File- PASTE FROM WIKI'!$A:$I,9,FALSE)</f>
        <v>3</v>
      </c>
      <c r="G26" s="26">
        <f>VLOOKUP(A26,'Enrollee File- PASTE FROM WIKI'!$A:$M,13,FALSE)</f>
        <v>3</v>
      </c>
      <c r="H26" s="26">
        <f>VLOOKUP(A26,'Enrollee File- PASTE FROM WIKI'!$A:$Q,17,FALSE)</f>
        <v>2.75</v>
      </c>
      <c r="I26" s="26">
        <f>VLOOKUP(A26,'Enrollee File- PASTE FROM WIKI'!$A:$E,5,FALSE)</f>
        <v>2.92</v>
      </c>
      <c r="J26" s="27">
        <f>VLOOKUP(A26,'Enrollee File- PASTE FROM WIKI'!$A:$R,18,FALSE)</f>
        <v>4</v>
      </c>
      <c r="K26" s="28">
        <f>VLOOKUP(A26,'Enrollee File- PASTE FROM WIKI'!$A:$S,19,FALSE)</f>
        <v>3</v>
      </c>
      <c r="L26" s="27">
        <f>VLOOKUP(A26,'Enrollee File- PASTE FROM WIKI'!$A:$X,24,FALSE)</f>
        <v>6</v>
      </c>
      <c r="M26" s="28">
        <f>VLOOKUP(A26,'Enrollee File- PASTE FROM WIKI'!$A:$Y,25,FALSE)</f>
        <v>2.67</v>
      </c>
      <c r="N26" s="29">
        <f t="shared" si="0"/>
        <v>2.8899999999999997</v>
      </c>
      <c r="O26" s="30" t="str">
        <f t="shared" si="1"/>
        <v>Pass</v>
      </c>
      <c r="P26" s="26">
        <f>VLOOKUP(A26,'Enrollee File- PASTE FROM WIKI'!$A:$AE,31,FALSE)</f>
        <v>2.8879999999999999</v>
      </c>
      <c r="Q26" s="30" t="str">
        <f>VLOOKUP(A26,'Enrollee File- PASTE FROM WIKI'!$A:$AF,32,FALSE)</f>
        <v>Pass</v>
      </c>
    </row>
    <row r="27" spans="1:17" ht="28" customHeight="1" x14ac:dyDescent="0.6">
      <c r="A27" s="82" t="str">
        <f>'Enrollee File- PASTE FROM WIKI'!A27</f>
        <v>24c2431f-55c7-4d4d-8912-a58e018b37bd</v>
      </c>
      <c r="B27" s="24" t="str">
        <f>VLOOKUP(A27,'Enrollee File- PASTE FROM WIKI'!$A:$C,3,FALSE)</f>
        <v>Daniel Raskin</v>
      </c>
      <c r="C27" s="25" t="str">
        <f>VLOOKUP(A27,'Enrollee File- PASTE FROM WIKI'!$A:$D,4,FALSE)</f>
        <v>Enrolled</v>
      </c>
      <c r="D27" s="25" t="str">
        <f>VLOOKUP(A27,'Enrollee File- PASTE FROM WIKI'!$A:$AP,42,FALSE)</f>
        <v>Kaitlin Zisa</v>
      </c>
      <c r="E27" s="50" t="str">
        <f>VLOOKUP(A27,'Enrollee File- PASTE FROM WIKI'!$A:$AQ,43,FALSE)</f>
        <v xml:space="preserve">M079 Dr. Horan School M079 </v>
      </c>
      <c r="F27" s="26">
        <f>VLOOKUP(A27,'Enrollee File- PASTE FROM WIKI'!$A:$I,9,FALSE)</f>
        <v>2</v>
      </c>
      <c r="G27" s="26">
        <f>VLOOKUP(A27,'Enrollee File- PASTE FROM WIKI'!$A:$M,13,FALSE)</f>
        <v>2.75</v>
      </c>
      <c r="H27" s="26">
        <f>VLOOKUP(A27,'Enrollee File- PASTE FROM WIKI'!$A:$Q,17,FALSE)</f>
        <v>2.75</v>
      </c>
      <c r="I27" s="26">
        <f>VLOOKUP(A27,'Enrollee File- PASTE FROM WIKI'!$A:$E,5,FALSE)</f>
        <v>2.5</v>
      </c>
      <c r="J27" s="27">
        <f>VLOOKUP(A27,'Enrollee File- PASTE FROM WIKI'!$A:$R,18,FALSE)</f>
        <v>4</v>
      </c>
      <c r="K27" s="28">
        <f>VLOOKUP(A27,'Enrollee File- PASTE FROM WIKI'!$A:$S,19,FALSE)</f>
        <v>3</v>
      </c>
      <c r="L27" s="27">
        <f>VLOOKUP(A27,'Enrollee File- PASTE FROM WIKI'!$A:$X,24,FALSE)</f>
        <v>6</v>
      </c>
      <c r="M27" s="28">
        <f>VLOOKUP(A27,'Enrollee File- PASTE FROM WIKI'!$A:$Y,25,FALSE)</f>
        <v>2.5</v>
      </c>
      <c r="N27" s="29">
        <f t="shared" si="0"/>
        <v>2.625</v>
      </c>
      <c r="O27" s="30" t="str">
        <f t="shared" si="1"/>
        <v>Pass</v>
      </c>
      <c r="P27" s="26">
        <f>VLOOKUP(A27,'Enrollee File- PASTE FROM WIKI'!$A:$AE,31,FALSE)</f>
        <v>2.625</v>
      </c>
      <c r="Q27" s="30" t="str">
        <f>VLOOKUP(A27,'Enrollee File- PASTE FROM WIKI'!$A:$AF,32,FALSE)</f>
        <v>Pass</v>
      </c>
    </row>
    <row r="28" spans="1:17" ht="28" customHeight="1" x14ac:dyDescent="0.6">
      <c r="A28" s="82" t="str">
        <f>'Enrollee File- PASTE FROM WIKI'!A28</f>
        <v>bfa3125d-ab66-401a-971b-a60500c476a7</v>
      </c>
      <c r="B28" s="24" t="str">
        <f>VLOOKUP(A28,'Enrollee File- PASTE FROM WIKI'!$A:$C,3,FALSE)</f>
        <v>Darien Best</v>
      </c>
      <c r="C28" s="25" t="str">
        <f>VLOOKUP(A28,'Enrollee File- PASTE FROM WIKI'!$A:$D,4,FALSE)</f>
        <v>Enrolled</v>
      </c>
      <c r="D28" s="25" t="str">
        <f>VLOOKUP(A28,'Enrollee File- PASTE FROM WIKI'!$A:$AP,42,FALSE)</f>
        <v>Kati Casey</v>
      </c>
      <c r="E28" s="50" t="str">
        <f>VLOOKUP(A28,'Enrollee File- PASTE FROM WIKI'!$A:$AQ,43,FALSE)</f>
        <v xml:space="preserve">K053 P.S. K053 </v>
      </c>
      <c r="F28" s="26">
        <f>VLOOKUP(A28,'Enrollee File- PASTE FROM WIKI'!$A:$I,9,FALSE)</f>
        <v>2.5</v>
      </c>
      <c r="G28" s="26">
        <f>VLOOKUP(A28,'Enrollee File- PASTE FROM WIKI'!$A:$M,13,FALSE)</f>
        <v>3</v>
      </c>
      <c r="H28" s="26">
        <f>VLOOKUP(A28,'Enrollee File- PASTE FROM WIKI'!$A:$Q,17,FALSE)</f>
        <v>3</v>
      </c>
      <c r="I28" s="26">
        <f>VLOOKUP(A28,'Enrollee File- PASTE FROM WIKI'!$A:$E,5,FALSE)</f>
        <v>2.83</v>
      </c>
      <c r="J28" s="27">
        <f>VLOOKUP(A28,'Enrollee File- PASTE FROM WIKI'!$A:$R,18,FALSE)</f>
        <v>4</v>
      </c>
      <c r="K28" s="28">
        <f>VLOOKUP(A28,'Enrollee File- PASTE FROM WIKI'!$A:$S,19,FALSE)</f>
        <v>3</v>
      </c>
      <c r="L28" s="27">
        <f>VLOOKUP(A28,'Enrollee File- PASTE FROM WIKI'!$A:$X,24,FALSE)</f>
        <v>5</v>
      </c>
      <c r="M28" s="28">
        <f>VLOOKUP(A28,'Enrollee File- PASTE FROM WIKI'!$A:$Y,25,FALSE)</f>
        <v>2.8</v>
      </c>
      <c r="N28" s="29">
        <f t="shared" si="0"/>
        <v>2.8665000000000003</v>
      </c>
      <c r="O28" s="30" t="str">
        <f t="shared" si="1"/>
        <v>Pass</v>
      </c>
      <c r="P28" s="26" t="str">
        <f>VLOOKUP(A28,'Enrollee File- PASTE FROM WIKI'!$A:$AE,31,FALSE)</f>
        <v>Not all ratings have been entered</v>
      </c>
      <c r="Q28" s="30" t="str">
        <f>VLOOKUP(A28,'Enrollee File- PASTE FROM WIKI'!$A:$AF,32,FALSE)</f>
        <v>Not all ratings have been entered</v>
      </c>
    </row>
    <row r="29" spans="1:17" ht="28" customHeight="1" x14ac:dyDescent="0.6">
      <c r="A29" s="82" t="str">
        <f>'Enrollee File- PASTE FROM WIKI'!A29</f>
        <v>089cfb06-3cca-4850-8305-a5c5011e3f5f</v>
      </c>
      <c r="B29" s="24" t="str">
        <f>VLOOKUP(A29,'Enrollee File- PASTE FROM WIKI'!$A:$C,3,FALSE)</f>
        <v>David  Lui</v>
      </c>
      <c r="C29" s="25" t="str">
        <f>VLOOKUP(A29,'Enrollee File- PASTE FROM WIKI'!$A:$D,4,FALSE)</f>
        <v>Enrolled</v>
      </c>
      <c r="D29" s="25" t="str">
        <f>VLOOKUP(A29,'Enrollee File- PASTE FROM WIKI'!$A:$AP,42,FALSE)</f>
        <v>Rachel Mcsween</v>
      </c>
      <c r="E29" s="50" t="str">
        <f>VLOOKUP(A29,'Enrollee File- PASTE FROM WIKI'!$A:$AQ,43,FALSE)</f>
        <v xml:space="preserve">K396 P.S. K396 </v>
      </c>
      <c r="F29" s="26">
        <f>VLOOKUP(A29,'Enrollee File- PASTE FROM WIKI'!$A:$I,9,FALSE)</f>
        <v>3</v>
      </c>
      <c r="G29" s="26">
        <f>VLOOKUP(A29,'Enrollee File- PASTE FROM WIKI'!$A:$M,13,FALSE)</f>
        <v>3</v>
      </c>
      <c r="H29" s="26">
        <f>VLOOKUP(A29,'Enrollee File- PASTE FROM WIKI'!$A:$Q,17,FALSE)</f>
        <v>3</v>
      </c>
      <c r="I29" s="26">
        <f>VLOOKUP(A29,'Enrollee File- PASTE FROM WIKI'!$A:$E,5,FALSE)</f>
        <v>3</v>
      </c>
      <c r="J29" s="27">
        <f>VLOOKUP(A29,'Enrollee File- PASTE FROM WIKI'!$A:$R,18,FALSE)</f>
        <v>4</v>
      </c>
      <c r="K29" s="28">
        <f>VLOOKUP(A29,'Enrollee File- PASTE FROM WIKI'!$A:$S,19,FALSE)</f>
        <v>3</v>
      </c>
      <c r="L29" s="27">
        <f>VLOOKUP(A29,'Enrollee File- PASTE FROM WIKI'!$A:$X,24,FALSE)</f>
        <v>6</v>
      </c>
      <c r="M29" s="28">
        <f>VLOOKUP(A29,'Enrollee File- PASTE FROM WIKI'!$A:$Y,25,FALSE)</f>
        <v>2.67</v>
      </c>
      <c r="N29" s="29">
        <f t="shared" si="0"/>
        <v>2.9340000000000002</v>
      </c>
      <c r="O29" s="30" t="str">
        <f t="shared" si="1"/>
        <v>Pass</v>
      </c>
      <c r="P29" s="26">
        <f>VLOOKUP(A29,'Enrollee File- PASTE FROM WIKI'!$A:$AE,31,FALSE)</f>
        <v>2.9329999999999998</v>
      </c>
      <c r="Q29" s="30" t="str">
        <f>VLOOKUP(A29,'Enrollee File- PASTE FROM WIKI'!$A:$AF,32,FALSE)</f>
        <v>Pass</v>
      </c>
    </row>
    <row r="30" spans="1:17" ht="28" customHeight="1" x14ac:dyDescent="0.6">
      <c r="A30" s="82" t="str">
        <f>'Enrollee File- PASTE FROM WIKI'!A30</f>
        <v>676a67b6-c629-477b-af21-a524012fdb76</v>
      </c>
      <c r="B30" s="24" t="str">
        <f>VLOOKUP(A30,'Enrollee File- PASTE FROM WIKI'!$A:$C,3,FALSE)</f>
        <v>David Sheward</v>
      </c>
      <c r="C30" s="25" t="str">
        <f>VLOOKUP(A30,'Enrollee File- PASTE FROM WIKI'!$A:$D,4,FALSE)</f>
        <v>Enrolled</v>
      </c>
      <c r="D30" s="25" t="str">
        <f>VLOOKUP(A30,'Enrollee File- PASTE FROM WIKI'!$A:$AP,42,FALSE)</f>
        <v>Elizabeth Putnam</v>
      </c>
      <c r="E30" s="50" t="str">
        <f>VLOOKUP(A30,'Enrollee File- PASTE FROM WIKI'!$A:$AQ,43,FALSE)</f>
        <v xml:space="preserve">M028 P.S. 028 Wright Brothers </v>
      </c>
      <c r="F30" s="26">
        <f>VLOOKUP(A30,'Enrollee File- PASTE FROM WIKI'!$A:$I,9,FALSE)</f>
        <v>2.5</v>
      </c>
      <c r="G30" s="26">
        <f>VLOOKUP(A30,'Enrollee File- PASTE FROM WIKI'!$A:$M,13,FALSE)</f>
        <v>2.75</v>
      </c>
      <c r="H30" s="26">
        <f>VLOOKUP(A30,'Enrollee File- PASTE FROM WIKI'!$A:$Q,17,FALSE)</f>
        <v>2.75</v>
      </c>
      <c r="I30" s="26">
        <f>VLOOKUP(A30,'Enrollee File- PASTE FROM WIKI'!$A:$E,5,FALSE)</f>
        <v>2.67</v>
      </c>
      <c r="J30" s="27">
        <f>VLOOKUP(A30,'Enrollee File- PASTE FROM WIKI'!$A:$R,18,FALSE)</f>
        <v>4</v>
      </c>
      <c r="K30" s="28">
        <f>VLOOKUP(A30,'Enrollee File- PASTE FROM WIKI'!$A:$S,19,FALSE)</f>
        <v>3</v>
      </c>
      <c r="L30" s="27">
        <f>VLOOKUP(A30,'Enrollee File- PASTE FROM WIKI'!$A:$X,24,FALSE)</f>
        <v>6</v>
      </c>
      <c r="M30" s="28">
        <f>VLOOKUP(A30,'Enrollee File- PASTE FROM WIKI'!$A:$Y,25,FALSE)</f>
        <v>2.17</v>
      </c>
      <c r="N30" s="29">
        <f t="shared" si="0"/>
        <v>2.6525000000000003</v>
      </c>
      <c r="O30" s="30" t="str">
        <f t="shared" si="1"/>
        <v>Pass</v>
      </c>
      <c r="P30" s="26">
        <f>VLOOKUP(A30,'Enrollee File- PASTE FROM WIKI'!$A:$AE,31,FALSE)</f>
        <v>2.65</v>
      </c>
      <c r="Q30" s="30" t="str">
        <f>VLOOKUP(A30,'Enrollee File- PASTE FROM WIKI'!$A:$AF,32,FALSE)</f>
        <v>Pass</v>
      </c>
    </row>
    <row r="31" spans="1:17" ht="28" customHeight="1" x14ac:dyDescent="0.6">
      <c r="A31" s="82" t="str">
        <f>'Enrollee File- PASTE FROM WIKI'!A31</f>
        <v>9333da77-4326-4230-bd01-a5a600e33d01</v>
      </c>
      <c r="B31" s="24" t="str">
        <f>VLOOKUP(A31,'Enrollee File- PASTE FROM WIKI'!$A:$C,3,FALSE)</f>
        <v>Deborah Stack</v>
      </c>
      <c r="C31" s="25" t="str">
        <f>VLOOKUP(A31,'Enrollee File- PASTE FROM WIKI'!$A:$D,4,FALSE)</f>
        <v>Enrolled</v>
      </c>
      <c r="D31" s="25" t="str">
        <f>VLOOKUP(A31,'Enrollee File- PASTE FROM WIKI'!$A:$AP,42,FALSE)</f>
        <v>Sam Mercuris</v>
      </c>
      <c r="E31" s="50" t="str">
        <f>VLOOKUP(A31,'Enrollee File- PASTE FROM WIKI'!$A:$AQ,43,FALSE)</f>
        <v xml:space="preserve">X556 Bronx Park Middle School </v>
      </c>
      <c r="F31" s="26">
        <f>VLOOKUP(A31,'Enrollee File- PASTE FROM WIKI'!$A:$I,9,FALSE)</f>
        <v>2</v>
      </c>
      <c r="G31" s="26">
        <f>VLOOKUP(A31,'Enrollee File- PASTE FROM WIKI'!$A:$M,13,FALSE)</f>
        <v>2.5</v>
      </c>
      <c r="H31" s="26">
        <f>VLOOKUP(A31,'Enrollee File- PASTE FROM WIKI'!$A:$Q,17,FALSE)</f>
        <v>3</v>
      </c>
      <c r="I31" s="26">
        <f>VLOOKUP(A31,'Enrollee File- PASTE FROM WIKI'!$A:$E,5,FALSE)</f>
        <v>2.5</v>
      </c>
      <c r="J31" s="27">
        <f>VLOOKUP(A31,'Enrollee File- PASTE FROM WIKI'!$A:$R,18,FALSE)</f>
        <v>4</v>
      </c>
      <c r="K31" s="28">
        <f>VLOOKUP(A31,'Enrollee File- PASTE FROM WIKI'!$A:$S,19,FALSE)</f>
        <v>3</v>
      </c>
      <c r="L31" s="27">
        <f>VLOOKUP(A31,'Enrollee File- PASTE FROM WIKI'!$A:$X,24,FALSE)</f>
        <v>6</v>
      </c>
      <c r="M31" s="28">
        <f>VLOOKUP(A31,'Enrollee File- PASTE FROM WIKI'!$A:$Y,25,FALSE)</f>
        <v>3</v>
      </c>
      <c r="N31" s="29">
        <f t="shared" si="0"/>
        <v>2.7250000000000001</v>
      </c>
      <c r="O31" s="30" t="str">
        <f t="shared" si="1"/>
        <v>Pass</v>
      </c>
      <c r="P31" s="26">
        <f>VLOOKUP(A31,'Enrollee File- PASTE FROM WIKI'!$A:$AE,31,FALSE)</f>
        <v>2.7250000000000001</v>
      </c>
      <c r="Q31" s="30" t="str">
        <f>VLOOKUP(A31,'Enrollee File- PASTE FROM WIKI'!$A:$AF,32,FALSE)</f>
        <v>Pass</v>
      </c>
    </row>
    <row r="32" spans="1:17" ht="28" customHeight="1" x14ac:dyDescent="0.6">
      <c r="A32" s="82" t="str">
        <f>'Enrollee File- PASTE FROM WIKI'!A32</f>
        <v>3074e78c-2c59-4ab0-b2bf-a5fb0061c204</v>
      </c>
      <c r="B32" s="24" t="str">
        <f>VLOOKUP(A32,'Enrollee File- PASTE FROM WIKI'!$A:$C,3,FALSE)</f>
        <v>Deirdre Glascoe</v>
      </c>
      <c r="C32" s="25" t="str">
        <f>VLOOKUP(A32,'Enrollee File- PASTE FROM WIKI'!$A:$D,4,FALSE)</f>
        <v>Enrolled</v>
      </c>
      <c r="D32" s="25" t="str">
        <f>VLOOKUP(A32,'Enrollee File- PASTE FROM WIKI'!$A:$AP,42,FALSE)</f>
        <v>Jane Austrie-James</v>
      </c>
      <c r="E32" s="50" t="str">
        <f>VLOOKUP(A32,'Enrollee File- PASTE FROM WIKI'!$A:$AQ,43,FALSE)</f>
        <v xml:space="preserve">X012 P.S. X012 Lewis and Clark School </v>
      </c>
      <c r="F32" s="26">
        <f>VLOOKUP(A32,'Enrollee File- PASTE FROM WIKI'!$A:$I,9,FALSE)</f>
        <v>2.5</v>
      </c>
      <c r="G32" s="26">
        <f>VLOOKUP(A32,'Enrollee File- PASTE FROM WIKI'!$A:$M,13,FALSE)</f>
        <v>2.5</v>
      </c>
      <c r="H32" s="26">
        <f>VLOOKUP(A32,'Enrollee File- PASTE FROM WIKI'!$A:$Q,17,FALSE)</f>
        <v>2.75</v>
      </c>
      <c r="I32" s="26">
        <f>VLOOKUP(A32,'Enrollee File- PASTE FROM WIKI'!$A:$E,5,FALSE)</f>
        <v>2.58</v>
      </c>
      <c r="J32" s="27">
        <f>VLOOKUP(A32,'Enrollee File- PASTE FROM WIKI'!$A:$R,18,FALSE)</f>
        <v>4</v>
      </c>
      <c r="K32" s="28">
        <f>VLOOKUP(A32,'Enrollee File- PASTE FROM WIKI'!$A:$S,19,FALSE)</f>
        <v>2.5</v>
      </c>
      <c r="L32" s="27">
        <f>VLOOKUP(A32,'Enrollee File- PASTE FROM WIKI'!$A:$X,24,FALSE)</f>
        <v>5</v>
      </c>
      <c r="M32" s="28">
        <f>VLOOKUP(A32,'Enrollee File- PASTE FROM WIKI'!$A:$Y,25,FALSE)</f>
        <v>3</v>
      </c>
      <c r="N32" s="29">
        <f t="shared" si="0"/>
        <v>2.6440000000000006</v>
      </c>
      <c r="O32" s="30" t="str">
        <f t="shared" si="1"/>
        <v>Pass</v>
      </c>
      <c r="P32" s="26" t="str">
        <f>VLOOKUP(A32,'Enrollee File- PASTE FROM WIKI'!$A:$AE,31,FALSE)</f>
        <v>Not all ratings have been entered</v>
      </c>
      <c r="Q32" s="30" t="str">
        <f>VLOOKUP(A32,'Enrollee File- PASTE FROM WIKI'!$A:$AF,32,FALSE)</f>
        <v>Not all ratings have been entered</v>
      </c>
    </row>
    <row r="33" spans="1:17" ht="28" customHeight="1" x14ac:dyDescent="0.6">
      <c r="A33" s="82" t="str">
        <f>'Enrollee File- PASTE FROM WIKI'!A33</f>
        <v>b9550676-6e69-4eed-b140-a5830031b8ee</v>
      </c>
      <c r="B33" s="24" t="str">
        <f>VLOOKUP(A33,'Enrollee File- PASTE FROM WIKI'!$A:$C,3,FALSE)</f>
        <v>Denique Haynes</v>
      </c>
      <c r="C33" s="25" t="str">
        <f>VLOOKUP(A33,'Enrollee File- PASTE FROM WIKI'!$A:$D,4,FALSE)</f>
        <v>Enrolled</v>
      </c>
      <c r="D33" s="25" t="str">
        <f>VLOOKUP(A33,'Enrollee File- PASTE FROM WIKI'!$A:$AP,42,FALSE)</f>
        <v>Nadine Lewis-Knight</v>
      </c>
      <c r="E33" s="50" t="str">
        <f>VLOOKUP(A33,'Enrollee File- PASTE FROM WIKI'!$A:$AQ,43,FALSE)</f>
        <v xml:space="preserve">K028 P.S. 028 The Warren Prep Academy </v>
      </c>
      <c r="F33" s="26">
        <f>VLOOKUP(A33,'Enrollee File- PASTE FROM WIKI'!$A:$I,9,FALSE)</f>
        <v>2.5</v>
      </c>
      <c r="G33" s="26">
        <f>VLOOKUP(A33,'Enrollee File- PASTE FROM WIKI'!$A:$M,13,FALSE)</f>
        <v>3</v>
      </c>
      <c r="H33" s="26">
        <f>VLOOKUP(A33,'Enrollee File- PASTE FROM WIKI'!$A:$Q,17,FALSE)</f>
        <v>3</v>
      </c>
      <c r="I33" s="26">
        <f>VLOOKUP(A33,'Enrollee File- PASTE FROM WIKI'!$A:$E,5,FALSE)</f>
        <v>2.83</v>
      </c>
      <c r="J33" s="27">
        <f>VLOOKUP(A33,'Enrollee File- PASTE FROM WIKI'!$A:$R,18,FALSE)</f>
        <v>4</v>
      </c>
      <c r="K33" s="28">
        <f>VLOOKUP(A33,'Enrollee File- PASTE FROM WIKI'!$A:$S,19,FALSE)</f>
        <v>3</v>
      </c>
      <c r="L33" s="27">
        <f>VLOOKUP(A33,'Enrollee File- PASTE FROM WIKI'!$A:$X,24,FALSE)</f>
        <v>6</v>
      </c>
      <c r="M33" s="28">
        <f>VLOOKUP(A33,'Enrollee File- PASTE FROM WIKI'!$A:$Y,25,FALSE)</f>
        <v>3</v>
      </c>
      <c r="N33" s="29">
        <f t="shared" si="0"/>
        <v>2.9065000000000003</v>
      </c>
      <c r="O33" s="30" t="str">
        <f t="shared" si="1"/>
        <v>Pass</v>
      </c>
      <c r="P33" s="26">
        <f>VLOOKUP(A33,'Enrollee File- PASTE FROM WIKI'!$A:$AE,31,FALSE)</f>
        <v>2.9079999999999999</v>
      </c>
      <c r="Q33" s="30" t="str">
        <f>VLOOKUP(A33,'Enrollee File- PASTE FROM WIKI'!$A:$AF,32,FALSE)</f>
        <v>Pass</v>
      </c>
    </row>
    <row r="34" spans="1:17" ht="28" customHeight="1" x14ac:dyDescent="0.6">
      <c r="A34" s="82" t="str">
        <f>'Enrollee File- PASTE FROM WIKI'!A34</f>
        <v>d19cef18-ff6d-4683-8478-a60300e62012</v>
      </c>
      <c r="B34" s="24" t="str">
        <f>VLOOKUP(A34,'Enrollee File- PASTE FROM WIKI'!$A:$C,3,FALSE)</f>
        <v>Devin Guiles</v>
      </c>
      <c r="C34" s="25" t="str">
        <f>VLOOKUP(A34,'Enrollee File- PASTE FROM WIKI'!$A:$D,4,FALSE)</f>
        <v>Enrolled</v>
      </c>
      <c r="D34" s="25" t="str">
        <f>VLOOKUP(A34,'Enrollee File- PASTE FROM WIKI'!$A:$AP,42,FALSE)</f>
        <v>Marlowe Knipes</v>
      </c>
      <c r="E34" s="50" t="str">
        <f>VLOOKUP(A34,'Enrollee File- PASTE FROM WIKI'!$A:$AQ,43,FALSE)</f>
        <v xml:space="preserve">X556 Bronx Park Middle School </v>
      </c>
      <c r="F34" s="26">
        <f>VLOOKUP(A34,'Enrollee File- PASTE FROM WIKI'!$A:$I,9,FALSE)</f>
        <v>2.5</v>
      </c>
      <c r="G34" s="26">
        <f>VLOOKUP(A34,'Enrollee File- PASTE FROM WIKI'!$A:$M,13,FALSE)</f>
        <v>2.75</v>
      </c>
      <c r="H34" s="26">
        <f>VLOOKUP(A34,'Enrollee File- PASTE FROM WIKI'!$A:$Q,17,FALSE)</f>
        <v>2.5</v>
      </c>
      <c r="I34" s="26">
        <f>VLOOKUP(A34,'Enrollee File- PASTE FROM WIKI'!$A:$E,5,FALSE)</f>
        <v>2.58</v>
      </c>
      <c r="J34" s="27">
        <f>VLOOKUP(A34,'Enrollee File- PASTE FROM WIKI'!$A:$R,18,FALSE)</f>
        <v>4</v>
      </c>
      <c r="K34" s="28">
        <f>VLOOKUP(A34,'Enrollee File- PASTE FROM WIKI'!$A:$S,19,FALSE)</f>
        <v>3</v>
      </c>
      <c r="L34" s="27">
        <f>VLOOKUP(A34,'Enrollee File- PASTE FROM WIKI'!$A:$X,24,FALSE)</f>
        <v>6</v>
      </c>
      <c r="M34" s="28">
        <f>VLOOKUP(A34,'Enrollee File- PASTE FROM WIKI'!$A:$Y,25,FALSE)</f>
        <v>2.83</v>
      </c>
      <c r="N34" s="29">
        <f t="shared" si="0"/>
        <v>2.7350000000000003</v>
      </c>
      <c r="O34" s="30" t="str">
        <f t="shared" si="1"/>
        <v>Pass</v>
      </c>
      <c r="P34" s="26">
        <f>VLOOKUP(A34,'Enrollee File- PASTE FROM WIKI'!$A:$AE,31,FALSE)</f>
        <v>2.7370000000000001</v>
      </c>
      <c r="Q34" s="30" t="str">
        <f>VLOOKUP(A34,'Enrollee File- PASTE FROM WIKI'!$A:$AF,32,FALSE)</f>
        <v>Pass</v>
      </c>
    </row>
    <row r="35" spans="1:17" ht="28" customHeight="1" x14ac:dyDescent="0.6">
      <c r="A35" s="82" t="str">
        <f>'Enrollee File- PASTE FROM WIKI'!A35</f>
        <v>e93783b7-41a0-4868-a6c8-a611008cb659</v>
      </c>
      <c r="B35" s="24" t="str">
        <f>VLOOKUP(A35,'Enrollee File- PASTE FROM WIKI'!$A:$C,3,FALSE)</f>
        <v>Edwin Argueta</v>
      </c>
      <c r="C35" s="25" t="str">
        <f>VLOOKUP(A35,'Enrollee File- PASTE FROM WIKI'!$A:$D,4,FALSE)</f>
        <v>Enrolled</v>
      </c>
      <c r="D35" s="25" t="str">
        <f>VLOOKUP(A35,'Enrollee File- PASTE FROM WIKI'!$A:$AP,42,FALSE)</f>
        <v>Kelly Johnston</v>
      </c>
      <c r="E35" s="50" t="str">
        <f>VLOOKUP(A35,'Enrollee File- PASTE FROM WIKI'!$A:$AQ,43,FALSE)</f>
        <v xml:space="preserve">X032 P.S. 032 Belmont </v>
      </c>
      <c r="F35" s="26">
        <f>VLOOKUP(A35,'Enrollee File- PASTE FROM WIKI'!$A:$I,9,FALSE)</f>
        <v>2.5</v>
      </c>
      <c r="G35" s="26">
        <f>VLOOKUP(A35,'Enrollee File- PASTE FROM WIKI'!$A:$M,13,FALSE)</f>
        <v>3</v>
      </c>
      <c r="H35" s="26">
        <f>VLOOKUP(A35,'Enrollee File- PASTE FROM WIKI'!$A:$Q,17,FALSE)</f>
        <v>2.75</v>
      </c>
      <c r="I35" s="26">
        <f>VLOOKUP(A35,'Enrollee File- PASTE FROM WIKI'!$A:$E,5,FALSE)</f>
        <v>2.75</v>
      </c>
      <c r="J35" s="27">
        <f>VLOOKUP(A35,'Enrollee File- PASTE FROM WIKI'!$A:$R,18,FALSE)</f>
        <v>4</v>
      </c>
      <c r="K35" s="28">
        <f>VLOOKUP(A35,'Enrollee File- PASTE FROM WIKI'!$A:$S,19,FALSE)</f>
        <v>3</v>
      </c>
      <c r="L35" s="27">
        <f>VLOOKUP(A35,'Enrollee File- PASTE FROM WIKI'!$A:$X,24,FALSE)</f>
        <v>6</v>
      </c>
      <c r="M35" s="28">
        <f>VLOOKUP(A35,'Enrollee File- PASTE FROM WIKI'!$A:$Y,25,FALSE)</f>
        <v>2.83</v>
      </c>
      <c r="N35" s="29">
        <f t="shared" si="0"/>
        <v>2.8285</v>
      </c>
      <c r="O35" s="30" t="str">
        <f t="shared" si="1"/>
        <v>Pass</v>
      </c>
      <c r="P35" s="26">
        <f>VLOOKUP(A35,'Enrollee File- PASTE FROM WIKI'!$A:$AE,31,FALSE)</f>
        <v>2.8290000000000002</v>
      </c>
      <c r="Q35" s="30" t="str">
        <f>VLOOKUP(A35,'Enrollee File- PASTE FROM WIKI'!$A:$AF,32,FALSE)</f>
        <v>Pass</v>
      </c>
    </row>
    <row r="36" spans="1:17" ht="28" customHeight="1" x14ac:dyDescent="0.6">
      <c r="A36" s="82" t="str">
        <f>'Enrollee File- PASTE FROM WIKI'!A36</f>
        <v>57a2517a-dfa5-46f0-90e3-a5e900c84086</v>
      </c>
      <c r="B36" s="24" t="str">
        <f>VLOOKUP(A36,'Enrollee File- PASTE FROM WIKI'!$A:$C,3,FALSE)</f>
        <v>Elizabeth Davis</v>
      </c>
      <c r="C36" s="25" t="str">
        <f>VLOOKUP(A36,'Enrollee File- PASTE FROM WIKI'!$A:$D,4,FALSE)</f>
        <v>Enrolled</v>
      </c>
      <c r="D36" s="25" t="str">
        <f>VLOOKUP(A36,'Enrollee File- PASTE FROM WIKI'!$A:$AP,42,FALSE)</f>
        <v>Eliann Rodriguez</v>
      </c>
      <c r="E36" s="50" t="str">
        <f>VLOOKUP(A36,'Enrollee File- PASTE FROM WIKI'!$A:$AQ,43,FALSE)</f>
        <v xml:space="preserve">M028 P.S. 028 Wright Brothers </v>
      </c>
      <c r="F36" s="26">
        <f>VLOOKUP(A36,'Enrollee File- PASTE FROM WIKI'!$A:$I,9,FALSE)</f>
        <v>2</v>
      </c>
      <c r="G36" s="26">
        <f>VLOOKUP(A36,'Enrollee File- PASTE FROM WIKI'!$A:$M,13,FALSE)</f>
        <v>2</v>
      </c>
      <c r="H36" s="26">
        <f>VLOOKUP(A36,'Enrollee File- PASTE FROM WIKI'!$A:$Q,17,FALSE)</f>
        <v>2.75</v>
      </c>
      <c r="I36" s="26">
        <f>VLOOKUP(A36,'Enrollee File- PASTE FROM WIKI'!$A:$E,5,FALSE)</f>
        <v>2.25</v>
      </c>
      <c r="J36" s="27">
        <f>VLOOKUP(A36,'Enrollee File- PASTE FROM WIKI'!$A:$R,18,FALSE)</f>
        <v>4</v>
      </c>
      <c r="K36" s="28">
        <f>VLOOKUP(A36,'Enrollee File- PASTE FROM WIKI'!$A:$S,19,FALSE)</f>
        <v>2.75</v>
      </c>
      <c r="L36" s="27">
        <f>VLOOKUP(A36,'Enrollee File- PASTE FROM WIKI'!$A:$X,24,FALSE)</f>
        <v>5</v>
      </c>
      <c r="M36" s="28">
        <f>VLOOKUP(A36,'Enrollee File- PASTE FROM WIKI'!$A:$Y,25,FALSE)</f>
        <v>3</v>
      </c>
      <c r="N36" s="29">
        <f t="shared" si="0"/>
        <v>2.5250000000000004</v>
      </c>
      <c r="O36" s="30" t="str">
        <f t="shared" si="1"/>
        <v>Pass</v>
      </c>
      <c r="P36" s="26" t="str">
        <f>VLOOKUP(A36,'Enrollee File- PASTE FROM WIKI'!$A:$AE,31,FALSE)</f>
        <v>Not all ratings have been entered</v>
      </c>
      <c r="Q36" s="30" t="str">
        <f>VLOOKUP(A36,'Enrollee File- PASTE FROM WIKI'!$A:$AF,32,FALSE)</f>
        <v>Not all ratings have been entered</v>
      </c>
    </row>
    <row r="37" spans="1:17" ht="28" customHeight="1" x14ac:dyDescent="0.6">
      <c r="A37" s="82" t="str">
        <f>'Enrollee File- PASTE FROM WIKI'!A37</f>
        <v>d71b7a00-55ac-4d49-ad15-a5f7013adfa4</v>
      </c>
      <c r="B37" s="24" t="str">
        <f>VLOOKUP(A37,'Enrollee File- PASTE FROM WIKI'!$A:$C,3,FALSE)</f>
        <v>Elizabeth Gloeggler</v>
      </c>
      <c r="C37" s="25" t="str">
        <f>VLOOKUP(A37,'Enrollee File- PASTE FROM WIKI'!$A:$D,4,FALSE)</f>
        <v>Enrolled</v>
      </c>
      <c r="D37" s="25" t="str">
        <f>VLOOKUP(A37,'Enrollee File- PASTE FROM WIKI'!$A:$AP,42,FALSE)</f>
        <v>Stefanie Greco</v>
      </c>
      <c r="E37" s="50" t="str">
        <f>VLOOKUP(A37,'Enrollee File- PASTE FROM WIKI'!$A:$AQ,43,FALSE)</f>
        <v xml:space="preserve">X721 P.S. X721 - Stephen McSweeney School </v>
      </c>
      <c r="F37" s="26">
        <f>VLOOKUP(A37,'Enrollee File- PASTE FROM WIKI'!$A:$I,9,FALSE)</f>
        <v>2.5</v>
      </c>
      <c r="G37" s="26">
        <f>VLOOKUP(A37,'Enrollee File- PASTE FROM WIKI'!$A:$M,13,FALSE)</f>
        <v>2.25</v>
      </c>
      <c r="H37" s="26">
        <f>VLOOKUP(A37,'Enrollee File- PASTE FROM WIKI'!$A:$Q,17,FALSE)</f>
        <v>2.75</v>
      </c>
      <c r="I37" s="26">
        <f>VLOOKUP(A37,'Enrollee File- PASTE FROM WIKI'!$A:$E,5,FALSE)</f>
        <v>2.5</v>
      </c>
      <c r="J37" s="27">
        <f>VLOOKUP(A37,'Enrollee File- PASTE FROM WIKI'!$A:$R,18,FALSE)</f>
        <v>4</v>
      </c>
      <c r="K37" s="28">
        <f>VLOOKUP(A37,'Enrollee File- PASTE FROM WIKI'!$A:$S,19,FALSE)</f>
        <v>2.75</v>
      </c>
      <c r="L37" s="27">
        <f>VLOOKUP(A37,'Enrollee File- PASTE FROM WIKI'!$A:$X,24,FALSE)</f>
        <v>5</v>
      </c>
      <c r="M37" s="28">
        <f>VLOOKUP(A37,'Enrollee File- PASTE FROM WIKI'!$A:$Y,25,FALSE)</f>
        <v>3</v>
      </c>
      <c r="N37" s="29">
        <f t="shared" si="0"/>
        <v>2.6625000000000001</v>
      </c>
      <c r="O37" s="30" t="str">
        <f t="shared" si="1"/>
        <v>Pass</v>
      </c>
      <c r="P37" s="26" t="str">
        <f>VLOOKUP(A37,'Enrollee File- PASTE FROM WIKI'!$A:$AE,31,FALSE)</f>
        <v>Not all ratings have been entered</v>
      </c>
      <c r="Q37" s="30" t="str">
        <f>VLOOKUP(A37,'Enrollee File- PASTE FROM WIKI'!$A:$AF,32,FALSE)</f>
        <v>Not all ratings have been entered</v>
      </c>
    </row>
    <row r="38" spans="1:17" ht="28" customHeight="1" x14ac:dyDescent="0.6">
      <c r="A38" s="82" t="str">
        <f>'Enrollee File- PASTE FROM WIKI'!A38</f>
        <v>0a9a10d6-9e2f-4f81-837b-a3be0129b851</v>
      </c>
      <c r="B38" s="24" t="str">
        <f>VLOOKUP(A38,'Enrollee File- PASTE FROM WIKI'!$A:$C,3,FALSE)</f>
        <v>Erroll Davidson</v>
      </c>
      <c r="C38" s="25" t="str">
        <f>VLOOKUP(A38,'Enrollee File- PASTE FROM WIKI'!$A:$D,4,FALSE)</f>
        <v>Enrolled</v>
      </c>
      <c r="D38" s="25" t="str">
        <f>VLOOKUP(A38,'Enrollee File- PASTE FROM WIKI'!$A:$AP,42,FALSE)</f>
        <v>Samuel Copeland</v>
      </c>
      <c r="E38" s="50" t="str">
        <f>VLOOKUP(A38,'Enrollee File- PASTE FROM WIKI'!$A:$AQ,43,FALSE)</f>
        <v xml:space="preserve">X352 The Vida Bogart School for All Children </v>
      </c>
      <c r="F38" s="26">
        <f>VLOOKUP(A38,'Enrollee File- PASTE FROM WIKI'!$A:$I,9,FALSE)</f>
        <v>2</v>
      </c>
      <c r="G38" s="26">
        <f>VLOOKUP(A38,'Enrollee File- PASTE FROM WIKI'!$A:$M,13,FALSE)</f>
        <v>3</v>
      </c>
      <c r="H38" s="26">
        <f>VLOOKUP(A38,'Enrollee File- PASTE FROM WIKI'!$A:$Q,17,FALSE)</f>
        <v>3</v>
      </c>
      <c r="I38" s="26">
        <f>VLOOKUP(A38,'Enrollee File- PASTE FROM WIKI'!$A:$E,5,FALSE)</f>
        <v>2.67</v>
      </c>
      <c r="J38" s="27">
        <f>VLOOKUP(A38,'Enrollee File- PASTE FROM WIKI'!$A:$R,18,FALSE)</f>
        <v>4</v>
      </c>
      <c r="K38" s="28">
        <f>VLOOKUP(A38,'Enrollee File- PASTE FROM WIKI'!$A:$S,19,FALSE)</f>
        <v>3</v>
      </c>
      <c r="L38" s="27">
        <f>VLOOKUP(A38,'Enrollee File- PASTE FROM WIKI'!$A:$X,24,FALSE)</f>
        <v>5</v>
      </c>
      <c r="M38" s="28">
        <f>VLOOKUP(A38,'Enrollee File- PASTE FROM WIKI'!$A:$Y,25,FALSE)</f>
        <v>3</v>
      </c>
      <c r="N38" s="29">
        <f t="shared" ref="N38:N91" si="2">IF(OR($I38="Missing", $K38="Missing", $M38="Missing"),"Not available without averages in columns L, N, and P", (I38*0.55)+(K38*0.25)+(M38*0.2))</f>
        <v>2.8185000000000002</v>
      </c>
      <c r="O38" s="30" t="str">
        <f t="shared" ref="O38:O91" si="3">IF($N38="Not available without averages in columns L, N, and P","Not available without averages in columns L, N, and P",IF($N38&gt;=2.195,"Pass",IF(N38&gt;=1.895,"Consider Evidence","Fail")))</f>
        <v>Pass</v>
      </c>
      <c r="P38" s="26" t="str">
        <f>VLOOKUP(A38,'Enrollee File- PASTE FROM WIKI'!$A:$AE,31,FALSE)</f>
        <v>Not all ratings have been entered</v>
      </c>
      <c r="Q38" s="30" t="str">
        <f>VLOOKUP(A38,'Enrollee File- PASTE FROM WIKI'!$A:$AF,32,FALSE)</f>
        <v>Not all ratings have been entered</v>
      </c>
    </row>
    <row r="39" spans="1:17" ht="28" customHeight="1" x14ac:dyDescent="0.6">
      <c r="A39" s="82" t="str">
        <f>'Enrollee File- PASTE FROM WIKI'!A39</f>
        <v>4faaa314-d611-43a1-b9dd-a5a900d7a57e</v>
      </c>
      <c r="B39" s="24" t="str">
        <f>VLOOKUP(A39,'Enrollee File- PASTE FROM WIKI'!$A:$C,3,FALSE)</f>
        <v>Forrest Bonjo</v>
      </c>
      <c r="C39" s="25" t="str">
        <f>VLOOKUP(A39,'Enrollee File- PASTE FROM WIKI'!$A:$D,4,FALSE)</f>
        <v>Enrolled</v>
      </c>
      <c r="D39" s="25" t="str">
        <f>VLOOKUP(A39,'Enrollee File- PASTE FROM WIKI'!$A:$AP,42,FALSE)</f>
        <v>Christina Carlson</v>
      </c>
      <c r="E39" s="50" t="str">
        <f>VLOOKUP(A39,'Enrollee File- PASTE FROM WIKI'!$A:$AQ,43,FALSE)</f>
        <v xml:space="preserve">X089 P.S. 089 Bronx </v>
      </c>
      <c r="F39" s="26">
        <f>VLOOKUP(A39,'Enrollee File- PASTE FROM WIKI'!$A:$I,9,FALSE)</f>
        <v>2</v>
      </c>
      <c r="G39" s="26">
        <f>VLOOKUP(A39,'Enrollee File- PASTE FROM WIKI'!$A:$M,13,FALSE)</f>
        <v>2</v>
      </c>
      <c r="H39" s="26">
        <f>VLOOKUP(A39,'Enrollee File- PASTE FROM WIKI'!$A:$Q,17,FALSE)</f>
        <v>2.5</v>
      </c>
      <c r="I39" s="26">
        <f>VLOOKUP(A39,'Enrollee File- PASTE FROM WIKI'!$A:$E,5,FALSE)</f>
        <v>2.17</v>
      </c>
      <c r="J39" s="27">
        <f>VLOOKUP(A39,'Enrollee File- PASTE FROM WIKI'!$A:$R,18,FALSE)</f>
        <v>4</v>
      </c>
      <c r="K39" s="28">
        <f>VLOOKUP(A39,'Enrollee File- PASTE FROM WIKI'!$A:$S,19,FALSE)</f>
        <v>2.25</v>
      </c>
      <c r="L39" s="27">
        <f>VLOOKUP(A39,'Enrollee File- PASTE FROM WIKI'!$A:$X,24,FALSE)</f>
        <v>6</v>
      </c>
      <c r="M39" s="28">
        <f>VLOOKUP(A39,'Enrollee File- PASTE FROM WIKI'!$A:$Y,25,FALSE)</f>
        <v>2.83</v>
      </c>
      <c r="N39" s="29">
        <f t="shared" si="2"/>
        <v>2.3220000000000001</v>
      </c>
      <c r="O39" s="30" t="str">
        <f t="shared" si="3"/>
        <v>Pass</v>
      </c>
      <c r="P39" s="26">
        <f>VLOOKUP(A39,'Enrollee File- PASTE FROM WIKI'!$A:$AE,31,FALSE)</f>
        <v>2.3210000000000002</v>
      </c>
      <c r="Q39" s="30" t="str">
        <f>VLOOKUP(A39,'Enrollee File- PASTE FROM WIKI'!$A:$AF,32,FALSE)</f>
        <v>Pass</v>
      </c>
    </row>
    <row r="40" spans="1:17" ht="28" customHeight="1" x14ac:dyDescent="0.6">
      <c r="A40" s="82" t="str">
        <f>'Enrollee File- PASTE FROM WIKI'!A40</f>
        <v>701d1be0-4aff-4821-b0ac-a61000dc5c5d</v>
      </c>
      <c r="B40" s="24" t="str">
        <f>VLOOKUP(A40,'Enrollee File- PASTE FROM WIKI'!$A:$C,3,FALSE)</f>
        <v>Genny Pena</v>
      </c>
      <c r="C40" s="25" t="str">
        <f>VLOOKUP(A40,'Enrollee File- PASTE FROM WIKI'!$A:$D,4,FALSE)</f>
        <v>Enrolled</v>
      </c>
      <c r="D40" s="25" t="str">
        <f>VLOOKUP(A40,'Enrollee File- PASTE FROM WIKI'!$A:$AP,42,FALSE)</f>
        <v>Hollie Cottrell</v>
      </c>
      <c r="E40" s="50" t="str">
        <f>VLOOKUP(A40,'Enrollee File- PASTE FROM WIKI'!$A:$AQ,43,FALSE)</f>
        <v xml:space="preserve">X168 P.S. 168 </v>
      </c>
      <c r="F40" s="26">
        <f>VLOOKUP(A40,'Enrollee File- PASTE FROM WIKI'!$A:$I,9,FALSE)</f>
        <v>2.5</v>
      </c>
      <c r="G40" s="26">
        <f>VLOOKUP(A40,'Enrollee File- PASTE FROM WIKI'!$A:$M,13,FALSE)</f>
        <v>2.5</v>
      </c>
      <c r="H40" s="26">
        <f>VLOOKUP(A40,'Enrollee File- PASTE FROM WIKI'!$A:$Q,17,FALSE)</f>
        <v>3</v>
      </c>
      <c r="I40" s="26">
        <f>VLOOKUP(A40,'Enrollee File- PASTE FROM WIKI'!$A:$E,5,FALSE)</f>
        <v>2.67</v>
      </c>
      <c r="J40" s="27">
        <f>VLOOKUP(A40,'Enrollee File- PASTE FROM WIKI'!$A:$R,18,FALSE)</f>
        <v>4</v>
      </c>
      <c r="K40" s="28">
        <f>VLOOKUP(A40,'Enrollee File- PASTE FROM WIKI'!$A:$S,19,FALSE)</f>
        <v>3</v>
      </c>
      <c r="L40" s="27">
        <f>VLOOKUP(A40,'Enrollee File- PASTE FROM WIKI'!$A:$X,24,FALSE)</f>
        <v>5</v>
      </c>
      <c r="M40" s="28">
        <f>VLOOKUP(A40,'Enrollee File- PASTE FROM WIKI'!$A:$Y,25,FALSE)</f>
        <v>3</v>
      </c>
      <c r="N40" s="29">
        <f t="shared" si="2"/>
        <v>2.8185000000000002</v>
      </c>
      <c r="O40" s="30" t="str">
        <f t="shared" si="3"/>
        <v>Pass</v>
      </c>
      <c r="P40" s="26" t="str">
        <f>VLOOKUP(A40,'Enrollee File- PASTE FROM WIKI'!$A:$AE,31,FALSE)</f>
        <v>Not all ratings have been entered</v>
      </c>
      <c r="Q40" s="30" t="str">
        <f>VLOOKUP(A40,'Enrollee File- PASTE FROM WIKI'!$A:$AF,32,FALSE)</f>
        <v>Not all ratings have been entered</v>
      </c>
    </row>
    <row r="41" spans="1:17" ht="28" customHeight="1" x14ac:dyDescent="0.6">
      <c r="A41" s="82" t="str">
        <f>'Enrollee File- PASTE FROM WIKI'!A41</f>
        <v>7c19d9a4-a29f-427b-bc80-a52800e6a5fd</v>
      </c>
      <c r="B41" s="24" t="str">
        <f>VLOOKUP(A41,'Enrollee File- PASTE FROM WIKI'!$A:$C,3,FALSE)</f>
        <v>Gerard Cordano</v>
      </c>
      <c r="C41" s="25" t="str">
        <f>VLOOKUP(A41,'Enrollee File- PASTE FROM WIKI'!$A:$D,4,FALSE)</f>
        <v>Enrolled</v>
      </c>
      <c r="D41" s="25" t="str">
        <f>VLOOKUP(A41,'Enrollee File- PASTE FROM WIKI'!$A:$AP,42,FALSE)</f>
        <v>Emilie Jones-McAdams</v>
      </c>
      <c r="E41" s="50" t="str">
        <f>VLOOKUP(A41,'Enrollee File- PASTE FROM WIKI'!$A:$AQ,43,FALSE)</f>
        <v xml:space="preserve">X303 I.S. X303 Leadership &amp; Community Service </v>
      </c>
      <c r="F41" s="26">
        <f>VLOOKUP(A41,'Enrollee File- PASTE FROM WIKI'!$A:$I,9,FALSE)</f>
        <v>2.5</v>
      </c>
      <c r="G41" s="26">
        <f>VLOOKUP(A41,'Enrollee File- PASTE FROM WIKI'!$A:$M,13,FALSE)</f>
        <v>2.5</v>
      </c>
      <c r="H41" s="26">
        <f>VLOOKUP(A41,'Enrollee File- PASTE FROM WIKI'!$A:$Q,17,FALSE)</f>
        <v>2.5</v>
      </c>
      <c r="I41" s="26">
        <f>VLOOKUP(A41,'Enrollee File- PASTE FROM WIKI'!$A:$E,5,FALSE)</f>
        <v>2.5</v>
      </c>
      <c r="J41" s="27">
        <f>VLOOKUP(A41,'Enrollee File- PASTE FROM WIKI'!$A:$R,18,FALSE)</f>
        <v>4</v>
      </c>
      <c r="K41" s="28">
        <f>VLOOKUP(A41,'Enrollee File- PASTE FROM WIKI'!$A:$S,19,FALSE)</f>
        <v>3</v>
      </c>
      <c r="L41" s="27">
        <f>VLOOKUP(A41,'Enrollee File- PASTE FROM WIKI'!$A:$X,24,FALSE)</f>
        <v>6</v>
      </c>
      <c r="M41" s="28">
        <f>VLOOKUP(A41,'Enrollee File- PASTE FROM WIKI'!$A:$Y,25,FALSE)</f>
        <v>3</v>
      </c>
      <c r="N41" s="29">
        <f t="shared" si="2"/>
        <v>2.7250000000000001</v>
      </c>
      <c r="O41" s="30" t="str">
        <f t="shared" si="3"/>
        <v>Pass</v>
      </c>
      <c r="P41" s="26">
        <f>VLOOKUP(A41,'Enrollee File- PASTE FROM WIKI'!$A:$AE,31,FALSE)</f>
        <v>2.7250000000000001</v>
      </c>
      <c r="Q41" s="30" t="str">
        <f>VLOOKUP(A41,'Enrollee File- PASTE FROM WIKI'!$A:$AF,32,FALSE)</f>
        <v>Pass</v>
      </c>
    </row>
    <row r="42" spans="1:17" ht="28" customHeight="1" x14ac:dyDescent="0.6">
      <c r="A42" s="82" t="str">
        <f>'Enrollee File- PASTE FROM WIKI'!A42</f>
        <v>22fafd11-1164-484b-8208-a25300bfcc84</v>
      </c>
      <c r="B42" s="24" t="str">
        <f>VLOOKUP(A42,'Enrollee File- PASTE FROM WIKI'!$A:$C,3,FALSE)</f>
        <v>Glenn Murawski</v>
      </c>
      <c r="C42" s="25" t="str">
        <f>VLOOKUP(A42,'Enrollee File- PASTE FROM WIKI'!$A:$D,4,FALSE)</f>
        <v>Enrolled</v>
      </c>
      <c r="D42" s="25" t="str">
        <f>VLOOKUP(A42,'Enrollee File- PASTE FROM WIKI'!$A:$AP,42,FALSE)</f>
        <v>Stacey Murray</v>
      </c>
      <c r="E42" s="50" t="str">
        <f>VLOOKUP(A42,'Enrollee File- PASTE FROM WIKI'!$A:$AQ,43,FALSE)</f>
        <v xml:space="preserve">K554 All City Leadership Secondary School </v>
      </c>
      <c r="F42" s="26">
        <f>VLOOKUP(A42,'Enrollee File- PASTE FROM WIKI'!$A:$I,9,FALSE)</f>
        <v>2</v>
      </c>
      <c r="G42" s="26">
        <f>VLOOKUP(A42,'Enrollee File- PASTE FROM WIKI'!$A:$M,13,FALSE)</f>
        <v>3</v>
      </c>
      <c r="H42" s="26">
        <f>VLOOKUP(A42,'Enrollee File- PASTE FROM WIKI'!$A:$Q,17,FALSE)</f>
        <v>2.75</v>
      </c>
      <c r="I42" s="26">
        <f>VLOOKUP(A42,'Enrollee File- PASTE FROM WIKI'!$A:$E,5,FALSE)</f>
        <v>2.58</v>
      </c>
      <c r="J42" s="27">
        <f>VLOOKUP(A42,'Enrollee File- PASTE FROM WIKI'!$A:$R,18,FALSE)</f>
        <v>4</v>
      </c>
      <c r="K42" s="28">
        <f>VLOOKUP(A42,'Enrollee File- PASTE FROM WIKI'!$A:$S,19,FALSE)</f>
        <v>2.5</v>
      </c>
      <c r="L42" s="27">
        <f>VLOOKUP(A42,'Enrollee File- PASTE FROM WIKI'!$A:$X,24,FALSE)</f>
        <v>6</v>
      </c>
      <c r="M42" s="28">
        <f>VLOOKUP(A42,'Enrollee File- PASTE FROM WIKI'!$A:$Y,25,FALSE)</f>
        <v>1.67</v>
      </c>
      <c r="N42" s="29">
        <f t="shared" si="2"/>
        <v>2.3780000000000006</v>
      </c>
      <c r="O42" s="30" t="str">
        <f t="shared" si="3"/>
        <v>Pass</v>
      </c>
      <c r="P42" s="26">
        <f>VLOOKUP(A42,'Enrollee File- PASTE FROM WIKI'!$A:$AE,31,FALSE)</f>
        <v>2.379</v>
      </c>
      <c r="Q42" s="30" t="str">
        <f>VLOOKUP(A42,'Enrollee File- PASTE FROM WIKI'!$A:$AF,32,FALSE)</f>
        <v>Pass</v>
      </c>
    </row>
    <row r="43" spans="1:17" ht="28" customHeight="1" x14ac:dyDescent="0.6">
      <c r="A43" s="82" t="str">
        <f>'Enrollee File- PASTE FROM WIKI'!A43</f>
        <v>cf1243b1-2473-4de5-8a21-a41b009a6f91</v>
      </c>
      <c r="B43" s="24" t="str">
        <f>VLOOKUP(A43,'Enrollee File- PASTE FROM WIKI'!$A:$C,3,FALSE)</f>
        <v>Hadiyah Najeeullah</v>
      </c>
      <c r="C43" s="25" t="str">
        <f>VLOOKUP(A43,'Enrollee File- PASTE FROM WIKI'!$A:$D,4,FALSE)</f>
        <v>Enrolled</v>
      </c>
      <c r="D43" s="25" t="str">
        <f>VLOOKUP(A43,'Enrollee File- PASTE FROM WIKI'!$A:$AP,42,FALSE)</f>
        <v>Alexis Betancourt</v>
      </c>
      <c r="E43" s="50" t="str">
        <f>VLOOKUP(A43,'Enrollee File- PASTE FROM WIKI'!$A:$AQ,43,FALSE)</f>
        <v xml:space="preserve">X101 M.S. X101 Edward R. Byrne </v>
      </c>
      <c r="F43" s="26">
        <f>VLOOKUP(A43,'Enrollee File- PASTE FROM WIKI'!$A:$I,9,FALSE)</f>
        <v>2.5</v>
      </c>
      <c r="G43" s="26">
        <f>VLOOKUP(A43,'Enrollee File- PASTE FROM WIKI'!$A:$M,13,FALSE)</f>
        <v>3</v>
      </c>
      <c r="H43" s="26">
        <f>VLOOKUP(A43,'Enrollee File- PASTE FROM WIKI'!$A:$Q,17,FALSE)</f>
        <v>2.75</v>
      </c>
      <c r="I43" s="26">
        <f>VLOOKUP(A43,'Enrollee File- PASTE FROM WIKI'!$A:$E,5,FALSE)</f>
        <v>2.75</v>
      </c>
      <c r="J43" s="27">
        <f>VLOOKUP(A43,'Enrollee File- PASTE FROM WIKI'!$A:$R,18,FALSE)</f>
        <v>4</v>
      </c>
      <c r="K43" s="28">
        <f>VLOOKUP(A43,'Enrollee File- PASTE FROM WIKI'!$A:$S,19,FALSE)</f>
        <v>2</v>
      </c>
      <c r="L43" s="27">
        <f>VLOOKUP(A43,'Enrollee File- PASTE FROM WIKI'!$A:$X,24,FALSE)</f>
        <v>6</v>
      </c>
      <c r="M43" s="28">
        <f>VLOOKUP(A43,'Enrollee File- PASTE FROM WIKI'!$A:$Y,25,FALSE)</f>
        <v>2.67</v>
      </c>
      <c r="N43" s="29">
        <f t="shared" si="2"/>
        <v>2.5465</v>
      </c>
      <c r="O43" s="30" t="str">
        <f t="shared" si="3"/>
        <v>Pass</v>
      </c>
      <c r="P43" s="26">
        <f>VLOOKUP(A43,'Enrollee File- PASTE FROM WIKI'!$A:$AE,31,FALSE)</f>
        <v>2.5459999999999998</v>
      </c>
      <c r="Q43" s="30" t="str">
        <f>VLOOKUP(A43,'Enrollee File- PASTE FROM WIKI'!$A:$AF,32,FALSE)</f>
        <v>Pass</v>
      </c>
    </row>
    <row r="44" spans="1:17" ht="28" customHeight="1" x14ac:dyDescent="0.6">
      <c r="A44" s="82" t="str">
        <f>'Enrollee File- PASTE FROM WIKI'!A44</f>
        <v>44693e06-1633-4edb-8865-a5ae0022295d</v>
      </c>
      <c r="B44" s="24" t="str">
        <f>VLOOKUP(A44,'Enrollee File- PASTE FROM WIKI'!$A:$C,3,FALSE)</f>
        <v>Hasina Akhter Rahman</v>
      </c>
      <c r="C44" s="25" t="str">
        <f>VLOOKUP(A44,'Enrollee File- PASTE FROM WIKI'!$A:$D,4,FALSE)</f>
        <v>Enrolled</v>
      </c>
      <c r="D44" s="25" t="str">
        <f>VLOOKUP(A44,'Enrollee File- PASTE FROM WIKI'!$A:$AP,42,FALSE)</f>
        <v>Michaella  Dauphin</v>
      </c>
      <c r="E44" s="50" t="str">
        <f>VLOOKUP(A44,'Enrollee File- PASTE FROM WIKI'!$A:$AQ,43,FALSE)</f>
        <v xml:space="preserve">K671 Mott Hall Bridges </v>
      </c>
      <c r="F44" s="26">
        <f>VLOOKUP(A44,'Enrollee File- PASTE FROM WIKI'!$A:$I,9,FALSE)</f>
        <v>1.75</v>
      </c>
      <c r="G44" s="26">
        <f>VLOOKUP(A44,'Enrollee File- PASTE FROM WIKI'!$A:$M,13,FALSE)</f>
        <v>2.25</v>
      </c>
      <c r="H44" s="26">
        <f>VLOOKUP(A44,'Enrollee File- PASTE FROM WIKI'!$A:$Q,17,FALSE)</f>
        <v>2.75</v>
      </c>
      <c r="I44" s="26">
        <f>VLOOKUP(A44,'Enrollee File- PASTE FROM WIKI'!$A:$E,5,FALSE)</f>
        <v>2.25</v>
      </c>
      <c r="J44" s="27">
        <f>VLOOKUP(A44,'Enrollee File- PASTE FROM WIKI'!$A:$R,18,FALSE)</f>
        <v>4</v>
      </c>
      <c r="K44" s="28">
        <f>VLOOKUP(A44,'Enrollee File- PASTE FROM WIKI'!$A:$S,19,FALSE)</f>
        <v>2.75</v>
      </c>
      <c r="L44" s="27">
        <f>VLOOKUP(A44,'Enrollee File- PASTE FROM WIKI'!$A:$X,24,FALSE)</f>
        <v>6</v>
      </c>
      <c r="M44" s="28">
        <f>VLOOKUP(A44,'Enrollee File- PASTE FROM WIKI'!$A:$Y,25,FALSE)</f>
        <v>2.67</v>
      </c>
      <c r="N44" s="29">
        <f t="shared" si="2"/>
        <v>2.4590000000000001</v>
      </c>
      <c r="O44" s="30" t="str">
        <f t="shared" si="3"/>
        <v>Pass</v>
      </c>
      <c r="P44" s="26">
        <f>VLOOKUP(A44,'Enrollee File- PASTE FROM WIKI'!$A:$AE,31,FALSE)</f>
        <v>2.4580000000000002</v>
      </c>
      <c r="Q44" s="30" t="str">
        <f>VLOOKUP(A44,'Enrollee File- PASTE FROM WIKI'!$A:$AF,32,FALSE)</f>
        <v>Pass</v>
      </c>
    </row>
    <row r="45" spans="1:17" ht="28" customHeight="1" x14ac:dyDescent="0.6">
      <c r="A45" s="82" t="str">
        <f>'Enrollee File- PASTE FROM WIKI'!A45</f>
        <v>4351c913-2324-4e9d-813d-a434016538b4</v>
      </c>
      <c r="B45" s="24" t="str">
        <f>VLOOKUP(A45,'Enrollee File- PASTE FROM WIKI'!$A:$C,3,FALSE)</f>
        <v>Helen Kneeshaw</v>
      </c>
      <c r="C45" s="25" t="str">
        <f>VLOOKUP(A45,'Enrollee File- PASTE FROM WIKI'!$A:$D,4,FALSE)</f>
        <v>Enrolled</v>
      </c>
      <c r="D45" s="25" t="str">
        <f>VLOOKUP(A45,'Enrollee File- PASTE FROM WIKI'!$A:$AP,42,FALSE)</f>
        <v>Lamar Timmons-Long</v>
      </c>
      <c r="E45" s="50" t="str">
        <f>VLOOKUP(A45,'Enrollee File- PASTE FROM WIKI'!$A:$AQ,43,FALSE)</f>
        <v xml:space="preserve">Q226 J.H.S. 226 Virgil I. Grissom </v>
      </c>
      <c r="F45" s="26">
        <f>VLOOKUP(A45,'Enrollee File- PASTE FROM WIKI'!$A:$I,9,FALSE)</f>
        <v>2</v>
      </c>
      <c r="G45" s="26">
        <f>VLOOKUP(A45,'Enrollee File- PASTE FROM WIKI'!$A:$M,13,FALSE)</f>
        <v>2.25</v>
      </c>
      <c r="H45" s="26">
        <f>VLOOKUP(A45,'Enrollee File- PASTE FROM WIKI'!$A:$Q,17,FALSE)</f>
        <v>2</v>
      </c>
      <c r="I45" s="26">
        <f>VLOOKUP(A45,'Enrollee File- PASTE FROM WIKI'!$A:$E,5,FALSE)</f>
        <v>2.08</v>
      </c>
      <c r="J45" s="27">
        <f>VLOOKUP(A45,'Enrollee File- PASTE FROM WIKI'!$A:$R,18,FALSE)</f>
        <v>4</v>
      </c>
      <c r="K45" s="28">
        <f>VLOOKUP(A45,'Enrollee File- PASTE FROM WIKI'!$A:$S,19,FALSE)</f>
        <v>2</v>
      </c>
      <c r="L45" s="27">
        <f>VLOOKUP(A45,'Enrollee File- PASTE FROM WIKI'!$A:$X,24,FALSE)</f>
        <v>6</v>
      </c>
      <c r="M45" s="28">
        <f>VLOOKUP(A45,'Enrollee File- PASTE FROM WIKI'!$A:$Y,25,FALSE)</f>
        <v>2.33</v>
      </c>
      <c r="N45" s="29">
        <f t="shared" si="2"/>
        <v>2.1100000000000003</v>
      </c>
      <c r="O45" s="30" t="str">
        <f t="shared" si="3"/>
        <v>Consider Evidence</v>
      </c>
      <c r="P45" s="26">
        <f>VLOOKUP(A45,'Enrollee File- PASTE FROM WIKI'!$A:$AE,31,FALSE)</f>
        <v>2.1120000000000001</v>
      </c>
      <c r="Q45" s="30" t="str">
        <f>VLOOKUP(A45,'Enrollee File- PASTE FROM WIKI'!$A:$AF,32,FALSE)</f>
        <v>Consider Evidence</v>
      </c>
    </row>
    <row r="46" spans="1:17" ht="28" customHeight="1" x14ac:dyDescent="0.6">
      <c r="A46" s="82" t="str">
        <f>'Enrollee File- PASTE FROM WIKI'!A46</f>
        <v>677d086f-1498-44c4-b1af-a2b201444222</v>
      </c>
      <c r="B46" s="24" t="str">
        <f>VLOOKUP(A46,'Enrollee File- PASTE FROM WIKI'!$A:$C,3,FALSE)</f>
        <v>Isabel Mauriello</v>
      </c>
      <c r="C46" s="25" t="str">
        <f>VLOOKUP(A46,'Enrollee File- PASTE FROM WIKI'!$A:$D,4,FALSE)</f>
        <v>Enrolled</v>
      </c>
      <c r="D46" s="25" t="str">
        <f>VLOOKUP(A46,'Enrollee File- PASTE FROM WIKI'!$A:$AP,42,FALSE)</f>
        <v>Nicole Desantis</v>
      </c>
      <c r="E46" s="50" t="str">
        <f>VLOOKUP(A46,'Enrollee File- PASTE FROM WIKI'!$A:$AQ,43,FALSE)</f>
        <v xml:space="preserve">X721 P.S. X721 - Stephen McSweeney School </v>
      </c>
      <c r="F46" s="26">
        <f>VLOOKUP(A46,'Enrollee File- PASTE FROM WIKI'!$A:$I,9,FALSE)</f>
        <v>2.5</v>
      </c>
      <c r="G46" s="26">
        <f>VLOOKUP(A46,'Enrollee File- PASTE FROM WIKI'!$A:$M,13,FALSE)</f>
        <v>2.75</v>
      </c>
      <c r="H46" s="26">
        <f>VLOOKUP(A46,'Enrollee File- PASTE FROM WIKI'!$A:$Q,17,FALSE)</f>
        <v>2.75</v>
      </c>
      <c r="I46" s="26">
        <f>VLOOKUP(A46,'Enrollee File- PASTE FROM WIKI'!$A:$E,5,FALSE)</f>
        <v>2.67</v>
      </c>
      <c r="J46" s="27">
        <f>VLOOKUP(A46,'Enrollee File- PASTE FROM WIKI'!$A:$R,18,FALSE)</f>
        <v>4</v>
      </c>
      <c r="K46" s="28">
        <f>VLOOKUP(A46,'Enrollee File- PASTE FROM WIKI'!$A:$S,19,FALSE)</f>
        <v>3</v>
      </c>
      <c r="L46" s="27">
        <f>VLOOKUP(A46,'Enrollee File- PASTE FROM WIKI'!$A:$X,24,FALSE)</f>
        <v>5</v>
      </c>
      <c r="M46" s="28">
        <f>VLOOKUP(A46,'Enrollee File- PASTE FROM WIKI'!$A:$Y,25,FALSE)</f>
        <v>3</v>
      </c>
      <c r="N46" s="29">
        <f t="shared" si="2"/>
        <v>2.8185000000000002</v>
      </c>
      <c r="O46" s="30" t="str">
        <f t="shared" si="3"/>
        <v>Pass</v>
      </c>
      <c r="P46" s="26" t="str">
        <f>VLOOKUP(A46,'Enrollee File- PASTE FROM WIKI'!$A:$AE,31,FALSE)</f>
        <v>Not all ratings have been entered</v>
      </c>
      <c r="Q46" s="30" t="str">
        <f>VLOOKUP(A46,'Enrollee File- PASTE FROM WIKI'!$A:$AF,32,FALSE)</f>
        <v>Not all ratings have been entered</v>
      </c>
    </row>
    <row r="47" spans="1:17" ht="28" customHeight="1" x14ac:dyDescent="0.6">
      <c r="A47" s="82" t="str">
        <f>'Enrollee File- PASTE FROM WIKI'!A47</f>
        <v>1be1433a-bb33-4cd5-b928-a5f400fab437</v>
      </c>
      <c r="B47" s="24" t="str">
        <f>VLOOKUP(A47,'Enrollee File- PASTE FROM WIKI'!$A:$C,3,FALSE)</f>
        <v>Jacqueline Carberry</v>
      </c>
      <c r="C47" s="25" t="str">
        <f>VLOOKUP(A47,'Enrollee File- PASTE FROM WIKI'!$A:$D,4,FALSE)</f>
        <v>Enrolled</v>
      </c>
      <c r="D47" s="25" t="str">
        <f>VLOOKUP(A47,'Enrollee File- PASTE FROM WIKI'!$A:$AP,42,FALSE)</f>
        <v>Claudette Oliveras</v>
      </c>
      <c r="E47" s="50" t="str">
        <f>VLOOKUP(A47,'Enrollee File- PASTE FROM WIKI'!$A:$AQ,43,FALSE)</f>
        <v xml:space="preserve">Q199 P.S. 199 MAURICE A. FITZGERALD </v>
      </c>
      <c r="F47" s="26">
        <f>VLOOKUP(A47,'Enrollee File- PASTE FROM WIKI'!$A:$I,9,FALSE)</f>
        <v>2.5</v>
      </c>
      <c r="G47" s="26">
        <f>VLOOKUP(A47,'Enrollee File- PASTE FROM WIKI'!$A:$M,13,FALSE)</f>
        <v>3</v>
      </c>
      <c r="H47" s="26">
        <f>VLOOKUP(A47,'Enrollee File- PASTE FROM WIKI'!$A:$Q,17,FALSE)</f>
        <v>3</v>
      </c>
      <c r="I47" s="26">
        <f>VLOOKUP(A47,'Enrollee File- PASTE FROM WIKI'!$A:$E,5,FALSE)</f>
        <v>2.83</v>
      </c>
      <c r="J47" s="27">
        <f>VLOOKUP(A47,'Enrollee File- PASTE FROM WIKI'!$A:$R,18,FALSE)</f>
        <v>4</v>
      </c>
      <c r="K47" s="28">
        <f>VLOOKUP(A47,'Enrollee File- PASTE FROM WIKI'!$A:$S,19,FALSE)</f>
        <v>3</v>
      </c>
      <c r="L47" s="27">
        <f>VLOOKUP(A47,'Enrollee File- PASTE FROM WIKI'!$A:$X,24,FALSE)</f>
        <v>6</v>
      </c>
      <c r="M47" s="28">
        <f>VLOOKUP(A47,'Enrollee File- PASTE FROM WIKI'!$A:$Y,25,FALSE)</f>
        <v>2.83</v>
      </c>
      <c r="N47" s="29">
        <f t="shared" si="2"/>
        <v>2.8725000000000005</v>
      </c>
      <c r="O47" s="30" t="str">
        <f t="shared" si="3"/>
        <v>Pass</v>
      </c>
      <c r="P47" s="26">
        <f>VLOOKUP(A47,'Enrollee File- PASTE FROM WIKI'!$A:$AE,31,FALSE)</f>
        <v>2.875</v>
      </c>
      <c r="Q47" s="30" t="str">
        <f>VLOOKUP(A47,'Enrollee File- PASTE FROM WIKI'!$A:$AF,32,FALSE)</f>
        <v>Pass</v>
      </c>
    </row>
    <row r="48" spans="1:17" ht="28" customHeight="1" x14ac:dyDescent="0.6">
      <c r="A48" s="82" t="str">
        <f>'Enrollee File- PASTE FROM WIKI'!A48</f>
        <v>b2e68bac-f960-44fa-a7d1-a5c40172e0d8</v>
      </c>
      <c r="B48" s="24" t="str">
        <f>VLOOKUP(A48,'Enrollee File- PASTE FROM WIKI'!$A:$C,3,FALSE)</f>
        <v>Jacqueline Helmig</v>
      </c>
      <c r="C48" s="25" t="str">
        <f>VLOOKUP(A48,'Enrollee File- PASTE FROM WIKI'!$A:$D,4,FALSE)</f>
        <v>Enrolled</v>
      </c>
      <c r="D48" s="25" t="str">
        <f>VLOOKUP(A48,'Enrollee File- PASTE FROM WIKI'!$A:$AP,42,FALSE)</f>
        <v>Kendra Miller</v>
      </c>
      <c r="E48" s="50" t="str">
        <f>VLOOKUP(A48,'Enrollee File- PASTE FROM WIKI'!$A:$AQ,43,FALSE)</f>
        <v xml:space="preserve">K562 Evergreen Middle School </v>
      </c>
      <c r="F48" s="26">
        <f>VLOOKUP(A48,'Enrollee File- PASTE FROM WIKI'!$A:$I,9,FALSE)</f>
        <v>1.5</v>
      </c>
      <c r="G48" s="26">
        <f>VLOOKUP(A48,'Enrollee File- PASTE FROM WIKI'!$A:$M,13,FALSE)</f>
        <v>2.75</v>
      </c>
      <c r="H48" s="26">
        <f>VLOOKUP(A48,'Enrollee File- PASTE FROM WIKI'!$A:$Q,17,FALSE)</f>
        <v>3</v>
      </c>
      <c r="I48" s="26">
        <f>VLOOKUP(A48,'Enrollee File- PASTE FROM WIKI'!$A:$E,5,FALSE)</f>
        <v>2.42</v>
      </c>
      <c r="J48" s="27">
        <f>VLOOKUP(A48,'Enrollee File- PASTE FROM WIKI'!$A:$R,18,FALSE)</f>
        <v>4</v>
      </c>
      <c r="K48" s="28">
        <f>VLOOKUP(A48,'Enrollee File- PASTE FROM WIKI'!$A:$S,19,FALSE)</f>
        <v>3</v>
      </c>
      <c r="L48" s="27">
        <f>VLOOKUP(A48,'Enrollee File- PASTE FROM WIKI'!$A:$X,24,FALSE)</f>
        <v>6</v>
      </c>
      <c r="M48" s="28">
        <f>VLOOKUP(A48,'Enrollee File- PASTE FROM WIKI'!$A:$Y,25,FALSE)</f>
        <v>3</v>
      </c>
      <c r="N48" s="29">
        <f t="shared" si="2"/>
        <v>2.681</v>
      </c>
      <c r="O48" s="30" t="str">
        <f t="shared" si="3"/>
        <v>Pass</v>
      </c>
      <c r="P48" s="26">
        <f>VLOOKUP(A48,'Enrollee File- PASTE FROM WIKI'!$A:$AE,31,FALSE)</f>
        <v>2.6789999999999998</v>
      </c>
      <c r="Q48" s="30" t="str">
        <f>VLOOKUP(A48,'Enrollee File- PASTE FROM WIKI'!$A:$AF,32,FALSE)</f>
        <v>Pass</v>
      </c>
    </row>
    <row r="49" spans="1:17" ht="28" customHeight="1" x14ac:dyDescent="0.6">
      <c r="A49" s="82" t="str">
        <f>'Enrollee File- PASTE FROM WIKI'!A49</f>
        <v>45eb2fe5-1f53-430b-bbd8-a5fc00eb73f1</v>
      </c>
      <c r="B49" s="24" t="str">
        <f>VLOOKUP(A49,'Enrollee File- PASTE FROM WIKI'!$A:$C,3,FALSE)</f>
        <v>James Davis</v>
      </c>
      <c r="C49" s="25" t="str">
        <f>VLOOKUP(A49,'Enrollee File- PASTE FROM WIKI'!$A:$D,4,FALSE)</f>
        <v>Enrolled</v>
      </c>
      <c r="D49" s="25" t="str">
        <f>VLOOKUP(A49,'Enrollee File- PASTE FROM WIKI'!$A:$AP,42,FALSE)</f>
        <v>Gabriela Rivera</v>
      </c>
      <c r="E49" s="50" t="str">
        <f>VLOOKUP(A49,'Enrollee File- PASTE FROM WIKI'!$A:$AQ,43,FALSE)</f>
        <v xml:space="preserve">M555 Central Park East HS </v>
      </c>
      <c r="F49" s="26">
        <f>VLOOKUP(A49,'Enrollee File- PASTE FROM WIKI'!$A:$I,9,FALSE)</f>
        <v>2.5</v>
      </c>
      <c r="G49" s="26">
        <f>VLOOKUP(A49,'Enrollee File- PASTE FROM WIKI'!$A:$M,13,FALSE)</f>
        <v>2.5</v>
      </c>
      <c r="H49" s="26">
        <f>VLOOKUP(A49,'Enrollee File- PASTE FROM WIKI'!$A:$Q,17,FALSE)</f>
        <v>3</v>
      </c>
      <c r="I49" s="26">
        <f>VLOOKUP(A49,'Enrollee File- PASTE FROM WIKI'!$A:$E,5,FALSE)</f>
        <v>2.67</v>
      </c>
      <c r="J49" s="27">
        <f>VLOOKUP(A49,'Enrollee File- PASTE FROM WIKI'!$A:$R,18,FALSE)</f>
        <v>4</v>
      </c>
      <c r="K49" s="28">
        <f>VLOOKUP(A49,'Enrollee File- PASTE FROM WIKI'!$A:$S,19,FALSE)</f>
        <v>3</v>
      </c>
      <c r="L49" s="27">
        <f>VLOOKUP(A49,'Enrollee File- PASTE FROM WIKI'!$A:$X,24,FALSE)</f>
        <v>6</v>
      </c>
      <c r="M49" s="28">
        <f>VLOOKUP(A49,'Enrollee File- PASTE FROM WIKI'!$A:$Y,25,FALSE)</f>
        <v>3</v>
      </c>
      <c r="N49" s="29">
        <f t="shared" si="2"/>
        <v>2.8185000000000002</v>
      </c>
      <c r="O49" s="30" t="str">
        <f t="shared" si="3"/>
        <v>Pass</v>
      </c>
      <c r="P49" s="26">
        <f>VLOOKUP(A49,'Enrollee File- PASTE FROM WIKI'!$A:$AE,31,FALSE)</f>
        <v>2.8170000000000002</v>
      </c>
      <c r="Q49" s="30" t="str">
        <f>VLOOKUP(A49,'Enrollee File- PASTE FROM WIKI'!$A:$AF,32,FALSE)</f>
        <v>Pass</v>
      </c>
    </row>
    <row r="50" spans="1:17" ht="28" customHeight="1" x14ac:dyDescent="0.6">
      <c r="A50" s="82" t="str">
        <f>'Enrollee File- PASTE FROM WIKI'!A50</f>
        <v>d171727d-6df8-4e48-826f-a5b600dd0188</v>
      </c>
      <c r="B50" s="24" t="str">
        <f>VLOOKUP(A50,'Enrollee File- PASTE FROM WIKI'!$A:$C,3,FALSE)</f>
        <v>Jasmin Robinson</v>
      </c>
      <c r="C50" s="25" t="str">
        <f>VLOOKUP(A50,'Enrollee File- PASTE FROM WIKI'!$A:$D,4,FALSE)</f>
        <v>Enrolled</v>
      </c>
      <c r="D50" s="25" t="str">
        <f>VLOOKUP(A50,'Enrollee File- PASTE FROM WIKI'!$A:$AP,42,FALSE)</f>
        <v>Brenton Be</v>
      </c>
      <c r="E50" s="50" t="str">
        <f>VLOOKUP(A50,'Enrollee File- PASTE FROM WIKI'!$A:$AQ,43,FALSE)</f>
        <v xml:space="preserve">K373 P.S. 373 - Brooklyn Transition Center </v>
      </c>
      <c r="F50" s="26">
        <f>VLOOKUP(A50,'Enrollee File- PASTE FROM WIKI'!$A:$I,9,FALSE)</f>
        <v>2.25</v>
      </c>
      <c r="G50" s="26">
        <f>VLOOKUP(A50,'Enrollee File- PASTE FROM WIKI'!$A:$M,13,FALSE)</f>
        <v>3</v>
      </c>
      <c r="H50" s="26">
        <f>VLOOKUP(A50,'Enrollee File- PASTE FROM WIKI'!$A:$Q,17,FALSE)</f>
        <v>3</v>
      </c>
      <c r="I50" s="26">
        <f>VLOOKUP(A50,'Enrollee File- PASTE FROM WIKI'!$A:$E,5,FALSE)</f>
        <v>2.75</v>
      </c>
      <c r="J50" s="27">
        <f>VLOOKUP(A50,'Enrollee File- PASTE FROM WIKI'!$A:$R,18,FALSE)</f>
        <v>4</v>
      </c>
      <c r="K50" s="28">
        <f>VLOOKUP(A50,'Enrollee File- PASTE FROM WIKI'!$A:$S,19,FALSE)</f>
        <v>3</v>
      </c>
      <c r="L50" s="27">
        <f>VLOOKUP(A50,'Enrollee File- PASTE FROM WIKI'!$A:$X,24,FALSE)</f>
        <v>5</v>
      </c>
      <c r="M50" s="28">
        <f>VLOOKUP(A50,'Enrollee File- PASTE FROM WIKI'!$A:$Y,25,FALSE)</f>
        <v>2.6</v>
      </c>
      <c r="N50" s="29">
        <f t="shared" si="2"/>
        <v>2.7825000000000002</v>
      </c>
      <c r="O50" s="30" t="str">
        <f t="shared" si="3"/>
        <v>Pass</v>
      </c>
      <c r="P50" s="26" t="str">
        <f>VLOOKUP(A50,'Enrollee File- PASTE FROM WIKI'!$A:$AE,31,FALSE)</f>
        <v>Not all ratings have been entered</v>
      </c>
      <c r="Q50" s="30" t="str">
        <f>VLOOKUP(A50,'Enrollee File- PASTE FROM WIKI'!$A:$AF,32,FALSE)</f>
        <v>Not all ratings have been entered</v>
      </c>
    </row>
    <row r="51" spans="1:17" ht="28" customHeight="1" x14ac:dyDescent="0.6">
      <c r="A51" s="82" t="str">
        <f>'Enrollee File- PASTE FROM WIKI'!A51</f>
        <v>d31c97e2-972b-4f29-b0f5-a59e012d7af2</v>
      </c>
      <c r="B51" s="24" t="str">
        <f>VLOOKUP(A51,'Enrollee File- PASTE FROM WIKI'!$A:$C,3,FALSE)</f>
        <v>Jason Bolling</v>
      </c>
      <c r="C51" s="25" t="str">
        <f>VLOOKUP(A51,'Enrollee File- PASTE FROM WIKI'!$A:$D,4,FALSE)</f>
        <v>Enrolled</v>
      </c>
      <c r="D51" s="25" t="str">
        <f>VLOOKUP(A51,'Enrollee File- PASTE FROM WIKI'!$A:$AP,42,FALSE)</f>
        <v>Breanne Young</v>
      </c>
      <c r="E51" s="50" t="str">
        <f>VLOOKUP(A51,'Enrollee File- PASTE FROM WIKI'!$A:$AQ,43,FALSE)</f>
        <v xml:space="preserve">K549 Bushwick School for Social Justice </v>
      </c>
      <c r="F51" s="26">
        <f>VLOOKUP(A51,'Enrollee File- PASTE FROM WIKI'!$A:$I,9,FALSE)</f>
        <v>2</v>
      </c>
      <c r="G51" s="26">
        <f>VLOOKUP(A51,'Enrollee File- PASTE FROM WIKI'!$A:$M,13,FALSE)</f>
        <v>2.75</v>
      </c>
      <c r="H51" s="26">
        <f>VLOOKUP(A51,'Enrollee File- PASTE FROM WIKI'!$A:$Q,17,FALSE)</f>
        <v>3</v>
      </c>
      <c r="I51" s="26">
        <f>VLOOKUP(A51,'Enrollee File- PASTE FROM WIKI'!$A:$E,5,FALSE)</f>
        <v>2.58</v>
      </c>
      <c r="J51" s="27">
        <f>VLOOKUP(A51,'Enrollee File- PASTE FROM WIKI'!$A:$R,18,FALSE)</f>
        <v>4</v>
      </c>
      <c r="K51" s="28">
        <f>VLOOKUP(A51,'Enrollee File- PASTE FROM WIKI'!$A:$S,19,FALSE)</f>
        <v>3</v>
      </c>
      <c r="L51" s="27">
        <f>VLOOKUP(A51,'Enrollee File- PASTE FROM WIKI'!$A:$X,24,FALSE)</f>
        <v>6</v>
      </c>
      <c r="M51" s="28">
        <f>VLOOKUP(A51,'Enrollee File- PASTE FROM WIKI'!$A:$Y,25,FALSE)</f>
        <v>1.83</v>
      </c>
      <c r="N51" s="29">
        <f t="shared" si="2"/>
        <v>2.5350000000000006</v>
      </c>
      <c r="O51" s="30" t="str">
        <f t="shared" si="3"/>
        <v>Pass</v>
      </c>
      <c r="P51" s="26">
        <f>VLOOKUP(A51,'Enrollee File- PASTE FROM WIKI'!$A:$AE,31,FALSE)</f>
        <v>2.5369999999999999</v>
      </c>
      <c r="Q51" s="30" t="str">
        <f>VLOOKUP(A51,'Enrollee File- PASTE FROM WIKI'!$A:$AF,32,FALSE)</f>
        <v>Pass</v>
      </c>
    </row>
    <row r="52" spans="1:17" ht="28" customHeight="1" x14ac:dyDescent="0.6">
      <c r="A52" s="82" t="str">
        <f>'Enrollee File- PASTE FROM WIKI'!A52</f>
        <v>13fedbaf-cf1b-40bf-8de9-a12a00ce75e9</v>
      </c>
      <c r="B52" s="24" t="str">
        <f>VLOOKUP(A52,'Enrollee File- PASTE FROM WIKI'!$A:$C,3,FALSE)</f>
        <v>Jason Romano</v>
      </c>
      <c r="C52" s="25" t="str">
        <f>VLOOKUP(A52,'Enrollee File- PASTE FROM WIKI'!$A:$D,4,FALSE)</f>
        <v>Enrolled</v>
      </c>
      <c r="D52" s="25" t="str">
        <f>VLOOKUP(A52,'Enrollee File- PASTE FROM WIKI'!$A:$AP,42,FALSE)</f>
        <v>Natalie Martin</v>
      </c>
      <c r="E52" s="50" t="str">
        <f>VLOOKUP(A52,'Enrollee File- PASTE FROM WIKI'!$A:$AQ,43,FALSE)</f>
        <v xml:space="preserve">X323 Bronx Writing Academy </v>
      </c>
      <c r="F52" s="26">
        <f>VLOOKUP(A52,'Enrollee File- PASTE FROM WIKI'!$A:$I,9,FALSE)</f>
        <v>2.75</v>
      </c>
      <c r="G52" s="26">
        <f>VLOOKUP(A52,'Enrollee File- PASTE FROM WIKI'!$A:$M,13,FALSE)</f>
        <v>2.75</v>
      </c>
      <c r="H52" s="26">
        <f>VLOOKUP(A52,'Enrollee File- PASTE FROM WIKI'!$A:$Q,17,FALSE)</f>
        <v>3</v>
      </c>
      <c r="I52" s="26">
        <f>VLOOKUP(A52,'Enrollee File- PASTE FROM WIKI'!$A:$E,5,FALSE)</f>
        <v>2.83</v>
      </c>
      <c r="J52" s="27">
        <f>VLOOKUP(A52,'Enrollee File- PASTE FROM WIKI'!$A:$R,18,FALSE)</f>
        <v>4</v>
      </c>
      <c r="K52" s="28">
        <f>VLOOKUP(A52,'Enrollee File- PASTE FROM WIKI'!$A:$S,19,FALSE)</f>
        <v>3</v>
      </c>
      <c r="L52" s="27">
        <f>VLOOKUP(A52,'Enrollee File- PASTE FROM WIKI'!$A:$X,24,FALSE)</f>
        <v>6</v>
      </c>
      <c r="M52" s="28">
        <f>VLOOKUP(A52,'Enrollee File- PASTE FROM WIKI'!$A:$Y,25,FALSE)</f>
        <v>2.67</v>
      </c>
      <c r="N52" s="29">
        <f t="shared" si="2"/>
        <v>2.8405000000000005</v>
      </c>
      <c r="O52" s="30" t="str">
        <f t="shared" si="3"/>
        <v>Pass</v>
      </c>
      <c r="P52" s="26">
        <f>VLOOKUP(A52,'Enrollee File- PASTE FROM WIKI'!$A:$AE,31,FALSE)</f>
        <v>2.8420000000000001</v>
      </c>
      <c r="Q52" s="30" t="str">
        <f>VLOOKUP(A52,'Enrollee File- PASTE FROM WIKI'!$A:$AF,32,FALSE)</f>
        <v>Pass</v>
      </c>
    </row>
    <row r="53" spans="1:17" ht="28" customHeight="1" x14ac:dyDescent="0.6">
      <c r="A53" s="82" t="str">
        <f>'Enrollee File- PASTE FROM WIKI'!A53</f>
        <v>5429d42a-4cf5-41ef-8804-a5b600cc8b14</v>
      </c>
      <c r="B53" s="24" t="str">
        <f>VLOOKUP(A53,'Enrollee File- PASTE FROM WIKI'!$A:$C,3,FALSE)</f>
        <v>Jennifer  Mastrogiovanni</v>
      </c>
      <c r="C53" s="25" t="str">
        <f>VLOOKUP(A53,'Enrollee File- PASTE FROM WIKI'!$A:$D,4,FALSE)</f>
        <v>Enrolled</v>
      </c>
      <c r="D53" s="25" t="str">
        <f>VLOOKUP(A53,'Enrollee File- PASTE FROM WIKI'!$A:$AP,42,FALSE)</f>
        <v>Margetina Velentzas</v>
      </c>
      <c r="E53" s="50" t="str">
        <f>VLOOKUP(A53,'Enrollee File- PASTE FROM WIKI'!$A:$AQ,43,FALSE)</f>
        <v xml:space="preserve">K422 Spring Creek Community School </v>
      </c>
      <c r="F53" s="26">
        <f>VLOOKUP(A53,'Enrollee File- PASTE FROM WIKI'!$A:$I,9,FALSE)</f>
        <v>2.5</v>
      </c>
      <c r="G53" s="26">
        <f>VLOOKUP(A53,'Enrollee File- PASTE FROM WIKI'!$A:$M,13,FALSE)</f>
        <v>2.75</v>
      </c>
      <c r="H53" s="26">
        <f>VLOOKUP(A53,'Enrollee File- PASTE FROM WIKI'!$A:$Q,17,FALSE)</f>
        <v>2.75</v>
      </c>
      <c r="I53" s="26">
        <f>VLOOKUP(A53,'Enrollee File- PASTE FROM WIKI'!$A:$E,5,FALSE)</f>
        <v>2.67</v>
      </c>
      <c r="J53" s="27">
        <f>VLOOKUP(A53,'Enrollee File- PASTE FROM WIKI'!$A:$R,18,FALSE)</f>
        <v>4</v>
      </c>
      <c r="K53" s="28">
        <f>VLOOKUP(A53,'Enrollee File- PASTE FROM WIKI'!$A:$S,19,FALSE)</f>
        <v>3</v>
      </c>
      <c r="L53" s="27">
        <f>VLOOKUP(A53,'Enrollee File- PASTE FROM WIKI'!$A:$X,24,FALSE)</f>
        <v>6</v>
      </c>
      <c r="M53" s="28">
        <f>VLOOKUP(A53,'Enrollee File- PASTE FROM WIKI'!$A:$Y,25,FALSE)</f>
        <v>3</v>
      </c>
      <c r="N53" s="29">
        <f t="shared" si="2"/>
        <v>2.8185000000000002</v>
      </c>
      <c r="O53" s="30" t="str">
        <f t="shared" si="3"/>
        <v>Pass</v>
      </c>
      <c r="P53" s="26">
        <f>VLOOKUP(A53,'Enrollee File- PASTE FROM WIKI'!$A:$AE,31,FALSE)</f>
        <v>2.8170000000000002</v>
      </c>
      <c r="Q53" s="30" t="str">
        <f>VLOOKUP(A53,'Enrollee File- PASTE FROM WIKI'!$A:$AF,32,FALSE)</f>
        <v>Pass</v>
      </c>
    </row>
    <row r="54" spans="1:17" ht="28" customHeight="1" x14ac:dyDescent="0.6">
      <c r="A54" s="82" t="str">
        <f>'Enrollee File- PASTE FROM WIKI'!A54</f>
        <v>2e4ec7a9-3a84-442e-b701-a5ef00aab1c3</v>
      </c>
      <c r="B54" s="24" t="str">
        <f>VLOOKUP(A54,'Enrollee File- PASTE FROM WIKI'!$A:$C,3,FALSE)</f>
        <v>Jeremy Mcneal</v>
      </c>
      <c r="C54" s="25" t="str">
        <f>VLOOKUP(A54,'Enrollee File- PASTE FROM WIKI'!$A:$D,4,FALSE)</f>
        <v>Enrolled</v>
      </c>
      <c r="D54" s="25" t="str">
        <f>VLOOKUP(A54,'Enrollee File- PASTE FROM WIKI'!$A:$AP,42,FALSE)</f>
        <v>Monique Wilson</v>
      </c>
      <c r="E54" s="50" t="str">
        <f>VLOOKUP(A54,'Enrollee File- PASTE FROM WIKI'!$A:$AQ,43,FALSE)</f>
        <v xml:space="preserve">M057 James Weldon Johnson </v>
      </c>
      <c r="F54" s="26">
        <f>VLOOKUP(A54,'Enrollee File- PASTE FROM WIKI'!$A:$I,9,FALSE)</f>
        <v>1.75</v>
      </c>
      <c r="G54" s="26">
        <f>VLOOKUP(A54,'Enrollee File- PASTE FROM WIKI'!$A:$M,13,FALSE)</f>
        <v>2</v>
      </c>
      <c r="H54" s="26">
        <f>VLOOKUP(A54,'Enrollee File- PASTE FROM WIKI'!$A:$Q,17,FALSE)</f>
        <v>2</v>
      </c>
      <c r="I54" s="26">
        <f>VLOOKUP(A54,'Enrollee File- PASTE FROM WIKI'!$A:$E,5,FALSE)</f>
        <v>1.92</v>
      </c>
      <c r="J54" s="27">
        <f>VLOOKUP(A54,'Enrollee File- PASTE FROM WIKI'!$A:$R,18,FALSE)</f>
        <v>4</v>
      </c>
      <c r="K54" s="28">
        <f>VLOOKUP(A54,'Enrollee File- PASTE FROM WIKI'!$A:$S,19,FALSE)</f>
        <v>2.5</v>
      </c>
      <c r="L54" s="27">
        <f>VLOOKUP(A54,'Enrollee File- PASTE FROM WIKI'!$A:$X,24,FALSE)</f>
        <v>6</v>
      </c>
      <c r="M54" s="28">
        <f>VLOOKUP(A54,'Enrollee File- PASTE FROM WIKI'!$A:$Y,25,FALSE)</f>
        <v>2.67</v>
      </c>
      <c r="N54" s="29">
        <f t="shared" si="2"/>
        <v>2.2149999999999999</v>
      </c>
      <c r="O54" s="30" t="str">
        <f t="shared" si="3"/>
        <v>Pass</v>
      </c>
      <c r="P54" s="26">
        <f>VLOOKUP(A54,'Enrollee File- PASTE FROM WIKI'!$A:$AE,31,FALSE)</f>
        <v>2.2130000000000001</v>
      </c>
      <c r="Q54" s="30" t="str">
        <f>VLOOKUP(A54,'Enrollee File- PASTE FROM WIKI'!$A:$AF,32,FALSE)</f>
        <v>Pass</v>
      </c>
    </row>
    <row r="55" spans="1:17" ht="28" customHeight="1" x14ac:dyDescent="0.6">
      <c r="A55" s="82" t="str">
        <f>'Enrollee File- PASTE FROM WIKI'!A55</f>
        <v>d04b05a9-2bc4-4273-80ff-a1ea0071d448</v>
      </c>
      <c r="B55" s="24" t="str">
        <f>VLOOKUP(A55,'Enrollee File- PASTE FROM WIKI'!$A:$C,3,FALSE)</f>
        <v>Jewels Oladeji</v>
      </c>
      <c r="C55" s="25" t="str">
        <f>VLOOKUP(A55,'Enrollee File- PASTE FROM WIKI'!$A:$D,4,FALSE)</f>
        <v>Enrolled</v>
      </c>
      <c r="D55" s="25" t="str">
        <f>VLOOKUP(A55,'Enrollee File- PASTE FROM WIKI'!$A:$AP,42,FALSE)</f>
        <v>Melissa Cavaliero</v>
      </c>
      <c r="E55" s="50" t="str">
        <f>VLOOKUP(A55,'Enrollee File- PASTE FROM WIKI'!$A:$AQ,43,FALSE)</f>
        <v xml:space="preserve">K562 Evergreen Middle School </v>
      </c>
      <c r="F55" s="26">
        <f>VLOOKUP(A55,'Enrollee File- PASTE FROM WIKI'!$A:$I,9,FALSE)</f>
        <v>2.25</v>
      </c>
      <c r="G55" s="26">
        <f>VLOOKUP(A55,'Enrollee File- PASTE FROM WIKI'!$A:$M,13,FALSE)</f>
        <v>2.25</v>
      </c>
      <c r="H55" s="26">
        <f>VLOOKUP(A55,'Enrollee File- PASTE FROM WIKI'!$A:$Q,17,FALSE)</f>
        <v>3</v>
      </c>
      <c r="I55" s="26">
        <f>VLOOKUP(A55,'Enrollee File- PASTE FROM WIKI'!$A:$E,5,FALSE)</f>
        <v>2.5</v>
      </c>
      <c r="J55" s="27">
        <f>VLOOKUP(A55,'Enrollee File- PASTE FROM WIKI'!$A:$R,18,FALSE)</f>
        <v>4</v>
      </c>
      <c r="K55" s="28">
        <f>VLOOKUP(A55,'Enrollee File- PASTE FROM WIKI'!$A:$S,19,FALSE)</f>
        <v>2.5</v>
      </c>
      <c r="L55" s="27">
        <f>VLOOKUP(A55,'Enrollee File- PASTE FROM WIKI'!$A:$X,24,FALSE)</f>
        <v>6</v>
      </c>
      <c r="M55" s="28">
        <f>VLOOKUP(A55,'Enrollee File- PASTE FROM WIKI'!$A:$Y,25,FALSE)</f>
        <v>3</v>
      </c>
      <c r="N55" s="29">
        <f t="shared" si="2"/>
        <v>2.6</v>
      </c>
      <c r="O55" s="30" t="str">
        <f t="shared" si="3"/>
        <v>Pass</v>
      </c>
      <c r="P55" s="26">
        <f>VLOOKUP(A55,'Enrollee File- PASTE FROM WIKI'!$A:$AE,31,FALSE)</f>
        <v>2.6</v>
      </c>
      <c r="Q55" s="30" t="str">
        <f>VLOOKUP(A55,'Enrollee File- PASTE FROM WIKI'!$A:$AF,32,FALSE)</f>
        <v>Pass</v>
      </c>
    </row>
    <row r="56" spans="1:17" ht="28" customHeight="1" x14ac:dyDescent="0.6">
      <c r="A56" s="82" t="str">
        <f>'Enrollee File- PASTE FROM WIKI'!A56</f>
        <v>8a09e5d8-96a1-48d7-bff8-a5b500da92a8</v>
      </c>
      <c r="B56" s="24" t="str">
        <f>VLOOKUP(A56,'Enrollee File- PASTE FROM WIKI'!$A:$C,3,FALSE)</f>
        <v>Joseph Mavaro</v>
      </c>
      <c r="C56" s="25" t="str">
        <f>VLOOKUP(A56,'Enrollee File- PASTE FROM WIKI'!$A:$D,4,FALSE)</f>
        <v>Enrolled</v>
      </c>
      <c r="D56" s="25" t="str">
        <f>VLOOKUP(A56,'Enrollee File- PASTE FROM WIKI'!$A:$AP,42,FALSE)</f>
        <v>Bushra Makiya</v>
      </c>
      <c r="E56" s="50" t="str">
        <f>VLOOKUP(A56,'Enrollee File- PASTE FROM WIKI'!$A:$AQ,43,FALSE)</f>
        <v xml:space="preserve">X303 I.S. X303 Leadership &amp; Community Service </v>
      </c>
      <c r="F56" s="26">
        <f>VLOOKUP(A56,'Enrollee File- PASTE FROM WIKI'!$A:$I,9,FALSE)</f>
        <v>2.75</v>
      </c>
      <c r="G56" s="26">
        <f>VLOOKUP(A56,'Enrollee File- PASTE FROM WIKI'!$A:$M,13,FALSE)</f>
        <v>2.75</v>
      </c>
      <c r="H56" s="26">
        <f>VLOOKUP(A56,'Enrollee File- PASTE FROM WIKI'!$A:$Q,17,FALSE)</f>
        <v>3</v>
      </c>
      <c r="I56" s="26">
        <f>VLOOKUP(A56,'Enrollee File- PASTE FROM WIKI'!$A:$E,5,FALSE)</f>
        <v>2.83</v>
      </c>
      <c r="J56" s="27">
        <f>VLOOKUP(A56,'Enrollee File- PASTE FROM WIKI'!$A:$R,18,FALSE)</f>
        <v>4</v>
      </c>
      <c r="K56" s="28">
        <f>VLOOKUP(A56,'Enrollee File- PASTE FROM WIKI'!$A:$S,19,FALSE)</f>
        <v>3</v>
      </c>
      <c r="L56" s="27">
        <f>VLOOKUP(A56,'Enrollee File- PASTE FROM WIKI'!$A:$X,24,FALSE)</f>
        <v>6</v>
      </c>
      <c r="M56" s="28">
        <f>VLOOKUP(A56,'Enrollee File- PASTE FROM WIKI'!$A:$Y,25,FALSE)</f>
        <v>2.83</v>
      </c>
      <c r="N56" s="29">
        <f t="shared" si="2"/>
        <v>2.8725000000000005</v>
      </c>
      <c r="O56" s="30" t="str">
        <f t="shared" si="3"/>
        <v>Pass</v>
      </c>
      <c r="P56" s="26">
        <f>VLOOKUP(A56,'Enrollee File- PASTE FROM WIKI'!$A:$AE,31,FALSE)</f>
        <v>2.875</v>
      </c>
      <c r="Q56" s="30" t="str">
        <f>VLOOKUP(A56,'Enrollee File- PASTE FROM WIKI'!$A:$AF,32,FALSE)</f>
        <v>Pass</v>
      </c>
    </row>
    <row r="57" spans="1:17" ht="28" customHeight="1" x14ac:dyDescent="0.6">
      <c r="A57" s="82" t="str">
        <f>'Enrollee File- PASTE FROM WIKI'!A57</f>
        <v>6851f97e-7c32-4ae3-8c85-a60000369077</v>
      </c>
      <c r="B57" s="24" t="str">
        <f>VLOOKUP(A57,'Enrollee File- PASTE FROM WIKI'!$A:$C,3,FALSE)</f>
        <v>Joseph Osei</v>
      </c>
      <c r="C57" s="25" t="str">
        <f>VLOOKUP(A57,'Enrollee File- PASTE FROM WIKI'!$A:$D,4,FALSE)</f>
        <v>Enrolled</v>
      </c>
      <c r="D57" s="25" t="str">
        <f>VLOOKUP(A57,'Enrollee File- PASTE FROM WIKI'!$A:$AP,42,FALSE)</f>
        <v>Hollie Cottrell</v>
      </c>
      <c r="E57" s="50" t="str">
        <f>VLOOKUP(A57,'Enrollee File- PASTE FROM WIKI'!$A:$AQ,43,FALSE)</f>
        <v xml:space="preserve">X168 P.S. 168 </v>
      </c>
      <c r="F57" s="26">
        <f>VLOOKUP(A57,'Enrollee File- PASTE FROM WIKI'!$A:$I,9,FALSE)</f>
        <v>3</v>
      </c>
      <c r="G57" s="26">
        <f>VLOOKUP(A57,'Enrollee File- PASTE FROM WIKI'!$A:$M,13,FALSE)</f>
        <v>2.5</v>
      </c>
      <c r="H57" s="26">
        <f>VLOOKUP(A57,'Enrollee File- PASTE FROM WIKI'!$A:$Q,17,FALSE)</f>
        <v>3</v>
      </c>
      <c r="I57" s="26">
        <f>VLOOKUP(A57,'Enrollee File- PASTE FROM WIKI'!$A:$E,5,FALSE)</f>
        <v>2.83</v>
      </c>
      <c r="J57" s="27">
        <f>VLOOKUP(A57,'Enrollee File- PASTE FROM WIKI'!$A:$R,18,FALSE)</f>
        <v>4</v>
      </c>
      <c r="K57" s="28">
        <f>VLOOKUP(A57,'Enrollee File- PASTE FROM WIKI'!$A:$S,19,FALSE)</f>
        <v>3</v>
      </c>
      <c r="L57" s="27">
        <f>VLOOKUP(A57,'Enrollee File- PASTE FROM WIKI'!$A:$X,24,FALSE)</f>
        <v>5</v>
      </c>
      <c r="M57" s="28">
        <f>VLOOKUP(A57,'Enrollee File- PASTE FROM WIKI'!$A:$Y,25,FALSE)</f>
        <v>3</v>
      </c>
      <c r="N57" s="29">
        <f t="shared" si="2"/>
        <v>2.9065000000000003</v>
      </c>
      <c r="O57" s="30" t="str">
        <f t="shared" si="3"/>
        <v>Pass</v>
      </c>
      <c r="P57" s="26" t="str">
        <f>VLOOKUP(A57,'Enrollee File- PASTE FROM WIKI'!$A:$AE,31,FALSE)</f>
        <v>Not all ratings have been entered</v>
      </c>
      <c r="Q57" s="30" t="str">
        <f>VLOOKUP(A57,'Enrollee File- PASTE FROM WIKI'!$A:$AF,32,FALSE)</f>
        <v>Not all ratings have been entered</v>
      </c>
    </row>
    <row r="58" spans="1:17" ht="28" customHeight="1" x14ac:dyDescent="0.6">
      <c r="A58" s="82" t="str">
        <f>'Enrollee File- PASTE FROM WIKI'!A58</f>
        <v>5e78616c-bfca-45a6-8b23-a60400e0c752</v>
      </c>
      <c r="B58" s="24" t="str">
        <f>VLOOKUP(A58,'Enrollee File- PASTE FROM WIKI'!$A:$C,3,FALSE)</f>
        <v>Joseph Suppo</v>
      </c>
      <c r="C58" s="25" t="str">
        <f>VLOOKUP(A58,'Enrollee File- PASTE FROM WIKI'!$A:$D,4,FALSE)</f>
        <v>Enrolled</v>
      </c>
      <c r="D58" s="25" t="str">
        <f>VLOOKUP(A58,'Enrollee File- PASTE FROM WIKI'!$A:$AP,42,FALSE)</f>
        <v>Julia Christensen</v>
      </c>
      <c r="E58" s="50" t="str">
        <f>VLOOKUP(A58,'Enrollee File- PASTE FROM WIKI'!$A:$AQ,43,FALSE)</f>
        <v xml:space="preserve">X089 P.S. 089 Bronx </v>
      </c>
      <c r="F58" s="26">
        <f>VLOOKUP(A58,'Enrollee File- PASTE FROM WIKI'!$A:$I,9,FALSE)</f>
        <v>2.75</v>
      </c>
      <c r="G58" s="26">
        <f>VLOOKUP(A58,'Enrollee File- PASTE FROM WIKI'!$A:$M,13,FALSE)</f>
        <v>2.75</v>
      </c>
      <c r="H58" s="26">
        <f>VLOOKUP(A58,'Enrollee File- PASTE FROM WIKI'!$A:$Q,17,FALSE)</f>
        <v>3</v>
      </c>
      <c r="I58" s="26">
        <f>VLOOKUP(A58,'Enrollee File- PASTE FROM WIKI'!$A:$E,5,FALSE)</f>
        <v>2.83</v>
      </c>
      <c r="J58" s="27">
        <f>VLOOKUP(A58,'Enrollee File- PASTE FROM WIKI'!$A:$R,18,FALSE)</f>
        <v>4</v>
      </c>
      <c r="K58" s="28">
        <f>VLOOKUP(A58,'Enrollee File- PASTE FROM WIKI'!$A:$S,19,FALSE)</f>
        <v>2.75</v>
      </c>
      <c r="L58" s="27">
        <f>VLOOKUP(A58,'Enrollee File- PASTE FROM WIKI'!$A:$X,24,FALSE)</f>
        <v>6</v>
      </c>
      <c r="M58" s="28">
        <f>VLOOKUP(A58,'Enrollee File- PASTE FROM WIKI'!$A:$Y,25,FALSE)</f>
        <v>3</v>
      </c>
      <c r="N58" s="29">
        <f t="shared" si="2"/>
        <v>2.8440000000000003</v>
      </c>
      <c r="O58" s="30" t="str">
        <f t="shared" si="3"/>
        <v>Pass</v>
      </c>
      <c r="P58" s="26">
        <f>VLOOKUP(A58,'Enrollee File- PASTE FROM WIKI'!$A:$AE,31,FALSE)</f>
        <v>2.8460000000000001</v>
      </c>
      <c r="Q58" s="30" t="str">
        <f>VLOOKUP(A58,'Enrollee File- PASTE FROM WIKI'!$A:$AF,32,FALSE)</f>
        <v>Pass</v>
      </c>
    </row>
    <row r="59" spans="1:17" ht="28" customHeight="1" x14ac:dyDescent="0.6">
      <c r="A59" s="82" t="str">
        <f>'Enrollee File- PASTE FROM WIKI'!A59</f>
        <v>1967e252-b36e-420a-b650-a5e2013be47b</v>
      </c>
      <c r="B59" s="24" t="str">
        <f>VLOOKUP(A59,'Enrollee File- PASTE FROM WIKI'!$A:$C,3,FALSE)</f>
        <v>Joyce Salas</v>
      </c>
      <c r="C59" s="25" t="str">
        <f>VLOOKUP(A59,'Enrollee File- PASTE FROM WIKI'!$A:$D,4,FALSE)</f>
        <v>Enrolled</v>
      </c>
      <c r="D59" s="25" t="str">
        <f>VLOOKUP(A59,'Enrollee File- PASTE FROM WIKI'!$A:$AP,42,FALSE)</f>
        <v>Andrew  Cloherty</v>
      </c>
      <c r="E59" s="50" t="str">
        <f>VLOOKUP(A59,'Enrollee File- PASTE FROM WIKI'!$A:$AQ,43,FALSE)</f>
        <v xml:space="preserve">X508 Bronxdale High School </v>
      </c>
      <c r="F59" s="26">
        <f>VLOOKUP(A59,'Enrollee File- PASTE FROM WIKI'!$A:$I,9,FALSE)</f>
        <v>2</v>
      </c>
      <c r="G59" s="26">
        <f>VLOOKUP(A59,'Enrollee File- PASTE FROM WIKI'!$A:$M,13,FALSE)</f>
        <v>2.75</v>
      </c>
      <c r="H59" s="26">
        <f>VLOOKUP(A59,'Enrollee File- PASTE FROM WIKI'!$A:$Q,17,FALSE)</f>
        <v>3</v>
      </c>
      <c r="I59" s="26">
        <f>VLOOKUP(A59,'Enrollee File- PASTE FROM WIKI'!$A:$E,5,FALSE)</f>
        <v>2.58</v>
      </c>
      <c r="J59" s="27">
        <f>VLOOKUP(A59,'Enrollee File- PASTE FROM WIKI'!$A:$R,18,FALSE)</f>
        <v>4</v>
      </c>
      <c r="K59" s="28">
        <f>VLOOKUP(A59,'Enrollee File- PASTE FROM WIKI'!$A:$S,19,FALSE)</f>
        <v>3</v>
      </c>
      <c r="L59" s="27">
        <f>VLOOKUP(A59,'Enrollee File- PASTE FROM WIKI'!$A:$X,24,FALSE)</f>
        <v>6</v>
      </c>
      <c r="M59" s="28">
        <f>VLOOKUP(A59,'Enrollee File- PASTE FROM WIKI'!$A:$Y,25,FALSE)</f>
        <v>3</v>
      </c>
      <c r="N59" s="29">
        <f t="shared" si="2"/>
        <v>2.7690000000000006</v>
      </c>
      <c r="O59" s="30" t="str">
        <f t="shared" si="3"/>
        <v>Pass</v>
      </c>
      <c r="P59" s="26">
        <f>VLOOKUP(A59,'Enrollee File- PASTE FROM WIKI'!$A:$AE,31,FALSE)</f>
        <v>2.7709999999999999</v>
      </c>
      <c r="Q59" s="30" t="str">
        <f>VLOOKUP(A59,'Enrollee File- PASTE FROM WIKI'!$A:$AF,32,FALSE)</f>
        <v>Pass</v>
      </c>
    </row>
    <row r="60" spans="1:17" ht="28" customHeight="1" x14ac:dyDescent="0.6">
      <c r="A60" s="82" t="str">
        <f>'Enrollee File- PASTE FROM WIKI'!A60</f>
        <v>96a75846-2570-4a41-b92b-a46c00e55ca7</v>
      </c>
      <c r="B60" s="24" t="str">
        <f>VLOOKUP(A60,'Enrollee File- PASTE FROM WIKI'!$A:$C,3,FALSE)</f>
        <v>Julian  Brown</v>
      </c>
      <c r="C60" s="25" t="str">
        <f>VLOOKUP(A60,'Enrollee File- PASTE FROM WIKI'!$A:$D,4,FALSE)</f>
        <v>Enrolled</v>
      </c>
      <c r="D60" s="25" t="str">
        <f>VLOOKUP(A60,'Enrollee File- PASTE FROM WIKI'!$A:$AP,42,FALSE)</f>
        <v>Brittany Miller</v>
      </c>
      <c r="E60" s="50" t="str">
        <f>VLOOKUP(A60,'Enrollee File- PASTE FROM WIKI'!$A:$AQ,43,FALSE)</f>
        <v xml:space="preserve">M555 Central Park East HS </v>
      </c>
      <c r="F60" s="26">
        <f>VLOOKUP(A60,'Enrollee File- PASTE FROM WIKI'!$A:$I,9,FALSE)</f>
        <v>2.25</v>
      </c>
      <c r="G60" s="26">
        <f>VLOOKUP(A60,'Enrollee File- PASTE FROM WIKI'!$A:$M,13,FALSE)</f>
        <v>2.75</v>
      </c>
      <c r="H60" s="26">
        <f>VLOOKUP(A60,'Enrollee File- PASTE FROM WIKI'!$A:$Q,17,FALSE)</f>
        <v>2.25</v>
      </c>
      <c r="I60" s="26">
        <f>VLOOKUP(A60,'Enrollee File- PASTE FROM WIKI'!$A:$E,5,FALSE)</f>
        <v>2.42</v>
      </c>
      <c r="J60" s="27">
        <f>VLOOKUP(A60,'Enrollee File- PASTE FROM WIKI'!$A:$R,18,FALSE)</f>
        <v>4</v>
      </c>
      <c r="K60" s="28">
        <f>VLOOKUP(A60,'Enrollee File- PASTE FROM WIKI'!$A:$S,19,FALSE)</f>
        <v>2.5</v>
      </c>
      <c r="L60" s="27">
        <f>VLOOKUP(A60,'Enrollee File- PASTE FROM WIKI'!$A:$X,24,FALSE)</f>
        <v>6</v>
      </c>
      <c r="M60" s="28">
        <f>VLOOKUP(A60,'Enrollee File- PASTE FROM WIKI'!$A:$Y,25,FALSE)</f>
        <v>2.5</v>
      </c>
      <c r="N60" s="29">
        <f t="shared" si="2"/>
        <v>2.456</v>
      </c>
      <c r="O60" s="30" t="str">
        <f t="shared" si="3"/>
        <v>Pass</v>
      </c>
      <c r="P60" s="26">
        <f>VLOOKUP(A60,'Enrollee File- PASTE FROM WIKI'!$A:$AE,31,FALSE)</f>
        <v>2.4540000000000002</v>
      </c>
      <c r="Q60" s="30" t="str">
        <f>VLOOKUP(A60,'Enrollee File- PASTE FROM WIKI'!$A:$AF,32,FALSE)</f>
        <v>Pass</v>
      </c>
    </row>
    <row r="61" spans="1:17" ht="28" customHeight="1" x14ac:dyDescent="0.6">
      <c r="A61" s="82" t="str">
        <f>'Enrollee File- PASTE FROM WIKI'!A61</f>
        <v>a50aa555-b2c8-49c9-a257-a45100b58858</v>
      </c>
      <c r="B61" s="24" t="str">
        <f>VLOOKUP(A61,'Enrollee File- PASTE FROM WIKI'!$A:$C,3,FALSE)</f>
        <v>Julian Entner</v>
      </c>
      <c r="C61" s="25" t="str">
        <f>VLOOKUP(A61,'Enrollee File- PASTE FROM WIKI'!$A:$D,4,FALSE)</f>
        <v>Enrolled</v>
      </c>
      <c r="D61" s="25" t="str">
        <f>VLOOKUP(A61,'Enrollee File- PASTE FROM WIKI'!$A:$AP,42,FALSE)</f>
        <v>Maria Sica</v>
      </c>
      <c r="E61" s="50" t="str">
        <f>VLOOKUP(A61,'Enrollee File- PASTE FROM WIKI'!$A:$AQ,43,FALSE)</f>
        <v xml:space="preserve">K220 J.H.S. 220 John J. Pershing </v>
      </c>
      <c r="F61" s="26">
        <f>VLOOKUP(A61,'Enrollee File- PASTE FROM WIKI'!$A:$I,9,FALSE)</f>
        <v>2.25</v>
      </c>
      <c r="G61" s="26">
        <f>VLOOKUP(A61,'Enrollee File- PASTE FROM WIKI'!$A:$M,13,FALSE)</f>
        <v>2.75</v>
      </c>
      <c r="H61" s="26">
        <f>VLOOKUP(A61,'Enrollee File- PASTE FROM WIKI'!$A:$Q,17,FALSE)</f>
        <v>2.5</v>
      </c>
      <c r="I61" s="26">
        <f>VLOOKUP(A61,'Enrollee File- PASTE FROM WIKI'!$A:$E,5,FALSE)</f>
        <v>2.5</v>
      </c>
      <c r="J61" s="27">
        <f>VLOOKUP(A61,'Enrollee File- PASTE FROM WIKI'!$A:$R,18,FALSE)</f>
        <v>4</v>
      </c>
      <c r="K61" s="28">
        <f>VLOOKUP(A61,'Enrollee File- PASTE FROM WIKI'!$A:$S,19,FALSE)</f>
        <v>2.5</v>
      </c>
      <c r="L61" s="27">
        <f>VLOOKUP(A61,'Enrollee File- PASTE FROM WIKI'!$A:$X,24,FALSE)</f>
        <v>6</v>
      </c>
      <c r="M61" s="28">
        <f>VLOOKUP(A61,'Enrollee File- PASTE FROM WIKI'!$A:$Y,25,FALSE)</f>
        <v>1.5</v>
      </c>
      <c r="N61" s="29">
        <f t="shared" si="2"/>
        <v>2.2999999999999998</v>
      </c>
      <c r="O61" s="30" t="str">
        <f t="shared" si="3"/>
        <v>Pass</v>
      </c>
      <c r="P61" s="26">
        <f>VLOOKUP(A61,'Enrollee File- PASTE FROM WIKI'!$A:$AE,31,FALSE)</f>
        <v>2.2999999999999998</v>
      </c>
      <c r="Q61" s="30" t="str">
        <f>VLOOKUP(A61,'Enrollee File- PASTE FROM WIKI'!$A:$AF,32,FALSE)</f>
        <v>Pass</v>
      </c>
    </row>
    <row r="62" spans="1:17" ht="28" customHeight="1" x14ac:dyDescent="0.6">
      <c r="A62" s="82" t="str">
        <f>'Enrollee File- PASTE FROM WIKI'!A62</f>
        <v>c65d775c-708d-4114-994a-a613004202e7</v>
      </c>
      <c r="B62" s="24" t="str">
        <f>VLOOKUP(A62,'Enrollee File- PASTE FROM WIKI'!$A:$C,3,FALSE)</f>
        <v>Kamara Cupidon</v>
      </c>
      <c r="C62" s="25" t="str">
        <f>VLOOKUP(A62,'Enrollee File- PASTE FROM WIKI'!$A:$D,4,FALSE)</f>
        <v>Enrolled</v>
      </c>
      <c r="D62" s="25" t="str">
        <f>VLOOKUP(A62,'Enrollee File- PASTE FROM WIKI'!$A:$AP,42,FALSE)</f>
        <v>Kat marocik</v>
      </c>
      <c r="E62" s="50" t="str">
        <f>VLOOKUP(A62,'Enrollee File- PASTE FROM WIKI'!$A:$AQ,43,FALSE)</f>
        <v xml:space="preserve">K373 P.S. 373 - Brooklyn Transition Center </v>
      </c>
      <c r="F62" s="26">
        <f>VLOOKUP(A62,'Enrollee File- PASTE FROM WIKI'!$A:$I,9,FALSE)</f>
        <v>1.75</v>
      </c>
      <c r="G62" s="26">
        <f>VLOOKUP(A62,'Enrollee File- PASTE FROM WIKI'!$A:$M,13,FALSE)</f>
        <v>3</v>
      </c>
      <c r="H62" s="26">
        <f>VLOOKUP(A62,'Enrollee File- PASTE FROM WIKI'!$A:$Q,17,FALSE)</f>
        <v>3</v>
      </c>
      <c r="I62" s="26">
        <f>VLOOKUP(A62,'Enrollee File- PASTE FROM WIKI'!$A:$E,5,FALSE)</f>
        <v>2.58</v>
      </c>
      <c r="J62" s="27">
        <f>VLOOKUP(A62,'Enrollee File- PASTE FROM WIKI'!$A:$R,18,FALSE)</f>
        <v>4</v>
      </c>
      <c r="K62" s="28">
        <f>VLOOKUP(A62,'Enrollee File- PASTE FROM WIKI'!$A:$S,19,FALSE)</f>
        <v>3</v>
      </c>
      <c r="L62" s="27">
        <f>VLOOKUP(A62,'Enrollee File- PASTE FROM WIKI'!$A:$X,24,FALSE)</f>
        <v>5</v>
      </c>
      <c r="M62" s="28">
        <f>VLOOKUP(A62,'Enrollee File- PASTE FROM WIKI'!$A:$Y,25,FALSE)</f>
        <v>3</v>
      </c>
      <c r="N62" s="29">
        <f t="shared" si="2"/>
        <v>2.7690000000000006</v>
      </c>
      <c r="O62" s="30" t="str">
        <f t="shared" si="3"/>
        <v>Pass</v>
      </c>
      <c r="P62" s="26" t="str">
        <f>VLOOKUP(A62,'Enrollee File- PASTE FROM WIKI'!$A:$AE,31,FALSE)</f>
        <v>Not all ratings have been entered</v>
      </c>
      <c r="Q62" s="30" t="str">
        <f>VLOOKUP(A62,'Enrollee File- PASTE FROM WIKI'!$A:$AF,32,FALSE)</f>
        <v>Not all ratings have been entered</v>
      </c>
    </row>
    <row r="63" spans="1:17" ht="28" customHeight="1" x14ac:dyDescent="0.6">
      <c r="A63" s="82" t="str">
        <f>'Enrollee File- PASTE FROM WIKI'!A63</f>
        <v>d011318b-68f4-468f-be51-a24101028cdb</v>
      </c>
      <c r="B63" s="24" t="str">
        <f>VLOOKUP(A63,'Enrollee File- PASTE FROM WIKI'!$A:$C,3,FALSE)</f>
        <v>Kareem Hertzog</v>
      </c>
      <c r="C63" s="25" t="str">
        <f>VLOOKUP(A63,'Enrollee File- PASTE FROM WIKI'!$A:$D,4,FALSE)</f>
        <v>Enrolled</v>
      </c>
      <c r="D63" s="25" t="str">
        <f>VLOOKUP(A63,'Enrollee File- PASTE FROM WIKI'!$A:$AP,42,FALSE)</f>
        <v>Emilie Jones-McAdams</v>
      </c>
      <c r="E63" s="50" t="str">
        <f>VLOOKUP(A63,'Enrollee File- PASTE FROM WIKI'!$A:$AQ,43,FALSE)</f>
        <v xml:space="preserve">X303 I.S. X303 Leadership &amp; Community Service </v>
      </c>
      <c r="F63" s="26">
        <f>VLOOKUP(A63,'Enrollee File- PASTE FROM WIKI'!$A:$I,9,FALSE)</f>
        <v>2.5</v>
      </c>
      <c r="G63" s="26">
        <f>VLOOKUP(A63,'Enrollee File- PASTE FROM WIKI'!$A:$M,13,FALSE)</f>
        <v>2.25</v>
      </c>
      <c r="H63" s="26">
        <f>VLOOKUP(A63,'Enrollee File- PASTE FROM WIKI'!$A:$Q,17,FALSE)</f>
        <v>2.75</v>
      </c>
      <c r="I63" s="26">
        <f>VLOOKUP(A63,'Enrollee File- PASTE FROM WIKI'!$A:$E,5,FALSE)</f>
        <v>2.5</v>
      </c>
      <c r="J63" s="27">
        <f>VLOOKUP(A63,'Enrollee File- PASTE FROM WIKI'!$A:$R,18,FALSE)</f>
        <v>4</v>
      </c>
      <c r="K63" s="28">
        <f>VLOOKUP(A63,'Enrollee File- PASTE FROM WIKI'!$A:$S,19,FALSE)</f>
        <v>3</v>
      </c>
      <c r="L63" s="27">
        <f>VLOOKUP(A63,'Enrollee File- PASTE FROM WIKI'!$A:$X,24,FALSE)</f>
        <v>6</v>
      </c>
      <c r="M63" s="28">
        <f>VLOOKUP(A63,'Enrollee File- PASTE FROM WIKI'!$A:$Y,25,FALSE)</f>
        <v>2.5</v>
      </c>
      <c r="N63" s="29">
        <f t="shared" si="2"/>
        <v>2.625</v>
      </c>
      <c r="O63" s="30" t="str">
        <f t="shared" si="3"/>
        <v>Pass</v>
      </c>
      <c r="P63" s="26">
        <f>VLOOKUP(A63,'Enrollee File- PASTE FROM WIKI'!$A:$AE,31,FALSE)</f>
        <v>2.625</v>
      </c>
      <c r="Q63" s="30" t="str">
        <f>VLOOKUP(A63,'Enrollee File- PASTE FROM WIKI'!$A:$AF,32,FALSE)</f>
        <v>Pass</v>
      </c>
    </row>
    <row r="64" spans="1:17" ht="28" customHeight="1" x14ac:dyDescent="0.6">
      <c r="A64" s="82" t="str">
        <f>'Enrollee File- PASTE FROM WIKI'!A64</f>
        <v>d5b35041-cf96-41f7-b6cf-a5b400dcadb0</v>
      </c>
      <c r="B64" s="24" t="str">
        <f>VLOOKUP(A64,'Enrollee File- PASTE FROM WIKI'!$A:$C,3,FALSE)</f>
        <v>Kareen Eustache</v>
      </c>
      <c r="C64" s="25" t="str">
        <f>VLOOKUP(A64,'Enrollee File- PASTE FROM WIKI'!$A:$D,4,FALSE)</f>
        <v>Enrolled</v>
      </c>
      <c r="D64" s="25" t="str">
        <f>VLOOKUP(A64,'Enrollee File- PASTE FROM WIKI'!$A:$AP,42,FALSE)</f>
        <v>Shonel Fraser</v>
      </c>
      <c r="E64" s="50" t="str">
        <f>VLOOKUP(A64,'Enrollee File- PASTE FROM WIKI'!$A:$AQ,43,FALSE)</f>
        <v xml:space="preserve">K671 Mott Hall Bridges </v>
      </c>
      <c r="F64" s="26">
        <f>VLOOKUP(A64,'Enrollee File- PASTE FROM WIKI'!$A:$I,9,FALSE)</f>
        <v>2.5</v>
      </c>
      <c r="G64" s="26">
        <f>VLOOKUP(A64,'Enrollee File- PASTE FROM WIKI'!$A:$M,13,FALSE)</f>
        <v>3</v>
      </c>
      <c r="H64" s="26">
        <f>VLOOKUP(A64,'Enrollee File- PASTE FROM WIKI'!$A:$Q,17,FALSE)</f>
        <v>2.5</v>
      </c>
      <c r="I64" s="26">
        <f>VLOOKUP(A64,'Enrollee File- PASTE FROM WIKI'!$A:$E,5,FALSE)</f>
        <v>2.67</v>
      </c>
      <c r="J64" s="27">
        <f>VLOOKUP(A64,'Enrollee File- PASTE FROM WIKI'!$A:$R,18,FALSE)</f>
        <v>4</v>
      </c>
      <c r="K64" s="28">
        <f>VLOOKUP(A64,'Enrollee File- PASTE FROM WIKI'!$A:$S,19,FALSE)</f>
        <v>3</v>
      </c>
      <c r="L64" s="27">
        <f>VLOOKUP(A64,'Enrollee File- PASTE FROM WIKI'!$A:$X,24,FALSE)</f>
        <v>6</v>
      </c>
      <c r="M64" s="28">
        <f>VLOOKUP(A64,'Enrollee File- PASTE FROM WIKI'!$A:$Y,25,FALSE)</f>
        <v>2.83</v>
      </c>
      <c r="N64" s="29">
        <f t="shared" si="2"/>
        <v>2.7845000000000004</v>
      </c>
      <c r="O64" s="30" t="str">
        <f t="shared" si="3"/>
        <v>Pass</v>
      </c>
      <c r="P64" s="26">
        <f>VLOOKUP(A64,'Enrollee File- PASTE FROM WIKI'!$A:$AE,31,FALSE)</f>
        <v>2.7829999999999999</v>
      </c>
      <c r="Q64" s="30" t="str">
        <f>VLOOKUP(A64,'Enrollee File- PASTE FROM WIKI'!$A:$AF,32,FALSE)</f>
        <v>Pass</v>
      </c>
    </row>
    <row r="65" spans="1:17" ht="28" customHeight="1" x14ac:dyDescent="0.6">
      <c r="A65" s="82" t="str">
        <f>'Enrollee File- PASTE FROM WIKI'!A65</f>
        <v>e30ca972-7aa7-4f05-9b1e-a58400d69569</v>
      </c>
      <c r="B65" s="24" t="str">
        <f>VLOOKUP(A65,'Enrollee File- PASTE FROM WIKI'!$A:$C,3,FALSE)</f>
        <v>Karima N. Pace</v>
      </c>
      <c r="C65" s="25" t="str">
        <f>VLOOKUP(A65,'Enrollee File- PASTE FROM WIKI'!$A:$D,4,FALSE)</f>
        <v>Enrolled</v>
      </c>
      <c r="D65" s="25" t="str">
        <f>VLOOKUP(A65,'Enrollee File- PASTE FROM WIKI'!$A:$AP,42,FALSE)</f>
        <v>Natalie Martin</v>
      </c>
      <c r="E65" s="50" t="str">
        <f>VLOOKUP(A65,'Enrollee File- PASTE FROM WIKI'!$A:$AQ,43,FALSE)</f>
        <v xml:space="preserve">X323 Bronx Writing Academy </v>
      </c>
      <c r="F65" s="26">
        <f>VLOOKUP(A65,'Enrollee File- PASTE FROM WIKI'!$A:$I,9,FALSE)</f>
        <v>1.5</v>
      </c>
      <c r="G65" s="26">
        <f>VLOOKUP(A65,'Enrollee File- PASTE FROM WIKI'!$A:$M,13,FALSE)</f>
        <v>2.5</v>
      </c>
      <c r="H65" s="26">
        <f>VLOOKUP(A65,'Enrollee File- PASTE FROM WIKI'!$A:$Q,17,FALSE)</f>
        <v>3</v>
      </c>
      <c r="I65" s="26">
        <f>VLOOKUP(A65,'Enrollee File- PASTE FROM WIKI'!$A:$E,5,FALSE)</f>
        <v>2.33</v>
      </c>
      <c r="J65" s="27">
        <f>VLOOKUP(A65,'Enrollee File- PASTE FROM WIKI'!$A:$R,18,FALSE)</f>
        <v>4</v>
      </c>
      <c r="K65" s="28">
        <f>VLOOKUP(A65,'Enrollee File- PASTE FROM WIKI'!$A:$S,19,FALSE)</f>
        <v>3</v>
      </c>
      <c r="L65" s="27">
        <f>VLOOKUP(A65,'Enrollee File- PASTE FROM WIKI'!$A:$X,24,FALSE)</f>
        <v>6</v>
      </c>
      <c r="M65" s="28">
        <f>VLOOKUP(A65,'Enrollee File- PASTE FROM WIKI'!$A:$Y,25,FALSE)</f>
        <v>2.67</v>
      </c>
      <c r="N65" s="29">
        <f t="shared" si="2"/>
        <v>2.5655000000000001</v>
      </c>
      <c r="O65" s="30" t="str">
        <f t="shared" si="3"/>
        <v>Pass</v>
      </c>
      <c r="P65" s="26">
        <f>VLOOKUP(A65,'Enrollee File- PASTE FROM WIKI'!$A:$AE,31,FALSE)</f>
        <v>2.5670000000000002</v>
      </c>
      <c r="Q65" s="30" t="str">
        <f>VLOOKUP(A65,'Enrollee File- PASTE FROM WIKI'!$A:$AF,32,FALSE)</f>
        <v>Pass</v>
      </c>
    </row>
    <row r="66" spans="1:17" ht="28" customHeight="1" x14ac:dyDescent="0.6">
      <c r="A66" s="82" t="str">
        <f>'Enrollee File- PASTE FROM WIKI'!A66</f>
        <v>2b5fac26-3f7f-4362-8e7f-a44d01492a8b</v>
      </c>
      <c r="B66" s="24" t="str">
        <f>VLOOKUP(A66,'Enrollee File- PASTE FROM WIKI'!$A:$C,3,FALSE)</f>
        <v>Katharine Rehder</v>
      </c>
      <c r="C66" s="25" t="str">
        <f>VLOOKUP(A66,'Enrollee File- PASTE FROM WIKI'!$A:$D,4,FALSE)</f>
        <v>Enrolled</v>
      </c>
      <c r="D66" s="25" t="str">
        <f>VLOOKUP(A66,'Enrollee File- PASTE FROM WIKI'!$A:$AP,42,FALSE)</f>
        <v>Joshua Cuozzo</v>
      </c>
      <c r="E66" s="50" t="str">
        <f>VLOOKUP(A66,'Enrollee File- PASTE FROM WIKI'!$A:$AQ,43,FALSE)</f>
        <v xml:space="preserve">X508 Bronxdale High School </v>
      </c>
      <c r="F66" s="26">
        <f>VLOOKUP(A66,'Enrollee File- PASTE FROM WIKI'!$A:$I,9,FALSE)</f>
        <v>2</v>
      </c>
      <c r="G66" s="26">
        <f>VLOOKUP(A66,'Enrollee File- PASTE FROM WIKI'!$A:$M,13,FALSE)</f>
        <v>2.75</v>
      </c>
      <c r="H66" s="26">
        <f>VLOOKUP(A66,'Enrollee File- PASTE FROM WIKI'!$A:$Q,17,FALSE)</f>
        <v>3</v>
      </c>
      <c r="I66" s="26">
        <f>VLOOKUP(A66,'Enrollee File- PASTE FROM WIKI'!$A:$E,5,FALSE)</f>
        <v>2.58</v>
      </c>
      <c r="J66" s="27">
        <f>VLOOKUP(A66,'Enrollee File- PASTE FROM WIKI'!$A:$R,18,FALSE)</f>
        <v>4</v>
      </c>
      <c r="K66" s="28">
        <f>VLOOKUP(A66,'Enrollee File- PASTE FROM WIKI'!$A:$S,19,FALSE)</f>
        <v>2.75</v>
      </c>
      <c r="L66" s="27">
        <f>VLOOKUP(A66,'Enrollee File- PASTE FROM WIKI'!$A:$X,24,FALSE)</f>
        <v>6</v>
      </c>
      <c r="M66" s="28">
        <f>VLOOKUP(A66,'Enrollee File- PASTE FROM WIKI'!$A:$Y,25,FALSE)</f>
        <v>3</v>
      </c>
      <c r="N66" s="29">
        <f t="shared" si="2"/>
        <v>2.7065000000000006</v>
      </c>
      <c r="O66" s="30" t="str">
        <f t="shared" si="3"/>
        <v>Pass</v>
      </c>
      <c r="P66" s="26">
        <f>VLOOKUP(A66,'Enrollee File- PASTE FROM WIKI'!$A:$AE,31,FALSE)</f>
        <v>2.7080000000000002</v>
      </c>
      <c r="Q66" s="30" t="str">
        <f>VLOOKUP(A66,'Enrollee File- PASTE FROM WIKI'!$A:$AF,32,FALSE)</f>
        <v>Pass</v>
      </c>
    </row>
    <row r="67" spans="1:17" ht="28" customHeight="1" x14ac:dyDescent="0.6">
      <c r="A67" s="82" t="str">
        <f>'Enrollee File- PASTE FROM WIKI'!A67</f>
        <v>a024d0f9-7583-4f04-892b-a60e011ff6ba</v>
      </c>
      <c r="B67" s="24" t="str">
        <f>VLOOKUP(A67,'Enrollee File- PASTE FROM WIKI'!$A:$C,3,FALSE)</f>
        <v>Katherine Kosich</v>
      </c>
      <c r="C67" s="25" t="str">
        <f>VLOOKUP(A67,'Enrollee File- PASTE FROM WIKI'!$A:$D,4,FALSE)</f>
        <v>Enrolled</v>
      </c>
      <c r="D67" s="25" t="str">
        <f>VLOOKUP(A67,'Enrollee File- PASTE FROM WIKI'!$A:$AP,42,FALSE)</f>
        <v>Kelly Pelan</v>
      </c>
      <c r="E67" s="50" t="str">
        <f>VLOOKUP(A67,'Enrollee File- PASTE FROM WIKI'!$A:$AQ,43,FALSE)</f>
        <v xml:space="preserve">M079 Dr. Horan School M079 </v>
      </c>
      <c r="F67" s="26">
        <f>VLOOKUP(A67,'Enrollee File- PASTE FROM WIKI'!$A:$I,9,FALSE)</f>
        <v>3</v>
      </c>
      <c r="G67" s="26">
        <f>VLOOKUP(A67,'Enrollee File- PASTE FROM WIKI'!$A:$M,13,FALSE)</f>
        <v>3</v>
      </c>
      <c r="H67" s="26">
        <f>VLOOKUP(A67,'Enrollee File- PASTE FROM WIKI'!$A:$Q,17,FALSE)</f>
        <v>2.75</v>
      </c>
      <c r="I67" s="26">
        <f>VLOOKUP(A67,'Enrollee File- PASTE FROM WIKI'!$A:$E,5,FALSE)</f>
        <v>2.92</v>
      </c>
      <c r="J67" s="27">
        <f>VLOOKUP(A67,'Enrollee File- PASTE FROM WIKI'!$A:$R,18,FALSE)</f>
        <v>4</v>
      </c>
      <c r="K67" s="28">
        <f>VLOOKUP(A67,'Enrollee File- PASTE FROM WIKI'!$A:$S,19,FALSE)</f>
        <v>3</v>
      </c>
      <c r="L67" s="27">
        <f>VLOOKUP(A67,'Enrollee File- PASTE FROM WIKI'!$A:$X,24,FALSE)</f>
        <v>5</v>
      </c>
      <c r="M67" s="28">
        <f>VLOOKUP(A67,'Enrollee File- PASTE FROM WIKI'!$A:$Y,25,FALSE)</f>
        <v>2.8</v>
      </c>
      <c r="N67" s="29">
        <f t="shared" si="2"/>
        <v>2.9159999999999999</v>
      </c>
      <c r="O67" s="30" t="str">
        <f t="shared" si="3"/>
        <v>Pass</v>
      </c>
      <c r="P67" s="26" t="str">
        <f>VLOOKUP(A67,'Enrollee File- PASTE FROM WIKI'!$A:$AE,31,FALSE)</f>
        <v>Not all ratings have been entered</v>
      </c>
      <c r="Q67" s="30" t="str">
        <f>VLOOKUP(A67,'Enrollee File- PASTE FROM WIKI'!$A:$AF,32,FALSE)</f>
        <v>Not all ratings have been entered</v>
      </c>
    </row>
    <row r="68" spans="1:17" ht="28" customHeight="1" x14ac:dyDescent="0.6">
      <c r="A68" s="82" t="str">
        <f>'Enrollee File- PASTE FROM WIKI'!A68</f>
        <v>88b1dfe6-7bd0-4fe1-afea-a6010128e600</v>
      </c>
      <c r="B68" s="24" t="str">
        <f>VLOOKUP(A68,'Enrollee File- PASTE FROM WIKI'!$A:$C,3,FALSE)</f>
        <v>Kendell May</v>
      </c>
      <c r="C68" s="25" t="str">
        <f>VLOOKUP(A68,'Enrollee File- PASTE FROM WIKI'!$A:$D,4,FALSE)</f>
        <v>Enrolled</v>
      </c>
      <c r="D68" s="25" t="str">
        <f>VLOOKUP(A68,'Enrollee File- PASTE FROM WIKI'!$A:$AP,42,FALSE)</f>
        <v>Hugh Fletcher</v>
      </c>
      <c r="E68" s="50" t="str">
        <f>VLOOKUP(A68,'Enrollee File- PASTE FROM WIKI'!$A:$AQ,43,FALSE)</f>
        <v xml:space="preserve">X274 THE NEW AMERICAN ACADEMY AT ROBERTO CLEMENTE STATE PARK </v>
      </c>
      <c r="F68" s="26">
        <f>VLOOKUP(A68,'Enrollee File- PASTE FROM WIKI'!$A:$I,9,FALSE)</f>
        <v>2</v>
      </c>
      <c r="G68" s="26">
        <f>VLOOKUP(A68,'Enrollee File- PASTE FROM WIKI'!$A:$M,13,FALSE)</f>
        <v>2.75</v>
      </c>
      <c r="H68" s="26">
        <f>VLOOKUP(A68,'Enrollee File- PASTE FROM WIKI'!$A:$Q,17,FALSE)</f>
        <v>2.75</v>
      </c>
      <c r="I68" s="26">
        <f>VLOOKUP(A68,'Enrollee File- PASTE FROM WIKI'!$A:$E,5,FALSE)</f>
        <v>2.5</v>
      </c>
      <c r="J68" s="27">
        <f>VLOOKUP(A68,'Enrollee File- PASTE FROM WIKI'!$A:$R,18,FALSE)</f>
        <v>4</v>
      </c>
      <c r="K68" s="28">
        <f>VLOOKUP(A68,'Enrollee File- PASTE FROM WIKI'!$A:$S,19,FALSE)</f>
        <v>2.75</v>
      </c>
      <c r="L68" s="27">
        <f>VLOOKUP(A68,'Enrollee File- PASTE FROM WIKI'!$A:$X,24,FALSE)</f>
        <v>6</v>
      </c>
      <c r="M68" s="28">
        <f>VLOOKUP(A68,'Enrollee File- PASTE FROM WIKI'!$A:$Y,25,FALSE)</f>
        <v>3</v>
      </c>
      <c r="N68" s="29">
        <f t="shared" si="2"/>
        <v>2.6625000000000001</v>
      </c>
      <c r="O68" s="30" t="str">
        <f t="shared" si="3"/>
        <v>Pass</v>
      </c>
      <c r="P68" s="26">
        <f>VLOOKUP(A68,'Enrollee File- PASTE FROM WIKI'!$A:$AE,31,FALSE)</f>
        <v>2.6619999999999999</v>
      </c>
      <c r="Q68" s="30" t="str">
        <f>VLOOKUP(A68,'Enrollee File- PASTE FROM WIKI'!$A:$AF,32,FALSE)</f>
        <v>Pass</v>
      </c>
    </row>
    <row r="69" spans="1:17" ht="28" customHeight="1" x14ac:dyDescent="0.6">
      <c r="A69" s="82" t="str">
        <f>'Enrollee File- PASTE FROM WIKI'!A69</f>
        <v>9dc99b9f-aac8-4837-ac7a-a60a01227504</v>
      </c>
      <c r="B69" s="24" t="str">
        <f>VLOOKUP(A69,'Enrollee File- PASTE FROM WIKI'!$A:$C,3,FALSE)</f>
        <v>Kevin Robillard</v>
      </c>
      <c r="C69" s="25" t="str">
        <f>VLOOKUP(A69,'Enrollee File- PASTE FROM WIKI'!$A:$D,4,FALSE)</f>
        <v>Enrolled</v>
      </c>
      <c r="D69" s="25" t="str">
        <f>VLOOKUP(A69,'Enrollee File- PASTE FROM WIKI'!$A:$AP,42,FALSE)</f>
        <v>Rob York</v>
      </c>
      <c r="E69" s="50" t="str">
        <f>VLOOKUP(A69,'Enrollee File- PASTE FROM WIKI'!$A:$AQ,43,FALSE)</f>
        <v xml:space="preserve">X721 P.S. X721 - Stephen McSweeney School </v>
      </c>
      <c r="F69" s="26">
        <f>VLOOKUP(A69,'Enrollee File- PASTE FROM WIKI'!$A:$I,9,FALSE)</f>
        <v>2</v>
      </c>
      <c r="G69" s="26">
        <f>VLOOKUP(A69,'Enrollee File- PASTE FROM WIKI'!$A:$M,13,FALSE)</f>
        <v>2.5</v>
      </c>
      <c r="H69" s="26">
        <f>VLOOKUP(A69,'Enrollee File- PASTE FROM WIKI'!$A:$Q,17,FALSE)</f>
        <v>2.75</v>
      </c>
      <c r="I69" s="26">
        <f>VLOOKUP(A69,'Enrollee File- PASTE FROM WIKI'!$A:$E,5,FALSE)</f>
        <v>2.42</v>
      </c>
      <c r="J69" s="27">
        <f>VLOOKUP(A69,'Enrollee File- PASTE FROM WIKI'!$A:$R,18,FALSE)</f>
        <v>4</v>
      </c>
      <c r="K69" s="28">
        <f>VLOOKUP(A69,'Enrollee File- PASTE FROM WIKI'!$A:$S,19,FALSE)</f>
        <v>2.75</v>
      </c>
      <c r="L69" s="27">
        <f>VLOOKUP(A69,'Enrollee File- PASTE FROM WIKI'!$A:$X,24,FALSE)</f>
        <v>5</v>
      </c>
      <c r="M69" s="28">
        <f>VLOOKUP(A69,'Enrollee File- PASTE FROM WIKI'!$A:$Y,25,FALSE)</f>
        <v>3</v>
      </c>
      <c r="N69" s="29">
        <f t="shared" si="2"/>
        <v>2.6185</v>
      </c>
      <c r="O69" s="30" t="str">
        <f t="shared" si="3"/>
        <v>Pass</v>
      </c>
      <c r="P69" s="26" t="str">
        <f>VLOOKUP(A69,'Enrollee File- PASTE FROM WIKI'!$A:$AE,31,FALSE)</f>
        <v>Not all ratings have been entered</v>
      </c>
      <c r="Q69" s="30" t="str">
        <f>VLOOKUP(A69,'Enrollee File- PASTE FROM WIKI'!$A:$AF,32,FALSE)</f>
        <v>Not all ratings have been entered</v>
      </c>
    </row>
    <row r="70" spans="1:17" ht="28" customHeight="1" x14ac:dyDescent="0.6">
      <c r="A70" s="82" t="str">
        <f>'Enrollee File- PASTE FROM WIKI'!A70</f>
        <v>a8a74548-1e82-427e-833b-a5c500ff5711</v>
      </c>
      <c r="B70" s="24" t="str">
        <f>VLOOKUP(A70,'Enrollee File- PASTE FROM WIKI'!$A:$C,3,FALSE)</f>
        <v>Kwashee Totimeh</v>
      </c>
      <c r="C70" s="25" t="str">
        <f>VLOOKUP(A70,'Enrollee File- PASTE FROM WIKI'!$A:$D,4,FALSE)</f>
        <v>Enrolled</v>
      </c>
      <c r="D70" s="25" t="str">
        <f>VLOOKUP(A70,'Enrollee File- PASTE FROM WIKI'!$A:$AP,42,FALSE)</f>
        <v>Jason Petsch</v>
      </c>
      <c r="E70" s="50" t="str">
        <f>VLOOKUP(A70,'Enrollee File- PASTE FROM WIKI'!$A:$AQ,43,FALSE)</f>
        <v xml:space="preserve">X228 MS 228 Jonas Bronck Academy </v>
      </c>
      <c r="F70" s="26">
        <f>VLOOKUP(A70,'Enrollee File- PASTE FROM WIKI'!$A:$I,9,FALSE)</f>
        <v>2</v>
      </c>
      <c r="G70" s="26">
        <f>VLOOKUP(A70,'Enrollee File- PASTE FROM WIKI'!$A:$M,13,FALSE)</f>
        <v>2.75</v>
      </c>
      <c r="H70" s="26">
        <f>VLOOKUP(A70,'Enrollee File- PASTE FROM WIKI'!$A:$Q,17,FALSE)</f>
        <v>3</v>
      </c>
      <c r="I70" s="26">
        <f>VLOOKUP(A70,'Enrollee File- PASTE FROM WIKI'!$A:$E,5,FALSE)</f>
        <v>2.58</v>
      </c>
      <c r="J70" s="27">
        <f>VLOOKUP(A70,'Enrollee File- PASTE FROM WIKI'!$A:$R,18,FALSE)</f>
        <v>4</v>
      </c>
      <c r="K70" s="28">
        <f>VLOOKUP(A70,'Enrollee File- PASTE FROM WIKI'!$A:$S,19,FALSE)</f>
        <v>2.5</v>
      </c>
      <c r="L70" s="27">
        <f>VLOOKUP(A70,'Enrollee File- PASTE FROM WIKI'!$A:$X,24,FALSE)</f>
        <v>6</v>
      </c>
      <c r="M70" s="28">
        <f>VLOOKUP(A70,'Enrollee File- PASTE FROM WIKI'!$A:$Y,25,FALSE)</f>
        <v>3</v>
      </c>
      <c r="N70" s="29">
        <f t="shared" si="2"/>
        <v>2.6440000000000006</v>
      </c>
      <c r="O70" s="30" t="str">
        <f t="shared" si="3"/>
        <v>Pass</v>
      </c>
      <c r="P70" s="26">
        <f>VLOOKUP(A70,'Enrollee File- PASTE FROM WIKI'!$A:$AE,31,FALSE)</f>
        <v>2.6459999999999999</v>
      </c>
      <c r="Q70" s="30" t="str">
        <f>VLOOKUP(A70,'Enrollee File- PASTE FROM WIKI'!$A:$AF,32,FALSE)</f>
        <v>Pass</v>
      </c>
    </row>
    <row r="71" spans="1:17" ht="28" customHeight="1" x14ac:dyDescent="0.6">
      <c r="A71" s="82" t="str">
        <f>'Enrollee File- PASTE FROM WIKI'!A71</f>
        <v>cd3685e9-95f9-483c-8135-a5ae00d4d6d9</v>
      </c>
      <c r="B71" s="24" t="str">
        <f>VLOOKUP(A71,'Enrollee File- PASTE FROM WIKI'!$A:$C,3,FALSE)</f>
        <v>Laly Baez</v>
      </c>
      <c r="C71" s="25" t="str">
        <f>VLOOKUP(A71,'Enrollee File- PASTE FROM WIKI'!$A:$D,4,FALSE)</f>
        <v>Enrolled</v>
      </c>
      <c r="D71" s="25" t="str">
        <f>VLOOKUP(A71,'Enrollee File- PASTE FROM WIKI'!$A:$AP,42,FALSE)</f>
        <v>Stephanie Carlson</v>
      </c>
      <c r="E71" s="50" t="str">
        <f>VLOOKUP(A71,'Enrollee File- PASTE FROM WIKI'!$A:$AQ,43,FALSE)</f>
        <v xml:space="preserve">X303 I.S. X303 Leadership &amp; Community Service </v>
      </c>
      <c r="F71" s="26">
        <f>VLOOKUP(A71,'Enrollee File- PASTE FROM WIKI'!$A:$I,9,FALSE)</f>
        <v>1.25</v>
      </c>
      <c r="G71" s="26">
        <f>VLOOKUP(A71,'Enrollee File- PASTE FROM WIKI'!$A:$M,13,FALSE)</f>
        <v>2.75</v>
      </c>
      <c r="H71" s="26">
        <f>VLOOKUP(A71,'Enrollee File- PASTE FROM WIKI'!$A:$Q,17,FALSE)</f>
        <v>2.75</v>
      </c>
      <c r="I71" s="26">
        <f>VLOOKUP(A71,'Enrollee File- PASTE FROM WIKI'!$A:$E,5,FALSE)</f>
        <v>2.25</v>
      </c>
      <c r="J71" s="27">
        <f>VLOOKUP(A71,'Enrollee File- PASTE FROM WIKI'!$A:$R,18,FALSE)</f>
        <v>4</v>
      </c>
      <c r="K71" s="28">
        <f>VLOOKUP(A71,'Enrollee File- PASTE FROM WIKI'!$A:$S,19,FALSE)</f>
        <v>2.75</v>
      </c>
      <c r="L71" s="27">
        <f>VLOOKUP(A71,'Enrollee File- PASTE FROM WIKI'!$A:$X,24,FALSE)</f>
        <v>6</v>
      </c>
      <c r="M71" s="28">
        <f>VLOOKUP(A71,'Enrollee File- PASTE FROM WIKI'!$A:$Y,25,FALSE)</f>
        <v>1.5</v>
      </c>
      <c r="N71" s="29">
        <f t="shared" si="2"/>
        <v>2.2250000000000001</v>
      </c>
      <c r="O71" s="30" t="str">
        <f t="shared" si="3"/>
        <v>Pass</v>
      </c>
      <c r="P71" s="26">
        <f>VLOOKUP(A71,'Enrollee File- PASTE FROM WIKI'!$A:$AE,31,FALSE)</f>
        <v>2.2250000000000001</v>
      </c>
      <c r="Q71" s="30" t="str">
        <f>VLOOKUP(A71,'Enrollee File- PASTE FROM WIKI'!$A:$AF,32,FALSE)</f>
        <v>Pass</v>
      </c>
    </row>
    <row r="72" spans="1:17" ht="28" customHeight="1" x14ac:dyDescent="0.6">
      <c r="A72" s="82" t="str">
        <f>'Enrollee File- PASTE FROM WIKI'!A72</f>
        <v>7c1e98cc-bca2-4a16-9204-a52a01330232</v>
      </c>
      <c r="B72" s="24" t="str">
        <f>VLOOKUP(A72,'Enrollee File- PASTE FROM WIKI'!$A:$C,3,FALSE)</f>
        <v>Laneek Semple</v>
      </c>
      <c r="C72" s="25" t="str">
        <f>VLOOKUP(A72,'Enrollee File- PASTE FROM WIKI'!$A:$D,4,FALSE)</f>
        <v>Enrolled</v>
      </c>
      <c r="D72" s="25" t="str">
        <f>VLOOKUP(A72,'Enrollee File- PASTE FROM WIKI'!$A:$AP,42,FALSE)</f>
        <v>Stephanie  Velez</v>
      </c>
      <c r="E72" s="50" t="str">
        <f>VLOOKUP(A72,'Enrollee File- PASTE FROM WIKI'!$A:$AQ,43,FALSE)</f>
        <v xml:space="preserve">K562 Evergreen Middle School </v>
      </c>
      <c r="F72" s="26">
        <f>VLOOKUP(A72,'Enrollee File- PASTE FROM WIKI'!$A:$I,9,FALSE)</f>
        <v>2</v>
      </c>
      <c r="G72" s="26">
        <f>VLOOKUP(A72,'Enrollee File- PASTE FROM WIKI'!$A:$M,13,FALSE)</f>
        <v>2.5</v>
      </c>
      <c r="H72" s="26">
        <f>VLOOKUP(A72,'Enrollee File- PASTE FROM WIKI'!$A:$Q,17,FALSE)</f>
        <v>3</v>
      </c>
      <c r="I72" s="26">
        <f>VLOOKUP(A72,'Enrollee File- PASTE FROM WIKI'!$A:$E,5,FALSE)</f>
        <v>2.5</v>
      </c>
      <c r="J72" s="27">
        <f>VLOOKUP(A72,'Enrollee File- PASTE FROM WIKI'!$A:$R,18,FALSE)</f>
        <v>4</v>
      </c>
      <c r="K72" s="28">
        <f>VLOOKUP(A72,'Enrollee File- PASTE FROM WIKI'!$A:$S,19,FALSE)</f>
        <v>3</v>
      </c>
      <c r="L72" s="27">
        <f>VLOOKUP(A72,'Enrollee File- PASTE FROM WIKI'!$A:$X,24,FALSE)</f>
        <v>6</v>
      </c>
      <c r="M72" s="28">
        <f>VLOOKUP(A72,'Enrollee File- PASTE FROM WIKI'!$A:$Y,25,FALSE)</f>
        <v>3</v>
      </c>
      <c r="N72" s="29">
        <f t="shared" si="2"/>
        <v>2.7250000000000001</v>
      </c>
      <c r="O72" s="30" t="str">
        <f t="shared" si="3"/>
        <v>Pass</v>
      </c>
      <c r="P72" s="26">
        <f>VLOOKUP(A72,'Enrollee File- PASTE FROM WIKI'!$A:$AE,31,FALSE)</f>
        <v>2.7250000000000001</v>
      </c>
      <c r="Q72" s="30" t="str">
        <f>VLOOKUP(A72,'Enrollee File- PASTE FROM WIKI'!$A:$AF,32,FALSE)</f>
        <v>Pass</v>
      </c>
    </row>
    <row r="73" spans="1:17" ht="28" customHeight="1" x14ac:dyDescent="0.6">
      <c r="A73" s="82" t="str">
        <f>'Enrollee File- PASTE FROM WIKI'!A73</f>
        <v>0d0c0448-09bc-403a-a0c7-a3a8013af0d7</v>
      </c>
      <c r="B73" s="24" t="str">
        <f>VLOOKUP(A73,'Enrollee File- PASTE FROM WIKI'!$A:$C,3,FALSE)</f>
        <v>Lasasha Oyo</v>
      </c>
      <c r="C73" s="25" t="str">
        <f>VLOOKUP(A73,'Enrollee File- PASTE FROM WIKI'!$A:$D,4,FALSE)</f>
        <v>Enrolled</v>
      </c>
      <c r="D73" s="25" t="str">
        <f>VLOOKUP(A73,'Enrollee File- PASTE FROM WIKI'!$A:$AP,42,FALSE)</f>
        <v>Sashennae Williams</v>
      </c>
      <c r="E73" s="50" t="str">
        <f>VLOOKUP(A73,'Enrollee File- PASTE FROM WIKI'!$A:$AQ,43,FALSE)</f>
        <v xml:space="preserve">M079 Dr. Horan School M079 </v>
      </c>
      <c r="F73" s="26">
        <f>VLOOKUP(A73,'Enrollee File- PASTE FROM WIKI'!$A:$I,9,FALSE)</f>
        <v>2</v>
      </c>
      <c r="G73" s="26">
        <f>VLOOKUP(A73,'Enrollee File- PASTE FROM WIKI'!$A:$M,13,FALSE)</f>
        <v>2.75</v>
      </c>
      <c r="H73" s="26">
        <f>VLOOKUP(A73,'Enrollee File- PASTE FROM WIKI'!$A:$Q,17,FALSE)</f>
        <v>3</v>
      </c>
      <c r="I73" s="26">
        <f>VLOOKUP(A73,'Enrollee File- PASTE FROM WIKI'!$A:$E,5,FALSE)</f>
        <v>2.58</v>
      </c>
      <c r="J73" s="27">
        <f>VLOOKUP(A73,'Enrollee File- PASTE FROM WIKI'!$A:$R,18,FALSE)</f>
        <v>4</v>
      </c>
      <c r="K73" s="28">
        <f>VLOOKUP(A73,'Enrollee File- PASTE FROM WIKI'!$A:$S,19,FALSE)</f>
        <v>2.5</v>
      </c>
      <c r="L73" s="27">
        <f>VLOOKUP(A73,'Enrollee File- PASTE FROM WIKI'!$A:$X,24,FALSE)</f>
        <v>5</v>
      </c>
      <c r="M73" s="28">
        <f>VLOOKUP(A73,'Enrollee File- PASTE FROM WIKI'!$A:$Y,25,FALSE)</f>
        <v>3</v>
      </c>
      <c r="N73" s="29">
        <f t="shared" si="2"/>
        <v>2.6440000000000006</v>
      </c>
      <c r="O73" s="30" t="str">
        <f t="shared" si="3"/>
        <v>Pass</v>
      </c>
      <c r="P73" s="26" t="str">
        <f>VLOOKUP(A73,'Enrollee File- PASTE FROM WIKI'!$A:$AE,31,FALSE)</f>
        <v>Not all ratings have been entered</v>
      </c>
      <c r="Q73" s="30" t="str">
        <f>VLOOKUP(A73,'Enrollee File- PASTE FROM WIKI'!$A:$AF,32,FALSE)</f>
        <v>Not all ratings have been entered</v>
      </c>
    </row>
    <row r="74" spans="1:17" ht="28" customHeight="1" x14ac:dyDescent="0.6">
      <c r="A74" s="82" t="str">
        <f>'Enrollee File- PASTE FROM WIKI'!A74</f>
        <v>6b56a202-d49b-4bf0-a4cb-a5e6012c088d</v>
      </c>
      <c r="B74" s="24" t="str">
        <f>VLOOKUP(A74,'Enrollee File- PASTE FROM WIKI'!$A:$C,3,FALSE)</f>
        <v>Laura Silver</v>
      </c>
      <c r="C74" s="25" t="str">
        <f>VLOOKUP(A74,'Enrollee File- PASTE FROM WIKI'!$A:$D,4,FALSE)</f>
        <v>Enrolled</v>
      </c>
      <c r="D74" s="25" t="str">
        <f>VLOOKUP(A74,'Enrollee File- PASTE FROM WIKI'!$A:$AP,42,FALSE)</f>
        <v>Monique Wilson</v>
      </c>
      <c r="E74" s="50" t="str">
        <f>VLOOKUP(A74,'Enrollee File- PASTE FROM WIKI'!$A:$AQ,43,FALSE)</f>
        <v xml:space="preserve">M057 James Weldon Johnson </v>
      </c>
      <c r="F74" s="26">
        <f>VLOOKUP(A74,'Enrollee File- PASTE FROM WIKI'!$A:$I,9,FALSE)</f>
        <v>2</v>
      </c>
      <c r="G74" s="26">
        <f>VLOOKUP(A74,'Enrollee File- PASTE FROM WIKI'!$A:$M,13,FALSE)</f>
        <v>2.5</v>
      </c>
      <c r="H74" s="26">
        <f>VLOOKUP(A74,'Enrollee File- PASTE FROM WIKI'!$A:$Q,17,FALSE)</f>
        <v>2.5</v>
      </c>
      <c r="I74" s="26">
        <f>VLOOKUP(A74,'Enrollee File- PASTE FROM WIKI'!$A:$E,5,FALSE)</f>
        <v>2.33</v>
      </c>
      <c r="J74" s="27">
        <f>VLOOKUP(A74,'Enrollee File- PASTE FROM WIKI'!$A:$R,18,FALSE)</f>
        <v>4</v>
      </c>
      <c r="K74" s="28">
        <f>VLOOKUP(A74,'Enrollee File- PASTE FROM WIKI'!$A:$S,19,FALSE)</f>
        <v>2.75</v>
      </c>
      <c r="L74" s="27">
        <f>VLOOKUP(A74,'Enrollee File- PASTE FROM WIKI'!$A:$X,24,FALSE)</f>
        <v>6</v>
      </c>
      <c r="M74" s="28">
        <f>VLOOKUP(A74,'Enrollee File- PASTE FROM WIKI'!$A:$Y,25,FALSE)</f>
        <v>2.83</v>
      </c>
      <c r="N74" s="29">
        <f t="shared" si="2"/>
        <v>2.5350000000000001</v>
      </c>
      <c r="O74" s="30" t="str">
        <f t="shared" si="3"/>
        <v>Pass</v>
      </c>
      <c r="P74" s="26">
        <f>VLOOKUP(A74,'Enrollee File- PASTE FROM WIKI'!$A:$AE,31,FALSE)</f>
        <v>2.5369999999999999</v>
      </c>
      <c r="Q74" s="30" t="str">
        <f>VLOOKUP(A74,'Enrollee File- PASTE FROM WIKI'!$A:$AF,32,FALSE)</f>
        <v>Pass</v>
      </c>
    </row>
    <row r="75" spans="1:17" ht="28" customHeight="1" x14ac:dyDescent="0.6">
      <c r="A75" s="82" t="str">
        <f>'Enrollee File- PASTE FROM WIKI'!A75</f>
        <v>aad0d7a4-aacc-4cf4-b81b-a59e009b53da</v>
      </c>
      <c r="B75" s="24" t="str">
        <f>VLOOKUP(A75,'Enrollee File- PASTE FROM WIKI'!$A:$C,3,FALSE)</f>
        <v>Leslie Seifert</v>
      </c>
      <c r="C75" s="25" t="str">
        <f>VLOOKUP(A75,'Enrollee File- PASTE FROM WIKI'!$A:$D,4,FALSE)</f>
        <v>Enrolled</v>
      </c>
      <c r="D75" s="25" t="str">
        <f>VLOOKUP(A75,'Enrollee File- PASTE FROM WIKI'!$A:$AP,42,FALSE)</f>
        <v>Charlotte Wellington</v>
      </c>
      <c r="E75" s="50" t="str">
        <f>VLOOKUP(A75,'Enrollee File- PASTE FROM WIKI'!$A:$AQ,43,FALSE)</f>
        <v xml:space="preserve">X323 Bronx Writing Academy </v>
      </c>
      <c r="F75" s="26">
        <f>VLOOKUP(A75,'Enrollee File- PASTE FROM WIKI'!$A:$I,9,FALSE)</f>
        <v>1.5</v>
      </c>
      <c r="G75" s="26">
        <f>VLOOKUP(A75,'Enrollee File- PASTE FROM WIKI'!$A:$M,13,FALSE)</f>
        <v>2.75</v>
      </c>
      <c r="H75" s="26">
        <f>VLOOKUP(A75,'Enrollee File- PASTE FROM WIKI'!$A:$Q,17,FALSE)</f>
        <v>3</v>
      </c>
      <c r="I75" s="26">
        <f>VLOOKUP(A75,'Enrollee File- PASTE FROM WIKI'!$A:$E,5,FALSE)</f>
        <v>2.42</v>
      </c>
      <c r="J75" s="27">
        <f>VLOOKUP(A75,'Enrollee File- PASTE FROM WIKI'!$A:$R,18,FALSE)</f>
        <v>4</v>
      </c>
      <c r="K75" s="28">
        <f>VLOOKUP(A75,'Enrollee File- PASTE FROM WIKI'!$A:$S,19,FALSE)</f>
        <v>2</v>
      </c>
      <c r="L75" s="27">
        <f>VLOOKUP(A75,'Enrollee File- PASTE FROM WIKI'!$A:$X,24,FALSE)</f>
        <v>6</v>
      </c>
      <c r="M75" s="28">
        <f>VLOOKUP(A75,'Enrollee File- PASTE FROM WIKI'!$A:$Y,25,FALSE)</f>
        <v>2</v>
      </c>
      <c r="N75" s="29">
        <f t="shared" si="2"/>
        <v>2.2309999999999999</v>
      </c>
      <c r="O75" s="30" t="str">
        <f t="shared" si="3"/>
        <v>Pass</v>
      </c>
      <c r="P75" s="26">
        <f>VLOOKUP(A75,'Enrollee File- PASTE FROM WIKI'!$A:$AE,31,FALSE)</f>
        <v>2.2290000000000001</v>
      </c>
      <c r="Q75" s="30" t="str">
        <f>VLOOKUP(A75,'Enrollee File- PASTE FROM WIKI'!$A:$AF,32,FALSE)</f>
        <v>Pass</v>
      </c>
    </row>
    <row r="76" spans="1:17" ht="28" customHeight="1" x14ac:dyDescent="0.6">
      <c r="A76" s="82" t="str">
        <f>'Enrollee File- PASTE FROM WIKI'!A76</f>
        <v>7d5852b5-6452-481d-8c93-a2cf0135d931</v>
      </c>
      <c r="B76" s="24" t="str">
        <f>VLOOKUP(A76,'Enrollee File- PASTE FROM WIKI'!$A:$C,3,FALSE)</f>
        <v>Lisa Tong</v>
      </c>
      <c r="C76" s="25" t="str">
        <f>VLOOKUP(A76,'Enrollee File- PASTE FROM WIKI'!$A:$D,4,FALSE)</f>
        <v>Enrolled</v>
      </c>
      <c r="D76" s="25" t="str">
        <f>VLOOKUP(A76,'Enrollee File- PASTE FROM WIKI'!$A:$AP,42,FALSE)</f>
        <v>Eileen Olivera</v>
      </c>
      <c r="E76" s="50" t="str">
        <f>VLOOKUP(A76,'Enrollee File- PASTE FROM WIKI'!$A:$AQ,43,FALSE)</f>
        <v xml:space="preserve">X012 P.S. X012 Lewis and Clark School </v>
      </c>
      <c r="F76" s="26">
        <f>VLOOKUP(A76,'Enrollee File- PASTE FROM WIKI'!$A:$I,9,FALSE)</f>
        <v>2</v>
      </c>
      <c r="G76" s="26">
        <f>VLOOKUP(A76,'Enrollee File- PASTE FROM WIKI'!$A:$M,13,FALSE)</f>
        <v>3</v>
      </c>
      <c r="H76" s="26">
        <f>VLOOKUP(A76,'Enrollee File- PASTE FROM WIKI'!$A:$Q,17,FALSE)</f>
        <v>2.75</v>
      </c>
      <c r="I76" s="26">
        <f>VLOOKUP(A76,'Enrollee File- PASTE FROM WIKI'!$A:$E,5,FALSE)</f>
        <v>2.58</v>
      </c>
      <c r="J76" s="27">
        <f>VLOOKUP(A76,'Enrollee File- PASTE FROM WIKI'!$A:$R,18,FALSE)</f>
        <v>4</v>
      </c>
      <c r="K76" s="28">
        <f>VLOOKUP(A76,'Enrollee File- PASTE FROM WIKI'!$A:$S,19,FALSE)</f>
        <v>3</v>
      </c>
      <c r="L76" s="27">
        <f>VLOOKUP(A76,'Enrollee File- PASTE FROM WIKI'!$A:$X,24,FALSE)</f>
        <v>5</v>
      </c>
      <c r="M76" s="28">
        <f>VLOOKUP(A76,'Enrollee File- PASTE FROM WIKI'!$A:$Y,25,FALSE)</f>
        <v>3</v>
      </c>
      <c r="N76" s="29">
        <f t="shared" si="2"/>
        <v>2.7690000000000006</v>
      </c>
      <c r="O76" s="30" t="str">
        <f t="shared" si="3"/>
        <v>Pass</v>
      </c>
      <c r="P76" s="26" t="str">
        <f>VLOOKUP(A76,'Enrollee File- PASTE FROM WIKI'!$A:$AE,31,FALSE)</f>
        <v>Not all ratings have been entered</v>
      </c>
      <c r="Q76" s="30" t="str">
        <f>VLOOKUP(A76,'Enrollee File- PASTE FROM WIKI'!$A:$AF,32,FALSE)</f>
        <v>Not all ratings have been entered</v>
      </c>
    </row>
    <row r="77" spans="1:17" ht="28" customHeight="1" x14ac:dyDescent="0.6">
      <c r="A77" s="82" t="str">
        <f>'Enrollee File- PASTE FROM WIKI'!A77</f>
        <v>893ce1e7-689c-4ffd-8cd2-a5ac00ec260e</v>
      </c>
      <c r="B77" s="24" t="str">
        <f>VLOOKUP(A77,'Enrollee File- PASTE FROM WIKI'!$A:$C,3,FALSE)</f>
        <v>Luz Hernandez</v>
      </c>
      <c r="C77" s="25" t="str">
        <f>VLOOKUP(A77,'Enrollee File- PASTE FROM WIKI'!$A:$D,4,FALSE)</f>
        <v>Enrolled</v>
      </c>
      <c r="D77" s="25" t="str">
        <f>VLOOKUP(A77,'Enrollee File- PASTE FROM WIKI'!$A:$AP,42,FALSE)</f>
        <v>Nicole Sciortino</v>
      </c>
      <c r="E77" s="50" t="str">
        <f>VLOOKUP(A77,'Enrollee File- PASTE FROM WIKI'!$A:$AQ,43,FALSE)</f>
        <v xml:space="preserve">X089 P.S. 089 Bronx </v>
      </c>
      <c r="F77" s="26">
        <f>VLOOKUP(A77,'Enrollee File- PASTE FROM WIKI'!$A:$I,9,FALSE)</f>
        <v>2</v>
      </c>
      <c r="G77" s="26">
        <f>VLOOKUP(A77,'Enrollee File- PASTE FROM WIKI'!$A:$M,13,FALSE)</f>
        <v>2.25</v>
      </c>
      <c r="H77" s="26">
        <f>VLOOKUP(A77,'Enrollee File- PASTE FROM WIKI'!$A:$Q,17,FALSE)</f>
        <v>3</v>
      </c>
      <c r="I77" s="26">
        <f>VLOOKUP(A77,'Enrollee File- PASTE FROM WIKI'!$A:$E,5,FALSE)</f>
        <v>2.42</v>
      </c>
      <c r="J77" s="27">
        <f>VLOOKUP(A77,'Enrollee File- PASTE FROM WIKI'!$A:$R,18,FALSE)</f>
        <v>4</v>
      </c>
      <c r="K77" s="28">
        <f>VLOOKUP(A77,'Enrollee File- PASTE FROM WIKI'!$A:$S,19,FALSE)</f>
        <v>3</v>
      </c>
      <c r="L77" s="27">
        <f>VLOOKUP(A77,'Enrollee File- PASTE FROM WIKI'!$A:$X,24,FALSE)</f>
        <v>6</v>
      </c>
      <c r="M77" s="28">
        <f>VLOOKUP(A77,'Enrollee File- PASTE FROM WIKI'!$A:$Y,25,FALSE)</f>
        <v>3</v>
      </c>
      <c r="N77" s="29">
        <f t="shared" si="2"/>
        <v>2.681</v>
      </c>
      <c r="O77" s="30" t="str">
        <f t="shared" si="3"/>
        <v>Pass</v>
      </c>
      <c r="P77" s="26">
        <f>VLOOKUP(A77,'Enrollee File- PASTE FROM WIKI'!$A:$AE,31,FALSE)</f>
        <v>2.6789999999999998</v>
      </c>
      <c r="Q77" s="30" t="str">
        <f>VLOOKUP(A77,'Enrollee File- PASTE FROM WIKI'!$A:$AF,32,FALSE)</f>
        <v>Pass</v>
      </c>
    </row>
    <row r="78" spans="1:17" ht="28" customHeight="1" x14ac:dyDescent="0.6">
      <c r="A78" s="82" t="str">
        <f>'Enrollee File- PASTE FROM WIKI'!A78</f>
        <v>eb81afbd-2c37-4c43-8958-a59400d65e04</v>
      </c>
      <c r="B78" s="24" t="str">
        <f>VLOOKUP(A78,'Enrollee File- PASTE FROM WIKI'!$A:$C,3,FALSE)</f>
        <v>Magala Bien-Aime</v>
      </c>
      <c r="C78" s="25" t="str">
        <f>VLOOKUP(A78,'Enrollee File- PASTE FROM WIKI'!$A:$D,4,FALSE)</f>
        <v>Enrolled</v>
      </c>
      <c r="D78" s="25" t="str">
        <f>VLOOKUP(A78,'Enrollee File- PASTE FROM WIKI'!$A:$AP,42,FALSE)</f>
        <v>Drusilla Sawyer</v>
      </c>
      <c r="E78" s="50" t="str">
        <f>VLOOKUP(A78,'Enrollee File- PASTE FROM WIKI'!$A:$AQ,43,FALSE)</f>
        <v xml:space="preserve">K422 Spring Creek Community School </v>
      </c>
      <c r="F78" s="26">
        <f>VLOOKUP(A78,'Enrollee File- PASTE FROM WIKI'!$A:$I,9,FALSE)</f>
        <v>2</v>
      </c>
      <c r="G78" s="26">
        <f>VLOOKUP(A78,'Enrollee File- PASTE FROM WIKI'!$A:$M,13,FALSE)</f>
        <v>2.75</v>
      </c>
      <c r="H78" s="26">
        <f>VLOOKUP(A78,'Enrollee File- PASTE FROM WIKI'!$A:$Q,17,FALSE)</f>
        <v>3</v>
      </c>
      <c r="I78" s="26">
        <f>VLOOKUP(A78,'Enrollee File- PASTE FROM WIKI'!$A:$E,5,FALSE)</f>
        <v>2.58</v>
      </c>
      <c r="J78" s="27">
        <f>VLOOKUP(A78,'Enrollee File- PASTE FROM WIKI'!$A:$R,18,FALSE)</f>
        <v>4</v>
      </c>
      <c r="K78" s="28">
        <f>VLOOKUP(A78,'Enrollee File- PASTE FROM WIKI'!$A:$S,19,FALSE)</f>
        <v>3</v>
      </c>
      <c r="L78" s="27">
        <f>VLOOKUP(A78,'Enrollee File- PASTE FROM WIKI'!$A:$X,24,FALSE)</f>
        <v>6</v>
      </c>
      <c r="M78" s="28">
        <f>VLOOKUP(A78,'Enrollee File- PASTE FROM WIKI'!$A:$Y,25,FALSE)</f>
        <v>2.33</v>
      </c>
      <c r="N78" s="29">
        <f t="shared" si="2"/>
        <v>2.6350000000000007</v>
      </c>
      <c r="O78" s="30" t="str">
        <f t="shared" si="3"/>
        <v>Pass</v>
      </c>
      <c r="P78" s="26">
        <f>VLOOKUP(A78,'Enrollee File- PASTE FROM WIKI'!$A:$AE,31,FALSE)</f>
        <v>2.6379999999999999</v>
      </c>
      <c r="Q78" s="30" t="str">
        <f>VLOOKUP(A78,'Enrollee File- PASTE FROM WIKI'!$A:$AF,32,FALSE)</f>
        <v>Pass</v>
      </c>
    </row>
    <row r="79" spans="1:17" ht="28" customHeight="1" x14ac:dyDescent="0.6">
      <c r="A79" s="82" t="str">
        <f>'Enrollee File- PASTE FROM WIKI'!A79</f>
        <v>803b2083-5f1e-4fb8-9448-a60500f194e9</v>
      </c>
      <c r="B79" s="24" t="str">
        <f>VLOOKUP(A79,'Enrollee File- PASTE FROM WIKI'!$A:$C,3,FALSE)</f>
        <v>Maha Awad</v>
      </c>
      <c r="C79" s="25" t="str">
        <f>VLOOKUP(A79,'Enrollee File- PASTE FROM WIKI'!$A:$D,4,FALSE)</f>
        <v>Enrolled</v>
      </c>
      <c r="D79" s="25" t="str">
        <f>VLOOKUP(A79,'Enrollee File- PASTE FROM WIKI'!$A:$AP,42,FALSE)</f>
        <v>Peter Holmes</v>
      </c>
      <c r="E79" s="50" t="str">
        <f>VLOOKUP(A79,'Enrollee File- PASTE FROM WIKI'!$A:$AQ,43,FALSE)</f>
        <v xml:space="preserve">K053 P.S. K053 </v>
      </c>
      <c r="F79" s="26">
        <f>VLOOKUP(A79,'Enrollee File- PASTE FROM WIKI'!$A:$I,9,FALSE)</f>
        <v>1.5</v>
      </c>
      <c r="G79" s="26">
        <f>VLOOKUP(A79,'Enrollee File- PASTE FROM WIKI'!$A:$M,13,FALSE)</f>
        <v>2</v>
      </c>
      <c r="H79" s="26">
        <f>VLOOKUP(A79,'Enrollee File- PASTE FROM WIKI'!$A:$Q,17,FALSE)</f>
        <v>3</v>
      </c>
      <c r="I79" s="26">
        <f>VLOOKUP(A79,'Enrollee File- PASTE FROM WIKI'!$A:$E,5,FALSE)</f>
        <v>2.17</v>
      </c>
      <c r="J79" s="27">
        <f>VLOOKUP(A79,'Enrollee File- PASTE FROM WIKI'!$A:$R,18,FALSE)</f>
        <v>4</v>
      </c>
      <c r="K79" s="28">
        <f>VLOOKUP(A79,'Enrollee File- PASTE FROM WIKI'!$A:$S,19,FALSE)</f>
        <v>3</v>
      </c>
      <c r="L79" s="27">
        <f>VLOOKUP(A79,'Enrollee File- PASTE FROM WIKI'!$A:$X,24,FALSE)</f>
        <v>5</v>
      </c>
      <c r="M79" s="28">
        <f>VLOOKUP(A79,'Enrollee File- PASTE FROM WIKI'!$A:$Y,25,FALSE)</f>
        <v>3</v>
      </c>
      <c r="N79" s="29">
        <f t="shared" si="2"/>
        <v>2.5434999999999999</v>
      </c>
      <c r="O79" s="30" t="str">
        <f t="shared" si="3"/>
        <v>Pass</v>
      </c>
      <c r="P79" s="26" t="str">
        <f>VLOOKUP(A79,'Enrollee File- PASTE FROM WIKI'!$A:$AE,31,FALSE)</f>
        <v>Not all ratings have been entered</v>
      </c>
      <c r="Q79" s="30" t="str">
        <f>VLOOKUP(A79,'Enrollee File- PASTE FROM WIKI'!$A:$AF,32,FALSE)</f>
        <v>Not all ratings have been entered</v>
      </c>
    </row>
    <row r="80" spans="1:17" ht="28" customHeight="1" x14ac:dyDescent="0.6">
      <c r="A80" s="82" t="str">
        <f>'Enrollee File- PASTE FROM WIKI'!A80</f>
        <v>101eaea2-cd7f-4620-85c1-a59400aec540</v>
      </c>
      <c r="B80" s="24" t="str">
        <f>VLOOKUP(A80,'Enrollee File- PASTE FROM WIKI'!$A:$C,3,FALSE)</f>
        <v>Marcella Monney</v>
      </c>
      <c r="C80" s="25" t="str">
        <f>VLOOKUP(A80,'Enrollee File- PASTE FROM WIKI'!$A:$D,4,FALSE)</f>
        <v>Enrolled</v>
      </c>
      <c r="D80" s="25" t="str">
        <f>VLOOKUP(A80,'Enrollee File- PASTE FROM WIKI'!$A:$AP,42,FALSE)</f>
        <v>Kelly Pelan</v>
      </c>
      <c r="E80" s="50" t="str">
        <f>VLOOKUP(A80,'Enrollee File- PASTE FROM WIKI'!$A:$AQ,43,FALSE)</f>
        <v xml:space="preserve">M079 Dr. Horan School M079 </v>
      </c>
      <c r="F80" s="26">
        <f>VLOOKUP(A80,'Enrollee File- PASTE FROM WIKI'!$A:$I,9,FALSE)</f>
        <v>2.75</v>
      </c>
      <c r="G80" s="26">
        <f>VLOOKUP(A80,'Enrollee File- PASTE FROM WIKI'!$A:$M,13,FALSE)</f>
        <v>3</v>
      </c>
      <c r="H80" s="26">
        <f>VLOOKUP(A80,'Enrollee File- PASTE FROM WIKI'!$A:$Q,17,FALSE)</f>
        <v>3</v>
      </c>
      <c r="I80" s="26">
        <f>VLOOKUP(A80,'Enrollee File- PASTE FROM WIKI'!$A:$E,5,FALSE)</f>
        <v>2.92</v>
      </c>
      <c r="J80" s="27">
        <f>VLOOKUP(A80,'Enrollee File- PASTE FROM WIKI'!$A:$R,18,FALSE)</f>
        <v>4</v>
      </c>
      <c r="K80" s="28">
        <f>VLOOKUP(A80,'Enrollee File- PASTE FROM WIKI'!$A:$S,19,FALSE)</f>
        <v>3</v>
      </c>
      <c r="L80" s="27">
        <f>VLOOKUP(A80,'Enrollee File- PASTE FROM WIKI'!$A:$X,24,FALSE)</f>
        <v>5</v>
      </c>
      <c r="M80" s="28">
        <f>VLOOKUP(A80,'Enrollee File- PASTE FROM WIKI'!$A:$Y,25,FALSE)</f>
        <v>2.6</v>
      </c>
      <c r="N80" s="29">
        <f t="shared" si="2"/>
        <v>2.8759999999999999</v>
      </c>
      <c r="O80" s="30" t="str">
        <f t="shared" si="3"/>
        <v>Pass</v>
      </c>
      <c r="P80" s="26" t="str">
        <f>VLOOKUP(A80,'Enrollee File- PASTE FROM WIKI'!$A:$AE,31,FALSE)</f>
        <v>Not all ratings have been entered</v>
      </c>
      <c r="Q80" s="30" t="str">
        <f>VLOOKUP(A80,'Enrollee File- PASTE FROM WIKI'!$A:$AF,32,FALSE)</f>
        <v>Not all ratings have been entered</v>
      </c>
    </row>
    <row r="81" spans="1:17" ht="28" customHeight="1" x14ac:dyDescent="0.6">
      <c r="A81" s="82" t="str">
        <f>'Enrollee File- PASTE FROM WIKI'!A81</f>
        <v>677d1680-8063-4e72-84aa-a0fa00fb15cf</v>
      </c>
      <c r="B81" s="24" t="str">
        <f>VLOOKUP(A81,'Enrollee File- PASTE FROM WIKI'!$A:$C,3,FALSE)</f>
        <v>Maria Barnkow</v>
      </c>
      <c r="C81" s="25" t="str">
        <f>VLOOKUP(A81,'Enrollee File- PASTE FROM WIKI'!$A:$D,4,FALSE)</f>
        <v>Withdrawn</v>
      </c>
      <c r="D81" s="25">
        <f>VLOOKUP(A81,'Enrollee File- PASTE FROM WIKI'!$A:$AP,42,FALSE)</f>
        <v>0</v>
      </c>
      <c r="E81" s="50">
        <f>VLOOKUP(A81,'Enrollee File- PASTE FROM WIKI'!$A:$AQ,43,FALSE)</f>
        <v>0</v>
      </c>
      <c r="F81" s="26">
        <f>VLOOKUP(A81,'Enrollee File- PASTE FROM WIKI'!$A:$I,9,FALSE)</f>
        <v>1.5</v>
      </c>
      <c r="G81" s="26">
        <f>VLOOKUP(A81,'Enrollee File- PASTE FROM WIKI'!$A:$M,13,FALSE)</f>
        <v>1.25</v>
      </c>
      <c r="H81" s="26" t="str">
        <f>VLOOKUP(A81,'Enrollee File- PASTE FROM WIKI'!$A:$Q,17,FALSE)</f>
        <v>None</v>
      </c>
      <c r="I81" s="26">
        <f>VLOOKUP(A81,'Enrollee File- PASTE FROM WIKI'!$A:$E,5,FALSE)</f>
        <v>1.38</v>
      </c>
      <c r="J81" s="27">
        <f>VLOOKUP(A81,'Enrollee File- PASTE FROM WIKI'!$A:$R,18,FALSE)</f>
        <v>0</v>
      </c>
      <c r="K81" s="28" t="str">
        <f>VLOOKUP(A81,'Enrollee File- PASTE FROM WIKI'!$A:$S,19,FALSE)</f>
        <v>Missing</v>
      </c>
      <c r="L81" s="27">
        <f>VLOOKUP(A81,'Enrollee File- PASTE FROM WIKI'!$A:$X,24,FALSE)</f>
        <v>2</v>
      </c>
      <c r="M81" s="28">
        <f>VLOOKUP(A81,'Enrollee File- PASTE FROM WIKI'!$A:$Y,25,FALSE)</f>
        <v>3</v>
      </c>
      <c r="N81" s="29" t="str">
        <f t="shared" si="2"/>
        <v>Not available without averages in columns L, N, and P</v>
      </c>
      <c r="O81" s="30" t="str">
        <f t="shared" si="3"/>
        <v>Not available without averages in columns L, N, and P</v>
      </c>
      <c r="P81" s="26" t="str">
        <f>VLOOKUP(A81,'Enrollee File- PASTE FROM WIKI'!$A:$AE,31,FALSE)</f>
        <v>Not all ratings have been entered</v>
      </c>
      <c r="Q81" s="30" t="str">
        <f>VLOOKUP(A81,'Enrollee File- PASTE FROM WIKI'!$A:$AF,32,FALSE)</f>
        <v>Withdrew prior to end of PST</v>
      </c>
    </row>
    <row r="82" spans="1:17" ht="28" customHeight="1" x14ac:dyDescent="0.6">
      <c r="A82" s="82" t="str">
        <f>'Enrollee File- PASTE FROM WIKI'!A82</f>
        <v>fefc9886-de43-4739-b529-a55901433aa5</v>
      </c>
      <c r="B82" s="24" t="str">
        <f>VLOOKUP(A82,'Enrollee File- PASTE FROM WIKI'!$A:$C,3,FALSE)</f>
        <v>Maria Clegg</v>
      </c>
      <c r="C82" s="25" t="str">
        <f>VLOOKUP(A82,'Enrollee File- PASTE FROM WIKI'!$A:$D,4,FALSE)</f>
        <v>Enrolled</v>
      </c>
      <c r="D82" s="25" t="str">
        <f>VLOOKUP(A82,'Enrollee File- PASTE FROM WIKI'!$A:$AP,42,FALSE)</f>
        <v>Tyece Lloyd</v>
      </c>
      <c r="E82" s="50" t="str">
        <f>VLOOKUP(A82,'Enrollee File- PASTE FROM WIKI'!$A:$AQ,43,FALSE)</f>
        <v xml:space="preserve">M319 M.S. 319 Maria Teresa </v>
      </c>
      <c r="F82" s="26">
        <f>VLOOKUP(A82,'Enrollee File- PASTE FROM WIKI'!$A:$I,9,FALSE)</f>
        <v>1.25</v>
      </c>
      <c r="G82" s="26">
        <f>VLOOKUP(A82,'Enrollee File- PASTE FROM WIKI'!$A:$M,13,FALSE)</f>
        <v>2</v>
      </c>
      <c r="H82" s="26">
        <f>VLOOKUP(A82,'Enrollee File- PASTE FROM WIKI'!$A:$Q,17,FALSE)</f>
        <v>2.5</v>
      </c>
      <c r="I82" s="26">
        <f>VLOOKUP(A82,'Enrollee File- PASTE FROM WIKI'!$A:$E,5,FALSE)</f>
        <v>1.92</v>
      </c>
      <c r="J82" s="27">
        <f>VLOOKUP(A82,'Enrollee File- PASTE FROM WIKI'!$A:$R,18,FALSE)</f>
        <v>4</v>
      </c>
      <c r="K82" s="28">
        <f>VLOOKUP(A82,'Enrollee File- PASTE FROM WIKI'!$A:$S,19,FALSE)</f>
        <v>1.5</v>
      </c>
      <c r="L82" s="27">
        <f>VLOOKUP(A82,'Enrollee File- PASTE FROM WIKI'!$A:$X,24,FALSE)</f>
        <v>6</v>
      </c>
      <c r="M82" s="28">
        <f>VLOOKUP(A82,'Enrollee File- PASTE FROM WIKI'!$A:$Y,25,FALSE)</f>
        <v>2.83</v>
      </c>
      <c r="N82" s="29">
        <f t="shared" si="2"/>
        <v>1.9970000000000001</v>
      </c>
      <c r="O82" s="30" t="str">
        <f t="shared" si="3"/>
        <v>Consider Evidence</v>
      </c>
      <c r="P82" s="26">
        <f>VLOOKUP(A82,'Enrollee File- PASTE FROM WIKI'!$A:$AE,31,FALSE)</f>
        <v>1.996</v>
      </c>
      <c r="Q82" s="30" t="str">
        <f>VLOOKUP(A82,'Enrollee File- PASTE FROM WIKI'!$A:$AF,32,FALSE)</f>
        <v>Consider Evidence</v>
      </c>
    </row>
    <row r="83" spans="1:17" ht="28" customHeight="1" x14ac:dyDescent="0.6">
      <c r="A83" s="82" t="str">
        <f>'Enrollee File- PASTE FROM WIKI'!A83</f>
        <v>9e567221-bfa4-450c-a47e-a5ea017e8325</v>
      </c>
      <c r="B83" s="24" t="str">
        <f>VLOOKUP(A83,'Enrollee File- PASTE FROM WIKI'!$A:$C,3,FALSE)</f>
        <v>Matthew Mastricova</v>
      </c>
      <c r="C83" s="25" t="str">
        <f>VLOOKUP(A83,'Enrollee File- PASTE FROM WIKI'!$A:$D,4,FALSE)</f>
        <v>Enrolled</v>
      </c>
      <c r="D83" s="25" t="str">
        <f>VLOOKUP(A83,'Enrollee File- PASTE FROM WIKI'!$A:$AP,42,FALSE)</f>
        <v>Jamie Kaufman</v>
      </c>
      <c r="E83" s="50" t="str">
        <f>VLOOKUP(A83,'Enrollee File- PASTE FROM WIKI'!$A:$AQ,43,FALSE)</f>
        <v xml:space="preserve">X721 P.S. X721 - Stephen McSweeney School </v>
      </c>
      <c r="F83" s="26">
        <f>VLOOKUP(A83,'Enrollee File- PASTE FROM WIKI'!$A:$I,9,FALSE)</f>
        <v>2.5</v>
      </c>
      <c r="G83" s="26">
        <f>VLOOKUP(A83,'Enrollee File- PASTE FROM WIKI'!$A:$M,13,FALSE)</f>
        <v>2.5</v>
      </c>
      <c r="H83" s="26">
        <f>VLOOKUP(A83,'Enrollee File- PASTE FROM WIKI'!$A:$Q,17,FALSE)</f>
        <v>2.75</v>
      </c>
      <c r="I83" s="26">
        <f>VLOOKUP(A83,'Enrollee File- PASTE FROM WIKI'!$A:$E,5,FALSE)</f>
        <v>2.58</v>
      </c>
      <c r="J83" s="27">
        <f>VLOOKUP(A83,'Enrollee File- PASTE FROM WIKI'!$A:$R,18,FALSE)</f>
        <v>4</v>
      </c>
      <c r="K83" s="28">
        <f>VLOOKUP(A83,'Enrollee File- PASTE FROM WIKI'!$A:$S,19,FALSE)</f>
        <v>3</v>
      </c>
      <c r="L83" s="27">
        <f>VLOOKUP(A83,'Enrollee File- PASTE FROM WIKI'!$A:$X,24,FALSE)</f>
        <v>5</v>
      </c>
      <c r="M83" s="28">
        <f>VLOOKUP(A83,'Enrollee File- PASTE FROM WIKI'!$A:$Y,25,FALSE)</f>
        <v>3</v>
      </c>
      <c r="N83" s="29">
        <f t="shared" si="2"/>
        <v>2.7690000000000006</v>
      </c>
      <c r="O83" s="30" t="str">
        <f t="shared" si="3"/>
        <v>Pass</v>
      </c>
      <c r="P83" s="26" t="str">
        <f>VLOOKUP(A83,'Enrollee File- PASTE FROM WIKI'!$A:$AE,31,FALSE)</f>
        <v>Not all ratings have been entered</v>
      </c>
      <c r="Q83" s="30" t="str">
        <f>VLOOKUP(A83,'Enrollee File- PASTE FROM WIKI'!$A:$AF,32,FALSE)</f>
        <v>Not all ratings have been entered</v>
      </c>
    </row>
    <row r="84" spans="1:17" ht="28" customHeight="1" x14ac:dyDescent="0.6">
      <c r="A84" s="82" t="str">
        <f>'Enrollee File- PASTE FROM WIKI'!A84</f>
        <v>cdc2a1c6-d44c-4744-a615-a5a600c7e7da</v>
      </c>
      <c r="B84" s="24" t="str">
        <f>VLOOKUP(A84,'Enrollee File- PASTE FROM WIKI'!$A:$C,3,FALSE)</f>
        <v>Matthew Smart</v>
      </c>
      <c r="C84" s="25" t="str">
        <f>VLOOKUP(A84,'Enrollee File- PASTE FROM WIKI'!$A:$D,4,FALSE)</f>
        <v>Enrolled</v>
      </c>
      <c r="D84" s="16" t="str">
        <f>VLOOKUP(A84,'Enrollee File- PASTE FROM WIKI'!$A:$AP,42,FALSE)</f>
        <v>Guiselle Espinoza</v>
      </c>
      <c r="E84" s="50" t="str">
        <f>VLOOKUP(A84,'Enrollee File- PASTE FROM WIKI'!$A:$AQ,43,FALSE)</f>
        <v xml:space="preserve">M028 P.S. 028 Wright Brothers </v>
      </c>
      <c r="F84" s="26">
        <f>VLOOKUP(A84,'Enrollee File- PASTE FROM WIKI'!$A:$I,9,FALSE)</f>
        <v>2.5</v>
      </c>
      <c r="G84" s="26">
        <f>VLOOKUP(A84,'Enrollee File- PASTE FROM WIKI'!$A:$M,13,FALSE)</f>
        <v>3</v>
      </c>
      <c r="H84" s="26">
        <f>VLOOKUP(A84,'Enrollee File- PASTE FROM WIKI'!$A:$Q,17,FALSE)</f>
        <v>3</v>
      </c>
      <c r="I84" s="26">
        <f>VLOOKUP(A84,'Enrollee File- PASTE FROM WIKI'!$A:$E,5,FALSE)</f>
        <v>2.83</v>
      </c>
      <c r="J84" s="27">
        <f>VLOOKUP(A84,'Enrollee File- PASTE FROM WIKI'!$A:$R,18,FALSE)</f>
        <v>4</v>
      </c>
      <c r="K84" s="28">
        <f>VLOOKUP(A84,'Enrollee File- PASTE FROM WIKI'!$A:$S,19,FALSE)</f>
        <v>2.75</v>
      </c>
      <c r="L84" s="27">
        <f>VLOOKUP(A84,'Enrollee File- PASTE FROM WIKI'!$A:$X,24,FALSE)</f>
        <v>6</v>
      </c>
      <c r="M84" s="28">
        <f>VLOOKUP(A84,'Enrollee File- PASTE FROM WIKI'!$A:$Y,25,FALSE)</f>
        <v>2.83</v>
      </c>
      <c r="N84" s="29">
        <f t="shared" si="2"/>
        <v>2.8100000000000005</v>
      </c>
      <c r="O84" s="30" t="str">
        <f t="shared" si="3"/>
        <v>Pass</v>
      </c>
      <c r="P84" s="26">
        <f>VLOOKUP(A84,'Enrollee File- PASTE FROM WIKI'!$A:$AE,31,FALSE)</f>
        <v>2.8130000000000002</v>
      </c>
      <c r="Q84" s="30" t="str">
        <f>VLOOKUP(A84,'Enrollee File- PASTE FROM WIKI'!$A:$AF,32,FALSE)</f>
        <v>Pass</v>
      </c>
    </row>
    <row r="85" spans="1:17" ht="28" customHeight="1" x14ac:dyDescent="0.6">
      <c r="A85" s="82" t="str">
        <f>'Enrollee File- PASTE FROM WIKI'!A85</f>
        <v>3f915bda-51e1-445a-9132-a59f00b7e45a</v>
      </c>
      <c r="B85" s="24" t="str">
        <f>VLOOKUP(A85,'Enrollee File- PASTE FROM WIKI'!$A:$C,3,FALSE)</f>
        <v>Megan Fishman</v>
      </c>
      <c r="C85" s="25" t="str">
        <f>VLOOKUP(A85,'Enrollee File- PASTE FROM WIKI'!$A:$D,4,FALSE)</f>
        <v>Enrolled</v>
      </c>
      <c r="D85" s="25" t="str">
        <f>VLOOKUP(A85,'Enrollee File- PASTE FROM WIKI'!$A:$AP,42,FALSE)</f>
        <v>Ashley Steed</v>
      </c>
      <c r="E85" s="50" t="str">
        <f>VLOOKUP(A85,'Enrollee File- PASTE FROM WIKI'!$A:$AQ,43,FALSE)</f>
        <v xml:space="preserve">M038 P.S. 38 Roberto Clemente </v>
      </c>
      <c r="F85" s="26">
        <f>VLOOKUP(A85,'Enrollee File- PASTE FROM WIKI'!$A:$I,9,FALSE)</f>
        <v>2.75</v>
      </c>
      <c r="G85" s="26">
        <f>VLOOKUP(A85,'Enrollee File- PASTE FROM WIKI'!$A:$M,13,FALSE)</f>
        <v>3</v>
      </c>
      <c r="H85" s="26">
        <f>VLOOKUP(A85,'Enrollee File- PASTE FROM WIKI'!$A:$Q,17,FALSE)</f>
        <v>3</v>
      </c>
      <c r="I85" s="26">
        <f>VLOOKUP(A85,'Enrollee File- PASTE FROM WIKI'!$A:$E,5,FALSE)</f>
        <v>2.92</v>
      </c>
      <c r="J85" s="27">
        <f>VLOOKUP(A85,'Enrollee File- PASTE FROM WIKI'!$A:$R,18,FALSE)</f>
        <v>4</v>
      </c>
      <c r="K85" s="28">
        <f>VLOOKUP(A85,'Enrollee File- PASTE FROM WIKI'!$A:$S,19,FALSE)</f>
        <v>3</v>
      </c>
      <c r="L85" s="27">
        <f>VLOOKUP(A85,'Enrollee File- PASTE FROM WIKI'!$A:$X,24,FALSE)</f>
        <v>6</v>
      </c>
      <c r="M85" s="28">
        <f>VLOOKUP(A85,'Enrollee File- PASTE FROM WIKI'!$A:$Y,25,FALSE)</f>
        <v>3</v>
      </c>
      <c r="N85" s="29">
        <f t="shared" si="2"/>
        <v>2.956</v>
      </c>
      <c r="O85" s="30" t="str">
        <f t="shared" si="3"/>
        <v>Pass</v>
      </c>
      <c r="P85" s="26">
        <f>VLOOKUP(A85,'Enrollee File- PASTE FROM WIKI'!$A:$AE,31,FALSE)</f>
        <v>2.9540000000000002</v>
      </c>
      <c r="Q85" s="30" t="str">
        <f>VLOOKUP(A85,'Enrollee File- PASTE FROM WIKI'!$A:$AF,32,FALSE)</f>
        <v>Pass</v>
      </c>
    </row>
    <row r="86" spans="1:17" ht="28" customHeight="1" x14ac:dyDescent="0.6">
      <c r="A86" s="82" t="str">
        <f>'Enrollee File- PASTE FROM WIKI'!A86</f>
        <v>881863ef-f318-4e92-a324-a59301489c7d</v>
      </c>
      <c r="B86" s="24" t="str">
        <f>VLOOKUP(A86,'Enrollee File- PASTE FROM WIKI'!$A:$C,3,FALSE)</f>
        <v>Melissa Maldonado</v>
      </c>
      <c r="C86" s="25" t="str">
        <f>VLOOKUP(A86,'Enrollee File- PASTE FROM WIKI'!$A:$D,4,FALSE)</f>
        <v>Withdrawn</v>
      </c>
      <c r="D86" s="25">
        <f>VLOOKUP(A86,'Enrollee File- PASTE FROM WIKI'!$A:$AP,42,FALSE)</f>
        <v>0</v>
      </c>
      <c r="E86" s="50">
        <f>VLOOKUP(A86,'Enrollee File- PASTE FROM WIKI'!$A:$AQ,43,FALSE)</f>
        <v>0</v>
      </c>
      <c r="F86" s="26">
        <f>VLOOKUP(A86,'Enrollee File- PASTE FROM WIKI'!$A:$I,9,FALSE)</f>
        <v>1.5</v>
      </c>
      <c r="G86" s="26" t="str">
        <f>VLOOKUP(A86,'Enrollee File- PASTE FROM WIKI'!$A:$M,13,FALSE)</f>
        <v>None</v>
      </c>
      <c r="H86" s="26" t="str">
        <f>VLOOKUP(A86,'Enrollee File- PASTE FROM WIKI'!$A:$Q,17,FALSE)</f>
        <v>None</v>
      </c>
      <c r="I86" s="26">
        <f>VLOOKUP(A86,'Enrollee File- PASTE FROM WIKI'!$A:$E,5,FALSE)</f>
        <v>1.5</v>
      </c>
      <c r="J86" s="27">
        <f>VLOOKUP(A86,'Enrollee File- PASTE FROM WIKI'!$A:$R,18,FALSE)</f>
        <v>0</v>
      </c>
      <c r="K86" s="28" t="str">
        <f>VLOOKUP(A86,'Enrollee File- PASTE FROM WIKI'!$A:$S,19,FALSE)</f>
        <v>Missing</v>
      </c>
      <c r="L86" s="27">
        <f>VLOOKUP(A86,'Enrollee File- PASTE FROM WIKI'!$A:$X,24,FALSE)</f>
        <v>2</v>
      </c>
      <c r="M86" s="28">
        <f>VLOOKUP(A86,'Enrollee File- PASTE FROM WIKI'!$A:$Y,25,FALSE)</f>
        <v>1.5</v>
      </c>
      <c r="N86" s="29" t="str">
        <f t="shared" si="2"/>
        <v>Not available without averages in columns L, N, and P</v>
      </c>
      <c r="O86" s="30" t="str">
        <f t="shared" si="3"/>
        <v>Not available without averages in columns L, N, and P</v>
      </c>
      <c r="P86" s="26" t="str">
        <f>VLOOKUP(A86,'Enrollee File- PASTE FROM WIKI'!$A:$AE,31,FALSE)</f>
        <v>Not all ratings have been entered</v>
      </c>
      <c r="Q86" s="30" t="str">
        <f>VLOOKUP(A86,'Enrollee File- PASTE FROM WIKI'!$A:$AF,32,FALSE)</f>
        <v>Withdrew prior to end of PST</v>
      </c>
    </row>
    <row r="87" spans="1:17" ht="28" customHeight="1" x14ac:dyDescent="0.6">
      <c r="A87" s="82" t="str">
        <f>'Enrollee File- PASTE FROM WIKI'!A87</f>
        <v>0bf86cf7-24f1-4dfa-aeb4-a60f00d49401</v>
      </c>
      <c r="B87" s="24" t="str">
        <f>VLOOKUP(A87,'Enrollee File- PASTE FROM WIKI'!$A:$C,3,FALSE)</f>
        <v>Merlisa Cornwall</v>
      </c>
      <c r="C87" s="25" t="str">
        <f>VLOOKUP(A87,'Enrollee File- PASTE FROM WIKI'!$A:$D,4,FALSE)</f>
        <v>Enrolled</v>
      </c>
      <c r="D87" s="25" t="str">
        <f>VLOOKUP(A87,'Enrollee File- PASTE FROM WIKI'!$A:$AP,42,FALSE)</f>
        <v>Christopher MacDevitt</v>
      </c>
      <c r="E87" s="50" t="str">
        <f>VLOOKUP(A87,'Enrollee File- PASTE FROM WIKI'!$A:$AQ,43,FALSE)</f>
        <v xml:space="preserve">K549 Bushwick School for Social Justice </v>
      </c>
      <c r="F87" s="26">
        <f>VLOOKUP(A87,'Enrollee File- PASTE FROM WIKI'!$A:$I,9,FALSE)</f>
        <v>2.5</v>
      </c>
      <c r="G87" s="26">
        <f>VLOOKUP(A87,'Enrollee File- PASTE FROM WIKI'!$A:$M,13,FALSE)</f>
        <v>2.5</v>
      </c>
      <c r="H87" s="26">
        <f>VLOOKUP(A87,'Enrollee File- PASTE FROM WIKI'!$A:$Q,17,FALSE)</f>
        <v>2.75</v>
      </c>
      <c r="I87" s="26">
        <f>VLOOKUP(A87,'Enrollee File- PASTE FROM WIKI'!$A:$E,5,FALSE)</f>
        <v>2.58</v>
      </c>
      <c r="J87" s="27">
        <f>VLOOKUP(A87,'Enrollee File- PASTE FROM WIKI'!$A:$R,18,FALSE)</f>
        <v>4</v>
      </c>
      <c r="K87" s="28">
        <f>VLOOKUP(A87,'Enrollee File- PASTE FROM WIKI'!$A:$S,19,FALSE)</f>
        <v>2.75</v>
      </c>
      <c r="L87" s="27">
        <f>VLOOKUP(A87,'Enrollee File- PASTE FROM WIKI'!$A:$X,24,FALSE)</f>
        <v>6</v>
      </c>
      <c r="M87" s="28">
        <f>VLOOKUP(A87,'Enrollee File- PASTE FROM WIKI'!$A:$Y,25,FALSE)</f>
        <v>3</v>
      </c>
      <c r="N87" s="29">
        <f t="shared" si="2"/>
        <v>2.7065000000000006</v>
      </c>
      <c r="O87" s="30" t="str">
        <f t="shared" si="3"/>
        <v>Pass</v>
      </c>
      <c r="P87" s="26">
        <f>VLOOKUP(A87,'Enrollee File- PASTE FROM WIKI'!$A:$AE,31,FALSE)</f>
        <v>2.7080000000000002</v>
      </c>
      <c r="Q87" s="30" t="str">
        <f>VLOOKUP(A87,'Enrollee File- PASTE FROM WIKI'!$A:$AF,32,FALSE)</f>
        <v>Pass</v>
      </c>
    </row>
    <row r="88" spans="1:17" ht="28" customHeight="1" x14ac:dyDescent="0.6">
      <c r="A88" s="82" t="str">
        <f>'Enrollee File- PASTE FROM WIKI'!A88</f>
        <v>402fc119-9617-4b41-b4c9-a45b00dc0cf3</v>
      </c>
      <c r="B88" s="24" t="str">
        <f>VLOOKUP(A88,'Enrollee File- PASTE FROM WIKI'!$A:$C,3,FALSE)</f>
        <v>Michael Awusie</v>
      </c>
      <c r="C88" s="25" t="str">
        <f>VLOOKUP(A88,'Enrollee File- PASTE FROM WIKI'!$A:$D,4,FALSE)</f>
        <v>Enrolled</v>
      </c>
      <c r="D88" s="25" t="str">
        <f>VLOOKUP(A88,'Enrollee File- PASTE FROM WIKI'!$A:$AP,42,FALSE)</f>
        <v>Grace Omorebokhae</v>
      </c>
      <c r="E88" s="50" t="str">
        <f>VLOOKUP(A88,'Enrollee File- PASTE FROM WIKI'!$A:$AQ,43,FALSE)</f>
        <v xml:space="preserve">X331 The Bronx School of Young Leaders </v>
      </c>
      <c r="F88" s="26">
        <f>VLOOKUP(A88,'Enrollee File- PASTE FROM WIKI'!$A:$I,9,FALSE)</f>
        <v>3</v>
      </c>
      <c r="G88" s="26">
        <f>VLOOKUP(A88,'Enrollee File- PASTE FROM WIKI'!$A:$M,13,FALSE)</f>
        <v>2.75</v>
      </c>
      <c r="H88" s="26">
        <f>VLOOKUP(A88,'Enrollee File- PASTE FROM WIKI'!$A:$Q,17,FALSE)</f>
        <v>3</v>
      </c>
      <c r="I88" s="26">
        <f>VLOOKUP(A88,'Enrollee File- PASTE FROM WIKI'!$A:$E,5,FALSE)</f>
        <v>2.92</v>
      </c>
      <c r="J88" s="27">
        <f>VLOOKUP(A88,'Enrollee File- PASTE FROM WIKI'!$A:$R,18,FALSE)</f>
        <v>4</v>
      </c>
      <c r="K88" s="28">
        <f>VLOOKUP(A88,'Enrollee File- PASTE FROM WIKI'!$A:$S,19,FALSE)</f>
        <v>3</v>
      </c>
      <c r="L88" s="27">
        <f>VLOOKUP(A88,'Enrollee File- PASTE FROM WIKI'!$A:$X,24,FALSE)</f>
        <v>6</v>
      </c>
      <c r="M88" s="28">
        <f>VLOOKUP(A88,'Enrollee File- PASTE FROM WIKI'!$A:$Y,25,FALSE)</f>
        <v>2.83</v>
      </c>
      <c r="N88" s="29">
        <f t="shared" si="2"/>
        <v>2.9219999999999997</v>
      </c>
      <c r="O88" s="30" t="str">
        <f t="shared" si="3"/>
        <v>Pass</v>
      </c>
      <c r="P88" s="26">
        <f>VLOOKUP(A88,'Enrollee File- PASTE FROM WIKI'!$A:$AE,31,FALSE)</f>
        <v>2.9209999999999998</v>
      </c>
      <c r="Q88" s="30" t="str">
        <f>VLOOKUP(A88,'Enrollee File- PASTE FROM WIKI'!$A:$AF,32,FALSE)</f>
        <v>Pass</v>
      </c>
    </row>
    <row r="89" spans="1:17" ht="28" customHeight="1" x14ac:dyDescent="0.6">
      <c r="A89" s="82" t="str">
        <f>'Enrollee File- PASTE FROM WIKI'!A89</f>
        <v>cf1636fa-7bf8-4c03-9b8d-a38c00bfbce1</v>
      </c>
      <c r="B89" s="24" t="str">
        <f>VLOOKUP(A89,'Enrollee File- PASTE FROM WIKI'!$A:$C,3,FALSE)</f>
        <v>Momina Abdul Mannan</v>
      </c>
      <c r="C89" s="25" t="str">
        <f>VLOOKUP(A89,'Enrollee File- PASTE FROM WIKI'!$A:$D,4,FALSE)</f>
        <v>Withdrawn</v>
      </c>
      <c r="D89" s="25">
        <f>VLOOKUP(A89,'Enrollee File- PASTE FROM WIKI'!$A:$AP,42,FALSE)</f>
        <v>0</v>
      </c>
      <c r="E89" s="50">
        <f>VLOOKUP(A89,'Enrollee File- PASTE FROM WIKI'!$A:$AQ,43,FALSE)</f>
        <v>0</v>
      </c>
      <c r="F89" s="26" t="str">
        <f>VLOOKUP(A89,'Enrollee File- PASTE FROM WIKI'!$A:$I,9,FALSE)</f>
        <v>None</v>
      </c>
      <c r="G89" s="26" t="str">
        <f>VLOOKUP(A89,'Enrollee File- PASTE FROM WIKI'!$A:$M,13,FALSE)</f>
        <v>None</v>
      </c>
      <c r="H89" s="26" t="str">
        <f>VLOOKUP(A89,'Enrollee File- PASTE FROM WIKI'!$A:$Q,17,FALSE)</f>
        <v>None</v>
      </c>
      <c r="I89" s="26" t="str">
        <f>VLOOKUP(A89,'Enrollee File- PASTE FROM WIKI'!$A:$E,5,FALSE)</f>
        <v>Missing</v>
      </c>
      <c r="J89" s="27">
        <f>VLOOKUP(A89,'Enrollee File- PASTE FROM WIKI'!$A:$R,18,FALSE)</f>
        <v>0</v>
      </c>
      <c r="K89" s="28" t="str">
        <f>VLOOKUP(A89,'Enrollee File- PASTE FROM WIKI'!$A:$S,19,FALSE)</f>
        <v>Missing</v>
      </c>
      <c r="L89" s="27">
        <f>VLOOKUP(A89,'Enrollee File- PASTE FROM WIKI'!$A:$X,24,FALSE)</f>
        <v>0</v>
      </c>
      <c r="M89" s="28" t="str">
        <f>VLOOKUP(A89,'Enrollee File- PASTE FROM WIKI'!$A:$Y,25,FALSE)</f>
        <v>Missing</v>
      </c>
      <c r="N89" s="29" t="str">
        <f t="shared" si="2"/>
        <v>Not available without averages in columns L, N, and P</v>
      </c>
      <c r="O89" s="30" t="str">
        <f t="shared" si="3"/>
        <v>Not available without averages in columns L, N, and P</v>
      </c>
      <c r="P89" s="26" t="str">
        <f>VLOOKUP(A89,'Enrollee File- PASTE FROM WIKI'!$A:$AE,31,FALSE)</f>
        <v>Not all ratings have been entered</v>
      </c>
      <c r="Q89" s="30" t="str">
        <f>VLOOKUP(A89,'Enrollee File- PASTE FROM WIKI'!$A:$AF,32,FALSE)</f>
        <v>Withdrew prior to end of PST</v>
      </c>
    </row>
    <row r="90" spans="1:17" ht="28" customHeight="1" x14ac:dyDescent="0.6">
      <c r="A90" s="82" t="str">
        <f>'Enrollee File- PASTE FROM WIKI'!A90</f>
        <v>54c65908-e748-4a0e-8370-a65200f5b9c0</v>
      </c>
      <c r="B90" s="24" t="str">
        <f>VLOOKUP(A90,'Enrollee File- PASTE FROM WIKI'!$A:$C,3,FALSE)</f>
        <v>Monique Coppin</v>
      </c>
      <c r="C90" s="25" t="str">
        <f>VLOOKUP(A90,'Enrollee File- PASTE FROM WIKI'!$A:$D,4,FALSE)</f>
        <v>Enrolled</v>
      </c>
      <c r="D90" s="25" t="str">
        <f>VLOOKUP(A90,'Enrollee File- PASTE FROM WIKI'!$A:$AP,42,FALSE)</f>
        <v>Nigel Caines</v>
      </c>
      <c r="E90" s="50" t="str">
        <f>VLOOKUP(A90,'Enrollee File- PASTE FROM WIKI'!$A:$AQ,43,FALSE)</f>
        <v xml:space="preserve">X092 P.S. 092 Bronx </v>
      </c>
      <c r="F90" s="26">
        <f>VLOOKUP(A90,'Enrollee File- PASTE FROM WIKI'!$A:$I,9,FALSE)</f>
        <v>2</v>
      </c>
      <c r="G90" s="26">
        <f>VLOOKUP(A90,'Enrollee File- PASTE FROM WIKI'!$A:$M,13,FALSE)</f>
        <v>2.75</v>
      </c>
      <c r="H90" s="26">
        <f>VLOOKUP(A90,'Enrollee File- PASTE FROM WIKI'!$A:$Q,17,FALSE)</f>
        <v>2.75</v>
      </c>
      <c r="I90" s="26">
        <f>VLOOKUP(A90,'Enrollee File- PASTE FROM WIKI'!$A:$E,5,FALSE)</f>
        <v>2.5</v>
      </c>
      <c r="J90" s="27">
        <f>VLOOKUP(A90,'Enrollee File- PASTE FROM WIKI'!$A:$R,18,FALSE)</f>
        <v>4</v>
      </c>
      <c r="K90" s="28">
        <f>VLOOKUP(A90,'Enrollee File- PASTE FROM WIKI'!$A:$S,19,FALSE)</f>
        <v>3</v>
      </c>
      <c r="L90" s="27">
        <f>VLOOKUP(A90,'Enrollee File- PASTE FROM WIKI'!$A:$X,24,FALSE)</f>
        <v>5</v>
      </c>
      <c r="M90" s="28">
        <f>VLOOKUP(A90,'Enrollee File- PASTE FROM WIKI'!$A:$Y,25,FALSE)</f>
        <v>3</v>
      </c>
      <c r="N90" s="29">
        <f t="shared" si="2"/>
        <v>2.7250000000000001</v>
      </c>
      <c r="O90" s="30" t="str">
        <f t="shared" si="3"/>
        <v>Pass</v>
      </c>
      <c r="P90" s="26" t="str">
        <f>VLOOKUP(A90,'Enrollee File- PASTE FROM WIKI'!$A:$AE,31,FALSE)</f>
        <v>Not all ratings have been entered</v>
      </c>
      <c r="Q90" s="30" t="str">
        <f>VLOOKUP(A90,'Enrollee File- PASTE FROM WIKI'!$A:$AF,32,FALSE)</f>
        <v>Not all ratings have been entered</v>
      </c>
    </row>
    <row r="91" spans="1:17" ht="28" customHeight="1" x14ac:dyDescent="0.6">
      <c r="A91" s="82" t="str">
        <f>'Enrollee File- PASTE FROM WIKI'!A91</f>
        <v>f1a98ed3-221d-48ed-b309-a5f400db5b23</v>
      </c>
      <c r="B91" s="24" t="str">
        <f>VLOOKUP(A91,'Enrollee File- PASTE FROM WIKI'!$A:$C,3,FALSE)</f>
        <v>Monique Dozier</v>
      </c>
      <c r="C91" s="25" t="str">
        <f>VLOOKUP(A91,'Enrollee File- PASTE FROM WIKI'!$A:$D,4,FALSE)</f>
        <v>Enrolled</v>
      </c>
      <c r="D91" s="25" t="str">
        <f>VLOOKUP(A91,'Enrollee File- PASTE FROM WIKI'!$A:$AP,42,FALSE)</f>
        <v>Luz Austin</v>
      </c>
      <c r="E91" s="50" t="str">
        <f>VLOOKUP(A91,'Enrollee File- PASTE FROM WIKI'!$A:$AQ,43,FALSE)</f>
        <v xml:space="preserve">X296 South Bronx Academy for Applied Media </v>
      </c>
      <c r="F91" s="26">
        <f>VLOOKUP(A91,'Enrollee File- PASTE FROM WIKI'!$A:$I,9,FALSE)</f>
        <v>2.5</v>
      </c>
      <c r="G91" s="26">
        <f>VLOOKUP(A91,'Enrollee File- PASTE FROM WIKI'!$A:$M,13,FALSE)</f>
        <v>3</v>
      </c>
      <c r="H91" s="26">
        <f>VLOOKUP(A91,'Enrollee File- PASTE FROM WIKI'!$A:$Q,17,FALSE)</f>
        <v>2.5</v>
      </c>
      <c r="I91" s="26">
        <f>VLOOKUP(A91,'Enrollee File- PASTE FROM WIKI'!$A:$E,5,FALSE)</f>
        <v>2.67</v>
      </c>
      <c r="J91" s="27">
        <f>VLOOKUP(A91,'Enrollee File- PASTE FROM WIKI'!$A:$R,18,FALSE)</f>
        <v>4</v>
      </c>
      <c r="K91" s="28">
        <f>VLOOKUP(A91,'Enrollee File- PASTE FROM WIKI'!$A:$S,19,FALSE)</f>
        <v>3</v>
      </c>
      <c r="L91" s="27">
        <f>VLOOKUP(A91,'Enrollee File- PASTE FROM WIKI'!$A:$X,24,FALSE)</f>
        <v>6</v>
      </c>
      <c r="M91" s="28">
        <f>VLOOKUP(A91,'Enrollee File- PASTE FROM WIKI'!$A:$Y,25,FALSE)</f>
        <v>2.5</v>
      </c>
      <c r="N91" s="29">
        <f t="shared" si="2"/>
        <v>2.7185000000000001</v>
      </c>
      <c r="O91" s="30" t="str">
        <f t="shared" si="3"/>
        <v>Pass</v>
      </c>
      <c r="P91" s="26">
        <f>VLOOKUP(A91,'Enrollee File- PASTE FROM WIKI'!$A:$AE,31,FALSE)</f>
        <v>2.7170000000000001</v>
      </c>
      <c r="Q91" s="30" t="str">
        <f>VLOOKUP(A91,'Enrollee File- PASTE FROM WIKI'!$A:$AF,32,FALSE)</f>
        <v>Pass</v>
      </c>
    </row>
    <row r="92" spans="1:17" ht="28" customHeight="1" x14ac:dyDescent="0.6">
      <c r="A92" s="82" t="str">
        <f>'Enrollee File- PASTE FROM WIKI'!A92</f>
        <v>6f8990dc-4d2f-483b-9b34-a54a01554419</v>
      </c>
      <c r="B92" s="24" t="str">
        <f>VLOOKUP(A92,'Enrollee File- PASTE FROM WIKI'!$A:$C,3,FALSE)</f>
        <v>Morgan Kelly</v>
      </c>
      <c r="C92" s="25" t="str">
        <f>VLOOKUP(A92,'Enrollee File- PASTE FROM WIKI'!$A:$D,4,FALSE)</f>
        <v>Enrolled</v>
      </c>
      <c r="D92" s="25" t="str">
        <f>VLOOKUP(A92,'Enrollee File- PASTE FROM WIKI'!$A:$AP,42,FALSE)</f>
        <v>Sean Garvey</v>
      </c>
      <c r="E92" s="50" t="str">
        <f>VLOOKUP(A92,'Enrollee File- PASTE FROM WIKI'!$A:$AQ,43,FALSE)</f>
        <v xml:space="preserve">X508 Bronxdale High School </v>
      </c>
      <c r="F92" s="26">
        <f>VLOOKUP(A92,'Enrollee File- PASTE FROM WIKI'!$A:$I,9,FALSE)</f>
        <v>2</v>
      </c>
      <c r="G92" s="26">
        <f>VLOOKUP(A92,'Enrollee File- PASTE FROM WIKI'!$A:$M,13,FALSE)</f>
        <v>3</v>
      </c>
      <c r="H92" s="26">
        <f>VLOOKUP(A92,'Enrollee File- PASTE FROM WIKI'!$A:$Q,17,FALSE)</f>
        <v>2</v>
      </c>
      <c r="I92" s="26">
        <f>VLOOKUP(A92,'Enrollee File- PASTE FROM WIKI'!$A:$E,5,FALSE)</f>
        <v>2.33</v>
      </c>
      <c r="J92" s="27">
        <f>VLOOKUP(A92,'Enrollee File- PASTE FROM WIKI'!$A:$R,18,FALSE)</f>
        <v>4</v>
      </c>
      <c r="K92" s="28">
        <f>VLOOKUP(A92,'Enrollee File- PASTE FROM WIKI'!$A:$S,19,FALSE)</f>
        <v>3</v>
      </c>
      <c r="L92" s="27">
        <f>VLOOKUP(A92,'Enrollee File- PASTE FROM WIKI'!$A:$X,24,FALSE)</f>
        <v>6</v>
      </c>
      <c r="M92" s="28">
        <f>VLOOKUP(A92,'Enrollee File- PASTE FROM WIKI'!$A:$Y,25,FALSE)</f>
        <v>3</v>
      </c>
      <c r="N92" s="29">
        <f t="shared" ref="N92:N150" si="4">IF(OR($I92="Missing", $K92="Missing", $M92="Missing"),"Not available without averages in columns L, N, and P", (I92*0.55)+(K92*0.25)+(M92*0.2))</f>
        <v>2.6315000000000004</v>
      </c>
      <c r="O92" s="30" t="str">
        <f t="shared" ref="O92:O150" si="5">IF($N92="Not available without averages in columns L, N, and P","Not available without averages in columns L, N, and P",IF($N92&gt;=2.195,"Pass",IF(N92&gt;=1.895,"Consider Evidence","Fail")))</f>
        <v>Pass</v>
      </c>
      <c r="P92" s="26">
        <f>VLOOKUP(A92,'Enrollee File- PASTE FROM WIKI'!$A:$AE,31,FALSE)</f>
        <v>2.633</v>
      </c>
      <c r="Q92" s="30" t="str">
        <f>VLOOKUP(A92,'Enrollee File- PASTE FROM WIKI'!$A:$AF,32,FALSE)</f>
        <v>Pass</v>
      </c>
    </row>
    <row r="93" spans="1:17" ht="28" customHeight="1" x14ac:dyDescent="0.6">
      <c r="A93" s="82" t="str">
        <f>'Enrollee File- PASTE FROM WIKI'!A93</f>
        <v>b6878e5b-41a4-450c-898c-a436016c8351</v>
      </c>
      <c r="B93" s="24" t="str">
        <f>VLOOKUP(A93,'Enrollee File- PASTE FROM WIKI'!$A:$C,3,FALSE)</f>
        <v xml:space="preserve">Nailah  Brown </v>
      </c>
      <c r="C93" s="25" t="str">
        <f>VLOOKUP(A93,'Enrollee File- PASTE FROM WIKI'!$A:$D,4,FALSE)</f>
        <v>Enrolled</v>
      </c>
      <c r="D93" s="25" t="str">
        <f>VLOOKUP(A93,'Enrollee File- PASTE FROM WIKI'!$A:$AP,42,FALSE)</f>
        <v>Analia Penta</v>
      </c>
      <c r="E93" s="50" t="str">
        <f>VLOOKUP(A93,'Enrollee File- PASTE FROM WIKI'!$A:$AQ,43,FALSE)</f>
        <v xml:space="preserve">M038 P.S. 38 Roberto Clemente </v>
      </c>
      <c r="F93" s="26">
        <f>VLOOKUP(A93,'Enrollee File- PASTE FROM WIKI'!$A:$I,9,FALSE)</f>
        <v>2</v>
      </c>
      <c r="G93" s="26">
        <f>VLOOKUP(A93,'Enrollee File- PASTE FROM WIKI'!$A:$M,13,FALSE)</f>
        <v>2.75</v>
      </c>
      <c r="H93" s="26">
        <f>VLOOKUP(A93,'Enrollee File- PASTE FROM WIKI'!$A:$Q,17,FALSE)</f>
        <v>2.75</v>
      </c>
      <c r="I93" s="26">
        <f>VLOOKUP(A93,'Enrollee File- PASTE FROM WIKI'!$A:$E,5,FALSE)</f>
        <v>2.5</v>
      </c>
      <c r="J93" s="27">
        <f>VLOOKUP(A93,'Enrollee File- PASTE FROM WIKI'!$A:$R,18,FALSE)</f>
        <v>4</v>
      </c>
      <c r="K93" s="28">
        <f>VLOOKUP(A93,'Enrollee File- PASTE FROM WIKI'!$A:$S,19,FALSE)</f>
        <v>3</v>
      </c>
      <c r="L93" s="27">
        <f>VLOOKUP(A93,'Enrollee File- PASTE FROM WIKI'!$A:$X,24,FALSE)</f>
        <v>6</v>
      </c>
      <c r="M93" s="28">
        <f>VLOOKUP(A93,'Enrollee File- PASTE FROM WIKI'!$A:$Y,25,FALSE)</f>
        <v>2.67</v>
      </c>
      <c r="N93" s="29">
        <f t="shared" si="4"/>
        <v>2.6589999999999998</v>
      </c>
      <c r="O93" s="30" t="str">
        <f t="shared" si="5"/>
        <v>Pass</v>
      </c>
      <c r="P93" s="26">
        <f>VLOOKUP(A93,'Enrollee File- PASTE FROM WIKI'!$A:$AE,31,FALSE)</f>
        <v>2.6579999999999999</v>
      </c>
      <c r="Q93" s="30" t="str">
        <f>VLOOKUP(A93,'Enrollee File- PASTE FROM WIKI'!$A:$AF,32,FALSE)</f>
        <v>Pass</v>
      </c>
    </row>
    <row r="94" spans="1:17" ht="28" customHeight="1" x14ac:dyDescent="0.6">
      <c r="A94" s="82" t="str">
        <f>'Enrollee File- PASTE FROM WIKI'!A94</f>
        <v>a2897885-5cec-4f23-ac3a-a52300b24529</v>
      </c>
      <c r="B94" s="24" t="str">
        <f>VLOOKUP(A94,'Enrollee File- PASTE FROM WIKI'!$A:$C,3,FALSE)</f>
        <v>Najie Josama</v>
      </c>
      <c r="C94" s="25" t="str">
        <f>VLOOKUP(A94,'Enrollee File- PASTE FROM WIKI'!$A:$D,4,FALSE)</f>
        <v>Enrolled</v>
      </c>
      <c r="D94" s="25" t="str">
        <f>VLOOKUP(A94,'Enrollee File- PASTE FROM WIKI'!$A:$AP,42,FALSE)</f>
        <v>Carly Peterson</v>
      </c>
      <c r="E94" s="50" t="str">
        <f>VLOOKUP(A94,'Enrollee File- PASTE FROM WIKI'!$A:$AQ,43,FALSE)</f>
        <v xml:space="preserve">M028 P.S. 028 Wright Brothers </v>
      </c>
      <c r="F94" s="26">
        <f>VLOOKUP(A94,'Enrollee File- PASTE FROM WIKI'!$A:$I,9,FALSE)</f>
        <v>2.75</v>
      </c>
      <c r="G94" s="26">
        <f>VLOOKUP(A94,'Enrollee File- PASTE FROM WIKI'!$A:$M,13,FALSE)</f>
        <v>2.75</v>
      </c>
      <c r="H94" s="26">
        <f>VLOOKUP(A94,'Enrollee File- PASTE FROM WIKI'!$A:$Q,17,FALSE)</f>
        <v>2.75</v>
      </c>
      <c r="I94" s="26">
        <f>VLOOKUP(A94,'Enrollee File- PASTE FROM WIKI'!$A:$E,5,FALSE)</f>
        <v>2.75</v>
      </c>
      <c r="J94" s="27">
        <f>VLOOKUP(A94,'Enrollee File- PASTE FROM WIKI'!$A:$R,18,FALSE)</f>
        <v>4</v>
      </c>
      <c r="K94" s="28">
        <f>VLOOKUP(A94,'Enrollee File- PASTE FROM WIKI'!$A:$S,19,FALSE)</f>
        <v>3</v>
      </c>
      <c r="L94" s="27">
        <f>VLOOKUP(A94,'Enrollee File- PASTE FROM WIKI'!$A:$X,24,FALSE)</f>
        <v>6</v>
      </c>
      <c r="M94" s="28">
        <f>VLOOKUP(A94,'Enrollee File- PASTE FROM WIKI'!$A:$Y,25,FALSE)</f>
        <v>3</v>
      </c>
      <c r="N94" s="29">
        <f t="shared" si="4"/>
        <v>2.8625000000000003</v>
      </c>
      <c r="O94" s="30" t="str">
        <f t="shared" si="5"/>
        <v>Pass</v>
      </c>
      <c r="P94" s="26">
        <f>VLOOKUP(A94,'Enrollee File- PASTE FROM WIKI'!$A:$AE,31,FALSE)</f>
        <v>2.8620000000000001</v>
      </c>
      <c r="Q94" s="30" t="str">
        <f>VLOOKUP(A94,'Enrollee File- PASTE FROM WIKI'!$A:$AF,32,FALSE)</f>
        <v>Pass</v>
      </c>
    </row>
    <row r="95" spans="1:17" ht="28" customHeight="1" x14ac:dyDescent="0.6">
      <c r="A95" s="82" t="str">
        <f>'Enrollee File- PASTE FROM WIKI'!A95</f>
        <v>f91537bf-4228-48ea-a119-a454010e8d5b</v>
      </c>
      <c r="B95" s="24" t="str">
        <f>VLOOKUP(A95,'Enrollee File- PASTE FROM WIKI'!$A:$C,3,FALSE)</f>
        <v>Natalia Aristy</v>
      </c>
      <c r="C95" s="25" t="str">
        <f>VLOOKUP(A95,'Enrollee File- PASTE FROM WIKI'!$A:$D,4,FALSE)</f>
        <v>Enrolled</v>
      </c>
      <c r="D95" s="25" t="str">
        <f>VLOOKUP(A95,'Enrollee File- PASTE FROM WIKI'!$A:$AP,42,FALSE)</f>
        <v>Vaughan Danvers</v>
      </c>
      <c r="E95" s="50" t="str">
        <f>VLOOKUP(A95,'Enrollee File- PASTE FROM WIKI'!$A:$AQ,43,FALSE)</f>
        <v xml:space="preserve">K227 J.H.S. 227 Edward B. Shallow </v>
      </c>
      <c r="F95" s="26">
        <f>VLOOKUP(A95,'Enrollee File- PASTE FROM WIKI'!$A:$I,9,FALSE)</f>
        <v>2.25</v>
      </c>
      <c r="G95" s="26">
        <f>VLOOKUP(A95,'Enrollee File- PASTE FROM WIKI'!$A:$M,13,FALSE)</f>
        <v>2.25</v>
      </c>
      <c r="H95" s="26">
        <f>VLOOKUP(A95,'Enrollee File- PASTE FROM WIKI'!$A:$Q,17,FALSE)</f>
        <v>2.5</v>
      </c>
      <c r="I95" s="26">
        <f>VLOOKUP(A95,'Enrollee File- PASTE FROM WIKI'!$A:$E,5,FALSE)</f>
        <v>2.33</v>
      </c>
      <c r="J95" s="27">
        <f>VLOOKUP(A95,'Enrollee File- PASTE FROM WIKI'!$A:$R,18,FALSE)</f>
        <v>4</v>
      </c>
      <c r="K95" s="28">
        <f>VLOOKUP(A95,'Enrollee File- PASTE FROM WIKI'!$A:$S,19,FALSE)</f>
        <v>3</v>
      </c>
      <c r="L95" s="27">
        <f>VLOOKUP(A95,'Enrollee File- PASTE FROM WIKI'!$A:$X,24,FALSE)</f>
        <v>6</v>
      </c>
      <c r="M95" s="28">
        <f>VLOOKUP(A95,'Enrollee File- PASTE FROM WIKI'!$A:$Y,25,FALSE)</f>
        <v>2.67</v>
      </c>
      <c r="N95" s="29">
        <f t="shared" si="4"/>
        <v>2.5655000000000001</v>
      </c>
      <c r="O95" s="30" t="str">
        <f t="shared" si="5"/>
        <v>Pass</v>
      </c>
      <c r="P95" s="26">
        <f>VLOOKUP(A95,'Enrollee File- PASTE FROM WIKI'!$A:$AE,31,FALSE)</f>
        <v>2.5670000000000002</v>
      </c>
      <c r="Q95" s="30" t="str">
        <f>VLOOKUP(A95,'Enrollee File- PASTE FROM WIKI'!$A:$AF,32,FALSE)</f>
        <v>Pass</v>
      </c>
    </row>
    <row r="96" spans="1:17" ht="28" customHeight="1" x14ac:dyDescent="0.6">
      <c r="A96" s="82" t="str">
        <f>'Enrollee File- PASTE FROM WIKI'!A96</f>
        <v>4417cf09-ef42-492e-bcd5-a5e7013d3a32</v>
      </c>
      <c r="B96" s="24" t="str">
        <f>VLOOKUP(A96,'Enrollee File- PASTE FROM WIKI'!$A:$C,3,FALSE)</f>
        <v>Nathalie Granados</v>
      </c>
      <c r="C96" s="25" t="str">
        <f>VLOOKUP(A96,'Enrollee File- PASTE FROM WIKI'!$A:$D,4,FALSE)</f>
        <v>Enrolled</v>
      </c>
      <c r="D96" s="25" t="str">
        <f>VLOOKUP(A96,'Enrollee File- PASTE FROM WIKI'!$A:$AP,42,FALSE)</f>
        <v>Elkis Felice</v>
      </c>
      <c r="E96" s="50" t="str">
        <f>VLOOKUP(A96,'Enrollee File- PASTE FROM WIKI'!$A:$AQ,43,FALSE)</f>
        <v xml:space="preserve">M028 P.S. 028 Wright Brothers </v>
      </c>
      <c r="F96" s="26">
        <f>VLOOKUP(A96,'Enrollee File- PASTE FROM WIKI'!$A:$I,9,FALSE)</f>
        <v>2.5</v>
      </c>
      <c r="G96" s="26">
        <f>VLOOKUP(A96,'Enrollee File- PASTE FROM WIKI'!$A:$M,13,FALSE)</f>
        <v>2.75</v>
      </c>
      <c r="H96" s="26">
        <f>VLOOKUP(A96,'Enrollee File- PASTE FROM WIKI'!$A:$Q,17,FALSE)</f>
        <v>3</v>
      </c>
      <c r="I96" s="26">
        <f>VLOOKUP(A96,'Enrollee File- PASTE FROM WIKI'!$A:$E,5,FALSE)</f>
        <v>2.75</v>
      </c>
      <c r="J96" s="27">
        <f>VLOOKUP(A96,'Enrollee File- PASTE FROM WIKI'!$A:$R,18,FALSE)</f>
        <v>4</v>
      </c>
      <c r="K96" s="28">
        <f>VLOOKUP(A96,'Enrollee File- PASTE FROM WIKI'!$A:$S,19,FALSE)</f>
        <v>2.75</v>
      </c>
      <c r="L96" s="27">
        <f>VLOOKUP(A96,'Enrollee File- PASTE FROM WIKI'!$A:$X,24,FALSE)</f>
        <v>6</v>
      </c>
      <c r="M96" s="28">
        <f>VLOOKUP(A96,'Enrollee File- PASTE FROM WIKI'!$A:$Y,25,FALSE)</f>
        <v>3</v>
      </c>
      <c r="N96" s="29">
        <f t="shared" si="4"/>
        <v>2.8000000000000003</v>
      </c>
      <c r="O96" s="30" t="str">
        <f t="shared" si="5"/>
        <v>Pass</v>
      </c>
      <c r="P96" s="26">
        <f>VLOOKUP(A96,'Enrollee File- PASTE FROM WIKI'!$A:$AE,31,FALSE)</f>
        <v>2.8</v>
      </c>
      <c r="Q96" s="30" t="str">
        <f>VLOOKUP(A96,'Enrollee File- PASTE FROM WIKI'!$A:$AF,32,FALSE)</f>
        <v>Pass</v>
      </c>
    </row>
    <row r="97" spans="1:17" ht="28" customHeight="1" x14ac:dyDescent="0.6">
      <c r="A97" s="82" t="str">
        <f>'Enrollee File- PASTE FROM WIKI'!A97</f>
        <v>4db41c5b-4111-48f4-b0e3-a5b400df4dfb</v>
      </c>
      <c r="B97" s="24" t="str">
        <f>VLOOKUP(A97,'Enrollee File- PASTE FROM WIKI'!$A:$C,3,FALSE)</f>
        <v>Nicollette Ruiz</v>
      </c>
      <c r="C97" s="25" t="str">
        <f>VLOOKUP(A97,'Enrollee File- PASTE FROM WIKI'!$A:$D,4,FALSE)</f>
        <v>Enrolled</v>
      </c>
      <c r="D97" s="25" t="str">
        <f>VLOOKUP(A97,'Enrollee File- PASTE FROM WIKI'!$A:$AP,42,FALSE)</f>
        <v>Pamela Ackert Schons</v>
      </c>
      <c r="E97" s="50" t="str">
        <f>VLOOKUP(A97,'Enrollee File- PASTE FROM WIKI'!$A:$AQ,43,FALSE)</f>
        <v xml:space="preserve">M052 J.H.S. 052 Inwood </v>
      </c>
      <c r="F97" s="26">
        <f>VLOOKUP(A97,'Enrollee File- PASTE FROM WIKI'!$A:$I,9,FALSE)</f>
        <v>2.5</v>
      </c>
      <c r="G97" s="26">
        <f>VLOOKUP(A97,'Enrollee File- PASTE FROM WIKI'!$A:$M,13,FALSE)</f>
        <v>2.5</v>
      </c>
      <c r="H97" s="26">
        <f>VLOOKUP(A97,'Enrollee File- PASTE FROM WIKI'!$A:$Q,17,FALSE)</f>
        <v>2.75</v>
      </c>
      <c r="I97" s="26">
        <f>VLOOKUP(A97,'Enrollee File- PASTE FROM WIKI'!$A:$E,5,FALSE)</f>
        <v>2.58</v>
      </c>
      <c r="J97" s="27">
        <f>VLOOKUP(A97,'Enrollee File- PASTE FROM WIKI'!$A:$R,18,FALSE)</f>
        <v>4</v>
      </c>
      <c r="K97" s="28">
        <f>VLOOKUP(A97,'Enrollee File- PASTE FROM WIKI'!$A:$S,19,FALSE)</f>
        <v>3</v>
      </c>
      <c r="L97" s="27">
        <f>VLOOKUP(A97,'Enrollee File- PASTE FROM WIKI'!$A:$X,24,FALSE)</f>
        <v>6</v>
      </c>
      <c r="M97" s="28">
        <f>VLOOKUP(A97,'Enrollee File- PASTE FROM WIKI'!$A:$Y,25,FALSE)</f>
        <v>2.5</v>
      </c>
      <c r="N97" s="29">
        <f t="shared" si="4"/>
        <v>2.6690000000000005</v>
      </c>
      <c r="O97" s="30" t="str">
        <f t="shared" si="5"/>
        <v>Pass</v>
      </c>
      <c r="P97" s="26">
        <f>VLOOKUP(A97,'Enrollee File- PASTE FROM WIKI'!$A:$AE,31,FALSE)</f>
        <v>2.6709999999999998</v>
      </c>
      <c r="Q97" s="30" t="str">
        <f>VLOOKUP(A97,'Enrollee File- PASTE FROM WIKI'!$A:$AF,32,FALSE)</f>
        <v>Pass</v>
      </c>
    </row>
    <row r="98" spans="1:17" ht="28" customHeight="1" x14ac:dyDescent="0.6">
      <c r="A98" s="82" t="str">
        <f>'Enrollee File- PASTE FROM WIKI'!A98</f>
        <v>378408f5-cd10-4997-8ba9-a59900f14b7d</v>
      </c>
      <c r="B98" s="24" t="str">
        <f>VLOOKUP(A98,'Enrollee File- PASTE FROM WIKI'!$A:$C,3,FALSE)</f>
        <v>Noni Porter</v>
      </c>
      <c r="C98" s="25" t="str">
        <f>VLOOKUP(A98,'Enrollee File- PASTE FROM WIKI'!$A:$D,4,FALSE)</f>
        <v>Enrolled</v>
      </c>
      <c r="D98" s="25" t="str">
        <f>VLOOKUP(A98,'Enrollee File- PASTE FROM WIKI'!$A:$AP,42,FALSE)</f>
        <v>Lori-Ann Lowe</v>
      </c>
      <c r="E98" s="50" t="str">
        <f>VLOOKUP(A98,'Enrollee File- PASTE FROM WIKI'!$A:$AQ,43,FALSE)</f>
        <v xml:space="preserve">X161 P.S. 161 Juan Ponce De Leon School </v>
      </c>
      <c r="F98" s="26">
        <f>VLOOKUP(A98,'Enrollee File- PASTE FROM WIKI'!$A:$I,9,FALSE)</f>
        <v>2.25</v>
      </c>
      <c r="G98" s="26">
        <f>VLOOKUP(A98,'Enrollee File- PASTE FROM WIKI'!$A:$M,13,FALSE)</f>
        <v>2.75</v>
      </c>
      <c r="H98" s="26">
        <f>VLOOKUP(A98,'Enrollee File- PASTE FROM WIKI'!$A:$Q,17,FALSE)</f>
        <v>2.75</v>
      </c>
      <c r="I98" s="26">
        <f>VLOOKUP(A98,'Enrollee File- PASTE FROM WIKI'!$A:$E,5,FALSE)</f>
        <v>2.58</v>
      </c>
      <c r="J98" s="27">
        <f>VLOOKUP(A98,'Enrollee File- PASTE FROM WIKI'!$A:$R,18,FALSE)</f>
        <v>4</v>
      </c>
      <c r="K98" s="28">
        <f>VLOOKUP(A98,'Enrollee File- PASTE FROM WIKI'!$A:$S,19,FALSE)</f>
        <v>3</v>
      </c>
      <c r="L98" s="27">
        <f>VLOOKUP(A98,'Enrollee File- PASTE FROM WIKI'!$A:$X,24,FALSE)</f>
        <v>6</v>
      </c>
      <c r="M98" s="28">
        <f>VLOOKUP(A98,'Enrollee File- PASTE FROM WIKI'!$A:$Y,25,FALSE)</f>
        <v>3</v>
      </c>
      <c r="N98" s="29">
        <f t="shared" si="4"/>
        <v>2.7690000000000006</v>
      </c>
      <c r="O98" s="30" t="str">
        <f t="shared" si="5"/>
        <v>Pass</v>
      </c>
      <c r="P98" s="26">
        <f>VLOOKUP(A98,'Enrollee File- PASTE FROM WIKI'!$A:$AE,31,FALSE)</f>
        <v>2.7709999999999999</v>
      </c>
      <c r="Q98" s="30" t="str">
        <f>VLOOKUP(A98,'Enrollee File- PASTE FROM WIKI'!$A:$AF,32,FALSE)</f>
        <v>Pass</v>
      </c>
    </row>
    <row r="99" spans="1:17" ht="28" customHeight="1" x14ac:dyDescent="0.6">
      <c r="A99" s="82" t="str">
        <f>'Enrollee File- PASTE FROM WIKI'!A99</f>
        <v>ef852284-0194-488b-99da-a60e01888c45</v>
      </c>
      <c r="B99" s="24" t="str">
        <f>VLOOKUP(A99,'Enrollee File- PASTE FROM WIKI'!$A:$C,3,FALSE)</f>
        <v>Nyemah Gore</v>
      </c>
      <c r="C99" s="25" t="str">
        <f>VLOOKUP(A99,'Enrollee File- PASTE FROM WIKI'!$A:$D,4,FALSE)</f>
        <v>Enrolled</v>
      </c>
      <c r="D99" s="25" t="str">
        <f>VLOOKUP(A99,'Enrollee File- PASTE FROM WIKI'!$A:$AP,42,FALSE)</f>
        <v>Lamar Timmons-Long</v>
      </c>
      <c r="E99" s="50" t="str">
        <f>VLOOKUP(A99,'Enrollee File- PASTE FROM WIKI'!$A:$AQ,43,FALSE)</f>
        <v xml:space="preserve">Q226 J.H.S. 226 Virgil I. Grissom </v>
      </c>
      <c r="F99" s="26">
        <f>VLOOKUP(A99,'Enrollee File- PASTE FROM WIKI'!$A:$I,9,FALSE)</f>
        <v>2</v>
      </c>
      <c r="G99" s="26">
        <f>VLOOKUP(A99,'Enrollee File- PASTE FROM WIKI'!$A:$M,13,FALSE)</f>
        <v>2.75</v>
      </c>
      <c r="H99" s="26">
        <f>VLOOKUP(A99,'Enrollee File- PASTE FROM WIKI'!$A:$Q,17,FALSE)</f>
        <v>2.75</v>
      </c>
      <c r="I99" s="26">
        <f>VLOOKUP(A99,'Enrollee File- PASTE FROM WIKI'!$A:$E,5,FALSE)</f>
        <v>2.5</v>
      </c>
      <c r="J99" s="27">
        <f>VLOOKUP(A99,'Enrollee File- PASTE FROM WIKI'!$A:$R,18,FALSE)</f>
        <v>4</v>
      </c>
      <c r="K99" s="28">
        <f>VLOOKUP(A99,'Enrollee File- PASTE FROM WIKI'!$A:$S,19,FALSE)</f>
        <v>2.75</v>
      </c>
      <c r="L99" s="27">
        <f>VLOOKUP(A99,'Enrollee File- PASTE FROM WIKI'!$A:$X,24,FALSE)</f>
        <v>6</v>
      </c>
      <c r="M99" s="28">
        <f>VLOOKUP(A99,'Enrollee File- PASTE FROM WIKI'!$A:$Y,25,FALSE)</f>
        <v>3</v>
      </c>
      <c r="N99" s="29">
        <f t="shared" si="4"/>
        <v>2.6625000000000001</v>
      </c>
      <c r="O99" s="30" t="str">
        <f t="shared" si="5"/>
        <v>Pass</v>
      </c>
      <c r="P99" s="26">
        <f>VLOOKUP(A99,'Enrollee File- PASTE FROM WIKI'!$A:$AE,31,FALSE)</f>
        <v>2.6619999999999999</v>
      </c>
      <c r="Q99" s="30" t="str">
        <f>VLOOKUP(A99,'Enrollee File- PASTE FROM WIKI'!$A:$AF,32,FALSE)</f>
        <v>Pass</v>
      </c>
    </row>
    <row r="100" spans="1:17" ht="28" customHeight="1" x14ac:dyDescent="0.6">
      <c r="A100" s="82" t="str">
        <f>'Enrollee File- PASTE FROM WIKI'!A100</f>
        <v>7b52d4bb-bb05-436f-accf-a59800a3e6e5</v>
      </c>
      <c r="B100" s="24" t="str">
        <f>VLOOKUP(A100,'Enrollee File- PASTE FROM WIKI'!$A:$C,3,FALSE)</f>
        <v>Okitto Bailey</v>
      </c>
      <c r="C100" s="25" t="str">
        <f>VLOOKUP(A100,'Enrollee File- PASTE FROM WIKI'!$A:$D,4,FALSE)</f>
        <v>Enrolled</v>
      </c>
      <c r="D100" s="25" t="str">
        <f>VLOOKUP(A100,'Enrollee File- PASTE FROM WIKI'!$A:$AP,42,FALSE)</f>
        <v>Samantha Cato</v>
      </c>
      <c r="E100" s="50" t="str">
        <f>VLOOKUP(A100,'Enrollee File- PASTE FROM WIKI'!$A:$AQ,43,FALSE)</f>
        <v xml:space="preserve">X303 I.S. X303 Leadership &amp; Community Service </v>
      </c>
      <c r="F100" s="26">
        <f>VLOOKUP(A100,'Enrollee File- PASTE FROM WIKI'!$A:$I,9,FALSE)</f>
        <v>2.75</v>
      </c>
      <c r="G100" s="26">
        <f>VLOOKUP(A100,'Enrollee File- PASTE FROM WIKI'!$A:$M,13,FALSE)</f>
        <v>2.75</v>
      </c>
      <c r="H100" s="26">
        <f>VLOOKUP(A100,'Enrollee File- PASTE FROM WIKI'!$A:$Q,17,FALSE)</f>
        <v>2.75</v>
      </c>
      <c r="I100" s="26">
        <f>VLOOKUP(A100,'Enrollee File- PASTE FROM WIKI'!$A:$E,5,FALSE)</f>
        <v>2.75</v>
      </c>
      <c r="J100" s="27">
        <f>VLOOKUP(A100,'Enrollee File- PASTE FROM WIKI'!$A:$R,18,FALSE)</f>
        <v>4</v>
      </c>
      <c r="K100" s="28">
        <f>VLOOKUP(A100,'Enrollee File- PASTE FROM WIKI'!$A:$S,19,FALSE)</f>
        <v>2.25</v>
      </c>
      <c r="L100" s="27">
        <f>VLOOKUP(A100,'Enrollee File- PASTE FROM WIKI'!$A:$X,24,FALSE)</f>
        <v>6</v>
      </c>
      <c r="M100" s="28">
        <f>VLOOKUP(A100,'Enrollee File- PASTE FROM WIKI'!$A:$Y,25,FALSE)</f>
        <v>2.17</v>
      </c>
      <c r="N100" s="29">
        <f t="shared" si="4"/>
        <v>2.5090000000000003</v>
      </c>
      <c r="O100" s="30" t="str">
        <f t="shared" si="5"/>
        <v>Pass</v>
      </c>
      <c r="P100" s="26">
        <f>VLOOKUP(A100,'Enrollee File- PASTE FROM WIKI'!$A:$AE,31,FALSE)</f>
        <v>2.508</v>
      </c>
      <c r="Q100" s="30" t="str">
        <f>VLOOKUP(A100,'Enrollee File- PASTE FROM WIKI'!$A:$AF,32,FALSE)</f>
        <v>Pass</v>
      </c>
    </row>
    <row r="101" spans="1:17" ht="28" customHeight="1" x14ac:dyDescent="0.6">
      <c r="A101" s="82" t="str">
        <f>'Enrollee File- PASTE FROM WIKI'!A101</f>
        <v>3d678217-852c-42a5-9a4d-a5a700fde3c3</v>
      </c>
      <c r="B101" s="24" t="str">
        <f>VLOOKUP(A101,'Enrollee File- PASTE FROM WIKI'!$A:$C,3,FALSE)</f>
        <v>Pamela  Pena</v>
      </c>
      <c r="C101" s="25" t="str">
        <f>VLOOKUP(A101,'Enrollee File- PASTE FROM WIKI'!$A:$D,4,FALSE)</f>
        <v>Enrolled</v>
      </c>
      <c r="D101" s="25" t="str">
        <f>VLOOKUP(A101,'Enrollee File- PASTE FROM WIKI'!$A:$AP,42,FALSE)</f>
        <v>Damen Davis</v>
      </c>
      <c r="E101" s="50" t="str">
        <f>VLOOKUP(A101,'Enrollee File- PASTE FROM WIKI'!$A:$AQ,43,FALSE)</f>
        <v xml:space="preserve">X303 I.S. X303 Leadership &amp; Community Service </v>
      </c>
      <c r="F101" s="26">
        <f>VLOOKUP(A101,'Enrollee File- PASTE FROM WIKI'!$A:$I,9,FALSE)</f>
        <v>2.75</v>
      </c>
      <c r="G101" s="26">
        <f>VLOOKUP(A101,'Enrollee File- PASTE FROM WIKI'!$A:$M,13,FALSE)</f>
        <v>2.75</v>
      </c>
      <c r="H101" s="26">
        <f>VLOOKUP(A101,'Enrollee File- PASTE FROM WIKI'!$A:$Q,17,FALSE)</f>
        <v>3</v>
      </c>
      <c r="I101" s="26">
        <f>VLOOKUP(A101,'Enrollee File- PASTE FROM WIKI'!$A:$E,5,FALSE)</f>
        <v>2.83</v>
      </c>
      <c r="J101" s="27">
        <f>VLOOKUP(A101,'Enrollee File- PASTE FROM WIKI'!$A:$R,18,FALSE)</f>
        <v>4</v>
      </c>
      <c r="K101" s="28">
        <f>VLOOKUP(A101,'Enrollee File- PASTE FROM WIKI'!$A:$S,19,FALSE)</f>
        <v>2.75</v>
      </c>
      <c r="L101" s="27">
        <f>VLOOKUP(A101,'Enrollee File- PASTE FROM WIKI'!$A:$X,24,FALSE)</f>
        <v>6</v>
      </c>
      <c r="M101" s="28">
        <f>VLOOKUP(A101,'Enrollee File- PASTE FROM WIKI'!$A:$Y,25,FALSE)</f>
        <v>2.5</v>
      </c>
      <c r="N101" s="29">
        <f t="shared" si="4"/>
        <v>2.7440000000000002</v>
      </c>
      <c r="O101" s="30" t="str">
        <f t="shared" si="5"/>
        <v>Pass</v>
      </c>
      <c r="P101" s="26">
        <f>VLOOKUP(A101,'Enrollee File- PASTE FROM WIKI'!$A:$AE,31,FALSE)</f>
        <v>2.746</v>
      </c>
      <c r="Q101" s="30" t="str">
        <f>VLOOKUP(A101,'Enrollee File- PASTE FROM WIKI'!$A:$AF,32,FALSE)</f>
        <v>Pass</v>
      </c>
    </row>
    <row r="102" spans="1:17" ht="28" customHeight="1" x14ac:dyDescent="0.6">
      <c r="A102" s="82" t="str">
        <f>'Enrollee File- PASTE FROM WIKI'!A102</f>
        <v>b1049b63-7303-495e-b197-a5c1016a678b</v>
      </c>
      <c r="B102" s="24" t="str">
        <f>VLOOKUP(A102,'Enrollee File- PASTE FROM WIKI'!$A:$C,3,FALSE)</f>
        <v>Pamela Zaiter</v>
      </c>
      <c r="C102" s="25" t="str">
        <f>VLOOKUP(A102,'Enrollee File- PASTE FROM WIKI'!$A:$D,4,FALSE)</f>
        <v>Enrolled</v>
      </c>
      <c r="D102" s="25" t="str">
        <f>VLOOKUP(A102,'Enrollee File- PASTE FROM WIKI'!$A:$AP,42,FALSE)</f>
        <v>Caitlin DeRousse</v>
      </c>
      <c r="E102" s="50" t="str">
        <f>VLOOKUP(A102,'Enrollee File- PASTE FROM WIKI'!$A:$AQ,43,FALSE)</f>
        <v xml:space="preserve">X508 Bronxdale High School </v>
      </c>
      <c r="F102" s="26">
        <f>VLOOKUP(A102,'Enrollee File- PASTE FROM WIKI'!$A:$I,9,FALSE)</f>
        <v>2</v>
      </c>
      <c r="G102" s="26">
        <f>VLOOKUP(A102,'Enrollee File- PASTE FROM WIKI'!$A:$M,13,FALSE)</f>
        <v>2.75</v>
      </c>
      <c r="H102" s="26">
        <f>VLOOKUP(A102,'Enrollee File- PASTE FROM WIKI'!$A:$Q,17,FALSE)</f>
        <v>3</v>
      </c>
      <c r="I102" s="26">
        <f>VLOOKUP(A102,'Enrollee File- PASTE FROM WIKI'!$A:$E,5,FALSE)</f>
        <v>2.58</v>
      </c>
      <c r="J102" s="27">
        <f>VLOOKUP(A102,'Enrollee File- PASTE FROM WIKI'!$A:$R,18,FALSE)</f>
        <v>4</v>
      </c>
      <c r="K102" s="28">
        <f>VLOOKUP(A102,'Enrollee File- PASTE FROM WIKI'!$A:$S,19,FALSE)</f>
        <v>3</v>
      </c>
      <c r="L102" s="27">
        <f>VLOOKUP(A102,'Enrollee File- PASTE FROM WIKI'!$A:$X,24,FALSE)</f>
        <v>6</v>
      </c>
      <c r="M102" s="28">
        <f>VLOOKUP(A102,'Enrollee File- PASTE FROM WIKI'!$A:$Y,25,FALSE)</f>
        <v>2.33</v>
      </c>
      <c r="N102" s="29">
        <f t="shared" si="4"/>
        <v>2.6350000000000007</v>
      </c>
      <c r="O102" s="30" t="str">
        <f t="shared" si="5"/>
        <v>Pass</v>
      </c>
      <c r="P102" s="26">
        <f>VLOOKUP(A102,'Enrollee File- PASTE FROM WIKI'!$A:$AE,31,FALSE)</f>
        <v>2.6379999999999999</v>
      </c>
      <c r="Q102" s="30" t="str">
        <f>VLOOKUP(A102,'Enrollee File- PASTE FROM WIKI'!$A:$AF,32,FALSE)</f>
        <v>Pass</v>
      </c>
    </row>
    <row r="103" spans="1:17" ht="28" customHeight="1" x14ac:dyDescent="0.6">
      <c r="A103" s="82" t="str">
        <f>'Enrollee File- PASTE FROM WIKI'!A103</f>
        <v>ab47c7a1-7b28-42d2-af9f-a5fb01069469</v>
      </c>
      <c r="B103" s="24" t="str">
        <f>VLOOKUP(A103,'Enrollee File- PASTE FROM WIKI'!$A:$C,3,FALSE)</f>
        <v>Patricia Scherpf</v>
      </c>
      <c r="C103" s="25" t="str">
        <f>VLOOKUP(A103,'Enrollee File- PASTE FROM WIKI'!$A:$D,4,FALSE)</f>
        <v>Enrolled</v>
      </c>
      <c r="D103" s="25" t="str">
        <f>VLOOKUP(A103,'Enrollee File- PASTE FROM WIKI'!$A:$AP,42,FALSE)</f>
        <v>Elizabeth Kiernan</v>
      </c>
      <c r="E103" s="50" t="str">
        <f>VLOOKUP(A103,'Enrollee File- PASTE FROM WIKI'!$A:$AQ,43,FALSE)</f>
        <v xml:space="preserve">K373 P.S. 373 - Brooklyn Transition Center </v>
      </c>
      <c r="F103" s="26">
        <f>VLOOKUP(A103,'Enrollee File- PASTE FROM WIKI'!$A:$I,9,FALSE)</f>
        <v>2.75</v>
      </c>
      <c r="G103" s="26">
        <f>VLOOKUP(A103,'Enrollee File- PASTE FROM WIKI'!$A:$M,13,FALSE)</f>
        <v>3</v>
      </c>
      <c r="H103" s="26">
        <f>VLOOKUP(A103,'Enrollee File- PASTE FROM WIKI'!$A:$Q,17,FALSE)</f>
        <v>3</v>
      </c>
      <c r="I103" s="26">
        <f>VLOOKUP(A103,'Enrollee File- PASTE FROM WIKI'!$A:$E,5,FALSE)</f>
        <v>2.92</v>
      </c>
      <c r="J103" s="27">
        <f>VLOOKUP(A103,'Enrollee File- PASTE FROM WIKI'!$A:$R,18,FALSE)</f>
        <v>4</v>
      </c>
      <c r="K103" s="28">
        <f>VLOOKUP(A103,'Enrollee File- PASTE FROM WIKI'!$A:$S,19,FALSE)</f>
        <v>3</v>
      </c>
      <c r="L103" s="27">
        <f>VLOOKUP(A103,'Enrollee File- PASTE FROM WIKI'!$A:$X,24,FALSE)</f>
        <v>5</v>
      </c>
      <c r="M103" s="28">
        <f>VLOOKUP(A103,'Enrollee File- PASTE FROM WIKI'!$A:$Y,25,FALSE)</f>
        <v>3</v>
      </c>
      <c r="N103" s="29">
        <f t="shared" si="4"/>
        <v>2.956</v>
      </c>
      <c r="O103" s="30" t="str">
        <f t="shared" si="5"/>
        <v>Pass</v>
      </c>
      <c r="P103" s="26" t="str">
        <f>VLOOKUP(A103,'Enrollee File- PASTE FROM WIKI'!$A:$AE,31,FALSE)</f>
        <v>Not all ratings have been entered</v>
      </c>
      <c r="Q103" s="30" t="str">
        <f>VLOOKUP(A103,'Enrollee File- PASTE FROM WIKI'!$A:$AF,32,FALSE)</f>
        <v>Not all ratings have been entered</v>
      </c>
    </row>
    <row r="104" spans="1:17" ht="28" customHeight="1" x14ac:dyDescent="0.6">
      <c r="A104" s="82" t="str">
        <f>'Enrollee File- PASTE FROM WIKI'!A104</f>
        <v>d8bcb480-940f-44db-b76c-a5f00095db65</v>
      </c>
      <c r="B104" s="24" t="str">
        <f>VLOOKUP(A104,'Enrollee File- PASTE FROM WIKI'!$A:$C,3,FALSE)</f>
        <v>Philip Gagnon</v>
      </c>
      <c r="C104" s="25" t="str">
        <f>VLOOKUP(A104,'Enrollee File- PASTE FROM WIKI'!$A:$D,4,FALSE)</f>
        <v>Enrolled</v>
      </c>
      <c r="D104" s="25" t="str">
        <f>VLOOKUP(A104,'Enrollee File- PASTE FROM WIKI'!$A:$AP,42,FALSE)</f>
        <v>Michael   Grassano</v>
      </c>
      <c r="E104" s="50" t="str">
        <f>VLOOKUP(A104,'Enrollee File- PASTE FROM WIKI'!$A:$AQ,43,FALSE)</f>
        <v xml:space="preserve">K053 P.S. K053 </v>
      </c>
      <c r="F104" s="26">
        <f>VLOOKUP(A104,'Enrollee File- PASTE FROM WIKI'!$A:$I,9,FALSE)</f>
        <v>2.5</v>
      </c>
      <c r="G104" s="26">
        <f>VLOOKUP(A104,'Enrollee File- PASTE FROM WIKI'!$A:$M,13,FALSE)</f>
        <v>2.75</v>
      </c>
      <c r="H104" s="26">
        <f>VLOOKUP(A104,'Enrollee File- PASTE FROM WIKI'!$A:$Q,17,FALSE)</f>
        <v>3</v>
      </c>
      <c r="I104" s="26">
        <f>VLOOKUP(A104,'Enrollee File- PASTE FROM WIKI'!$A:$E,5,FALSE)</f>
        <v>2.75</v>
      </c>
      <c r="J104" s="27">
        <f>VLOOKUP(A104,'Enrollee File- PASTE FROM WIKI'!$A:$R,18,FALSE)</f>
        <v>4</v>
      </c>
      <c r="K104" s="28">
        <f>VLOOKUP(A104,'Enrollee File- PASTE FROM WIKI'!$A:$S,19,FALSE)</f>
        <v>3</v>
      </c>
      <c r="L104" s="27">
        <f>VLOOKUP(A104,'Enrollee File- PASTE FROM WIKI'!$A:$X,24,FALSE)</f>
        <v>5</v>
      </c>
      <c r="M104" s="28">
        <f>VLOOKUP(A104,'Enrollee File- PASTE FROM WIKI'!$A:$Y,25,FALSE)</f>
        <v>3</v>
      </c>
      <c r="N104" s="29">
        <f t="shared" si="4"/>
        <v>2.8625000000000003</v>
      </c>
      <c r="O104" s="30" t="str">
        <f t="shared" si="5"/>
        <v>Pass</v>
      </c>
      <c r="P104" s="26" t="str">
        <f>VLOOKUP(A104,'Enrollee File- PASTE FROM WIKI'!$A:$AE,31,FALSE)</f>
        <v>Not all ratings have been entered</v>
      </c>
      <c r="Q104" s="30" t="str">
        <f>VLOOKUP(A104,'Enrollee File- PASTE FROM WIKI'!$A:$AF,32,FALSE)</f>
        <v>Not all ratings have been entered</v>
      </c>
    </row>
    <row r="105" spans="1:17" ht="28" customHeight="1" x14ac:dyDescent="0.6">
      <c r="A105" s="82" t="str">
        <f>'Enrollee File- PASTE FROM WIKI'!A105</f>
        <v>0be8c3e6-203e-49dd-80d4-a57c00fa17c2</v>
      </c>
      <c r="B105" s="24" t="str">
        <f>VLOOKUP(A105,'Enrollee File- PASTE FROM WIKI'!$A:$C,3,FALSE)</f>
        <v>Quamina Belgrave</v>
      </c>
      <c r="C105" s="25" t="str">
        <f>VLOOKUP(A105,'Enrollee File- PASTE FROM WIKI'!$A:$D,4,FALSE)</f>
        <v>Enrolled</v>
      </c>
      <c r="D105" s="25" t="str">
        <f>VLOOKUP(A105,'Enrollee File- PASTE FROM WIKI'!$A:$AP,42,FALSE)</f>
        <v>Vinnessa  Coles</v>
      </c>
      <c r="E105" s="50" t="str">
        <f>VLOOKUP(A105,'Enrollee File- PASTE FROM WIKI'!$A:$AQ,43,FALSE)</f>
        <v xml:space="preserve">K549 Bushwick School for Social Justice </v>
      </c>
      <c r="F105" s="26">
        <f>VLOOKUP(A105,'Enrollee File- PASTE FROM WIKI'!$A:$I,9,FALSE)</f>
        <v>2.25</v>
      </c>
      <c r="G105" s="26">
        <f>VLOOKUP(A105,'Enrollee File- PASTE FROM WIKI'!$A:$M,13,FALSE)</f>
        <v>3</v>
      </c>
      <c r="H105" s="26">
        <f>VLOOKUP(A105,'Enrollee File- PASTE FROM WIKI'!$A:$Q,17,FALSE)</f>
        <v>3</v>
      </c>
      <c r="I105" s="26">
        <f>VLOOKUP(A105,'Enrollee File- PASTE FROM WIKI'!$A:$E,5,FALSE)</f>
        <v>2.75</v>
      </c>
      <c r="J105" s="27">
        <f>VLOOKUP(A105,'Enrollee File- PASTE FROM WIKI'!$A:$R,18,FALSE)</f>
        <v>4</v>
      </c>
      <c r="K105" s="28">
        <f>VLOOKUP(A105,'Enrollee File- PASTE FROM WIKI'!$A:$S,19,FALSE)</f>
        <v>3</v>
      </c>
      <c r="L105" s="27">
        <f>VLOOKUP(A105,'Enrollee File- PASTE FROM WIKI'!$A:$X,24,FALSE)</f>
        <v>6</v>
      </c>
      <c r="M105" s="28">
        <f>VLOOKUP(A105,'Enrollee File- PASTE FROM WIKI'!$A:$Y,25,FALSE)</f>
        <v>2.33</v>
      </c>
      <c r="N105" s="29">
        <f t="shared" si="4"/>
        <v>2.7285000000000004</v>
      </c>
      <c r="O105" s="30" t="str">
        <f t="shared" si="5"/>
        <v>Pass</v>
      </c>
      <c r="P105" s="26">
        <f>VLOOKUP(A105,'Enrollee File- PASTE FROM WIKI'!$A:$AE,31,FALSE)</f>
        <v>2.7290000000000001</v>
      </c>
      <c r="Q105" s="30" t="str">
        <f>VLOOKUP(A105,'Enrollee File- PASTE FROM WIKI'!$A:$AF,32,FALSE)</f>
        <v>Pass</v>
      </c>
    </row>
    <row r="106" spans="1:17" ht="28" customHeight="1" x14ac:dyDescent="0.6">
      <c r="A106" s="82" t="str">
        <f>'Enrollee File- PASTE FROM WIKI'!A106</f>
        <v>f9ffba5a-657f-429c-ac2f-a4f000ace0df</v>
      </c>
      <c r="B106" s="24" t="str">
        <f>VLOOKUP(A106,'Enrollee File- PASTE FROM WIKI'!$A:$C,3,FALSE)</f>
        <v>Ralph Haynes</v>
      </c>
      <c r="C106" s="25" t="str">
        <f>VLOOKUP(A106,'Enrollee File- PASTE FROM WIKI'!$A:$D,4,FALSE)</f>
        <v>Enrolled</v>
      </c>
      <c r="D106" s="25" t="str">
        <f>VLOOKUP(A106,'Enrollee File- PASTE FROM WIKI'!$A:$AP,42,FALSE)</f>
        <v>Valera Vanessa</v>
      </c>
      <c r="E106" s="50" t="str">
        <f>VLOOKUP(A106,'Enrollee File- PASTE FROM WIKI'!$A:$AQ,43,FALSE)</f>
        <v xml:space="preserve">X331 The Bronx School of Young Leaders </v>
      </c>
      <c r="F106" s="26">
        <f>VLOOKUP(A106,'Enrollee File- PASTE FROM WIKI'!$A:$I,9,FALSE)</f>
        <v>2</v>
      </c>
      <c r="G106" s="26">
        <f>VLOOKUP(A106,'Enrollee File- PASTE FROM WIKI'!$A:$M,13,FALSE)</f>
        <v>2.75</v>
      </c>
      <c r="H106" s="26">
        <f>VLOOKUP(A106,'Enrollee File- PASTE FROM WIKI'!$A:$Q,17,FALSE)</f>
        <v>2.5</v>
      </c>
      <c r="I106" s="26">
        <f>VLOOKUP(A106,'Enrollee File- PASTE FROM WIKI'!$A:$E,5,FALSE)</f>
        <v>2.42</v>
      </c>
      <c r="J106" s="27">
        <f>VLOOKUP(A106,'Enrollee File- PASTE FROM WIKI'!$A:$R,18,FALSE)</f>
        <v>4</v>
      </c>
      <c r="K106" s="28">
        <f>VLOOKUP(A106,'Enrollee File- PASTE FROM WIKI'!$A:$S,19,FALSE)</f>
        <v>2.75</v>
      </c>
      <c r="L106" s="27">
        <f>VLOOKUP(A106,'Enrollee File- PASTE FROM WIKI'!$A:$X,24,FALSE)</f>
        <v>6</v>
      </c>
      <c r="M106" s="28">
        <f>VLOOKUP(A106,'Enrollee File- PASTE FROM WIKI'!$A:$Y,25,FALSE)</f>
        <v>2.17</v>
      </c>
      <c r="N106" s="29">
        <f t="shared" si="4"/>
        <v>2.4525000000000001</v>
      </c>
      <c r="O106" s="30" t="str">
        <f t="shared" si="5"/>
        <v>Pass</v>
      </c>
      <c r="P106" s="26">
        <f>VLOOKUP(A106,'Enrollee File- PASTE FROM WIKI'!$A:$AE,31,FALSE)</f>
        <v>2.4500000000000002</v>
      </c>
      <c r="Q106" s="30" t="str">
        <f>VLOOKUP(A106,'Enrollee File- PASTE FROM WIKI'!$A:$AF,32,FALSE)</f>
        <v>Pass</v>
      </c>
    </row>
    <row r="107" spans="1:17" ht="28" customHeight="1" x14ac:dyDescent="0.6">
      <c r="A107" s="82" t="str">
        <f>'Enrollee File- PASTE FROM WIKI'!A107</f>
        <v>d26ed919-280f-497e-b7da-a41001424066</v>
      </c>
      <c r="B107" s="24" t="str">
        <f>VLOOKUP(A107,'Enrollee File- PASTE FROM WIKI'!$A:$C,3,FALSE)</f>
        <v>Ramon Perdomo</v>
      </c>
      <c r="C107" s="25" t="str">
        <f>VLOOKUP(A107,'Enrollee File- PASTE FROM WIKI'!$A:$D,4,FALSE)</f>
        <v>Enrolled</v>
      </c>
      <c r="D107" s="25" t="str">
        <f>VLOOKUP(A107,'Enrollee File- PASTE FROM WIKI'!$A:$AP,42,FALSE)</f>
        <v>Kaitlin Zisa</v>
      </c>
      <c r="E107" s="50" t="str">
        <f>VLOOKUP(A107,'Enrollee File- PASTE FROM WIKI'!$A:$AQ,43,FALSE)</f>
        <v xml:space="preserve">M079 Dr. Horan School M079 </v>
      </c>
      <c r="F107" s="26">
        <f>VLOOKUP(A107,'Enrollee File- PASTE FROM WIKI'!$A:$I,9,FALSE)</f>
        <v>3</v>
      </c>
      <c r="G107" s="26">
        <f>VLOOKUP(A107,'Enrollee File- PASTE FROM WIKI'!$A:$M,13,FALSE)</f>
        <v>3</v>
      </c>
      <c r="H107" s="26">
        <f>VLOOKUP(A107,'Enrollee File- PASTE FROM WIKI'!$A:$Q,17,FALSE)</f>
        <v>2.75</v>
      </c>
      <c r="I107" s="26">
        <f>VLOOKUP(A107,'Enrollee File- PASTE FROM WIKI'!$A:$E,5,FALSE)</f>
        <v>2.92</v>
      </c>
      <c r="J107" s="27">
        <f>VLOOKUP(A107,'Enrollee File- PASTE FROM WIKI'!$A:$R,18,FALSE)</f>
        <v>4</v>
      </c>
      <c r="K107" s="28">
        <f>VLOOKUP(A107,'Enrollee File- PASTE FROM WIKI'!$A:$S,19,FALSE)</f>
        <v>3</v>
      </c>
      <c r="L107" s="27">
        <f>VLOOKUP(A107,'Enrollee File- PASTE FROM WIKI'!$A:$X,24,FALSE)</f>
        <v>6</v>
      </c>
      <c r="M107" s="28">
        <f>VLOOKUP(A107,'Enrollee File- PASTE FROM WIKI'!$A:$Y,25,FALSE)</f>
        <v>2</v>
      </c>
      <c r="N107" s="29">
        <f t="shared" si="4"/>
        <v>2.7559999999999998</v>
      </c>
      <c r="O107" s="30" t="str">
        <f t="shared" si="5"/>
        <v>Pass</v>
      </c>
      <c r="P107" s="26">
        <f>VLOOKUP(A107,'Enrollee File- PASTE FROM WIKI'!$A:$AE,31,FALSE)</f>
        <v>2.754</v>
      </c>
      <c r="Q107" s="30" t="str">
        <f>VLOOKUP(A107,'Enrollee File- PASTE FROM WIKI'!$A:$AF,32,FALSE)</f>
        <v>Pass</v>
      </c>
    </row>
    <row r="108" spans="1:17" ht="28" customHeight="1" x14ac:dyDescent="0.6">
      <c r="A108" s="82" t="str">
        <f>'Enrollee File- PASTE FROM WIKI'!A108</f>
        <v>a6c83a59-ce56-4a10-96e1-a5700169fa24</v>
      </c>
      <c r="B108" s="24" t="str">
        <f>VLOOKUP(A108,'Enrollee File- PASTE FROM WIKI'!$A:$C,3,FALSE)</f>
        <v>Rasheed Sparks</v>
      </c>
      <c r="C108" s="25" t="str">
        <f>VLOOKUP(A108,'Enrollee File- PASTE FROM WIKI'!$A:$D,4,FALSE)</f>
        <v>Enrolled</v>
      </c>
      <c r="D108" s="25" t="str">
        <f>VLOOKUP(A108,'Enrollee File- PASTE FROM WIKI'!$A:$AP,42,FALSE)</f>
        <v>Danielle Cooley</v>
      </c>
      <c r="E108" s="50" t="str">
        <f>VLOOKUP(A108,'Enrollee File- PASTE FROM WIKI'!$A:$AQ,43,FALSE)</f>
        <v xml:space="preserve">M369 Urban Assembly School for the Performing Arts </v>
      </c>
      <c r="F108" s="26">
        <f>VLOOKUP(A108,'Enrollee File- PASTE FROM WIKI'!$A:$I,9,FALSE)</f>
        <v>2.75</v>
      </c>
      <c r="G108" s="26">
        <f>VLOOKUP(A108,'Enrollee File- PASTE FROM WIKI'!$A:$M,13,FALSE)</f>
        <v>3</v>
      </c>
      <c r="H108" s="26">
        <f>VLOOKUP(A108,'Enrollee File- PASTE FROM WIKI'!$A:$Q,17,FALSE)</f>
        <v>3</v>
      </c>
      <c r="I108" s="26">
        <f>VLOOKUP(A108,'Enrollee File- PASTE FROM WIKI'!$A:$E,5,FALSE)</f>
        <v>2.92</v>
      </c>
      <c r="J108" s="27">
        <f>VLOOKUP(A108,'Enrollee File- PASTE FROM WIKI'!$A:$R,18,FALSE)</f>
        <v>4</v>
      </c>
      <c r="K108" s="28">
        <f>VLOOKUP(A108,'Enrollee File- PASTE FROM WIKI'!$A:$S,19,FALSE)</f>
        <v>2.75</v>
      </c>
      <c r="L108" s="27">
        <f>VLOOKUP(A108,'Enrollee File- PASTE FROM WIKI'!$A:$X,24,FALSE)</f>
        <v>6</v>
      </c>
      <c r="M108" s="28">
        <f>VLOOKUP(A108,'Enrollee File- PASTE FROM WIKI'!$A:$Y,25,FALSE)</f>
        <v>3</v>
      </c>
      <c r="N108" s="29">
        <f t="shared" si="4"/>
        <v>2.8935</v>
      </c>
      <c r="O108" s="30" t="str">
        <f t="shared" si="5"/>
        <v>Pass</v>
      </c>
      <c r="P108" s="26">
        <f>VLOOKUP(A108,'Enrollee File- PASTE FROM WIKI'!$A:$AE,31,FALSE)</f>
        <v>2.8919999999999999</v>
      </c>
      <c r="Q108" s="30" t="str">
        <f>VLOOKUP(A108,'Enrollee File- PASTE FROM WIKI'!$A:$AF,32,FALSE)</f>
        <v>Pass</v>
      </c>
    </row>
    <row r="109" spans="1:17" ht="28" customHeight="1" x14ac:dyDescent="0.6">
      <c r="A109" s="82" t="str">
        <f>'Enrollee File- PASTE FROM WIKI'!A109</f>
        <v>3cb45329-188f-4070-94af-a4a6011058e3</v>
      </c>
      <c r="B109" s="24" t="str">
        <f>VLOOKUP(A109,'Enrollee File- PASTE FROM WIKI'!$A:$C,3,FALSE)</f>
        <v>Rashi Mager Garfield</v>
      </c>
      <c r="C109" s="25" t="str">
        <f>VLOOKUP(A109,'Enrollee File- PASTE FROM WIKI'!$A:$D,4,FALSE)</f>
        <v>Enrolled</v>
      </c>
      <c r="D109" s="25" t="str">
        <f>VLOOKUP(A109,'Enrollee File- PASTE FROM WIKI'!$A:$AP,42,FALSE)</f>
        <v>Gabrielle Lee</v>
      </c>
      <c r="E109" s="50" t="str">
        <f>VLOOKUP(A109,'Enrollee File- PASTE FROM WIKI'!$A:$AQ,43,FALSE)</f>
        <v xml:space="preserve">X089 P.S. 089 Bronx </v>
      </c>
      <c r="F109" s="26">
        <f>VLOOKUP(A109,'Enrollee File- PASTE FROM WIKI'!$A:$I,9,FALSE)</f>
        <v>1.75</v>
      </c>
      <c r="G109" s="26">
        <f>VLOOKUP(A109,'Enrollee File- PASTE FROM WIKI'!$A:$M,13,FALSE)</f>
        <v>3</v>
      </c>
      <c r="H109" s="26">
        <f>VLOOKUP(A109,'Enrollee File- PASTE FROM WIKI'!$A:$Q,17,FALSE)</f>
        <v>3</v>
      </c>
      <c r="I109" s="26">
        <f>VLOOKUP(A109,'Enrollee File- PASTE FROM WIKI'!$A:$E,5,FALSE)</f>
        <v>2.58</v>
      </c>
      <c r="J109" s="27">
        <f>VLOOKUP(A109,'Enrollee File- PASTE FROM WIKI'!$A:$R,18,FALSE)</f>
        <v>4</v>
      </c>
      <c r="K109" s="28">
        <f>VLOOKUP(A109,'Enrollee File- PASTE FROM WIKI'!$A:$S,19,FALSE)</f>
        <v>3</v>
      </c>
      <c r="L109" s="27">
        <f>VLOOKUP(A109,'Enrollee File- PASTE FROM WIKI'!$A:$X,24,FALSE)</f>
        <v>6</v>
      </c>
      <c r="M109" s="28">
        <f>VLOOKUP(A109,'Enrollee File- PASTE FROM WIKI'!$A:$Y,25,FALSE)</f>
        <v>2.67</v>
      </c>
      <c r="N109" s="29">
        <f t="shared" si="4"/>
        <v>2.7030000000000003</v>
      </c>
      <c r="O109" s="30" t="str">
        <f t="shared" si="5"/>
        <v>Pass</v>
      </c>
      <c r="P109" s="26">
        <f>VLOOKUP(A109,'Enrollee File- PASTE FROM WIKI'!$A:$AE,31,FALSE)</f>
        <v>2.7040000000000002</v>
      </c>
      <c r="Q109" s="30" t="str">
        <f>VLOOKUP(A109,'Enrollee File- PASTE FROM WIKI'!$A:$AF,32,FALSE)</f>
        <v>Pass</v>
      </c>
    </row>
    <row r="110" spans="1:17" ht="28" customHeight="1" x14ac:dyDescent="0.6">
      <c r="A110" s="82" t="str">
        <f>'Enrollee File- PASTE FROM WIKI'!A110</f>
        <v>51fc415d-ae40-431d-b6e2-a53301495c59</v>
      </c>
      <c r="B110" s="24" t="str">
        <f>VLOOKUP(A110,'Enrollee File- PASTE FROM WIKI'!$A:$C,3,FALSE)</f>
        <v>Reginald Mccrimmon</v>
      </c>
      <c r="C110" s="25" t="str">
        <f>VLOOKUP(A110,'Enrollee File- PASTE FROM WIKI'!$A:$D,4,FALSE)</f>
        <v>Enrolled</v>
      </c>
      <c r="D110" s="25" t="str">
        <f>VLOOKUP(A110,'Enrollee File- PASTE FROM WIKI'!$A:$AP,42,FALSE)</f>
        <v>Alexis Betancourt</v>
      </c>
      <c r="E110" s="50" t="str">
        <f>VLOOKUP(A110,'Enrollee File- PASTE FROM WIKI'!$A:$AQ,43,FALSE)</f>
        <v xml:space="preserve">X101 M.S. X101 Edward R. Byrne </v>
      </c>
      <c r="F110" s="26">
        <f>VLOOKUP(A110,'Enrollee File- PASTE FROM WIKI'!$A:$I,9,FALSE)</f>
        <v>2.5</v>
      </c>
      <c r="G110" s="26">
        <f>VLOOKUP(A110,'Enrollee File- PASTE FROM WIKI'!$A:$M,13,FALSE)</f>
        <v>3</v>
      </c>
      <c r="H110" s="26">
        <f>VLOOKUP(A110,'Enrollee File- PASTE FROM WIKI'!$A:$Q,17,FALSE)</f>
        <v>3</v>
      </c>
      <c r="I110" s="26">
        <f>VLOOKUP(A110,'Enrollee File- PASTE FROM WIKI'!$A:$E,5,FALSE)</f>
        <v>2.83</v>
      </c>
      <c r="J110" s="27">
        <f>VLOOKUP(A110,'Enrollee File- PASTE FROM WIKI'!$A:$R,18,FALSE)</f>
        <v>4</v>
      </c>
      <c r="K110" s="28">
        <f>VLOOKUP(A110,'Enrollee File- PASTE FROM WIKI'!$A:$S,19,FALSE)</f>
        <v>2</v>
      </c>
      <c r="L110" s="27">
        <f>VLOOKUP(A110,'Enrollee File- PASTE FROM WIKI'!$A:$X,24,FALSE)</f>
        <v>6</v>
      </c>
      <c r="M110" s="28">
        <f>VLOOKUP(A110,'Enrollee File- PASTE FROM WIKI'!$A:$Y,25,FALSE)</f>
        <v>3</v>
      </c>
      <c r="N110" s="29">
        <f t="shared" si="4"/>
        <v>2.6565000000000003</v>
      </c>
      <c r="O110" s="30" t="str">
        <f t="shared" si="5"/>
        <v>Pass</v>
      </c>
      <c r="P110" s="26">
        <f>VLOOKUP(A110,'Enrollee File- PASTE FROM WIKI'!$A:$AE,31,FALSE)</f>
        <v>2.6579999999999999</v>
      </c>
      <c r="Q110" s="30" t="str">
        <f>VLOOKUP(A110,'Enrollee File- PASTE FROM WIKI'!$A:$AF,32,FALSE)</f>
        <v>Pass</v>
      </c>
    </row>
    <row r="111" spans="1:17" ht="28" customHeight="1" x14ac:dyDescent="0.6">
      <c r="A111" s="82" t="str">
        <f>'Enrollee File- PASTE FROM WIKI'!A111</f>
        <v>7444681c-dede-4a89-b8cb-a5ee01741f4c</v>
      </c>
      <c r="B111" s="24" t="str">
        <f>VLOOKUP(A111,'Enrollee File- PASTE FROM WIKI'!$A:$C,3,FALSE)</f>
        <v>Renee Rispoli</v>
      </c>
      <c r="C111" s="25" t="str">
        <f>VLOOKUP(A111,'Enrollee File- PASTE FROM WIKI'!$A:$D,4,FALSE)</f>
        <v>Enrolled</v>
      </c>
      <c r="D111" s="25" t="str">
        <f>VLOOKUP(A111,'Enrollee File- PASTE FROM WIKI'!$A:$AP,42,FALSE)</f>
        <v>Sashennae Williams</v>
      </c>
      <c r="E111" s="50" t="str">
        <f>VLOOKUP(A111,'Enrollee File- PASTE FROM WIKI'!$A:$AQ,43,FALSE)</f>
        <v xml:space="preserve">M079 Dr. Horan School M079 </v>
      </c>
      <c r="F111" s="26">
        <f>VLOOKUP(A111,'Enrollee File- PASTE FROM WIKI'!$A:$I,9,FALSE)</f>
        <v>3</v>
      </c>
      <c r="G111" s="26">
        <f>VLOOKUP(A111,'Enrollee File- PASTE FROM WIKI'!$A:$M,13,FALSE)</f>
        <v>3</v>
      </c>
      <c r="H111" s="26">
        <f>VLOOKUP(A111,'Enrollee File- PASTE FROM WIKI'!$A:$Q,17,FALSE)</f>
        <v>2.75</v>
      </c>
      <c r="I111" s="26">
        <f>VLOOKUP(A111,'Enrollee File- PASTE FROM WIKI'!$A:$E,5,FALSE)</f>
        <v>2.92</v>
      </c>
      <c r="J111" s="27">
        <f>VLOOKUP(A111,'Enrollee File- PASTE FROM WIKI'!$A:$R,18,FALSE)</f>
        <v>4</v>
      </c>
      <c r="K111" s="28">
        <f>VLOOKUP(A111,'Enrollee File- PASTE FROM WIKI'!$A:$S,19,FALSE)</f>
        <v>2.75</v>
      </c>
      <c r="L111" s="27">
        <f>VLOOKUP(A111,'Enrollee File- PASTE FROM WIKI'!$A:$X,24,FALSE)</f>
        <v>5</v>
      </c>
      <c r="M111" s="28">
        <f>VLOOKUP(A111,'Enrollee File- PASTE FROM WIKI'!$A:$Y,25,FALSE)</f>
        <v>2.8</v>
      </c>
      <c r="N111" s="29">
        <f t="shared" si="4"/>
        <v>2.8534999999999999</v>
      </c>
      <c r="O111" s="30" t="str">
        <f t="shared" si="5"/>
        <v>Pass</v>
      </c>
      <c r="P111" s="26" t="str">
        <f>VLOOKUP(A111,'Enrollee File- PASTE FROM WIKI'!$A:$AE,31,FALSE)</f>
        <v>Not all ratings have been entered</v>
      </c>
      <c r="Q111" s="30" t="str">
        <f>VLOOKUP(A111,'Enrollee File- PASTE FROM WIKI'!$A:$AF,32,FALSE)</f>
        <v>Not all ratings have been entered</v>
      </c>
    </row>
    <row r="112" spans="1:17" ht="28" customHeight="1" x14ac:dyDescent="0.6">
      <c r="A112" s="82" t="str">
        <f>'Enrollee File- PASTE FROM WIKI'!A112</f>
        <v>fd2e1db7-2d77-4420-a1b1-a5fa00bbd81e</v>
      </c>
      <c r="B112" s="24" t="str">
        <f>VLOOKUP(A112,'Enrollee File- PASTE FROM WIKI'!$A:$C,3,FALSE)</f>
        <v>Richard Billson</v>
      </c>
      <c r="C112" s="25" t="str">
        <f>VLOOKUP(A112,'Enrollee File- PASTE FROM WIKI'!$A:$D,4,FALSE)</f>
        <v>Enrolled</v>
      </c>
      <c r="D112" s="25" t="str">
        <f>VLOOKUP(A112,'Enrollee File- PASTE FROM WIKI'!$A:$AP,42,FALSE)</f>
        <v>Vaughan Danvers</v>
      </c>
      <c r="E112" s="50" t="str">
        <f>VLOOKUP(A112,'Enrollee File- PASTE FROM WIKI'!$A:$AQ,43,FALSE)</f>
        <v xml:space="preserve">K227 J.H.S. 227 Edward B. Shallow </v>
      </c>
      <c r="F112" s="26">
        <f>VLOOKUP(A112,'Enrollee File- PASTE FROM WIKI'!$A:$I,9,FALSE)</f>
        <v>1.5</v>
      </c>
      <c r="G112" s="26">
        <f>VLOOKUP(A112,'Enrollee File- PASTE FROM WIKI'!$A:$M,13,FALSE)</f>
        <v>2.25</v>
      </c>
      <c r="H112" s="26">
        <f>VLOOKUP(A112,'Enrollee File- PASTE FROM WIKI'!$A:$Q,17,FALSE)</f>
        <v>2.5</v>
      </c>
      <c r="I112" s="26">
        <f>VLOOKUP(A112,'Enrollee File- PASTE FROM WIKI'!$A:$E,5,FALSE)</f>
        <v>2.08</v>
      </c>
      <c r="J112" s="27">
        <f>VLOOKUP(A112,'Enrollee File- PASTE FROM WIKI'!$A:$R,18,FALSE)</f>
        <v>4</v>
      </c>
      <c r="K112" s="28">
        <f>VLOOKUP(A112,'Enrollee File- PASTE FROM WIKI'!$A:$S,19,FALSE)</f>
        <v>3</v>
      </c>
      <c r="L112" s="27">
        <f>VLOOKUP(A112,'Enrollee File- PASTE FROM WIKI'!$A:$X,24,FALSE)</f>
        <v>6</v>
      </c>
      <c r="M112" s="28">
        <f>VLOOKUP(A112,'Enrollee File- PASTE FROM WIKI'!$A:$Y,25,FALSE)</f>
        <v>2.83</v>
      </c>
      <c r="N112" s="29">
        <f t="shared" si="4"/>
        <v>2.46</v>
      </c>
      <c r="O112" s="30" t="str">
        <f t="shared" si="5"/>
        <v>Pass</v>
      </c>
      <c r="P112" s="26">
        <f>VLOOKUP(A112,'Enrollee File- PASTE FROM WIKI'!$A:$AE,31,FALSE)</f>
        <v>2.4620000000000002</v>
      </c>
      <c r="Q112" s="30" t="str">
        <f>VLOOKUP(A112,'Enrollee File- PASTE FROM WIKI'!$A:$AF,32,FALSE)</f>
        <v>Pass</v>
      </c>
    </row>
    <row r="113" spans="1:17" ht="28" customHeight="1" x14ac:dyDescent="0.6">
      <c r="A113" s="82" t="str">
        <f>'Enrollee File- PASTE FROM WIKI'!A113</f>
        <v>6e149dc3-fa5a-42e3-9901-a5d700fd70cb</v>
      </c>
      <c r="B113" s="24" t="str">
        <f>VLOOKUP(A113,'Enrollee File- PASTE FROM WIKI'!$A:$C,3,FALSE)</f>
        <v>Robyn Collins</v>
      </c>
      <c r="C113" s="25" t="str">
        <f>VLOOKUP(A113,'Enrollee File- PASTE FROM WIKI'!$A:$D,4,FALSE)</f>
        <v>Enrolled</v>
      </c>
      <c r="D113" s="25" t="str">
        <f>VLOOKUP(A113,'Enrollee File- PASTE FROM WIKI'!$A:$AP,42,FALSE)</f>
        <v>Tatiana Baron</v>
      </c>
      <c r="E113" s="50" t="str">
        <f>VLOOKUP(A113,'Enrollee File- PASTE FROM WIKI'!$A:$AQ,43,FALSE)</f>
        <v xml:space="preserve">M079 Dr. Horan School M079 </v>
      </c>
      <c r="F113" s="26">
        <f>VLOOKUP(A113,'Enrollee File- PASTE FROM WIKI'!$A:$I,9,FALSE)</f>
        <v>1.5</v>
      </c>
      <c r="G113" s="26">
        <f>VLOOKUP(A113,'Enrollee File- PASTE FROM WIKI'!$A:$M,13,FALSE)</f>
        <v>3</v>
      </c>
      <c r="H113" s="26">
        <f>VLOOKUP(A113,'Enrollee File- PASTE FROM WIKI'!$A:$Q,17,FALSE)</f>
        <v>2.75</v>
      </c>
      <c r="I113" s="26">
        <f>VLOOKUP(A113,'Enrollee File- PASTE FROM WIKI'!$A:$E,5,FALSE)</f>
        <v>2.42</v>
      </c>
      <c r="J113" s="27">
        <f>VLOOKUP(A113,'Enrollee File- PASTE FROM WIKI'!$A:$R,18,FALSE)</f>
        <v>4</v>
      </c>
      <c r="K113" s="28">
        <f>VLOOKUP(A113,'Enrollee File- PASTE FROM WIKI'!$A:$S,19,FALSE)</f>
        <v>3</v>
      </c>
      <c r="L113" s="27">
        <f>VLOOKUP(A113,'Enrollee File- PASTE FROM WIKI'!$A:$X,24,FALSE)</f>
        <v>5</v>
      </c>
      <c r="M113" s="28">
        <f>VLOOKUP(A113,'Enrollee File- PASTE FROM WIKI'!$A:$Y,25,FALSE)</f>
        <v>3</v>
      </c>
      <c r="N113" s="29">
        <f t="shared" si="4"/>
        <v>2.681</v>
      </c>
      <c r="O113" s="30" t="str">
        <f t="shared" si="5"/>
        <v>Pass</v>
      </c>
      <c r="P113" s="26" t="str">
        <f>VLOOKUP(A113,'Enrollee File- PASTE FROM WIKI'!$A:$AE,31,FALSE)</f>
        <v>Not all ratings have been entered</v>
      </c>
      <c r="Q113" s="30" t="str">
        <f>VLOOKUP(A113,'Enrollee File- PASTE FROM WIKI'!$A:$AF,32,FALSE)</f>
        <v>Not all ratings have been entered</v>
      </c>
    </row>
    <row r="114" spans="1:17" ht="28" customHeight="1" x14ac:dyDescent="0.6">
      <c r="A114" s="82" t="str">
        <f>'Enrollee File- PASTE FROM WIKI'!A114</f>
        <v>89944cae-fa2e-47fe-a8bd-a5bd00f2f710</v>
      </c>
      <c r="B114" s="24" t="str">
        <f>VLOOKUP(A114,'Enrollee File- PASTE FROM WIKI'!$A:$C,3,FALSE)</f>
        <v>Ryan Harold</v>
      </c>
      <c r="C114" s="25" t="str">
        <f>VLOOKUP(A114,'Enrollee File- PASTE FROM WIKI'!$A:$D,4,FALSE)</f>
        <v>Enrolled</v>
      </c>
      <c r="D114" s="25" t="str">
        <f>VLOOKUP(A114,'Enrollee File- PASTE FROM WIKI'!$A:$AP,42,FALSE)</f>
        <v>Kemouy Bhalai</v>
      </c>
      <c r="E114" s="50" t="str">
        <f>VLOOKUP(A114,'Enrollee File- PASTE FROM WIKI'!$A:$AQ,43,FALSE)</f>
        <v xml:space="preserve">K422 Spring Creek Community School </v>
      </c>
      <c r="F114" s="26">
        <f>VLOOKUP(A114,'Enrollee File- PASTE FROM WIKI'!$A:$I,9,FALSE)</f>
        <v>2.25</v>
      </c>
      <c r="G114" s="26">
        <f>VLOOKUP(A114,'Enrollee File- PASTE FROM WIKI'!$A:$M,13,FALSE)</f>
        <v>1.75</v>
      </c>
      <c r="H114" s="26">
        <f>VLOOKUP(A114,'Enrollee File- PASTE FROM WIKI'!$A:$Q,17,FALSE)</f>
        <v>3</v>
      </c>
      <c r="I114" s="26">
        <f>VLOOKUP(A114,'Enrollee File- PASTE FROM WIKI'!$A:$E,5,FALSE)</f>
        <v>2.33</v>
      </c>
      <c r="J114" s="27">
        <f>VLOOKUP(A114,'Enrollee File- PASTE FROM WIKI'!$A:$R,18,FALSE)</f>
        <v>4</v>
      </c>
      <c r="K114" s="28">
        <f>VLOOKUP(A114,'Enrollee File- PASTE FROM WIKI'!$A:$S,19,FALSE)</f>
        <v>3</v>
      </c>
      <c r="L114" s="27">
        <f>VLOOKUP(A114,'Enrollee File- PASTE FROM WIKI'!$A:$X,24,FALSE)</f>
        <v>6</v>
      </c>
      <c r="M114" s="28">
        <f>VLOOKUP(A114,'Enrollee File- PASTE FROM WIKI'!$A:$Y,25,FALSE)</f>
        <v>2.17</v>
      </c>
      <c r="N114" s="29">
        <f t="shared" si="4"/>
        <v>2.4655000000000005</v>
      </c>
      <c r="O114" s="30" t="str">
        <f t="shared" si="5"/>
        <v>Pass</v>
      </c>
      <c r="P114" s="26">
        <f>VLOOKUP(A114,'Enrollee File- PASTE FROM WIKI'!$A:$AE,31,FALSE)</f>
        <v>2.4670000000000001</v>
      </c>
      <c r="Q114" s="30" t="str">
        <f>VLOOKUP(A114,'Enrollee File- PASTE FROM WIKI'!$A:$AF,32,FALSE)</f>
        <v>Pass</v>
      </c>
    </row>
    <row r="115" spans="1:17" ht="28" customHeight="1" x14ac:dyDescent="0.6">
      <c r="A115" s="82" t="str">
        <f>'Enrollee File- PASTE FROM WIKI'!A115</f>
        <v>2ac26e5e-59e3-438c-9ebd-a59d00f3052d</v>
      </c>
      <c r="B115" s="24" t="str">
        <f>VLOOKUP(A115,'Enrollee File- PASTE FROM WIKI'!$A:$C,3,FALSE)</f>
        <v>Samantha Brijmohan</v>
      </c>
      <c r="C115" s="25" t="str">
        <f>VLOOKUP(A115,'Enrollee File- PASTE FROM WIKI'!$A:$D,4,FALSE)</f>
        <v>Enrolled</v>
      </c>
      <c r="D115" s="25" t="str">
        <f>VLOOKUP(A115,'Enrollee File- PASTE FROM WIKI'!$A:$AP,42,FALSE)</f>
        <v>Riyad Baksh</v>
      </c>
      <c r="E115" s="50" t="str">
        <f>VLOOKUP(A115,'Enrollee File- PASTE FROM WIKI'!$A:$AQ,43,FALSE)</f>
        <v xml:space="preserve">Q049 P.S. 049 Dorothy Bonawit Kole </v>
      </c>
      <c r="F115" s="26">
        <f>VLOOKUP(A115,'Enrollee File- PASTE FROM WIKI'!$A:$I,9,FALSE)</f>
        <v>2.5</v>
      </c>
      <c r="G115" s="26">
        <f>VLOOKUP(A115,'Enrollee File- PASTE FROM WIKI'!$A:$M,13,FALSE)</f>
        <v>3</v>
      </c>
      <c r="H115" s="26">
        <f>VLOOKUP(A115,'Enrollee File- PASTE FROM WIKI'!$A:$Q,17,FALSE)</f>
        <v>2.5</v>
      </c>
      <c r="I115" s="26">
        <f>VLOOKUP(A115,'Enrollee File- PASTE FROM WIKI'!$A:$E,5,FALSE)</f>
        <v>2.67</v>
      </c>
      <c r="J115" s="27">
        <f>VLOOKUP(A115,'Enrollee File- PASTE FROM WIKI'!$A:$R,18,FALSE)</f>
        <v>4</v>
      </c>
      <c r="K115" s="28">
        <f>VLOOKUP(A115,'Enrollee File- PASTE FROM WIKI'!$A:$S,19,FALSE)</f>
        <v>3</v>
      </c>
      <c r="L115" s="27">
        <f>VLOOKUP(A115,'Enrollee File- PASTE FROM WIKI'!$A:$X,24,FALSE)</f>
        <v>6</v>
      </c>
      <c r="M115" s="28">
        <f>VLOOKUP(A115,'Enrollee File- PASTE FROM WIKI'!$A:$Y,25,FALSE)</f>
        <v>2.67</v>
      </c>
      <c r="N115" s="29">
        <f t="shared" si="4"/>
        <v>2.7525000000000004</v>
      </c>
      <c r="O115" s="30" t="str">
        <f t="shared" si="5"/>
        <v>Pass</v>
      </c>
      <c r="P115" s="26">
        <f>VLOOKUP(A115,'Enrollee File- PASTE FROM WIKI'!$A:$AE,31,FALSE)</f>
        <v>2.75</v>
      </c>
      <c r="Q115" s="30" t="str">
        <f>VLOOKUP(A115,'Enrollee File- PASTE FROM WIKI'!$A:$AF,32,FALSE)</f>
        <v>Pass</v>
      </c>
    </row>
    <row r="116" spans="1:17" ht="28" customHeight="1" x14ac:dyDescent="0.6">
      <c r="A116" s="82" t="str">
        <f>'Enrollee File- PASTE FROM WIKI'!A116</f>
        <v>4da76833-c52b-4305-b27f-a60f0112c445</v>
      </c>
      <c r="B116" s="24" t="str">
        <f>VLOOKUP(A116,'Enrollee File- PASTE FROM WIKI'!$A:$C,3,FALSE)</f>
        <v>Samantha Friend</v>
      </c>
      <c r="C116" s="25" t="str">
        <f>VLOOKUP(A116,'Enrollee File- PASTE FROM WIKI'!$A:$D,4,FALSE)</f>
        <v>Enrolled</v>
      </c>
      <c r="D116" s="25" t="str">
        <f>VLOOKUP(A116,'Enrollee File- PASTE FROM WIKI'!$A:$AP,42,FALSE)</f>
        <v>Shannon Taylor</v>
      </c>
      <c r="E116" s="50" t="str">
        <f>VLOOKUP(A116,'Enrollee File- PASTE FROM WIKI'!$A:$AQ,43,FALSE)</f>
        <v xml:space="preserve">M319 M.S. 319 Maria Teresa </v>
      </c>
      <c r="F116" s="26">
        <f>VLOOKUP(A116,'Enrollee File- PASTE FROM WIKI'!$A:$I,9,FALSE)</f>
        <v>3</v>
      </c>
      <c r="G116" s="26">
        <f>VLOOKUP(A116,'Enrollee File- PASTE FROM WIKI'!$A:$M,13,FALSE)</f>
        <v>3</v>
      </c>
      <c r="H116" s="26">
        <f>VLOOKUP(A116,'Enrollee File- PASTE FROM WIKI'!$A:$Q,17,FALSE)</f>
        <v>3</v>
      </c>
      <c r="I116" s="26">
        <f>VLOOKUP(A116,'Enrollee File- PASTE FROM WIKI'!$A:$E,5,FALSE)</f>
        <v>3</v>
      </c>
      <c r="J116" s="27">
        <f>VLOOKUP(A116,'Enrollee File- PASTE FROM WIKI'!$A:$R,18,FALSE)</f>
        <v>4</v>
      </c>
      <c r="K116" s="28">
        <f>VLOOKUP(A116,'Enrollee File- PASTE FROM WIKI'!$A:$S,19,FALSE)</f>
        <v>3</v>
      </c>
      <c r="L116" s="27">
        <f>VLOOKUP(A116,'Enrollee File- PASTE FROM WIKI'!$A:$X,24,FALSE)</f>
        <v>6</v>
      </c>
      <c r="M116" s="28">
        <f>VLOOKUP(A116,'Enrollee File- PASTE FROM WIKI'!$A:$Y,25,FALSE)</f>
        <v>3</v>
      </c>
      <c r="N116" s="29">
        <f t="shared" si="4"/>
        <v>3.0000000000000004</v>
      </c>
      <c r="O116" s="30" t="str">
        <f t="shared" si="5"/>
        <v>Pass</v>
      </c>
      <c r="P116" s="26">
        <f>VLOOKUP(A116,'Enrollee File- PASTE FROM WIKI'!$A:$AE,31,FALSE)</f>
        <v>3</v>
      </c>
      <c r="Q116" s="30" t="str">
        <f>VLOOKUP(A116,'Enrollee File- PASTE FROM WIKI'!$A:$AF,32,FALSE)</f>
        <v>Pass</v>
      </c>
    </row>
    <row r="117" spans="1:17" ht="28" customHeight="1" x14ac:dyDescent="0.6">
      <c r="A117" s="82" t="str">
        <f>'Enrollee File- PASTE FROM WIKI'!A117</f>
        <v>7958a324-2a83-4a89-8a6c-a52900e9a6c9</v>
      </c>
      <c r="B117" s="24" t="str">
        <f>VLOOKUP(A117,'Enrollee File- PASTE FROM WIKI'!$A:$C,3,FALSE)</f>
        <v>Samuel Carcamo</v>
      </c>
      <c r="C117" s="25" t="str">
        <f>VLOOKUP(A117,'Enrollee File- PASTE FROM WIKI'!$A:$D,4,FALSE)</f>
        <v>Enrolled</v>
      </c>
      <c r="D117" s="25" t="str">
        <f>VLOOKUP(A117,'Enrollee File- PASTE FROM WIKI'!$A:$AP,42,FALSE)</f>
        <v>Angie Torres</v>
      </c>
      <c r="E117" s="50" t="str">
        <f>VLOOKUP(A117,'Enrollee File- PASTE FROM WIKI'!$A:$AQ,43,FALSE)</f>
        <v xml:space="preserve">K422 Spring Creek Community School </v>
      </c>
      <c r="F117" s="26">
        <f>VLOOKUP(A117,'Enrollee File- PASTE FROM WIKI'!$A:$I,9,FALSE)</f>
        <v>2</v>
      </c>
      <c r="G117" s="26">
        <f>VLOOKUP(A117,'Enrollee File- PASTE FROM WIKI'!$A:$M,13,FALSE)</f>
        <v>2.75</v>
      </c>
      <c r="H117" s="26">
        <f>VLOOKUP(A117,'Enrollee File- PASTE FROM WIKI'!$A:$Q,17,FALSE)</f>
        <v>2.25</v>
      </c>
      <c r="I117" s="26">
        <f>VLOOKUP(A117,'Enrollee File- PASTE FROM WIKI'!$A:$E,5,FALSE)</f>
        <v>2.33</v>
      </c>
      <c r="J117" s="27">
        <f>VLOOKUP(A117,'Enrollee File- PASTE FROM WIKI'!$A:$R,18,FALSE)</f>
        <v>4</v>
      </c>
      <c r="K117" s="28">
        <f>VLOOKUP(A117,'Enrollee File- PASTE FROM WIKI'!$A:$S,19,FALSE)</f>
        <v>2.25</v>
      </c>
      <c r="L117" s="27">
        <f>VLOOKUP(A117,'Enrollee File- PASTE FROM WIKI'!$A:$X,24,FALSE)</f>
        <v>6</v>
      </c>
      <c r="M117" s="28">
        <f>VLOOKUP(A117,'Enrollee File- PASTE FROM WIKI'!$A:$Y,25,FALSE)</f>
        <v>1.5</v>
      </c>
      <c r="N117" s="29">
        <f t="shared" si="4"/>
        <v>2.1440000000000001</v>
      </c>
      <c r="O117" s="30" t="str">
        <f t="shared" si="5"/>
        <v>Consider Evidence</v>
      </c>
      <c r="P117" s="26">
        <f>VLOOKUP(A117,'Enrollee File- PASTE FROM WIKI'!$A:$AE,31,FALSE)</f>
        <v>2.1459999999999999</v>
      </c>
      <c r="Q117" s="30" t="str">
        <f>VLOOKUP(A117,'Enrollee File- PASTE FROM WIKI'!$A:$AF,32,FALSE)</f>
        <v>Consider Evidence</v>
      </c>
    </row>
    <row r="118" spans="1:17" ht="28" customHeight="1" x14ac:dyDescent="0.6">
      <c r="A118" s="82" t="str">
        <f>'Enrollee File- PASTE FROM WIKI'!A118</f>
        <v>9c4fe748-f612-452d-8b1e-a5be00eb682b</v>
      </c>
      <c r="B118" s="24" t="str">
        <f>VLOOKUP(A118,'Enrollee File- PASTE FROM WIKI'!$A:$C,3,FALSE)</f>
        <v>Samuel Chase</v>
      </c>
      <c r="C118" s="25" t="str">
        <f>VLOOKUP(A118,'Enrollee File- PASTE FROM WIKI'!$A:$D,4,FALSE)</f>
        <v>Enrolled</v>
      </c>
      <c r="D118" s="25" t="str">
        <f>VLOOKUP(A118,'Enrollee File- PASTE FROM WIKI'!$A:$AP,42,FALSE)</f>
        <v>Shenaz Kapasi</v>
      </c>
      <c r="E118" s="50" t="str">
        <f>VLOOKUP(A118,'Enrollee File- PASTE FROM WIKI'!$A:$AQ,43,FALSE)</f>
        <v xml:space="preserve">X331 The Bronx School of Young Leaders </v>
      </c>
      <c r="F118" s="26">
        <f>VLOOKUP(A118,'Enrollee File- PASTE FROM WIKI'!$A:$I,9,FALSE)</f>
        <v>2</v>
      </c>
      <c r="G118" s="26">
        <f>VLOOKUP(A118,'Enrollee File- PASTE FROM WIKI'!$A:$M,13,FALSE)</f>
        <v>2.75</v>
      </c>
      <c r="H118" s="26">
        <f>VLOOKUP(A118,'Enrollee File- PASTE FROM WIKI'!$A:$Q,17,FALSE)</f>
        <v>2.5</v>
      </c>
      <c r="I118" s="26">
        <f>VLOOKUP(A118,'Enrollee File- PASTE FROM WIKI'!$A:$E,5,FALSE)</f>
        <v>2.42</v>
      </c>
      <c r="J118" s="27">
        <f>VLOOKUP(A118,'Enrollee File- PASTE FROM WIKI'!$A:$R,18,FALSE)</f>
        <v>4</v>
      </c>
      <c r="K118" s="28">
        <f>VLOOKUP(A118,'Enrollee File- PASTE FROM WIKI'!$A:$S,19,FALSE)</f>
        <v>3</v>
      </c>
      <c r="L118" s="27">
        <f>VLOOKUP(A118,'Enrollee File- PASTE FROM WIKI'!$A:$X,24,FALSE)</f>
        <v>6</v>
      </c>
      <c r="M118" s="28">
        <f>VLOOKUP(A118,'Enrollee File- PASTE FROM WIKI'!$A:$Y,25,FALSE)</f>
        <v>2.83</v>
      </c>
      <c r="N118" s="29">
        <f t="shared" si="4"/>
        <v>2.6470000000000002</v>
      </c>
      <c r="O118" s="30" t="str">
        <f t="shared" si="5"/>
        <v>Pass</v>
      </c>
      <c r="P118" s="26">
        <f>VLOOKUP(A118,'Enrollee File- PASTE FROM WIKI'!$A:$AE,31,FALSE)</f>
        <v>2.6459999999999999</v>
      </c>
      <c r="Q118" s="30" t="str">
        <f>VLOOKUP(A118,'Enrollee File- PASTE FROM WIKI'!$A:$AF,32,FALSE)</f>
        <v>Pass</v>
      </c>
    </row>
    <row r="119" spans="1:17" ht="28" customHeight="1" x14ac:dyDescent="0.6">
      <c r="A119" s="82" t="str">
        <f>'Enrollee File- PASTE FROM WIKI'!A119</f>
        <v>743cf306-b2a6-403b-a753-a42700abf49c</v>
      </c>
      <c r="B119" s="24" t="str">
        <f>VLOOKUP(A119,'Enrollee File- PASTE FROM WIKI'!$A:$C,3,FALSE)</f>
        <v>Sha-Mecca  Hawkins</v>
      </c>
      <c r="C119" s="25" t="str">
        <f>VLOOKUP(A119,'Enrollee File- PASTE FROM WIKI'!$A:$D,4,FALSE)</f>
        <v>Enrolled</v>
      </c>
      <c r="D119" s="25" t="str">
        <f>VLOOKUP(A119,'Enrollee File- PASTE FROM WIKI'!$A:$AP,42,FALSE)</f>
        <v>Fran Piccone</v>
      </c>
      <c r="E119" s="50" t="str">
        <f>VLOOKUP(A119,'Enrollee File- PASTE FROM WIKI'!$A:$AQ,43,FALSE)</f>
        <v xml:space="preserve">Q137 MS 137 Q </v>
      </c>
      <c r="F119" s="26">
        <f>VLOOKUP(A119,'Enrollee File- PASTE FROM WIKI'!$A:$I,9,FALSE)</f>
        <v>1.5</v>
      </c>
      <c r="G119" s="26">
        <f>VLOOKUP(A119,'Enrollee File- PASTE FROM WIKI'!$A:$M,13,FALSE)</f>
        <v>2.25</v>
      </c>
      <c r="H119" s="26" t="str">
        <f>VLOOKUP(A119,'Enrollee File- PASTE FROM WIKI'!$A:$Q,17,FALSE)</f>
        <v>None</v>
      </c>
      <c r="I119" s="26">
        <f>VLOOKUP(A119,'Enrollee File- PASTE FROM WIKI'!$A:$E,5,FALSE)</f>
        <v>1.88</v>
      </c>
      <c r="J119" s="27">
        <f>VLOOKUP(A119,'Enrollee File- PASTE FROM WIKI'!$A:$R,18,FALSE)</f>
        <v>0</v>
      </c>
      <c r="K119" s="28" t="str">
        <f>VLOOKUP(A119,'Enrollee File- PASTE FROM WIKI'!$A:$S,19,FALSE)</f>
        <v>Missing</v>
      </c>
      <c r="L119" s="27">
        <f>VLOOKUP(A119,'Enrollee File- PASTE FROM WIKI'!$A:$X,24,FALSE)</f>
        <v>6</v>
      </c>
      <c r="M119" s="28">
        <f>VLOOKUP(A119,'Enrollee File- PASTE FROM WIKI'!$A:$Y,25,FALSE)</f>
        <v>2.17</v>
      </c>
      <c r="N119" s="29" t="str">
        <f t="shared" si="4"/>
        <v>Not available without averages in columns L, N, and P</v>
      </c>
      <c r="O119" s="30" t="str">
        <f t="shared" si="5"/>
        <v>Not available without averages in columns L, N, and P</v>
      </c>
      <c r="P119" s="26" t="str">
        <f>VLOOKUP(A119,'Enrollee File- PASTE FROM WIKI'!$A:$AE,31,FALSE)</f>
        <v>Not all ratings have been entered</v>
      </c>
      <c r="Q119" s="30" t="str">
        <f>VLOOKUP(A119,'Enrollee File- PASTE FROM WIKI'!$A:$AF,32,FALSE)</f>
        <v>Not all ratings have been entered</v>
      </c>
    </row>
    <row r="120" spans="1:17" ht="28" customHeight="1" x14ac:dyDescent="0.6">
      <c r="A120" s="82" t="str">
        <f>'Enrollee File- PASTE FROM WIKI'!A120</f>
        <v>07642304-df7e-4d7a-a21a-a56d0115d4d5</v>
      </c>
      <c r="B120" s="24" t="str">
        <f>VLOOKUP(A120,'Enrollee File- PASTE FROM WIKI'!$A:$C,3,FALSE)</f>
        <v>Shalyce Barnes</v>
      </c>
      <c r="C120" s="25" t="str">
        <f>VLOOKUP(A120,'Enrollee File- PASTE FROM WIKI'!$A:$D,4,FALSE)</f>
        <v>Enrolled</v>
      </c>
      <c r="D120" s="25" t="str">
        <f>VLOOKUP(A120,'Enrollee File- PASTE FROM WIKI'!$A:$AP,42,FALSE)</f>
        <v>Drusilla Sawyer</v>
      </c>
      <c r="E120" s="50" t="str">
        <f>VLOOKUP(A120,'Enrollee File- PASTE FROM WIKI'!$A:$AQ,43,FALSE)</f>
        <v xml:space="preserve">K422 Spring Creek Community School </v>
      </c>
      <c r="F120" s="26">
        <f>VLOOKUP(A120,'Enrollee File- PASTE FROM WIKI'!$A:$I,9,FALSE)</f>
        <v>2</v>
      </c>
      <c r="G120" s="26">
        <f>VLOOKUP(A120,'Enrollee File- PASTE FROM WIKI'!$A:$M,13,FALSE)</f>
        <v>2.75</v>
      </c>
      <c r="H120" s="26">
        <f>VLOOKUP(A120,'Enrollee File- PASTE FROM WIKI'!$A:$Q,17,FALSE)</f>
        <v>3</v>
      </c>
      <c r="I120" s="26">
        <f>VLOOKUP(A120,'Enrollee File- PASTE FROM WIKI'!$A:$E,5,FALSE)</f>
        <v>2.58</v>
      </c>
      <c r="J120" s="27">
        <f>VLOOKUP(A120,'Enrollee File- PASTE FROM WIKI'!$A:$R,18,FALSE)</f>
        <v>4</v>
      </c>
      <c r="K120" s="28">
        <f>VLOOKUP(A120,'Enrollee File- PASTE FROM WIKI'!$A:$S,19,FALSE)</f>
        <v>3</v>
      </c>
      <c r="L120" s="27">
        <f>VLOOKUP(A120,'Enrollee File- PASTE FROM WIKI'!$A:$X,24,FALSE)</f>
        <v>6</v>
      </c>
      <c r="M120" s="28">
        <f>VLOOKUP(A120,'Enrollee File- PASTE FROM WIKI'!$A:$Y,25,FALSE)</f>
        <v>1.83</v>
      </c>
      <c r="N120" s="29">
        <f t="shared" si="4"/>
        <v>2.5350000000000006</v>
      </c>
      <c r="O120" s="30" t="str">
        <f t="shared" si="5"/>
        <v>Pass</v>
      </c>
      <c r="P120" s="26">
        <f>VLOOKUP(A120,'Enrollee File- PASTE FROM WIKI'!$A:$AE,31,FALSE)</f>
        <v>2.5369999999999999</v>
      </c>
      <c r="Q120" s="30" t="str">
        <f>VLOOKUP(A120,'Enrollee File- PASTE FROM WIKI'!$A:$AF,32,FALSE)</f>
        <v>Pass</v>
      </c>
    </row>
    <row r="121" spans="1:17" ht="28" customHeight="1" x14ac:dyDescent="0.6">
      <c r="A121" s="82" t="str">
        <f>'Enrollee File- PASTE FROM WIKI'!A121</f>
        <v>4fe73d08-ef77-404a-bc8e-a528017373c0</v>
      </c>
      <c r="B121" s="24" t="str">
        <f>VLOOKUP(A121,'Enrollee File- PASTE FROM WIKI'!$A:$C,3,FALSE)</f>
        <v>Shanel Johnson</v>
      </c>
      <c r="C121" s="25" t="str">
        <f>VLOOKUP(A121,'Enrollee File- PASTE FROM WIKI'!$A:$D,4,FALSE)</f>
        <v>Enrolled</v>
      </c>
      <c r="D121" s="25" t="str">
        <f>VLOOKUP(A121,'Enrollee File- PASTE FROM WIKI'!$A:$AP,42,FALSE)</f>
        <v>Gabrielle Lee</v>
      </c>
      <c r="E121" s="50" t="str">
        <f>VLOOKUP(A121,'Enrollee File- PASTE FROM WIKI'!$A:$AQ,43,FALSE)</f>
        <v xml:space="preserve">X089 P.S. 089 Bronx </v>
      </c>
      <c r="F121" s="26">
        <f>VLOOKUP(A121,'Enrollee File- PASTE FROM WIKI'!$A:$I,9,FALSE)</f>
        <v>1.75</v>
      </c>
      <c r="G121" s="26">
        <f>VLOOKUP(A121,'Enrollee File- PASTE FROM WIKI'!$A:$M,13,FALSE)</f>
        <v>3</v>
      </c>
      <c r="H121" s="26">
        <f>VLOOKUP(A121,'Enrollee File- PASTE FROM WIKI'!$A:$Q,17,FALSE)</f>
        <v>3</v>
      </c>
      <c r="I121" s="26">
        <f>VLOOKUP(A121,'Enrollee File- PASTE FROM WIKI'!$A:$E,5,FALSE)</f>
        <v>2.58</v>
      </c>
      <c r="J121" s="27">
        <f>VLOOKUP(A121,'Enrollee File- PASTE FROM WIKI'!$A:$R,18,FALSE)</f>
        <v>4</v>
      </c>
      <c r="K121" s="28">
        <f>VLOOKUP(A121,'Enrollee File- PASTE FROM WIKI'!$A:$S,19,FALSE)</f>
        <v>3</v>
      </c>
      <c r="L121" s="27">
        <f>VLOOKUP(A121,'Enrollee File- PASTE FROM WIKI'!$A:$X,24,FALSE)</f>
        <v>6</v>
      </c>
      <c r="M121" s="28">
        <f>VLOOKUP(A121,'Enrollee File- PASTE FROM WIKI'!$A:$Y,25,FALSE)</f>
        <v>3</v>
      </c>
      <c r="N121" s="29">
        <f t="shared" si="4"/>
        <v>2.7690000000000006</v>
      </c>
      <c r="O121" s="30" t="str">
        <f t="shared" si="5"/>
        <v>Pass</v>
      </c>
      <c r="P121" s="26">
        <f>VLOOKUP(A121,'Enrollee File- PASTE FROM WIKI'!$A:$AE,31,FALSE)</f>
        <v>2.7709999999999999</v>
      </c>
      <c r="Q121" s="30" t="str">
        <f>VLOOKUP(A121,'Enrollee File- PASTE FROM WIKI'!$A:$AF,32,FALSE)</f>
        <v>Pass</v>
      </c>
    </row>
    <row r="122" spans="1:17" ht="28" customHeight="1" x14ac:dyDescent="0.6">
      <c r="A122" s="82" t="str">
        <f>'Enrollee File- PASTE FROM WIKI'!A122</f>
        <v>63d424ae-8882-48fd-a78f-a57b00fc38ad</v>
      </c>
      <c r="B122" s="24" t="str">
        <f>VLOOKUP(A122,'Enrollee File- PASTE FROM WIKI'!$A:$C,3,FALSE)</f>
        <v>Shaniya Spencer</v>
      </c>
      <c r="C122" s="25" t="str">
        <f>VLOOKUP(A122,'Enrollee File- PASTE FROM WIKI'!$A:$D,4,FALSE)</f>
        <v>Enrolled</v>
      </c>
      <c r="D122" s="25" t="str">
        <f>VLOOKUP(A122,'Enrollee File- PASTE FROM WIKI'!$A:$AP,42,FALSE)</f>
        <v>Julia DeCoteau</v>
      </c>
      <c r="E122" s="50" t="str">
        <f>VLOOKUP(A122,'Enrollee File- PASTE FROM WIKI'!$A:$AQ,43,FALSE)</f>
        <v xml:space="preserve">K671 Mott Hall Bridges </v>
      </c>
      <c r="F122" s="26">
        <f>VLOOKUP(A122,'Enrollee File- PASTE FROM WIKI'!$A:$I,9,FALSE)</f>
        <v>2.25</v>
      </c>
      <c r="G122" s="26">
        <f>VLOOKUP(A122,'Enrollee File- PASTE FROM WIKI'!$A:$M,13,FALSE)</f>
        <v>2.5</v>
      </c>
      <c r="H122" s="26">
        <f>VLOOKUP(A122,'Enrollee File- PASTE FROM WIKI'!$A:$Q,17,FALSE)</f>
        <v>2.5</v>
      </c>
      <c r="I122" s="26">
        <f>VLOOKUP(A122,'Enrollee File- PASTE FROM WIKI'!$A:$E,5,FALSE)</f>
        <v>2.42</v>
      </c>
      <c r="J122" s="27">
        <f>VLOOKUP(A122,'Enrollee File- PASTE FROM WIKI'!$A:$R,18,FALSE)</f>
        <v>4</v>
      </c>
      <c r="K122" s="28">
        <f>VLOOKUP(A122,'Enrollee File- PASTE FROM WIKI'!$A:$S,19,FALSE)</f>
        <v>2.5</v>
      </c>
      <c r="L122" s="27">
        <f>VLOOKUP(A122,'Enrollee File- PASTE FROM WIKI'!$A:$X,24,FALSE)</f>
        <v>6</v>
      </c>
      <c r="M122" s="28">
        <f>VLOOKUP(A122,'Enrollee File- PASTE FROM WIKI'!$A:$Y,25,FALSE)</f>
        <v>1.83</v>
      </c>
      <c r="N122" s="29">
        <f t="shared" si="4"/>
        <v>2.3220000000000001</v>
      </c>
      <c r="O122" s="30" t="str">
        <f t="shared" si="5"/>
        <v>Pass</v>
      </c>
      <c r="P122" s="26">
        <f>VLOOKUP(A122,'Enrollee File- PASTE FROM WIKI'!$A:$AE,31,FALSE)</f>
        <v>2.3210000000000002</v>
      </c>
      <c r="Q122" s="30" t="str">
        <f>VLOOKUP(A122,'Enrollee File- PASTE FROM WIKI'!$A:$AF,32,FALSE)</f>
        <v>Pass</v>
      </c>
    </row>
    <row r="123" spans="1:17" ht="28" customHeight="1" x14ac:dyDescent="0.6">
      <c r="A123" s="82" t="str">
        <f>'Enrollee File- PASTE FROM WIKI'!A123</f>
        <v>3c834288-ef27-4064-b118-a5f500d8fed8</v>
      </c>
      <c r="B123" s="24" t="str">
        <f>VLOOKUP(A123,'Enrollee File- PASTE FROM WIKI'!$A:$C,3,FALSE)</f>
        <v>Shannon Boice</v>
      </c>
      <c r="C123" s="25" t="str">
        <f>VLOOKUP(A123,'Enrollee File- PASTE FROM WIKI'!$A:$D,4,FALSE)</f>
        <v>Enrolled</v>
      </c>
      <c r="D123" s="25" t="str">
        <f>VLOOKUP(A123,'Enrollee File- PASTE FROM WIKI'!$A:$AP,42,FALSE)</f>
        <v>Christina Allen</v>
      </c>
      <c r="E123" s="50" t="str">
        <f>VLOOKUP(A123,'Enrollee File- PASTE FROM WIKI'!$A:$AQ,43,FALSE)</f>
        <v xml:space="preserve">X352 The Vida Bogart School for All Children </v>
      </c>
      <c r="F123" s="26">
        <f>VLOOKUP(A123,'Enrollee File- PASTE FROM WIKI'!$A:$I,9,FALSE)</f>
        <v>2.25</v>
      </c>
      <c r="G123" s="26">
        <f>VLOOKUP(A123,'Enrollee File- PASTE FROM WIKI'!$A:$M,13,FALSE)</f>
        <v>3</v>
      </c>
      <c r="H123" s="26">
        <f>VLOOKUP(A123,'Enrollee File- PASTE FROM WIKI'!$A:$Q,17,FALSE)</f>
        <v>3</v>
      </c>
      <c r="I123" s="26">
        <f>VLOOKUP(A123,'Enrollee File- PASTE FROM WIKI'!$A:$E,5,FALSE)</f>
        <v>2.75</v>
      </c>
      <c r="J123" s="27">
        <f>VLOOKUP(A123,'Enrollee File- PASTE FROM WIKI'!$A:$R,18,FALSE)</f>
        <v>4</v>
      </c>
      <c r="K123" s="28">
        <f>VLOOKUP(A123,'Enrollee File- PASTE FROM WIKI'!$A:$S,19,FALSE)</f>
        <v>3</v>
      </c>
      <c r="L123" s="27">
        <f>VLOOKUP(A123,'Enrollee File- PASTE FROM WIKI'!$A:$X,24,FALSE)</f>
        <v>5</v>
      </c>
      <c r="M123" s="28">
        <f>VLOOKUP(A123,'Enrollee File- PASTE FROM WIKI'!$A:$Y,25,FALSE)</f>
        <v>3</v>
      </c>
      <c r="N123" s="29">
        <f t="shared" si="4"/>
        <v>2.8625000000000003</v>
      </c>
      <c r="O123" s="30" t="str">
        <f t="shared" si="5"/>
        <v>Pass</v>
      </c>
      <c r="P123" s="26" t="str">
        <f>VLOOKUP(A123,'Enrollee File- PASTE FROM WIKI'!$A:$AE,31,FALSE)</f>
        <v>Not all ratings have been entered</v>
      </c>
      <c r="Q123" s="30" t="str">
        <f>VLOOKUP(A123,'Enrollee File- PASTE FROM WIKI'!$A:$AF,32,FALSE)</f>
        <v>Not all ratings have been entered</v>
      </c>
    </row>
    <row r="124" spans="1:17" ht="28" customHeight="1" x14ac:dyDescent="0.6">
      <c r="A124" s="82" t="str">
        <f>'Enrollee File- PASTE FROM WIKI'!A124</f>
        <v>59217436-8317-487d-90ba-a2ee00a51dc5</v>
      </c>
      <c r="B124" s="24" t="str">
        <f>VLOOKUP(A124,'Enrollee File- PASTE FROM WIKI'!$A:$C,3,FALSE)</f>
        <v>Shantae Renfroe</v>
      </c>
      <c r="C124" s="25" t="str">
        <f>VLOOKUP(A124,'Enrollee File- PASTE FROM WIKI'!$A:$D,4,FALSE)</f>
        <v>Enrolled</v>
      </c>
      <c r="D124" s="25" t="str">
        <f>VLOOKUP(A124,'Enrollee File- PASTE FROM WIKI'!$A:$AP,42,FALSE)</f>
        <v>Lynda Baker | Marcia  Wint</v>
      </c>
      <c r="E124" s="50" t="str">
        <f>VLOOKUP(A124,'Enrollee File- PASTE FROM WIKI'!$A:$AQ,43,FALSE)</f>
        <v xml:space="preserve">X296 South Bronx Academy for Applied Media </v>
      </c>
      <c r="F124" s="26">
        <f>VLOOKUP(A124,'Enrollee File- PASTE FROM WIKI'!$A:$I,9,FALSE)</f>
        <v>2.5</v>
      </c>
      <c r="G124" s="26">
        <f>VLOOKUP(A124,'Enrollee File- PASTE FROM WIKI'!$A:$M,13,FALSE)</f>
        <v>3</v>
      </c>
      <c r="H124" s="26">
        <f>VLOOKUP(A124,'Enrollee File- PASTE FROM WIKI'!$A:$Q,17,FALSE)</f>
        <v>3</v>
      </c>
      <c r="I124" s="26">
        <f>VLOOKUP(A124,'Enrollee File- PASTE FROM WIKI'!$A:$E,5,FALSE)</f>
        <v>2.83</v>
      </c>
      <c r="J124" s="27">
        <f>VLOOKUP(A124,'Enrollee File- PASTE FROM WIKI'!$A:$R,18,FALSE)</f>
        <v>4</v>
      </c>
      <c r="K124" s="28">
        <f>VLOOKUP(A124,'Enrollee File- PASTE FROM WIKI'!$A:$S,19,FALSE)</f>
        <v>3</v>
      </c>
      <c r="L124" s="27">
        <f>VLOOKUP(A124,'Enrollee File- PASTE FROM WIKI'!$A:$X,24,FALSE)</f>
        <v>6</v>
      </c>
      <c r="M124" s="28">
        <f>VLOOKUP(A124,'Enrollee File- PASTE FROM WIKI'!$A:$Y,25,FALSE)</f>
        <v>3</v>
      </c>
      <c r="N124" s="29">
        <f t="shared" si="4"/>
        <v>2.9065000000000003</v>
      </c>
      <c r="O124" s="30" t="str">
        <f t="shared" si="5"/>
        <v>Pass</v>
      </c>
      <c r="P124" s="26">
        <f>VLOOKUP(A124,'Enrollee File- PASTE FROM WIKI'!$A:$AE,31,FALSE)</f>
        <v>2.9079999999999999</v>
      </c>
      <c r="Q124" s="30" t="str">
        <f>VLOOKUP(A124,'Enrollee File- PASTE FROM WIKI'!$A:$AF,32,FALSE)</f>
        <v>Pass</v>
      </c>
    </row>
    <row r="125" spans="1:17" ht="28" customHeight="1" x14ac:dyDescent="0.6">
      <c r="A125" s="82" t="str">
        <f>'Enrollee File- PASTE FROM WIKI'!A125</f>
        <v>a76281cb-e779-47ed-a01c-a5ec011039c3</v>
      </c>
      <c r="B125" s="24" t="str">
        <f>VLOOKUP(A125,'Enrollee File- PASTE FROM WIKI'!$A:$C,3,FALSE)</f>
        <v>Shatiqua Burkett</v>
      </c>
      <c r="C125" s="25" t="str">
        <f>VLOOKUP(A125,'Enrollee File- PASTE FROM WIKI'!$A:$D,4,FALSE)</f>
        <v>Enrolled</v>
      </c>
      <c r="D125" s="25" t="str">
        <f>VLOOKUP(A125,'Enrollee File- PASTE FROM WIKI'!$A:$AP,42,FALSE)</f>
        <v>Jackie  Geary</v>
      </c>
      <c r="E125" s="50" t="str">
        <f>VLOOKUP(A125,'Enrollee File- PASTE FROM WIKI'!$A:$AQ,43,FALSE)</f>
        <v xml:space="preserve">K053 P.S. K053 </v>
      </c>
      <c r="F125" s="26">
        <f>VLOOKUP(A125,'Enrollee File- PASTE FROM WIKI'!$A:$I,9,FALSE)</f>
        <v>2.5</v>
      </c>
      <c r="G125" s="26">
        <f>VLOOKUP(A125,'Enrollee File- PASTE FROM WIKI'!$A:$M,13,FALSE)</f>
        <v>2.75</v>
      </c>
      <c r="H125" s="26">
        <f>VLOOKUP(A125,'Enrollee File- PASTE FROM WIKI'!$A:$Q,17,FALSE)</f>
        <v>3</v>
      </c>
      <c r="I125" s="26">
        <f>VLOOKUP(A125,'Enrollee File- PASTE FROM WIKI'!$A:$E,5,FALSE)</f>
        <v>2.75</v>
      </c>
      <c r="J125" s="27">
        <f>VLOOKUP(A125,'Enrollee File- PASTE FROM WIKI'!$A:$R,18,FALSE)</f>
        <v>4</v>
      </c>
      <c r="K125" s="28">
        <f>VLOOKUP(A125,'Enrollee File- PASTE FROM WIKI'!$A:$S,19,FALSE)</f>
        <v>2.75</v>
      </c>
      <c r="L125" s="27">
        <f>VLOOKUP(A125,'Enrollee File- PASTE FROM WIKI'!$A:$X,24,FALSE)</f>
        <v>5</v>
      </c>
      <c r="M125" s="28">
        <f>VLOOKUP(A125,'Enrollee File- PASTE FROM WIKI'!$A:$Y,25,FALSE)</f>
        <v>3</v>
      </c>
      <c r="N125" s="29">
        <f t="shared" si="4"/>
        <v>2.8000000000000003</v>
      </c>
      <c r="O125" s="30" t="str">
        <f t="shared" si="5"/>
        <v>Pass</v>
      </c>
      <c r="P125" s="26" t="str">
        <f>VLOOKUP(A125,'Enrollee File- PASTE FROM WIKI'!$A:$AE,31,FALSE)</f>
        <v>Not all ratings have been entered</v>
      </c>
      <c r="Q125" s="30" t="str">
        <f>VLOOKUP(A125,'Enrollee File- PASTE FROM WIKI'!$A:$AF,32,FALSE)</f>
        <v>Not all ratings have been entered</v>
      </c>
    </row>
    <row r="126" spans="1:17" ht="28" customHeight="1" x14ac:dyDescent="0.6">
      <c r="A126" s="82" t="str">
        <f>'Enrollee File- PASTE FROM WIKI'!A126</f>
        <v>f6ee2915-f659-4812-841b-a3d9014b3978</v>
      </c>
      <c r="B126" s="24" t="str">
        <f>VLOOKUP(A126,'Enrollee File- PASTE FROM WIKI'!$A:$C,3,FALSE)</f>
        <v xml:space="preserve">Shena Brackenridge </v>
      </c>
      <c r="C126" s="25" t="str">
        <f>VLOOKUP(A126,'Enrollee File- PASTE FROM WIKI'!$A:$D,4,FALSE)</f>
        <v>Enrolled</v>
      </c>
      <c r="D126" s="25" t="str">
        <f>VLOOKUP(A126,'Enrollee File- PASTE FROM WIKI'!$A:$AP,42,FALSE)</f>
        <v>Lauren Ravit-Franceskin</v>
      </c>
      <c r="E126" s="50" t="str">
        <f>VLOOKUP(A126,'Enrollee File- PASTE FROM WIKI'!$A:$AQ,43,FALSE)</f>
        <v xml:space="preserve">M314 Muscota </v>
      </c>
      <c r="F126" s="26">
        <f>VLOOKUP(A126,'Enrollee File- PASTE FROM WIKI'!$A:$I,9,FALSE)</f>
        <v>3</v>
      </c>
      <c r="G126" s="26">
        <f>VLOOKUP(A126,'Enrollee File- PASTE FROM WIKI'!$A:$M,13,FALSE)</f>
        <v>2.75</v>
      </c>
      <c r="H126" s="26">
        <f>VLOOKUP(A126,'Enrollee File- PASTE FROM WIKI'!$A:$Q,17,FALSE)</f>
        <v>2.75</v>
      </c>
      <c r="I126" s="26">
        <f>VLOOKUP(A126,'Enrollee File- PASTE FROM WIKI'!$A:$E,5,FALSE)</f>
        <v>2.83</v>
      </c>
      <c r="J126" s="27">
        <f>VLOOKUP(A126,'Enrollee File- PASTE FROM WIKI'!$A:$R,18,FALSE)</f>
        <v>4</v>
      </c>
      <c r="K126" s="28">
        <f>VLOOKUP(A126,'Enrollee File- PASTE FROM WIKI'!$A:$S,19,FALSE)</f>
        <v>2.75</v>
      </c>
      <c r="L126" s="27">
        <f>VLOOKUP(A126,'Enrollee File- PASTE FROM WIKI'!$A:$X,24,FALSE)</f>
        <v>6</v>
      </c>
      <c r="M126" s="28">
        <f>VLOOKUP(A126,'Enrollee File- PASTE FROM WIKI'!$A:$Y,25,FALSE)</f>
        <v>2.67</v>
      </c>
      <c r="N126" s="29">
        <f t="shared" si="4"/>
        <v>2.7780000000000005</v>
      </c>
      <c r="O126" s="30" t="str">
        <f t="shared" si="5"/>
        <v>Pass</v>
      </c>
      <c r="P126" s="26">
        <f>VLOOKUP(A126,'Enrollee File- PASTE FROM WIKI'!$A:$AE,31,FALSE)</f>
        <v>2.7789999999999999</v>
      </c>
      <c r="Q126" s="30" t="str">
        <f>VLOOKUP(A126,'Enrollee File- PASTE FROM WIKI'!$A:$AF,32,FALSE)</f>
        <v>Pass</v>
      </c>
    </row>
    <row r="127" spans="1:17" ht="28" customHeight="1" x14ac:dyDescent="0.6">
      <c r="A127" s="82" t="str">
        <f>'Enrollee File- PASTE FROM WIKI'!A127</f>
        <v>010df90f-33bf-4f71-9aec-a5c401704fcf</v>
      </c>
      <c r="B127" s="24" t="str">
        <f>VLOOKUP(A127,'Enrollee File- PASTE FROM WIKI'!$A:$C,3,FALSE)</f>
        <v>Solomon Fisher-Smith</v>
      </c>
      <c r="C127" s="25" t="str">
        <f>VLOOKUP(A127,'Enrollee File- PASTE FROM WIKI'!$A:$D,4,FALSE)</f>
        <v>Enrolled</v>
      </c>
      <c r="D127" s="25" t="str">
        <f>VLOOKUP(A127,'Enrollee File- PASTE FROM WIKI'!$A:$AP,42,FALSE)</f>
        <v>Breanne Young</v>
      </c>
      <c r="E127" s="50" t="str">
        <f>VLOOKUP(A127,'Enrollee File- PASTE FROM WIKI'!$A:$AQ,43,FALSE)</f>
        <v xml:space="preserve">K549 Bushwick School for Social Justice </v>
      </c>
      <c r="F127" s="26">
        <f>VLOOKUP(A127,'Enrollee File- PASTE FROM WIKI'!$A:$I,9,FALSE)</f>
        <v>2</v>
      </c>
      <c r="G127" s="26">
        <f>VLOOKUP(A127,'Enrollee File- PASTE FROM WIKI'!$A:$M,13,FALSE)</f>
        <v>2.5</v>
      </c>
      <c r="H127" s="26">
        <f>VLOOKUP(A127,'Enrollee File- PASTE FROM WIKI'!$A:$Q,17,FALSE)</f>
        <v>3</v>
      </c>
      <c r="I127" s="26">
        <f>VLOOKUP(A127,'Enrollee File- PASTE FROM WIKI'!$A:$E,5,FALSE)</f>
        <v>2.5</v>
      </c>
      <c r="J127" s="27">
        <f>VLOOKUP(A127,'Enrollee File- PASTE FROM WIKI'!$A:$R,18,FALSE)</f>
        <v>4</v>
      </c>
      <c r="K127" s="28">
        <f>VLOOKUP(A127,'Enrollee File- PASTE FROM WIKI'!$A:$S,19,FALSE)</f>
        <v>3</v>
      </c>
      <c r="L127" s="27">
        <f>VLOOKUP(A127,'Enrollee File- PASTE FROM WIKI'!$A:$X,24,FALSE)</f>
        <v>6</v>
      </c>
      <c r="M127" s="28">
        <f>VLOOKUP(A127,'Enrollee File- PASTE FROM WIKI'!$A:$Y,25,FALSE)</f>
        <v>2.17</v>
      </c>
      <c r="N127" s="29">
        <f t="shared" si="4"/>
        <v>2.5590000000000002</v>
      </c>
      <c r="O127" s="30" t="str">
        <f t="shared" si="5"/>
        <v>Pass</v>
      </c>
      <c r="P127" s="26">
        <f>VLOOKUP(A127,'Enrollee File- PASTE FROM WIKI'!$A:$AE,31,FALSE)</f>
        <v>2.5579999999999998</v>
      </c>
      <c r="Q127" s="30" t="str">
        <f>VLOOKUP(A127,'Enrollee File- PASTE FROM WIKI'!$A:$AF,32,FALSE)</f>
        <v>Pass</v>
      </c>
    </row>
    <row r="128" spans="1:17" ht="28" customHeight="1" x14ac:dyDescent="0.6">
      <c r="A128" s="82" t="str">
        <f>'Enrollee File- PASTE FROM WIKI'!A128</f>
        <v>fdca5cfe-0760-4d5a-bdd5-a15d012d6591</v>
      </c>
      <c r="B128" s="24" t="str">
        <f>VLOOKUP(A128,'Enrollee File- PASTE FROM WIKI'!$A:$C,3,FALSE)</f>
        <v>Stephen Davis-Kos</v>
      </c>
      <c r="C128" s="25" t="str">
        <f>VLOOKUP(A128,'Enrollee File- PASTE FROM WIKI'!$A:$D,4,FALSE)</f>
        <v>Enrolled</v>
      </c>
      <c r="D128" s="25" t="str">
        <f>VLOOKUP(A128,'Enrollee File- PASTE FROM WIKI'!$A:$AP,42,FALSE)</f>
        <v>Jason Petsch</v>
      </c>
      <c r="E128" s="50" t="str">
        <f>VLOOKUP(A128,'Enrollee File- PASTE FROM WIKI'!$A:$AQ,43,FALSE)</f>
        <v xml:space="preserve">X228 MS 228 Jonas Bronck Academy </v>
      </c>
      <c r="F128" s="26">
        <f>VLOOKUP(A128,'Enrollee File- PASTE FROM WIKI'!$A:$I,9,FALSE)</f>
        <v>2.5</v>
      </c>
      <c r="G128" s="26">
        <f>VLOOKUP(A128,'Enrollee File- PASTE FROM WIKI'!$A:$M,13,FALSE)</f>
        <v>2.75</v>
      </c>
      <c r="H128" s="26">
        <f>VLOOKUP(A128,'Enrollee File- PASTE FROM WIKI'!$A:$Q,17,FALSE)</f>
        <v>3</v>
      </c>
      <c r="I128" s="26">
        <f>VLOOKUP(A128,'Enrollee File- PASTE FROM WIKI'!$A:$E,5,FALSE)</f>
        <v>2.75</v>
      </c>
      <c r="J128" s="27">
        <f>VLOOKUP(A128,'Enrollee File- PASTE FROM WIKI'!$A:$R,18,FALSE)</f>
        <v>4</v>
      </c>
      <c r="K128" s="28">
        <f>VLOOKUP(A128,'Enrollee File- PASTE FROM WIKI'!$A:$S,19,FALSE)</f>
        <v>2.5</v>
      </c>
      <c r="L128" s="27">
        <f>VLOOKUP(A128,'Enrollee File- PASTE FROM WIKI'!$A:$X,24,FALSE)</f>
        <v>6</v>
      </c>
      <c r="M128" s="28">
        <f>VLOOKUP(A128,'Enrollee File- PASTE FROM WIKI'!$A:$Y,25,FALSE)</f>
        <v>3</v>
      </c>
      <c r="N128" s="29">
        <f t="shared" si="4"/>
        <v>2.7375000000000003</v>
      </c>
      <c r="O128" s="30" t="str">
        <f t="shared" si="5"/>
        <v>Pass</v>
      </c>
      <c r="P128" s="26">
        <f>VLOOKUP(A128,'Enrollee File- PASTE FROM WIKI'!$A:$AE,31,FALSE)</f>
        <v>2.7370000000000001</v>
      </c>
      <c r="Q128" s="30" t="str">
        <f>VLOOKUP(A128,'Enrollee File- PASTE FROM WIKI'!$A:$AF,32,FALSE)</f>
        <v>Pass</v>
      </c>
    </row>
    <row r="129" spans="1:17" ht="28" customHeight="1" x14ac:dyDescent="0.6">
      <c r="A129" s="82" t="str">
        <f>'Enrollee File- PASTE FROM WIKI'!A129</f>
        <v>1c794496-f6fc-4207-a34f-a0d900fb2a7f</v>
      </c>
      <c r="B129" s="24" t="str">
        <f>VLOOKUP(A129,'Enrollee File- PASTE FROM WIKI'!$A:$C,3,FALSE)</f>
        <v>Stephen Ianiere</v>
      </c>
      <c r="C129" s="25" t="str">
        <f>VLOOKUP(A129,'Enrollee File- PASTE FROM WIKI'!$A:$D,4,FALSE)</f>
        <v>Enrolled</v>
      </c>
      <c r="D129" s="25" t="str">
        <f>VLOOKUP(A129,'Enrollee File- PASTE FROM WIKI'!$A:$AP,42,FALSE)</f>
        <v>Osvaldo Claudio</v>
      </c>
      <c r="E129" s="50" t="str">
        <f>VLOOKUP(A129,'Enrollee File- PASTE FROM WIKI'!$A:$AQ,43,FALSE)</f>
        <v xml:space="preserve">K373 P.S. 373 - Brooklyn Transition Center </v>
      </c>
      <c r="F129" s="26">
        <f>VLOOKUP(A129,'Enrollee File- PASTE FROM WIKI'!$A:$I,9,FALSE)</f>
        <v>2.25</v>
      </c>
      <c r="G129" s="26">
        <f>VLOOKUP(A129,'Enrollee File- PASTE FROM WIKI'!$A:$M,13,FALSE)</f>
        <v>2.5</v>
      </c>
      <c r="H129" s="26">
        <f>VLOOKUP(A129,'Enrollee File- PASTE FROM WIKI'!$A:$Q,17,FALSE)</f>
        <v>3</v>
      </c>
      <c r="I129" s="26">
        <f>VLOOKUP(A129,'Enrollee File- PASTE FROM WIKI'!$A:$E,5,FALSE)</f>
        <v>2.58</v>
      </c>
      <c r="J129" s="27">
        <f>VLOOKUP(A129,'Enrollee File- PASTE FROM WIKI'!$A:$R,18,FALSE)</f>
        <v>4</v>
      </c>
      <c r="K129" s="28">
        <f>VLOOKUP(A129,'Enrollee File- PASTE FROM WIKI'!$A:$S,19,FALSE)</f>
        <v>3</v>
      </c>
      <c r="L129" s="27">
        <f>VLOOKUP(A129,'Enrollee File- PASTE FROM WIKI'!$A:$X,24,FALSE)</f>
        <v>5</v>
      </c>
      <c r="M129" s="28">
        <f>VLOOKUP(A129,'Enrollee File- PASTE FROM WIKI'!$A:$Y,25,FALSE)</f>
        <v>3</v>
      </c>
      <c r="N129" s="29">
        <f t="shared" si="4"/>
        <v>2.7690000000000006</v>
      </c>
      <c r="O129" s="30" t="str">
        <f t="shared" si="5"/>
        <v>Pass</v>
      </c>
      <c r="P129" s="26" t="str">
        <f>VLOOKUP(A129,'Enrollee File- PASTE FROM WIKI'!$A:$AE,31,FALSE)</f>
        <v>Not all ratings have been entered</v>
      </c>
      <c r="Q129" s="30" t="str">
        <f>VLOOKUP(A129,'Enrollee File- PASTE FROM WIKI'!$A:$AF,32,FALSE)</f>
        <v>Not all ratings have been entered</v>
      </c>
    </row>
    <row r="130" spans="1:17" ht="28" customHeight="1" x14ac:dyDescent="0.6">
      <c r="A130" s="82" t="str">
        <f>'Enrollee File- PASTE FROM WIKI'!A130</f>
        <v>711e5c39-3de5-4cbc-a50b-a5c001040fbe</v>
      </c>
      <c r="B130" s="24" t="str">
        <f>VLOOKUP(A130,'Enrollee File- PASTE FROM WIKI'!$A:$C,3,FALSE)</f>
        <v xml:space="preserve">Sydney  King </v>
      </c>
      <c r="C130" s="25" t="str">
        <f>VLOOKUP(A130,'Enrollee File- PASTE FROM WIKI'!$A:$D,4,FALSE)</f>
        <v>Enrolled</v>
      </c>
      <c r="D130" s="25" t="str">
        <f>VLOOKUP(A130,'Enrollee File- PASTE FROM WIKI'!$A:$AP,42,FALSE)</f>
        <v>Patrice Saunders</v>
      </c>
      <c r="E130" s="50" t="str">
        <f>VLOOKUP(A130,'Enrollee File- PASTE FROM WIKI'!$A:$AQ,43,FALSE)</f>
        <v xml:space="preserve">Q319 Village Academy </v>
      </c>
      <c r="F130" s="26">
        <f>VLOOKUP(A130,'Enrollee File- PASTE FROM WIKI'!$A:$I,9,FALSE)</f>
        <v>2.5</v>
      </c>
      <c r="G130" s="26">
        <f>VLOOKUP(A130,'Enrollee File- PASTE FROM WIKI'!$A:$M,13,FALSE)</f>
        <v>2.75</v>
      </c>
      <c r="H130" s="26">
        <f>VLOOKUP(A130,'Enrollee File- PASTE FROM WIKI'!$A:$Q,17,FALSE)</f>
        <v>2.75</v>
      </c>
      <c r="I130" s="26">
        <f>VLOOKUP(A130,'Enrollee File- PASTE FROM WIKI'!$A:$E,5,FALSE)</f>
        <v>2.67</v>
      </c>
      <c r="J130" s="27">
        <f>VLOOKUP(A130,'Enrollee File- PASTE FROM WIKI'!$A:$R,18,FALSE)</f>
        <v>4</v>
      </c>
      <c r="K130" s="28">
        <f>VLOOKUP(A130,'Enrollee File- PASTE FROM WIKI'!$A:$S,19,FALSE)</f>
        <v>3</v>
      </c>
      <c r="L130" s="27">
        <f>VLOOKUP(A130,'Enrollee File- PASTE FROM WIKI'!$A:$X,24,FALSE)</f>
        <v>6</v>
      </c>
      <c r="M130" s="28">
        <f>VLOOKUP(A130,'Enrollee File- PASTE FROM WIKI'!$A:$Y,25,FALSE)</f>
        <v>3</v>
      </c>
      <c r="N130" s="29">
        <f t="shared" si="4"/>
        <v>2.8185000000000002</v>
      </c>
      <c r="O130" s="30" t="str">
        <f t="shared" si="5"/>
        <v>Pass</v>
      </c>
      <c r="P130" s="26">
        <f>VLOOKUP(A130,'Enrollee File- PASTE FROM WIKI'!$A:$AE,31,FALSE)</f>
        <v>2.8170000000000002</v>
      </c>
      <c r="Q130" s="30" t="str">
        <f>VLOOKUP(A130,'Enrollee File- PASTE FROM WIKI'!$A:$AF,32,FALSE)</f>
        <v>Pass</v>
      </c>
    </row>
    <row r="131" spans="1:17" ht="28" customHeight="1" x14ac:dyDescent="0.6">
      <c r="A131" s="82" t="str">
        <f>'Enrollee File- PASTE FROM WIKI'!A131</f>
        <v>2a4ef03a-3a1c-44c2-b0b2-a5ca0184d38e</v>
      </c>
      <c r="B131" s="24" t="str">
        <f>VLOOKUP(A131,'Enrollee File- PASTE FROM WIKI'!$A:$C,3,FALSE)</f>
        <v>Tannisha  Mohammed</v>
      </c>
      <c r="C131" s="25" t="str">
        <f>VLOOKUP(A131,'Enrollee File- PASTE FROM WIKI'!$A:$D,4,FALSE)</f>
        <v>Enrolled</v>
      </c>
      <c r="D131" s="25" t="str">
        <f>VLOOKUP(A131,'Enrollee File- PASTE FROM WIKI'!$A:$AP,42,FALSE)</f>
        <v>Luann Milito</v>
      </c>
      <c r="E131" s="50" t="str">
        <f>VLOOKUP(A131,'Enrollee File- PASTE FROM WIKI'!$A:$AQ,43,FALSE)</f>
        <v xml:space="preserve">K053 P.S. K053 </v>
      </c>
      <c r="F131" s="26">
        <f>VLOOKUP(A131,'Enrollee File- PASTE FROM WIKI'!$A:$I,9,FALSE)</f>
        <v>2.5</v>
      </c>
      <c r="G131" s="26">
        <f>VLOOKUP(A131,'Enrollee File- PASTE FROM WIKI'!$A:$M,13,FALSE)</f>
        <v>2.5</v>
      </c>
      <c r="H131" s="26">
        <f>VLOOKUP(A131,'Enrollee File- PASTE FROM WIKI'!$A:$Q,17,FALSE)</f>
        <v>2.75</v>
      </c>
      <c r="I131" s="26">
        <f>VLOOKUP(A131,'Enrollee File- PASTE FROM WIKI'!$A:$E,5,FALSE)</f>
        <v>2.58</v>
      </c>
      <c r="J131" s="27">
        <f>VLOOKUP(A131,'Enrollee File- PASTE FROM WIKI'!$A:$R,18,FALSE)</f>
        <v>4</v>
      </c>
      <c r="K131" s="28">
        <f>VLOOKUP(A131,'Enrollee File- PASTE FROM WIKI'!$A:$S,19,FALSE)</f>
        <v>3</v>
      </c>
      <c r="L131" s="27">
        <f>VLOOKUP(A131,'Enrollee File- PASTE FROM WIKI'!$A:$X,24,FALSE)</f>
        <v>5</v>
      </c>
      <c r="M131" s="28">
        <f>VLOOKUP(A131,'Enrollee File- PASTE FROM WIKI'!$A:$Y,25,FALSE)</f>
        <v>3</v>
      </c>
      <c r="N131" s="29">
        <f t="shared" si="4"/>
        <v>2.7690000000000006</v>
      </c>
      <c r="O131" s="30" t="str">
        <f t="shared" si="5"/>
        <v>Pass</v>
      </c>
      <c r="P131" s="26" t="str">
        <f>VLOOKUP(A131,'Enrollee File- PASTE FROM WIKI'!$A:$AE,31,FALSE)</f>
        <v>Not all ratings have been entered</v>
      </c>
      <c r="Q131" s="30" t="str">
        <f>VLOOKUP(A131,'Enrollee File- PASTE FROM WIKI'!$A:$AF,32,FALSE)</f>
        <v>Not all ratings have been entered</v>
      </c>
    </row>
    <row r="132" spans="1:17" ht="28" customHeight="1" x14ac:dyDescent="0.6">
      <c r="A132" s="82" t="str">
        <f>'Enrollee File- PASTE FROM WIKI'!A132</f>
        <v>3200aa6f-ae53-47d9-87ef-a54d000f0f75</v>
      </c>
      <c r="B132" s="24" t="str">
        <f>VLOOKUP(A132,'Enrollee File- PASTE FROM WIKI'!$A:$C,3,FALSE)</f>
        <v>Tekisha Crosby</v>
      </c>
      <c r="C132" s="25" t="str">
        <f>VLOOKUP(A132,'Enrollee File- PASTE FROM WIKI'!$A:$D,4,FALSE)</f>
        <v>Enrolled</v>
      </c>
      <c r="D132" s="25" t="str">
        <f>VLOOKUP(A132,'Enrollee File- PASTE FROM WIKI'!$A:$AP,42,FALSE)</f>
        <v>Aiysha Cooper</v>
      </c>
      <c r="E132" s="50" t="str">
        <f>VLOOKUP(A132,'Enrollee File- PASTE FROM WIKI'!$A:$AQ,43,FALSE)</f>
        <v xml:space="preserve">X323 Bronx Writing Academy </v>
      </c>
      <c r="F132" s="26">
        <f>VLOOKUP(A132,'Enrollee File- PASTE FROM WIKI'!$A:$I,9,FALSE)</f>
        <v>2</v>
      </c>
      <c r="G132" s="26">
        <f>VLOOKUP(A132,'Enrollee File- PASTE FROM WIKI'!$A:$M,13,FALSE)</f>
        <v>3</v>
      </c>
      <c r="H132" s="26">
        <f>VLOOKUP(A132,'Enrollee File- PASTE FROM WIKI'!$A:$Q,17,FALSE)</f>
        <v>3</v>
      </c>
      <c r="I132" s="26">
        <f>VLOOKUP(A132,'Enrollee File- PASTE FROM WIKI'!$A:$E,5,FALSE)</f>
        <v>2.67</v>
      </c>
      <c r="J132" s="27">
        <f>VLOOKUP(A132,'Enrollee File- PASTE FROM WIKI'!$A:$R,18,FALSE)</f>
        <v>4</v>
      </c>
      <c r="K132" s="28">
        <f>VLOOKUP(A132,'Enrollee File- PASTE FROM WIKI'!$A:$S,19,FALSE)</f>
        <v>3</v>
      </c>
      <c r="L132" s="27">
        <f>VLOOKUP(A132,'Enrollee File- PASTE FROM WIKI'!$A:$X,24,FALSE)</f>
        <v>6</v>
      </c>
      <c r="M132" s="28">
        <f>VLOOKUP(A132,'Enrollee File- PASTE FROM WIKI'!$A:$Y,25,FALSE)</f>
        <v>2</v>
      </c>
      <c r="N132" s="29">
        <f t="shared" si="4"/>
        <v>2.6185</v>
      </c>
      <c r="O132" s="30" t="str">
        <f t="shared" si="5"/>
        <v>Pass</v>
      </c>
      <c r="P132" s="26">
        <f>VLOOKUP(A132,'Enrollee File- PASTE FROM WIKI'!$A:$AE,31,FALSE)</f>
        <v>2.617</v>
      </c>
      <c r="Q132" s="30" t="str">
        <f>VLOOKUP(A132,'Enrollee File- PASTE FROM WIKI'!$A:$AF,32,FALSE)</f>
        <v>Pass</v>
      </c>
    </row>
    <row r="133" spans="1:17" ht="28" customHeight="1" x14ac:dyDescent="0.6">
      <c r="A133" s="82" t="str">
        <f>'Enrollee File- PASTE FROM WIKI'!A133</f>
        <v>2435e5ec-f297-4e2c-99d0-a2c700c1b53d</v>
      </c>
      <c r="B133" s="24" t="str">
        <f>VLOOKUP(A133,'Enrollee File- PASTE FROM WIKI'!$A:$C,3,FALSE)</f>
        <v>Tenika Isaacs</v>
      </c>
      <c r="C133" s="25" t="str">
        <f>VLOOKUP(A133,'Enrollee File- PASTE FROM WIKI'!$A:$D,4,FALSE)</f>
        <v>Enrolled</v>
      </c>
      <c r="D133" s="25" t="str">
        <f>VLOOKUP(A133,'Enrollee File- PASTE FROM WIKI'!$A:$AP,42,FALSE)</f>
        <v>Nia Brown</v>
      </c>
      <c r="E133" s="50" t="str">
        <f>VLOOKUP(A133,'Enrollee File- PASTE FROM WIKI'!$A:$AQ,43,FALSE)</f>
        <v xml:space="preserve">Q183 P.S. 183 Dr. Richard R. Green </v>
      </c>
      <c r="F133" s="26">
        <f>VLOOKUP(A133,'Enrollee File- PASTE FROM WIKI'!$A:$I,9,FALSE)</f>
        <v>2</v>
      </c>
      <c r="G133" s="26">
        <f>VLOOKUP(A133,'Enrollee File- PASTE FROM WIKI'!$A:$M,13,FALSE)</f>
        <v>2.75</v>
      </c>
      <c r="H133" s="26">
        <f>VLOOKUP(A133,'Enrollee File- PASTE FROM WIKI'!$A:$Q,17,FALSE)</f>
        <v>2</v>
      </c>
      <c r="I133" s="26">
        <f>VLOOKUP(A133,'Enrollee File- PASTE FROM WIKI'!$A:$E,5,FALSE)</f>
        <v>2.25</v>
      </c>
      <c r="J133" s="27">
        <f>VLOOKUP(A133,'Enrollee File- PASTE FROM WIKI'!$A:$R,18,FALSE)</f>
        <v>4</v>
      </c>
      <c r="K133" s="28">
        <f>VLOOKUP(A133,'Enrollee File- PASTE FROM WIKI'!$A:$S,19,FALSE)</f>
        <v>2</v>
      </c>
      <c r="L133" s="27">
        <f>VLOOKUP(A133,'Enrollee File- PASTE FROM WIKI'!$A:$X,24,FALSE)</f>
        <v>6</v>
      </c>
      <c r="M133" s="28">
        <f>VLOOKUP(A133,'Enrollee File- PASTE FROM WIKI'!$A:$Y,25,FALSE)</f>
        <v>1.83</v>
      </c>
      <c r="N133" s="29">
        <f t="shared" si="4"/>
        <v>2.1034999999999999</v>
      </c>
      <c r="O133" s="30" t="str">
        <f t="shared" si="5"/>
        <v>Consider Evidence</v>
      </c>
      <c r="P133" s="26">
        <f>VLOOKUP(A133,'Enrollee File- PASTE FROM WIKI'!$A:$AE,31,FALSE)</f>
        <v>2.1040000000000001</v>
      </c>
      <c r="Q133" s="30" t="str">
        <f>VLOOKUP(A133,'Enrollee File- PASTE FROM WIKI'!$A:$AF,32,FALSE)</f>
        <v>Consider Evidence</v>
      </c>
    </row>
    <row r="134" spans="1:17" ht="28" customHeight="1" x14ac:dyDescent="0.6">
      <c r="A134" s="82" t="str">
        <f>'Enrollee File- PASTE FROM WIKI'!A134</f>
        <v>e2afcdb9-63a0-4167-a1f9-a2ac00a32ce2</v>
      </c>
      <c r="B134" s="24" t="str">
        <f>VLOOKUP(A134,'Enrollee File- PASTE FROM WIKI'!$A:$C,3,FALSE)</f>
        <v>Tennielle Scott-Phillips</v>
      </c>
      <c r="C134" s="25" t="str">
        <f>VLOOKUP(A134,'Enrollee File- PASTE FROM WIKI'!$A:$D,4,FALSE)</f>
        <v>Enrolled</v>
      </c>
      <c r="D134" s="25" t="str">
        <f>VLOOKUP(A134,'Enrollee File- PASTE FROM WIKI'!$A:$AP,42,FALSE)</f>
        <v>Safiya Blanc</v>
      </c>
      <c r="E134" s="50" t="str">
        <f>VLOOKUP(A134,'Enrollee File- PASTE FROM WIKI'!$A:$AQ,43,FALSE)</f>
        <v xml:space="preserve">K422 Spring Creek Community School </v>
      </c>
      <c r="F134" s="26">
        <f>VLOOKUP(A134,'Enrollee File- PASTE FROM WIKI'!$A:$I,9,FALSE)</f>
        <v>2</v>
      </c>
      <c r="G134" s="26">
        <f>VLOOKUP(A134,'Enrollee File- PASTE FROM WIKI'!$A:$M,13,FALSE)</f>
        <v>2.75</v>
      </c>
      <c r="H134" s="26">
        <f>VLOOKUP(A134,'Enrollee File- PASTE FROM WIKI'!$A:$Q,17,FALSE)</f>
        <v>3</v>
      </c>
      <c r="I134" s="26">
        <f>VLOOKUP(A134,'Enrollee File- PASTE FROM WIKI'!$A:$E,5,FALSE)</f>
        <v>2.58</v>
      </c>
      <c r="J134" s="27">
        <f>VLOOKUP(A134,'Enrollee File- PASTE FROM WIKI'!$A:$R,18,FALSE)</f>
        <v>4</v>
      </c>
      <c r="K134" s="28">
        <f>VLOOKUP(A134,'Enrollee File- PASTE FROM WIKI'!$A:$S,19,FALSE)</f>
        <v>2.25</v>
      </c>
      <c r="L134" s="27">
        <f>VLOOKUP(A134,'Enrollee File- PASTE FROM WIKI'!$A:$X,24,FALSE)</f>
        <v>6</v>
      </c>
      <c r="M134" s="28">
        <f>VLOOKUP(A134,'Enrollee File- PASTE FROM WIKI'!$A:$Y,25,FALSE)</f>
        <v>2.5</v>
      </c>
      <c r="N134" s="29">
        <f t="shared" si="4"/>
        <v>2.4815000000000005</v>
      </c>
      <c r="O134" s="30" t="str">
        <f t="shared" si="5"/>
        <v>Pass</v>
      </c>
      <c r="P134" s="26">
        <f>VLOOKUP(A134,'Enrollee File- PASTE FROM WIKI'!$A:$AE,31,FALSE)</f>
        <v>2.4830000000000001</v>
      </c>
      <c r="Q134" s="30" t="str">
        <f>VLOOKUP(A134,'Enrollee File- PASTE FROM WIKI'!$A:$AF,32,FALSE)</f>
        <v>Pass</v>
      </c>
    </row>
    <row r="135" spans="1:17" ht="28" customHeight="1" x14ac:dyDescent="0.6">
      <c r="A135" s="82" t="str">
        <f>'Enrollee File- PASTE FROM WIKI'!A135</f>
        <v>8f2475d3-bca4-4ca5-97cd-a20c00f80406</v>
      </c>
      <c r="B135" s="24" t="str">
        <f>VLOOKUP(A135,'Enrollee File- PASTE FROM WIKI'!$A:$C,3,FALSE)</f>
        <v>Theo Fawell</v>
      </c>
      <c r="C135" s="25" t="str">
        <f>VLOOKUP(A135,'Enrollee File- PASTE FROM WIKI'!$A:$D,4,FALSE)</f>
        <v>Enrolled</v>
      </c>
      <c r="D135" s="25" t="str">
        <f>VLOOKUP(A135,'Enrollee File- PASTE FROM WIKI'!$A:$AP,42,FALSE)</f>
        <v>Tiffany Braby</v>
      </c>
      <c r="E135" s="50" t="str">
        <f>VLOOKUP(A135,'Enrollee File- PASTE FROM WIKI'!$A:$AQ,43,FALSE)</f>
        <v xml:space="preserve">M319 M.S. 319 Maria Teresa </v>
      </c>
      <c r="F135" s="26">
        <f>VLOOKUP(A135,'Enrollee File- PASTE FROM WIKI'!$A:$I,9,FALSE)</f>
        <v>2.25</v>
      </c>
      <c r="G135" s="26">
        <f>VLOOKUP(A135,'Enrollee File- PASTE FROM WIKI'!$A:$M,13,FALSE)</f>
        <v>2</v>
      </c>
      <c r="H135" s="26">
        <f>VLOOKUP(A135,'Enrollee File- PASTE FROM WIKI'!$A:$Q,17,FALSE)</f>
        <v>3</v>
      </c>
      <c r="I135" s="26">
        <f>VLOOKUP(A135,'Enrollee File- PASTE FROM WIKI'!$A:$E,5,FALSE)</f>
        <v>2.42</v>
      </c>
      <c r="J135" s="27">
        <f>VLOOKUP(A135,'Enrollee File- PASTE FROM WIKI'!$A:$R,18,FALSE)</f>
        <v>4</v>
      </c>
      <c r="K135" s="28">
        <f>VLOOKUP(A135,'Enrollee File- PASTE FROM WIKI'!$A:$S,19,FALSE)</f>
        <v>2.75</v>
      </c>
      <c r="L135" s="27">
        <f>VLOOKUP(A135,'Enrollee File- PASTE FROM WIKI'!$A:$X,24,FALSE)</f>
        <v>6</v>
      </c>
      <c r="M135" s="28">
        <f>VLOOKUP(A135,'Enrollee File- PASTE FROM WIKI'!$A:$Y,25,FALSE)</f>
        <v>2.83</v>
      </c>
      <c r="N135" s="29">
        <f t="shared" si="4"/>
        <v>2.5845000000000002</v>
      </c>
      <c r="O135" s="30" t="str">
        <f t="shared" si="5"/>
        <v>Pass</v>
      </c>
      <c r="P135" s="26">
        <f>VLOOKUP(A135,'Enrollee File- PASTE FROM WIKI'!$A:$AE,31,FALSE)</f>
        <v>2.5830000000000002</v>
      </c>
      <c r="Q135" s="30" t="str">
        <f>VLOOKUP(A135,'Enrollee File- PASTE FROM WIKI'!$A:$AF,32,FALSE)</f>
        <v>Pass</v>
      </c>
    </row>
    <row r="136" spans="1:17" ht="28" customHeight="1" x14ac:dyDescent="0.6">
      <c r="A136" s="82" t="str">
        <f>'Enrollee File- PASTE FROM WIKI'!A136</f>
        <v>7b982920-6606-42ad-a502-a59500feb8cc</v>
      </c>
      <c r="B136" s="24" t="str">
        <f>VLOOKUP(A136,'Enrollee File- PASTE FROM WIKI'!$A:$C,3,FALSE)</f>
        <v>Tiffany Nieves</v>
      </c>
      <c r="C136" s="25" t="str">
        <f>VLOOKUP(A136,'Enrollee File- PASTE FROM WIKI'!$A:$D,4,FALSE)</f>
        <v>Enrolled</v>
      </c>
      <c r="D136" s="25" t="str">
        <f>VLOOKUP(A136,'Enrollee File- PASTE FROM WIKI'!$A:$AP,42,FALSE)</f>
        <v>Dana Diaz</v>
      </c>
      <c r="E136" s="50" t="str">
        <f>VLOOKUP(A136,'Enrollee File- PASTE FROM WIKI'!$A:$AQ,43,FALSE)</f>
        <v xml:space="preserve">X089 P.S. 089 Bronx </v>
      </c>
      <c r="F136" s="26">
        <f>VLOOKUP(A136,'Enrollee File- PASTE FROM WIKI'!$A:$I,9,FALSE)</f>
        <v>1.5</v>
      </c>
      <c r="G136" s="26">
        <f>VLOOKUP(A136,'Enrollee File- PASTE FROM WIKI'!$A:$M,13,FALSE)</f>
        <v>2.25</v>
      </c>
      <c r="H136" s="26">
        <f>VLOOKUP(A136,'Enrollee File- PASTE FROM WIKI'!$A:$Q,17,FALSE)</f>
        <v>3</v>
      </c>
      <c r="I136" s="26">
        <f>VLOOKUP(A136,'Enrollee File- PASTE FROM WIKI'!$A:$E,5,FALSE)</f>
        <v>2.25</v>
      </c>
      <c r="J136" s="27">
        <f>VLOOKUP(A136,'Enrollee File- PASTE FROM WIKI'!$A:$R,18,FALSE)</f>
        <v>4</v>
      </c>
      <c r="K136" s="28">
        <f>VLOOKUP(A136,'Enrollee File- PASTE FROM WIKI'!$A:$S,19,FALSE)</f>
        <v>3</v>
      </c>
      <c r="L136" s="27">
        <f>VLOOKUP(A136,'Enrollee File- PASTE FROM WIKI'!$A:$X,24,FALSE)</f>
        <v>6</v>
      </c>
      <c r="M136" s="28">
        <f>VLOOKUP(A136,'Enrollee File- PASTE FROM WIKI'!$A:$Y,25,FALSE)</f>
        <v>2.83</v>
      </c>
      <c r="N136" s="29">
        <f t="shared" si="4"/>
        <v>2.5535000000000001</v>
      </c>
      <c r="O136" s="30" t="str">
        <f t="shared" si="5"/>
        <v>Pass</v>
      </c>
      <c r="P136" s="26">
        <f>VLOOKUP(A136,'Enrollee File- PASTE FROM WIKI'!$A:$AE,31,FALSE)</f>
        <v>2.5539999999999998</v>
      </c>
      <c r="Q136" s="30" t="str">
        <f>VLOOKUP(A136,'Enrollee File- PASTE FROM WIKI'!$A:$AF,32,FALSE)</f>
        <v>Pass</v>
      </c>
    </row>
    <row r="137" spans="1:17" ht="28" customHeight="1" x14ac:dyDescent="0.6">
      <c r="A137" s="82" t="str">
        <f>'Enrollee File- PASTE FROM WIKI'!A137</f>
        <v>262aa0cb-a4b1-4db6-9ad4-a58900e17606</v>
      </c>
      <c r="B137" s="24" t="str">
        <f>VLOOKUP(A137,'Enrollee File- PASTE FROM WIKI'!$A:$C,3,FALSE)</f>
        <v>Timothy Blackford</v>
      </c>
      <c r="C137" s="25" t="str">
        <f>VLOOKUP(A137,'Enrollee File- PASTE FROM WIKI'!$A:$D,4,FALSE)</f>
        <v>Enrolled</v>
      </c>
      <c r="D137" s="25" t="str">
        <f>VLOOKUP(A137,'Enrollee File- PASTE FROM WIKI'!$A:$AP,42,FALSE)</f>
        <v>Dalvin Bartley</v>
      </c>
      <c r="E137" s="50" t="str">
        <f>VLOOKUP(A137,'Enrollee File- PASTE FROM WIKI'!$A:$AQ,43,FALSE)</f>
        <v xml:space="preserve">M369 Urban Assembly School for the Performing Arts </v>
      </c>
      <c r="F137" s="26">
        <f>VLOOKUP(A137,'Enrollee File- PASTE FROM WIKI'!$A:$I,9,FALSE)</f>
        <v>1.75</v>
      </c>
      <c r="G137" s="26">
        <f>VLOOKUP(A137,'Enrollee File- PASTE FROM WIKI'!$A:$M,13,FALSE)</f>
        <v>3</v>
      </c>
      <c r="H137" s="26">
        <f>VLOOKUP(A137,'Enrollee File- PASTE FROM WIKI'!$A:$Q,17,FALSE)</f>
        <v>3</v>
      </c>
      <c r="I137" s="26">
        <f>VLOOKUP(A137,'Enrollee File- PASTE FROM WIKI'!$A:$E,5,FALSE)</f>
        <v>2.58</v>
      </c>
      <c r="J137" s="27">
        <f>VLOOKUP(A137,'Enrollee File- PASTE FROM WIKI'!$A:$R,18,FALSE)</f>
        <v>4</v>
      </c>
      <c r="K137" s="28">
        <f>VLOOKUP(A137,'Enrollee File- PASTE FROM WIKI'!$A:$S,19,FALSE)</f>
        <v>2.5</v>
      </c>
      <c r="L137" s="27">
        <f>VLOOKUP(A137,'Enrollee File- PASTE FROM WIKI'!$A:$X,24,FALSE)</f>
        <v>6</v>
      </c>
      <c r="M137" s="28">
        <f>VLOOKUP(A137,'Enrollee File- PASTE FROM WIKI'!$A:$Y,25,FALSE)</f>
        <v>2.17</v>
      </c>
      <c r="N137" s="29">
        <f t="shared" si="4"/>
        <v>2.4780000000000006</v>
      </c>
      <c r="O137" s="30" t="str">
        <f t="shared" si="5"/>
        <v>Pass</v>
      </c>
      <c r="P137" s="26">
        <f>VLOOKUP(A137,'Enrollee File- PASTE FROM WIKI'!$A:$AE,31,FALSE)</f>
        <v>2.4790000000000001</v>
      </c>
      <c r="Q137" s="30" t="str">
        <f>VLOOKUP(A137,'Enrollee File- PASTE FROM WIKI'!$A:$AF,32,FALSE)</f>
        <v>Pass</v>
      </c>
    </row>
    <row r="138" spans="1:17" ht="28" customHeight="1" x14ac:dyDescent="0.6">
      <c r="A138" s="82" t="str">
        <f>'Enrollee File- PASTE FROM WIKI'!A138</f>
        <v>a7659f13-89c4-4622-9e9d-a5fb0101a3df</v>
      </c>
      <c r="B138" s="24" t="str">
        <f>VLOOKUP(A138,'Enrollee File- PASTE FROM WIKI'!$A:$C,3,FALSE)</f>
        <v>Tori Saldivia</v>
      </c>
      <c r="C138" s="25" t="str">
        <f>VLOOKUP(A138,'Enrollee File- PASTE FROM WIKI'!$A:$D,4,FALSE)</f>
        <v>Enrolled</v>
      </c>
      <c r="D138" s="25" t="str">
        <f>VLOOKUP(A138,'Enrollee File- PASTE FROM WIKI'!$A:$AP,42,FALSE)</f>
        <v>Multiple Coaches Listed in TT2 - Please Confirm</v>
      </c>
      <c r="E138" s="50" t="str">
        <f>VLOOKUP(A138,'Enrollee File- PASTE FROM WIKI'!$A:$AQ,43,FALSE)</f>
        <v xml:space="preserve">X176 P.S. X176 </v>
      </c>
      <c r="F138" s="26">
        <f>VLOOKUP(A138,'Enrollee File- PASTE FROM WIKI'!$A:$I,9,FALSE)</f>
        <v>2.75</v>
      </c>
      <c r="G138" s="26">
        <f>VLOOKUP(A138,'Enrollee File- PASTE FROM WIKI'!$A:$M,13,FALSE)</f>
        <v>2.75</v>
      </c>
      <c r="H138" s="26">
        <f>VLOOKUP(A138,'Enrollee File- PASTE FROM WIKI'!$A:$Q,17,FALSE)</f>
        <v>3</v>
      </c>
      <c r="I138" s="26">
        <f>VLOOKUP(A138,'Enrollee File- PASTE FROM WIKI'!$A:$E,5,FALSE)</f>
        <v>2.83</v>
      </c>
      <c r="J138" s="27">
        <f>VLOOKUP(A138,'Enrollee File- PASTE FROM WIKI'!$A:$R,18,FALSE)</f>
        <v>4</v>
      </c>
      <c r="K138" s="28">
        <f>VLOOKUP(A138,'Enrollee File- PASTE FROM WIKI'!$A:$S,19,FALSE)</f>
        <v>3</v>
      </c>
      <c r="L138" s="27">
        <f>VLOOKUP(A138,'Enrollee File- PASTE FROM WIKI'!$A:$X,24,FALSE)</f>
        <v>5</v>
      </c>
      <c r="M138" s="28">
        <f>VLOOKUP(A138,'Enrollee File- PASTE FROM WIKI'!$A:$Y,25,FALSE)</f>
        <v>3</v>
      </c>
      <c r="N138" s="29">
        <f t="shared" si="4"/>
        <v>2.9065000000000003</v>
      </c>
      <c r="O138" s="30" t="str">
        <f t="shared" si="5"/>
        <v>Pass</v>
      </c>
      <c r="P138" s="26" t="str">
        <f>VLOOKUP(A138,'Enrollee File- PASTE FROM WIKI'!$A:$AE,31,FALSE)</f>
        <v>Not all ratings have been entered</v>
      </c>
      <c r="Q138" s="30" t="str">
        <f>VLOOKUP(A138,'Enrollee File- PASTE FROM WIKI'!$A:$AF,32,FALSE)</f>
        <v>Not all ratings have been entered</v>
      </c>
    </row>
    <row r="139" spans="1:17" ht="28" customHeight="1" x14ac:dyDescent="0.6">
      <c r="A139" s="82" t="str">
        <f>'Enrollee File- PASTE FROM WIKI'!A139</f>
        <v>00bdac17-a61d-4e81-9766-a4a700b84994</v>
      </c>
      <c r="B139" s="24" t="str">
        <f>VLOOKUP(A139,'Enrollee File- PASTE FROM WIKI'!$A:$C,3,FALSE)</f>
        <v>Valentyn Smith</v>
      </c>
      <c r="C139" s="25" t="str">
        <f>VLOOKUP(A139,'Enrollee File- PASTE FROM WIKI'!$A:$D,4,FALSE)</f>
        <v>Enrolled</v>
      </c>
      <c r="D139" s="25" t="str">
        <f>VLOOKUP(A139,'Enrollee File- PASTE FROM WIKI'!$A:$AP,42,FALSE)</f>
        <v>Tiffany Braby</v>
      </c>
      <c r="E139" s="50" t="str">
        <f>VLOOKUP(A139,'Enrollee File- PASTE FROM WIKI'!$A:$AQ,43,FALSE)</f>
        <v xml:space="preserve">M319 M.S. 319 Maria Teresa </v>
      </c>
      <c r="F139" s="26">
        <f>VLOOKUP(A139,'Enrollee File- PASTE FROM WIKI'!$A:$I,9,FALSE)</f>
        <v>3</v>
      </c>
      <c r="G139" s="26">
        <f>VLOOKUP(A139,'Enrollee File- PASTE FROM WIKI'!$A:$M,13,FALSE)</f>
        <v>2.5</v>
      </c>
      <c r="H139" s="26">
        <f>VLOOKUP(A139,'Enrollee File- PASTE FROM WIKI'!$A:$Q,17,FALSE)</f>
        <v>3</v>
      </c>
      <c r="I139" s="26">
        <f>VLOOKUP(A139,'Enrollee File- PASTE FROM WIKI'!$A:$E,5,FALSE)</f>
        <v>2.83</v>
      </c>
      <c r="J139" s="27">
        <f>VLOOKUP(A139,'Enrollee File- PASTE FROM WIKI'!$A:$R,18,FALSE)</f>
        <v>4</v>
      </c>
      <c r="K139" s="28">
        <f>VLOOKUP(A139,'Enrollee File- PASTE FROM WIKI'!$A:$S,19,FALSE)</f>
        <v>3</v>
      </c>
      <c r="L139" s="27">
        <f>VLOOKUP(A139,'Enrollee File- PASTE FROM WIKI'!$A:$X,24,FALSE)</f>
        <v>6</v>
      </c>
      <c r="M139" s="28">
        <f>VLOOKUP(A139,'Enrollee File- PASTE FROM WIKI'!$A:$Y,25,FALSE)</f>
        <v>3</v>
      </c>
      <c r="N139" s="29">
        <f t="shared" si="4"/>
        <v>2.9065000000000003</v>
      </c>
      <c r="O139" s="30" t="str">
        <f t="shared" si="5"/>
        <v>Pass</v>
      </c>
      <c r="P139" s="26">
        <f>VLOOKUP(A139,'Enrollee File- PASTE FROM WIKI'!$A:$AE,31,FALSE)</f>
        <v>2.9079999999999999</v>
      </c>
      <c r="Q139" s="30" t="str">
        <f>VLOOKUP(A139,'Enrollee File- PASTE FROM WIKI'!$A:$AF,32,FALSE)</f>
        <v>Pass</v>
      </c>
    </row>
    <row r="140" spans="1:17" ht="28" customHeight="1" x14ac:dyDescent="0.6">
      <c r="A140" s="82" t="str">
        <f>'Enrollee File- PASTE FROM WIKI'!A140</f>
        <v>9fcbe58a-545d-4799-8b85-a5c200b6a64a</v>
      </c>
      <c r="B140" s="24" t="str">
        <f>VLOOKUP(A140,'Enrollee File- PASTE FROM WIKI'!$A:$C,3,FALSE)</f>
        <v>Veronica Diamond</v>
      </c>
      <c r="C140" s="25" t="str">
        <f>VLOOKUP(A140,'Enrollee File- PASTE FROM WIKI'!$A:$D,4,FALSE)</f>
        <v>Enrolled</v>
      </c>
      <c r="D140" s="25" t="str">
        <f>VLOOKUP(A140,'Enrollee File- PASTE FROM WIKI'!$A:$AP,42,FALSE)</f>
        <v>Margetina Velentzas</v>
      </c>
      <c r="E140" s="50" t="str">
        <f>VLOOKUP(A140,'Enrollee File- PASTE FROM WIKI'!$A:$AQ,43,FALSE)</f>
        <v xml:space="preserve">K422 Spring Creek Community School </v>
      </c>
      <c r="F140" s="26">
        <f>VLOOKUP(A140,'Enrollee File- PASTE FROM WIKI'!$A:$I,9,FALSE)</f>
        <v>2.25</v>
      </c>
      <c r="G140" s="26">
        <f>VLOOKUP(A140,'Enrollee File- PASTE FROM WIKI'!$A:$M,13,FALSE)</f>
        <v>2.75</v>
      </c>
      <c r="H140" s="26">
        <f>VLOOKUP(A140,'Enrollee File- PASTE FROM WIKI'!$A:$Q,17,FALSE)</f>
        <v>3</v>
      </c>
      <c r="I140" s="26">
        <f>VLOOKUP(A140,'Enrollee File- PASTE FROM WIKI'!$A:$E,5,FALSE)</f>
        <v>2.67</v>
      </c>
      <c r="J140" s="27">
        <f>VLOOKUP(A140,'Enrollee File- PASTE FROM WIKI'!$A:$R,18,FALSE)</f>
        <v>4</v>
      </c>
      <c r="K140" s="28">
        <f>VLOOKUP(A140,'Enrollee File- PASTE FROM WIKI'!$A:$S,19,FALSE)</f>
        <v>3</v>
      </c>
      <c r="L140" s="27">
        <f>VLOOKUP(A140,'Enrollee File- PASTE FROM WIKI'!$A:$X,24,FALSE)</f>
        <v>6</v>
      </c>
      <c r="M140" s="28">
        <f>VLOOKUP(A140,'Enrollee File- PASTE FROM WIKI'!$A:$Y,25,FALSE)</f>
        <v>3</v>
      </c>
      <c r="N140" s="29">
        <f t="shared" si="4"/>
        <v>2.8185000000000002</v>
      </c>
      <c r="O140" s="30" t="str">
        <f t="shared" si="5"/>
        <v>Pass</v>
      </c>
      <c r="P140" s="26">
        <f>VLOOKUP(A140,'Enrollee File- PASTE FROM WIKI'!$A:$AE,31,FALSE)</f>
        <v>2.8170000000000002</v>
      </c>
      <c r="Q140" s="30" t="str">
        <f>VLOOKUP(A140,'Enrollee File- PASTE FROM WIKI'!$A:$AF,32,FALSE)</f>
        <v>Pass</v>
      </c>
    </row>
    <row r="141" spans="1:17" ht="28" customHeight="1" x14ac:dyDescent="0.6">
      <c r="A141" s="82" t="str">
        <f>'Enrollee File- PASTE FROM WIKI'!A141</f>
        <v>bf2cb73c-fbd2-492e-be0e-a59e01599d0d</v>
      </c>
      <c r="B141" s="24" t="str">
        <f>VLOOKUP(A141,'Enrollee File- PASTE FROM WIKI'!$A:$C,3,FALSE)</f>
        <v>Wanda White</v>
      </c>
      <c r="C141" s="25" t="str">
        <f>VLOOKUP(A141,'Enrollee File- PASTE FROM WIKI'!$A:$D,4,FALSE)</f>
        <v>Enrolled</v>
      </c>
      <c r="D141" s="25" t="str">
        <f>VLOOKUP(A141,'Enrollee File- PASTE FROM WIKI'!$A:$AP,42,FALSE)</f>
        <v>Caileen Reilly</v>
      </c>
      <c r="E141" s="50" t="str">
        <f>VLOOKUP(A141,'Enrollee File- PASTE FROM WIKI'!$A:$AQ,43,FALSE)</f>
        <v xml:space="preserve">X089 P.S. 089 Bronx </v>
      </c>
      <c r="F141" s="26">
        <f>VLOOKUP(A141,'Enrollee File- PASTE FROM WIKI'!$A:$I,9,FALSE)</f>
        <v>1.75</v>
      </c>
      <c r="G141" s="26">
        <f>VLOOKUP(A141,'Enrollee File- PASTE FROM WIKI'!$A:$M,13,FALSE)</f>
        <v>2</v>
      </c>
      <c r="H141" s="26">
        <f>VLOOKUP(A141,'Enrollee File- PASTE FROM WIKI'!$A:$Q,17,FALSE)</f>
        <v>3</v>
      </c>
      <c r="I141" s="26">
        <f>VLOOKUP(A141,'Enrollee File- PASTE FROM WIKI'!$A:$E,5,FALSE)</f>
        <v>2.25</v>
      </c>
      <c r="J141" s="27">
        <f>VLOOKUP(A141,'Enrollee File- PASTE FROM WIKI'!$A:$R,18,FALSE)</f>
        <v>4</v>
      </c>
      <c r="K141" s="28">
        <f>VLOOKUP(A141,'Enrollee File- PASTE FROM WIKI'!$A:$S,19,FALSE)</f>
        <v>3</v>
      </c>
      <c r="L141" s="27">
        <f>VLOOKUP(A141,'Enrollee File- PASTE FROM WIKI'!$A:$X,24,FALSE)</f>
        <v>6</v>
      </c>
      <c r="M141" s="28">
        <f>VLOOKUP(A141,'Enrollee File- PASTE FROM WIKI'!$A:$Y,25,FALSE)</f>
        <v>2.67</v>
      </c>
      <c r="N141" s="29">
        <f t="shared" si="4"/>
        <v>2.5215000000000001</v>
      </c>
      <c r="O141" s="30" t="str">
        <f t="shared" si="5"/>
        <v>Pass</v>
      </c>
      <c r="P141" s="26">
        <f>VLOOKUP(A141,'Enrollee File- PASTE FROM WIKI'!$A:$AE,31,FALSE)</f>
        <v>2.5209999999999999</v>
      </c>
      <c r="Q141" s="30" t="str">
        <f>VLOOKUP(A141,'Enrollee File- PASTE FROM WIKI'!$A:$AF,32,FALSE)</f>
        <v>Pass</v>
      </c>
    </row>
    <row r="142" spans="1:17" ht="28" customHeight="1" x14ac:dyDescent="0.6">
      <c r="A142" s="82" t="str">
        <f>'Enrollee File- PASTE FROM WIKI'!A142</f>
        <v>3f9a2e78-6e01-43af-9249-a5b600a01420</v>
      </c>
      <c r="B142" s="24" t="str">
        <f>VLOOKUP(A142,'Enrollee File- PASTE FROM WIKI'!$A:$C,3,FALSE)</f>
        <v>Wesley Boone</v>
      </c>
      <c r="C142" s="25" t="str">
        <f>VLOOKUP(A142,'Enrollee File- PASTE FROM WIKI'!$A:$D,4,FALSE)</f>
        <v>Enrolled</v>
      </c>
      <c r="D142" s="25" t="str">
        <f>VLOOKUP(A142,'Enrollee File- PASTE FROM WIKI'!$A:$AP,42,FALSE)</f>
        <v>Samantha Cato</v>
      </c>
      <c r="E142" s="50" t="str">
        <f>VLOOKUP(A142,'Enrollee File- PASTE FROM WIKI'!$A:$AQ,43,FALSE)</f>
        <v xml:space="preserve">X303 I.S. X303 Leadership &amp; Community Service </v>
      </c>
      <c r="F142" s="26">
        <f>VLOOKUP(A142,'Enrollee File- PASTE FROM WIKI'!$A:$I,9,FALSE)</f>
        <v>2.75</v>
      </c>
      <c r="G142" s="26">
        <f>VLOOKUP(A142,'Enrollee File- PASTE FROM WIKI'!$A:$M,13,FALSE)</f>
        <v>2.75</v>
      </c>
      <c r="H142" s="26">
        <f>VLOOKUP(A142,'Enrollee File- PASTE FROM WIKI'!$A:$Q,17,FALSE)</f>
        <v>2.75</v>
      </c>
      <c r="I142" s="26">
        <f>VLOOKUP(A142,'Enrollee File- PASTE FROM WIKI'!$A:$E,5,FALSE)</f>
        <v>2.75</v>
      </c>
      <c r="J142" s="27">
        <f>VLOOKUP(A142,'Enrollee File- PASTE FROM WIKI'!$A:$R,18,FALSE)</f>
        <v>4</v>
      </c>
      <c r="K142" s="28">
        <f>VLOOKUP(A142,'Enrollee File- PASTE FROM WIKI'!$A:$S,19,FALSE)</f>
        <v>2.75</v>
      </c>
      <c r="L142" s="27">
        <f>VLOOKUP(A142,'Enrollee File- PASTE FROM WIKI'!$A:$X,24,FALSE)</f>
        <v>6</v>
      </c>
      <c r="M142" s="28">
        <f>VLOOKUP(A142,'Enrollee File- PASTE FROM WIKI'!$A:$Y,25,FALSE)</f>
        <v>2.67</v>
      </c>
      <c r="N142" s="29">
        <f t="shared" si="4"/>
        <v>2.734</v>
      </c>
      <c r="O142" s="30" t="str">
        <f t="shared" si="5"/>
        <v>Pass</v>
      </c>
      <c r="P142" s="26">
        <f>VLOOKUP(A142,'Enrollee File- PASTE FROM WIKI'!$A:$AE,31,FALSE)</f>
        <v>2.7330000000000001</v>
      </c>
      <c r="Q142" s="30" t="str">
        <f>VLOOKUP(A142,'Enrollee File- PASTE FROM WIKI'!$A:$AF,32,FALSE)</f>
        <v>Pass</v>
      </c>
    </row>
    <row r="143" spans="1:17" ht="28" customHeight="1" x14ac:dyDescent="0.6">
      <c r="A143" s="82" t="str">
        <f>'Enrollee File- PASTE FROM WIKI'!A143</f>
        <v>4c0b3bb3-9378-4cf3-8069-a51501482927</v>
      </c>
      <c r="B143" s="24" t="str">
        <f>VLOOKUP(A143,'Enrollee File- PASTE FROM WIKI'!$A:$C,3,FALSE)</f>
        <v>Wilkens Gilles</v>
      </c>
      <c r="C143" s="25" t="str">
        <f>VLOOKUP(A143,'Enrollee File- PASTE FROM WIKI'!$A:$D,4,FALSE)</f>
        <v>Enrolled</v>
      </c>
      <c r="D143" s="25" t="str">
        <f>VLOOKUP(A143,'Enrollee File- PASTE FROM WIKI'!$A:$AP,42,FALSE)</f>
        <v>Christian Dienna</v>
      </c>
      <c r="E143" s="50" t="str">
        <f>VLOOKUP(A143,'Enrollee File- PASTE FROM WIKI'!$A:$AQ,43,FALSE)</f>
        <v xml:space="preserve">M079 Dr. Horan School M079 </v>
      </c>
      <c r="F143" s="26">
        <f>VLOOKUP(A143,'Enrollee File- PASTE FROM WIKI'!$A:$I,9,FALSE)</f>
        <v>1.75</v>
      </c>
      <c r="G143" s="26">
        <f>VLOOKUP(A143,'Enrollee File- PASTE FROM WIKI'!$A:$M,13,FALSE)</f>
        <v>3</v>
      </c>
      <c r="H143" s="26">
        <f>VLOOKUP(A143,'Enrollee File- PASTE FROM WIKI'!$A:$Q,17,FALSE)</f>
        <v>2.75</v>
      </c>
      <c r="I143" s="26">
        <f>VLOOKUP(A143,'Enrollee File- PASTE FROM WIKI'!$A:$E,5,FALSE)</f>
        <v>2.5</v>
      </c>
      <c r="J143" s="27">
        <f>VLOOKUP(A143,'Enrollee File- PASTE FROM WIKI'!$A:$R,18,FALSE)</f>
        <v>4</v>
      </c>
      <c r="K143" s="28">
        <f>VLOOKUP(A143,'Enrollee File- PASTE FROM WIKI'!$A:$S,19,FALSE)</f>
        <v>3</v>
      </c>
      <c r="L143" s="27">
        <f>VLOOKUP(A143,'Enrollee File- PASTE FROM WIKI'!$A:$X,24,FALSE)</f>
        <v>5</v>
      </c>
      <c r="M143" s="28">
        <f>VLOOKUP(A143,'Enrollee File- PASTE FROM WIKI'!$A:$Y,25,FALSE)</f>
        <v>2.8</v>
      </c>
      <c r="N143" s="29">
        <f t="shared" si="4"/>
        <v>2.6850000000000001</v>
      </c>
      <c r="O143" s="30" t="str">
        <f t="shared" si="5"/>
        <v>Pass</v>
      </c>
      <c r="P143" s="26" t="str">
        <f>VLOOKUP(A143,'Enrollee File- PASTE FROM WIKI'!$A:$AE,31,FALSE)</f>
        <v>Not all ratings have been entered</v>
      </c>
      <c r="Q143" s="30" t="str">
        <f>VLOOKUP(A143,'Enrollee File- PASTE FROM WIKI'!$A:$AF,32,FALSE)</f>
        <v>Not all ratings have been entered</v>
      </c>
    </row>
    <row r="144" spans="1:17" ht="28" customHeight="1" x14ac:dyDescent="0.6">
      <c r="A144" s="82" t="str">
        <f>'Enrollee File- PASTE FROM WIKI'!A144</f>
        <v>226d8f7c-bfce-4a07-b2a8-a5f700d9a104</v>
      </c>
      <c r="B144" s="24" t="str">
        <f>VLOOKUP(A144,'Enrollee File- PASTE FROM WIKI'!$A:$C,3,FALSE)</f>
        <v>Will Lasky</v>
      </c>
      <c r="C144" s="25" t="str">
        <f>VLOOKUP(A144,'Enrollee File- PASTE FROM WIKI'!$A:$D,4,FALSE)</f>
        <v>Withdrawn</v>
      </c>
      <c r="D144" s="25">
        <f>VLOOKUP(A144,'Enrollee File- PASTE FROM WIKI'!$A:$AP,42,FALSE)</f>
        <v>0</v>
      </c>
      <c r="E144" s="50">
        <f>VLOOKUP(A144,'Enrollee File- PASTE FROM WIKI'!$A:$AQ,43,FALSE)</f>
        <v>0</v>
      </c>
      <c r="F144" s="26">
        <f>VLOOKUP(A144,'Enrollee File- PASTE FROM WIKI'!$A:$I,9,FALSE)</f>
        <v>2</v>
      </c>
      <c r="G144" s="26" t="str">
        <f>VLOOKUP(A144,'Enrollee File- PASTE FROM WIKI'!$A:$M,13,FALSE)</f>
        <v>None</v>
      </c>
      <c r="H144" s="26" t="str">
        <f>VLOOKUP(A144,'Enrollee File- PASTE FROM WIKI'!$A:$Q,17,FALSE)</f>
        <v>None</v>
      </c>
      <c r="I144" s="26">
        <f>VLOOKUP(A144,'Enrollee File- PASTE FROM WIKI'!$A:$E,5,FALSE)</f>
        <v>2</v>
      </c>
      <c r="J144" s="27">
        <f>VLOOKUP(A144,'Enrollee File- PASTE FROM WIKI'!$A:$R,18,FALSE)</f>
        <v>0</v>
      </c>
      <c r="K144" s="28" t="str">
        <f>VLOOKUP(A144,'Enrollee File- PASTE FROM WIKI'!$A:$S,19,FALSE)</f>
        <v>Missing</v>
      </c>
      <c r="L144" s="27">
        <f>VLOOKUP(A144,'Enrollee File- PASTE FROM WIKI'!$A:$X,24,FALSE)</f>
        <v>2</v>
      </c>
      <c r="M144" s="28">
        <f>VLOOKUP(A144,'Enrollee File- PASTE FROM WIKI'!$A:$Y,25,FALSE)</f>
        <v>3</v>
      </c>
      <c r="N144" s="29" t="str">
        <f t="shared" si="4"/>
        <v>Not available without averages in columns L, N, and P</v>
      </c>
      <c r="O144" s="30" t="str">
        <f t="shared" si="5"/>
        <v>Not available without averages in columns L, N, and P</v>
      </c>
      <c r="P144" s="26" t="str">
        <f>VLOOKUP(A144,'Enrollee File- PASTE FROM WIKI'!$A:$AE,31,FALSE)</f>
        <v>Not all ratings have been entered</v>
      </c>
      <c r="Q144" s="30" t="str">
        <f>VLOOKUP(A144,'Enrollee File- PASTE FROM WIKI'!$A:$AF,32,FALSE)</f>
        <v>Withdrew prior to end of PST</v>
      </c>
    </row>
    <row r="145" spans="1:17" ht="28" customHeight="1" x14ac:dyDescent="0.6">
      <c r="A145" s="82" t="str">
        <f>'Enrollee File- PASTE FROM WIKI'!A145</f>
        <v>2257a1b5-0425-41b5-a0fb-a5a30055cbe3</v>
      </c>
      <c r="B145" s="24" t="str">
        <f>VLOOKUP(A145,'Enrollee File- PASTE FROM WIKI'!$A:$C,3,FALSE)</f>
        <v>William Lutz</v>
      </c>
      <c r="C145" s="25" t="str">
        <f>VLOOKUP(A145,'Enrollee File- PASTE FROM WIKI'!$A:$D,4,FALSE)</f>
        <v>Enrolled</v>
      </c>
      <c r="D145" s="25" t="str">
        <f>VLOOKUP(A145,'Enrollee File- PASTE FROM WIKI'!$A:$AP,42,FALSE)</f>
        <v>Andeisha Carbon</v>
      </c>
      <c r="E145" s="50" t="str">
        <f>VLOOKUP(A145,'Enrollee File- PASTE FROM WIKI'!$A:$AQ,43,FALSE)</f>
        <v xml:space="preserve">X323 Bronx Writing Academy </v>
      </c>
      <c r="F145" s="26">
        <f>VLOOKUP(A145,'Enrollee File- PASTE FROM WIKI'!$A:$I,9,FALSE)</f>
        <v>1.5</v>
      </c>
      <c r="G145" s="26">
        <f>VLOOKUP(A145,'Enrollee File- PASTE FROM WIKI'!$A:$M,13,FALSE)</f>
        <v>2.5</v>
      </c>
      <c r="H145" s="26">
        <f>VLOOKUP(A145,'Enrollee File- PASTE FROM WIKI'!$A:$Q,17,FALSE)</f>
        <v>3</v>
      </c>
      <c r="I145" s="26">
        <f>VLOOKUP(A145,'Enrollee File- PASTE FROM WIKI'!$A:$E,5,FALSE)</f>
        <v>2.33</v>
      </c>
      <c r="J145" s="27">
        <f>VLOOKUP(A145,'Enrollee File- PASTE FROM WIKI'!$A:$R,18,FALSE)</f>
        <v>4</v>
      </c>
      <c r="K145" s="28">
        <f>VLOOKUP(A145,'Enrollee File- PASTE FROM WIKI'!$A:$S,19,FALSE)</f>
        <v>2.75</v>
      </c>
      <c r="L145" s="27">
        <f>VLOOKUP(A145,'Enrollee File- PASTE FROM WIKI'!$A:$X,24,FALSE)</f>
        <v>6</v>
      </c>
      <c r="M145" s="28">
        <f>VLOOKUP(A145,'Enrollee File- PASTE FROM WIKI'!$A:$Y,25,FALSE)</f>
        <v>2.67</v>
      </c>
      <c r="N145" s="29">
        <f t="shared" si="4"/>
        <v>2.5030000000000001</v>
      </c>
      <c r="O145" s="30" t="str">
        <f t="shared" si="5"/>
        <v>Pass</v>
      </c>
      <c r="P145" s="26">
        <f>VLOOKUP(A145,'Enrollee File- PASTE FROM WIKI'!$A:$AE,31,FALSE)</f>
        <v>2.504</v>
      </c>
      <c r="Q145" s="30" t="str">
        <f>VLOOKUP(A145,'Enrollee File- PASTE FROM WIKI'!$A:$AF,32,FALSE)</f>
        <v>Pass</v>
      </c>
    </row>
    <row r="146" spans="1:17" ht="28" customHeight="1" x14ac:dyDescent="0.6">
      <c r="A146" s="82" t="str">
        <f>'Enrollee File- PASTE FROM WIKI'!A146</f>
        <v>7b6afd9c-2e3a-4116-b799-a4a4013aa29c</v>
      </c>
      <c r="B146" s="24" t="str">
        <f>VLOOKUP(A146,'Enrollee File- PASTE FROM WIKI'!$A:$C,3,FALSE)</f>
        <v>Yan Carlos Mejia</v>
      </c>
      <c r="C146" s="25" t="str">
        <f>VLOOKUP(A146,'Enrollee File- PASTE FROM WIKI'!$A:$D,4,FALSE)</f>
        <v>Enrolled</v>
      </c>
      <c r="D146" s="25" t="str">
        <f>VLOOKUP(A146,'Enrollee File- PASTE FROM WIKI'!$A:$AP,42,FALSE)</f>
        <v>Tamara Del Rosario</v>
      </c>
      <c r="E146" s="50" t="str">
        <f>VLOOKUP(A146,'Enrollee File- PASTE FROM WIKI'!$A:$AQ,43,FALSE)</f>
        <v xml:space="preserve">K562 Evergreen Middle School </v>
      </c>
      <c r="F146" s="26">
        <f>VLOOKUP(A146,'Enrollee File- PASTE FROM WIKI'!$A:$I,9,FALSE)</f>
        <v>1.25</v>
      </c>
      <c r="G146" s="26">
        <f>VLOOKUP(A146,'Enrollee File- PASTE FROM WIKI'!$A:$M,13,FALSE)</f>
        <v>2.5</v>
      </c>
      <c r="H146" s="26">
        <f>VLOOKUP(A146,'Enrollee File- PASTE FROM WIKI'!$A:$Q,17,FALSE)</f>
        <v>3</v>
      </c>
      <c r="I146" s="26">
        <f>VLOOKUP(A146,'Enrollee File- PASTE FROM WIKI'!$A:$E,5,FALSE)</f>
        <v>2.25</v>
      </c>
      <c r="J146" s="27">
        <f>VLOOKUP(A146,'Enrollee File- PASTE FROM WIKI'!$A:$R,18,FALSE)</f>
        <v>4</v>
      </c>
      <c r="K146" s="28">
        <f>VLOOKUP(A146,'Enrollee File- PASTE FROM WIKI'!$A:$S,19,FALSE)</f>
        <v>2.75</v>
      </c>
      <c r="L146" s="27">
        <f>VLOOKUP(A146,'Enrollee File- PASTE FROM WIKI'!$A:$X,24,FALSE)</f>
        <v>6</v>
      </c>
      <c r="M146" s="28">
        <f>VLOOKUP(A146,'Enrollee File- PASTE FROM WIKI'!$A:$Y,25,FALSE)</f>
        <v>3</v>
      </c>
      <c r="N146" s="29">
        <f t="shared" si="4"/>
        <v>2.5250000000000004</v>
      </c>
      <c r="O146" s="30" t="str">
        <f t="shared" si="5"/>
        <v>Pass</v>
      </c>
      <c r="P146" s="26">
        <f>VLOOKUP(A146,'Enrollee File- PASTE FROM WIKI'!$A:$AE,31,FALSE)</f>
        <v>2.5249999999999999</v>
      </c>
      <c r="Q146" s="30" t="str">
        <f>VLOOKUP(A146,'Enrollee File- PASTE FROM WIKI'!$A:$AF,32,FALSE)</f>
        <v>Pass</v>
      </c>
    </row>
    <row r="147" spans="1:17" ht="28" customHeight="1" x14ac:dyDescent="0.6">
      <c r="A147" s="82" t="str">
        <f>'Enrollee File- PASTE FROM WIKI'!A147</f>
        <v>1c1ec790-5fed-465e-be15-a44a0146453c</v>
      </c>
      <c r="B147" s="24" t="str">
        <f>VLOOKUP(A147,'Enrollee File- PASTE FROM WIKI'!$A:$C,3,FALSE)</f>
        <v>Yasmeen Chisolm</v>
      </c>
      <c r="C147" s="25" t="str">
        <f>VLOOKUP(A147,'Enrollee File- PASTE FROM WIKI'!$A:$D,4,FALSE)</f>
        <v>Enrolled</v>
      </c>
      <c r="D147" s="25" t="str">
        <f>VLOOKUP(A147,'Enrollee File- PASTE FROM WIKI'!$A:$AP,42,FALSE)</f>
        <v>Christina Carlson</v>
      </c>
      <c r="E147" s="50" t="str">
        <f>VLOOKUP(A147,'Enrollee File- PASTE FROM WIKI'!$A:$AQ,43,FALSE)</f>
        <v xml:space="preserve">X089 P.S. 089 Bronx </v>
      </c>
      <c r="F147" s="26">
        <f>VLOOKUP(A147,'Enrollee File- PASTE FROM WIKI'!$A:$I,9,FALSE)</f>
        <v>2</v>
      </c>
      <c r="G147" s="26">
        <f>VLOOKUP(A147,'Enrollee File- PASTE FROM WIKI'!$A:$M,13,FALSE)</f>
        <v>2.5</v>
      </c>
      <c r="H147" s="26">
        <f>VLOOKUP(A147,'Enrollee File- PASTE FROM WIKI'!$A:$Q,17,FALSE)</f>
        <v>2.75</v>
      </c>
      <c r="I147" s="26">
        <f>VLOOKUP(A147,'Enrollee File- PASTE FROM WIKI'!$A:$E,5,FALSE)</f>
        <v>2.42</v>
      </c>
      <c r="J147" s="27">
        <f>VLOOKUP(A147,'Enrollee File- PASTE FROM WIKI'!$A:$R,18,FALSE)</f>
        <v>4</v>
      </c>
      <c r="K147" s="28">
        <f>VLOOKUP(A147,'Enrollee File- PASTE FROM WIKI'!$A:$S,19,FALSE)</f>
        <v>3</v>
      </c>
      <c r="L147" s="27">
        <f>VLOOKUP(A147,'Enrollee File- PASTE FROM WIKI'!$A:$X,24,FALSE)</f>
        <v>6</v>
      </c>
      <c r="M147" s="28">
        <f>VLOOKUP(A147,'Enrollee File- PASTE FROM WIKI'!$A:$Y,25,FALSE)</f>
        <v>2.83</v>
      </c>
      <c r="N147" s="29">
        <f t="shared" si="4"/>
        <v>2.6470000000000002</v>
      </c>
      <c r="O147" s="30" t="str">
        <f t="shared" si="5"/>
        <v>Pass</v>
      </c>
      <c r="P147" s="26">
        <f>VLOOKUP(A147,'Enrollee File- PASTE FROM WIKI'!$A:$AE,31,FALSE)</f>
        <v>2.6459999999999999</v>
      </c>
      <c r="Q147" s="30" t="str">
        <f>VLOOKUP(A147,'Enrollee File- PASTE FROM WIKI'!$A:$AF,32,FALSE)</f>
        <v>Pass</v>
      </c>
    </row>
    <row r="148" spans="1:17" ht="28" customHeight="1" x14ac:dyDescent="0.6">
      <c r="A148" s="82" t="str">
        <f>'Enrollee File- PASTE FROM WIKI'!A148</f>
        <v>e113d8f0-6cda-4feb-8ff4-a5f3011c811d</v>
      </c>
      <c r="B148" s="24" t="str">
        <f>VLOOKUP(A148,'Enrollee File- PASTE FROM WIKI'!$A:$C,3,FALSE)</f>
        <v>Yessi Jimenez</v>
      </c>
      <c r="C148" s="25" t="str">
        <f>VLOOKUP(A148,'Enrollee File- PASTE FROM WIKI'!$A:$D,4,FALSE)</f>
        <v>Enrolled</v>
      </c>
      <c r="D148" s="25" t="str">
        <f>VLOOKUP(A148,'Enrollee File- PASTE FROM WIKI'!$A:$AP,42,FALSE)</f>
        <v>Jennifer Carnovale</v>
      </c>
      <c r="E148" s="50" t="str">
        <f>VLOOKUP(A148,'Enrollee File- PASTE FROM WIKI'!$A:$AQ,43,FALSE)</f>
        <v xml:space="preserve">X089 P.S. 089 Bronx </v>
      </c>
      <c r="F148" s="26">
        <f>VLOOKUP(A148,'Enrollee File- PASTE FROM WIKI'!$A:$I,9,FALSE)</f>
        <v>2</v>
      </c>
      <c r="G148" s="26">
        <f>VLOOKUP(A148,'Enrollee File- PASTE FROM WIKI'!$A:$M,13,FALSE)</f>
        <v>3</v>
      </c>
      <c r="H148" s="26">
        <f>VLOOKUP(A148,'Enrollee File- PASTE FROM WIKI'!$A:$Q,17,FALSE)</f>
        <v>3</v>
      </c>
      <c r="I148" s="26">
        <f>VLOOKUP(A148,'Enrollee File- PASTE FROM WIKI'!$A:$E,5,FALSE)</f>
        <v>2.67</v>
      </c>
      <c r="J148" s="27">
        <f>VLOOKUP(A148,'Enrollee File- PASTE FROM WIKI'!$A:$R,18,FALSE)</f>
        <v>4</v>
      </c>
      <c r="K148" s="28">
        <f>VLOOKUP(A148,'Enrollee File- PASTE FROM WIKI'!$A:$S,19,FALSE)</f>
        <v>3</v>
      </c>
      <c r="L148" s="27">
        <f>VLOOKUP(A148,'Enrollee File- PASTE FROM WIKI'!$A:$X,24,FALSE)</f>
        <v>6</v>
      </c>
      <c r="M148" s="28">
        <f>VLOOKUP(A148,'Enrollee File- PASTE FROM WIKI'!$A:$Y,25,FALSE)</f>
        <v>2.5</v>
      </c>
      <c r="N148" s="29">
        <f t="shared" si="4"/>
        <v>2.7185000000000001</v>
      </c>
      <c r="O148" s="30" t="str">
        <f t="shared" si="5"/>
        <v>Pass</v>
      </c>
      <c r="P148" s="26">
        <f>VLOOKUP(A148,'Enrollee File- PASTE FROM WIKI'!$A:$AE,31,FALSE)</f>
        <v>2.7170000000000001</v>
      </c>
      <c r="Q148" s="30" t="str">
        <f>VLOOKUP(A148,'Enrollee File- PASTE FROM WIKI'!$A:$AF,32,FALSE)</f>
        <v>Pass</v>
      </c>
    </row>
    <row r="149" spans="1:17" ht="28" customHeight="1" x14ac:dyDescent="0.6">
      <c r="A149" s="82" t="str">
        <f>'Enrollee File- PASTE FROM WIKI'!A149</f>
        <v>23557c07-59a7-4669-a72c-a5ec0075c14a</v>
      </c>
      <c r="B149" s="24" t="str">
        <f>VLOOKUP(A149,'Enrollee File- PASTE FROM WIKI'!$A:$C,3,FALSE)</f>
        <v>Yukie Sugahara</v>
      </c>
      <c r="C149" s="25" t="str">
        <f>VLOOKUP(A149,'Enrollee File- PASTE FROM WIKI'!$A:$D,4,FALSE)</f>
        <v>Enrolled</v>
      </c>
      <c r="D149" s="25" t="str">
        <f>VLOOKUP(A149,'Enrollee File- PASTE FROM WIKI'!$A:$AP,42,FALSE)</f>
        <v>Lori-Ann Lowe</v>
      </c>
      <c r="E149" s="50" t="str">
        <f>VLOOKUP(A149,'Enrollee File- PASTE FROM WIKI'!$A:$AQ,43,FALSE)</f>
        <v xml:space="preserve">X161 P.S. 161 Juan Ponce De Leon School </v>
      </c>
      <c r="F149" s="26">
        <f>VLOOKUP(A149,'Enrollee File- PASTE FROM WIKI'!$A:$I,9,FALSE)</f>
        <v>2.25</v>
      </c>
      <c r="G149" s="26">
        <f>VLOOKUP(A149,'Enrollee File- PASTE FROM WIKI'!$A:$M,13,FALSE)</f>
        <v>2</v>
      </c>
      <c r="H149" s="26">
        <f>VLOOKUP(A149,'Enrollee File- PASTE FROM WIKI'!$A:$Q,17,FALSE)</f>
        <v>2.5</v>
      </c>
      <c r="I149" s="26">
        <f>VLOOKUP(A149,'Enrollee File- PASTE FROM WIKI'!$A:$E,5,FALSE)</f>
        <v>2.25</v>
      </c>
      <c r="J149" s="27">
        <f>VLOOKUP(A149,'Enrollee File- PASTE FROM WIKI'!$A:$R,18,FALSE)</f>
        <v>4</v>
      </c>
      <c r="K149" s="28">
        <f>VLOOKUP(A149,'Enrollee File- PASTE FROM WIKI'!$A:$S,19,FALSE)</f>
        <v>3</v>
      </c>
      <c r="L149" s="27">
        <f>VLOOKUP(A149,'Enrollee File- PASTE FROM WIKI'!$A:$X,24,FALSE)</f>
        <v>5</v>
      </c>
      <c r="M149" s="28">
        <f>VLOOKUP(A149,'Enrollee File- PASTE FROM WIKI'!$A:$Y,25,FALSE)</f>
        <v>3</v>
      </c>
      <c r="N149" s="29">
        <f t="shared" si="4"/>
        <v>2.5875000000000004</v>
      </c>
      <c r="O149" s="30" t="str">
        <f t="shared" si="5"/>
        <v>Pass</v>
      </c>
      <c r="P149" s="26" t="str">
        <f>VLOOKUP(A149,'Enrollee File- PASTE FROM WIKI'!$A:$AE,31,FALSE)</f>
        <v>Not all ratings have been entered</v>
      </c>
      <c r="Q149" s="30" t="str">
        <f>VLOOKUP(A149,'Enrollee File- PASTE FROM WIKI'!$A:$AF,32,FALSE)</f>
        <v>Not all ratings have been entered</v>
      </c>
    </row>
    <row r="150" spans="1:17" ht="28" customHeight="1" x14ac:dyDescent="0.6">
      <c r="A150" s="82" t="str">
        <f>'Enrollee File- PASTE FROM WIKI'!A150</f>
        <v>cd6386ea-a211-4fc0-8ff8-a5b400ded1c4</v>
      </c>
      <c r="B150" s="24" t="str">
        <f>VLOOKUP(A150,'Enrollee File- PASTE FROM WIKI'!$A:$C,3,FALSE)</f>
        <v>Zaiya Rucker</v>
      </c>
      <c r="C150" s="25" t="str">
        <f>VLOOKUP(A150,'Enrollee File- PASTE FROM WIKI'!$A:$D,4,FALSE)</f>
        <v>Enrolled</v>
      </c>
      <c r="D150" s="25" t="str">
        <f>VLOOKUP(A150,'Enrollee File- PASTE FROM WIKI'!$A:$AP,42,FALSE)</f>
        <v>Emily Thurston</v>
      </c>
      <c r="E150" s="50" t="str">
        <f>VLOOKUP(A150,'Enrollee File- PASTE FROM WIKI'!$A:$AQ,43,FALSE)</f>
        <v xml:space="preserve">K562 Evergreen Middle School </v>
      </c>
      <c r="F150" s="26">
        <f>VLOOKUP(A150,'Enrollee File- PASTE FROM WIKI'!$A:$I,9,FALSE)</f>
        <v>2.5</v>
      </c>
      <c r="G150" s="26">
        <f>VLOOKUP(A150,'Enrollee File- PASTE FROM WIKI'!$A:$M,13,FALSE)</f>
        <v>3</v>
      </c>
      <c r="H150" s="26">
        <f>VLOOKUP(A150,'Enrollee File- PASTE FROM WIKI'!$A:$Q,17,FALSE)</f>
        <v>3</v>
      </c>
      <c r="I150" s="26">
        <f>VLOOKUP(A150,'Enrollee File- PASTE FROM WIKI'!$A:$E,5,FALSE)</f>
        <v>2.83</v>
      </c>
      <c r="J150" s="27">
        <f>VLOOKUP(A150,'Enrollee File- PASTE FROM WIKI'!$A:$R,18,FALSE)</f>
        <v>4</v>
      </c>
      <c r="K150" s="28">
        <f>VLOOKUP(A150,'Enrollee File- PASTE FROM WIKI'!$A:$S,19,FALSE)</f>
        <v>3</v>
      </c>
      <c r="L150" s="27">
        <f>VLOOKUP(A150,'Enrollee File- PASTE FROM WIKI'!$A:$X,24,FALSE)</f>
        <v>6</v>
      </c>
      <c r="M150" s="28">
        <f>VLOOKUP(A150,'Enrollee File- PASTE FROM WIKI'!$A:$Y,25,FALSE)</f>
        <v>2.83</v>
      </c>
      <c r="N150" s="29">
        <f t="shared" si="4"/>
        <v>2.8725000000000005</v>
      </c>
      <c r="O150" s="30" t="str">
        <f t="shared" si="5"/>
        <v>Pass</v>
      </c>
      <c r="P150" s="26">
        <f>VLOOKUP(A150,'Enrollee File- PASTE FROM WIKI'!$A:$AE,31,FALSE)</f>
        <v>2.875</v>
      </c>
      <c r="Q150" s="30" t="str">
        <f>VLOOKUP(A150,'Enrollee File- PASTE FROM WIKI'!$A:$AF,32,FALSE)</f>
        <v>Pass</v>
      </c>
    </row>
  </sheetData>
  <sheetProtection formatCells="0" formatColumns="0" formatRows="0" sort="0" autoFilter="0" pivotTables="0"/>
  <autoFilter ref="A1:Q150">
    <sortState ref="A2:O92">
      <sortCondition ref="B1:B92"/>
    </sortState>
  </autoFilter>
  <conditionalFormatting sqref="B151:Q1048576 F1:Q150 B1:D150">
    <cfRule type="containsErrors" dxfId="58" priority="7">
      <formula>ISERROR(B1)</formula>
    </cfRule>
  </conditionalFormatting>
  <conditionalFormatting sqref="F1:M1048576">
    <cfRule type="containsText" dxfId="57" priority="15" operator="containsText" text="Missing">
      <formula>NOT(ISERROR(SEARCH("Missing",F1)))</formula>
    </cfRule>
  </conditionalFormatting>
  <conditionalFormatting sqref="F1:I1048576">
    <cfRule type="containsText" dxfId="56" priority="8" operator="containsText" text="Missing performance area rating(s)">
      <formula>NOT(ISERROR(SEARCH("Missing performance area rating(s)",F1)))</formula>
    </cfRule>
    <cfRule type="containsText" dxfId="55" priority="16" operator="containsText" text="Multiple entries submitted in TT2">
      <formula>NOT(ISERROR(SEARCH("Multiple entries submitted in TT2",F1)))</formula>
    </cfRule>
  </conditionalFormatting>
  <conditionalFormatting sqref="F1:H1048576">
    <cfRule type="containsText" dxfId="54" priority="9" operator="containsText" text="None">
      <formula>NOT(ISERROR(SEARCH("None",F1)))</formula>
    </cfRule>
  </conditionalFormatting>
  <conditionalFormatting sqref="E1:E150">
    <cfRule type="containsErrors" dxfId="53" priority="1">
      <formula>ISERROR(E1)</formula>
    </cfRule>
    <cfRule type="containsText" dxfId="52" priority="2" stopIfTrue="1" operator="containsText" text="Not enough data">
      <formula>NOT(ISERROR(SEARCH("Not enough data",E1)))</formula>
    </cfRule>
  </conditionalFormatting>
  <conditionalFormatting sqref="E1:E150">
    <cfRule type="containsErrors" dxfId="51" priority="3">
      <formula>ISERROR(E1)</formula>
    </cfRule>
  </conditionalFormatting>
  <conditionalFormatting sqref="A2:A150">
    <cfRule type="duplicateValues" dxfId="50" priority="371"/>
    <cfRule type="duplicateValues" dxfId="49" priority="372"/>
    <cfRule type="duplicateValues" dxfId="48" priority="373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4" tint="0.79998168889431442"/>
  </sheetPr>
  <dimension ref="A1:T152"/>
  <sheetViews>
    <sheetView showGridLines="0" zoomScale="70" zoomScaleNormal="70" workbookViewId="0">
      <pane xSplit="3" ySplit="2" topLeftCell="D111" activePane="bottomRight" state="frozen"/>
      <selection activeCell="S20" sqref="S20:V20"/>
      <selection pane="topRight" activeCell="S20" sqref="S20:V20"/>
      <selection pane="bottomLeft" activeCell="S20" sqref="S20:V20"/>
      <selection pane="bottomRight" activeCell="A152" sqref="A152:XFD152"/>
    </sheetView>
  </sheetViews>
  <sheetFormatPr defaultColWidth="9.15625" defaultRowHeight="13.5" x14ac:dyDescent="0.6"/>
  <cols>
    <col min="1" max="1" width="4.15625" style="42" customWidth="1"/>
    <col min="2" max="2" width="16.47265625" style="17" customWidth="1"/>
    <col min="3" max="3" width="11" style="19" customWidth="1"/>
    <col min="4" max="4" width="21.734375" style="19" customWidth="1"/>
    <col min="5" max="5" width="34.734375" style="20" customWidth="1"/>
    <col min="6" max="8" width="13.26171875" style="17" customWidth="1"/>
    <col min="9" max="9" width="13.26171875" style="17" hidden="1" customWidth="1"/>
    <col min="10" max="10" width="13" style="17" customWidth="1"/>
    <col min="11" max="13" width="13.26171875" style="17" customWidth="1"/>
    <col min="14" max="14" width="13.26171875" style="17" hidden="1" customWidth="1"/>
    <col min="15" max="18" width="13.26171875" style="17" customWidth="1"/>
    <col min="19" max="19" width="13.26171875" style="17" hidden="1" customWidth="1"/>
    <col min="20" max="20" width="13.26171875" style="17" customWidth="1"/>
    <col min="21" max="16384" width="9.15625" style="17"/>
  </cols>
  <sheetData>
    <row r="1" spans="1:20" ht="18.75" customHeight="1" x14ac:dyDescent="0.65">
      <c r="A1" s="158" t="s">
        <v>19</v>
      </c>
      <c r="B1" s="159"/>
      <c r="C1" s="159"/>
      <c r="D1" s="159"/>
      <c r="E1" s="160"/>
      <c r="F1" s="155" t="s">
        <v>219</v>
      </c>
      <c r="G1" s="156"/>
      <c r="H1" s="156"/>
      <c r="I1" s="156"/>
      <c r="J1" s="157"/>
      <c r="K1" s="153" t="s">
        <v>214</v>
      </c>
      <c r="L1" s="153"/>
      <c r="M1" s="153"/>
      <c r="N1" s="153"/>
      <c r="O1" s="153"/>
      <c r="P1" s="154" t="s">
        <v>220</v>
      </c>
      <c r="Q1" s="154"/>
      <c r="R1" s="154"/>
      <c r="S1" s="154"/>
      <c r="T1" s="154"/>
    </row>
    <row r="2" spans="1:20" ht="29.4" x14ac:dyDescent="0.65">
      <c r="A2" s="43" t="s">
        <v>15</v>
      </c>
      <c r="B2" s="12" t="s">
        <v>1</v>
      </c>
      <c r="C2" s="12" t="s">
        <v>16</v>
      </c>
      <c r="D2" s="92" t="s">
        <v>0</v>
      </c>
      <c r="E2" s="53" t="s">
        <v>657</v>
      </c>
      <c r="F2" s="7" t="s">
        <v>30</v>
      </c>
      <c r="G2" s="7" t="s">
        <v>17</v>
      </c>
      <c r="H2" s="7" t="s">
        <v>18</v>
      </c>
      <c r="I2" s="7" t="s">
        <v>31</v>
      </c>
      <c r="J2" s="46" t="s">
        <v>20</v>
      </c>
      <c r="K2" s="9" t="s">
        <v>30</v>
      </c>
      <c r="L2" s="9" t="s">
        <v>17</v>
      </c>
      <c r="M2" s="9" t="s">
        <v>18</v>
      </c>
      <c r="N2" s="60" t="s">
        <v>31</v>
      </c>
      <c r="O2" s="47" t="s">
        <v>20</v>
      </c>
      <c r="P2" s="10" t="s">
        <v>30</v>
      </c>
      <c r="Q2" s="10" t="s">
        <v>17</v>
      </c>
      <c r="R2" s="10" t="s">
        <v>18</v>
      </c>
      <c r="S2" s="60" t="s">
        <v>31</v>
      </c>
      <c r="T2" s="48" t="s">
        <v>20</v>
      </c>
    </row>
    <row r="3" spans="1:20" x14ac:dyDescent="0.6">
      <c r="A3" s="82" t="str">
        <f>'Enrollee File- PASTE FROM WIKI'!A2</f>
        <v>ed850b49-34b8-45ce-84e7-a5d200939dd3</v>
      </c>
      <c r="B3" s="50" t="str">
        <f>VLOOKUP(A3,'Enrollee File- PASTE FROM WIKI'!$A:$C,3,FALSE)</f>
        <v>Alana Molloy</v>
      </c>
      <c r="C3" s="32" t="str">
        <f>VLOOKUP(A3,'Enrollee File- PASTE FROM WIKI'!$A:$D,4,FALSE)</f>
        <v>Enrolled</v>
      </c>
      <c r="D3" s="25" t="str">
        <f>VLOOKUP(A3,'Enrollee File- PASTE FROM WIKI'!$A:$AP,42,FALSE)</f>
        <v>Christian Dienna</v>
      </c>
      <c r="E3" s="50" t="str">
        <f>VLOOKUP(A3,'Enrollee File- PASTE FROM WIKI'!$A:$AQ,43,FALSE)</f>
        <v xml:space="preserve">M079 Dr. Horan School M079 </v>
      </c>
      <c r="F3" s="31">
        <f>VLOOKUP(A3,'Enrollee File- PASTE FROM WIKI'!$A:$F,6,FALSE)</f>
        <v>1</v>
      </c>
      <c r="G3" s="31">
        <f>VLOOKUP(A3,'Enrollee File- PASTE FROM WIKI'!$A:$G,7,FALSE)</f>
        <v>2</v>
      </c>
      <c r="H3" s="31">
        <f>VLOOKUP(A3,'Enrollee File- PASTE FROM WIKI'!$A:$H,8,FALSE)</f>
        <v>1</v>
      </c>
      <c r="I3" s="31">
        <f>VLOOKUP($A3,'Enrollee File- PASTE FROM WIKI'!$1:$1048576,66,FALSE)</f>
        <v>0</v>
      </c>
      <c r="J3" s="33">
        <f>VLOOKUP(A3,'Enrollee File- PASTE FROM WIKI'!$A:$I,9,FALSE)</f>
        <v>1.25</v>
      </c>
      <c r="K3" s="31">
        <f>VLOOKUP(A3,'Enrollee File- PASTE FROM WIKI'!$A:$J,10,FALSE)</f>
        <v>3</v>
      </c>
      <c r="L3" s="31">
        <f>VLOOKUP(A3,'Enrollee File- PASTE FROM WIKI'!$A:$K,11,FALSE)</f>
        <v>3</v>
      </c>
      <c r="M3" s="31">
        <f>VLOOKUP(A3,'Enrollee File- PASTE FROM WIKI'!$A:$L,12,FALSE)</f>
        <v>2</v>
      </c>
      <c r="N3" s="31">
        <f>VLOOKUP($A3,'Enrollee File- PASTE FROM WIKI'!$1:$1048576,67,FALSE)</f>
        <v>0</v>
      </c>
      <c r="O3" s="33">
        <f>VLOOKUP(A3,'Enrollee File- PASTE FROM WIKI'!$A:$M,13,FALSE)</f>
        <v>2.75</v>
      </c>
      <c r="P3" s="31">
        <f>VLOOKUP(A3,'Enrollee File- PASTE FROM WIKI'!$A:$N,14,FALSE)</f>
        <v>3</v>
      </c>
      <c r="Q3" s="31">
        <f>VLOOKUP(A3,'Enrollee File- PASTE FROM WIKI'!$A:$O,15,FALSE)</f>
        <v>3</v>
      </c>
      <c r="R3" s="31">
        <f>VLOOKUP(A3,'Enrollee File- PASTE FROM WIKI'!$A:$P,16,FALSE)</f>
        <v>3</v>
      </c>
      <c r="S3" s="31">
        <f>VLOOKUP($A3,'Enrollee File- PASTE FROM WIKI'!$1:$1048576,68,FALSE)</f>
        <v>0</v>
      </c>
      <c r="T3" s="33">
        <f>VLOOKUP(A3,'Enrollee File- PASTE FROM WIKI'!$A:$Q,17,FALSE)</f>
        <v>3</v>
      </c>
    </row>
    <row r="4" spans="1:20" ht="28" customHeight="1" x14ac:dyDescent="0.6">
      <c r="A4" s="82" t="str">
        <f>'Enrollee File- PASTE FROM WIKI'!A3</f>
        <v>a515ed9d-32ad-4dbc-9791-a59300ef749c</v>
      </c>
      <c r="B4" s="50" t="str">
        <f>VLOOKUP(A4,'Enrollee File- PASTE FROM WIKI'!$A:$C,3,FALSE)</f>
        <v>Andrew Martin</v>
      </c>
      <c r="C4" s="32" t="str">
        <f>VLOOKUP(A4,'Enrollee File- PASTE FROM WIKI'!$A:$D,4,FALSE)</f>
        <v>Enrolled</v>
      </c>
      <c r="D4" s="25" t="str">
        <f>VLOOKUP(A4,'Enrollee File- PASTE FROM WIKI'!$A:$AP,42,FALSE)</f>
        <v>Sharon Cadogan</v>
      </c>
      <c r="E4" s="50" t="str">
        <f>VLOOKUP(A4,'Enrollee File- PASTE FROM WIKI'!$A:$AQ,43,FALSE)</f>
        <v xml:space="preserve">K671 Mott Hall Bridges </v>
      </c>
      <c r="F4" s="31">
        <f>VLOOKUP(A4,'Enrollee File- PASTE FROM WIKI'!$A:$F,6,FALSE)</f>
        <v>2</v>
      </c>
      <c r="G4" s="31">
        <f>VLOOKUP(A4,'Enrollee File- PASTE FROM WIKI'!$A:$G,7,FALSE)</f>
        <v>2</v>
      </c>
      <c r="H4" s="31">
        <f>VLOOKUP(A4,'Enrollee File- PASTE FROM WIKI'!$A:$H,8,FALSE)</f>
        <v>1</v>
      </c>
      <c r="I4" s="31">
        <f>VLOOKUP($A4,'Enrollee File- PASTE FROM WIKI'!$1:$1048576,66,FALSE)</f>
        <v>0</v>
      </c>
      <c r="J4" s="33">
        <f>VLOOKUP(A4,'Enrollee File- PASTE FROM WIKI'!$A:$I,9,FALSE)</f>
        <v>1.75</v>
      </c>
      <c r="K4" s="31">
        <f>VLOOKUP(A4,'Enrollee File- PASTE FROM WIKI'!$A:$J,10,FALSE)</f>
        <v>3</v>
      </c>
      <c r="L4" s="31">
        <f>VLOOKUP(A4,'Enrollee File- PASTE FROM WIKI'!$A:$K,11,FALSE)</f>
        <v>1</v>
      </c>
      <c r="M4" s="31">
        <f>VLOOKUP(A4,'Enrollee File- PASTE FROM WIKI'!$A:$L,12,FALSE)</f>
        <v>2</v>
      </c>
      <c r="N4" s="31">
        <f>VLOOKUP($A4,'Enrollee File- PASTE FROM WIKI'!$1:$1048576,67,FALSE)</f>
        <v>0</v>
      </c>
      <c r="O4" s="33">
        <f>VLOOKUP(A4,'Enrollee File- PASTE FROM WIKI'!$A:$M,13,FALSE)</f>
        <v>2.25</v>
      </c>
      <c r="P4" s="31">
        <f>VLOOKUP(A4,'Enrollee File- PASTE FROM WIKI'!$A:$N,14,FALSE)</f>
        <v>3</v>
      </c>
      <c r="Q4" s="31">
        <f>VLOOKUP(A4,'Enrollee File- PASTE FROM WIKI'!$A:$O,15,FALSE)</f>
        <v>1</v>
      </c>
      <c r="R4" s="31">
        <f>VLOOKUP(A4,'Enrollee File- PASTE FROM WIKI'!$A:$P,16,FALSE)</f>
        <v>1</v>
      </c>
      <c r="S4" s="31">
        <f>VLOOKUP($A4,'Enrollee File- PASTE FROM WIKI'!$1:$1048576,68,FALSE)</f>
        <v>0</v>
      </c>
      <c r="T4" s="33">
        <f>VLOOKUP(A4,'Enrollee File- PASTE FROM WIKI'!$A:$Q,17,FALSE)</f>
        <v>2</v>
      </c>
    </row>
    <row r="5" spans="1:20" ht="28" customHeight="1" x14ac:dyDescent="0.6">
      <c r="A5" s="82" t="str">
        <f>'Enrollee File- PASTE FROM WIKI'!A4</f>
        <v>5d0b86d0-2e72-44dd-9a1b-a58100c4aaed</v>
      </c>
      <c r="B5" s="50" t="str">
        <f>VLOOKUP(A5,'Enrollee File- PASTE FROM WIKI'!$A:$C,3,FALSE)</f>
        <v>Anna Dunlavey</v>
      </c>
      <c r="C5" s="32" t="str">
        <f>VLOOKUP(A5,'Enrollee File- PASTE FROM WIKI'!$A:$D,4,FALSE)</f>
        <v>Enrolled</v>
      </c>
      <c r="D5" s="25" t="str">
        <f>VLOOKUP(A5,'Enrollee File- PASTE FROM WIKI'!$A:$AP,42,FALSE)</f>
        <v>Shannon Taylor</v>
      </c>
      <c r="E5" s="50" t="str">
        <f>VLOOKUP(A5,'Enrollee File- PASTE FROM WIKI'!$A:$AQ,43,FALSE)</f>
        <v xml:space="preserve">M319 M.S. 319 Maria Teresa </v>
      </c>
      <c r="F5" s="31">
        <f>VLOOKUP(A5,'Enrollee File- PASTE FROM WIKI'!$A:$F,6,FALSE)</f>
        <v>2</v>
      </c>
      <c r="G5" s="31">
        <f>VLOOKUP(A5,'Enrollee File- PASTE FROM WIKI'!$A:$G,7,FALSE)</f>
        <v>2</v>
      </c>
      <c r="H5" s="31">
        <f>VLOOKUP(A5,'Enrollee File- PASTE FROM WIKI'!$A:$H,8,FALSE)</f>
        <v>3</v>
      </c>
      <c r="I5" s="31">
        <f>VLOOKUP($A5,'Enrollee File- PASTE FROM WIKI'!$1:$1048576,66,FALSE)</f>
        <v>0</v>
      </c>
      <c r="J5" s="33">
        <f>VLOOKUP(A5,'Enrollee File- PASTE FROM WIKI'!$A:$I,9,FALSE)</f>
        <v>2.25</v>
      </c>
      <c r="K5" s="31">
        <f>VLOOKUP(A5,'Enrollee File- PASTE FROM WIKI'!$A:$J,10,FALSE)</f>
        <v>3</v>
      </c>
      <c r="L5" s="31">
        <f>VLOOKUP(A5,'Enrollee File- PASTE FROM WIKI'!$A:$K,11,FALSE)</f>
        <v>3</v>
      </c>
      <c r="M5" s="31">
        <f>VLOOKUP(A5,'Enrollee File- PASTE FROM WIKI'!$A:$L,12,FALSE)</f>
        <v>3</v>
      </c>
      <c r="N5" s="31">
        <f>VLOOKUP($A5,'Enrollee File- PASTE FROM WIKI'!$1:$1048576,67,FALSE)</f>
        <v>0</v>
      </c>
      <c r="O5" s="33">
        <f>VLOOKUP(A5,'Enrollee File- PASTE FROM WIKI'!$A:$M,13,FALSE)</f>
        <v>3</v>
      </c>
      <c r="P5" s="31">
        <f>VLOOKUP(A5,'Enrollee File- PASTE FROM WIKI'!$A:$N,14,FALSE)</f>
        <v>3</v>
      </c>
      <c r="Q5" s="31">
        <f>VLOOKUP(A5,'Enrollee File- PASTE FROM WIKI'!$A:$O,15,FALSE)</f>
        <v>3</v>
      </c>
      <c r="R5" s="31">
        <f>VLOOKUP(A5,'Enrollee File- PASTE FROM WIKI'!$A:$P,16,FALSE)</f>
        <v>3</v>
      </c>
      <c r="S5" s="31">
        <f>VLOOKUP($A5,'Enrollee File- PASTE FROM WIKI'!$1:$1048576,68,FALSE)</f>
        <v>0</v>
      </c>
      <c r="T5" s="33">
        <f>VLOOKUP(A5,'Enrollee File- PASTE FROM WIKI'!$A:$Q,17,FALSE)</f>
        <v>3</v>
      </c>
    </row>
    <row r="6" spans="1:20" ht="28" customHeight="1" x14ac:dyDescent="0.6">
      <c r="A6" s="82" t="str">
        <f>'Enrollee File- PASTE FROM WIKI'!A5</f>
        <v>51699733-c580-47bd-9462-a5ea00d7a765</v>
      </c>
      <c r="B6" s="50" t="str">
        <f>VLOOKUP(A6,'Enrollee File- PASTE FROM WIKI'!$A:$C,3,FALSE)</f>
        <v>Ashaunte  Johnson</v>
      </c>
      <c r="C6" s="32" t="str">
        <f>VLOOKUP(A6,'Enrollee File- PASTE FROM WIKI'!$A:$D,4,FALSE)</f>
        <v>Enrolled</v>
      </c>
      <c r="D6" s="25" t="str">
        <f>VLOOKUP(A6,'Enrollee File- PASTE FROM WIKI'!$A:$AP,42,FALSE)</f>
        <v>Stephanie Plachy</v>
      </c>
      <c r="E6" s="50" t="str">
        <f>VLOOKUP(A6,'Enrollee File- PASTE FROM WIKI'!$A:$AQ,43,FALSE)</f>
        <v xml:space="preserve">K562 Evergreen Middle School </v>
      </c>
      <c r="F6" s="31">
        <f>VLOOKUP(A6,'Enrollee File- PASTE FROM WIKI'!$A:$F,6,FALSE)</f>
        <v>2</v>
      </c>
      <c r="G6" s="31">
        <f>VLOOKUP(A6,'Enrollee File- PASTE FROM WIKI'!$A:$G,7,FALSE)</f>
        <v>2</v>
      </c>
      <c r="H6" s="31">
        <f>VLOOKUP(A6,'Enrollee File- PASTE FROM WIKI'!$A:$H,8,FALSE)</f>
        <v>2</v>
      </c>
      <c r="I6" s="31">
        <f>VLOOKUP($A6,'Enrollee File- PASTE FROM WIKI'!$1:$1048576,66,FALSE)</f>
        <v>0</v>
      </c>
      <c r="J6" s="33">
        <f>VLOOKUP(A6,'Enrollee File- PASTE FROM WIKI'!$A:$I,9,FALSE)</f>
        <v>2</v>
      </c>
      <c r="K6" s="31">
        <f>VLOOKUP(A6,'Enrollee File- PASTE FROM WIKI'!$A:$J,10,FALSE)</f>
        <v>2</v>
      </c>
      <c r="L6" s="31">
        <f>VLOOKUP(A6,'Enrollee File- PASTE FROM WIKI'!$A:$K,11,FALSE)</f>
        <v>2</v>
      </c>
      <c r="M6" s="31">
        <f>VLOOKUP(A6,'Enrollee File- PASTE FROM WIKI'!$A:$L,12,FALSE)</f>
        <v>2</v>
      </c>
      <c r="N6" s="31">
        <f>VLOOKUP($A6,'Enrollee File- PASTE FROM WIKI'!$1:$1048576,67,FALSE)</f>
        <v>0</v>
      </c>
      <c r="O6" s="33">
        <f>VLOOKUP(A6,'Enrollee File- PASTE FROM WIKI'!$A:$M,13,FALSE)</f>
        <v>2</v>
      </c>
      <c r="P6" s="31">
        <f>VLOOKUP(A6,'Enrollee File- PASTE FROM WIKI'!$A:$N,14,FALSE)</f>
        <v>2</v>
      </c>
      <c r="Q6" s="31">
        <f>VLOOKUP(A6,'Enrollee File- PASTE FROM WIKI'!$A:$O,15,FALSE)</f>
        <v>2</v>
      </c>
      <c r="R6" s="31">
        <f>VLOOKUP(A6,'Enrollee File- PASTE FROM WIKI'!$A:$P,16,FALSE)</f>
        <v>3</v>
      </c>
      <c r="S6" s="31">
        <f>VLOOKUP($A6,'Enrollee File- PASTE FROM WIKI'!$1:$1048576,68,FALSE)</f>
        <v>0</v>
      </c>
      <c r="T6" s="33">
        <f>VLOOKUP(A6,'Enrollee File- PASTE FROM WIKI'!$A:$Q,17,FALSE)</f>
        <v>2.25</v>
      </c>
    </row>
    <row r="7" spans="1:20" ht="28" customHeight="1" x14ac:dyDescent="0.6">
      <c r="A7" s="82" t="str">
        <f>'Enrollee File- PASTE FROM WIKI'!A6</f>
        <v>975471ee-46bb-4c2f-ba0d-a5fe00e261e6</v>
      </c>
      <c r="B7" s="50" t="str">
        <f>VLOOKUP(A7,'Enrollee File- PASTE FROM WIKI'!$A:$C,3,FALSE)</f>
        <v>Ashley Beccia</v>
      </c>
      <c r="C7" s="32" t="str">
        <f>VLOOKUP(A7,'Enrollee File- PASTE FROM WIKI'!$A:$D,4,FALSE)</f>
        <v>Enrolled</v>
      </c>
      <c r="D7" s="25" t="str">
        <f>VLOOKUP(A7,'Enrollee File- PASTE FROM WIKI'!$A:$AP,42,FALSE)</f>
        <v>Rod Rodriguez</v>
      </c>
      <c r="E7" s="50" t="str">
        <f>VLOOKUP(A7,'Enrollee File- PASTE FROM WIKI'!$A:$AQ,43,FALSE)</f>
        <v xml:space="preserve">X331 The Bronx School of Young Leaders </v>
      </c>
      <c r="F7" s="31">
        <f>VLOOKUP(A7,'Enrollee File- PASTE FROM WIKI'!$A:$F,6,FALSE)</f>
        <v>3</v>
      </c>
      <c r="G7" s="31">
        <f>VLOOKUP(A7,'Enrollee File- PASTE FROM WIKI'!$A:$G,7,FALSE)</f>
        <v>3</v>
      </c>
      <c r="H7" s="31">
        <f>VLOOKUP(A7,'Enrollee File- PASTE FROM WIKI'!$A:$H,8,FALSE)</f>
        <v>3</v>
      </c>
      <c r="I7" s="31">
        <f>VLOOKUP($A7,'Enrollee File- PASTE FROM WIKI'!$1:$1048576,66,FALSE)</f>
        <v>0</v>
      </c>
      <c r="J7" s="33">
        <f>VLOOKUP(A7,'Enrollee File- PASTE FROM WIKI'!$A:$I,9,FALSE)</f>
        <v>3</v>
      </c>
      <c r="K7" s="31">
        <f>VLOOKUP(A7,'Enrollee File- PASTE FROM WIKI'!$A:$J,10,FALSE)</f>
        <v>3</v>
      </c>
      <c r="L7" s="31">
        <f>VLOOKUP(A7,'Enrollee File- PASTE FROM WIKI'!$A:$K,11,FALSE)</f>
        <v>3</v>
      </c>
      <c r="M7" s="31">
        <f>VLOOKUP(A7,'Enrollee File- PASTE FROM WIKI'!$A:$L,12,FALSE)</f>
        <v>3</v>
      </c>
      <c r="N7" s="31">
        <f>VLOOKUP($A7,'Enrollee File- PASTE FROM WIKI'!$1:$1048576,67,FALSE)</f>
        <v>0</v>
      </c>
      <c r="O7" s="33">
        <f>VLOOKUP(A7,'Enrollee File- PASTE FROM WIKI'!$A:$M,13,FALSE)</f>
        <v>3</v>
      </c>
      <c r="P7" s="31">
        <f>VLOOKUP(A7,'Enrollee File- PASTE FROM WIKI'!$A:$N,14,FALSE)</f>
        <v>3</v>
      </c>
      <c r="Q7" s="31">
        <f>VLOOKUP(A7,'Enrollee File- PASTE FROM WIKI'!$A:$O,15,FALSE)</f>
        <v>3</v>
      </c>
      <c r="R7" s="31">
        <f>VLOOKUP(A7,'Enrollee File- PASTE FROM WIKI'!$A:$P,16,FALSE)</f>
        <v>3</v>
      </c>
      <c r="S7" s="31">
        <f>VLOOKUP($A7,'Enrollee File- PASTE FROM WIKI'!$1:$1048576,68,FALSE)</f>
        <v>0</v>
      </c>
      <c r="T7" s="33">
        <f>VLOOKUP(A7,'Enrollee File- PASTE FROM WIKI'!$A:$Q,17,FALSE)</f>
        <v>3</v>
      </c>
    </row>
    <row r="8" spans="1:20" ht="28" customHeight="1" x14ac:dyDescent="0.6">
      <c r="A8" s="82" t="str">
        <f>'Enrollee File- PASTE FROM WIKI'!A7</f>
        <v>1b568102-d9a1-4d3c-9af6-a50400db23f6</v>
      </c>
      <c r="B8" s="50" t="str">
        <f>VLOOKUP(A8,'Enrollee File- PASTE FROM WIKI'!$A:$C,3,FALSE)</f>
        <v>Ayana Colvin</v>
      </c>
      <c r="C8" s="32" t="str">
        <f>VLOOKUP(A8,'Enrollee File- PASTE FROM WIKI'!$A:$D,4,FALSE)</f>
        <v>Enrolled</v>
      </c>
      <c r="D8" s="25" t="str">
        <f>VLOOKUP(A8,'Enrollee File- PASTE FROM WIKI'!$A:$AP,42,FALSE)</f>
        <v>Kristin Donnelly</v>
      </c>
      <c r="E8" s="50" t="str">
        <f>VLOOKUP(A8,'Enrollee File- PASTE FROM WIKI'!$A:$AQ,43,FALSE)</f>
        <v xml:space="preserve">Q296 Pan American International High School </v>
      </c>
      <c r="F8" s="31">
        <f>VLOOKUP(A8,'Enrollee File- PASTE FROM WIKI'!$A:$F,6,FALSE)</f>
        <v>2</v>
      </c>
      <c r="G8" s="31">
        <f>VLOOKUP(A8,'Enrollee File- PASTE FROM WIKI'!$A:$G,7,FALSE)</f>
        <v>3</v>
      </c>
      <c r="H8" s="31">
        <f>VLOOKUP(A8,'Enrollee File- PASTE FROM WIKI'!$A:$H,8,FALSE)</f>
        <v>3</v>
      </c>
      <c r="I8" s="31">
        <f>VLOOKUP($A8,'Enrollee File- PASTE FROM WIKI'!$1:$1048576,66,FALSE)</f>
        <v>0</v>
      </c>
      <c r="J8" s="33">
        <f>VLOOKUP(A8,'Enrollee File- PASTE FROM WIKI'!$A:$I,9,FALSE)</f>
        <v>2.5</v>
      </c>
      <c r="K8" s="31">
        <f>VLOOKUP(A8,'Enrollee File- PASTE FROM WIKI'!$A:$J,10,FALSE)</f>
        <v>3</v>
      </c>
      <c r="L8" s="31">
        <f>VLOOKUP(A8,'Enrollee File- PASTE FROM WIKI'!$A:$K,11,FALSE)</f>
        <v>2</v>
      </c>
      <c r="M8" s="31">
        <f>VLOOKUP(A8,'Enrollee File- PASTE FROM WIKI'!$A:$L,12,FALSE)</f>
        <v>3</v>
      </c>
      <c r="N8" s="31">
        <f>VLOOKUP($A8,'Enrollee File- PASTE FROM WIKI'!$1:$1048576,67,FALSE)</f>
        <v>0</v>
      </c>
      <c r="O8" s="33">
        <f>VLOOKUP(A8,'Enrollee File- PASTE FROM WIKI'!$A:$M,13,FALSE)</f>
        <v>2.75</v>
      </c>
      <c r="P8" s="31">
        <f>VLOOKUP(A8,'Enrollee File- PASTE FROM WIKI'!$A:$N,14,FALSE)</f>
        <v>3</v>
      </c>
      <c r="Q8" s="31">
        <f>VLOOKUP(A8,'Enrollee File- PASTE FROM WIKI'!$A:$O,15,FALSE)</f>
        <v>2</v>
      </c>
      <c r="R8" s="31">
        <f>VLOOKUP(A8,'Enrollee File- PASTE FROM WIKI'!$A:$P,16,FALSE)</f>
        <v>3</v>
      </c>
      <c r="S8" s="31">
        <f>VLOOKUP($A8,'Enrollee File- PASTE FROM WIKI'!$1:$1048576,68,FALSE)</f>
        <v>0</v>
      </c>
      <c r="T8" s="33">
        <f>VLOOKUP(A8,'Enrollee File- PASTE FROM WIKI'!$A:$Q,17,FALSE)</f>
        <v>2.75</v>
      </c>
    </row>
    <row r="9" spans="1:20" ht="28" customHeight="1" x14ac:dyDescent="0.6">
      <c r="A9" s="82" t="str">
        <f>'Enrollee File- PASTE FROM WIKI'!A8</f>
        <v>c2cd45c9-a6e5-4232-8a29-a33a000b9253</v>
      </c>
      <c r="B9" s="50" t="str">
        <f>VLOOKUP(A9,'Enrollee File- PASTE FROM WIKI'!$A:$C,3,FALSE)</f>
        <v>Azia Brown</v>
      </c>
      <c r="C9" s="32" t="str">
        <f>VLOOKUP(A9,'Enrollee File- PASTE FROM WIKI'!$A:$D,4,FALSE)</f>
        <v>Enrolled</v>
      </c>
      <c r="D9" s="25" t="str">
        <f>VLOOKUP(A9,'Enrollee File- PASTE FROM WIKI'!$A:$AP,42,FALSE)</f>
        <v>Dana Diaz</v>
      </c>
      <c r="E9" s="50" t="str">
        <f>VLOOKUP(A9,'Enrollee File- PASTE FROM WIKI'!$A:$AQ,43,FALSE)</f>
        <v xml:space="preserve">X089 P.S. 089 Bronx </v>
      </c>
      <c r="F9" s="31">
        <f>VLOOKUP(A9,'Enrollee File- PASTE FROM WIKI'!$A:$F,6,FALSE)</f>
        <v>3</v>
      </c>
      <c r="G9" s="31">
        <f>VLOOKUP(A9,'Enrollee File- PASTE FROM WIKI'!$A:$G,7,FALSE)</f>
        <v>2</v>
      </c>
      <c r="H9" s="31">
        <f>VLOOKUP(A9,'Enrollee File- PASTE FROM WIKI'!$A:$H,8,FALSE)</f>
        <v>3</v>
      </c>
      <c r="I9" s="31">
        <f>VLOOKUP($A9,'Enrollee File- PASTE FROM WIKI'!$1:$1048576,66,FALSE)</f>
        <v>0</v>
      </c>
      <c r="J9" s="33">
        <f>VLOOKUP(A9,'Enrollee File- PASTE FROM WIKI'!$A:$I,9,FALSE)</f>
        <v>2.75</v>
      </c>
      <c r="K9" s="31">
        <f>VLOOKUP(A9,'Enrollee File- PASTE FROM WIKI'!$A:$J,10,FALSE)</f>
        <v>3</v>
      </c>
      <c r="L9" s="31">
        <f>VLOOKUP(A9,'Enrollee File- PASTE FROM WIKI'!$A:$K,11,FALSE)</f>
        <v>3</v>
      </c>
      <c r="M9" s="31">
        <f>VLOOKUP(A9,'Enrollee File- PASTE FROM WIKI'!$A:$L,12,FALSE)</f>
        <v>3</v>
      </c>
      <c r="N9" s="31">
        <f>VLOOKUP($A9,'Enrollee File- PASTE FROM WIKI'!$1:$1048576,67,FALSE)</f>
        <v>0</v>
      </c>
      <c r="O9" s="33">
        <f>VLOOKUP(A9,'Enrollee File- PASTE FROM WIKI'!$A:$M,13,FALSE)</f>
        <v>3</v>
      </c>
      <c r="P9" s="31">
        <f>VLOOKUP(A9,'Enrollee File- PASTE FROM WIKI'!$A:$N,14,FALSE)</f>
        <v>3</v>
      </c>
      <c r="Q9" s="31">
        <f>VLOOKUP(A9,'Enrollee File- PASTE FROM WIKI'!$A:$O,15,FALSE)</f>
        <v>3</v>
      </c>
      <c r="R9" s="31">
        <f>VLOOKUP(A9,'Enrollee File- PASTE FROM WIKI'!$A:$P,16,FALSE)</f>
        <v>3</v>
      </c>
      <c r="S9" s="31">
        <f>VLOOKUP($A9,'Enrollee File- PASTE FROM WIKI'!$1:$1048576,68,FALSE)</f>
        <v>0</v>
      </c>
      <c r="T9" s="33">
        <f>VLOOKUP(A9,'Enrollee File- PASTE FROM WIKI'!$A:$Q,17,FALSE)</f>
        <v>3</v>
      </c>
    </row>
    <row r="10" spans="1:20" ht="28" customHeight="1" x14ac:dyDescent="0.6">
      <c r="A10" s="82" t="str">
        <f>'Enrollee File- PASTE FROM WIKI'!A9</f>
        <v>482c3372-f134-40f0-a56c-a5b500c8a937</v>
      </c>
      <c r="B10" s="50" t="str">
        <f>VLOOKUP(A10,'Enrollee File- PASTE FROM WIKI'!$A:$C,3,FALSE)</f>
        <v>Bianca Cruz</v>
      </c>
      <c r="C10" s="32" t="str">
        <f>VLOOKUP(A10,'Enrollee File- PASTE FROM WIKI'!$A:$D,4,FALSE)</f>
        <v>Enrolled</v>
      </c>
      <c r="D10" s="25" t="str">
        <f>VLOOKUP(A10,'Enrollee File- PASTE FROM WIKI'!$A:$AP,42,FALSE)</f>
        <v>Ashley Steed</v>
      </c>
      <c r="E10" s="50" t="str">
        <f>VLOOKUP(A10,'Enrollee File- PASTE FROM WIKI'!$A:$AQ,43,FALSE)</f>
        <v xml:space="preserve">M038 P.S. 38 Roberto Clemente </v>
      </c>
      <c r="F10" s="31">
        <f>VLOOKUP(A10,'Enrollee File- PASTE FROM WIKI'!$A:$F,6,FALSE)</f>
        <v>3</v>
      </c>
      <c r="G10" s="31">
        <f>VLOOKUP(A10,'Enrollee File- PASTE FROM WIKI'!$A:$G,7,FALSE)</f>
        <v>2</v>
      </c>
      <c r="H10" s="31">
        <f>VLOOKUP(A10,'Enrollee File- PASTE FROM WIKI'!$A:$H,8,FALSE)</f>
        <v>2</v>
      </c>
      <c r="I10" s="31">
        <f>VLOOKUP($A10,'Enrollee File- PASTE FROM WIKI'!$1:$1048576,66,FALSE)</f>
        <v>0</v>
      </c>
      <c r="J10" s="33">
        <f>VLOOKUP(A10,'Enrollee File- PASTE FROM WIKI'!$A:$I,9,FALSE)</f>
        <v>2.5</v>
      </c>
      <c r="K10" s="31">
        <f>VLOOKUP(A10,'Enrollee File- PASTE FROM WIKI'!$A:$J,10,FALSE)</f>
        <v>3</v>
      </c>
      <c r="L10" s="31">
        <f>VLOOKUP(A10,'Enrollee File- PASTE FROM WIKI'!$A:$K,11,FALSE)</f>
        <v>2</v>
      </c>
      <c r="M10" s="31">
        <f>VLOOKUP(A10,'Enrollee File- PASTE FROM WIKI'!$A:$L,12,FALSE)</f>
        <v>2</v>
      </c>
      <c r="N10" s="31">
        <f>VLOOKUP($A10,'Enrollee File- PASTE FROM WIKI'!$1:$1048576,67,FALSE)</f>
        <v>0</v>
      </c>
      <c r="O10" s="33">
        <f>VLOOKUP(A10,'Enrollee File- PASTE FROM WIKI'!$A:$M,13,FALSE)</f>
        <v>2.5</v>
      </c>
      <c r="P10" s="31">
        <f>VLOOKUP(A10,'Enrollee File- PASTE FROM WIKI'!$A:$N,14,FALSE)</f>
        <v>2</v>
      </c>
      <c r="Q10" s="31">
        <f>VLOOKUP(A10,'Enrollee File- PASTE FROM WIKI'!$A:$O,15,FALSE)</f>
        <v>3</v>
      </c>
      <c r="R10" s="31">
        <f>VLOOKUP(A10,'Enrollee File- PASTE FROM WIKI'!$A:$P,16,FALSE)</f>
        <v>3</v>
      </c>
      <c r="S10" s="31">
        <f>VLOOKUP($A10,'Enrollee File- PASTE FROM WIKI'!$1:$1048576,68,FALSE)</f>
        <v>0</v>
      </c>
      <c r="T10" s="33">
        <f>VLOOKUP(A10,'Enrollee File- PASTE FROM WIKI'!$A:$Q,17,FALSE)</f>
        <v>2.5</v>
      </c>
    </row>
    <row r="11" spans="1:20" ht="28" customHeight="1" x14ac:dyDescent="0.6">
      <c r="A11" s="82" t="str">
        <f>'Enrollee File- PASTE FROM WIKI'!A10</f>
        <v>527ba0c3-3131-4993-9e05-a5a3014fc340</v>
      </c>
      <c r="B11" s="50" t="str">
        <f>VLOOKUP(A11,'Enrollee File- PASTE FROM WIKI'!$A:$C,3,FALSE)</f>
        <v>Brittney Glenn</v>
      </c>
      <c r="C11" s="32" t="str">
        <f>VLOOKUP(A11,'Enrollee File- PASTE FROM WIKI'!$A:$D,4,FALSE)</f>
        <v>Enrolled</v>
      </c>
      <c r="D11" s="25" t="str">
        <f>VLOOKUP(A11,'Enrollee File- PASTE FROM WIKI'!$A:$AP,42,FALSE)</f>
        <v>Nadine Lewis-Knight</v>
      </c>
      <c r="E11" s="50" t="str">
        <f>VLOOKUP(A11,'Enrollee File- PASTE FROM WIKI'!$A:$AQ,43,FALSE)</f>
        <v xml:space="preserve">K028 P.S. 028 The Warren Prep Academy </v>
      </c>
      <c r="F11" s="31">
        <f>VLOOKUP(A11,'Enrollee File- PASTE FROM WIKI'!$A:$F,6,FALSE)</f>
        <v>2</v>
      </c>
      <c r="G11" s="31">
        <f>VLOOKUP(A11,'Enrollee File- PASTE FROM WIKI'!$A:$G,7,FALSE)</f>
        <v>2</v>
      </c>
      <c r="H11" s="31">
        <f>VLOOKUP(A11,'Enrollee File- PASTE FROM WIKI'!$A:$H,8,FALSE)</f>
        <v>2</v>
      </c>
      <c r="I11" s="31">
        <f>VLOOKUP($A11,'Enrollee File- PASTE FROM WIKI'!$1:$1048576,66,FALSE)</f>
        <v>0</v>
      </c>
      <c r="J11" s="33">
        <f>VLOOKUP(A11,'Enrollee File- PASTE FROM WIKI'!$A:$I,9,FALSE)</f>
        <v>2</v>
      </c>
      <c r="K11" s="31">
        <f>VLOOKUP(A11,'Enrollee File- PASTE FROM WIKI'!$A:$J,10,FALSE)</f>
        <v>3</v>
      </c>
      <c r="L11" s="31">
        <f>VLOOKUP(A11,'Enrollee File- PASTE FROM WIKI'!$A:$K,11,FALSE)</f>
        <v>2</v>
      </c>
      <c r="M11" s="31">
        <f>VLOOKUP(A11,'Enrollee File- PASTE FROM WIKI'!$A:$L,12,FALSE)</f>
        <v>2</v>
      </c>
      <c r="N11" s="31">
        <f>VLOOKUP($A11,'Enrollee File- PASTE FROM WIKI'!$1:$1048576,67,FALSE)</f>
        <v>0</v>
      </c>
      <c r="O11" s="33">
        <f>VLOOKUP(A11,'Enrollee File- PASTE FROM WIKI'!$A:$M,13,FALSE)</f>
        <v>2.5</v>
      </c>
      <c r="P11" s="31">
        <f>VLOOKUP(A11,'Enrollee File- PASTE FROM WIKI'!$A:$N,14,FALSE)</f>
        <v>3</v>
      </c>
      <c r="Q11" s="31">
        <f>VLOOKUP(A11,'Enrollee File- PASTE FROM WIKI'!$A:$O,15,FALSE)</f>
        <v>2</v>
      </c>
      <c r="R11" s="31">
        <f>VLOOKUP(A11,'Enrollee File- PASTE FROM WIKI'!$A:$P,16,FALSE)</f>
        <v>3</v>
      </c>
      <c r="S11" s="31">
        <f>VLOOKUP($A11,'Enrollee File- PASTE FROM WIKI'!$1:$1048576,68,FALSE)</f>
        <v>0</v>
      </c>
      <c r="T11" s="33">
        <f>VLOOKUP(A11,'Enrollee File- PASTE FROM WIKI'!$A:$Q,17,FALSE)</f>
        <v>2.75</v>
      </c>
    </row>
    <row r="12" spans="1:20" ht="28" customHeight="1" x14ac:dyDescent="0.6">
      <c r="A12" s="82" t="str">
        <f>'Enrollee File- PASTE FROM WIKI'!A11</f>
        <v>2941cca5-3525-4e24-825a-a567014c7931</v>
      </c>
      <c r="B12" s="50" t="str">
        <f>VLOOKUP(A12,'Enrollee File- PASTE FROM WIKI'!$A:$C,3,FALSE)</f>
        <v>Carla Alexander</v>
      </c>
      <c r="C12" s="32" t="str">
        <f>VLOOKUP(A12,'Enrollee File- PASTE FROM WIKI'!$A:$D,4,FALSE)</f>
        <v>Enrolled</v>
      </c>
      <c r="D12" s="25" t="str">
        <f>VLOOKUP(A12,'Enrollee File- PASTE FROM WIKI'!$A:$AP,42,FALSE)</f>
        <v>Christina  Desources</v>
      </c>
      <c r="E12" s="50" t="str">
        <f>VLOOKUP(A12,'Enrollee File- PASTE FROM WIKI'!$A:$AQ,43,FALSE)</f>
        <v xml:space="preserve">Q319 Village Academy </v>
      </c>
      <c r="F12" s="31">
        <f>VLOOKUP(A12,'Enrollee File- PASTE FROM WIKI'!$A:$F,6,FALSE)</f>
        <v>2</v>
      </c>
      <c r="G12" s="31">
        <f>VLOOKUP(A12,'Enrollee File- PASTE FROM WIKI'!$A:$G,7,FALSE)</f>
        <v>2</v>
      </c>
      <c r="H12" s="31">
        <f>VLOOKUP(A12,'Enrollee File- PASTE FROM WIKI'!$A:$H,8,FALSE)</f>
        <v>2</v>
      </c>
      <c r="I12" s="31">
        <f>VLOOKUP($A12,'Enrollee File- PASTE FROM WIKI'!$1:$1048576,66,FALSE)</f>
        <v>0</v>
      </c>
      <c r="J12" s="33">
        <f>VLOOKUP(A12,'Enrollee File- PASTE FROM WIKI'!$A:$I,9,FALSE)</f>
        <v>2</v>
      </c>
      <c r="K12" s="31">
        <f>VLOOKUP(A12,'Enrollee File- PASTE FROM WIKI'!$A:$J,10,FALSE)</f>
        <v>3</v>
      </c>
      <c r="L12" s="31">
        <f>VLOOKUP(A12,'Enrollee File- PASTE FROM WIKI'!$A:$K,11,FALSE)</f>
        <v>3</v>
      </c>
      <c r="M12" s="31">
        <f>VLOOKUP(A12,'Enrollee File- PASTE FROM WIKI'!$A:$L,12,FALSE)</f>
        <v>2</v>
      </c>
      <c r="N12" s="31">
        <f>VLOOKUP($A12,'Enrollee File- PASTE FROM WIKI'!$1:$1048576,67,FALSE)</f>
        <v>0</v>
      </c>
      <c r="O12" s="33">
        <f>VLOOKUP(A12,'Enrollee File- PASTE FROM WIKI'!$A:$M,13,FALSE)</f>
        <v>2.75</v>
      </c>
      <c r="P12" s="31">
        <f>VLOOKUP(A12,'Enrollee File- PASTE FROM WIKI'!$A:$N,14,FALSE)</f>
        <v>2</v>
      </c>
      <c r="Q12" s="31">
        <f>VLOOKUP(A12,'Enrollee File- PASTE FROM WIKI'!$A:$O,15,FALSE)</f>
        <v>3</v>
      </c>
      <c r="R12" s="31">
        <f>VLOOKUP(A12,'Enrollee File- PASTE FROM WIKI'!$A:$P,16,FALSE)</f>
        <v>3</v>
      </c>
      <c r="S12" s="31">
        <f>VLOOKUP($A12,'Enrollee File- PASTE FROM WIKI'!$1:$1048576,68,FALSE)</f>
        <v>0</v>
      </c>
      <c r="T12" s="33">
        <f>VLOOKUP(A12,'Enrollee File- PASTE FROM WIKI'!$A:$Q,17,FALSE)</f>
        <v>2.5</v>
      </c>
    </row>
    <row r="13" spans="1:20" ht="28" customHeight="1" x14ac:dyDescent="0.6">
      <c r="A13" s="82" t="str">
        <f>'Enrollee File- PASTE FROM WIKI'!A12</f>
        <v>df67de0d-a276-4a93-b935-a58a0132a17e</v>
      </c>
      <c r="B13" s="50" t="str">
        <f>VLOOKUP(A13,'Enrollee File- PASTE FROM WIKI'!$A:$C,3,FALSE)</f>
        <v>Carmen Ramos</v>
      </c>
      <c r="C13" s="32" t="str">
        <f>VLOOKUP(A13,'Enrollee File- PASTE FROM WIKI'!$A:$D,4,FALSE)</f>
        <v>Enrolled</v>
      </c>
      <c r="D13" s="25" t="str">
        <f>VLOOKUP(A13,'Enrollee File- PASTE FROM WIKI'!$A:$AP,42,FALSE)</f>
        <v>Marlowe Knipes</v>
      </c>
      <c r="E13" s="50" t="str">
        <f>VLOOKUP(A13,'Enrollee File- PASTE FROM WIKI'!$A:$AQ,43,FALSE)</f>
        <v xml:space="preserve">X556 Bronx Park Middle School </v>
      </c>
      <c r="F13" s="31">
        <f>VLOOKUP(A13,'Enrollee File- PASTE FROM WIKI'!$A:$F,6,FALSE)</f>
        <v>2</v>
      </c>
      <c r="G13" s="31">
        <f>VLOOKUP(A13,'Enrollee File- PASTE FROM WIKI'!$A:$G,7,FALSE)</f>
        <v>2</v>
      </c>
      <c r="H13" s="31">
        <f>VLOOKUP(A13,'Enrollee File- PASTE FROM WIKI'!$A:$H,8,FALSE)</f>
        <v>2</v>
      </c>
      <c r="I13" s="31">
        <f>VLOOKUP($A13,'Enrollee File- PASTE FROM WIKI'!$1:$1048576,66,FALSE)</f>
        <v>0</v>
      </c>
      <c r="J13" s="33">
        <f>VLOOKUP(A13,'Enrollee File- PASTE FROM WIKI'!$A:$I,9,FALSE)</f>
        <v>2</v>
      </c>
      <c r="K13" s="31">
        <f>VLOOKUP(A13,'Enrollee File- PASTE FROM WIKI'!$A:$J,10,FALSE)</f>
        <v>2</v>
      </c>
      <c r="L13" s="31">
        <f>VLOOKUP(A13,'Enrollee File- PASTE FROM WIKI'!$A:$K,11,FALSE)</f>
        <v>2</v>
      </c>
      <c r="M13" s="31">
        <f>VLOOKUP(A13,'Enrollee File- PASTE FROM WIKI'!$A:$L,12,FALSE)</f>
        <v>1</v>
      </c>
      <c r="N13" s="31">
        <f>VLOOKUP($A13,'Enrollee File- PASTE FROM WIKI'!$1:$1048576,67,FALSE)</f>
        <v>0</v>
      </c>
      <c r="O13" s="33">
        <f>VLOOKUP(A13,'Enrollee File- PASTE FROM WIKI'!$A:$M,13,FALSE)</f>
        <v>1.75</v>
      </c>
      <c r="P13" s="31">
        <f>VLOOKUP(A13,'Enrollee File- PASTE FROM WIKI'!$A:$N,14,FALSE)</f>
        <v>3</v>
      </c>
      <c r="Q13" s="31">
        <f>VLOOKUP(A13,'Enrollee File- PASTE FROM WIKI'!$A:$O,15,FALSE)</f>
        <v>3</v>
      </c>
      <c r="R13" s="31">
        <f>VLOOKUP(A13,'Enrollee File- PASTE FROM WIKI'!$A:$P,16,FALSE)</f>
        <v>3</v>
      </c>
      <c r="S13" s="31">
        <f>VLOOKUP($A13,'Enrollee File- PASTE FROM WIKI'!$1:$1048576,68,FALSE)</f>
        <v>0</v>
      </c>
      <c r="T13" s="33">
        <f>VLOOKUP(A13,'Enrollee File- PASTE FROM WIKI'!$A:$Q,17,FALSE)</f>
        <v>3</v>
      </c>
    </row>
    <row r="14" spans="1:20" ht="28" customHeight="1" x14ac:dyDescent="0.6">
      <c r="A14" s="82" t="str">
        <f>'Enrollee File- PASTE FROM WIKI'!A13</f>
        <v>2d62848f-b1ce-4ad8-a40b-a58c0008c406</v>
      </c>
      <c r="B14" s="50" t="str">
        <f>VLOOKUP(A14,'Enrollee File- PASTE FROM WIKI'!$A:$C,3,FALSE)</f>
        <v>Casey Penk</v>
      </c>
      <c r="C14" s="32" t="str">
        <f>VLOOKUP(A14,'Enrollee File- PASTE FROM WIKI'!$A:$D,4,FALSE)</f>
        <v>Enrolled</v>
      </c>
      <c r="D14" s="25" t="str">
        <f>VLOOKUP(A14,'Enrollee File- PASTE FROM WIKI'!$A:$AP,42,FALSE)</f>
        <v>Pamela Ackert Schons</v>
      </c>
      <c r="E14" s="50" t="str">
        <f>VLOOKUP(A14,'Enrollee File- PASTE FROM WIKI'!$A:$AQ,43,FALSE)</f>
        <v xml:space="preserve">M052 J.H.S. 052 Inwood </v>
      </c>
      <c r="F14" s="31">
        <f>VLOOKUP(A14,'Enrollee File- PASTE FROM WIKI'!$A:$F,6,FALSE)</f>
        <v>3</v>
      </c>
      <c r="G14" s="31">
        <f>VLOOKUP(A14,'Enrollee File- PASTE FROM WIKI'!$A:$G,7,FALSE)</f>
        <v>3</v>
      </c>
      <c r="H14" s="31">
        <f>VLOOKUP(A14,'Enrollee File- PASTE FROM WIKI'!$A:$H,8,FALSE)</f>
        <v>2</v>
      </c>
      <c r="I14" s="31">
        <f>VLOOKUP($A14,'Enrollee File- PASTE FROM WIKI'!$1:$1048576,66,FALSE)</f>
        <v>0</v>
      </c>
      <c r="J14" s="33">
        <f>VLOOKUP(A14,'Enrollee File- PASTE FROM WIKI'!$A:$I,9,FALSE)</f>
        <v>2.75</v>
      </c>
      <c r="K14" s="31">
        <f>VLOOKUP(A14,'Enrollee File- PASTE FROM WIKI'!$A:$J,10,FALSE)</f>
        <v>3</v>
      </c>
      <c r="L14" s="31">
        <f>VLOOKUP(A14,'Enrollee File- PASTE FROM WIKI'!$A:$K,11,FALSE)</f>
        <v>3</v>
      </c>
      <c r="M14" s="31">
        <f>VLOOKUP(A14,'Enrollee File- PASTE FROM WIKI'!$A:$L,12,FALSE)</f>
        <v>3</v>
      </c>
      <c r="N14" s="31">
        <f>VLOOKUP($A14,'Enrollee File- PASTE FROM WIKI'!$1:$1048576,67,FALSE)</f>
        <v>0</v>
      </c>
      <c r="O14" s="33">
        <f>VLOOKUP(A14,'Enrollee File- PASTE FROM WIKI'!$A:$M,13,FALSE)</f>
        <v>3</v>
      </c>
      <c r="P14" s="31">
        <f>VLOOKUP(A14,'Enrollee File- PASTE FROM WIKI'!$A:$N,14,FALSE)</f>
        <v>3</v>
      </c>
      <c r="Q14" s="31">
        <f>VLOOKUP(A14,'Enrollee File- PASTE FROM WIKI'!$A:$O,15,FALSE)</f>
        <v>2</v>
      </c>
      <c r="R14" s="31">
        <f>VLOOKUP(A14,'Enrollee File- PASTE FROM WIKI'!$A:$P,16,FALSE)</f>
        <v>3</v>
      </c>
      <c r="S14" s="31">
        <f>VLOOKUP($A14,'Enrollee File- PASTE FROM WIKI'!$1:$1048576,68,FALSE)</f>
        <v>0</v>
      </c>
      <c r="T14" s="33">
        <f>VLOOKUP(A14,'Enrollee File- PASTE FROM WIKI'!$A:$Q,17,FALSE)</f>
        <v>2.75</v>
      </c>
    </row>
    <row r="15" spans="1:20" ht="28" customHeight="1" x14ac:dyDescent="0.6">
      <c r="A15" s="82" t="str">
        <f>'Enrollee File- PASTE FROM WIKI'!A14</f>
        <v>d02925ac-aacf-4077-a496-a5b400a156f4</v>
      </c>
      <c r="B15" s="50" t="str">
        <f>VLOOKUP(A15,'Enrollee File- PASTE FROM WIKI'!$A:$C,3,FALSE)</f>
        <v>Casilda Ruiz</v>
      </c>
      <c r="C15" s="32" t="str">
        <f>VLOOKUP(A15,'Enrollee File- PASTE FROM WIKI'!$A:$D,4,FALSE)</f>
        <v>Enrolled</v>
      </c>
      <c r="D15" s="25" t="str">
        <f>VLOOKUP(A15,'Enrollee File- PASTE FROM WIKI'!$A:$AP,42,FALSE)</f>
        <v>Charlotte Wellington</v>
      </c>
      <c r="E15" s="50" t="str">
        <f>VLOOKUP(A15,'Enrollee File- PASTE FROM WIKI'!$A:$AQ,43,FALSE)</f>
        <v xml:space="preserve">X323 Bronx Writing Academy </v>
      </c>
      <c r="F15" s="31">
        <f>VLOOKUP(A15,'Enrollee File- PASTE FROM WIKI'!$A:$F,6,FALSE)</f>
        <v>3</v>
      </c>
      <c r="G15" s="31">
        <f>VLOOKUP(A15,'Enrollee File- PASTE FROM WIKI'!$A:$G,7,FALSE)</f>
        <v>3</v>
      </c>
      <c r="H15" s="31">
        <f>VLOOKUP(A15,'Enrollee File- PASTE FROM WIKI'!$A:$H,8,FALSE)</f>
        <v>3</v>
      </c>
      <c r="I15" s="31">
        <f>VLOOKUP($A15,'Enrollee File- PASTE FROM WIKI'!$1:$1048576,66,FALSE)</f>
        <v>0</v>
      </c>
      <c r="J15" s="33">
        <f>VLOOKUP(A15,'Enrollee File- PASTE FROM WIKI'!$A:$I,9,FALSE)</f>
        <v>3</v>
      </c>
      <c r="K15" s="31">
        <f>VLOOKUP(A15,'Enrollee File- PASTE FROM WIKI'!$A:$J,10,FALSE)</f>
        <v>3</v>
      </c>
      <c r="L15" s="31">
        <f>VLOOKUP(A15,'Enrollee File- PASTE FROM WIKI'!$A:$K,11,FALSE)</f>
        <v>3</v>
      </c>
      <c r="M15" s="31">
        <f>VLOOKUP(A15,'Enrollee File- PASTE FROM WIKI'!$A:$L,12,FALSE)</f>
        <v>2</v>
      </c>
      <c r="N15" s="31">
        <f>VLOOKUP($A15,'Enrollee File- PASTE FROM WIKI'!$1:$1048576,67,FALSE)</f>
        <v>0</v>
      </c>
      <c r="O15" s="33">
        <f>VLOOKUP(A15,'Enrollee File- PASTE FROM WIKI'!$A:$M,13,FALSE)</f>
        <v>2.75</v>
      </c>
      <c r="P15" s="31">
        <f>VLOOKUP(A15,'Enrollee File- PASTE FROM WIKI'!$A:$N,14,FALSE)</f>
        <v>3</v>
      </c>
      <c r="Q15" s="31">
        <f>VLOOKUP(A15,'Enrollee File- PASTE FROM WIKI'!$A:$O,15,FALSE)</f>
        <v>3</v>
      </c>
      <c r="R15" s="31">
        <f>VLOOKUP(A15,'Enrollee File- PASTE FROM WIKI'!$A:$P,16,FALSE)</f>
        <v>3</v>
      </c>
      <c r="S15" s="31">
        <f>VLOOKUP($A15,'Enrollee File- PASTE FROM WIKI'!$1:$1048576,68,FALSE)</f>
        <v>0</v>
      </c>
      <c r="T15" s="33">
        <f>VLOOKUP(A15,'Enrollee File- PASTE FROM WIKI'!$A:$Q,17,FALSE)</f>
        <v>3</v>
      </c>
    </row>
    <row r="16" spans="1:20" ht="28" customHeight="1" x14ac:dyDescent="0.6">
      <c r="A16" s="82" t="str">
        <f>'Enrollee File- PASTE FROM WIKI'!A15</f>
        <v>0786adc0-ff51-4ded-aec0-a5a100b1c143</v>
      </c>
      <c r="B16" s="50" t="str">
        <f>VLOOKUP(A16,'Enrollee File- PASTE FROM WIKI'!$A:$C,3,FALSE)</f>
        <v>Charlotte Dooling</v>
      </c>
      <c r="C16" s="32" t="str">
        <f>VLOOKUP(A16,'Enrollee File- PASTE FROM WIKI'!$A:$D,4,FALSE)</f>
        <v>Withdrawn</v>
      </c>
      <c r="D16" s="25">
        <f>VLOOKUP(A16,'Enrollee File- PASTE FROM WIKI'!$A:$AP,42,FALSE)</f>
        <v>0</v>
      </c>
      <c r="E16" s="50">
        <f>VLOOKUP(A16,'Enrollee File- PASTE FROM WIKI'!$A:$AQ,43,FALSE)</f>
        <v>0</v>
      </c>
      <c r="F16" s="31">
        <f>VLOOKUP(A16,'Enrollee File- PASTE FROM WIKI'!$A:$F,6,FALSE)</f>
        <v>2</v>
      </c>
      <c r="G16" s="31">
        <f>VLOOKUP(A16,'Enrollee File- PASTE FROM WIKI'!$A:$G,7,FALSE)</f>
        <v>2</v>
      </c>
      <c r="H16" s="31">
        <f>VLOOKUP(A16,'Enrollee File- PASTE FROM WIKI'!$A:$H,8,FALSE)</f>
        <v>2</v>
      </c>
      <c r="I16" s="31">
        <f>VLOOKUP($A16,'Enrollee File- PASTE FROM WIKI'!$1:$1048576,66,FALSE)</f>
        <v>0</v>
      </c>
      <c r="J16" s="33">
        <f>VLOOKUP(A16,'Enrollee File- PASTE FROM WIKI'!$A:$I,9,FALSE)</f>
        <v>2</v>
      </c>
      <c r="K16" s="31">
        <f>VLOOKUP(A16,'Enrollee File- PASTE FROM WIKI'!$A:$J,10,FALSE)</f>
        <v>3</v>
      </c>
      <c r="L16" s="31">
        <f>VLOOKUP(A16,'Enrollee File- PASTE FROM WIKI'!$A:$K,11,FALSE)</f>
        <v>2</v>
      </c>
      <c r="M16" s="31">
        <f>VLOOKUP(A16,'Enrollee File- PASTE FROM WIKI'!$A:$L,12,FALSE)</f>
        <v>3</v>
      </c>
      <c r="N16" s="31">
        <f>VLOOKUP($A16,'Enrollee File- PASTE FROM WIKI'!$1:$1048576,67,FALSE)</f>
        <v>0</v>
      </c>
      <c r="O16" s="33">
        <f>VLOOKUP(A16,'Enrollee File- PASTE FROM WIKI'!$A:$M,13,FALSE)</f>
        <v>2.75</v>
      </c>
      <c r="P16" s="31" t="str">
        <f>VLOOKUP(A16,'Enrollee File- PASTE FROM WIKI'!$A:$N,14,FALSE)</f>
        <v>Missing</v>
      </c>
      <c r="Q16" s="31" t="str">
        <f>VLOOKUP(A16,'Enrollee File- PASTE FROM WIKI'!$A:$O,15,FALSE)</f>
        <v>Missing</v>
      </c>
      <c r="R16" s="31" t="str">
        <f>VLOOKUP(A16,'Enrollee File- PASTE FROM WIKI'!$A:$P,16,FALSE)</f>
        <v>Missing</v>
      </c>
      <c r="S16" s="31">
        <f>VLOOKUP($A16,'Enrollee File- PASTE FROM WIKI'!$1:$1048576,68,FALSE)</f>
        <v>0</v>
      </c>
      <c r="T16" s="33" t="str">
        <f>VLOOKUP(A16,'Enrollee File- PASTE FROM WIKI'!$A:$Q,17,FALSE)</f>
        <v>None</v>
      </c>
    </row>
    <row r="17" spans="1:20" ht="28" customHeight="1" x14ac:dyDescent="0.6">
      <c r="A17" s="82" t="str">
        <f>'Enrollee File- PASTE FROM WIKI'!A16</f>
        <v>b2a803a2-f94c-447a-855d-a5b300e4ae37</v>
      </c>
      <c r="B17" s="50" t="str">
        <f>VLOOKUP(A17,'Enrollee File- PASTE FROM WIKI'!$A:$C,3,FALSE)</f>
        <v>Chirrard Cameau</v>
      </c>
      <c r="C17" s="32" t="str">
        <f>VLOOKUP(A17,'Enrollee File- PASTE FROM WIKI'!$A:$D,4,FALSE)</f>
        <v>Enrolled</v>
      </c>
      <c r="D17" s="25" t="str">
        <f>VLOOKUP(A17,'Enrollee File- PASTE FROM WIKI'!$A:$AP,42,FALSE)</f>
        <v>Fran Piccone</v>
      </c>
      <c r="E17" s="50" t="str">
        <f>VLOOKUP(A17,'Enrollee File- PASTE FROM WIKI'!$A:$AQ,43,FALSE)</f>
        <v xml:space="preserve">Q137 MS 137 Q </v>
      </c>
      <c r="F17" s="31">
        <f>VLOOKUP(A17,'Enrollee File- PASTE FROM WIKI'!$A:$F,6,FALSE)</f>
        <v>2</v>
      </c>
      <c r="G17" s="31">
        <f>VLOOKUP(A17,'Enrollee File- PASTE FROM WIKI'!$A:$G,7,FALSE)</f>
        <v>1</v>
      </c>
      <c r="H17" s="31">
        <f>VLOOKUP(A17,'Enrollee File- PASTE FROM WIKI'!$A:$H,8,FALSE)</f>
        <v>1</v>
      </c>
      <c r="I17" s="31">
        <f>VLOOKUP($A17,'Enrollee File- PASTE FROM WIKI'!$1:$1048576,66,FALSE)</f>
        <v>0</v>
      </c>
      <c r="J17" s="33">
        <f>VLOOKUP(A17,'Enrollee File- PASTE FROM WIKI'!$A:$I,9,FALSE)</f>
        <v>1.5</v>
      </c>
      <c r="K17" s="31">
        <f>VLOOKUP(A17,'Enrollee File- PASTE FROM WIKI'!$A:$J,10,FALSE)</f>
        <v>2</v>
      </c>
      <c r="L17" s="31">
        <f>VLOOKUP(A17,'Enrollee File- PASTE FROM WIKI'!$A:$K,11,FALSE)</f>
        <v>2</v>
      </c>
      <c r="M17" s="31">
        <f>VLOOKUP(A17,'Enrollee File- PASTE FROM WIKI'!$A:$L,12,FALSE)</f>
        <v>2</v>
      </c>
      <c r="N17" s="31">
        <f>VLOOKUP($A17,'Enrollee File- PASTE FROM WIKI'!$1:$1048576,67,FALSE)</f>
        <v>0</v>
      </c>
      <c r="O17" s="33">
        <f>VLOOKUP(A17,'Enrollee File- PASTE FROM WIKI'!$A:$M,13,FALSE)</f>
        <v>2</v>
      </c>
      <c r="P17" s="31">
        <f>VLOOKUP(A17,'Enrollee File- PASTE FROM WIKI'!$A:$N,14,FALSE)</f>
        <v>3</v>
      </c>
      <c r="Q17" s="31">
        <f>VLOOKUP(A17,'Enrollee File- PASTE FROM WIKI'!$A:$O,15,FALSE)</f>
        <v>3</v>
      </c>
      <c r="R17" s="31">
        <f>VLOOKUP(A17,'Enrollee File- PASTE FROM WIKI'!$A:$P,16,FALSE)</f>
        <v>3</v>
      </c>
      <c r="S17" s="31">
        <f>VLOOKUP($A17,'Enrollee File- PASTE FROM WIKI'!$1:$1048576,68,FALSE)</f>
        <v>0</v>
      </c>
      <c r="T17" s="33">
        <f>VLOOKUP(A17,'Enrollee File- PASTE FROM WIKI'!$A:$Q,17,FALSE)</f>
        <v>3</v>
      </c>
    </row>
    <row r="18" spans="1:20" ht="28" customHeight="1" x14ac:dyDescent="0.6">
      <c r="A18" s="82" t="str">
        <f>'Enrollee File- PASTE FROM WIKI'!A17</f>
        <v>407e8174-b0f7-4f0b-8350-a5b20132d5d3</v>
      </c>
      <c r="B18" s="50" t="str">
        <f>VLOOKUP(A18,'Enrollee File- PASTE FROM WIKI'!$A:$C,3,FALSE)</f>
        <v>Chris Cummins</v>
      </c>
      <c r="C18" s="32" t="str">
        <f>VLOOKUP(A18,'Enrollee File- PASTE FROM WIKI'!$A:$D,4,FALSE)</f>
        <v>Enrolled</v>
      </c>
      <c r="D18" s="25" t="str">
        <f>VLOOKUP(A18,'Enrollee File- PASTE FROM WIKI'!$A:$AP,42,FALSE)</f>
        <v>Grisel Cordero</v>
      </c>
      <c r="E18" s="50" t="str">
        <f>VLOOKUP(A18,'Enrollee File- PASTE FROM WIKI'!$A:$AQ,43,FALSE)</f>
        <v xml:space="preserve">X323 Bronx Writing Academy </v>
      </c>
      <c r="F18" s="31">
        <f>VLOOKUP(A18,'Enrollee File- PASTE FROM WIKI'!$A:$F,6,FALSE)</f>
        <v>3</v>
      </c>
      <c r="G18" s="31">
        <f>VLOOKUP(A18,'Enrollee File- PASTE FROM WIKI'!$A:$G,7,FALSE)</f>
        <v>2</v>
      </c>
      <c r="H18" s="31">
        <f>VLOOKUP(A18,'Enrollee File- PASTE FROM WIKI'!$A:$H,8,FALSE)</f>
        <v>3</v>
      </c>
      <c r="I18" s="31">
        <f>VLOOKUP($A18,'Enrollee File- PASTE FROM WIKI'!$1:$1048576,66,FALSE)</f>
        <v>0</v>
      </c>
      <c r="J18" s="33">
        <f>VLOOKUP(A18,'Enrollee File- PASTE FROM WIKI'!$A:$I,9,FALSE)</f>
        <v>2.75</v>
      </c>
      <c r="K18" s="31">
        <f>VLOOKUP(A18,'Enrollee File- PASTE FROM WIKI'!$A:$J,10,FALSE)</f>
        <v>3</v>
      </c>
      <c r="L18" s="31">
        <f>VLOOKUP(A18,'Enrollee File- PASTE FROM WIKI'!$A:$K,11,FALSE)</f>
        <v>2</v>
      </c>
      <c r="M18" s="31">
        <f>VLOOKUP(A18,'Enrollee File- PASTE FROM WIKI'!$A:$L,12,FALSE)</f>
        <v>3</v>
      </c>
      <c r="N18" s="31">
        <f>VLOOKUP($A18,'Enrollee File- PASTE FROM WIKI'!$1:$1048576,67,FALSE)</f>
        <v>0</v>
      </c>
      <c r="O18" s="33">
        <f>VLOOKUP(A18,'Enrollee File- PASTE FROM WIKI'!$A:$M,13,FALSE)</f>
        <v>2.75</v>
      </c>
      <c r="P18" s="31">
        <f>VLOOKUP(A18,'Enrollee File- PASTE FROM WIKI'!$A:$N,14,FALSE)</f>
        <v>3</v>
      </c>
      <c r="Q18" s="31">
        <f>VLOOKUP(A18,'Enrollee File- PASTE FROM WIKI'!$A:$O,15,FALSE)</f>
        <v>3</v>
      </c>
      <c r="R18" s="31">
        <f>VLOOKUP(A18,'Enrollee File- PASTE FROM WIKI'!$A:$P,16,FALSE)</f>
        <v>3</v>
      </c>
      <c r="S18" s="31">
        <f>VLOOKUP($A18,'Enrollee File- PASTE FROM WIKI'!$1:$1048576,68,FALSE)</f>
        <v>0</v>
      </c>
      <c r="T18" s="33">
        <f>VLOOKUP(A18,'Enrollee File- PASTE FROM WIKI'!$A:$Q,17,FALSE)</f>
        <v>3</v>
      </c>
    </row>
    <row r="19" spans="1:20" ht="28" customHeight="1" x14ac:dyDescent="0.6">
      <c r="A19" s="82" t="str">
        <f>'Enrollee File- PASTE FROM WIKI'!A18</f>
        <v>4af6fa7a-eabe-4ad1-a01f-a57c0160d515</v>
      </c>
      <c r="B19" s="50" t="str">
        <f>VLOOKUP(A19,'Enrollee File- PASTE FROM WIKI'!$A:$C,3,FALSE)</f>
        <v>Chris Matheson</v>
      </c>
      <c r="C19" s="32" t="str">
        <f>VLOOKUP(A19,'Enrollee File- PASTE FROM WIKI'!$A:$D,4,FALSE)</f>
        <v>Enrolled</v>
      </c>
      <c r="D19" s="25" t="str">
        <f>VLOOKUP(A19,'Enrollee File- PASTE FROM WIKI'!$A:$AP,42,FALSE)</f>
        <v>Katherine Pogue</v>
      </c>
      <c r="E19" s="50" t="str">
        <f>VLOOKUP(A19,'Enrollee File- PASTE FROM WIKI'!$A:$AQ,43,FALSE)</f>
        <v xml:space="preserve">K422 Spring Creek Community School </v>
      </c>
      <c r="F19" s="31">
        <f>VLOOKUP(A19,'Enrollee File- PASTE FROM WIKI'!$A:$F,6,FALSE)</f>
        <v>2</v>
      </c>
      <c r="G19" s="31">
        <f>VLOOKUP(A19,'Enrollee File- PASTE FROM WIKI'!$A:$G,7,FALSE)</f>
        <v>3</v>
      </c>
      <c r="H19" s="31">
        <f>VLOOKUP(A19,'Enrollee File- PASTE FROM WIKI'!$A:$H,8,FALSE)</f>
        <v>3</v>
      </c>
      <c r="I19" s="31">
        <f>VLOOKUP($A19,'Enrollee File- PASTE FROM WIKI'!$1:$1048576,66,FALSE)</f>
        <v>0</v>
      </c>
      <c r="J19" s="33">
        <f>VLOOKUP(A19,'Enrollee File- PASTE FROM WIKI'!$A:$I,9,FALSE)</f>
        <v>2.5</v>
      </c>
      <c r="K19" s="31">
        <f>VLOOKUP(A19,'Enrollee File- PASTE FROM WIKI'!$A:$J,10,FALSE)</f>
        <v>3</v>
      </c>
      <c r="L19" s="31">
        <f>VLOOKUP(A19,'Enrollee File- PASTE FROM WIKI'!$A:$K,11,FALSE)</f>
        <v>2</v>
      </c>
      <c r="M19" s="31">
        <f>VLOOKUP(A19,'Enrollee File- PASTE FROM WIKI'!$A:$L,12,FALSE)</f>
        <v>3</v>
      </c>
      <c r="N19" s="31">
        <f>VLOOKUP($A19,'Enrollee File- PASTE FROM WIKI'!$1:$1048576,67,FALSE)</f>
        <v>0</v>
      </c>
      <c r="O19" s="33">
        <f>VLOOKUP(A19,'Enrollee File- PASTE FROM WIKI'!$A:$M,13,FALSE)</f>
        <v>2.75</v>
      </c>
      <c r="P19" s="31">
        <f>VLOOKUP(A19,'Enrollee File- PASTE FROM WIKI'!$A:$N,14,FALSE)</f>
        <v>2</v>
      </c>
      <c r="Q19" s="31">
        <f>VLOOKUP(A19,'Enrollee File- PASTE FROM WIKI'!$A:$O,15,FALSE)</f>
        <v>2</v>
      </c>
      <c r="R19" s="31">
        <f>VLOOKUP(A19,'Enrollee File- PASTE FROM WIKI'!$A:$P,16,FALSE)</f>
        <v>3</v>
      </c>
      <c r="S19" s="31">
        <f>VLOOKUP($A19,'Enrollee File- PASTE FROM WIKI'!$1:$1048576,68,FALSE)</f>
        <v>0</v>
      </c>
      <c r="T19" s="33">
        <f>VLOOKUP(A19,'Enrollee File- PASTE FROM WIKI'!$A:$Q,17,FALSE)</f>
        <v>2.25</v>
      </c>
    </row>
    <row r="20" spans="1:20" ht="28" customHeight="1" x14ac:dyDescent="0.6">
      <c r="A20" s="82" t="str">
        <f>'Enrollee File- PASTE FROM WIKI'!A19</f>
        <v>dabc9d29-cfb3-4c0c-9bd5-a5b700f8a438</v>
      </c>
      <c r="B20" s="50" t="str">
        <f>VLOOKUP(A20,'Enrollee File- PASTE FROM WIKI'!$A:$C,3,FALSE)</f>
        <v>Christina  Ortiz</v>
      </c>
      <c r="C20" s="32" t="str">
        <f>VLOOKUP(A20,'Enrollee File- PASTE FROM WIKI'!$A:$D,4,FALSE)</f>
        <v>Enrolled</v>
      </c>
      <c r="D20" s="25" t="str">
        <f>VLOOKUP(A20,'Enrollee File- PASTE FROM WIKI'!$A:$AP,42,FALSE)</f>
        <v>Andrea Mazza</v>
      </c>
      <c r="E20" s="50" t="str">
        <f>VLOOKUP(A20,'Enrollee File- PASTE FROM WIKI'!$A:$AQ,43,FALSE)</f>
        <v xml:space="preserve">X176 P.S. X176 </v>
      </c>
      <c r="F20" s="31">
        <f>VLOOKUP(A20,'Enrollee File- PASTE FROM WIKI'!$A:$F,6,FALSE)</f>
        <v>2</v>
      </c>
      <c r="G20" s="31">
        <f>VLOOKUP(A20,'Enrollee File- PASTE FROM WIKI'!$A:$G,7,FALSE)</f>
        <v>2</v>
      </c>
      <c r="H20" s="31">
        <f>VLOOKUP(A20,'Enrollee File- PASTE FROM WIKI'!$A:$H,8,FALSE)</f>
        <v>2</v>
      </c>
      <c r="I20" s="31">
        <f>VLOOKUP($A20,'Enrollee File- PASTE FROM WIKI'!$1:$1048576,66,FALSE)</f>
        <v>0</v>
      </c>
      <c r="J20" s="33">
        <f>VLOOKUP(A20,'Enrollee File- PASTE FROM WIKI'!$A:$I,9,FALSE)</f>
        <v>2</v>
      </c>
      <c r="K20" s="31">
        <f>VLOOKUP(A20,'Enrollee File- PASTE FROM WIKI'!$A:$J,10,FALSE)</f>
        <v>3</v>
      </c>
      <c r="L20" s="31">
        <f>VLOOKUP(A20,'Enrollee File- PASTE FROM WIKI'!$A:$K,11,FALSE)</f>
        <v>3</v>
      </c>
      <c r="M20" s="31">
        <f>VLOOKUP(A20,'Enrollee File- PASTE FROM WIKI'!$A:$L,12,FALSE)</f>
        <v>2</v>
      </c>
      <c r="N20" s="31">
        <f>VLOOKUP($A20,'Enrollee File- PASTE FROM WIKI'!$1:$1048576,67,FALSE)</f>
        <v>0</v>
      </c>
      <c r="O20" s="33">
        <f>VLOOKUP(A20,'Enrollee File- PASTE FROM WIKI'!$A:$M,13,FALSE)</f>
        <v>2.75</v>
      </c>
      <c r="P20" s="31">
        <f>VLOOKUP(A20,'Enrollee File- PASTE FROM WIKI'!$A:$N,14,FALSE)</f>
        <v>3</v>
      </c>
      <c r="Q20" s="31">
        <f>VLOOKUP(A20,'Enrollee File- PASTE FROM WIKI'!$A:$O,15,FALSE)</f>
        <v>3</v>
      </c>
      <c r="R20" s="31">
        <f>VLOOKUP(A20,'Enrollee File- PASTE FROM WIKI'!$A:$P,16,FALSE)</f>
        <v>3</v>
      </c>
      <c r="S20" s="31">
        <f>VLOOKUP($A20,'Enrollee File- PASTE FROM WIKI'!$1:$1048576,68,FALSE)</f>
        <v>0</v>
      </c>
      <c r="T20" s="33">
        <f>VLOOKUP(A20,'Enrollee File- PASTE FROM WIKI'!$A:$Q,17,FALSE)</f>
        <v>3</v>
      </c>
    </row>
    <row r="21" spans="1:20" ht="28" customHeight="1" x14ac:dyDescent="0.6">
      <c r="A21" s="82" t="str">
        <f>'Enrollee File- PASTE FROM WIKI'!A20</f>
        <v>caf0ce8d-4c4b-4556-940c-a5a901022834</v>
      </c>
      <c r="B21" s="50" t="str">
        <f>VLOOKUP(A21,'Enrollee File- PASTE FROM WIKI'!$A:$C,3,FALSE)</f>
        <v>Christine Jelcic</v>
      </c>
      <c r="C21" s="32" t="str">
        <f>VLOOKUP(A21,'Enrollee File- PASTE FROM WIKI'!$A:$D,4,FALSE)</f>
        <v>Enrolled</v>
      </c>
      <c r="D21" s="25" t="str">
        <f>VLOOKUP(A21,'Enrollee File- PASTE FROM WIKI'!$A:$AP,42,FALSE)</f>
        <v>Mary Williams-Elibert</v>
      </c>
      <c r="E21" s="50" t="str">
        <f>VLOOKUP(A21,'Enrollee File- PASTE FROM WIKI'!$A:$AQ,43,FALSE)</f>
        <v xml:space="preserve">K071 Juan Morel Campos Secondary School </v>
      </c>
      <c r="F21" s="31">
        <f>VLOOKUP(A21,'Enrollee File- PASTE FROM WIKI'!$A:$F,6,FALSE)</f>
        <v>1</v>
      </c>
      <c r="G21" s="31">
        <f>VLOOKUP(A21,'Enrollee File- PASTE FROM WIKI'!$A:$G,7,FALSE)</f>
        <v>2</v>
      </c>
      <c r="H21" s="31">
        <f>VLOOKUP(A21,'Enrollee File- PASTE FROM WIKI'!$A:$H,8,FALSE)</f>
        <v>2</v>
      </c>
      <c r="I21" s="31">
        <f>VLOOKUP($A21,'Enrollee File- PASTE FROM WIKI'!$1:$1048576,66,FALSE)</f>
        <v>0</v>
      </c>
      <c r="J21" s="33">
        <f>VLOOKUP(A21,'Enrollee File- PASTE FROM WIKI'!$A:$I,9,FALSE)</f>
        <v>1.5</v>
      </c>
      <c r="K21" s="31">
        <f>VLOOKUP(A21,'Enrollee File- PASTE FROM WIKI'!$A:$J,10,FALSE)</f>
        <v>3</v>
      </c>
      <c r="L21" s="31">
        <f>VLOOKUP(A21,'Enrollee File- PASTE FROM WIKI'!$A:$K,11,FALSE)</f>
        <v>2</v>
      </c>
      <c r="M21" s="31">
        <f>VLOOKUP(A21,'Enrollee File- PASTE FROM WIKI'!$A:$L,12,FALSE)</f>
        <v>3</v>
      </c>
      <c r="N21" s="31">
        <f>VLOOKUP($A21,'Enrollee File- PASTE FROM WIKI'!$1:$1048576,67,FALSE)</f>
        <v>0</v>
      </c>
      <c r="O21" s="33">
        <f>VLOOKUP(A21,'Enrollee File- PASTE FROM WIKI'!$A:$M,13,FALSE)</f>
        <v>2.75</v>
      </c>
      <c r="P21" s="31">
        <f>VLOOKUP(A21,'Enrollee File- PASTE FROM WIKI'!$A:$N,14,FALSE)</f>
        <v>3</v>
      </c>
      <c r="Q21" s="31">
        <f>VLOOKUP(A21,'Enrollee File- PASTE FROM WIKI'!$A:$O,15,FALSE)</f>
        <v>3</v>
      </c>
      <c r="R21" s="31">
        <f>VLOOKUP(A21,'Enrollee File- PASTE FROM WIKI'!$A:$P,16,FALSE)</f>
        <v>3</v>
      </c>
      <c r="S21" s="31">
        <f>VLOOKUP($A21,'Enrollee File- PASTE FROM WIKI'!$1:$1048576,68,FALSE)</f>
        <v>0</v>
      </c>
      <c r="T21" s="33">
        <f>VLOOKUP(A21,'Enrollee File- PASTE FROM WIKI'!$A:$Q,17,FALSE)</f>
        <v>3</v>
      </c>
    </row>
    <row r="22" spans="1:20" ht="28" customHeight="1" x14ac:dyDescent="0.6">
      <c r="A22" s="82" t="str">
        <f>'Enrollee File- PASTE FROM WIKI'!A21</f>
        <v>c7b8d171-ddde-4474-8b3c-a51f00eabe08</v>
      </c>
      <c r="B22" s="50" t="str">
        <f>VLOOKUP(A22,'Enrollee File- PASTE FROM WIKI'!$A:$C,3,FALSE)</f>
        <v>Clarice Borgella</v>
      </c>
      <c r="C22" s="32" t="str">
        <f>VLOOKUP(A22,'Enrollee File- PASTE FROM WIKI'!$A:$D,4,FALSE)</f>
        <v>Enrolled</v>
      </c>
      <c r="D22" s="25" t="str">
        <f>VLOOKUP(A22,'Enrollee File- PASTE FROM WIKI'!$A:$AP,42,FALSE)</f>
        <v>Deirdre Metcalf</v>
      </c>
      <c r="E22" s="50" t="str">
        <f>VLOOKUP(A22,'Enrollee File- PASTE FROM WIKI'!$A:$AQ,43,FALSE)</f>
        <v xml:space="preserve">M057 James Weldon Johnson </v>
      </c>
      <c r="F22" s="31">
        <f>VLOOKUP(A22,'Enrollee File- PASTE FROM WIKI'!$A:$F,6,FALSE)</f>
        <v>2</v>
      </c>
      <c r="G22" s="31">
        <f>VLOOKUP(A22,'Enrollee File- PASTE FROM WIKI'!$A:$G,7,FALSE)</f>
        <v>1</v>
      </c>
      <c r="H22" s="31">
        <f>VLOOKUP(A22,'Enrollee File- PASTE FROM WIKI'!$A:$H,8,FALSE)</f>
        <v>1</v>
      </c>
      <c r="I22" s="31">
        <f>VLOOKUP($A22,'Enrollee File- PASTE FROM WIKI'!$1:$1048576,66,FALSE)</f>
        <v>0</v>
      </c>
      <c r="J22" s="33">
        <f>VLOOKUP(A22,'Enrollee File- PASTE FROM WIKI'!$A:$I,9,FALSE)</f>
        <v>1.5</v>
      </c>
      <c r="K22" s="31">
        <f>VLOOKUP(A22,'Enrollee File- PASTE FROM WIKI'!$A:$J,10,FALSE)</f>
        <v>2</v>
      </c>
      <c r="L22" s="31">
        <f>VLOOKUP(A22,'Enrollee File- PASTE FROM WIKI'!$A:$K,11,FALSE)</f>
        <v>3</v>
      </c>
      <c r="M22" s="31">
        <f>VLOOKUP(A22,'Enrollee File- PASTE FROM WIKI'!$A:$L,12,FALSE)</f>
        <v>2</v>
      </c>
      <c r="N22" s="31">
        <f>VLOOKUP($A22,'Enrollee File- PASTE FROM WIKI'!$1:$1048576,67,FALSE)</f>
        <v>0</v>
      </c>
      <c r="O22" s="33">
        <f>VLOOKUP(A22,'Enrollee File- PASTE FROM WIKI'!$A:$M,13,FALSE)</f>
        <v>2.25</v>
      </c>
      <c r="P22" s="31">
        <f>VLOOKUP(A22,'Enrollee File- PASTE FROM WIKI'!$A:$N,14,FALSE)</f>
        <v>3</v>
      </c>
      <c r="Q22" s="31">
        <f>VLOOKUP(A22,'Enrollee File- PASTE FROM WIKI'!$A:$O,15,FALSE)</f>
        <v>2</v>
      </c>
      <c r="R22" s="31">
        <f>VLOOKUP(A22,'Enrollee File- PASTE FROM WIKI'!$A:$P,16,FALSE)</f>
        <v>3</v>
      </c>
      <c r="S22" s="31">
        <f>VLOOKUP($A22,'Enrollee File- PASTE FROM WIKI'!$1:$1048576,68,FALSE)</f>
        <v>0</v>
      </c>
      <c r="T22" s="33">
        <f>VLOOKUP(A22,'Enrollee File- PASTE FROM WIKI'!$A:$Q,17,FALSE)</f>
        <v>2.75</v>
      </c>
    </row>
    <row r="23" spans="1:20" ht="28" customHeight="1" x14ac:dyDescent="0.6">
      <c r="A23" s="82" t="str">
        <f>'Enrollee File- PASTE FROM WIKI'!A22</f>
        <v>d9919f62-fa07-43a2-8353-a5a800ce9548</v>
      </c>
      <c r="B23" s="50" t="str">
        <f>VLOOKUP(A23,'Enrollee File- PASTE FROM WIKI'!$A:$C,3,FALSE)</f>
        <v>Crystal Davis</v>
      </c>
      <c r="C23" s="32" t="str">
        <f>VLOOKUP(A23,'Enrollee File- PASTE FROM WIKI'!$A:$D,4,FALSE)</f>
        <v>Enrolled</v>
      </c>
      <c r="D23" s="25" t="str">
        <f>VLOOKUP(A23,'Enrollee File- PASTE FROM WIKI'!$A:$AP,42,FALSE)</f>
        <v>Deirdre Metcalf</v>
      </c>
      <c r="E23" s="50" t="str">
        <f>VLOOKUP(A23,'Enrollee File- PASTE FROM WIKI'!$A:$AQ,43,FALSE)</f>
        <v xml:space="preserve">M057 James Weldon Johnson </v>
      </c>
      <c r="F23" s="31">
        <f>VLOOKUP(A23,'Enrollee File- PASTE FROM WIKI'!$A:$F,6,FALSE)</f>
        <v>2</v>
      </c>
      <c r="G23" s="31">
        <f>VLOOKUP(A23,'Enrollee File- PASTE FROM WIKI'!$A:$G,7,FALSE)</f>
        <v>2</v>
      </c>
      <c r="H23" s="31">
        <f>VLOOKUP(A23,'Enrollee File- PASTE FROM WIKI'!$A:$H,8,FALSE)</f>
        <v>2</v>
      </c>
      <c r="I23" s="31">
        <f>VLOOKUP($A23,'Enrollee File- PASTE FROM WIKI'!$1:$1048576,66,FALSE)</f>
        <v>0</v>
      </c>
      <c r="J23" s="33">
        <f>VLOOKUP(A23,'Enrollee File- PASTE FROM WIKI'!$A:$I,9,FALSE)</f>
        <v>2</v>
      </c>
      <c r="K23" s="31">
        <f>VLOOKUP(A23,'Enrollee File- PASTE FROM WIKI'!$A:$J,10,FALSE)</f>
        <v>2</v>
      </c>
      <c r="L23" s="31">
        <f>VLOOKUP(A23,'Enrollee File- PASTE FROM WIKI'!$A:$K,11,FALSE)</f>
        <v>3</v>
      </c>
      <c r="M23" s="31">
        <f>VLOOKUP(A23,'Enrollee File- PASTE FROM WIKI'!$A:$L,12,FALSE)</f>
        <v>2</v>
      </c>
      <c r="N23" s="31">
        <f>VLOOKUP($A23,'Enrollee File- PASTE FROM WIKI'!$1:$1048576,67,FALSE)</f>
        <v>0</v>
      </c>
      <c r="O23" s="33">
        <f>VLOOKUP(A23,'Enrollee File- PASTE FROM WIKI'!$A:$M,13,FALSE)</f>
        <v>2.25</v>
      </c>
      <c r="P23" s="31">
        <f>VLOOKUP(A23,'Enrollee File- PASTE FROM WIKI'!$A:$N,14,FALSE)</f>
        <v>3</v>
      </c>
      <c r="Q23" s="31">
        <f>VLOOKUP(A23,'Enrollee File- PASTE FROM WIKI'!$A:$O,15,FALSE)</f>
        <v>2</v>
      </c>
      <c r="R23" s="31">
        <f>VLOOKUP(A23,'Enrollee File- PASTE FROM WIKI'!$A:$P,16,FALSE)</f>
        <v>2</v>
      </c>
      <c r="S23" s="31">
        <f>VLOOKUP($A23,'Enrollee File- PASTE FROM WIKI'!$1:$1048576,68,FALSE)</f>
        <v>0</v>
      </c>
      <c r="T23" s="33">
        <f>VLOOKUP(A23,'Enrollee File- PASTE FROM WIKI'!$A:$Q,17,FALSE)</f>
        <v>2.5</v>
      </c>
    </row>
    <row r="24" spans="1:20" ht="28" customHeight="1" x14ac:dyDescent="0.6">
      <c r="A24" s="82" t="str">
        <f>'Enrollee File- PASTE FROM WIKI'!A23</f>
        <v>cd27e3d5-a45b-46f4-ad9a-a5ae01870db9</v>
      </c>
      <c r="B24" s="50" t="str">
        <f>VLOOKUP(A24,'Enrollee File- PASTE FROM WIKI'!$A:$C,3,FALSE)</f>
        <v>Curtis  Timmons</v>
      </c>
      <c r="C24" s="32" t="str">
        <f>VLOOKUP(A24,'Enrollee File- PASTE FROM WIKI'!$A:$D,4,FALSE)</f>
        <v>Enrolled</v>
      </c>
      <c r="D24" s="25" t="str">
        <f>VLOOKUP(A24,'Enrollee File- PASTE FROM WIKI'!$A:$AP,42,FALSE)</f>
        <v>Sohail Qureshi</v>
      </c>
      <c r="E24" s="50" t="str">
        <f>VLOOKUP(A24,'Enrollee File- PASTE FROM WIKI'!$A:$AQ,43,FALSE)</f>
        <v xml:space="preserve">X556 Bronx Park Middle School </v>
      </c>
      <c r="F24" s="31">
        <f>VLOOKUP(A24,'Enrollee File- PASTE FROM WIKI'!$A:$F,6,FALSE)</f>
        <v>2</v>
      </c>
      <c r="G24" s="31">
        <f>VLOOKUP(A24,'Enrollee File- PASTE FROM WIKI'!$A:$G,7,FALSE)</f>
        <v>2</v>
      </c>
      <c r="H24" s="31">
        <f>VLOOKUP(A24,'Enrollee File- PASTE FROM WIKI'!$A:$H,8,FALSE)</f>
        <v>2</v>
      </c>
      <c r="I24" s="31">
        <f>VLOOKUP($A24,'Enrollee File- PASTE FROM WIKI'!$1:$1048576,66,FALSE)</f>
        <v>0</v>
      </c>
      <c r="J24" s="33">
        <f>VLOOKUP(A24,'Enrollee File- PASTE FROM WIKI'!$A:$I,9,FALSE)</f>
        <v>2</v>
      </c>
      <c r="K24" s="31">
        <f>VLOOKUP(A24,'Enrollee File- PASTE FROM WIKI'!$A:$J,10,FALSE)</f>
        <v>2</v>
      </c>
      <c r="L24" s="31">
        <f>VLOOKUP(A24,'Enrollee File- PASTE FROM WIKI'!$A:$K,11,FALSE)</f>
        <v>2</v>
      </c>
      <c r="M24" s="31">
        <f>VLOOKUP(A24,'Enrollee File- PASTE FROM WIKI'!$A:$L,12,FALSE)</f>
        <v>2</v>
      </c>
      <c r="N24" s="31">
        <f>VLOOKUP($A24,'Enrollee File- PASTE FROM WIKI'!$1:$1048576,67,FALSE)</f>
        <v>0</v>
      </c>
      <c r="O24" s="33">
        <f>VLOOKUP(A24,'Enrollee File- PASTE FROM WIKI'!$A:$M,13,FALSE)</f>
        <v>2</v>
      </c>
      <c r="P24" s="31">
        <f>VLOOKUP(A24,'Enrollee File- PASTE FROM WIKI'!$A:$N,14,FALSE)</f>
        <v>3</v>
      </c>
      <c r="Q24" s="31">
        <f>VLOOKUP(A24,'Enrollee File- PASTE FROM WIKI'!$A:$O,15,FALSE)</f>
        <v>3</v>
      </c>
      <c r="R24" s="31">
        <f>VLOOKUP(A24,'Enrollee File- PASTE FROM WIKI'!$A:$P,16,FALSE)</f>
        <v>3</v>
      </c>
      <c r="S24" s="31">
        <f>VLOOKUP($A24,'Enrollee File- PASTE FROM WIKI'!$1:$1048576,68,FALSE)</f>
        <v>0</v>
      </c>
      <c r="T24" s="33">
        <f>VLOOKUP(A24,'Enrollee File- PASTE FROM WIKI'!$A:$Q,17,FALSE)</f>
        <v>3</v>
      </c>
    </row>
    <row r="25" spans="1:20" ht="28" customHeight="1" x14ac:dyDescent="0.6">
      <c r="A25" s="82" t="str">
        <f>'Enrollee File- PASTE FROM WIKI'!A24</f>
        <v>294c5344-05d5-4fd9-a99f-a532017dbae7</v>
      </c>
      <c r="B25" s="50" t="str">
        <f>VLOOKUP(A25,'Enrollee File- PASTE FROM WIKI'!$A:$C,3,FALSE)</f>
        <v>Dacota Pratt-Pariseau</v>
      </c>
      <c r="C25" s="32" t="str">
        <f>VLOOKUP(A25,'Enrollee File- PASTE FROM WIKI'!$A:$D,4,FALSE)</f>
        <v>Withdrawn</v>
      </c>
      <c r="D25" s="25">
        <f>VLOOKUP(A25,'Enrollee File- PASTE FROM WIKI'!$A:$AP,42,FALSE)</f>
        <v>0</v>
      </c>
      <c r="E25" s="50">
        <f>VLOOKUP(A25,'Enrollee File- PASTE FROM WIKI'!$A:$AQ,43,FALSE)</f>
        <v>0</v>
      </c>
      <c r="F25" s="31">
        <f>VLOOKUP(A25,'Enrollee File- PASTE FROM WIKI'!$A:$F,6,FALSE)</f>
        <v>2</v>
      </c>
      <c r="G25" s="31">
        <f>VLOOKUP(A25,'Enrollee File- PASTE FROM WIKI'!$A:$G,7,FALSE)</f>
        <v>2</v>
      </c>
      <c r="H25" s="31">
        <f>VLOOKUP(A25,'Enrollee File- PASTE FROM WIKI'!$A:$H,8,FALSE)</f>
        <v>1</v>
      </c>
      <c r="I25" s="31">
        <f>VLOOKUP($A25,'Enrollee File- PASTE FROM WIKI'!$1:$1048576,66,FALSE)</f>
        <v>0</v>
      </c>
      <c r="J25" s="33">
        <f>VLOOKUP(A25,'Enrollee File- PASTE FROM WIKI'!$A:$I,9,FALSE)</f>
        <v>1.75</v>
      </c>
      <c r="K25" s="31">
        <f>VLOOKUP(A25,'Enrollee File- PASTE FROM WIKI'!$A:$J,10,FALSE)</f>
        <v>1</v>
      </c>
      <c r="L25" s="31">
        <f>VLOOKUP(A25,'Enrollee File- PASTE FROM WIKI'!$A:$K,11,FALSE)</f>
        <v>2</v>
      </c>
      <c r="M25" s="31">
        <f>VLOOKUP(A25,'Enrollee File- PASTE FROM WIKI'!$A:$L,12,FALSE)</f>
        <v>2</v>
      </c>
      <c r="N25" s="31">
        <f>VLOOKUP($A25,'Enrollee File- PASTE FROM WIKI'!$1:$1048576,67,FALSE)</f>
        <v>0</v>
      </c>
      <c r="O25" s="33">
        <f>VLOOKUP(A25,'Enrollee File- PASTE FROM WIKI'!$A:$M,13,FALSE)</f>
        <v>1.5</v>
      </c>
      <c r="P25" s="31" t="str">
        <f>VLOOKUP(A25,'Enrollee File- PASTE FROM WIKI'!$A:$N,14,FALSE)</f>
        <v>Missing</v>
      </c>
      <c r="Q25" s="31" t="str">
        <f>VLOOKUP(A25,'Enrollee File- PASTE FROM WIKI'!$A:$O,15,FALSE)</f>
        <v>Missing</v>
      </c>
      <c r="R25" s="31" t="str">
        <f>VLOOKUP(A25,'Enrollee File- PASTE FROM WIKI'!$A:$P,16,FALSE)</f>
        <v>Missing</v>
      </c>
      <c r="S25" s="31">
        <f>VLOOKUP($A25,'Enrollee File- PASTE FROM WIKI'!$1:$1048576,68,FALSE)</f>
        <v>0</v>
      </c>
      <c r="T25" s="33" t="str">
        <f>VLOOKUP(A25,'Enrollee File- PASTE FROM WIKI'!$A:$Q,17,FALSE)</f>
        <v>None</v>
      </c>
    </row>
    <row r="26" spans="1:20" ht="28" customHeight="1" x14ac:dyDescent="0.6">
      <c r="A26" s="82" t="str">
        <f>'Enrollee File- PASTE FROM WIKI'!A25</f>
        <v>75b69c6d-c80f-44f3-a92f-a5c2008d6c4a</v>
      </c>
      <c r="B26" s="50" t="str">
        <f>VLOOKUP(A26,'Enrollee File- PASTE FROM WIKI'!$A:$C,3,FALSE)</f>
        <v>Damaris Hardial</v>
      </c>
      <c r="C26" s="32" t="str">
        <f>VLOOKUP(A26,'Enrollee File- PASTE FROM WIKI'!$A:$D,4,FALSE)</f>
        <v>Enrolled</v>
      </c>
      <c r="D26" s="25" t="str">
        <f>VLOOKUP(A26,'Enrollee File- PASTE FROM WIKI'!$A:$AP,42,FALSE)</f>
        <v>Heather Green</v>
      </c>
      <c r="E26" s="50" t="str">
        <f>VLOOKUP(A26,'Enrollee File- PASTE FROM WIKI'!$A:$AQ,43,FALSE)</f>
        <v xml:space="preserve">X296 South Bronx Academy for Applied Media </v>
      </c>
      <c r="F26" s="31">
        <f>VLOOKUP(A26,'Enrollee File- PASTE FROM WIKI'!$A:$F,6,FALSE)</f>
        <v>2</v>
      </c>
      <c r="G26" s="31">
        <f>VLOOKUP(A26,'Enrollee File- PASTE FROM WIKI'!$A:$G,7,FALSE)</f>
        <v>2</v>
      </c>
      <c r="H26" s="31">
        <f>VLOOKUP(A26,'Enrollee File- PASTE FROM WIKI'!$A:$H,8,FALSE)</f>
        <v>3</v>
      </c>
      <c r="I26" s="31">
        <f>VLOOKUP($A26,'Enrollee File- PASTE FROM WIKI'!$1:$1048576,66,FALSE)</f>
        <v>0</v>
      </c>
      <c r="J26" s="33">
        <f>VLOOKUP(A26,'Enrollee File- PASTE FROM WIKI'!$A:$I,9,FALSE)</f>
        <v>2.25</v>
      </c>
      <c r="K26" s="31">
        <f>VLOOKUP(A26,'Enrollee File- PASTE FROM WIKI'!$A:$J,10,FALSE)</f>
        <v>3</v>
      </c>
      <c r="L26" s="31">
        <f>VLOOKUP(A26,'Enrollee File- PASTE FROM WIKI'!$A:$K,11,FALSE)</f>
        <v>3</v>
      </c>
      <c r="M26" s="31">
        <f>VLOOKUP(A26,'Enrollee File- PASTE FROM WIKI'!$A:$L,12,FALSE)</f>
        <v>3</v>
      </c>
      <c r="N26" s="31">
        <f>VLOOKUP($A26,'Enrollee File- PASTE FROM WIKI'!$1:$1048576,67,FALSE)</f>
        <v>0</v>
      </c>
      <c r="O26" s="33">
        <f>VLOOKUP(A26,'Enrollee File- PASTE FROM WIKI'!$A:$M,13,FALSE)</f>
        <v>3</v>
      </c>
      <c r="P26" s="31">
        <f>VLOOKUP(A26,'Enrollee File- PASTE FROM WIKI'!$A:$N,14,FALSE)</f>
        <v>3</v>
      </c>
      <c r="Q26" s="31">
        <f>VLOOKUP(A26,'Enrollee File- PASTE FROM WIKI'!$A:$O,15,FALSE)</f>
        <v>3</v>
      </c>
      <c r="R26" s="31">
        <f>VLOOKUP(A26,'Enrollee File- PASTE FROM WIKI'!$A:$P,16,FALSE)</f>
        <v>3</v>
      </c>
      <c r="S26" s="31">
        <f>VLOOKUP($A26,'Enrollee File- PASTE FROM WIKI'!$1:$1048576,68,FALSE)</f>
        <v>0</v>
      </c>
      <c r="T26" s="33">
        <f>VLOOKUP(A26,'Enrollee File- PASTE FROM WIKI'!$A:$Q,17,FALSE)</f>
        <v>3</v>
      </c>
    </row>
    <row r="27" spans="1:20" ht="28" customHeight="1" x14ac:dyDescent="0.6">
      <c r="A27" s="82" t="str">
        <f>'Enrollee File- PASTE FROM WIKI'!A26</f>
        <v>63a55da7-9b4a-4714-afa4-a5df011d1a3b</v>
      </c>
      <c r="B27" s="50" t="str">
        <f>VLOOKUP(A27,'Enrollee File- PASTE FROM WIKI'!$A:$C,3,FALSE)</f>
        <v>Daniel Centeno</v>
      </c>
      <c r="C27" s="32" t="str">
        <f>VLOOKUP(A27,'Enrollee File- PASTE FROM WIKI'!$A:$D,4,FALSE)</f>
        <v>Enrolled</v>
      </c>
      <c r="D27" s="25" t="str">
        <f>VLOOKUP(A27,'Enrollee File- PASTE FROM WIKI'!$A:$AP,42,FALSE)</f>
        <v>Tatiana Baron</v>
      </c>
      <c r="E27" s="50" t="str">
        <f>VLOOKUP(A27,'Enrollee File- PASTE FROM WIKI'!$A:$AQ,43,FALSE)</f>
        <v xml:space="preserve">M079 Dr. Horan School M079 </v>
      </c>
      <c r="F27" s="31">
        <f>VLOOKUP(A27,'Enrollee File- PASTE FROM WIKI'!$A:$F,6,FALSE)</f>
        <v>3</v>
      </c>
      <c r="G27" s="31">
        <f>VLOOKUP(A27,'Enrollee File- PASTE FROM WIKI'!$A:$G,7,FALSE)</f>
        <v>3</v>
      </c>
      <c r="H27" s="31">
        <f>VLOOKUP(A27,'Enrollee File- PASTE FROM WIKI'!$A:$H,8,FALSE)</f>
        <v>3</v>
      </c>
      <c r="I27" s="31">
        <f>VLOOKUP($A27,'Enrollee File- PASTE FROM WIKI'!$1:$1048576,66,FALSE)</f>
        <v>0</v>
      </c>
      <c r="J27" s="33">
        <f>VLOOKUP(A27,'Enrollee File- PASTE FROM WIKI'!$A:$I,9,FALSE)</f>
        <v>3</v>
      </c>
      <c r="K27" s="31">
        <f>VLOOKUP(A27,'Enrollee File- PASTE FROM WIKI'!$A:$J,10,FALSE)</f>
        <v>3</v>
      </c>
      <c r="L27" s="31">
        <f>VLOOKUP(A27,'Enrollee File- PASTE FROM WIKI'!$A:$K,11,FALSE)</f>
        <v>3</v>
      </c>
      <c r="M27" s="31">
        <f>VLOOKUP(A27,'Enrollee File- PASTE FROM WIKI'!$A:$L,12,FALSE)</f>
        <v>3</v>
      </c>
      <c r="N27" s="31">
        <f>VLOOKUP($A27,'Enrollee File- PASTE FROM WIKI'!$1:$1048576,67,FALSE)</f>
        <v>0</v>
      </c>
      <c r="O27" s="33">
        <f>VLOOKUP(A27,'Enrollee File- PASTE FROM WIKI'!$A:$M,13,FALSE)</f>
        <v>3</v>
      </c>
      <c r="P27" s="31">
        <f>VLOOKUP(A27,'Enrollee File- PASTE FROM WIKI'!$A:$N,14,FALSE)</f>
        <v>3</v>
      </c>
      <c r="Q27" s="31">
        <f>VLOOKUP(A27,'Enrollee File- PASTE FROM WIKI'!$A:$O,15,FALSE)</f>
        <v>2</v>
      </c>
      <c r="R27" s="31">
        <f>VLOOKUP(A27,'Enrollee File- PASTE FROM WIKI'!$A:$P,16,FALSE)</f>
        <v>3</v>
      </c>
      <c r="S27" s="31">
        <f>VLOOKUP($A27,'Enrollee File- PASTE FROM WIKI'!$1:$1048576,68,FALSE)</f>
        <v>0</v>
      </c>
      <c r="T27" s="33">
        <f>VLOOKUP(A27,'Enrollee File- PASTE FROM WIKI'!$A:$Q,17,FALSE)</f>
        <v>2.75</v>
      </c>
    </row>
    <row r="28" spans="1:20" ht="28" customHeight="1" x14ac:dyDescent="0.6">
      <c r="A28" s="82" t="str">
        <f>'Enrollee File- PASTE FROM WIKI'!A27</f>
        <v>24c2431f-55c7-4d4d-8912-a58e018b37bd</v>
      </c>
      <c r="B28" s="50" t="str">
        <f>VLOOKUP(A28,'Enrollee File- PASTE FROM WIKI'!$A:$C,3,FALSE)</f>
        <v>Daniel Raskin</v>
      </c>
      <c r="C28" s="32" t="str">
        <f>VLOOKUP(A28,'Enrollee File- PASTE FROM WIKI'!$A:$D,4,FALSE)</f>
        <v>Enrolled</v>
      </c>
      <c r="D28" s="25" t="str">
        <f>VLOOKUP(A28,'Enrollee File- PASTE FROM WIKI'!$A:$AP,42,FALSE)</f>
        <v>Kaitlin Zisa</v>
      </c>
      <c r="E28" s="50" t="str">
        <f>VLOOKUP(A28,'Enrollee File- PASTE FROM WIKI'!$A:$AQ,43,FALSE)</f>
        <v xml:space="preserve">M079 Dr. Horan School M079 </v>
      </c>
      <c r="F28" s="31">
        <f>VLOOKUP(A28,'Enrollee File- PASTE FROM WIKI'!$A:$F,6,FALSE)</f>
        <v>2</v>
      </c>
      <c r="G28" s="31">
        <f>VLOOKUP(A28,'Enrollee File- PASTE FROM WIKI'!$A:$G,7,FALSE)</f>
        <v>3</v>
      </c>
      <c r="H28" s="31">
        <f>VLOOKUP(A28,'Enrollee File- PASTE FROM WIKI'!$A:$H,8,FALSE)</f>
        <v>1</v>
      </c>
      <c r="I28" s="31">
        <f>VLOOKUP($A28,'Enrollee File- PASTE FROM WIKI'!$1:$1048576,66,FALSE)</f>
        <v>0</v>
      </c>
      <c r="J28" s="33">
        <f>VLOOKUP(A28,'Enrollee File- PASTE FROM WIKI'!$A:$I,9,FALSE)</f>
        <v>2</v>
      </c>
      <c r="K28" s="31">
        <f>VLOOKUP(A28,'Enrollee File- PASTE FROM WIKI'!$A:$J,10,FALSE)</f>
        <v>3</v>
      </c>
      <c r="L28" s="31">
        <f>VLOOKUP(A28,'Enrollee File- PASTE FROM WIKI'!$A:$K,11,FALSE)</f>
        <v>3</v>
      </c>
      <c r="M28" s="31">
        <f>VLOOKUP(A28,'Enrollee File- PASTE FROM WIKI'!$A:$L,12,FALSE)</f>
        <v>2</v>
      </c>
      <c r="N28" s="31">
        <f>VLOOKUP($A28,'Enrollee File- PASTE FROM WIKI'!$1:$1048576,67,FALSE)</f>
        <v>0</v>
      </c>
      <c r="O28" s="33">
        <f>VLOOKUP(A28,'Enrollee File- PASTE FROM WIKI'!$A:$M,13,FALSE)</f>
        <v>2.75</v>
      </c>
      <c r="P28" s="31">
        <f>VLOOKUP(A28,'Enrollee File- PASTE FROM WIKI'!$A:$N,14,FALSE)</f>
        <v>3</v>
      </c>
      <c r="Q28" s="31">
        <f>VLOOKUP(A28,'Enrollee File- PASTE FROM WIKI'!$A:$O,15,FALSE)</f>
        <v>2</v>
      </c>
      <c r="R28" s="31">
        <f>VLOOKUP(A28,'Enrollee File- PASTE FROM WIKI'!$A:$P,16,FALSE)</f>
        <v>3</v>
      </c>
      <c r="S28" s="31">
        <f>VLOOKUP($A28,'Enrollee File- PASTE FROM WIKI'!$1:$1048576,68,FALSE)</f>
        <v>0</v>
      </c>
      <c r="T28" s="33">
        <f>VLOOKUP(A28,'Enrollee File- PASTE FROM WIKI'!$A:$Q,17,FALSE)</f>
        <v>2.75</v>
      </c>
    </row>
    <row r="29" spans="1:20" ht="28" customHeight="1" x14ac:dyDescent="0.6">
      <c r="A29" s="82" t="str">
        <f>'Enrollee File- PASTE FROM WIKI'!A28</f>
        <v>bfa3125d-ab66-401a-971b-a60500c476a7</v>
      </c>
      <c r="B29" s="50" t="str">
        <f>VLOOKUP(A29,'Enrollee File- PASTE FROM WIKI'!$A:$C,3,FALSE)</f>
        <v>Darien Best</v>
      </c>
      <c r="C29" s="32" t="str">
        <f>VLOOKUP(A29,'Enrollee File- PASTE FROM WIKI'!$A:$D,4,FALSE)</f>
        <v>Enrolled</v>
      </c>
      <c r="D29" s="25" t="str">
        <f>VLOOKUP(A29,'Enrollee File- PASTE FROM WIKI'!$A:$AP,42,FALSE)</f>
        <v>Kati Casey</v>
      </c>
      <c r="E29" s="50" t="str">
        <f>VLOOKUP(A29,'Enrollee File- PASTE FROM WIKI'!$A:$AQ,43,FALSE)</f>
        <v xml:space="preserve">K053 P.S. K053 </v>
      </c>
      <c r="F29" s="31">
        <f>VLOOKUP(A29,'Enrollee File- PASTE FROM WIKI'!$A:$F,6,FALSE)</f>
        <v>3</v>
      </c>
      <c r="G29" s="31">
        <f>VLOOKUP(A29,'Enrollee File- PASTE FROM WIKI'!$A:$G,7,FALSE)</f>
        <v>2</v>
      </c>
      <c r="H29" s="31">
        <f>VLOOKUP(A29,'Enrollee File- PASTE FROM WIKI'!$A:$H,8,FALSE)</f>
        <v>2</v>
      </c>
      <c r="I29" s="31">
        <f>VLOOKUP($A29,'Enrollee File- PASTE FROM WIKI'!$1:$1048576,66,FALSE)</f>
        <v>0</v>
      </c>
      <c r="J29" s="33">
        <f>VLOOKUP(A29,'Enrollee File- PASTE FROM WIKI'!$A:$I,9,FALSE)</f>
        <v>2.5</v>
      </c>
      <c r="K29" s="31">
        <f>VLOOKUP(A29,'Enrollee File- PASTE FROM WIKI'!$A:$J,10,FALSE)</f>
        <v>3</v>
      </c>
      <c r="L29" s="31">
        <f>VLOOKUP(A29,'Enrollee File- PASTE FROM WIKI'!$A:$K,11,FALSE)</f>
        <v>3</v>
      </c>
      <c r="M29" s="31">
        <f>VLOOKUP(A29,'Enrollee File- PASTE FROM WIKI'!$A:$L,12,FALSE)</f>
        <v>3</v>
      </c>
      <c r="N29" s="31">
        <f>VLOOKUP($A29,'Enrollee File- PASTE FROM WIKI'!$1:$1048576,67,FALSE)</f>
        <v>0</v>
      </c>
      <c r="O29" s="33">
        <f>VLOOKUP(A29,'Enrollee File- PASTE FROM WIKI'!$A:$M,13,FALSE)</f>
        <v>3</v>
      </c>
      <c r="P29" s="31">
        <f>VLOOKUP(A29,'Enrollee File- PASTE FROM WIKI'!$A:$N,14,FALSE)</f>
        <v>3</v>
      </c>
      <c r="Q29" s="31">
        <f>VLOOKUP(A29,'Enrollee File- PASTE FROM WIKI'!$A:$O,15,FALSE)</f>
        <v>3</v>
      </c>
      <c r="R29" s="31">
        <f>VLOOKUP(A29,'Enrollee File- PASTE FROM WIKI'!$A:$P,16,FALSE)</f>
        <v>3</v>
      </c>
      <c r="S29" s="31">
        <f>VLOOKUP($A29,'Enrollee File- PASTE FROM WIKI'!$1:$1048576,68,FALSE)</f>
        <v>0</v>
      </c>
      <c r="T29" s="33">
        <f>VLOOKUP(A29,'Enrollee File- PASTE FROM WIKI'!$A:$Q,17,FALSE)</f>
        <v>3</v>
      </c>
    </row>
    <row r="30" spans="1:20" ht="28" customHeight="1" x14ac:dyDescent="0.6">
      <c r="A30" s="82" t="str">
        <f>'Enrollee File- PASTE FROM WIKI'!A29</f>
        <v>089cfb06-3cca-4850-8305-a5c5011e3f5f</v>
      </c>
      <c r="B30" s="50" t="str">
        <f>VLOOKUP(A30,'Enrollee File- PASTE FROM WIKI'!$A:$C,3,FALSE)</f>
        <v>David  Lui</v>
      </c>
      <c r="C30" s="32" t="str">
        <f>VLOOKUP(A30,'Enrollee File- PASTE FROM WIKI'!$A:$D,4,FALSE)</f>
        <v>Enrolled</v>
      </c>
      <c r="D30" s="25" t="str">
        <f>VLOOKUP(A30,'Enrollee File- PASTE FROM WIKI'!$A:$AP,42,FALSE)</f>
        <v>Rachel Mcsween</v>
      </c>
      <c r="E30" s="50" t="str">
        <f>VLOOKUP(A30,'Enrollee File- PASTE FROM WIKI'!$A:$AQ,43,FALSE)</f>
        <v xml:space="preserve">K396 P.S. K396 </v>
      </c>
      <c r="F30" s="31">
        <f>VLOOKUP(A30,'Enrollee File- PASTE FROM WIKI'!$A:$F,6,FALSE)</f>
        <v>3</v>
      </c>
      <c r="G30" s="31">
        <f>VLOOKUP(A30,'Enrollee File- PASTE FROM WIKI'!$A:$G,7,FALSE)</f>
        <v>3</v>
      </c>
      <c r="H30" s="31">
        <f>VLOOKUP(A30,'Enrollee File- PASTE FROM WIKI'!$A:$H,8,FALSE)</f>
        <v>3</v>
      </c>
      <c r="I30" s="31">
        <f>VLOOKUP($A30,'Enrollee File- PASTE FROM WIKI'!$1:$1048576,66,FALSE)</f>
        <v>0</v>
      </c>
      <c r="J30" s="33">
        <f>VLOOKUP(A30,'Enrollee File- PASTE FROM WIKI'!$A:$I,9,FALSE)</f>
        <v>3</v>
      </c>
      <c r="K30" s="31">
        <f>VLOOKUP(A30,'Enrollee File- PASTE FROM WIKI'!$A:$J,10,FALSE)</f>
        <v>3</v>
      </c>
      <c r="L30" s="31">
        <f>VLOOKUP(A30,'Enrollee File- PASTE FROM WIKI'!$A:$K,11,FALSE)</f>
        <v>3</v>
      </c>
      <c r="M30" s="31">
        <f>VLOOKUP(A30,'Enrollee File- PASTE FROM WIKI'!$A:$L,12,FALSE)</f>
        <v>3</v>
      </c>
      <c r="N30" s="31">
        <f>VLOOKUP($A30,'Enrollee File- PASTE FROM WIKI'!$1:$1048576,67,FALSE)</f>
        <v>0</v>
      </c>
      <c r="O30" s="33">
        <f>VLOOKUP(A30,'Enrollee File- PASTE FROM WIKI'!$A:$M,13,FALSE)</f>
        <v>3</v>
      </c>
      <c r="P30" s="31">
        <f>VLOOKUP(A30,'Enrollee File- PASTE FROM WIKI'!$A:$N,14,FALSE)</f>
        <v>3</v>
      </c>
      <c r="Q30" s="31">
        <f>VLOOKUP(A30,'Enrollee File- PASTE FROM WIKI'!$A:$O,15,FALSE)</f>
        <v>3</v>
      </c>
      <c r="R30" s="31">
        <f>VLOOKUP(A30,'Enrollee File- PASTE FROM WIKI'!$A:$P,16,FALSE)</f>
        <v>3</v>
      </c>
      <c r="S30" s="31">
        <f>VLOOKUP($A30,'Enrollee File- PASTE FROM WIKI'!$1:$1048576,68,FALSE)</f>
        <v>0</v>
      </c>
      <c r="T30" s="33">
        <f>VLOOKUP(A30,'Enrollee File- PASTE FROM WIKI'!$A:$Q,17,FALSE)</f>
        <v>3</v>
      </c>
    </row>
    <row r="31" spans="1:20" ht="28" customHeight="1" x14ac:dyDescent="0.6">
      <c r="A31" s="82" t="str">
        <f>'Enrollee File- PASTE FROM WIKI'!A30</f>
        <v>676a67b6-c629-477b-af21-a524012fdb76</v>
      </c>
      <c r="B31" s="50" t="str">
        <f>VLOOKUP(A31,'Enrollee File- PASTE FROM WIKI'!$A:$C,3,FALSE)</f>
        <v>David Sheward</v>
      </c>
      <c r="C31" s="32" t="str">
        <f>VLOOKUP(A31,'Enrollee File- PASTE FROM WIKI'!$A:$D,4,FALSE)</f>
        <v>Enrolled</v>
      </c>
      <c r="D31" s="25" t="str">
        <f>VLOOKUP(A31,'Enrollee File- PASTE FROM WIKI'!$A:$AP,42,FALSE)</f>
        <v>Elizabeth Putnam</v>
      </c>
      <c r="E31" s="50" t="str">
        <f>VLOOKUP(A31,'Enrollee File- PASTE FROM WIKI'!$A:$AQ,43,FALSE)</f>
        <v xml:space="preserve">M028 P.S. 028 Wright Brothers </v>
      </c>
      <c r="F31" s="31">
        <f>VLOOKUP(A31,'Enrollee File- PASTE FROM WIKI'!$A:$F,6,FALSE)</f>
        <v>3</v>
      </c>
      <c r="G31" s="31">
        <f>VLOOKUP(A31,'Enrollee File- PASTE FROM WIKI'!$A:$G,7,FALSE)</f>
        <v>2</v>
      </c>
      <c r="H31" s="31">
        <f>VLOOKUP(A31,'Enrollee File- PASTE FROM WIKI'!$A:$H,8,FALSE)</f>
        <v>2</v>
      </c>
      <c r="I31" s="31">
        <f>VLOOKUP($A31,'Enrollee File- PASTE FROM WIKI'!$1:$1048576,66,FALSE)</f>
        <v>0</v>
      </c>
      <c r="J31" s="33">
        <f>VLOOKUP(A31,'Enrollee File- PASTE FROM WIKI'!$A:$I,9,FALSE)</f>
        <v>2.5</v>
      </c>
      <c r="K31" s="31">
        <f>VLOOKUP(A31,'Enrollee File- PASTE FROM WIKI'!$A:$J,10,FALSE)</f>
        <v>3</v>
      </c>
      <c r="L31" s="31">
        <f>VLOOKUP(A31,'Enrollee File- PASTE FROM WIKI'!$A:$K,11,FALSE)</f>
        <v>3</v>
      </c>
      <c r="M31" s="31">
        <f>VLOOKUP(A31,'Enrollee File- PASTE FROM WIKI'!$A:$L,12,FALSE)</f>
        <v>2</v>
      </c>
      <c r="N31" s="31">
        <f>VLOOKUP($A31,'Enrollee File- PASTE FROM WIKI'!$1:$1048576,67,FALSE)</f>
        <v>0</v>
      </c>
      <c r="O31" s="33">
        <f>VLOOKUP(A31,'Enrollee File- PASTE FROM WIKI'!$A:$M,13,FALSE)</f>
        <v>2.75</v>
      </c>
      <c r="P31" s="31">
        <f>VLOOKUP(A31,'Enrollee File- PASTE FROM WIKI'!$A:$N,14,FALSE)</f>
        <v>3</v>
      </c>
      <c r="Q31" s="31">
        <f>VLOOKUP(A31,'Enrollee File- PASTE FROM WIKI'!$A:$O,15,FALSE)</f>
        <v>2</v>
      </c>
      <c r="R31" s="31">
        <f>VLOOKUP(A31,'Enrollee File- PASTE FROM WIKI'!$A:$P,16,FALSE)</f>
        <v>3</v>
      </c>
      <c r="S31" s="31">
        <f>VLOOKUP($A31,'Enrollee File- PASTE FROM WIKI'!$1:$1048576,68,FALSE)</f>
        <v>0</v>
      </c>
      <c r="T31" s="33">
        <f>VLOOKUP(A31,'Enrollee File- PASTE FROM WIKI'!$A:$Q,17,FALSE)</f>
        <v>2.75</v>
      </c>
    </row>
    <row r="32" spans="1:20" ht="28" customHeight="1" x14ac:dyDescent="0.6">
      <c r="A32" s="82" t="str">
        <f>'Enrollee File- PASTE FROM WIKI'!A31</f>
        <v>9333da77-4326-4230-bd01-a5a600e33d01</v>
      </c>
      <c r="B32" s="50" t="str">
        <f>VLOOKUP(A32,'Enrollee File- PASTE FROM WIKI'!$A:$C,3,FALSE)</f>
        <v>Deborah Stack</v>
      </c>
      <c r="C32" s="32" t="str">
        <f>VLOOKUP(A32,'Enrollee File- PASTE FROM WIKI'!$A:$D,4,FALSE)</f>
        <v>Enrolled</v>
      </c>
      <c r="D32" s="25" t="str">
        <f>VLOOKUP(A32,'Enrollee File- PASTE FROM WIKI'!$A:$AP,42,FALSE)</f>
        <v>Sam Mercuris</v>
      </c>
      <c r="E32" s="50" t="str">
        <f>VLOOKUP(A32,'Enrollee File- PASTE FROM WIKI'!$A:$AQ,43,FALSE)</f>
        <v xml:space="preserve">X556 Bronx Park Middle School </v>
      </c>
      <c r="F32" s="31">
        <f>VLOOKUP(A32,'Enrollee File- PASTE FROM WIKI'!$A:$F,6,FALSE)</f>
        <v>2</v>
      </c>
      <c r="G32" s="31">
        <f>VLOOKUP(A32,'Enrollee File- PASTE FROM WIKI'!$A:$G,7,FALSE)</f>
        <v>2</v>
      </c>
      <c r="H32" s="31">
        <f>VLOOKUP(A32,'Enrollee File- PASTE FROM WIKI'!$A:$H,8,FALSE)</f>
        <v>2</v>
      </c>
      <c r="I32" s="31">
        <f>VLOOKUP($A32,'Enrollee File- PASTE FROM WIKI'!$1:$1048576,66,FALSE)</f>
        <v>0</v>
      </c>
      <c r="J32" s="33">
        <f>VLOOKUP(A32,'Enrollee File- PASTE FROM WIKI'!$A:$I,9,FALSE)</f>
        <v>2</v>
      </c>
      <c r="K32" s="31">
        <f>VLOOKUP(A32,'Enrollee File- PASTE FROM WIKI'!$A:$J,10,FALSE)</f>
        <v>3</v>
      </c>
      <c r="L32" s="31">
        <f>VLOOKUP(A32,'Enrollee File- PASTE FROM WIKI'!$A:$K,11,FALSE)</f>
        <v>2</v>
      </c>
      <c r="M32" s="31">
        <f>VLOOKUP(A32,'Enrollee File- PASTE FROM WIKI'!$A:$L,12,FALSE)</f>
        <v>2</v>
      </c>
      <c r="N32" s="31">
        <f>VLOOKUP($A32,'Enrollee File- PASTE FROM WIKI'!$1:$1048576,67,FALSE)</f>
        <v>0</v>
      </c>
      <c r="O32" s="33">
        <f>VLOOKUP(A32,'Enrollee File- PASTE FROM WIKI'!$A:$M,13,FALSE)</f>
        <v>2.5</v>
      </c>
      <c r="P32" s="31">
        <f>VLOOKUP(A32,'Enrollee File- PASTE FROM WIKI'!$A:$N,14,FALSE)</f>
        <v>3</v>
      </c>
      <c r="Q32" s="31">
        <f>VLOOKUP(A32,'Enrollee File- PASTE FROM WIKI'!$A:$O,15,FALSE)</f>
        <v>3</v>
      </c>
      <c r="R32" s="31">
        <f>VLOOKUP(A32,'Enrollee File- PASTE FROM WIKI'!$A:$P,16,FALSE)</f>
        <v>3</v>
      </c>
      <c r="S32" s="31">
        <f>VLOOKUP($A32,'Enrollee File- PASTE FROM WIKI'!$1:$1048576,68,FALSE)</f>
        <v>0</v>
      </c>
      <c r="T32" s="33">
        <f>VLOOKUP(A32,'Enrollee File- PASTE FROM WIKI'!$A:$Q,17,FALSE)</f>
        <v>3</v>
      </c>
    </row>
    <row r="33" spans="1:20" ht="28" customHeight="1" x14ac:dyDescent="0.6">
      <c r="A33" s="82" t="str">
        <f>'Enrollee File- PASTE FROM WIKI'!A32</f>
        <v>3074e78c-2c59-4ab0-b2bf-a5fb0061c204</v>
      </c>
      <c r="B33" s="50" t="str">
        <f>VLOOKUP(A33,'Enrollee File- PASTE FROM WIKI'!$A:$C,3,FALSE)</f>
        <v>Deirdre Glascoe</v>
      </c>
      <c r="C33" s="32" t="str">
        <f>VLOOKUP(A33,'Enrollee File- PASTE FROM WIKI'!$A:$D,4,FALSE)</f>
        <v>Enrolled</v>
      </c>
      <c r="D33" s="25" t="str">
        <f>VLOOKUP(A33,'Enrollee File- PASTE FROM WIKI'!$A:$AP,42,FALSE)</f>
        <v>Jane Austrie-James</v>
      </c>
      <c r="E33" s="50" t="str">
        <f>VLOOKUP(A33,'Enrollee File- PASTE FROM WIKI'!$A:$AQ,43,FALSE)</f>
        <v xml:space="preserve">X012 P.S. X012 Lewis and Clark School </v>
      </c>
      <c r="F33" s="31">
        <f>VLOOKUP(A33,'Enrollee File- PASTE FROM WIKI'!$A:$F,6,FALSE)</f>
        <v>3</v>
      </c>
      <c r="G33" s="31">
        <f>VLOOKUP(A33,'Enrollee File- PASTE FROM WIKI'!$A:$G,7,FALSE)</f>
        <v>2</v>
      </c>
      <c r="H33" s="31">
        <f>VLOOKUP(A33,'Enrollee File- PASTE FROM WIKI'!$A:$H,8,FALSE)</f>
        <v>2</v>
      </c>
      <c r="I33" s="31">
        <f>VLOOKUP($A33,'Enrollee File- PASTE FROM WIKI'!$1:$1048576,66,FALSE)</f>
        <v>0</v>
      </c>
      <c r="J33" s="33">
        <f>VLOOKUP(A33,'Enrollee File- PASTE FROM WIKI'!$A:$I,9,FALSE)</f>
        <v>2.5</v>
      </c>
      <c r="K33" s="31">
        <f>VLOOKUP(A33,'Enrollee File- PASTE FROM WIKI'!$A:$J,10,FALSE)</f>
        <v>3</v>
      </c>
      <c r="L33" s="31">
        <f>VLOOKUP(A33,'Enrollee File- PASTE FROM WIKI'!$A:$K,11,FALSE)</f>
        <v>2</v>
      </c>
      <c r="M33" s="31">
        <f>VLOOKUP(A33,'Enrollee File- PASTE FROM WIKI'!$A:$L,12,FALSE)</f>
        <v>2</v>
      </c>
      <c r="N33" s="31">
        <f>VLOOKUP($A33,'Enrollee File- PASTE FROM WIKI'!$1:$1048576,67,FALSE)</f>
        <v>0</v>
      </c>
      <c r="O33" s="33">
        <f>VLOOKUP(A33,'Enrollee File- PASTE FROM WIKI'!$A:$M,13,FALSE)</f>
        <v>2.5</v>
      </c>
      <c r="P33" s="31">
        <f>VLOOKUP(A33,'Enrollee File- PASTE FROM WIKI'!$A:$N,14,FALSE)</f>
        <v>3</v>
      </c>
      <c r="Q33" s="31">
        <f>VLOOKUP(A33,'Enrollee File- PASTE FROM WIKI'!$A:$O,15,FALSE)</f>
        <v>2</v>
      </c>
      <c r="R33" s="31">
        <f>VLOOKUP(A33,'Enrollee File- PASTE FROM WIKI'!$A:$P,16,FALSE)</f>
        <v>3</v>
      </c>
      <c r="S33" s="31">
        <f>VLOOKUP($A33,'Enrollee File- PASTE FROM WIKI'!$1:$1048576,68,FALSE)</f>
        <v>0</v>
      </c>
      <c r="T33" s="33">
        <f>VLOOKUP(A33,'Enrollee File- PASTE FROM WIKI'!$A:$Q,17,FALSE)</f>
        <v>2.75</v>
      </c>
    </row>
    <row r="34" spans="1:20" ht="28" customHeight="1" x14ac:dyDescent="0.6">
      <c r="A34" s="82" t="str">
        <f>'Enrollee File- PASTE FROM WIKI'!A33</f>
        <v>b9550676-6e69-4eed-b140-a5830031b8ee</v>
      </c>
      <c r="B34" s="50" t="str">
        <f>VLOOKUP(A34,'Enrollee File- PASTE FROM WIKI'!$A:$C,3,FALSE)</f>
        <v>Denique Haynes</v>
      </c>
      <c r="C34" s="32" t="str">
        <f>VLOOKUP(A34,'Enrollee File- PASTE FROM WIKI'!$A:$D,4,FALSE)</f>
        <v>Enrolled</v>
      </c>
      <c r="D34" s="25" t="str">
        <f>VLOOKUP(A34,'Enrollee File- PASTE FROM WIKI'!$A:$AP,42,FALSE)</f>
        <v>Nadine Lewis-Knight</v>
      </c>
      <c r="E34" s="50" t="str">
        <f>VLOOKUP(A34,'Enrollee File- PASTE FROM WIKI'!$A:$AQ,43,FALSE)</f>
        <v xml:space="preserve">K028 P.S. 028 The Warren Prep Academy </v>
      </c>
      <c r="F34" s="31">
        <f>VLOOKUP(A34,'Enrollee File- PASTE FROM WIKI'!$A:$F,6,FALSE)</f>
        <v>3</v>
      </c>
      <c r="G34" s="31">
        <f>VLOOKUP(A34,'Enrollee File- PASTE FROM WIKI'!$A:$G,7,FALSE)</f>
        <v>2</v>
      </c>
      <c r="H34" s="31">
        <f>VLOOKUP(A34,'Enrollee File- PASTE FROM WIKI'!$A:$H,8,FALSE)</f>
        <v>2</v>
      </c>
      <c r="I34" s="31">
        <f>VLOOKUP($A34,'Enrollee File- PASTE FROM WIKI'!$1:$1048576,66,FALSE)</f>
        <v>0</v>
      </c>
      <c r="J34" s="33">
        <f>VLOOKUP(A34,'Enrollee File- PASTE FROM WIKI'!$A:$I,9,FALSE)</f>
        <v>2.5</v>
      </c>
      <c r="K34" s="31">
        <f>VLOOKUP(A34,'Enrollee File- PASTE FROM WIKI'!$A:$J,10,FALSE)</f>
        <v>3</v>
      </c>
      <c r="L34" s="31">
        <f>VLOOKUP(A34,'Enrollee File- PASTE FROM WIKI'!$A:$K,11,FALSE)</f>
        <v>3</v>
      </c>
      <c r="M34" s="31">
        <f>VLOOKUP(A34,'Enrollee File- PASTE FROM WIKI'!$A:$L,12,FALSE)</f>
        <v>3</v>
      </c>
      <c r="N34" s="31">
        <f>VLOOKUP($A34,'Enrollee File- PASTE FROM WIKI'!$1:$1048576,67,FALSE)</f>
        <v>0</v>
      </c>
      <c r="O34" s="33">
        <f>VLOOKUP(A34,'Enrollee File- PASTE FROM WIKI'!$A:$M,13,FALSE)</f>
        <v>3</v>
      </c>
      <c r="P34" s="31">
        <f>VLOOKUP(A34,'Enrollee File- PASTE FROM WIKI'!$A:$N,14,FALSE)</f>
        <v>3</v>
      </c>
      <c r="Q34" s="31">
        <f>VLOOKUP(A34,'Enrollee File- PASTE FROM WIKI'!$A:$O,15,FALSE)</f>
        <v>3</v>
      </c>
      <c r="R34" s="31">
        <f>VLOOKUP(A34,'Enrollee File- PASTE FROM WIKI'!$A:$P,16,FALSE)</f>
        <v>3</v>
      </c>
      <c r="S34" s="31">
        <f>VLOOKUP($A34,'Enrollee File- PASTE FROM WIKI'!$1:$1048576,68,FALSE)</f>
        <v>0</v>
      </c>
      <c r="T34" s="33">
        <f>VLOOKUP(A34,'Enrollee File- PASTE FROM WIKI'!$A:$Q,17,FALSE)</f>
        <v>3</v>
      </c>
    </row>
    <row r="35" spans="1:20" ht="28" customHeight="1" x14ac:dyDescent="0.6">
      <c r="A35" s="82" t="str">
        <f>'Enrollee File- PASTE FROM WIKI'!A34</f>
        <v>d19cef18-ff6d-4683-8478-a60300e62012</v>
      </c>
      <c r="B35" s="50" t="str">
        <f>VLOOKUP(A35,'Enrollee File- PASTE FROM WIKI'!$A:$C,3,FALSE)</f>
        <v>Devin Guiles</v>
      </c>
      <c r="C35" s="32" t="str">
        <f>VLOOKUP(A35,'Enrollee File- PASTE FROM WIKI'!$A:$D,4,FALSE)</f>
        <v>Enrolled</v>
      </c>
      <c r="D35" s="25" t="str">
        <f>VLOOKUP(A35,'Enrollee File- PASTE FROM WIKI'!$A:$AP,42,FALSE)</f>
        <v>Marlowe Knipes</v>
      </c>
      <c r="E35" s="50" t="str">
        <f>VLOOKUP(A35,'Enrollee File- PASTE FROM WIKI'!$A:$AQ,43,FALSE)</f>
        <v xml:space="preserve">X556 Bronx Park Middle School </v>
      </c>
      <c r="F35" s="31">
        <f>VLOOKUP(A35,'Enrollee File- PASTE FROM WIKI'!$A:$F,6,FALSE)</f>
        <v>3</v>
      </c>
      <c r="G35" s="31">
        <f>VLOOKUP(A35,'Enrollee File- PASTE FROM WIKI'!$A:$G,7,FALSE)</f>
        <v>2</v>
      </c>
      <c r="H35" s="31">
        <f>VLOOKUP(A35,'Enrollee File- PASTE FROM WIKI'!$A:$H,8,FALSE)</f>
        <v>2</v>
      </c>
      <c r="I35" s="31">
        <f>VLOOKUP($A35,'Enrollee File- PASTE FROM WIKI'!$1:$1048576,66,FALSE)</f>
        <v>0</v>
      </c>
      <c r="J35" s="33">
        <f>VLOOKUP(A35,'Enrollee File- PASTE FROM WIKI'!$A:$I,9,FALSE)</f>
        <v>2.5</v>
      </c>
      <c r="K35" s="31">
        <f>VLOOKUP(A35,'Enrollee File- PASTE FROM WIKI'!$A:$J,10,FALSE)</f>
        <v>3</v>
      </c>
      <c r="L35" s="31">
        <f>VLOOKUP(A35,'Enrollee File- PASTE FROM WIKI'!$A:$K,11,FALSE)</f>
        <v>2</v>
      </c>
      <c r="M35" s="31">
        <f>VLOOKUP(A35,'Enrollee File- PASTE FROM WIKI'!$A:$L,12,FALSE)</f>
        <v>3</v>
      </c>
      <c r="N35" s="31">
        <f>VLOOKUP($A35,'Enrollee File- PASTE FROM WIKI'!$1:$1048576,67,FALSE)</f>
        <v>0</v>
      </c>
      <c r="O35" s="33">
        <f>VLOOKUP(A35,'Enrollee File- PASTE FROM WIKI'!$A:$M,13,FALSE)</f>
        <v>2.75</v>
      </c>
      <c r="P35" s="31">
        <f>VLOOKUP(A35,'Enrollee File- PASTE FROM WIKI'!$A:$N,14,FALSE)</f>
        <v>3</v>
      </c>
      <c r="Q35" s="31">
        <f>VLOOKUP(A35,'Enrollee File- PASTE FROM WIKI'!$A:$O,15,FALSE)</f>
        <v>2</v>
      </c>
      <c r="R35" s="31">
        <f>VLOOKUP(A35,'Enrollee File- PASTE FROM WIKI'!$A:$P,16,FALSE)</f>
        <v>2</v>
      </c>
      <c r="S35" s="31">
        <f>VLOOKUP($A35,'Enrollee File- PASTE FROM WIKI'!$1:$1048576,68,FALSE)</f>
        <v>0</v>
      </c>
      <c r="T35" s="33">
        <f>VLOOKUP(A35,'Enrollee File- PASTE FROM WIKI'!$A:$Q,17,FALSE)</f>
        <v>2.5</v>
      </c>
    </row>
    <row r="36" spans="1:20" ht="28" customHeight="1" x14ac:dyDescent="0.6">
      <c r="A36" s="82" t="str">
        <f>'Enrollee File- PASTE FROM WIKI'!A35</f>
        <v>e93783b7-41a0-4868-a6c8-a611008cb659</v>
      </c>
      <c r="B36" s="50" t="str">
        <f>VLOOKUP(A36,'Enrollee File- PASTE FROM WIKI'!$A:$C,3,FALSE)</f>
        <v>Edwin Argueta</v>
      </c>
      <c r="C36" s="32" t="str">
        <f>VLOOKUP(A36,'Enrollee File- PASTE FROM WIKI'!$A:$D,4,FALSE)</f>
        <v>Enrolled</v>
      </c>
      <c r="D36" s="25" t="str">
        <f>VLOOKUP(A36,'Enrollee File- PASTE FROM WIKI'!$A:$AP,42,FALSE)</f>
        <v>Kelly Johnston</v>
      </c>
      <c r="E36" s="50" t="str">
        <f>VLOOKUP(A36,'Enrollee File- PASTE FROM WIKI'!$A:$AQ,43,FALSE)</f>
        <v xml:space="preserve">X032 P.S. 032 Belmont </v>
      </c>
      <c r="F36" s="31">
        <f>VLOOKUP(A36,'Enrollee File- PASTE FROM WIKI'!$A:$F,6,FALSE)</f>
        <v>3</v>
      </c>
      <c r="G36" s="31">
        <f>VLOOKUP(A36,'Enrollee File- PASTE FROM WIKI'!$A:$G,7,FALSE)</f>
        <v>2</v>
      </c>
      <c r="H36" s="31">
        <f>VLOOKUP(A36,'Enrollee File- PASTE FROM WIKI'!$A:$H,8,FALSE)</f>
        <v>2</v>
      </c>
      <c r="I36" s="31">
        <f>VLOOKUP($A36,'Enrollee File- PASTE FROM WIKI'!$1:$1048576,66,FALSE)</f>
        <v>0</v>
      </c>
      <c r="J36" s="33">
        <f>VLOOKUP(A36,'Enrollee File- PASTE FROM WIKI'!$A:$I,9,FALSE)</f>
        <v>2.5</v>
      </c>
      <c r="K36" s="31">
        <f>VLOOKUP(A36,'Enrollee File- PASTE FROM WIKI'!$A:$J,10,FALSE)</f>
        <v>3</v>
      </c>
      <c r="L36" s="31">
        <f>VLOOKUP(A36,'Enrollee File- PASTE FROM WIKI'!$A:$K,11,FALSE)</f>
        <v>3</v>
      </c>
      <c r="M36" s="31">
        <f>VLOOKUP(A36,'Enrollee File- PASTE FROM WIKI'!$A:$L,12,FALSE)</f>
        <v>3</v>
      </c>
      <c r="N36" s="31">
        <f>VLOOKUP($A36,'Enrollee File- PASTE FROM WIKI'!$1:$1048576,67,FALSE)</f>
        <v>0</v>
      </c>
      <c r="O36" s="33">
        <f>VLOOKUP(A36,'Enrollee File- PASTE FROM WIKI'!$A:$M,13,FALSE)</f>
        <v>3</v>
      </c>
      <c r="P36" s="31">
        <f>VLOOKUP(A36,'Enrollee File- PASTE FROM WIKI'!$A:$N,14,FALSE)</f>
        <v>3</v>
      </c>
      <c r="Q36" s="31">
        <f>VLOOKUP(A36,'Enrollee File- PASTE FROM WIKI'!$A:$O,15,FALSE)</f>
        <v>2</v>
      </c>
      <c r="R36" s="31">
        <f>VLOOKUP(A36,'Enrollee File- PASTE FROM WIKI'!$A:$P,16,FALSE)</f>
        <v>3</v>
      </c>
      <c r="S36" s="31">
        <f>VLOOKUP($A36,'Enrollee File- PASTE FROM WIKI'!$1:$1048576,68,FALSE)</f>
        <v>0</v>
      </c>
      <c r="T36" s="33">
        <f>VLOOKUP(A36,'Enrollee File- PASTE FROM WIKI'!$A:$Q,17,FALSE)</f>
        <v>2.75</v>
      </c>
    </row>
    <row r="37" spans="1:20" ht="28" customHeight="1" x14ac:dyDescent="0.6">
      <c r="A37" s="82" t="str">
        <f>'Enrollee File- PASTE FROM WIKI'!A36</f>
        <v>57a2517a-dfa5-46f0-90e3-a5e900c84086</v>
      </c>
      <c r="B37" s="50" t="str">
        <f>VLOOKUP(A37,'Enrollee File- PASTE FROM WIKI'!$A:$C,3,FALSE)</f>
        <v>Elizabeth Davis</v>
      </c>
      <c r="C37" s="32" t="str">
        <f>VLOOKUP(A37,'Enrollee File- PASTE FROM WIKI'!$A:$D,4,FALSE)</f>
        <v>Enrolled</v>
      </c>
      <c r="D37" s="25" t="str">
        <f>VLOOKUP(A37,'Enrollee File- PASTE FROM WIKI'!$A:$AP,42,FALSE)</f>
        <v>Eliann Rodriguez</v>
      </c>
      <c r="E37" s="50" t="str">
        <f>VLOOKUP(A37,'Enrollee File- PASTE FROM WIKI'!$A:$AQ,43,FALSE)</f>
        <v xml:space="preserve">M028 P.S. 028 Wright Brothers </v>
      </c>
      <c r="F37" s="31">
        <f>VLOOKUP(A37,'Enrollee File- PASTE FROM WIKI'!$A:$F,6,FALSE)</f>
        <v>2</v>
      </c>
      <c r="G37" s="31">
        <f>VLOOKUP(A37,'Enrollee File- PASTE FROM WIKI'!$A:$G,7,FALSE)</f>
        <v>2</v>
      </c>
      <c r="H37" s="31">
        <f>VLOOKUP(A37,'Enrollee File- PASTE FROM WIKI'!$A:$H,8,FALSE)</f>
        <v>2</v>
      </c>
      <c r="I37" s="31">
        <f>VLOOKUP($A37,'Enrollee File- PASTE FROM WIKI'!$1:$1048576,66,FALSE)</f>
        <v>0</v>
      </c>
      <c r="J37" s="33">
        <f>VLOOKUP(A37,'Enrollee File- PASTE FROM WIKI'!$A:$I,9,FALSE)</f>
        <v>2</v>
      </c>
      <c r="K37" s="31">
        <f>VLOOKUP(A37,'Enrollee File- PASTE FROM WIKI'!$A:$J,10,FALSE)</f>
        <v>2</v>
      </c>
      <c r="L37" s="31">
        <f>VLOOKUP(A37,'Enrollee File- PASTE FROM WIKI'!$A:$K,11,FALSE)</f>
        <v>2</v>
      </c>
      <c r="M37" s="31">
        <f>VLOOKUP(A37,'Enrollee File- PASTE FROM WIKI'!$A:$L,12,FALSE)</f>
        <v>2</v>
      </c>
      <c r="N37" s="31">
        <f>VLOOKUP($A37,'Enrollee File- PASTE FROM WIKI'!$1:$1048576,67,FALSE)</f>
        <v>0</v>
      </c>
      <c r="O37" s="33">
        <f>VLOOKUP(A37,'Enrollee File- PASTE FROM WIKI'!$A:$M,13,FALSE)</f>
        <v>2</v>
      </c>
      <c r="P37" s="31">
        <f>VLOOKUP(A37,'Enrollee File- PASTE FROM WIKI'!$A:$N,14,FALSE)</f>
        <v>3</v>
      </c>
      <c r="Q37" s="31">
        <f>VLOOKUP(A37,'Enrollee File- PASTE FROM WIKI'!$A:$O,15,FALSE)</f>
        <v>2</v>
      </c>
      <c r="R37" s="31">
        <f>VLOOKUP(A37,'Enrollee File- PASTE FROM WIKI'!$A:$P,16,FALSE)</f>
        <v>3</v>
      </c>
      <c r="S37" s="31">
        <f>VLOOKUP($A37,'Enrollee File- PASTE FROM WIKI'!$1:$1048576,68,FALSE)</f>
        <v>0</v>
      </c>
      <c r="T37" s="33">
        <f>VLOOKUP(A37,'Enrollee File- PASTE FROM WIKI'!$A:$Q,17,FALSE)</f>
        <v>2.75</v>
      </c>
    </row>
    <row r="38" spans="1:20" ht="28" customHeight="1" x14ac:dyDescent="0.6">
      <c r="A38" s="82" t="str">
        <f>'Enrollee File- PASTE FROM WIKI'!A37</f>
        <v>d71b7a00-55ac-4d49-ad15-a5f7013adfa4</v>
      </c>
      <c r="B38" s="50" t="str">
        <f>VLOOKUP(A38,'Enrollee File- PASTE FROM WIKI'!$A:$C,3,FALSE)</f>
        <v>Elizabeth Gloeggler</v>
      </c>
      <c r="C38" s="32" t="str">
        <f>VLOOKUP(A38,'Enrollee File- PASTE FROM WIKI'!$A:$D,4,FALSE)</f>
        <v>Enrolled</v>
      </c>
      <c r="D38" s="25" t="str">
        <f>VLOOKUP(A38,'Enrollee File- PASTE FROM WIKI'!$A:$AP,42,FALSE)</f>
        <v>Stefanie Greco</v>
      </c>
      <c r="E38" s="50" t="str">
        <f>VLOOKUP(A38,'Enrollee File- PASTE FROM WIKI'!$A:$AQ,43,FALSE)</f>
        <v xml:space="preserve">X721 P.S. X721 - Stephen McSweeney School </v>
      </c>
      <c r="F38" s="31">
        <f>VLOOKUP(A38,'Enrollee File- PASTE FROM WIKI'!$A:$F,6,FALSE)</f>
        <v>3</v>
      </c>
      <c r="G38" s="31">
        <f>VLOOKUP(A38,'Enrollee File- PASTE FROM WIKI'!$A:$G,7,FALSE)</f>
        <v>2</v>
      </c>
      <c r="H38" s="31">
        <f>VLOOKUP(A38,'Enrollee File- PASTE FROM WIKI'!$A:$H,8,FALSE)</f>
        <v>2</v>
      </c>
      <c r="I38" s="31">
        <f>VLOOKUP($A38,'Enrollee File- PASTE FROM WIKI'!$1:$1048576,66,FALSE)</f>
        <v>0</v>
      </c>
      <c r="J38" s="33">
        <f>VLOOKUP(A38,'Enrollee File- PASTE FROM WIKI'!$A:$I,9,FALSE)</f>
        <v>2.5</v>
      </c>
      <c r="K38" s="31">
        <f>VLOOKUP(A38,'Enrollee File- PASTE FROM WIKI'!$A:$J,10,FALSE)</f>
        <v>2</v>
      </c>
      <c r="L38" s="31">
        <f>VLOOKUP(A38,'Enrollee File- PASTE FROM WIKI'!$A:$K,11,FALSE)</f>
        <v>3</v>
      </c>
      <c r="M38" s="31">
        <f>VLOOKUP(A38,'Enrollee File- PASTE FROM WIKI'!$A:$L,12,FALSE)</f>
        <v>2</v>
      </c>
      <c r="N38" s="31">
        <f>VLOOKUP($A38,'Enrollee File- PASTE FROM WIKI'!$1:$1048576,67,FALSE)</f>
        <v>0</v>
      </c>
      <c r="O38" s="33">
        <f>VLOOKUP(A38,'Enrollee File- PASTE FROM WIKI'!$A:$M,13,FALSE)</f>
        <v>2.25</v>
      </c>
      <c r="P38" s="31">
        <f>VLOOKUP(A38,'Enrollee File- PASTE FROM WIKI'!$A:$N,14,FALSE)</f>
        <v>3</v>
      </c>
      <c r="Q38" s="31">
        <f>VLOOKUP(A38,'Enrollee File- PASTE FROM WIKI'!$A:$O,15,FALSE)</f>
        <v>3</v>
      </c>
      <c r="R38" s="31">
        <f>VLOOKUP(A38,'Enrollee File- PASTE FROM WIKI'!$A:$P,16,FALSE)</f>
        <v>2</v>
      </c>
      <c r="S38" s="31">
        <f>VLOOKUP($A38,'Enrollee File- PASTE FROM WIKI'!$1:$1048576,68,FALSE)</f>
        <v>0</v>
      </c>
      <c r="T38" s="33">
        <f>VLOOKUP(A38,'Enrollee File- PASTE FROM WIKI'!$A:$Q,17,FALSE)</f>
        <v>2.75</v>
      </c>
    </row>
    <row r="39" spans="1:20" ht="28" customHeight="1" x14ac:dyDescent="0.6">
      <c r="A39" s="82" t="str">
        <f>'Enrollee File- PASTE FROM WIKI'!A38</f>
        <v>0a9a10d6-9e2f-4f81-837b-a3be0129b851</v>
      </c>
      <c r="B39" s="50" t="str">
        <f>VLOOKUP(A39,'Enrollee File- PASTE FROM WIKI'!$A:$C,3,FALSE)</f>
        <v>Erroll Davidson</v>
      </c>
      <c r="C39" s="32" t="str">
        <f>VLOOKUP(A39,'Enrollee File- PASTE FROM WIKI'!$A:$D,4,FALSE)</f>
        <v>Enrolled</v>
      </c>
      <c r="D39" s="25" t="str">
        <f>VLOOKUP(A39,'Enrollee File- PASTE FROM WIKI'!$A:$AP,42,FALSE)</f>
        <v>Samuel Copeland</v>
      </c>
      <c r="E39" s="50" t="str">
        <f>VLOOKUP(A39,'Enrollee File- PASTE FROM WIKI'!$A:$AQ,43,FALSE)</f>
        <v xml:space="preserve">X352 The Vida Bogart School for All Children </v>
      </c>
      <c r="F39" s="31">
        <f>VLOOKUP(A39,'Enrollee File- PASTE FROM WIKI'!$A:$F,6,FALSE)</f>
        <v>2</v>
      </c>
      <c r="G39" s="31">
        <f>VLOOKUP(A39,'Enrollee File- PASTE FROM WIKI'!$A:$G,7,FALSE)</f>
        <v>2</v>
      </c>
      <c r="H39" s="31">
        <f>VLOOKUP(A39,'Enrollee File- PASTE FROM WIKI'!$A:$H,8,FALSE)</f>
        <v>2</v>
      </c>
      <c r="I39" s="31">
        <f>VLOOKUP($A39,'Enrollee File- PASTE FROM WIKI'!$1:$1048576,66,FALSE)</f>
        <v>0</v>
      </c>
      <c r="J39" s="33">
        <f>VLOOKUP(A39,'Enrollee File- PASTE FROM WIKI'!$A:$I,9,FALSE)</f>
        <v>2</v>
      </c>
      <c r="K39" s="31">
        <f>VLOOKUP(A39,'Enrollee File- PASTE FROM WIKI'!$A:$J,10,FALSE)</f>
        <v>3</v>
      </c>
      <c r="L39" s="31">
        <f>VLOOKUP(A39,'Enrollee File- PASTE FROM WIKI'!$A:$K,11,FALSE)</f>
        <v>3</v>
      </c>
      <c r="M39" s="31">
        <f>VLOOKUP(A39,'Enrollee File- PASTE FROM WIKI'!$A:$L,12,FALSE)</f>
        <v>3</v>
      </c>
      <c r="N39" s="31">
        <f>VLOOKUP($A39,'Enrollee File- PASTE FROM WIKI'!$1:$1048576,67,FALSE)</f>
        <v>0</v>
      </c>
      <c r="O39" s="33">
        <f>VLOOKUP(A39,'Enrollee File- PASTE FROM WIKI'!$A:$M,13,FALSE)</f>
        <v>3</v>
      </c>
      <c r="P39" s="31">
        <f>VLOOKUP(A39,'Enrollee File- PASTE FROM WIKI'!$A:$N,14,FALSE)</f>
        <v>3</v>
      </c>
      <c r="Q39" s="31">
        <f>VLOOKUP(A39,'Enrollee File- PASTE FROM WIKI'!$A:$O,15,FALSE)</f>
        <v>3</v>
      </c>
      <c r="R39" s="31">
        <f>VLOOKUP(A39,'Enrollee File- PASTE FROM WIKI'!$A:$P,16,FALSE)</f>
        <v>3</v>
      </c>
      <c r="S39" s="31">
        <f>VLOOKUP($A39,'Enrollee File- PASTE FROM WIKI'!$1:$1048576,68,FALSE)</f>
        <v>0</v>
      </c>
      <c r="T39" s="33">
        <f>VLOOKUP(A39,'Enrollee File- PASTE FROM WIKI'!$A:$Q,17,FALSE)</f>
        <v>3</v>
      </c>
    </row>
    <row r="40" spans="1:20" ht="28" customHeight="1" x14ac:dyDescent="0.6">
      <c r="A40" s="82" t="str">
        <f>'Enrollee File- PASTE FROM WIKI'!A39</f>
        <v>4faaa314-d611-43a1-b9dd-a5a900d7a57e</v>
      </c>
      <c r="B40" s="50" t="str">
        <f>VLOOKUP(A40,'Enrollee File- PASTE FROM WIKI'!$A:$C,3,FALSE)</f>
        <v>Forrest Bonjo</v>
      </c>
      <c r="C40" s="32" t="str">
        <f>VLOOKUP(A40,'Enrollee File- PASTE FROM WIKI'!$A:$D,4,FALSE)</f>
        <v>Enrolled</v>
      </c>
      <c r="D40" s="25" t="str">
        <f>VLOOKUP(A40,'Enrollee File- PASTE FROM WIKI'!$A:$AP,42,FALSE)</f>
        <v>Christina Carlson</v>
      </c>
      <c r="E40" s="50" t="str">
        <f>VLOOKUP(A40,'Enrollee File- PASTE FROM WIKI'!$A:$AQ,43,FALSE)</f>
        <v xml:space="preserve">X089 P.S. 089 Bronx </v>
      </c>
      <c r="F40" s="31">
        <f>VLOOKUP(A40,'Enrollee File- PASTE FROM WIKI'!$A:$F,6,FALSE)</f>
        <v>2</v>
      </c>
      <c r="G40" s="31">
        <f>VLOOKUP(A40,'Enrollee File- PASTE FROM WIKI'!$A:$G,7,FALSE)</f>
        <v>2</v>
      </c>
      <c r="H40" s="31">
        <f>VLOOKUP(A40,'Enrollee File- PASTE FROM WIKI'!$A:$H,8,FALSE)</f>
        <v>2</v>
      </c>
      <c r="I40" s="31">
        <f>VLOOKUP($A40,'Enrollee File- PASTE FROM WIKI'!$1:$1048576,66,FALSE)</f>
        <v>0</v>
      </c>
      <c r="J40" s="33">
        <f>VLOOKUP(A40,'Enrollee File- PASTE FROM WIKI'!$A:$I,9,FALSE)</f>
        <v>2</v>
      </c>
      <c r="K40" s="31">
        <f>VLOOKUP(A40,'Enrollee File- PASTE FROM WIKI'!$A:$J,10,FALSE)</f>
        <v>2</v>
      </c>
      <c r="L40" s="31">
        <f>VLOOKUP(A40,'Enrollee File- PASTE FROM WIKI'!$A:$K,11,FALSE)</f>
        <v>2</v>
      </c>
      <c r="M40" s="31">
        <f>VLOOKUP(A40,'Enrollee File- PASTE FROM WIKI'!$A:$L,12,FALSE)</f>
        <v>2</v>
      </c>
      <c r="N40" s="31">
        <f>VLOOKUP($A40,'Enrollee File- PASTE FROM WIKI'!$1:$1048576,67,FALSE)</f>
        <v>0</v>
      </c>
      <c r="O40" s="33">
        <f>VLOOKUP(A40,'Enrollee File- PASTE FROM WIKI'!$A:$M,13,FALSE)</f>
        <v>2</v>
      </c>
      <c r="P40" s="31">
        <f>VLOOKUP(A40,'Enrollee File- PASTE FROM WIKI'!$A:$N,14,FALSE)</f>
        <v>3</v>
      </c>
      <c r="Q40" s="31">
        <f>VLOOKUP(A40,'Enrollee File- PASTE FROM WIKI'!$A:$O,15,FALSE)</f>
        <v>2</v>
      </c>
      <c r="R40" s="31">
        <f>VLOOKUP(A40,'Enrollee File- PASTE FROM WIKI'!$A:$P,16,FALSE)</f>
        <v>2</v>
      </c>
      <c r="S40" s="31">
        <f>VLOOKUP($A40,'Enrollee File- PASTE FROM WIKI'!$1:$1048576,68,FALSE)</f>
        <v>0</v>
      </c>
      <c r="T40" s="33">
        <f>VLOOKUP(A40,'Enrollee File- PASTE FROM WIKI'!$A:$Q,17,FALSE)</f>
        <v>2.5</v>
      </c>
    </row>
    <row r="41" spans="1:20" ht="28" customHeight="1" x14ac:dyDescent="0.6">
      <c r="A41" s="82" t="str">
        <f>'Enrollee File- PASTE FROM WIKI'!A40</f>
        <v>701d1be0-4aff-4821-b0ac-a61000dc5c5d</v>
      </c>
      <c r="B41" s="50" t="str">
        <f>VLOOKUP(A41,'Enrollee File- PASTE FROM WIKI'!$A:$C,3,FALSE)</f>
        <v>Genny Pena</v>
      </c>
      <c r="C41" s="32" t="str">
        <f>VLOOKUP(A41,'Enrollee File- PASTE FROM WIKI'!$A:$D,4,FALSE)</f>
        <v>Enrolled</v>
      </c>
      <c r="D41" s="25" t="str">
        <f>VLOOKUP(A41,'Enrollee File- PASTE FROM WIKI'!$A:$AP,42,FALSE)</f>
        <v>Hollie Cottrell</v>
      </c>
      <c r="E41" s="50" t="str">
        <f>VLOOKUP(A41,'Enrollee File- PASTE FROM WIKI'!$A:$AQ,43,FALSE)</f>
        <v xml:space="preserve">X168 P.S. 168 </v>
      </c>
      <c r="F41" s="31">
        <f>VLOOKUP(A41,'Enrollee File- PASTE FROM WIKI'!$A:$F,6,FALSE)</f>
        <v>2</v>
      </c>
      <c r="G41" s="31">
        <f>VLOOKUP(A41,'Enrollee File- PASTE FROM WIKI'!$A:$G,7,FALSE)</f>
        <v>3</v>
      </c>
      <c r="H41" s="31">
        <f>VLOOKUP(A41,'Enrollee File- PASTE FROM WIKI'!$A:$H,8,FALSE)</f>
        <v>3</v>
      </c>
      <c r="I41" s="31">
        <f>VLOOKUP($A41,'Enrollee File- PASTE FROM WIKI'!$1:$1048576,66,FALSE)</f>
        <v>0</v>
      </c>
      <c r="J41" s="33">
        <f>VLOOKUP(A41,'Enrollee File- PASTE FROM WIKI'!$A:$I,9,FALSE)</f>
        <v>2.5</v>
      </c>
      <c r="K41" s="31">
        <f>VLOOKUP(A41,'Enrollee File- PASTE FROM WIKI'!$A:$J,10,FALSE)</f>
        <v>3</v>
      </c>
      <c r="L41" s="31">
        <f>VLOOKUP(A41,'Enrollee File- PASTE FROM WIKI'!$A:$K,11,FALSE)</f>
        <v>2</v>
      </c>
      <c r="M41" s="31">
        <f>VLOOKUP(A41,'Enrollee File- PASTE FROM WIKI'!$A:$L,12,FALSE)</f>
        <v>2</v>
      </c>
      <c r="N41" s="31">
        <f>VLOOKUP($A41,'Enrollee File- PASTE FROM WIKI'!$1:$1048576,67,FALSE)</f>
        <v>0</v>
      </c>
      <c r="O41" s="33">
        <f>VLOOKUP(A41,'Enrollee File- PASTE FROM WIKI'!$A:$M,13,FALSE)</f>
        <v>2.5</v>
      </c>
      <c r="P41" s="31">
        <f>VLOOKUP(A41,'Enrollee File- PASTE FROM WIKI'!$A:$N,14,FALSE)</f>
        <v>3</v>
      </c>
      <c r="Q41" s="31">
        <f>VLOOKUP(A41,'Enrollee File- PASTE FROM WIKI'!$A:$O,15,FALSE)</f>
        <v>3</v>
      </c>
      <c r="R41" s="31">
        <f>VLOOKUP(A41,'Enrollee File- PASTE FROM WIKI'!$A:$P,16,FALSE)</f>
        <v>3</v>
      </c>
      <c r="S41" s="31">
        <f>VLOOKUP($A41,'Enrollee File- PASTE FROM WIKI'!$1:$1048576,68,FALSE)</f>
        <v>0</v>
      </c>
      <c r="T41" s="33">
        <f>VLOOKUP(A41,'Enrollee File- PASTE FROM WIKI'!$A:$Q,17,FALSE)</f>
        <v>3</v>
      </c>
    </row>
    <row r="42" spans="1:20" ht="28" customHeight="1" x14ac:dyDescent="0.6">
      <c r="A42" s="82" t="str">
        <f>'Enrollee File- PASTE FROM WIKI'!A41</f>
        <v>7c19d9a4-a29f-427b-bc80-a52800e6a5fd</v>
      </c>
      <c r="B42" s="50" t="str">
        <f>VLOOKUP(A42,'Enrollee File- PASTE FROM WIKI'!$A:$C,3,FALSE)</f>
        <v>Gerard Cordano</v>
      </c>
      <c r="C42" s="32" t="str">
        <f>VLOOKUP(A42,'Enrollee File- PASTE FROM WIKI'!$A:$D,4,FALSE)</f>
        <v>Enrolled</v>
      </c>
      <c r="D42" s="25" t="str">
        <f>VLOOKUP(A42,'Enrollee File- PASTE FROM WIKI'!$A:$AP,42,FALSE)</f>
        <v>Emilie Jones-McAdams</v>
      </c>
      <c r="E42" s="50" t="str">
        <f>VLOOKUP(A42,'Enrollee File- PASTE FROM WIKI'!$A:$AQ,43,FALSE)</f>
        <v xml:space="preserve">X303 I.S. X303 Leadership &amp; Community Service </v>
      </c>
      <c r="F42" s="31">
        <f>VLOOKUP(A42,'Enrollee File- PASTE FROM WIKI'!$A:$F,6,FALSE)</f>
        <v>3</v>
      </c>
      <c r="G42" s="31">
        <f>VLOOKUP(A42,'Enrollee File- PASTE FROM WIKI'!$A:$G,7,FALSE)</f>
        <v>2</v>
      </c>
      <c r="H42" s="31">
        <f>VLOOKUP(A42,'Enrollee File- PASTE FROM WIKI'!$A:$H,8,FALSE)</f>
        <v>2</v>
      </c>
      <c r="I42" s="31">
        <f>VLOOKUP($A42,'Enrollee File- PASTE FROM WIKI'!$1:$1048576,66,FALSE)</f>
        <v>0</v>
      </c>
      <c r="J42" s="33">
        <f>VLOOKUP(A42,'Enrollee File- PASTE FROM WIKI'!$A:$I,9,FALSE)</f>
        <v>2.5</v>
      </c>
      <c r="K42" s="31">
        <f>VLOOKUP(A42,'Enrollee File- PASTE FROM WIKI'!$A:$J,10,FALSE)</f>
        <v>3</v>
      </c>
      <c r="L42" s="31">
        <f>VLOOKUP(A42,'Enrollee File- PASTE FROM WIKI'!$A:$K,11,FALSE)</f>
        <v>2</v>
      </c>
      <c r="M42" s="31">
        <f>VLOOKUP(A42,'Enrollee File- PASTE FROM WIKI'!$A:$L,12,FALSE)</f>
        <v>2</v>
      </c>
      <c r="N42" s="31">
        <f>VLOOKUP($A42,'Enrollee File- PASTE FROM WIKI'!$1:$1048576,67,FALSE)</f>
        <v>0</v>
      </c>
      <c r="O42" s="33">
        <f>VLOOKUP(A42,'Enrollee File- PASTE FROM WIKI'!$A:$M,13,FALSE)</f>
        <v>2.5</v>
      </c>
      <c r="P42" s="31">
        <f>VLOOKUP(A42,'Enrollee File- PASTE FROM WIKI'!$A:$N,14,FALSE)</f>
        <v>3</v>
      </c>
      <c r="Q42" s="31">
        <f>VLOOKUP(A42,'Enrollee File- PASTE FROM WIKI'!$A:$O,15,FALSE)</f>
        <v>2</v>
      </c>
      <c r="R42" s="31">
        <f>VLOOKUP(A42,'Enrollee File- PASTE FROM WIKI'!$A:$P,16,FALSE)</f>
        <v>2</v>
      </c>
      <c r="S42" s="31">
        <f>VLOOKUP($A42,'Enrollee File- PASTE FROM WIKI'!$1:$1048576,68,FALSE)</f>
        <v>0</v>
      </c>
      <c r="T42" s="33">
        <f>VLOOKUP(A42,'Enrollee File- PASTE FROM WIKI'!$A:$Q,17,FALSE)</f>
        <v>2.5</v>
      </c>
    </row>
    <row r="43" spans="1:20" ht="28" customHeight="1" x14ac:dyDescent="0.6">
      <c r="A43" s="82" t="str">
        <f>'Enrollee File- PASTE FROM WIKI'!A42</f>
        <v>22fafd11-1164-484b-8208-a25300bfcc84</v>
      </c>
      <c r="B43" s="50" t="str">
        <f>VLOOKUP(A43,'Enrollee File- PASTE FROM WIKI'!$A:$C,3,FALSE)</f>
        <v>Glenn Murawski</v>
      </c>
      <c r="C43" s="32" t="str">
        <f>VLOOKUP(A43,'Enrollee File- PASTE FROM WIKI'!$A:$D,4,FALSE)</f>
        <v>Enrolled</v>
      </c>
      <c r="D43" s="25" t="str">
        <f>VLOOKUP(A43,'Enrollee File- PASTE FROM WIKI'!$A:$AP,42,FALSE)</f>
        <v>Stacey Murray</v>
      </c>
      <c r="E43" s="50" t="str">
        <f>VLOOKUP(A43,'Enrollee File- PASTE FROM WIKI'!$A:$AQ,43,FALSE)</f>
        <v xml:space="preserve">K554 All City Leadership Secondary School </v>
      </c>
      <c r="F43" s="31">
        <f>VLOOKUP(A43,'Enrollee File- PASTE FROM WIKI'!$A:$F,6,FALSE)</f>
        <v>2</v>
      </c>
      <c r="G43" s="31">
        <f>VLOOKUP(A43,'Enrollee File- PASTE FROM WIKI'!$A:$G,7,FALSE)</f>
        <v>2</v>
      </c>
      <c r="H43" s="31">
        <f>VLOOKUP(A43,'Enrollee File- PASTE FROM WIKI'!$A:$H,8,FALSE)</f>
        <v>2</v>
      </c>
      <c r="I43" s="31">
        <f>VLOOKUP($A43,'Enrollee File- PASTE FROM WIKI'!$1:$1048576,66,FALSE)</f>
        <v>0</v>
      </c>
      <c r="J43" s="33">
        <f>VLOOKUP(A43,'Enrollee File- PASTE FROM WIKI'!$A:$I,9,FALSE)</f>
        <v>2</v>
      </c>
      <c r="K43" s="31">
        <f>VLOOKUP(A43,'Enrollee File- PASTE FROM WIKI'!$A:$J,10,FALSE)</f>
        <v>3</v>
      </c>
      <c r="L43" s="31">
        <f>VLOOKUP(A43,'Enrollee File- PASTE FROM WIKI'!$A:$K,11,FALSE)</f>
        <v>3</v>
      </c>
      <c r="M43" s="31">
        <f>VLOOKUP(A43,'Enrollee File- PASTE FROM WIKI'!$A:$L,12,FALSE)</f>
        <v>3</v>
      </c>
      <c r="N43" s="31">
        <f>VLOOKUP($A43,'Enrollee File- PASTE FROM WIKI'!$1:$1048576,67,FALSE)</f>
        <v>0</v>
      </c>
      <c r="O43" s="33">
        <f>VLOOKUP(A43,'Enrollee File- PASTE FROM WIKI'!$A:$M,13,FALSE)</f>
        <v>3</v>
      </c>
      <c r="P43" s="31">
        <f>VLOOKUP(A43,'Enrollee File- PASTE FROM WIKI'!$A:$N,14,FALSE)</f>
        <v>3</v>
      </c>
      <c r="Q43" s="31">
        <f>VLOOKUP(A43,'Enrollee File- PASTE FROM WIKI'!$A:$O,15,FALSE)</f>
        <v>2</v>
      </c>
      <c r="R43" s="31">
        <f>VLOOKUP(A43,'Enrollee File- PASTE FROM WIKI'!$A:$P,16,FALSE)</f>
        <v>3</v>
      </c>
      <c r="S43" s="31">
        <f>VLOOKUP($A43,'Enrollee File- PASTE FROM WIKI'!$1:$1048576,68,FALSE)</f>
        <v>0</v>
      </c>
      <c r="T43" s="33">
        <f>VLOOKUP(A43,'Enrollee File- PASTE FROM WIKI'!$A:$Q,17,FALSE)</f>
        <v>2.75</v>
      </c>
    </row>
    <row r="44" spans="1:20" ht="28" customHeight="1" x14ac:dyDescent="0.6">
      <c r="A44" s="82" t="str">
        <f>'Enrollee File- PASTE FROM WIKI'!A43</f>
        <v>cf1243b1-2473-4de5-8a21-a41b009a6f91</v>
      </c>
      <c r="B44" s="50" t="str">
        <f>VLOOKUP(A44,'Enrollee File- PASTE FROM WIKI'!$A:$C,3,FALSE)</f>
        <v>Hadiyah Najeeullah</v>
      </c>
      <c r="C44" s="32" t="str">
        <f>VLOOKUP(A44,'Enrollee File- PASTE FROM WIKI'!$A:$D,4,FALSE)</f>
        <v>Enrolled</v>
      </c>
      <c r="D44" s="25" t="str">
        <f>VLOOKUP(A44,'Enrollee File- PASTE FROM WIKI'!$A:$AP,42,FALSE)</f>
        <v>Alexis Betancourt</v>
      </c>
      <c r="E44" s="50" t="str">
        <f>VLOOKUP(A44,'Enrollee File- PASTE FROM WIKI'!$A:$AQ,43,FALSE)</f>
        <v xml:space="preserve">X101 M.S. X101 Edward R. Byrne </v>
      </c>
      <c r="F44" s="31">
        <f>VLOOKUP(A44,'Enrollee File- PASTE FROM WIKI'!$A:$F,6,FALSE)</f>
        <v>2</v>
      </c>
      <c r="G44" s="31">
        <f>VLOOKUP(A44,'Enrollee File- PASTE FROM WIKI'!$A:$G,7,FALSE)</f>
        <v>3</v>
      </c>
      <c r="H44" s="31">
        <f>VLOOKUP(A44,'Enrollee File- PASTE FROM WIKI'!$A:$H,8,FALSE)</f>
        <v>3</v>
      </c>
      <c r="I44" s="31">
        <f>VLOOKUP($A44,'Enrollee File- PASTE FROM WIKI'!$1:$1048576,66,FALSE)</f>
        <v>0</v>
      </c>
      <c r="J44" s="33">
        <f>VLOOKUP(A44,'Enrollee File- PASTE FROM WIKI'!$A:$I,9,FALSE)</f>
        <v>2.5</v>
      </c>
      <c r="K44" s="31">
        <f>VLOOKUP(A44,'Enrollee File- PASTE FROM WIKI'!$A:$J,10,FALSE)</f>
        <v>3</v>
      </c>
      <c r="L44" s="31">
        <f>VLOOKUP(A44,'Enrollee File- PASTE FROM WIKI'!$A:$K,11,FALSE)</f>
        <v>3</v>
      </c>
      <c r="M44" s="31">
        <f>VLOOKUP(A44,'Enrollee File- PASTE FROM WIKI'!$A:$L,12,FALSE)</f>
        <v>3</v>
      </c>
      <c r="N44" s="31">
        <f>VLOOKUP($A44,'Enrollee File- PASTE FROM WIKI'!$1:$1048576,67,FALSE)</f>
        <v>0</v>
      </c>
      <c r="O44" s="33">
        <f>VLOOKUP(A44,'Enrollee File- PASTE FROM WIKI'!$A:$M,13,FALSE)</f>
        <v>3</v>
      </c>
      <c r="P44" s="31">
        <f>VLOOKUP(A44,'Enrollee File- PASTE FROM WIKI'!$A:$N,14,FALSE)</f>
        <v>3</v>
      </c>
      <c r="Q44" s="31">
        <f>VLOOKUP(A44,'Enrollee File- PASTE FROM WIKI'!$A:$O,15,FALSE)</f>
        <v>3</v>
      </c>
      <c r="R44" s="31">
        <f>VLOOKUP(A44,'Enrollee File- PASTE FROM WIKI'!$A:$P,16,FALSE)</f>
        <v>2</v>
      </c>
      <c r="S44" s="31">
        <f>VLOOKUP($A44,'Enrollee File- PASTE FROM WIKI'!$1:$1048576,68,FALSE)</f>
        <v>0</v>
      </c>
      <c r="T44" s="33">
        <f>VLOOKUP(A44,'Enrollee File- PASTE FROM WIKI'!$A:$Q,17,FALSE)</f>
        <v>2.75</v>
      </c>
    </row>
    <row r="45" spans="1:20" ht="28" customHeight="1" x14ac:dyDescent="0.6">
      <c r="A45" s="82" t="str">
        <f>'Enrollee File- PASTE FROM WIKI'!A44</f>
        <v>44693e06-1633-4edb-8865-a5ae0022295d</v>
      </c>
      <c r="B45" s="50" t="str">
        <f>VLOOKUP(A45,'Enrollee File- PASTE FROM WIKI'!$A:$C,3,FALSE)</f>
        <v>Hasina Akhter Rahman</v>
      </c>
      <c r="C45" s="32" t="str">
        <f>VLOOKUP(A45,'Enrollee File- PASTE FROM WIKI'!$A:$D,4,FALSE)</f>
        <v>Enrolled</v>
      </c>
      <c r="D45" s="25" t="str">
        <f>VLOOKUP(A45,'Enrollee File- PASTE FROM WIKI'!$A:$AP,42,FALSE)</f>
        <v>Michaella  Dauphin</v>
      </c>
      <c r="E45" s="50" t="str">
        <f>VLOOKUP(A45,'Enrollee File- PASTE FROM WIKI'!$A:$AQ,43,FALSE)</f>
        <v xml:space="preserve">K671 Mott Hall Bridges </v>
      </c>
      <c r="F45" s="31">
        <f>VLOOKUP(A45,'Enrollee File- PASTE FROM WIKI'!$A:$F,6,FALSE)</f>
        <v>2</v>
      </c>
      <c r="G45" s="31">
        <f>VLOOKUP(A45,'Enrollee File- PASTE FROM WIKI'!$A:$G,7,FALSE)</f>
        <v>2</v>
      </c>
      <c r="H45" s="31">
        <f>VLOOKUP(A45,'Enrollee File- PASTE FROM WIKI'!$A:$H,8,FALSE)</f>
        <v>1</v>
      </c>
      <c r="I45" s="31">
        <f>VLOOKUP($A45,'Enrollee File- PASTE FROM WIKI'!$1:$1048576,66,FALSE)</f>
        <v>0</v>
      </c>
      <c r="J45" s="33">
        <f>VLOOKUP(A45,'Enrollee File- PASTE FROM WIKI'!$A:$I,9,FALSE)</f>
        <v>1.75</v>
      </c>
      <c r="K45" s="31">
        <f>VLOOKUP(A45,'Enrollee File- PASTE FROM WIKI'!$A:$J,10,FALSE)</f>
        <v>3</v>
      </c>
      <c r="L45" s="31">
        <f>VLOOKUP(A45,'Enrollee File- PASTE FROM WIKI'!$A:$K,11,FALSE)</f>
        <v>1</v>
      </c>
      <c r="M45" s="31">
        <f>VLOOKUP(A45,'Enrollee File- PASTE FROM WIKI'!$A:$L,12,FALSE)</f>
        <v>2</v>
      </c>
      <c r="N45" s="31">
        <f>VLOOKUP($A45,'Enrollee File- PASTE FROM WIKI'!$1:$1048576,67,FALSE)</f>
        <v>0</v>
      </c>
      <c r="O45" s="33">
        <f>VLOOKUP(A45,'Enrollee File- PASTE FROM WIKI'!$A:$M,13,FALSE)</f>
        <v>2.25</v>
      </c>
      <c r="P45" s="31">
        <f>VLOOKUP(A45,'Enrollee File- PASTE FROM WIKI'!$A:$N,14,FALSE)</f>
        <v>3</v>
      </c>
      <c r="Q45" s="31">
        <f>VLOOKUP(A45,'Enrollee File- PASTE FROM WIKI'!$A:$O,15,FALSE)</f>
        <v>3</v>
      </c>
      <c r="R45" s="31">
        <f>VLOOKUP(A45,'Enrollee File- PASTE FROM WIKI'!$A:$P,16,FALSE)</f>
        <v>2</v>
      </c>
      <c r="S45" s="31">
        <f>VLOOKUP($A45,'Enrollee File- PASTE FROM WIKI'!$1:$1048576,68,FALSE)</f>
        <v>0</v>
      </c>
      <c r="T45" s="33">
        <f>VLOOKUP(A45,'Enrollee File- PASTE FROM WIKI'!$A:$Q,17,FALSE)</f>
        <v>2.75</v>
      </c>
    </row>
    <row r="46" spans="1:20" ht="28" customHeight="1" x14ac:dyDescent="0.6">
      <c r="A46" s="82" t="str">
        <f>'Enrollee File- PASTE FROM WIKI'!A45</f>
        <v>4351c913-2324-4e9d-813d-a434016538b4</v>
      </c>
      <c r="B46" s="50" t="str">
        <f>VLOOKUP(A46,'Enrollee File- PASTE FROM WIKI'!$A:$C,3,FALSE)</f>
        <v>Helen Kneeshaw</v>
      </c>
      <c r="C46" s="32" t="str">
        <f>VLOOKUP(A46,'Enrollee File- PASTE FROM WIKI'!$A:$D,4,FALSE)</f>
        <v>Enrolled</v>
      </c>
      <c r="D46" s="25" t="str">
        <f>VLOOKUP(A46,'Enrollee File- PASTE FROM WIKI'!$A:$AP,42,FALSE)</f>
        <v>Lamar Timmons-Long</v>
      </c>
      <c r="E46" s="50" t="str">
        <f>VLOOKUP(A46,'Enrollee File- PASTE FROM WIKI'!$A:$AQ,43,FALSE)</f>
        <v xml:space="preserve">Q226 J.H.S. 226 Virgil I. Grissom </v>
      </c>
      <c r="F46" s="31">
        <f>VLOOKUP(A46,'Enrollee File- PASTE FROM WIKI'!$A:$F,6,FALSE)</f>
        <v>2</v>
      </c>
      <c r="G46" s="31">
        <f>VLOOKUP(A46,'Enrollee File- PASTE FROM WIKI'!$A:$G,7,FALSE)</f>
        <v>2</v>
      </c>
      <c r="H46" s="31">
        <f>VLOOKUP(A46,'Enrollee File- PASTE FROM WIKI'!$A:$H,8,FALSE)</f>
        <v>2</v>
      </c>
      <c r="I46" s="31">
        <f>VLOOKUP($A46,'Enrollee File- PASTE FROM WIKI'!$1:$1048576,66,FALSE)</f>
        <v>0</v>
      </c>
      <c r="J46" s="33">
        <f>VLOOKUP(A46,'Enrollee File- PASTE FROM WIKI'!$A:$I,9,FALSE)</f>
        <v>2</v>
      </c>
      <c r="K46" s="31">
        <f>VLOOKUP(A46,'Enrollee File- PASTE FROM WIKI'!$A:$J,10,FALSE)</f>
        <v>2</v>
      </c>
      <c r="L46" s="31">
        <f>VLOOKUP(A46,'Enrollee File- PASTE FROM WIKI'!$A:$K,11,FALSE)</f>
        <v>3</v>
      </c>
      <c r="M46" s="31">
        <f>VLOOKUP(A46,'Enrollee File- PASTE FROM WIKI'!$A:$L,12,FALSE)</f>
        <v>2</v>
      </c>
      <c r="N46" s="31">
        <f>VLOOKUP($A46,'Enrollee File- PASTE FROM WIKI'!$1:$1048576,67,FALSE)</f>
        <v>0</v>
      </c>
      <c r="O46" s="33">
        <f>VLOOKUP(A46,'Enrollee File- PASTE FROM WIKI'!$A:$M,13,FALSE)</f>
        <v>2.25</v>
      </c>
      <c r="P46" s="31">
        <f>VLOOKUP(A46,'Enrollee File- PASTE FROM WIKI'!$A:$N,14,FALSE)</f>
        <v>2</v>
      </c>
      <c r="Q46" s="31">
        <f>VLOOKUP(A46,'Enrollee File- PASTE FROM WIKI'!$A:$O,15,FALSE)</f>
        <v>2</v>
      </c>
      <c r="R46" s="31">
        <f>VLOOKUP(A46,'Enrollee File- PASTE FROM WIKI'!$A:$P,16,FALSE)</f>
        <v>2</v>
      </c>
      <c r="S46" s="31">
        <f>VLOOKUP($A46,'Enrollee File- PASTE FROM WIKI'!$1:$1048576,68,FALSE)</f>
        <v>0</v>
      </c>
      <c r="T46" s="33">
        <f>VLOOKUP(A46,'Enrollee File- PASTE FROM WIKI'!$A:$Q,17,FALSE)</f>
        <v>2</v>
      </c>
    </row>
    <row r="47" spans="1:20" ht="28" customHeight="1" x14ac:dyDescent="0.6">
      <c r="A47" s="82" t="str">
        <f>'Enrollee File- PASTE FROM WIKI'!A46</f>
        <v>677d086f-1498-44c4-b1af-a2b201444222</v>
      </c>
      <c r="B47" s="50" t="str">
        <f>VLOOKUP(A47,'Enrollee File- PASTE FROM WIKI'!$A:$C,3,FALSE)</f>
        <v>Isabel Mauriello</v>
      </c>
      <c r="C47" s="32" t="str">
        <f>VLOOKUP(A47,'Enrollee File- PASTE FROM WIKI'!$A:$D,4,FALSE)</f>
        <v>Enrolled</v>
      </c>
      <c r="D47" s="25" t="str">
        <f>VLOOKUP(A47,'Enrollee File- PASTE FROM WIKI'!$A:$AP,42,FALSE)</f>
        <v>Nicole Desantis</v>
      </c>
      <c r="E47" s="50" t="str">
        <f>VLOOKUP(A47,'Enrollee File- PASTE FROM WIKI'!$A:$AQ,43,FALSE)</f>
        <v xml:space="preserve">X721 P.S. X721 - Stephen McSweeney School </v>
      </c>
      <c r="F47" s="31">
        <f>VLOOKUP(A47,'Enrollee File- PASTE FROM WIKI'!$A:$F,6,FALSE)</f>
        <v>3</v>
      </c>
      <c r="G47" s="31">
        <f>VLOOKUP(A47,'Enrollee File- PASTE FROM WIKI'!$A:$G,7,FALSE)</f>
        <v>2</v>
      </c>
      <c r="H47" s="31">
        <f>VLOOKUP(A47,'Enrollee File- PASTE FROM WIKI'!$A:$H,8,FALSE)</f>
        <v>2</v>
      </c>
      <c r="I47" s="31">
        <f>VLOOKUP($A47,'Enrollee File- PASTE FROM WIKI'!$1:$1048576,66,FALSE)</f>
        <v>0</v>
      </c>
      <c r="J47" s="33">
        <f>VLOOKUP(A47,'Enrollee File- PASTE FROM WIKI'!$A:$I,9,FALSE)</f>
        <v>2.5</v>
      </c>
      <c r="K47" s="31">
        <f>VLOOKUP(A47,'Enrollee File- PASTE FROM WIKI'!$A:$J,10,FALSE)</f>
        <v>3</v>
      </c>
      <c r="L47" s="31">
        <f>VLOOKUP(A47,'Enrollee File- PASTE FROM WIKI'!$A:$K,11,FALSE)</f>
        <v>2</v>
      </c>
      <c r="M47" s="31">
        <f>VLOOKUP(A47,'Enrollee File- PASTE FROM WIKI'!$A:$L,12,FALSE)</f>
        <v>3</v>
      </c>
      <c r="N47" s="31">
        <f>VLOOKUP($A47,'Enrollee File- PASTE FROM WIKI'!$1:$1048576,67,FALSE)</f>
        <v>0</v>
      </c>
      <c r="O47" s="33">
        <f>VLOOKUP(A47,'Enrollee File- PASTE FROM WIKI'!$A:$M,13,FALSE)</f>
        <v>2.75</v>
      </c>
      <c r="P47" s="31">
        <f>VLOOKUP(A47,'Enrollee File- PASTE FROM WIKI'!$A:$N,14,FALSE)</f>
        <v>3</v>
      </c>
      <c r="Q47" s="31">
        <f>VLOOKUP(A47,'Enrollee File- PASTE FROM WIKI'!$A:$O,15,FALSE)</f>
        <v>3</v>
      </c>
      <c r="R47" s="31">
        <f>VLOOKUP(A47,'Enrollee File- PASTE FROM WIKI'!$A:$P,16,FALSE)</f>
        <v>2</v>
      </c>
      <c r="S47" s="31">
        <f>VLOOKUP($A47,'Enrollee File- PASTE FROM WIKI'!$1:$1048576,68,FALSE)</f>
        <v>0</v>
      </c>
      <c r="T47" s="33">
        <f>VLOOKUP(A47,'Enrollee File- PASTE FROM WIKI'!$A:$Q,17,FALSE)</f>
        <v>2.75</v>
      </c>
    </row>
    <row r="48" spans="1:20" ht="28" customHeight="1" x14ac:dyDescent="0.6">
      <c r="A48" s="82" t="str">
        <f>'Enrollee File- PASTE FROM WIKI'!A47</f>
        <v>1be1433a-bb33-4cd5-b928-a5f400fab437</v>
      </c>
      <c r="B48" s="50" t="str">
        <f>VLOOKUP(A48,'Enrollee File- PASTE FROM WIKI'!$A:$C,3,FALSE)</f>
        <v>Jacqueline Carberry</v>
      </c>
      <c r="C48" s="32" t="str">
        <f>VLOOKUP(A48,'Enrollee File- PASTE FROM WIKI'!$A:$D,4,FALSE)</f>
        <v>Enrolled</v>
      </c>
      <c r="D48" s="25" t="str">
        <f>VLOOKUP(A48,'Enrollee File- PASTE FROM WIKI'!$A:$AP,42,FALSE)</f>
        <v>Claudette Oliveras</v>
      </c>
      <c r="E48" s="50" t="str">
        <f>VLOOKUP(A48,'Enrollee File- PASTE FROM WIKI'!$A:$AQ,43,FALSE)</f>
        <v xml:space="preserve">Q199 P.S. 199 MAURICE A. FITZGERALD </v>
      </c>
      <c r="F48" s="31">
        <f>VLOOKUP(A48,'Enrollee File- PASTE FROM WIKI'!$A:$F,6,FALSE)</f>
        <v>3</v>
      </c>
      <c r="G48" s="31">
        <f>VLOOKUP(A48,'Enrollee File- PASTE FROM WIKI'!$A:$G,7,FALSE)</f>
        <v>2</v>
      </c>
      <c r="H48" s="31">
        <f>VLOOKUP(A48,'Enrollee File- PASTE FROM WIKI'!$A:$H,8,FALSE)</f>
        <v>2</v>
      </c>
      <c r="I48" s="31">
        <f>VLOOKUP($A48,'Enrollee File- PASTE FROM WIKI'!$1:$1048576,66,FALSE)</f>
        <v>0</v>
      </c>
      <c r="J48" s="33">
        <f>VLOOKUP(A48,'Enrollee File- PASTE FROM WIKI'!$A:$I,9,FALSE)</f>
        <v>2.5</v>
      </c>
      <c r="K48" s="31">
        <f>VLOOKUP(A48,'Enrollee File- PASTE FROM WIKI'!$A:$J,10,FALSE)</f>
        <v>3</v>
      </c>
      <c r="L48" s="31">
        <f>VLOOKUP(A48,'Enrollee File- PASTE FROM WIKI'!$A:$K,11,FALSE)</f>
        <v>3</v>
      </c>
      <c r="M48" s="31">
        <f>VLOOKUP(A48,'Enrollee File- PASTE FROM WIKI'!$A:$L,12,FALSE)</f>
        <v>3</v>
      </c>
      <c r="N48" s="31">
        <f>VLOOKUP($A48,'Enrollee File- PASTE FROM WIKI'!$1:$1048576,67,FALSE)</f>
        <v>0</v>
      </c>
      <c r="O48" s="33">
        <f>VLOOKUP(A48,'Enrollee File- PASTE FROM WIKI'!$A:$M,13,FALSE)</f>
        <v>3</v>
      </c>
      <c r="P48" s="31">
        <f>VLOOKUP(A48,'Enrollee File- PASTE FROM WIKI'!$A:$N,14,FALSE)</f>
        <v>3</v>
      </c>
      <c r="Q48" s="31">
        <f>VLOOKUP(A48,'Enrollee File- PASTE FROM WIKI'!$A:$O,15,FALSE)</f>
        <v>3</v>
      </c>
      <c r="R48" s="31">
        <f>VLOOKUP(A48,'Enrollee File- PASTE FROM WIKI'!$A:$P,16,FALSE)</f>
        <v>3</v>
      </c>
      <c r="S48" s="31">
        <f>VLOOKUP($A48,'Enrollee File- PASTE FROM WIKI'!$1:$1048576,68,FALSE)</f>
        <v>0</v>
      </c>
      <c r="T48" s="33">
        <f>VLOOKUP(A48,'Enrollee File- PASTE FROM WIKI'!$A:$Q,17,FALSE)</f>
        <v>3</v>
      </c>
    </row>
    <row r="49" spans="1:20" ht="28" customHeight="1" x14ac:dyDescent="0.6">
      <c r="A49" s="82" t="str">
        <f>'Enrollee File- PASTE FROM WIKI'!A48</f>
        <v>b2e68bac-f960-44fa-a7d1-a5c40172e0d8</v>
      </c>
      <c r="B49" s="50" t="str">
        <f>VLOOKUP(A49,'Enrollee File- PASTE FROM WIKI'!$A:$C,3,FALSE)</f>
        <v>Jacqueline Helmig</v>
      </c>
      <c r="C49" s="32" t="str">
        <f>VLOOKUP(A49,'Enrollee File- PASTE FROM WIKI'!$A:$D,4,FALSE)</f>
        <v>Enrolled</v>
      </c>
      <c r="D49" s="25" t="str">
        <f>VLOOKUP(A49,'Enrollee File- PASTE FROM WIKI'!$A:$AP,42,FALSE)</f>
        <v>Kendra Miller</v>
      </c>
      <c r="E49" s="50" t="str">
        <f>VLOOKUP(A49,'Enrollee File- PASTE FROM WIKI'!$A:$AQ,43,FALSE)</f>
        <v xml:space="preserve">K562 Evergreen Middle School </v>
      </c>
      <c r="F49" s="31">
        <f>VLOOKUP(A49,'Enrollee File- PASTE FROM WIKI'!$A:$F,6,FALSE)</f>
        <v>1</v>
      </c>
      <c r="G49" s="31">
        <f>VLOOKUP(A49,'Enrollee File- PASTE FROM WIKI'!$A:$G,7,FALSE)</f>
        <v>2</v>
      </c>
      <c r="H49" s="31">
        <f>VLOOKUP(A49,'Enrollee File- PASTE FROM WIKI'!$A:$H,8,FALSE)</f>
        <v>2</v>
      </c>
      <c r="I49" s="31">
        <f>VLOOKUP($A49,'Enrollee File- PASTE FROM WIKI'!$1:$1048576,66,FALSE)</f>
        <v>0</v>
      </c>
      <c r="J49" s="33">
        <f>VLOOKUP(A49,'Enrollee File- PASTE FROM WIKI'!$A:$I,9,FALSE)</f>
        <v>1.5</v>
      </c>
      <c r="K49" s="31">
        <f>VLOOKUP(A49,'Enrollee File- PASTE FROM WIKI'!$A:$J,10,FALSE)</f>
        <v>3</v>
      </c>
      <c r="L49" s="31">
        <f>VLOOKUP(A49,'Enrollee File- PASTE FROM WIKI'!$A:$K,11,FALSE)</f>
        <v>3</v>
      </c>
      <c r="M49" s="31">
        <f>VLOOKUP(A49,'Enrollee File- PASTE FROM WIKI'!$A:$L,12,FALSE)</f>
        <v>2</v>
      </c>
      <c r="N49" s="31">
        <f>VLOOKUP($A49,'Enrollee File- PASTE FROM WIKI'!$1:$1048576,67,FALSE)</f>
        <v>0</v>
      </c>
      <c r="O49" s="33">
        <f>VLOOKUP(A49,'Enrollee File- PASTE FROM WIKI'!$A:$M,13,FALSE)</f>
        <v>2.75</v>
      </c>
      <c r="P49" s="31">
        <f>VLOOKUP(A49,'Enrollee File- PASTE FROM WIKI'!$A:$N,14,FALSE)</f>
        <v>3</v>
      </c>
      <c r="Q49" s="31">
        <f>VLOOKUP(A49,'Enrollee File- PASTE FROM WIKI'!$A:$O,15,FALSE)</f>
        <v>3</v>
      </c>
      <c r="R49" s="31">
        <f>VLOOKUP(A49,'Enrollee File- PASTE FROM WIKI'!$A:$P,16,FALSE)</f>
        <v>3</v>
      </c>
      <c r="S49" s="31">
        <f>VLOOKUP($A49,'Enrollee File- PASTE FROM WIKI'!$1:$1048576,68,FALSE)</f>
        <v>0</v>
      </c>
      <c r="T49" s="33">
        <f>VLOOKUP(A49,'Enrollee File- PASTE FROM WIKI'!$A:$Q,17,FALSE)</f>
        <v>3</v>
      </c>
    </row>
    <row r="50" spans="1:20" ht="28" customHeight="1" x14ac:dyDescent="0.6">
      <c r="A50" s="82" t="str">
        <f>'Enrollee File- PASTE FROM WIKI'!A49</f>
        <v>45eb2fe5-1f53-430b-bbd8-a5fc00eb73f1</v>
      </c>
      <c r="B50" s="50" t="str">
        <f>VLOOKUP(A50,'Enrollee File- PASTE FROM WIKI'!$A:$C,3,FALSE)</f>
        <v>James Davis</v>
      </c>
      <c r="C50" s="32" t="str">
        <f>VLOOKUP(A50,'Enrollee File- PASTE FROM WIKI'!$A:$D,4,FALSE)</f>
        <v>Enrolled</v>
      </c>
      <c r="D50" s="25" t="str">
        <f>VLOOKUP(A50,'Enrollee File- PASTE FROM WIKI'!$A:$AP,42,FALSE)</f>
        <v>Gabriela Rivera</v>
      </c>
      <c r="E50" s="50" t="str">
        <f>VLOOKUP(A50,'Enrollee File- PASTE FROM WIKI'!$A:$AQ,43,FALSE)</f>
        <v xml:space="preserve">M555 Central Park East HS </v>
      </c>
      <c r="F50" s="31">
        <f>VLOOKUP(A50,'Enrollee File- PASTE FROM WIKI'!$A:$F,6,FALSE)</f>
        <v>3</v>
      </c>
      <c r="G50" s="31">
        <f>VLOOKUP(A50,'Enrollee File- PASTE FROM WIKI'!$A:$G,7,FALSE)</f>
        <v>2</v>
      </c>
      <c r="H50" s="31">
        <f>VLOOKUP(A50,'Enrollee File- PASTE FROM WIKI'!$A:$H,8,FALSE)</f>
        <v>2</v>
      </c>
      <c r="I50" s="31">
        <f>VLOOKUP($A50,'Enrollee File- PASTE FROM WIKI'!$1:$1048576,66,FALSE)</f>
        <v>0</v>
      </c>
      <c r="J50" s="33">
        <f>VLOOKUP(A50,'Enrollee File- PASTE FROM WIKI'!$A:$I,9,FALSE)</f>
        <v>2.5</v>
      </c>
      <c r="K50" s="31">
        <f>VLOOKUP(A50,'Enrollee File- PASTE FROM WIKI'!$A:$J,10,FALSE)</f>
        <v>3</v>
      </c>
      <c r="L50" s="31">
        <f>VLOOKUP(A50,'Enrollee File- PASTE FROM WIKI'!$A:$K,11,FALSE)</f>
        <v>2</v>
      </c>
      <c r="M50" s="31">
        <f>VLOOKUP(A50,'Enrollee File- PASTE FROM WIKI'!$A:$L,12,FALSE)</f>
        <v>2</v>
      </c>
      <c r="N50" s="31">
        <f>VLOOKUP($A50,'Enrollee File- PASTE FROM WIKI'!$1:$1048576,67,FALSE)</f>
        <v>0</v>
      </c>
      <c r="O50" s="33">
        <f>VLOOKUP(A50,'Enrollee File- PASTE FROM WIKI'!$A:$M,13,FALSE)</f>
        <v>2.5</v>
      </c>
      <c r="P50" s="31">
        <f>VLOOKUP(A50,'Enrollee File- PASTE FROM WIKI'!$A:$N,14,FALSE)</f>
        <v>3</v>
      </c>
      <c r="Q50" s="31">
        <f>VLOOKUP(A50,'Enrollee File- PASTE FROM WIKI'!$A:$O,15,FALSE)</f>
        <v>3</v>
      </c>
      <c r="R50" s="31">
        <f>VLOOKUP(A50,'Enrollee File- PASTE FROM WIKI'!$A:$P,16,FALSE)</f>
        <v>3</v>
      </c>
      <c r="S50" s="31">
        <f>VLOOKUP($A50,'Enrollee File- PASTE FROM WIKI'!$1:$1048576,68,FALSE)</f>
        <v>0</v>
      </c>
      <c r="T50" s="33">
        <f>VLOOKUP(A50,'Enrollee File- PASTE FROM WIKI'!$A:$Q,17,FALSE)</f>
        <v>3</v>
      </c>
    </row>
    <row r="51" spans="1:20" ht="28" customHeight="1" x14ac:dyDescent="0.6">
      <c r="A51" s="82" t="str">
        <f>'Enrollee File- PASTE FROM WIKI'!A50</f>
        <v>d171727d-6df8-4e48-826f-a5b600dd0188</v>
      </c>
      <c r="B51" s="50" t="str">
        <f>VLOOKUP(A51,'Enrollee File- PASTE FROM WIKI'!$A:$C,3,FALSE)</f>
        <v>Jasmin Robinson</v>
      </c>
      <c r="C51" s="32" t="str">
        <f>VLOOKUP(A51,'Enrollee File- PASTE FROM WIKI'!$A:$D,4,FALSE)</f>
        <v>Enrolled</v>
      </c>
      <c r="D51" s="25" t="str">
        <f>VLOOKUP(A51,'Enrollee File- PASTE FROM WIKI'!$A:$AP,42,FALSE)</f>
        <v>Brenton Be</v>
      </c>
      <c r="E51" s="50" t="str">
        <f>VLOOKUP(A51,'Enrollee File- PASTE FROM WIKI'!$A:$AQ,43,FALSE)</f>
        <v xml:space="preserve">K373 P.S. 373 - Brooklyn Transition Center </v>
      </c>
      <c r="F51" s="31">
        <f>VLOOKUP(A51,'Enrollee File- PASTE FROM WIKI'!$A:$F,6,FALSE)</f>
        <v>2</v>
      </c>
      <c r="G51" s="31">
        <f>VLOOKUP(A51,'Enrollee File- PASTE FROM WIKI'!$A:$G,7,FALSE)</f>
        <v>3</v>
      </c>
      <c r="H51" s="31">
        <f>VLOOKUP(A51,'Enrollee File- PASTE FROM WIKI'!$A:$H,8,FALSE)</f>
        <v>2</v>
      </c>
      <c r="I51" s="31">
        <f>VLOOKUP($A51,'Enrollee File- PASTE FROM WIKI'!$1:$1048576,66,FALSE)</f>
        <v>0</v>
      </c>
      <c r="J51" s="33">
        <f>VLOOKUP(A51,'Enrollee File- PASTE FROM WIKI'!$A:$I,9,FALSE)</f>
        <v>2.25</v>
      </c>
      <c r="K51" s="31">
        <f>VLOOKUP(A51,'Enrollee File- PASTE FROM WIKI'!$A:$J,10,FALSE)</f>
        <v>3</v>
      </c>
      <c r="L51" s="31">
        <f>VLOOKUP(A51,'Enrollee File- PASTE FROM WIKI'!$A:$K,11,FALSE)</f>
        <v>3</v>
      </c>
      <c r="M51" s="31">
        <f>VLOOKUP(A51,'Enrollee File- PASTE FROM WIKI'!$A:$L,12,FALSE)</f>
        <v>3</v>
      </c>
      <c r="N51" s="31">
        <f>VLOOKUP($A51,'Enrollee File- PASTE FROM WIKI'!$1:$1048576,67,FALSE)</f>
        <v>0</v>
      </c>
      <c r="O51" s="33">
        <f>VLOOKUP(A51,'Enrollee File- PASTE FROM WIKI'!$A:$M,13,FALSE)</f>
        <v>3</v>
      </c>
      <c r="P51" s="31">
        <f>VLOOKUP(A51,'Enrollee File- PASTE FROM WIKI'!$A:$N,14,FALSE)</f>
        <v>3</v>
      </c>
      <c r="Q51" s="31">
        <f>VLOOKUP(A51,'Enrollee File- PASTE FROM WIKI'!$A:$O,15,FALSE)</f>
        <v>3</v>
      </c>
      <c r="R51" s="31">
        <f>VLOOKUP(A51,'Enrollee File- PASTE FROM WIKI'!$A:$P,16,FALSE)</f>
        <v>3</v>
      </c>
      <c r="S51" s="31">
        <f>VLOOKUP($A51,'Enrollee File- PASTE FROM WIKI'!$1:$1048576,68,FALSE)</f>
        <v>0</v>
      </c>
      <c r="T51" s="33">
        <f>VLOOKUP(A51,'Enrollee File- PASTE FROM WIKI'!$A:$Q,17,FALSE)</f>
        <v>3</v>
      </c>
    </row>
    <row r="52" spans="1:20" ht="28" customHeight="1" x14ac:dyDescent="0.6">
      <c r="A52" s="82" t="str">
        <f>'Enrollee File- PASTE FROM WIKI'!A51</f>
        <v>d31c97e2-972b-4f29-b0f5-a59e012d7af2</v>
      </c>
      <c r="B52" s="50" t="str">
        <f>VLOOKUP(A52,'Enrollee File- PASTE FROM WIKI'!$A:$C,3,FALSE)</f>
        <v>Jason Bolling</v>
      </c>
      <c r="C52" s="32" t="str">
        <f>VLOOKUP(A52,'Enrollee File- PASTE FROM WIKI'!$A:$D,4,FALSE)</f>
        <v>Enrolled</v>
      </c>
      <c r="D52" s="25" t="str">
        <f>VLOOKUP(A52,'Enrollee File- PASTE FROM WIKI'!$A:$AP,42,FALSE)</f>
        <v>Breanne Young</v>
      </c>
      <c r="E52" s="50" t="str">
        <f>VLOOKUP(A52,'Enrollee File- PASTE FROM WIKI'!$A:$AQ,43,FALSE)</f>
        <v xml:space="preserve">K549 Bushwick School for Social Justice </v>
      </c>
      <c r="F52" s="31">
        <f>VLOOKUP(A52,'Enrollee File- PASTE FROM WIKI'!$A:$F,6,FALSE)</f>
        <v>2</v>
      </c>
      <c r="G52" s="31">
        <f>VLOOKUP(A52,'Enrollee File- PASTE FROM WIKI'!$A:$G,7,FALSE)</f>
        <v>2</v>
      </c>
      <c r="H52" s="31">
        <f>VLOOKUP(A52,'Enrollee File- PASTE FROM WIKI'!$A:$H,8,FALSE)</f>
        <v>2</v>
      </c>
      <c r="I52" s="31">
        <f>VLOOKUP($A52,'Enrollee File- PASTE FROM WIKI'!$1:$1048576,66,FALSE)</f>
        <v>0</v>
      </c>
      <c r="J52" s="33">
        <f>VLOOKUP(A52,'Enrollee File- PASTE FROM WIKI'!$A:$I,9,FALSE)</f>
        <v>2</v>
      </c>
      <c r="K52" s="31">
        <f>VLOOKUP(A52,'Enrollee File- PASTE FROM WIKI'!$A:$J,10,FALSE)</f>
        <v>3</v>
      </c>
      <c r="L52" s="31">
        <f>VLOOKUP(A52,'Enrollee File- PASTE FROM WIKI'!$A:$K,11,FALSE)</f>
        <v>2</v>
      </c>
      <c r="M52" s="31">
        <f>VLOOKUP(A52,'Enrollee File- PASTE FROM WIKI'!$A:$L,12,FALSE)</f>
        <v>3</v>
      </c>
      <c r="N52" s="31">
        <f>VLOOKUP($A52,'Enrollee File- PASTE FROM WIKI'!$1:$1048576,67,FALSE)</f>
        <v>0</v>
      </c>
      <c r="O52" s="33">
        <f>VLOOKUP(A52,'Enrollee File- PASTE FROM WIKI'!$A:$M,13,FALSE)</f>
        <v>2.75</v>
      </c>
      <c r="P52" s="31">
        <f>VLOOKUP(A52,'Enrollee File- PASTE FROM WIKI'!$A:$N,14,FALSE)</f>
        <v>3</v>
      </c>
      <c r="Q52" s="31">
        <f>VLOOKUP(A52,'Enrollee File- PASTE FROM WIKI'!$A:$O,15,FALSE)</f>
        <v>3</v>
      </c>
      <c r="R52" s="31">
        <f>VLOOKUP(A52,'Enrollee File- PASTE FROM WIKI'!$A:$P,16,FALSE)</f>
        <v>3</v>
      </c>
      <c r="S52" s="31">
        <f>VLOOKUP($A52,'Enrollee File- PASTE FROM WIKI'!$1:$1048576,68,FALSE)</f>
        <v>0</v>
      </c>
      <c r="T52" s="33">
        <f>VLOOKUP(A52,'Enrollee File- PASTE FROM WIKI'!$A:$Q,17,FALSE)</f>
        <v>3</v>
      </c>
    </row>
    <row r="53" spans="1:20" ht="28" customHeight="1" x14ac:dyDescent="0.6">
      <c r="A53" s="82" t="str">
        <f>'Enrollee File- PASTE FROM WIKI'!A52</f>
        <v>13fedbaf-cf1b-40bf-8de9-a12a00ce75e9</v>
      </c>
      <c r="B53" s="50" t="str">
        <f>VLOOKUP(A53,'Enrollee File- PASTE FROM WIKI'!$A:$C,3,FALSE)</f>
        <v>Jason Romano</v>
      </c>
      <c r="C53" s="32" t="str">
        <f>VLOOKUP(A53,'Enrollee File- PASTE FROM WIKI'!$A:$D,4,FALSE)</f>
        <v>Enrolled</v>
      </c>
      <c r="D53" s="25" t="str">
        <f>VLOOKUP(A53,'Enrollee File- PASTE FROM WIKI'!$A:$AP,42,FALSE)</f>
        <v>Natalie Martin</v>
      </c>
      <c r="E53" s="50" t="str">
        <f>VLOOKUP(A53,'Enrollee File- PASTE FROM WIKI'!$A:$AQ,43,FALSE)</f>
        <v xml:space="preserve">X323 Bronx Writing Academy </v>
      </c>
      <c r="F53" s="31">
        <f>VLOOKUP(A53,'Enrollee File- PASTE FROM WIKI'!$A:$F,6,FALSE)</f>
        <v>3</v>
      </c>
      <c r="G53" s="31">
        <f>VLOOKUP(A53,'Enrollee File- PASTE FROM WIKI'!$A:$G,7,FALSE)</f>
        <v>3</v>
      </c>
      <c r="H53" s="31">
        <f>VLOOKUP(A53,'Enrollee File- PASTE FROM WIKI'!$A:$H,8,FALSE)</f>
        <v>2</v>
      </c>
      <c r="I53" s="31">
        <f>VLOOKUP($A53,'Enrollee File- PASTE FROM WIKI'!$1:$1048576,66,FALSE)</f>
        <v>0</v>
      </c>
      <c r="J53" s="33">
        <f>VLOOKUP(A53,'Enrollee File- PASTE FROM WIKI'!$A:$I,9,FALSE)</f>
        <v>2.75</v>
      </c>
      <c r="K53" s="31">
        <f>VLOOKUP(A53,'Enrollee File- PASTE FROM WIKI'!$A:$J,10,FALSE)</f>
        <v>3</v>
      </c>
      <c r="L53" s="31">
        <f>VLOOKUP(A53,'Enrollee File- PASTE FROM WIKI'!$A:$K,11,FALSE)</f>
        <v>3</v>
      </c>
      <c r="M53" s="31">
        <f>VLOOKUP(A53,'Enrollee File- PASTE FROM WIKI'!$A:$L,12,FALSE)</f>
        <v>2</v>
      </c>
      <c r="N53" s="31">
        <f>VLOOKUP($A53,'Enrollee File- PASTE FROM WIKI'!$1:$1048576,67,FALSE)</f>
        <v>0</v>
      </c>
      <c r="O53" s="33">
        <f>VLOOKUP(A53,'Enrollee File- PASTE FROM WIKI'!$A:$M,13,FALSE)</f>
        <v>2.75</v>
      </c>
      <c r="P53" s="31">
        <f>VLOOKUP(A53,'Enrollee File- PASTE FROM WIKI'!$A:$N,14,FALSE)</f>
        <v>3</v>
      </c>
      <c r="Q53" s="31">
        <f>VLOOKUP(A53,'Enrollee File- PASTE FROM WIKI'!$A:$O,15,FALSE)</f>
        <v>3</v>
      </c>
      <c r="R53" s="31">
        <f>VLOOKUP(A53,'Enrollee File- PASTE FROM WIKI'!$A:$P,16,FALSE)</f>
        <v>3</v>
      </c>
      <c r="S53" s="31">
        <f>VLOOKUP($A53,'Enrollee File- PASTE FROM WIKI'!$1:$1048576,68,FALSE)</f>
        <v>0</v>
      </c>
      <c r="T53" s="33">
        <f>VLOOKUP(A53,'Enrollee File- PASTE FROM WIKI'!$A:$Q,17,FALSE)</f>
        <v>3</v>
      </c>
    </row>
    <row r="54" spans="1:20" ht="28" customHeight="1" x14ac:dyDescent="0.6">
      <c r="A54" s="82" t="str">
        <f>'Enrollee File- PASTE FROM WIKI'!A53</f>
        <v>5429d42a-4cf5-41ef-8804-a5b600cc8b14</v>
      </c>
      <c r="B54" s="50" t="str">
        <f>VLOOKUP(A54,'Enrollee File- PASTE FROM WIKI'!$A:$C,3,FALSE)</f>
        <v>Jennifer  Mastrogiovanni</v>
      </c>
      <c r="C54" s="32" t="str">
        <f>VLOOKUP(A54,'Enrollee File- PASTE FROM WIKI'!$A:$D,4,FALSE)</f>
        <v>Enrolled</v>
      </c>
      <c r="D54" s="25" t="str">
        <f>VLOOKUP(A54,'Enrollee File- PASTE FROM WIKI'!$A:$AP,42,FALSE)</f>
        <v>Margetina Velentzas</v>
      </c>
      <c r="E54" s="50" t="str">
        <f>VLOOKUP(A54,'Enrollee File- PASTE FROM WIKI'!$A:$AQ,43,FALSE)</f>
        <v xml:space="preserve">K422 Spring Creek Community School </v>
      </c>
      <c r="F54" s="31">
        <f>VLOOKUP(A54,'Enrollee File- PASTE FROM WIKI'!$A:$F,6,FALSE)</f>
        <v>2</v>
      </c>
      <c r="G54" s="31">
        <f>VLOOKUP(A54,'Enrollee File- PASTE FROM WIKI'!$A:$G,7,FALSE)</f>
        <v>3</v>
      </c>
      <c r="H54" s="31">
        <f>VLOOKUP(A54,'Enrollee File- PASTE FROM WIKI'!$A:$H,8,FALSE)</f>
        <v>3</v>
      </c>
      <c r="I54" s="31">
        <f>VLOOKUP($A54,'Enrollee File- PASTE FROM WIKI'!$1:$1048576,66,FALSE)</f>
        <v>0</v>
      </c>
      <c r="J54" s="33">
        <f>VLOOKUP(A54,'Enrollee File- PASTE FROM WIKI'!$A:$I,9,FALSE)</f>
        <v>2.5</v>
      </c>
      <c r="K54" s="31">
        <f>VLOOKUP(A54,'Enrollee File- PASTE FROM WIKI'!$A:$J,10,FALSE)</f>
        <v>3</v>
      </c>
      <c r="L54" s="31">
        <f>VLOOKUP(A54,'Enrollee File- PASTE FROM WIKI'!$A:$K,11,FALSE)</f>
        <v>2</v>
      </c>
      <c r="M54" s="31">
        <f>VLOOKUP(A54,'Enrollee File- PASTE FROM WIKI'!$A:$L,12,FALSE)</f>
        <v>3</v>
      </c>
      <c r="N54" s="31">
        <f>VLOOKUP($A54,'Enrollee File- PASTE FROM WIKI'!$1:$1048576,67,FALSE)</f>
        <v>0</v>
      </c>
      <c r="O54" s="33">
        <f>VLOOKUP(A54,'Enrollee File- PASTE FROM WIKI'!$A:$M,13,FALSE)</f>
        <v>2.75</v>
      </c>
      <c r="P54" s="31">
        <f>VLOOKUP(A54,'Enrollee File- PASTE FROM WIKI'!$A:$N,14,FALSE)</f>
        <v>3</v>
      </c>
      <c r="Q54" s="31">
        <f>VLOOKUP(A54,'Enrollee File- PASTE FROM WIKI'!$A:$O,15,FALSE)</f>
        <v>2</v>
      </c>
      <c r="R54" s="31">
        <f>VLOOKUP(A54,'Enrollee File- PASTE FROM WIKI'!$A:$P,16,FALSE)</f>
        <v>3</v>
      </c>
      <c r="S54" s="31">
        <f>VLOOKUP($A54,'Enrollee File- PASTE FROM WIKI'!$1:$1048576,68,FALSE)</f>
        <v>0</v>
      </c>
      <c r="T54" s="33">
        <f>VLOOKUP(A54,'Enrollee File- PASTE FROM WIKI'!$A:$Q,17,FALSE)</f>
        <v>2.75</v>
      </c>
    </row>
    <row r="55" spans="1:20" ht="28" customHeight="1" x14ac:dyDescent="0.6">
      <c r="A55" s="82" t="str">
        <f>'Enrollee File- PASTE FROM WIKI'!A54</f>
        <v>2e4ec7a9-3a84-442e-b701-a5ef00aab1c3</v>
      </c>
      <c r="B55" s="50" t="str">
        <f>VLOOKUP(A55,'Enrollee File- PASTE FROM WIKI'!$A:$C,3,FALSE)</f>
        <v>Jeremy Mcneal</v>
      </c>
      <c r="C55" s="32" t="str">
        <f>VLOOKUP(A55,'Enrollee File- PASTE FROM WIKI'!$A:$D,4,FALSE)</f>
        <v>Enrolled</v>
      </c>
      <c r="D55" s="25" t="str">
        <f>VLOOKUP(A55,'Enrollee File- PASTE FROM WIKI'!$A:$AP,42,FALSE)</f>
        <v>Monique Wilson</v>
      </c>
      <c r="E55" s="50" t="str">
        <f>VLOOKUP(A55,'Enrollee File- PASTE FROM WIKI'!$A:$AQ,43,FALSE)</f>
        <v xml:space="preserve">M057 James Weldon Johnson </v>
      </c>
      <c r="F55" s="31">
        <f>VLOOKUP(A55,'Enrollee File- PASTE FROM WIKI'!$A:$F,6,FALSE)</f>
        <v>2</v>
      </c>
      <c r="G55" s="31">
        <f>VLOOKUP(A55,'Enrollee File- PASTE FROM WIKI'!$A:$G,7,FALSE)</f>
        <v>2</v>
      </c>
      <c r="H55" s="31">
        <f>VLOOKUP(A55,'Enrollee File- PASTE FROM WIKI'!$A:$H,8,FALSE)</f>
        <v>1</v>
      </c>
      <c r="I55" s="31">
        <f>VLOOKUP($A55,'Enrollee File- PASTE FROM WIKI'!$1:$1048576,66,FALSE)</f>
        <v>0</v>
      </c>
      <c r="J55" s="33">
        <f>VLOOKUP(A55,'Enrollee File- PASTE FROM WIKI'!$A:$I,9,FALSE)</f>
        <v>1.75</v>
      </c>
      <c r="K55" s="31">
        <f>VLOOKUP(A55,'Enrollee File- PASTE FROM WIKI'!$A:$J,10,FALSE)</f>
        <v>2</v>
      </c>
      <c r="L55" s="31">
        <f>VLOOKUP(A55,'Enrollee File- PASTE FROM WIKI'!$A:$K,11,FALSE)</f>
        <v>2</v>
      </c>
      <c r="M55" s="31">
        <f>VLOOKUP(A55,'Enrollee File- PASTE FROM WIKI'!$A:$L,12,FALSE)</f>
        <v>2</v>
      </c>
      <c r="N55" s="31">
        <f>VLOOKUP($A55,'Enrollee File- PASTE FROM WIKI'!$1:$1048576,67,FALSE)</f>
        <v>0</v>
      </c>
      <c r="O55" s="33">
        <f>VLOOKUP(A55,'Enrollee File- PASTE FROM WIKI'!$A:$M,13,FALSE)</f>
        <v>2</v>
      </c>
      <c r="P55" s="31">
        <f>VLOOKUP(A55,'Enrollee File- PASTE FROM WIKI'!$A:$N,14,FALSE)</f>
        <v>2</v>
      </c>
      <c r="Q55" s="31">
        <f>VLOOKUP(A55,'Enrollee File- PASTE FROM WIKI'!$A:$O,15,FALSE)</f>
        <v>2</v>
      </c>
      <c r="R55" s="31">
        <f>VLOOKUP(A55,'Enrollee File- PASTE FROM WIKI'!$A:$P,16,FALSE)</f>
        <v>2</v>
      </c>
      <c r="S55" s="31">
        <f>VLOOKUP($A55,'Enrollee File- PASTE FROM WIKI'!$1:$1048576,68,FALSE)</f>
        <v>0</v>
      </c>
      <c r="T55" s="33">
        <f>VLOOKUP(A55,'Enrollee File- PASTE FROM WIKI'!$A:$Q,17,FALSE)</f>
        <v>2</v>
      </c>
    </row>
    <row r="56" spans="1:20" ht="28" customHeight="1" x14ac:dyDescent="0.6">
      <c r="A56" s="82" t="str">
        <f>'Enrollee File- PASTE FROM WIKI'!A55</f>
        <v>d04b05a9-2bc4-4273-80ff-a1ea0071d448</v>
      </c>
      <c r="B56" s="50" t="str">
        <f>VLOOKUP(A56,'Enrollee File- PASTE FROM WIKI'!$A:$C,3,FALSE)</f>
        <v>Jewels Oladeji</v>
      </c>
      <c r="C56" s="32" t="str">
        <f>VLOOKUP(A56,'Enrollee File- PASTE FROM WIKI'!$A:$D,4,FALSE)</f>
        <v>Enrolled</v>
      </c>
      <c r="D56" s="25" t="str">
        <f>VLOOKUP(A56,'Enrollee File- PASTE FROM WIKI'!$A:$AP,42,FALSE)</f>
        <v>Melissa Cavaliero</v>
      </c>
      <c r="E56" s="50" t="str">
        <f>VLOOKUP(A56,'Enrollee File- PASTE FROM WIKI'!$A:$AQ,43,FALSE)</f>
        <v xml:space="preserve">K562 Evergreen Middle School </v>
      </c>
      <c r="F56" s="31">
        <f>VLOOKUP(A56,'Enrollee File- PASTE FROM WIKI'!$A:$F,6,FALSE)</f>
        <v>2</v>
      </c>
      <c r="G56" s="31">
        <f>VLOOKUP(A56,'Enrollee File- PASTE FROM WIKI'!$A:$G,7,FALSE)</f>
        <v>3</v>
      </c>
      <c r="H56" s="31">
        <f>VLOOKUP(A56,'Enrollee File- PASTE FROM WIKI'!$A:$H,8,FALSE)</f>
        <v>2</v>
      </c>
      <c r="I56" s="31">
        <f>VLOOKUP($A56,'Enrollee File- PASTE FROM WIKI'!$1:$1048576,66,FALSE)</f>
        <v>0</v>
      </c>
      <c r="J56" s="33">
        <f>VLOOKUP(A56,'Enrollee File- PASTE FROM WIKI'!$A:$I,9,FALSE)</f>
        <v>2.25</v>
      </c>
      <c r="K56" s="31">
        <f>VLOOKUP(A56,'Enrollee File- PASTE FROM WIKI'!$A:$J,10,FALSE)</f>
        <v>2</v>
      </c>
      <c r="L56" s="31">
        <f>VLOOKUP(A56,'Enrollee File- PASTE FROM WIKI'!$A:$K,11,FALSE)</f>
        <v>3</v>
      </c>
      <c r="M56" s="31">
        <f>VLOOKUP(A56,'Enrollee File- PASTE FROM WIKI'!$A:$L,12,FALSE)</f>
        <v>2</v>
      </c>
      <c r="N56" s="31">
        <f>VLOOKUP($A56,'Enrollee File- PASTE FROM WIKI'!$1:$1048576,67,FALSE)</f>
        <v>0</v>
      </c>
      <c r="O56" s="33">
        <f>VLOOKUP(A56,'Enrollee File- PASTE FROM WIKI'!$A:$M,13,FALSE)</f>
        <v>2.25</v>
      </c>
      <c r="P56" s="31">
        <f>VLOOKUP(A56,'Enrollee File- PASTE FROM WIKI'!$A:$N,14,FALSE)</f>
        <v>3</v>
      </c>
      <c r="Q56" s="31">
        <f>VLOOKUP(A56,'Enrollee File- PASTE FROM WIKI'!$A:$O,15,FALSE)</f>
        <v>3</v>
      </c>
      <c r="R56" s="31">
        <f>VLOOKUP(A56,'Enrollee File- PASTE FROM WIKI'!$A:$P,16,FALSE)</f>
        <v>3</v>
      </c>
      <c r="S56" s="31">
        <f>VLOOKUP($A56,'Enrollee File- PASTE FROM WIKI'!$1:$1048576,68,FALSE)</f>
        <v>0</v>
      </c>
      <c r="T56" s="33">
        <f>VLOOKUP(A56,'Enrollee File- PASTE FROM WIKI'!$A:$Q,17,FALSE)</f>
        <v>3</v>
      </c>
    </row>
    <row r="57" spans="1:20" ht="28" customHeight="1" x14ac:dyDescent="0.6">
      <c r="A57" s="82" t="str">
        <f>'Enrollee File- PASTE FROM WIKI'!A56</f>
        <v>8a09e5d8-96a1-48d7-bff8-a5b500da92a8</v>
      </c>
      <c r="B57" s="50" t="str">
        <f>VLOOKUP(A57,'Enrollee File- PASTE FROM WIKI'!$A:$C,3,FALSE)</f>
        <v>Joseph Mavaro</v>
      </c>
      <c r="C57" s="32" t="str">
        <f>VLOOKUP(A57,'Enrollee File- PASTE FROM WIKI'!$A:$D,4,FALSE)</f>
        <v>Enrolled</v>
      </c>
      <c r="D57" s="25" t="str">
        <f>VLOOKUP(A57,'Enrollee File- PASTE FROM WIKI'!$A:$AP,42,FALSE)</f>
        <v>Bushra Makiya</v>
      </c>
      <c r="E57" s="50" t="str">
        <f>VLOOKUP(A57,'Enrollee File- PASTE FROM WIKI'!$A:$AQ,43,FALSE)</f>
        <v xml:space="preserve">X303 I.S. X303 Leadership &amp; Community Service </v>
      </c>
      <c r="F57" s="31">
        <f>VLOOKUP(A57,'Enrollee File- PASTE FROM WIKI'!$A:$F,6,FALSE)</f>
        <v>3</v>
      </c>
      <c r="G57" s="31">
        <f>VLOOKUP(A57,'Enrollee File- PASTE FROM WIKI'!$A:$G,7,FALSE)</f>
        <v>3</v>
      </c>
      <c r="H57" s="31">
        <f>VLOOKUP(A57,'Enrollee File- PASTE FROM WIKI'!$A:$H,8,FALSE)</f>
        <v>2</v>
      </c>
      <c r="I57" s="31">
        <f>VLOOKUP($A57,'Enrollee File- PASTE FROM WIKI'!$1:$1048576,66,FALSE)</f>
        <v>0</v>
      </c>
      <c r="J57" s="33">
        <f>VLOOKUP(A57,'Enrollee File- PASTE FROM WIKI'!$A:$I,9,FALSE)</f>
        <v>2.75</v>
      </c>
      <c r="K57" s="31">
        <f>VLOOKUP(A57,'Enrollee File- PASTE FROM WIKI'!$A:$J,10,FALSE)</f>
        <v>3</v>
      </c>
      <c r="L57" s="31">
        <f>VLOOKUP(A57,'Enrollee File- PASTE FROM WIKI'!$A:$K,11,FALSE)</f>
        <v>2</v>
      </c>
      <c r="M57" s="31">
        <f>VLOOKUP(A57,'Enrollee File- PASTE FROM WIKI'!$A:$L,12,FALSE)</f>
        <v>3</v>
      </c>
      <c r="N57" s="31">
        <f>VLOOKUP($A57,'Enrollee File- PASTE FROM WIKI'!$1:$1048576,67,FALSE)</f>
        <v>0</v>
      </c>
      <c r="O57" s="33">
        <f>VLOOKUP(A57,'Enrollee File- PASTE FROM WIKI'!$A:$M,13,FALSE)</f>
        <v>2.75</v>
      </c>
      <c r="P57" s="31">
        <f>VLOOKUP(A57,'Enrollee File- PASTE FROM WIKI'!$A:$N,14,FALSE)</f>
        <v>3</v>
      </c>
      <c r="Q57" s="31">
        <f>VLOOKUP(A57,'Enrollee File- PASTE FROM WIKI'!$A:$O,15,FALSE)</f>
        <v>3</v>
      </c>
      <c r="R57" s="31">
        <f>VLOOKUP(A57,'Enrollee File- PASTE FROM WIKI'!$A:$P,16,FALSE)</f>
        <v>3</v>
      </c>
      <c r="S57" s="31">
        <f>VLOOKUP($A57,'Enrollee File- PASTE FROM WIKI'!$1:$1048576,68,FALSE)</f>
        <v>0</v>
      </c>
      <c r="T57" s="33">
        <f>VLOOKUP(A57,'Enrollee File- PASTE FROM WIKI'!$A:$Q,17,FALSE)</f>
        <v>3</v>
      </c>
    </row>
    <row r="58" spans="1:20" ht="28" customHeight="1" x14ac:dyDescent="0.6">
      <c r="A58" s="82" t="str">
        <f>'Enrollee File- PASTE FROM WIKI'!A57</f>
        <v>6851f97e-7c32-4ae3-8c85-a60000369077</v>
      </c>
      <c r="B58" s="50" t="str">
        <f>VLOOKUP(A58,'Enrollee File- PASTE FROM WIKI'!$A:$C,3,FALSE)</f>
        <v>Joseph Osei</v>
      </c>
      <c r="C58" s="32" t="str">
        <f>VLOOKUP(A58,'Enrollee File- PASTE FROM WIKI'!$A:$D,4,FALSE)</f>
        <v>Enrolled</v>
      </c>
      <c r="D58" s="25" t="str">
        <f>VLOOKUP(A58,'Enrollee File- PASTE FROM WIKI'!$A:$AP,42,FALSE)</f>
        <v>Hollie Cottrell</v>
      </c>
      <c r="E58" s="50" t="str">
        <f>VLOOKUP(A58,'Enrollee File- PASTE FROM WIKI'!$A:$AQ,43,FALSE)</f>
        <v xml:space="preserve">X168 P.S. 168 </v>
      </c>
      <c r="F58" s="31">
        <f>VLOOKUP(A58,'Enrollee File- PASTE FROM WIKI'!$A:$F,6,FALSE)</f>
        <v>3</v>
      </c>
      <c r="G58" s="31">
        <f>VLOOKUP(A58,'Enrollee File- PASTE FROM WIKI'!$A:$G,7,FALSE)</f>
        <v>3</v>
      </c>
      <c r="H58" s="31">
        <f>VLOOKUP(A58,'Enrollee File- PASTE FROM WIKI'!$A:$H,8,FALSE)</f>
        <v>3</v>
      </c>
      <c r="I58" s="31">
        <f>VLOOKUP($A58,'Enrollee File- PASTE FROM WIKI'!$1:$1048576,66,FALSE)</f>
        <v>0</v>
      </c>
      <c r="J58" s="33">
        <f>VLOOKUP(A58,'Enrollee File- PASTE FROM WIKI'!$A:$I,9,FALSE)</f>
        <v>3</v>
      </c>
      <c r="K58" s="31">
        <f>VLOOKUP(A58,'Enrollee File- PASTE FROM WIKI'!$A:$J,10,FALSE)</f>
        <v>3</v>
      </c>
      <c r="L58" s="31">
        <f>VLOOKUP(A58,'Enrollee File- PASTE FROM WIKI'!$A:$K,11,FALSE)</f>
        <v>2</v>
      </c>
      <c r="M58" s="31">
        <f>VLOOKUP(A58,'Enrollee File- PASTE FROM WIKI'!$A:$L,12,FALSE)</f>
        <v>2</v>
      </c>
      <c r="N58" s="31">
        <f>VLOOKUP($A58,'Enrollee File- PASTE FROM WIKI'!$1:$1048576,67,FALSE)</f>
        <v>0</v>
      </c>
      <c r="O58" s="33">
        <f>VLOOKUP(A58,'Enrollee File- PASTE FROM WIKI'!$A:$M,13,FALSE)</f>
        <v>2.5</v>
      </c>
      <c r="P58" s="31">
        <f>VLOOKUP(A58,'Enrollee File- PASTE FROM WIKI'!$A:$N,14,FALSE)</f>
        <v>3</v>
      </c>
      <c r="Q58" s="31">
        <f>VLOOKUP(A58,'Enrollee File- PASTE FROM WIKI'!$A:$O,15,FALSE)</f>
        <v>3</v>
      </c>
      <c r="R58" s="31">
        <f>VLOOKUP(A58,'Enrollee File- PASTE FROM WIKI'!$A:$P,16,FALSE)</f>
        <v>3</v>
      </c>
      <c r="S58" s="31">
        <f>VLOOKUP($A58,'Enrollee File- PASTE FROM WIKI'!$1:$1048576,68,FALSE)</f>
        <v>0</v>
      </c>
      <c r="T58" s="33">
        <f>VLOOKUP(A58,'Enrollee File- PASTE FROM WIKI'!$A:$Q,17,FALSE)</f>
        <v>3</v>
      </c>
    </row>
    <row r="59" spans="1:20" ht="28" customHeight="1" x14ac:dyDescent="0.6">
      <c r="A59" s="82" t="str">
        <f>'Enrollee File- PASTE FROM WIKI'!A58</f>
        <v>5e78616c-bfca-45a6-8b23-a60400e0c752</v>
      </c>
      <c r="B59" s="50" t="str">
        <f>VLOOKUP(A59,'Enrollee File- PASTE FROM WIKI'!$A:$C,3,FALSE)</f>
        <v>Joseph Suppo</v>
      </c>
      <c r="C59" s="32" t="str">
        <f>VLOOKUP(A59,'Enrollee File- PASTE FROM WIKI'!$A:$D,4,FALSE)</f>
        <v>Enrolled</v>
      </c>
      <c r="D59" s="25" t="str">
        <f>VLOOKUP(A59,'Enrollee File- PASTE FROM WIKI'!$A:$AP,42,FALSE)</f>
        <v>Julia Christensen</v>
      </c>
      <c r="E59" s="50" t="str">
        <f>VLOOKUP(A59,'Enrollee File- PASTE FROM WIKI'!$A:$AQ,43,FALSE)</f>
        <v xml:space="preserve">X089 P.S. 089 Bronx </v>
      </c>
      <c r="F59" s="31">
        <f>VLOOKUP(A59,'Enrollee File- PASTE FROM WIKI'!$A:$F,6,FALSE)</f>
        <v>3</v>
      </c>
      <c r="G59" s="31">
        <f>VLOOKUP(A59,'Enrollee File- PASTE FROM WIKI'!$A:$G,7,FALSE)</f>
        <v>2</v>
      </c>
      <c r="H59" s="31">
        <f>VLOOKUP(A59,'Enrollee File- PASTE FROM WIKI'!$A:$H,8,FALSE)</f>
        <v>3</v>
      </c>
      <c r="I59" s="31">
        <f>VLOOKUP($A59,'Enrollee File- PASTE FROM WIKI'!$1:$1048576,66,FALSE)</f>
        <v>0</v>
      </c>
      <c r="J59" s="33">
        <f>VLOOKUP(A59,'Enrollee File- PASTE FROM WIKI'!$A:$I,9,FALSE)</f>
        <v>2.75</v>
      </c>
      <c r="K59" s="31">
        <f>VLOOKUP(A59,'Enrollee File- PASTE FROM WIKI'!$A:$J,10,FALSE)</f>
        <v>3</v>
      </c>
      <c r="L59" s="31">
        <f>VLOOKUP(A59,'Enrollee File- PASTE FROM WIKI'!$A:$K,11,FALSE)</f>
        <v>3</v>
      </c>
      <c r="M59" s="31">
        <f>VLOOKUP(A59,'Enrollee File- PASTE FROM WIKI'!$A:$L,12,FALSE)</f>
        <v>2</v>
      </c>
      <c r="N59" s="31">
        <f>VLOOKUP($A59,'Enrollee File- PASTE FROM WIKI'!$1:$1048576,67,FALSE)</f>
        <v>0</v>
      </c>
      <c r="O59" s="33">
        <f>VLOOKUP(A59,'Enrollee File- PASTE FROM WIKI'!$A:$M,13,FALSE)</f>
        <v>2.75</v>
      </c>
      <c r="P59" s="31">
        <f>VLOOKUP(A59,'Enrollee File- PASTE FROM WIKI'!$A:$N,14,FALSE)</f>
        <v>3</v>
      </c>
      <c r="Q59" s="31">
        <f>VLOOKUP(A59,'Enrollee File- PASTE FROM WIKI'!$A:$O,15,FALSE)</f>
        <v>3</v>
      </c>
      <c r="R59" s="31">
        <f>VLOOKUP(A59,'Enrollee File- PASTE FROM WIKI'!$A:$P,16,FALSE)</f>
        <v>3</v>
      </c>
      <c r="S59" s="31">
        <f>VLOOKUP($A59,'Enrollee File- PASTE FROM WIKI'!$1:$1048576,68,FALSE)</f>
        <v>0</v>
      </c>
      <c r="T59" s="33">
        <f>VLOOKUP(A59,'Enrollee File- PASTE FROM WIKI'!$A:$Q,17,FALSE)</f>
        <v>3</v>
      </c>
    </row>
    <row r="60" spans="1:20" ht="28" customHeight="1" x14ac:dyDescent="0.6">
      <c r="A60" s="82" t="str">
        <f>'Enrollee File- PASTE FROM WIKI'!A59</f>
        <v>1967e252-b36e-420a-b650-a5e2013be47b</v>
      </c>
      <c r="B60" s="50" t="str">
        <f>VLOOKUP(A60,'Enrollee File- PASTE FROM WIKI'!$A:$C,3,FALSE)</f>
        <v>Joyce Salas</v>
      </c>
      <c r="C60" s="32" t="str">
        <f>VLOOKUP(A60,'Enrollee File- PASTE FROM WIKI'!$A:$D,4,FALSE)</f>
        <v>Enrolled</v>
      </c>
      <c r="D60" s="25" t="str">
        <f>VLOOKUP(A60,'Enrollee File- PASTE FROM WIKI'!$A:$AP,42,FALSE)</f>
        <v>Andrew  Cloherty</v>
      </c>
      <c r="E60" s="50" t="str">
        <f>VLOOKUP(A60,'Enrollee File- PASTE FROM WIKI'!$A:$AQ,43,FALSE)</f>
        <v xml:space="preserve">X508 Bronxdale High School </v>
      </c>
      <c r="F60" s="31">
        <f>VLOOKUP(A60,'Enrollee File- PASTE FROM WIKI'!$A:$F,6,FALSE)</f>
        <v>2</v>
      </c>
      <c r="G60" s="31">
        <f>VLOOKUP(A60,'Enrollee File- PASTE FROM WIKI'!$A:$G,7,FALSE)</f>
        <v>2</v>
      </c>
      <c r="H60" s="31">
        <f>VLOOKUP(A60,'Enrollee File- PASTE FROM WIKI'!$A:$H,8,FALSE)</f>
        <v>2</v>
      </c>
      <c r="I60" s="31">
        <f>VLOOKUP($A60,'Enrollee File- PASTE FROM WIKI'!$1:$1048576,66,FALSE)</f>
        <v>0</v>
      </c>
      <c r="J60" s="33">
        <f>VLOOKUP(A60,'Enrollee File- PASTE FROM WIKI'!$A:$I,9,FALSE)</f>
        <v>2</v>
      </c>
      <c r="K60" s="31">
        <f>VLOOKUP(A60,'Enrollee File- PASTE FROM WIKI'!$A:$J,10,FALSE)</f>
        <v>3</v>
      </c>
      <c r="L60" s="31">
        <f>VLOOKUP(A60,'Enrollee File- PASTE FROM WIKI'!$A:$K,11,FALSE)</f>
        <v>2</v>
      </c>
      <c r="M60" s="31">
        <f>VLOOKUP(A60,'Enrollee File- PASTE FROM WIKI'!$A:$L,12,FALSE)</f>
        <v>3</v>
      </c>
      <c r="N60" s="31">
        <f>VLOOKUP($A60,'Enrollee File- PASTE FROM WIKI'!$1:$1048576,67,FALSE)</f>
        <v>0</v>
      </c>
      <c r="O60" s="33">
        <f>VLOOKUP(A60,'Enrollee File- PASTE FROM WIKI'!$A:$M,13,FALSE)</f>
        <v>2.75</v>
      </c>
      <c r="P60" s="31">
        <f>VLOOKUP(A60,'Enrollee File- PASTE FROM WIKI'!$A:$N,14,FALSE)</f>
        <v>3</v>
      </c>
      <c r="Q60" s="31">
        <f>VLOOKUP(A60,'Enrollee File- PASTE FROM WIKI'!$A:$O,15,FALSE)</f>
        <v>3</v>
      </c>
      <c r="R60" s="31">
        <f>VLOOKUP(A60,'Enrollee File- PASTE FROM WIKI'!$A:$P,16,FALSE)</f>
        <v>3</v>
      </c>
      <c r="S60" s="31">
        <f>VLOOKUP($A60,'Enrollee File- PASTE FROM WIKI'!$1:$1048576,68,FALSE)</f>
        <v>0</v>
      </c>
      <c r="T60" s="33">
        <f>VLOOKUP(A60,'Enrollee File- PASTE FROM WIKI'!$A:$Q,17,FALSE)</f>
        <v>3</v>
      </c>
    </row>
    <row r="61" spans="1:20" ht="28" customHeight="1" x14ac:dyDescent="0.6">
      <c r="A61" s="82" t="str">
        <f>'Enrollee File- PASTE FROM WIKI'!A60</f>
        <v>96a75846-2570-4a41-b92b-a46c00e55ca7</v>
      </c>
      <c r="B61" s="50" t="str">
        <f>VLOOKUP(A61,'Enrollee File- PASTE FROM WIKI'!$A:$C,3,FALSE)</f>
        <v>Julian  Brown</v>
      </c>
      <c r="C61" s="32" t="str">
        <f>VLOOKUP(A61,'Enrollee File- PASTE FROM WIKI'!$A:$D,4,FALSE)</f>
        <v>Enrolled</v>
      </c>
      <c r="D61" s="25" t="str">
        <f>VLOOKUP(A61,'Enrollee File- PASTE FROM WIKI'!$A:$AP,42,FALSE)</f>
        <v>Brittany Miller</v>
      </c>
      <c r="E61" s="50" t="str">
        <f>VLOOKUP(A61,'Enrollee File- PASTE FROM WIKI'!$A:$AQ,43,FALSE)</f>
        <v xml:space="preserve">M555 Central Park East HS </v>
      </c>
      <c r="F61" s="31">
        <f>VLOOKUP(A61,'Enrollee File- PASTE FROM WIKI'!$A:$F,6,FALSE)</f>
        <v>3</v>
      </c>
      <c r="G61" s="31">
        <f>VLOOKUP(A61,'Enrollee File- PASTE FROM WIKI'!$A:$G,7,FALSE)</f>
        <v>2</v>
      </c>
      <c r="H61" s="31">
        <f>VLOOKUP(A61,'Enrollee File- PASTE FROM WIKI'!$A:$H,8,FALSE)</f>
        <v>1</v>
      </c>
      <c r="I61" s="31">
        <f>VLOOKUP($A61,'Enrollee File- PASTE FROM WIKI'!$1:$1048576,66,FALSE)</f>
        <v>0</v>
      </c>
      <c r="J61" s="33">
        <f>VLOOKUP(A61,'Enrollee File- PASTE FROM WIKI'!$A:$I,9,FALSE)</f>
        <v>2.25</v>
      </c>
      <c r="K61" s="31">
        <f>VLOOKUP(A61,'Enrollee File- PASTE FROM WIKI'!$A:$J,10,FALSE)</f>
        <v>3</v>
      </c>
      <c r="L61" s="31">
        <f>VLOOKUP(A61,'Enrollee File- PASTE FROM WIKI'!$A:$K,11,FALSE)</f>
        <v>3</v>
      </c>
      <c r="M61" s="31">
        <f>VLOOKUP(A61,'Enrollee File- PASTE FROM WIKI'!$A:$L,12,FALSE)</f>
        <v>2</v>
      </c>
      <c r="N61" s="31">
        <f>VLOOKUP($A61,'Enrollee File- PASTE FROM WIKI'!$1:$1048576,67,FALSE)</f>
        <v>0</v>
      </c>
      <c r="O61" s="33">
        <f>VLOOKUP(A61,'Enrollee File- PASTE FROM WIKI'!$A:$M,13,FALSE)</f>
        <v>2.75</v>
      </c>
      <c r="P61" s="31">
        <f>VLOOKUP(A61,'Enrollee File- PASTE FROM WIKI'!$A:$N,14,FALSE)</f>
        <v>2</v>
      </c>
      <c r="Q61" s="31">
        <f>VLOOKUP(A61,'Enrollee File- PASTE FROM WIKI'!$A:$O,15,FALSE)</f>
        <v>3</v>
      </c>
      <c r="R61" s="31">
        <f>VLOOKUP(A61,'Enrollee File- PASTE FROM WIKI'!$A:$P,16,FALSE)</f>
        <v>2</v>
      </c>
      <c r="S61" s="31">
        <f>VLOOKUP($A61,'Enrollee File- PASTE FROM WIKI'!$1:$1048576,68,FALSE)</f>
        <v>0</v>
      </c>
      <c r="T61" s="33">
        <f>VLOOKUP(A61,'Enrollee File- PASTE FROM WIKI'!$A:$Q,17,FALSE)</f>
        <v>2.25</v>
      </c>
    </row>
    <row r="62" spans="1:20" ht="28" customHeight="1" x14ac:dyDescent="0.6">
      <c r="A62" s="82" t="str">
        <f>'Enrollee File- PASTE FROM WIKI'!A61</f>
        <v>a50aa555-b2c8-49c9-a257-a45100b58858</v>
      </c>
      <c r="B62" s="50" t="str">
        <f>VLOOKUP(A62,'Enrollee File- PASTE FROM WIKI'!$A:$C,3,FALSE)</f>
        <v>Julian Entner</v>
      </c>
      <c r="C62" s="32" t="str">
        <f>VLOOKUP(A62,'Enrollee File- PASTE FROM WIKI'!$A:$D,4,FALSE)</f>
        <v>Enrolled</v>
      </c>
      <c r="D62" s="25" t="str">
        <f>VLOOKUP(A62,'Enrollee File- PASTE FROM WIKI'!$A:$AP,42,FALSE)</f>
        <v>Maria Sica</v>
      </c>
      <c r="E62" s="50" t="str">
        <f>VLOOKUP(A62,'Enrollee File- PASTE FROM WIKI'!$A:$AQ,43,FALSE)</f>
        <v xml:space="preserve">K220 J.H.S. 220 John J. Pershing </v>
      </c>
      <c r="F62" s="31">
        <f>VLOOKUP(A62,'Enrollee File- PASTE FROM WIKI'!$A:$F,6,FALSE)</f>
        <v>2</v>
      </c>
      <c r="G62" s="31">
        <f>VLOOKUP(A62,'Enrollee File- PASTE FROM WIKI'!$A:$G,7,FALSE)</f>
        <v>3</v>
      </c>
      <c r="H62" s="31">
        <f>VLOOKUP(A62,'Enrollee File- PASTE FROM WIKI'!$A:$H,8,FALSE)</f>
        <v>2</v>
      </c>
      <c r="I62" s="31">
        <f>VLOOKUP($A62,'Enrollee File- PASTE FROM WIKI'!$1:$1048576,66,FALSE)</f>
        <v>0</v>
      </c>
      <c r="J62" s="33">
        <f>VLOOKUP(A62,'Enrollee File- PASTE FROM WIKI'!$A:$I,9,FALSE)</f>
        <v>2.25</v>
      </c>
      <c r="K62" s="31">
        <f>VLOOKUP(A62,'Enrollee File- PASTE FROM WIKI'!$A:$J,10,FALSE)</f>
        <v>3</v>
      </c>
      <c r="L62" s="31">
        <f>VLOOKUP(A62,'Enrollee File- PASTE FROM WIKI'!$A:$K,11,FALSE)</f>
        <v>3</v>
      </c>
      <c r="M62" s="31">
        <f>VLOOKUP(A62,'Enrollee File- PASTE FROM WIKI'!$A:$L,12,FALSE)</f>
        <v>2</v>
      </c>
      <c r="N62" s="31">
        <f>VLOOKUP($A62,'Enrollee File- PASTE FROM WIKI'!$1:$1048576,67,FALSE)</f>
        <v>0</v>
      </c>
      <c r="O62" s="33">
        <f>VLOOKUP(A62,'Enrollee File- PASTE FROM WIKI'!$A:$M,13,FALSE)</f>
        <v>2.75</v>
      </c>
      <c r="P62" s="31">
        <f>VLOOKUP(A62,'Enrollee File- PASTE FROM WIKI'!$A:$N,14,FALSE)</f>
        <v>3</v>
      </c>
      <c r="Q62" s="31">
        <f>VLOOKUP(A62,'Enrollee File- PASTE FROM WIKI'!$A:$O,15,FALSE)</f>
        <v>2</v>
      </c>
      <c r="R62" s="31">
        <f>VLOOKUP(A62,'Enrollee File- PASTE FROM WIKI'!$A:$P,16,FALSE)</f>
        <v>2</v>
      </c>
      <c r="S62" s="31">
        <f>VLOOKUP($A62,'Enrollee File- PASTE FROM WIKI'!$1:$1048576,68,FALSE)</f>
        <v>0</v>
      </c>
      <c r="T62" s="33">
        <f>VLOOKUP(A62,'Enrollee File- PASTE FROM WIKI'!$A:$Q,17,FALSE)</f>
        <v>2.5</v>
      </c>
    </row>
    <row r="63" spans="1:20" ht="28" customHeight="1" x14ac:dyDescent="0.6">
      <c r="A63" s="82" t="str">
        <f>'Enrollee File- PASTE FROM WIKI'!A62</f>
        <v>c65d775c-708d-4114-994a-a613004202e7</v>
      </c>
      <c r="B63" s="50" t="str">
        <f>VLOOKUP(A63,'Enrollee File- PASTE FROM WIKI'!$A:$C,3,FALSE)</f>
        <v>Kamara Cupidon</v>
      </c>
      <c r="C63" s="32" t="str">
        <f>VLOOKUP(A63,'Enrollee File- PASTE FROM WIKI'!$A:$D,4,FALSE)</f>
        <v>Enrolled</v>
      </c>
      <c r="D63" s="25" t="str">
        <f>VLOOKUP(A63,'Enrollee File- PASTE FROM WIKI'!$A:$AP,42,FALSE)</f>
        <v>Kat marocik</v>
      </c>
      <c r="E63" s="50" t="str">
        <f>VLOOKUP(A63,'Enrollee File- PASTE FROM WIKI'!$A:$AQ,43,FALSE)</f>
        <v xml:space="preserve">K373 P.S. 373 - Brooklyn Transition Center </v>
      </c>
      <c r="F63" s="31">
        <f>VLOOKUP(A63,'Enrollee File- PASTE FROM WIKI'!$A:$F,6,FALSE)</f>
        <v>2</v>
      </c>
      <c r="G63" s="31">
        <f>VLOOKUP(A63,'Enrollee File- PASTE FROM WIKI'!$A:$G,7,FALSE)</f>
        <v>2</v>
      </c>
      <c r="H63" s="31">
        <f>VLOOKUP(A63,'Enrollee File- PASTE FROM WIKI'!$A:$H,8,FALSE)</f>
        <v>1</v>
      </c>
      <c r="I63" s="31">
        <f>VLOOKUP($A63,'Enrollee File- PASTE FROM WIKI'!$1:$1048576,66,FALSE)</f>
        <v>0</v>
      </c>
      <c r="J63" s="33">
        <f>VLOOKUP(A63,'Enrollee File- PASTE FROM WIKI'!$A:$I,9,FALSE)</f>
        <v>1.75</v>
      </c>
      <c r="K63" s="31">
        <f>VLOOKUP(A63,'Enrollee File- PASTE FROM WIKI'!$A:$J,10,FALSE)</f>
        <v>3</v>
      </c>
      <c r="L63" s="31">
        <f>VLOOKUP(A63,'Enrollee File- PASTE FROM WIKI'!$A:$K,11,FALSE)</f>
        <v>3</v>
      </c>
      <c r="M63" s="31">
        <f>VLOOKUP(A63,'Enrollee File- PASTE FROM WIKI'!$A:$L,12,FALSE)</f>
        <v>3</v>
      </c>
      <c r="N63" s="31">
        <f>VLOOKUP($A63,'Enrollee File- PASTE FROM WIKI'!$1:$1048576,67,FALSE)</f>
        <v>0</v>
      </c>
      <c r="O63" s="33">
        <f>VLOOKUP(A63,'Enrollee File- PASTE FROM WIKI'!$A:$M,13,FALSE)</f>
        <v>3</v>
      </c>
      <c r="P63" s="31">
        <f>VLOOKUP(A63,'Enrollee File- PASTE FROM WIKI'!$A:$N,14,FALSE)</f>
        <v>3</v>
      </c>
      <c r="Q63" s="31">
        <f>VLOOKUP(A63,'Enrollee File- PASTE FROM WIKI'!$A:$O,15,FALSE)</f>
        <v>3</v>
      </c>
      <c r="R63" s="31">
        <f>VLOOKUP(A63,'Enrollee File- PASTE FROM WIKI'!$A:$P,16,FALSE)</f>
        <v>3</v>
      </c>
      <c r="S63" s="31">
        <f>VLOOKUP($A63,'Enrollee File- PASTE FROM WIKI'!$1:$1048576,68,FALSE)</f>
        <v>0</v>
      </c>
      <c r="T63" s="33">
        <f>VLOOKUP(A63,'Enrollee File- PASTE FROM WIKI'!$A:$Q,17,FALSE)</f>
        <v>3</v>
      </c>
    </row>
    <row r="64" spans="1:20" ht="28" customHeight="1" x14ac:dyDescent="0.6">
      <c r="A64" s="82" t="str">
        <f>'Enrollee File- PASTE FROM WIKI'!A63</f>
        <v>d011318b-68f4-468f-be51-a24101028cdb</v>
      </c>
      <c r="B64" s="50" t="str">
        <f>VLOOKUP(A64,'Enrollee File- PASTE FROM WIKI'!$A:$C,3,FALSE)</f>
        <v>Kareem Hertzog</v>
      </c>
      <c r="C64" s="32" t="str">
        <f>VLOOKUP(A64,'Enrollee File- PASTE FROM WIKI'!$A:$D,4,FALSE)</f>
        <v>Enrolled</v>
      </c>
      <c r="D64" s="25" t="str">
        <f>VLOOKUP(A64,'Enrollee File- PASTE FROM WIKI'!$A:$AP,42,FALSE)</f>
        <v>Emilie Jones-McAdams</v>
      </c>
      <c r="E64" s="50" t="str">
        <f>VLOOKUP(A64,'Enrollee File- PASTE FROM WIKI'!$A:$AQ,43,FALSE)</f>
        <v xml:space="preserve">X303 I.S. X303 Leadership &amp; Community Service </v>
      </c>
      <c r="F64" s="31">
        <f>VLOOKUP(A64,'Enrollee File- PASTE FROM WIKI'!$A:$F,6,FALSE)</f>
        <v>3</v>
      </c>
      <c r="G64" s="31">
        <f>VLOOKUP(A64,'Enrollee File- PASTE FROM WIKI'!$A:$G,7,FALSE)</f>
        <v>2</v>
      </c>
      <c r="H64" s="31">
        <f>VLOOKUP(A64,'Enrollee File- PASTE FROM WIKI'!$A:$H,8,FALSE)</f>
        <v>2</v>
      </c>
      <c r="I64" s="31">
        <f>VLOOKUP($A64,'Enrollee File- PASTE FROM WIKI'!$1:$1048576,66,FALSE)</f>
        <v>0</v>
      </c>
      <c r="J64" s="33">
        <f>VLOOKUP(A64,'Enrollee File- PASTE FROM WIKI'!$A:$I,9,FALSE)</f>
        <v>2.5</v>
      </c>
      <c r="K64" s="31">
        <f>VLOOKUP(A64,'Enrollee File- PASTE FROM WIKI'!$A:$J,10,FALSE)</f>
        <v>3</v>
      </c>
      <c r="L64" s="31">
        <f>VLOOKUP(A64,'Enrollee File- PASTE FROM WIKI'!$A:$K,11,FALSE)</f>
        <v>2</v>
      </c>
      <c r="M64" s="31">
        <f>VLOOKUP(A64,'Enrollee File- PASTE FROM WIKI'!$A:$L,12,FALSE)</f>
        <v>1</v>
      </c>
      <c r="N64" s="31">
        <f>VLOOKUP($A64,'Enrollee File- PASTE FROM WIKI'!$1:$1048576,67,FALSE)</f>
        <v>0</v>
      </c>
      <c r="O64" s="33">
        <f>VLOOKUP(A64,'Enrollee File- PASTE FROM WIKI'!$A:$M,13,FALSE)</f>
        <v>2.25</v>
      </c>
      <c r="P64" s="31">
        <f>VLOOKUP(A64,'Enrollee File- PASTE FROM WIKI'!$A:$N,14,FALSE)</f>
        <v>3</v>
      </c>
      <c r="Q64" s="31">
        <f>VLOOKUP(A64,'Enrollee File- PASTE FROM WIKI'!$A:$O,15,FALSE)</f>
        <v>2</v>
      </c>
      <c r="R64" s="31">
        <f>VLOOKUP(A64,'Enrollee File- PASTE FROM WIKI'!$A:$P,16,FALSE)</f>
        <v>3</v>
      </c>
      <c r="S64" s="31">
        <f>VLOOKUP($A64,'Enrollee File- PASTE FROM WIKI'!$1:$1048576,68,FALSE)</f>
        <v>0</v>
      </c>
      <c r="T64" s="33">
        <f>VLOOKUP(A64,'Enrollee File- PASTE FROM WIKI'!$A:$Q,17,FALSE)</f>
        <v>2.75</v>
      </c>
    </row>
    <row r="65" spans="1:20" ht="28" customHeight="1" x14ac:dyDescent="0.6">
      <c r="A65" s="82" t="str">
        <f>'Enrollee File- PASTE FROM WIKI'!A64</f>
        <v>d5b35041-cf96-41f7-b6cf-a5b400dcadb0</v>
      </c>
      <c r="B65" s="50" t="str">
        <f>VLOOKUP(A65,'Enrollee File- PASTE FROM WIKI'!$A:$C,3,FALSE)</f>
        <v>Kareen Eustache</v>
      </c>
      <c r="C65" s="32" t="str">
        <f>VLOOKUP(A65,'Enrollee File- PASTE FROM WIKI'!$A:$D,4,FALSE)</f>
        <v>Enrolled</v>
      </c>
      <c r="D65" s="25" t="str">
        <f>VLOOKUP(A65,'Enrollee File- PASTE FROM WIKI'!$A:$AP,42,FALSE)</f>
        <v>Shonel Fraser</v>
      </c>
      <c r="E65" s="50" t="str">
        <f>VLOOKUP(A65,'Enrollee File- PASTE FROM WIKI'!$A:$AQ,43,FALSE)</f>
        <v xml:space="preserve">K671 Mott Hall Bridges </v>
      </c>
      <c r="F65" s="31">
        <f>VLOOKUP(A65,'Enrollee File- PASTE FROM WIKI'!$A:$F,6,FALSE)</f>
        <v>2</v>
      </c>
      <c r="G65" s="31">
        <f>VLOOKUP(A65,'Enrollee File- PASTE FROM WIKI'!$A:$G,7,FALSE)</f>
        <v>3</v>
      </c>
      <c r="H65" s="31">
        <f>VLOOKUP(A65,'Enrollee File- PASTE FROM WIKI'!$A:$H,8,FALSE)</f>
        <v>3</v>
      </c>
      <c r="I65" s="31">
        <f>VLOOKUP($A65,'Enrollee File- PASTE FROM WIKI'!$1:$1048576,66,FALSE)</f>
        <v>0</v>
      </c>
      <c r="J65" s="33">
        <f>VLOOKUP(A65,'Enrollee File- PASTE FROM WIKI'!$A:$I,9,FALSE)</f>
        <v>2.5</v>
      </c>
      <c r="K65" s="31">
        <f>VLOOKUP(A65,'Enrollee File- PASTE FROM WIKI'!$A:$J,10,FALSE)</f>
        <v>3</v>
      </c>
      <c r="L65" s="31">
        <f>VLOOKUP(A65,'Enrollee File- PASTE FROM WIKI'!$A:$K,11,FALSE)</f>
        <v>3</v>
      </c>
      <c r="M65" s="31">
        <f>VLOOKUP(A65,'Enrollee File- PASTE FROM WIKI'!$A:$L,12,FALSE)</f>
        <v>3</v>
      </c>
      <c r="N65" s="31">
        <f>VLOOKUP($A65,'Enrollee File- PASTE FROM WIKI'!$1:$1048576,67,FALSE)</f>
        <v>0</v>
      </c>
      <c r="O65" s="33">
        <f>VLOOKUP(A65,'Enrollee File- PASTE FROM WIKI'!$A:$M,13,FALSE)</f>
        <v>3</v>
      </c>
      <c r="P65" s="31">
        <f>VLOOKUP(A65,'Enrollee File- PASTE FROM WIKI'!$A:$N,14,FALSE)</f>
        <v>3</v>
      </c>
      <c r="Q65" s="31">
        <f>VLOOKUP(A65,'Enrollee File- PASTE FROM WIKI'!$A:$O,15,FALSE)</f>
        <v>2</v>
      </c>
      <c r="R65" s="31">
        <f>VLOOKUP(A65,'Enrollee File- PASTE FROM WIKI'!$A:$P,16,FALSE)</f>
        <v>2</v>
      </c>
      <c r="S65" s="31">
        <f>VLOOKUP($A65,'Enrollee File- PASTE FROM WIKI'!$1:$1048576,68,FALSE)</f>
        <v>0</v>
      </c>
      <c r="T65" s="33">
        <f>VLOOKUP(A65,'Enrollee File- PASTE FROM WIKI'!$A:$Q,17,FALSE)</f>
        <v>2.5</v>
      </c>
    </row>
    <row r="66" spans="1:20" ht="28" customHeight="1" x14ac:dyDescent="0.6">
      <c r="A66" s="82" t="str">
        <f>'Enrollee File- PASTE FROM WIKI'!A65</f>
        <v>e30ca972-7aa7-4f05-9b1e-a58400d69569</v>
      </c>
      <c r="B66" s="50" t="str">
        <f>VLOOKUP(A66,'Enrollee File- PASTE FROM WIKI'!$A:$C,3,FALSE)</f>
        <v>Karima N. Pace</v>
      </c>
      <c r="C66" s="32" t="str">
        <f>VLOOKUP(A66,'Enrollee File- PASTE FROM WIKI'!$A:$D,4,FALSE)</f>
        <v>Enrolled</v>
      </c>
      <c r="D66" s="25" t="str">
        <f>VLOOKUP(A66,'Enrollee File- PASTE FROM WIKI'!$A:$AP,42,FALSE)</f>
        <v>Natalie Martin</v>
      </c>
      <c r="E66" s="50" t="str">
        <f>VLOOKUP(A66,'Enrollee File- PASTE FROM WIKI'!$A:$AQ,43,FALSE)</f>
        <v xml:space="preserve">X323 Bronx Writing Academy </v>
      </c>
      <c r="F66" s="31">
        <f>VLOOKUP(A66,'Enrollee File- PASTE FROM WIKI'!$A:$F,6,FALSE)</f>
        <v>1</v>
      </c>
      <c r="G66" s="31">
        <f>VLOOKUP(A66,'Enrollee File- PASTE FROM WIKI'!$A:$G,7,FALSE)</f>
        <v>2</v>
      </c>
      <c r="H66" s="31">
        <f>VLOOKUP(A66,'Enrollee File- PASTE FROM WIKI'!$A:$H,8,FALSE)</f>
        <v>2</v>
      </c>
      <c r="I66" s="31">
        <f>VLOOKUP($A66,'Enrollee File- PASTE FROM WIKI'!$1:$1048576,66,FALSE)</f>
        <v>0</v>
      </c>
      <c r="J66" s="33">
        <f>VLOOKUP(A66,'Enrollee File- PASTE FROM WIKI'!$A:$I,9,FALSE)</f>
        <v>1.5</v>
      </c>
      <c r="K66" s="31">
        <f>VLOOKUP(A66,'Enrollee File- PASTE FROM WIKI'!$A:$J,10,FALSE)</f>
        <v>2</v>
      </c>
      <c r="L66" s="31">
        <f>VLOOKUP(A66,'Enrollee File- PASTE FROM WIKI'!$A:$K,11,FALSE)</f>
        <v>3</v>
      </c>
      <c r="M66" s="31">
        <f>VLOOKUP(A66,'Enrollee File- PASTE FROM WIKI'!$A:$L,12,FALSE)</f>
        <v>3</v>
      </c>
      <c r="N66" s="31">
        <f>VLOOKUP($A66,'Enrollee File- PASTE FROM WIKI'!$1:$1048576,67,FALSE)</f>
        <v>0</v>
      </c>
      <c r="O66" s="33">
        <f>VLOOKUP(A66,'Enrollee File- PASTE FROM WIKI'!$A:$M,13,FALSE)</f>
        <v>2.5</v>
      </c>
      <c r="P66" s="31">
        <f>VLOOKUP(A66,'Enrollee File- PASTE FROM WIKI'!$A:$N,14,FALSE)</f>
        <v>3</v>
      </c>
      <c r="Q66" s="31">
        <f>VLOOKUP(A66,'Enrollee File- PASTE FROM WIKI'!$A:$O,15,FALSE)</f>
        <v>3</v>
      </c>
      <c r="R66" s="31">
        <f>VLOOKUP(A66,'Enrollee File- PASTE FROM WIKI'!$A:$P,16,FALSE)</f>
        <v>3</v>
      </c>
      <c r="S66" s="31">
        <f>VLOOKUP($A66,'Enrollee File- PASTE FROM WIKI'!$1:$1048576,68,FALSE)</f>
        <v>0</v>
      </c>
      <c r="T66" s="33">
        <f>VLOOKUP(A66,'Enrollee File- PASTE FROM WIKI'!$A:$Q,17,FALSE)</f>
        <v>3</v>
      </c>
    </row>
    <row r="67" spans="1:20" ht="28" customHeight="1" x14ac:dyDescent="0.6">
      <c r="A67" s="82" t="str">
        <f>'Enrollee File- PASTE FROM WIKI'!A66</f>
        <v>2b5fac26-3f7f-4362-8e7f-a44d01492a8b</v>
      </c>
      <c r="B67" s="50" t="str">
        <f>VLOOKUP(A67,'Enrollee File- PASTE FROM WIKI'!$A:$C,3,FALSE)</f>
        <v>Katharine Rehder</v>
      </c>
      <c r="C67" s="32" t="str">
        <f>VLOOKUP(A67,'Enrollee File- PASTE FROM WIKI'!$A:$D,4,FALSE)</f>
        <v>Enrolled</v>
      </c>
      <c r="D67" s="25" t="str">
        <f>VLOOKUP(A67,'Enrollee File- PASTE FROM WIKI'!$A:$AP,42,FALSE)</f>
        <v>Joshua Cuozzo</v>
      </c>
      <c r="E67" s="50" t="str">
        <f>VLOOKUP(A67,'Enrollee File- PASTE FROM WIKI'!$A:$AQ,43,FALSE)</f>
        <v xml:space="preserve">X508 Bronxdale High School </v>
      </c>
      <c r="F67" s="31">
        <f>VLOOKUP(A67,'Enrollee File- PASTE FROM WIKI'!$A:$F,6,FALSE)</f>
        <v>2</v>
      </c>
      <c r="G67" s="31">
        <f>VLOOKUP(A67,'Enrollee File- PASTE FROM WIKI'!$A:$G,7,FALSE)</f>
        <v>2</v>
      </c>
      <c r="H67" s="31">
        <f>VLOOKUP(A67,'Enrollee File- PASTE FROM WIKI'!$A:$H,8,FALSE)</f>
        <v>2</v>
      </c>
      <c r="I67" s="31">
        <f>VLOOKUP($A67,'Enrollee File- PASTE FROM WIKI'!$1:$1048576,66,FALSE)</f>
        <v>0</v>
      </c>
      <c r="J67" s="33">
        <f>VLOOKUP(A67,'Enrollee File- PASTE FROM WIKI'!$A:$I,9,FALSE)</f>
        <v>2</v>
      </c>
      <c r="K67" s="31">
        <f>VLOOKUP(A67,'Enrollee File- PASTE FROM WIKI'!$A:$J,10,FALSE)</f>
        <v>3</v>
      </c>
      <c r="L67" s="31">
        <f>VLOOKUP(A67,'Enrollee File- PASTE FROM WIKI'!$A:$K,11,FALSE)</f>
        <v>2</v>
      </c>
      <c r="M67" s="31">
        <f>VLOOKUP(A67,'Enrollee File- PASTE FROM WIKI'!$A:$L,12,FALSE)</f>
        <v>3</v>
      </c>
      <c r="N67" s="31">
        <f>VLOOKUP($A67,'Enrollee File- PASTE FROM WIKI'!$1:$1048576,67,FALSE)</f>
        <v>0</v>
      </c>
      <c r="O67" s="33">
        <f>VLOOKUP(A67,'Enrollee File- PASTE FROM WIKI'!$A:$M,13,FALSE)</f>
        <v>2.75</v>
      </c>
      <c r="P67" s="31">
        <f>VLOOKUP(A67,'Enrollee File- PASTE FROM WIKI'!$A:$N,14,FALSE)</f>
        <v>3</v>
      </c>
      <c r="Q67" s="31">
        <f>VLOOKUP(A67,'Enrollee File- PASTE FROM WIKI'!$A:$O,15,FALSE)</f>
        <v>3</v>
      </c>
      <c r="R67" s="31">
        <f>VLOOKUP(A67,'Enrollee File- PASTE FROM WIKI'!$A:$P,16,FALSE)</f>
        <v>3</v>
      </c>
      <c r="S67" s="31">
        <f>VLOOKUP($A67,'Enrollee File- PASTE FROM WIKI'!$1:$1048576,68,FALSE)</f>
        <v>0</v>
      </c>
      <c r="T67" s="33">
        <f>VLOOKUP(A67,'Enrollee File- PASTE FROM WIKI'!$A:$Q,17,FALSE)</f>
        <v>3</v>
      </c>
    </row>
    <row r="68" spans="1:20" ht="28" customHeight="1" x14ac:dyDescent="0.6">
      <c r="A68" s="82" t="str">
        <f>'Enrollee File- PASTE FROM WIKI'!A67</f>
        <v>a024d0f9-7583-4f04-892b-a60e011ff6ba</v>
      </c>
      <c r="B68" s="50" t="str">
        <f>VLOOKUP(A68,'Enrollee File- PASTE FROM WIKI'!$A:$C,3,FALSE)</f>
        <v>Katherine Kosich</v>
      </c>
      <c r="C68" s="32" t="str">
        <f>VLOOKUP(A68,'Enrollee File- PASTE FROM WIKI'!$A:$D,4,FALSE)</f>
        <v>Enrolled</v>
      </c>
      <c r="D68" s="25" t="str">
        <f>VLOOKUP(A68,'Enrollee File- PASTE FROM WIKI'!$A:$AP,42,FALSE)</f>
        <v>Kelly Pelan</v>
      </c>
      <c r="E68" s="50" t="str">
        <f>VLOOKUP(A68,'Enrollee File- PASTE FROM WIKI'!$A:$AQ,43,FALSE)</f>
        <v xml:space="preserve">M079 Dr. Horan School M079 </v>
      </c>
      <c r="F68" s="31">
        <f>VLOOKUP(A68,'Enrollee File- PASTE FROM WIKI'!$A:$F,6,FALSE)</f>
        <v>3</v>
      </c>
      <c r="G68" s="31">
        <f>VLOOKUP(A68,'Enrollee File- PASTE FROM WIKI'!$A:$G,7,FALSE)</f>
        <v>3</v>
      </c>
      <c r="H68" s="31">
        <f>VLOOKUP(A68,'Enrollee File- PASTE FROM WIKI'!$A:$H,8,FALSE)</f>
        <v>3</v>
      </c>
      <c r="I68" s="31">
        <f>VLOOKUP($A68,'Enrollee File- PASTE FROM WIKI'!$1:$1048576,66,FALSE)</f>
        <v>0</v>
      </c>
      <c r="J68" s="33">
        <f>VLOOKUP(A68,'Enrollee File- PASTE FROM WIKI'!$A:$I,9,FALSE)</f>
        <v>3</v>
      </c>
      <c r="K68" s="31">
        <f>VLOOKUP(A68,'Enrollee File- PASTE FROM WIKI'!$A:$J,10,FALSE)</f>
        <v>3</v>
      </c>
      <c r="L68" s="31">
        <f>VLOOKUP(A68,'Enrollee File- PASTE FROM WIKI'!$A:$K,11,FALSE)</f>
        <v>3</v>
      </c>
      <c r="M68" s="31">
        <f>VLOOKUP(A68,'Enrollee File- PASTE FROM WIKI'!$A:$L,12,FALSE)</f>
        <v>3</v>
      </c>
      <c r="N68" s="31">
        <f>VLOOKUP($A68,'Enrollee File- PASTE FROM WIKI'!$1:$1048576,67,FALSE)</f>
        <v>0</v>
      </c>
      <c r="O68" s="33">
        <f>VLOOKUP(A68,'Enrollee File- PASTE FROM WIKI'!$A:$M,13,FALSE)</f>
        <v>3</v>
      </c>
      <c r="P68" s="31">
        <f>VLOOKUP(A68,'Enrollee File- PASTE FROM WIKI'!$A:$N,14,FALSE)</f>
        <v>3</v>
      </c>
      <c r="Q68" s="31">
        <f>VLOOKUP(A68,'Enrollee File- PASTE FROM WIKI'!$A:$O,15,FALSE)</f>
        <v>2</v>
      </c>
      <c r="R68" s="31">
        <f>VLOOKUP(A68,'Enrollee File- PASTE FROM WIKI'!$A:$P,16,FALSE)</f>
        <v>3</v>
      </c>
      <c r="S68" s="31">
        <f>VLOOKUP($A68,'Enrollee File- PASTE FROM WIKI'!$1:$1048576,68,FALSE)</f>
        <v>0</v>
      </c>
      <c r="T68" s="33">
        <f>VLOOKUP(A68,'Enrollee File- PASTE FROM WIKI'!$A:$Q,17,FALSE)</f>
        <v>2.75</v>
      </c>
    </row>
    <row r="69" spans="1:20" ht="28" customHeight="1" x14ac:dyDescent="0.6">
      <c r="A69" s="82" t="str">
        <f>'Enrollee File- PASTE FROM WIKI'!A68</f>
        <v>88b1dfe6-7bd0-4fe1-afea-a6010128e600</v>
      </c>
      <c r="B69" s="50" t="str">
        <f>VLOOKUP(A69,'Enrollee File- PASTE FROM WIKI'!$A:$C,3,FALSE)</f>
        <v>Kendell May</v>
      </c>
      <c r="C69" s="32" t="str">
        <f>VLOOKUP(A69,'Enrollee File- PASTE FROM WIKI'!$A:$D,4,FALSE)</f>
        <v>Enrolled</v>
      </c>
      <c r="D69" s="25" t="str">
        <f>VLOOKUP(A69,'Enrollee File- PASTE FROM WIKI'!$A:$AP,42,FALSE)</f>
        <v>Hugh Fletcher</v>
      </c>
      <c r="E69" s="50" t="str">
        <f>VLOOKUP(A69,'Enrollee File- PASTE FROM WIKI'!$A:$AQ,43,FALSE)</f>
        <v xml:space="preserve">X274 THE NEW AMERICAN ACADEMY AT ROBERTO CLEMENTE STATE PARK </v>
      </c>
      <c r="F69" s="31">
        <f>VLOOKUP(A69,'Enrollee File- PASTE FROM WIKI'!$A:$F,6,FALSE)</f>
        <v>2</v>
      </c>
      <c r="G69" s="31">
        <f>VLOOKUP(A69,'Enrollee File- PASTE FROM WIKI'!$A:$G,7,FALSE)</f>
        <v>2</v>
      </c>
      <c r="H69" s="31">
        <f>VLOOKUP(A69,'Enrollee File- PASTE FROM WIKI'!$A:$H,8,FALSE)</f>
        <v>2</v>
      </c>
      <c r="I69" s="31">
        <f>VLOOKUP($A69,'Enrollee File- PASTE FROM WIKI'!$1:$1048576,66,FALSE)</f>
        <v>0</v>
      </c>
      <c r="J69" s="33">
        <f>VLOOKUP(A69,'Enrollee File- PASTE FROM WIKI'!$A:$I,9,FALSE)</f>
        <v>2</v>
      </c>
      <c r="K69" s="31">
        <f>VLOOKUP(A69,'Enrollee File- PASTE FROM WIKI'!$A:$J,10,FALSE)</f>
        <v>3</v>
      </c>
      <c r="L69" s="31">
        <f>VLOOKUP(A69,'Enrollee File- PASTE FROM WIKI'!$A:$K,11,FALSE)</f>
        <v>3</v>
      </c>
      <c r="M69" s="31">
        <f>VLOOKUP(A69,'Enrollee File- PASTE FROM WIKI'!$A:$L,12,FALSE)</f>
        <v>2</v>
      </c>
      <c r="N69" s="31">
        <f>VLOOKUP($A69,'Enrollee File- PASTE FROM WIKI'!$1:$1048576,67,FALSE)</f>
        <v>0</v>
      </c>
      <c r="O69" s="33">
        <f>VLOOKUP(A69,'Enrollee File- PASTE FROM WIKI'!$A:$M,13,FALSE)</f>
        <v>2.75</v>
      </c>
      <c r="P69" s="31">
        <f>VLOOKUP(A69,'Enrollee File- PASTE FROM WIKI'!$A:$N,14,FALSE)</f>
        <v>3</v>
      </c>
      <c r="Q69" s="31">
        <f>VLOOKUP(A69,'Enrollee File- PASTE FROM WIKI'!$A:$O,15,FALSE)</f>
        <v>3</v>
      </c>
      <c r="R69" s="31">
        <f>VLOOKUP(A69,'Enrollee File- PASTE FROM WIKI'!$A:$P,16,FALSE)</f>
        <v>2</v>
      </c>
      <c r="S69" s="31">
        <f>VLOOKUP($A69,'Enrollee File- PASTE FROM WIKI'!$1:$1048576,68,FALSE)</f>
        <v>0</v>
      </c>
      <c r="T69" s="33">
        <f>VLOOKUP(A69,'Enrollee File- PASTE FROM WIKI'!$A:$Q,17,FALSE)</f>
        <v>2.75</v>
      </c>
    </row>
    <row r="70" spans="1:20" ht="28" customHeight="1" x14ac:dyDescent="0.6">
      <c r="A70" s="82" t="str">
        <f>'Enrollee File- PASTE FROM WIKI'!A69</f>
        <v>9dc99b9f-aac8-4837-ac7a-a60a01227504</v>
      </c>
      <c r="B70" s="50" t="str">
        <f>VLOOKUP(A70,'Enrollee File- PASTE FROM WIKI'!$A:$C,3,FALSE)</f>
        <v>Kevin Robillard</v>
      </c>
      <c r="C70" s="32" t="str">
        <f>VLOOKUP(A70,'Enrollee File- PASTE FROM WIKI'!$A:$D,4,FALSE)</f>
        <v>Enrolled</v>
      </c>
      <c r="D70" s="25" t="str">
        <f>VLOOKUP(A70,'Enrollee File- PASTE FROM WIKI'!$A:$AP,42,FALSE)</f>
        <v>Rob York</v>
      </c>
      <c r="E70" s="50" t="str">
        <f>VLOOKUP(A70,'Enrollee File- PASTE FROM WIKI'!$A:$AQ,43,FALSE)</f>
        <v xml:space="preserve">X721 P.S. X721 - Stephen McSweeney School </v>
      </c>
      <c r="F70" s="31">
        <f>VLOOKUP(A70,'Enrollee File- PASTE FROM WIKI'!$A:$F,6,FALSE)</f>
        <v>2</v>
      </c>
      <c r="G70" s="31">
        <f>VLOOKUP(A70,'Enrollee File- PASTE FROM WIKI'!$A:$G,7,FALSE)</f>
        <v>2</v>
      </c>
      <c r="H70" s="31">
        <f>VLOOKUP(A70,'Enrollee File- PASTE FROM WIKI'!$A:$H,8,FALSE)</f>
        <v>2</v>
      </c>
      <c r="I70" s="31">
        <f>VLOOKUP($A70,'Enrollee File- PASTE FROM WIKI'!$1:$1048576,66,FALSE)</f>
        <v>0</v>
      </c>
      <c r="J70" s="33">
        <f>VLOOKUP(A70,'Enrollee File- PASTE FROM WIKI'!$A:$I,9,FALSE)</f>
        <v>2</v>
      </c>
      <c r="K70" s="31">
        <f>VLOOKUP(A70,'Enrollee File- PASTE FROM WIKI'!$A:$J,10,FALSE)</f>
        <v>3</v>
      </c>
      <c r="L70" s="31">
        <f>VLOOKUP(A70,'Enrollee File- PASTE FROM WIKI'!$A:$K,11,FALSE)</f>
        <v>2</v>
      </c>
      <c r="M70" s="31">
        <f>VLOOKUP(A70,'Enrollee File- PASTE FROM WIKI'!$A:$L,12,FALSE)</f>
        <v>2</v>
      </c>
      <c r="N70" s="31">
        <f>VLOOKUP($A70,'Enrollee File- PASTE FROM WIKI'!$1:$1048576,67,FALSE)</f>
        <v>0</v>
      </c>
      <c r="O70" s="33">
        <f>VLOOKUP(A70,'Enrollee File- PASTE FROM WIKI'!$A:$M,13,FALSE)</f>
        <v>2.5</v>
      </c>
      <c r="P70" s="31">
        <f>VLOOKUP(A70,'Enrollee File- PASTE FROM WIKI'!$A:$N,14,FALSE)</f>
        <v>3</v>
      </c>
      <c r="Q70" s="31">
        <f>VLOOKUP(A70,'Enrollee File- PASTE FROM WIKI'!$A:$O,15,FALSE)</f>
        <v>3</v>
      </c>
      <c r="R70" s="31">
        <f>VLOOKUP(A70,'Enrollee File- PASTE FROM WIKI'!$A:$P,16,FALSE)</f>
        <v>2</v>
      </c>
      <c r="S70" s="31">
        <f>VLOOKUP($A70,'Enrollee File- PASTE FROM WIKI'!$1:$1048576,68,FALSE)</f>
        <v>0</v>
      </c>
      <c r="T70" s="33">
        <f>VLOOKUP(A70,'Enrollee File- PASTE FROM WIKI'!$A:$Q,17,FALSE)</f>
        <v>2.75</v>
      </c>
    </row>
    <row r="71" spans="1:20" ht="28" customHeight="1" x14ac:dyDescent="0.6">
      <c r="A71" s="82" t="str">
        <f>'Enrollee File- PASTE FROM WIKI'!A70</f>
        <v>a8a74548-1e82-427e-833b-a5c500ff5711</v>
      </c>
      <c r="B71" s="50" t="str">
        <f>VLOOKUP(A71,'Enrollee File- PASTE FROM WIKI'!$A:$C,3,FALSE)</f>
        <v>Kwashee Totimeh</v>
      </c>
      <c r="C71" s="32" t="str">
        <f>VLOOKUP(A71,'Enrollee File- PASTE FROM WIKI'!$A:$D,4,FALSE)</f>
        <v>Enrolled</v>
      </c>
      <c r="D71" s="25" t="str">
        <f>VLOOKUP(A71,'Enrollee File- PASTE FROM WIKI'!$A:$AP,42,FALSE)</f>
        <v>Jason Petsch</v>
      </c>
      <c r="E71" s="50" t="str">
        <f>VLOOKUP(A71,'Enrollee File- PASTE FROM WIKI'!$A:$AQ,43,FALSE)</f>
        <v xml:space="preserve">X228 MS 228 Jonas Bronck Academy </v>
      </c>
      <c r="F71" s="31">
        <f>VLOOKUP(A71,'Enrollee File- PASTE FROM WIKI'!$A:$F,6,FALSE)</f>
        <v>2</v>
      </c>
      <c r="G71" s="31">
        <f>VLOOKUP(A71,'Enrollee File- PASTE FROM WIKI'!$A:$G,7,FALSE)</f>
        <v>2</v>
      </c>
      <c r="H71" s="31">
        <f>VLOOKUP(A71,'Enrollee File- PASTE FROM WIKI'!$A:$H,8,FALSE)</f>
        <v>2</v>
      </c>
      <c r="I71" s="31">
        <f>VLOOKUP($A71,'Enrollee File- PASTE FROM WIKI'!$1:$1048576,66,FALSE)</f>
        <v>0</v>
      </c>
      <c r="J71" s="33">
        <f>VLOOKUP(A71,'Enrollee File- PASTE FROM WIKI'!$A:$I,9,FALSE)</f>
        <v>2</v>
      </c>
      <c r="K71" s="31">
        <f>VLOOKUP(A71,'Enrollee File- PASTE FROM WIKI'!$A:$J,10,FALSE)</f>
        <v>3</v>
      </c>
      <c r="L71" s="31">
        <f>VLOOKUP(A71,'Enrollee File- PASTE FROM WIKI'!$A:$K,11,FALSE)</f>
        <v>2</v>
      </c>
      <c r="M71" s="31">
        <f>VLOOKUP(A71,'Enrollee File- PASTE FROM WIKI'!$A:$L,12,FALSE)</f>
        <v>3</v>
      </c>
      <c r="N71" s="31">
        <f>VLOOKUP($A71,'Enrollee File- PASTE FROM WIKI'!$1:$1048576,67,FALSE)</f>
        <v>0</v>
      </c>
      <c r="O71" s="33">
        <f>VLOOKUP(A71,'Enrollee File- PASTE FROM WIKI'!$A:$M,13,FALSE)</f>
        <v>2.75</v>
      </c>
      <c r="P71" s="31">
        <f>VLOOKUP(A71,'Enrollee File- PASTE FROM WIKI'!$A:$N,14,FALSE)</f>
        <v>3</v>
      </c>
      <c r="Q71" s="31">
        <f>VLOOKUP(A71,'Enrollee File- PASTE FROM WIKI'!$A:$O,15,FALSE)</f>
        <v>3</v>
      </c>
      <c r="R71" s="31">
        <f>VLOOKUP(A71,'Enrollee File- PASTE FROM WIKI'!$A:$P,16,FALSE)</f>
        <v>3</v>
      </c>
      <c r="S71" s="31">
        <f>VLOOKUP($A71,'Enrollee File- PASTE FROM WIKI'!$1:$1048576,68,FALSE)</f>
        <v>0</v>
      </c>
      <c r="T71" s="33">
        <f>VLOOKUP(A71,'Enrollee File- PASTE FROM WIKI'!$A:$Q,17,FALSE)</f>
        <v>3</v>
      </c>
    </row>
    <row r="72" spans="1:20" ht="28" customHeight="1" x14ac:dyDescent="0.6">
      <c r="A72" s="82" t="str">
        <f>'Enrollee File- PASTE FROM WIKI'!A71</f>
        <v>cd3685e9-95f9-483c-8135-a5ae00d4d6d9</v>
      </c>
      <c r="B72" s="50" t="str">
        <f>VLOOKUP(A72,'Enrollee File- PASTE FROM WIKI'!$A:$C,3,FALSE)</f>
        <v>Laly Baez</v>
      </c>
      <c r="C72" s="32" t="str">
        <f>VLOOKUP(A72,'Enrollee File- PASTE FROM WIKI'!$A:$D,4,FALSE)</f>
        <v>Enrolled</v>
      </c>
      <c r="D72" s="25" t="str">
        <f>VLOOKUP(A72,'Enrollee File- PASTE FROM WIKI'!$A:$AP,42,FALSE)</f>
        <v>Stephanie Carlson</v>
      </c>
      <c r="E72" s="50" t="str">
        <f>VLOOKUP(A72,'Enrollee File- PASTE FROM WIKI'!$A:$AQ,43,FALSE)</f>
        <v xml:space="preserve">X303 I.S. X303 Leadership &amp; Community Service </v>
      </c>
      <c r="F72" s="31">
        <f>VLOOKUP(A72,'Enrollee File- PASTE FROM WIKI'!$A:$F,6,FALSE)</f>
        <v>1</v>
      </c>
      <c r="G72" s="31">
        <f>VLOOKUP(A72,'Enrollee File- PASTE FROM WIKI'!$A:$G,7,FALSE)</f>
        <v>2</v>
      </c>
      <c r="H72" s="31">
        <f>VLOOKUP(A72,'Enrollee File- PASTE FROM WIKI'!$A:$H,8,FALSE)</f>
        <v>1</v>
      </c>
      <c r="I72" s="31">
        <f>VLOOKUP($A72,'Enrollee File- PASTE FROM WIKI'!$1:$1048576,66,FALSE)</f>
        <v>0</v>
      </c>
      <c r="J72" s="33">
        <f>VLOOKUP(A72,'Enrollee File- PASTE FROM WIKI'!$A:$I,9,FALSE)</f>
        <v>1.25</v>
      </c>
      <c r="K72" s="31">
        <f>VLOOKUP(A72,'Enrollee File- PASTE FROM WIKI'!$A:$J,10,FALSE)</f>
        <v>3</v>
      </c>
      <c r="L72" s="31">
        <f>VLOOKUP(A72,'Enrollee File- PASTE FROM WIKI'!$A:$K,11,FALSE)</f>
        <v>2</v>
      </c>
      <c r="M72" s="31">
        <f>VLOOKUP(A72,'Enrollee File- PASTE FROM WIKI'!$A:$L,12,FALSE)</f>
        <v>3</v>
      </c>
      <c r="N72" s="31">
        <f>VLOOKUP($A72,'Enrollee File- PASTE FROM WIKI'!$1:$1048576,67,FALSE)</f>
        <v>0</v>
      </c>
      <c r="O72" s="33">
        <f>VLOOKUP(A72,'Enrollee File- PASTE FROM WIKI'!$A:$M,13,FALSE)</f>
        <v>2.75</v>
      </c>
      <c r="P72" s="31">
        <f>VLOOKUP(A72,'Enrollee File- PASTE FROM WIKI'!$A:$N,14,FALSE)</f>
        <v>3</v>
      </c>
      <c r="Q72" s="31">
        <f>VLOOKUP(A72,'Enrollee File- PASTE FROM WIKI'!$A:$O,15,FALSE)</f>
        <v>3</v>
      </c>
      <c r="R72" s="31">
        <f>VLOOKUP(A72,'Enrollee File- PASTE FROM WIKI'!$A:$P,16,FALSE)</f>
        <v>2</v>
      </c>
      <c r="S72" s="31">
        <f>VLOOKUP($A72,'Enrollee File- PASTE FROM WIKI'!$1:$1048576,68,FALSE)</f>
        <v>0</v>
      </c>
      <c r="T72" s="33">
        <f>VLOOKUP(A72,'Enrollee File- PASTE FROM WIKI'!$A:$Q,17,FALSE)</f>
        <v>2.75</v>
      </c>
    </row>
    <row r="73" spans="1:20" ht="28" customHeight="1" x14ac:dyDescent="0.6">
      <c r="A73" s="82" t="str">
        <f>'Enrollee File- PASTE FROM WIKI'!A72</f>
        <v>7c1e98cc-bca2-4a16-9204-a52a01330232</v>
      </c>
      <c r="B73" s="50" t="str">
        <f>VLOOKUP(A73,'Enrollee File- PASTE FROM WIKI'!$A:$C,3,FALSE)</f>
        <v>Laneek Semple</v>
      </c>
      <c r="C73" s="32" t="str">
        <f>VLOOKUP(A73,'Enrollee File- PASTE FROM WIKI'!$A:$D,4,FALSE)</f>
        <v>Enrolled</v>
      </c>
      <c r="D73" s="25" t="str">
        <f>VLOOKUP(A73,'Enrollee File- PASTE FROM WIKI'!$A:$AP,42,FALSE)</f>
        <v>Stephanie  Velez</v>
      </c>
      <c r="E73" s="50" t="str">
        <f>VLOOKUP(A73,'Enrollee File- PASTE FROM WIKI'!$A:$AQ,43,FALSE)</f>
        <v xml:space="preserve">K562 Evergreen Middle School </v>
      </c>
      <c r="F73" s="31">
        <f>VLOOKUP(A73,'Enrollee File- PASTE FROM WIKI'!$A:$F,6,FALSE)</f>
        <v>2</v>
      </c>
      <c r="G73" s="31">
        <f>VLOOKUP(A73,'Enrollee File- PASTE FROM WIKI'!$A:$G,7,FALSE)</f>
        <v>2</v>
      </c>
      <c r="H73" s="31">
        <f>VLOOKUP(A73,'Enrollee File- PASTE FROM WIKI'!$A:$H,8,FALSE)</f>
        <v>2</v>
      </c>
      <c r="I73" s="31">
        <f>VLOOKUP($A73,'Enrollee File- PASTE FROM WIKI'!$1:$1048576,66,FALSE)</f>
        <v>0</v>
      </c>
      <c r="J73" s="33">
        <f>VLOOKUP(A73,'Enrollee File- PASTE FROM WIKI'!$A:$I,9,FALSE)</f>
        <v>2</v>
      </c>
      <c r="K73" s="31">
        <f>VLOOKUP(A73,'Enrollee File- PASTE FROM WIKI'!$A:$J,10,FALSE)</f>
        <v>3</v>
      </c>
      <c r="L73" s="31">
        <f>VLOOKUP(A73,'Enrollee File- PASTE FROM WIKI'!$A:$K,11,FALSE)</f>
        <v>2</v>
      </c>
      <c r="M73" s="31">
        <f>VLOOKUP(A73,'Enrollee File- PASTE FROM WIKI'!$A:$L,12,FALSE)</f>
        <v>2</v>
      </c>
      <c r="N73" s="31">
        <f>VLOOKUP($A73,'Enrollee File- PASTE FROM WIKI'!$1:$1048576,67,FALSE)</f>
        <v>0</v>
      </c>
      <c r="O73" s="33">
        <f>VLOOKUP(A73,'Enrollee File- PASTE FROM WIKI'!$A:$M,13,FALSE)</f>
        <v>2.5</v>
      </c>
      <c r="P73" s="31">
        <f>VLOOKUP(A73,'Enrollee File- PASTE FROM WIKI'!$A:$N,14,FALSE)</f>
        <v>3</v>
      </c>
      <c r="Q73" s="31">
        <f>VLOOKUP(A73,'Enrollee File- PASTE FROM WIKI'!$A:$O,15,FALSE)</f>
        <v>3</v>
      </c>
      <c r="R73" s="31">
        <f>VLOOKUP(A73,'Enrollee File- PASTE FROM WIKI'!$A:$P,16,FALSE)</f>
        <v>3</v>
      </c>
      <c r="S73" s="31">
        <f>VLOOKUP($A73,'Enrollee File- PASTE FROM WIKI'!$1:$1048576,68,FALSE)</f>
        <v>0</v>
      </c>
      <c r="T73" s="33">
        <f>VLOOKUP(A73,'Enrollee File- PASTE FROM WIKI'!$A:$Q,17,FALSE)</f>
        <v>3</v>
      </c>
    </row>
    <row r="74" spans="1:20" ht="28" customHeight="1" x14ac:dyDescent="0.6">
      <c r="A74" s="82" t="str">
        <f>'Enrollee File- PASTE FROM WIKI'!A73</f>
        <v>0d0c0448-09bc-403a-a0c7-a3a8013af0d7</v>
      </c>
      <c r="B74" s="50" t="str">
        <f>VLOOKUP(A74,'Enrollee File- PASTE FROM WIKI'!$A:$C,3,FALSE)</f>
        <v>Lasasha Oyo</v>
      </c>
      <c r="C74" s="32" t="str">
        <f>VLOOKUP(A74,'Enrollee File- PASTE FROM WIKI'!$A:$D,4,FALSE)</f>
        <v>Enrolled</v>
      </c>
      <c r="D74" s="25" t="str">
        <f>VLOOKUP(A74,'Enrollee File- PASTE FROM WIKI'!$A:$AP,42,FALSE)</f>
        <v>Sashennae Williams</v>
      </c>
      <c r="E74" s="50" t="str">
        <f>VLOOKUP(A74,'Enrollee File- PASTE FROM WIKI'!$A:$AQ,43,FALSE)</f>
        <v xml:space="preserve">M079 Dr. Horan School M079 </v>
      </c>
      <c r="F74" s="31">
        <f>VLOOKUP(A74,'Enrollee File- PASTE FROM WIKI'!$A:$F,6,FALSE)</f>
        <v>2</v>
      </c>
      <c r="G74" s="31">
        <f>VLOOKUP(A74,'Enrollee File- PASTE FROM WIKI'!$A:$G,7,FALSE)</f>
        <v>3</v>
      </c>
      <c r="H74" s="31">
        <f>VLOOKUP(A74,'Enrollee File- PASTE FROM WIKI'!$A:$H,8,FALSE)</f>
        <v>1</v>
      </c>
      <c r="I74" s="31">
        <f>VLOOKUP($A74,'Enrollee File- PASTE FROM WIKI'!$1:$1048576,66,FALSE)</f>
        <v>0</v>
      </c>
      <c r="J74" s="33">
        <f>VLOOKUP(A74,'Enrollee File- PASTE FROM WIKI'!$A:$I,9,FALSE)</f>
        <v>2</v>
      </c>
      <c r="K74" s="31">
        <f>VLOOKUP(A74,'Enrollee File- PASTE FROM WIKI'!$A:$J,10,FALSE)</f>
        <v>3</v>
      </c>
      <c r="L74" s="31">
        <f>VLOOKUP(A74,'Enrollee File- PASTE FROM WIKI'!$A:$K,11,FALSE)</f>
        <v>3</v>
      </c>
      <c r="M74" s="31">
        <f>VLOOKUP(A74,'Enrollee File- PASTE FROM WIKI'!$A:$L,12,FALSE)</f>
        <v>2</v>
      </c>
      <c r="N74" s="31">
        <f>VLOOKUP($A74,'Enrollee File- PASTE FROM WIKI'!$1:$1048576,67,FALSE)</f>
        <v>0</v>
      </c>
      <c r="O74" s="33">
        <f>VLOOKUP(A74,'Enrollee File- PASTE FROM WIKI'!$A:$M,13,FALSE)</f>
        <v>2.75</v>
      </c>
      <c r="P74" s="31">
        <f>VLOOKUP(A74,'Enrollee File- PASTE FROM WIKI'!$A:$N,14,FALSE)</f>
        <v>3</v>
      </c>
      <c r="Q74" s="31">
        <f>VLOOKUP(A74,'Enrollee File- PASTE FROM WIKI'!$A:$O,15,FALSE)</f>
        <v>3</v>
      </c>
      <c r="R74" s="31">
        <f>VLOOKUP(A74,'Enrollee File- PASTE FROM WIKI'!$A:$P,16,FALSE)</f>
        <v>3</v>
      </c>
      <c r="S74" s="31">
        <f>VLOOKUP($A74,'Enrollee File- PASTE FROM WIKI'!$1:$1048576,68,FALSE)</f>
        <v>0</v>
      </c>
      <c r="T74" s="33">
        <f>VLOOKUP(A74,'Enrollee File- PASTE FROM WIKI'!$A:$Q,17,FALSE)</f>
        <v>3</v>
      </c>
    </row>
    <row r="75" spans="1:20" ht="28" customHeight="1" x14ac:dyDescent="0.6">
      <c r="A75" s="82" t="str">
        <f>'Enrollee File- PASTE FROM WIKI'!A74</f>
        <v>6b56a202-d49b-4bf0-a4cb-a5e6012c088d</v>
      </c>
      <c r="B75" s="50" t="str">
        <f>VLOOKUP(A75,'Enrollee File- PASTE FROM WIKI'!$A:$C,3,FALSE)</f>
        <v>Laura Silver</v>
      </c>
      <c r="C75" s="32" t="str">
        <f>VLOOKUP(A75,'Enrollee File- PASTE FROM WIKI'!$A:$D,4,FALSE)</f>
        <v>Enrolled</v>
      </c>
      <c r="D75" s="25" t="str">
        <f>VLOOKUP(A75,'Enrollee File- PASTE FROM WIKI'!$A:$AP,42,FALSE)</f>
        <v>Monique Wilson</v>
      </c>
      <c r="E75" s="50" t="str">
        <f>VLOOKUP(A75,'Enrollee File- PASTE FROM WIKI'!$A:$AQ,43,FALSE)</f>
        <v xml:space="preserve">M057 James Weldon Johnson </v>
      </c>
      <c r="F75" s="31">
        <f>VLOOKUP(A75,'Enrollee File- PASTE FROM WIKI'!$A:$F,6,FALSE)</f>
        <v>2</v>
      </c>
      <c r="G75" s="31">
        <f>VLOOKUP(A75,'Enrollee File- PASTE FROM WIKI'!$A:$G,7,FALSE)</f>
        <v>2</v>
      </c>
      <c r="H75" s="31">
        <f>VLOOKUP(A75,'Enrollee File- PASTE FROM WIKI'!$A:$H,8,FALSE)</f>
        <v>2</v>
      </c>
      <c r="I75" s="31">
        <f>VLOOKUP($A75,'Enrollee File- PASTE FROM WIKI'!$1:$1048576,66,FALSE)</f>
        <v>0</v>
      </c>
      <c r="J75" s="33">
        <f>VLOOKUP(A75,'Enrollee File- PASTE FROM WIKI'!$A:$I,9,FALSE)</f>
        <v>2</v>
      </c>
      <c r="K75" s="31">
        <f>VLOOKUP(A75,'Enrollee File- PASTE FROM WIKI'!$A:$J,10,FALSE)</f>
        <v>2</v>
      </c>
      <c r="L75" s="31">
        <f>VLOOKUP(A75,'Enrollee File- PASTE FROM WIKI'!$A:$K,11,FALSE)</f>
        <v>3</v>
      </c>
      <c r="M75" s="31">
        <f>VLOOKUP(A75,'Enrollee File- PASTE FROM WIKI'!$A:$L,12,FALSE)</f>
        <v>3</v>
      </c>
      <c r="N75" s="31">
        <f>VLOOKUP($A75,'Enrollee File- PASTE FROM WIKI'!$1:$1048576,67,FALSE)</f>
        <v>0</v>
      </c>
      <c r="O75" s="33">
        <f>VLOOKUP(A75,'Enrollee File- PASTE FROM WIKI'!$A:$M,13,FALSE)</f>
        <v>2.5</v>
      </c>
      <c r="P75" s="31">
        <f>VLOOKUP(A75,'Enrollee File- PASTE FROM WIKI'!$A:$N,14,FALSE)</f>
        <v>3</v>
      </c>
      <c r="Q75" s="31">
        <f>VLOOKUP(A75,'Enrollee File- PASTE FROM WIKI'!$A:$O,15,FALSE)</f>
        <v>2</v>
      </c>
      <c r="R75" s="31">
        <f>VLOOKUP(A75,'Enrollee File- PASTE FROM WIKI'!$A:$P,16,FALSE)</f>
        <v>2</v>
      </c>
      <c r="S75" s="31">
        <f>VLOOKUP($A75,'Enrollee File- PASTE FROM WIKI'!$1:$1048576,68,FALSE)</f>
        <v>0</v>
      </c>
      <c r="T75" s="33">
        <f>VLOOKUP(A75,'Enrollee File- PASTE FROM WIKI'!$A:$Q,17,FALSE)</f>
        <v>2.5</v>
      </c>
    </row>
    <row r="76" spans="1:20" ht="28" customHeight="1" x14ac:dyDescent="0.6">
      <c r="A76" s="82" t="str">
        <f>'Enrollee File- PASTE FROM WIKI'!A75</f>
        <v>aad0d7a4-aacc-4cf4-b81b-a59e009b53da</v>
      </c>
      <c r="B76" s="50" t="str">
        <f>VLOOKUP(A76,'Enrollee File- PASTE FROM WIKI'!$A:$C,3,FALSE)</f>
        <v>Leslie Seifert</v>
      </c>
      <c r="C76" s="32" t="str">
        <f>VLOOKUP(A76,'Enrollee File- PASTE FROM WIKI'!$A:$D,4,FALSE)</f>
        <v>Enrolled</v>
      </c>
      <c r="D76" s="25" t="str">
        <f>VLOOKUP(A76,'Enrollee File- PASTE FROM WIKI'!$A:$AP,42,FALSE)</f>
        <v>Charlotte Wellington</v>
      </c>
      <c r="E76" s="50" t="str">
        <f>VLOOKUP(A76,'Enrollee File- PASTE FROM WIKI'!$A:$AQ,43,FALSE)</f>
        <v xml:space="preserve">X323 Bronx Writing Academy </v>
      </c>
      <c r="F76" s="31">
        <f>VLOOKUP(A76,'Enrollee File- PASTE FROM WIKI'!$A:$F,6,FALSE)</f>
        <v>1</v>
      </c>
      <c r="G76" s="31">
        <f>VLOOKUP(A76,'Enrollee File- PASTE FROM WIKI'!$A:$G,7,FALSE)</f>
        <v>2</v>
      </c>
      <c r="H76" s="31">
        <f>VLOOKUP(A76,'Enrollee File- PASTE FROM WIKI'!$A:$H,8,FALSE)</f>
        <v>2</v>
      </c>
      <c r="I76" s="31">
        <f>VLOOKUP($A76,'Enrollee File- PASTE FROM WIKI'!$1:$1048576,66,FALSE)</f>
        <v>0</v>
      </c>
      <c r="J76" s="33">
        <f>VLOOKUP(A76,'Enrollee File- PASTE FROM WIKI'!$A:$I,9,FALSE)</f>
        <v>1.5</v>
      </c>
      <c r="K76" s="31">
        <f>VLOOKUP(A76,'Enrollee File- PASTE FROM WIKI'!$A:$J,10,FALSE)</f>
        <v>3</v>
      </c>
      <c r="L76" s="31">
        <f>VLOOKUP(A76,'Enrollee File- PASTE FROM WIKI'!$A:$K,11,FALSE)</f>
        <v>3</v>
      </c>
      <c r="M76" s="31">
        <f>VLOOKUP(A76,'Enrollee File- PASTE FROM WIKI'!$A:$L,12,FALSE)</f>
        <v>2</v>
      </c>
      <c r="N76" s="31">
        <f>VLOOKUP($A76,'Enrollee File- PASTE FROM WIKI'!$1:$1048576,67,FALSE)</f>
        <v>0</v>
      </c>
      <c r="O76" s="33">
        <f>VLOOKUP(A76,'Enrollee File- PASTE FROM WIKI'!$A:$M,13,FALSE)</f>
        <v>2.75</v>
      </c>
      <c r="P76" s="31">
        <f>VLOOKUP(A76,'Enrollee File- PASTE FROM WIKI'!$A:$N,14,FALSE)</f>
        <v>3</v>
      </c>
      <c r="Q76" s="31">
        <f>VLOOKUP(A76,'Enrollee File- PASTE FROM WIKI'!$A:$O,15,FALSE)</f>
        <v>3</v>
      </c>
      <c r="R76" s="31">
        <f>VLOOKUP(A76,'Enrollee File- PASTE FROM WIKI'!$A:$P,16,FALSE)</f>
        <v>3</v>
      </c>
      <c r="S76" s="31">
        <f>VLOOKUP($A76,'Enrollee File- PASTE FROM WIKI'!$1:$1048576,68,FALSE)</f>
        <v>0</v>
      </c>
      <c r="T76" s="33">
        <f>VLOOKUP(A76,'Enrollee File- PASTE FROM WIKI'!$A:$Q,17,FALSE)</f>
        <v>3</v>
      </c>
    </row>
    <row r="77" spans="1:20" ht="28" customHeight="1" x14ac:dyDescent="0.6">
      <c r="A77" s="82" t="str">
        <f>'Enrollee File- PASTE FROM WIKI'!A76</f>
        <v>7d5852b5-6452-481d-8c93-a2cf0135d931</v>
      </c>
      <c r="B77" s="50" t="str">
        <f>VLOOKUP(A77,'Enrollee File- PASTE FROM WIKI'!$A:$C,3,FALSE)</f>
        <v>Lisa Tong</v>
      </c>
      <c r="C77" s="32" t="str">
        <f>VLOOKUP(A77,'Enrollee File- PASTE FROM WIKI'!$A:$D,4,FALSE)</f>
        <v>Enrolled</v>
      </c>
      <c r="D77" s="25" t="str">
        <f>VLOOKUP(A77,'Enrollee File- PASTE FROM WIKI'!$A:$AP,42,FALSE)</f>
        <v>Eileen Olivera</v>
      </c>
      <c r="E77" s="50" t="str">
        <f>VLOOKUP(A77,'Enrollee File- PASTE FROM WIKI'!$A:$AQ,43,FALSE)</f>
        <v xml:space="preserve">X012 P.S. X012 Lewis and Clark School </v>
      </c>
      <c r="F77" s="31">
        <f>VLOOKUP(A77,'Enrollee File- PASTE FROM WIKI'!$A:$F,6,FALSE)</f>
        <v>2</v>
      </c>
      <c r="G77" s="31">
        <f>VLOOKUP(A77,'Enrollee File- PASTE FROM WIKI'!$A:$G,7,FALSE)</f>
        <v>2</v>
      </c>
      <c r="H77" s="31">
        <f>VLOOKUP(A77,'Enrollee File- PASTE FROM WIKI'!$A:$H,8,FALSE)</f>
        <v>2</v>
      </c>
      <c r="I77" s="31">
        <f>VLOOKUP($A77,'Enrollee File- PASTE FROM WIKI'!$1:$1048576,66,FALSE)</f>
        <v>0</v>
      </c>
      <c r="J77" s="33">
        <f>VLOOKUP(A77,'Enrollee File- PASTE FROM WIKI'!$A:$I,9,FALSE)</f>
        <v>2</v>
      </c>
      <c r="K77" s="31">
        <f>VLOOKUP(A77,'Enrollee File- PASTE FROM WIKI'!$A:$J,10,FALSE)</f>
        <v>3</v>
      </c>
      <c r="L77" s="31">
        <f>VLOOKUP(A77,'Enrollee File- PASTE FROM WIKI'!$A:$K,11,FALSE)</f>
        <v>3</v>
      </c>
      <c r="M77" s="31">
        <f>VLOOKUP(A77,'Enrollee File- PASTE FROM WIKI'!$A:$L,12,FALSE)</f>
        <v>3</v>
      </c>
      <c r="N77" s="31">
        <f>VLOOKUP($A77,'Enrollee File- PASTE FROM WIKI'!$1:$1048576,67,FALSE)</f>
        <v>0</v>
      </c>
      <c r="O77" s="33">
        <f>VLOOKUP(A77,'Enrollee File- PASTE FROM WIKI'!$A:$M,13,FALSE)</f>
        <v>3</v>
      </c>
      <c r="P77" s="31">
        <f>VLOOKUP(A77,'Enrollee File- PASTE FROM WIKI'!$A:$N,14,FALSE)</f>
        <v>3</v>
      </c>
      <c r="Q77" s="31">
        <f>VLOOKUP(A77,'Enrollee File- PASTE FROM WIKI'!$A:$O,15,FALSE)</f>
        <v>2</v>
      </c>
      <c r="R77" s="31">
        <f>VLOOKUP(A77,'Enrollee File- PASTE FROM WIKI'!$A:$P,16,FALSE)</f>
        <v>3</v>
      </c>
      <c r="S77" s="31">
        <f>VLOOKUP($A77,'Enrollee File- PASTE FROM WIKI'!$1:$1048576,68,FALSE)</f>
        <v>0</v>
      </c>
      <c r="T77" s="33">
        <f>VLOOKUP(A77,'Enrollee File- PASTE FROM WIKI'!$A:$Q,17,FALSE)</f>
        <v>2.75</v>
      </c>
    </row>
    <row r="78" spans="1:20" ht="28" customHeight="1" x14ac:dyDescent="0.6">
      <c r="A78" s="82" t="str">
        <f>'Enrollee File- PASTE FROM WIKI'!A77</f>
        <v>893ce1e7-689c-4ffd-8cd2-a5ac00ec260e</v>
      </c>
      <c r="B78" s="50" t="str">
        <f>VLOOKUP(A78,'Enrollee File- PASTE FROM WIKI'!$A:$C,3,FALSE)</f>
        <v>Luz Hernandez</v>
      </c>
      <c r="C78" s="32" t="str">
        <f>VLOOKUP(A78,'Enrollee File- PASTE FROM WIKI'!$A:$D,4,FALSE)</f>
        <v>Enrolled</v>
      </c>
      <c r="D78" s="25" t="str">
        <f>VLOOKUP(A78,'Enrollee File- PASTE FROM WIKI'!$A:$AP,42,FALSE)</f>
        <v>Nicole Sciortino</v>
      </c>
      <c r="E78" s="50" t="str">
        <f>VLOOKUP(A78,'Enrollee File- PASTE FROM WIKI'!$A:$AQ,43,FALSE)</f>
        <v xml:space="preserve">X089 P.S. 089 Bronx </v>
      </c>
      <c r="F78" s="31">
        <f>VLOOKUP(A78,'Enrollee File- PASTE FROM WIKI'!$A:$F,6,FALSE)</f>
        <v>2</v>
      </c>
      <c r="G78" s="31">
        <f>VLOOKUP(A78,'Enrollee File- PASTE FROM WIKI'!$A:$G,7,FALSE)</f>
        <v>2</v>
      </c>
      <c r="H78" s="31">
        <f>VLOOKUP(A78,'Enrollee File- PASTE FROM WIKI'!$A:$H,8,FALSE)</f>
        <v>2</v>
      </c>
      <c r="I78" s="31">
        <f>VLOOKUP($A78,'Enrollee File- PASTE FROM WIKI'!$1:$1048576,66,FALSE)</f>
        <v>0</v>
      </c>
      <c r="J78" s="33">
        <f>VLOOKUP(A78,'Enrollee File- PASTE FROM WIKI'!$A:$I,9,FALSE)</f>
        <v>2</v>
      </c>
      <c r="K78" s="31">
        <f>VLOOKUP(A78,'Enrollee File- PASTE FROM WIKI'!$A:$J,10,FALSE)</f>
        <v>2</v>
      </c>
      <c r="L78" s="31">
        <f>VLOOKUP(A78,'Enrollee File- PASTE FROM WIKI'!$A:$K,11,FALSE)</f>
        <v>3</v>
      </c>
      <c r="M78" s="31">
        <f>VLOOKUP(A78,'Enrollee File- PASTE FROM WIKI'!$A:$L,12,FALSE)</f>
        <v>2</v>
      </c>
      <c r="N78" s="31">
        <f>VLOOKUP($A78,'Enrollee File- PASTE FROM WIKI'!$1:$1048576,67,FALSE)</f>
        <v>0</v>
      </c>
      <c r="O78" s="33">
        <f>VLOOKUP(A78,'Enrollee File- PASTE FROM WIKI'!$A:$M,13,FALSE)</f>
        <v>2.25</v>
      </c>
      <c r="P78" s="31">
        <f>VLOOKUP(A78,'Enrollee File- PASTE FROM WIKI'!$A:$N,14,FALSE)</f>
        <v>3</v>
      </c>
      <c r="Q78" s="31">
        <f>VLOOKUP(A78,'Enrollee File- PASTE FROM WIKI'!$A:$O,15,FALSE)</f>
        <v>3</v>
      </c>
      <c r="R78" s="31">
        <f>VLOOKUP(A78,'Enrollee File- PASTE FROM WIKI'!$A:$P,16,FALSE)</f>
        <v>3</v>
      </c>
      <c r="S78" s="31">
        <f>VLOOKUP($A78,'Enrollee File- PASTE FROM WIKI'!$1:$1048576,68,FALSE)</f>
        <v>0</v>
      </c>
      <c r="T78" s="33">
        <f>VLOOKUP(A78,'Enrollee File- PASTE FROM WIKI'!$A:$Q,17,FALSE)</f>
        <v>3</v>
      </c>
    </row>
    <row r="79" spans="1:20" ht="28" customHeight="1" x14ac:dyDescent="0.6">
      <c r="A79" s="82" t="str">
        <f>'Enrollee File- PASTE FROM WIKI'!A78</f>
        <v>eb81afbd-2c37-4c43-8958-a59400d65e04</v>
      </c>
      <c r="B79" s="50" t="str">
        <f>VLOOKUP(A79,'Enrollee File- PASTE FROM WIKI'!$A:$C,3,FALSE)</f>
        <v>Magala Bien-Aime</v>
      </c>
      <c r="C79" s="32" t="str">
        <f>VLOOKUP(A79,'Enrollee File- PASTE FROM WIKI'!$A:$D,4,FALSE)</f>
        <v>Enrolled</v>
      </c>
      <c r="D79" s="25" t="str">
        <f>VLOOKUP(A79,'Enrollee File- PASTE FROM WIKI'!$A:$AP,42,FALSE)</f>
        <v>Drusilla Sawyer</v>
      </c>
      <c r="E79" s="50" t="str">
        <f>VLOOKUP(A79,'Enrollee File- PASTE FROM WIKI'!$A:$AQ,43,FALSE)</f>
        <v xml:space="preserve">K422 Spring Creek Community School </v>
      </c>
      <c r="F79" s="31">
        <f>VLOOKUP(A79,'Enrollee File- PASTE FROM WIKI'!$A:$F,6,FALSE)</f>
        <v>2</v>
      </c>
      <c r="G79" s="31">
        <f>VLOOKUP(A79,'Enrollee File- PASTE FROM WIKI'!$A:$G,7,FALSE)</f>
        <v>2</v>
      </c>
      <c r="H79" s="31">
        <f>VLOOKUP(A79,'Enrollee File- PASTE FROM WIKI'!$A:$H,8,FALSE)</f>
        <v>2</v>
      </c>
      <c r="I79" s="31">
        <f>VLOOKUP($A79,'Enrollee File- PASTE FROM WIKI'!$1:$1048576,66,FALSE)</f>
        <v>0</v>
      </c>
      <c r="J79" s="33">
        <f>VLOOKUP(A79,'Enrollee File- PASTE FROM WIKI'!$A:$I,9,FALSE)</f>
        <v>2</v>
      </c>
      <c r="K79" s="31">
        <f>VLOOKUP(A79,'Enrollee File- PASTE FROM WIKI'!$A:$J,10,FALSE)</f>
        <v>3</v>
      </c>
      <c r="L79" s="31">
        <f>VLOOKUP(A79,'Enrollee File- PASTE FROM WIKI'!$A:$K,11,FALSE)</f>
        <v>3</v>
      </c>
      <c r="M79" s="31">
        <f>VLOOKUP(A79,'Enrollee File- PASTE FROM WIKI'!$A:$L,12,FALSE)</f>
        <v>2</v>
      </c>
      <c r="N79" s="31">
        <f>VLOOKUP($A79,'Enrollee File- PASTE FROM WIKI'!$1:$1048576,67,FALSE)</f>
        <v>0</v>
      </c>
      <c r="O79" s="33">
        <f>VLOOKUP(A79,'Enrollee File- PASTE FROM WIKI'!$A:$M,13,FALSE)</f>
        <v>2.75</v>
      </c>
      <c r="P79" s="31">
        <f>VLOOKUP(A79,'Enrollee File- PASTE FROM WIKI'!$A:$N,14,FALSE)</f>
        <v>3</v>
      </c>
      <c r="Q79" s="31">
        <f>VLOOKUP(A79,'Enrollee File- PASTE FROM WIKI'!$A:$O,15,FALSE)</f>
        <v>3</v>
      </c>
      <c r="R79" s="31">
        <f>VLOOKUP(A79,'Enrollee File- PASTE FROM WIKI'!$A:$P,16,FALSE)</f>
        <v>3</v>
      </c>
      <c r="S79" s="31">
        <f>VLOOKUP($A79,'Enrollee File- PASTE FROM WIKI'!$1:$1048576,68,FALSE)</f>
        <v>0</v>
      </c>
      <c r="T79" s="33">
        <f>VLOOKUP(A79,'Enrollee File- PASTE FROM WIKI'!$A:$Q,17,FALSE)</f>
        <v>3</v>
      </c>
    </row>
    <row r="80" spans="1:20" ht="28" customHeight="1" x14ac:dyDescent="0.6">
      <c r="A80" s="82" t="str">
        <f>'Enrollee File- PASTE FROM WIKI'!A79</f>
        <v>803b2083-5f1e-4fb8-9448-a60500f194e9</v>
      </c>
      <c r="B80" s="50" t="str">
        <f>VLOOKUP(A80,'Enrollee File- PASTE FROM WIKI'!$A:$C,3,FALSE)</f>
        <v>Maha Awad</v>
      </c>
      <c r="C80" s="32" t="str">
        <f>VLOOKUP(A80,'Enrollee File- PASTE FROM WIKI'!$A:$D,4,FALSE)</f>
        <v>Enrolled</v>
      </c>
      <c r="D80" s="25" t="str">
        <f>VLOOKUP(A80,'Enrollee File- PASTE FROM WIKI'!$A:$AP,42,FALSE)</f>
        <v>Peter Holmes</v>
      </c>
      <c r="E80" s="50" t="str">
        <f>VLOOKUP(A80,'Enrollee File- PASTE FROM WIKI'!$A:$AQ,43,FALSE)</f>
        <v xml:space="preserve">K053 P.S. K053 </v>
      </c>
      <c r="F80" s="31">
        <f>VLOOKUP(A80,'Enrollee File- PASTE FROM WIKI'!$A:$F,6,FALSE)</f>
        <v>2</v>
      </c>
      <c r="G80" s="31">
        <f>VLOOKUP(A80,'Enrollee File- PASTE FROM WIKI'!$A:$G,7,FALSE)</f>
        <v>1</v>
      </c>
      <c r="H80" s="31">
        <f>VLOOKUP(A80,'Enrollee File- PASTE FROM WIKI'!$A:$H,8,FALSE)</f>
        <v>1</v>
      </c>
      <c r="I80" s="31">
        <f>VLOOKUP($A80,'Enrollee File- PASTE FROM WIKI'!$1:$1048576,66,FALSE)</f>
        <v>0</v>
      </c>
      <c r="J80" s="33">
        <f>VLOOKUP(A80,'Enrollee File- PASTE FROM WIKI'!$A:$I,9,FALSE)</f>
        <v>1.5</v>
      </c>
      <c r="K80" s="31">
        <f>VLOOKUP(A80,'Enrollee File- PASTE FROM WIKI'!$A:$J,10,FALSE)</f>
        <v>2</v>
      </c>
      <c r="L80" s="31">
        <f>VLOOKUP(A80,'Enrollee File- PASTE FROM WIKI'!$A:$K,11,FALSE)</f>
        <v>2</v>
      </c>
      <c r="M80" s="31">
        <f>VLOOKUP(A80,'Enrollee File- PASTE FROM WIKI'!$A:$L,12,FALSE)</f>
        <v>2</v>
      </c>
      <c r="N80" s="31">
        <f>VLOOKUP($A80,'Enrollee File- PASTE FROM WIKI'!$1:$1048576,67,FALSE)</f>
        <v>0</v>
      </c>
      <c r="O80" s="33">
        <f>VLOOKUP(A80,'Enrollee File- PASTE FROM WIKI'!$A:$M,13,FALSE)</f>
        <v>2</v>
      </c>
      <c r="P80" s="31">
        <f>VLOOKUP(A80,'Enrollee File- PASTE FROM WIKI'!$A:$N,14,FALSE)</f>
        <v>3</v>
      </c>
      <c r="Q80" s="31">
        <f>VLOOKUP(A80,'Enrollee File- PASTE FROM WIKI'!$A:$O,15,FALSE)</f>
        <v>3</v>
      </c>
      <c r="R80" s="31">
        <f>VLOOKUP(A80,'Enrollee File- PASTE FROM WIKI'!$A:$P,16,FALSE)</f>
        <v>3</v>
      </c>
      <c r="S80" s="31">
        <f>VLOOKUP($A80,'Enrollee File- PASTE FROM WIKI'!$1:$1048576,68,FALSE)</f>
        <v>0</v>
      </c>
      <c r="T80" s="33">
        <f>VLOOKUP(A80,'Enrollee File- PASTE FROM WIKI'!$A:$Q,17,FALSE)</f>
        <v>3</v>
      </c>
    </row>
    <row r="81" spans="1:20" ht="28" customHeight="1" x14ac:dyDescent="0.6">
      <c r="A81" s="82" t="str">
        <f>'Enrollee File- PASTE FROM WIKI'!A80</f>
        <v>101eaea2-cd7f-4620-85c1-a59400aec540</v>
      </c>
      <c r="B81" s="50" t="str">
        <f>VLOOKUP(A81,'Enrollee File- PASTE FROM WIKI'!$A:$C,3,FALSE)</f>
        <v>Marcella Monney</v>
      </c>
      <c r="C81" s="32" t="str">
        <f>VLOOKUP(A81,'Enrollee File- PASTE FROM WIKI'!$A:$D,4,FALSE)</f>
        <v>Enrolled</v>
      </c>
      <c r="D81" s="25" t="str">
        <f>VLOOKUP(A81,'Enrollee File- PASTE FROM WIKI'!$A:$AP,42,FALSE)</f>
        <v>Kelly Pelan</v>
      </c>
      <c r="E81" s="50" t="str">
        <f>VLOOKUP(A81,'Enrollee File- PASTE FROM WIKI'!$A:$AQ,43,FALSE)</f>
        <v xml:space="preserve">M079 Dr. Horan School M079 </v>
      </c>
      <c r="F81" s="31">
        <f>VLOOKUP(A81,'Enrollee File- PASTE FROM WIKI'!$A:$F,6,FALSE)</f>
        <v>3</v>
      </c>
      <c r="G81" s="31">
        <f>VLOOKUP(A81,'Enrollee File- PASTE FROM WIKI'!$A:$G,7,FALSE)</f>
        <v>3</v>
      </c>
      <c r="H81" s="31">
        <f>VLOOKUP(A81,'Enrollee File- PASTE FROM WIKI'!$A:$H,8,FALSE)</f>
        <v>2</v>
      </c>
      <c r="I81" s="31">
        <f>VLOOKUP($A81,'Enrollee File- PASTE FROM WIKI'!$1:$1048576,66,FALSE)</f>
        <v>0</v>
      </c>
      <c r="J81" s="33">
        <f>VLOOKUP(A81,'Enrollee File- PASTE FROM WIKI'!$A:$I,9,FALSE)</f>
        <v>2.75</v>
      </c>
      <c r="K81" s="31">
        <f>VLOOKUP(A81,'Enrollee File- PASTE FROM WIKI'!$A:$J,10,FALSE)</f>
        <v>3</v>
      </c>
      <c r="L81" s="31">
        <f>VLOOKUP(A81,'Enrollee File- PASTE FROM WIKI'!$A:$K,11,FALSE)</f>
        <v>3</v>
      </c>
      <c r="M81" s="31">
        <f>VLOOKUP(A81,'Enrollee File- PASTE FROM WIKI'!$A:$L,12,FALSE)</f>
        <v>3</v>
      </c>
      <c r="N81" s="31">
        <f>VLOOKUP($A81,'Enrollee File- PASTE FROM WIKI'!$1:$1048576,67,FALSE)</f>
        <v>0</v>
      </c>
      <c r="O81" s="33">
        <f>VLOOKUP(A81,'Enrollee File- PASTE FROM WIKI'!$A:$M,13,FALSE)</f>
        <v>3</v>
      </c>
      <c r="P81" s="31">
        <f>VLOOKUP(A81,'Enrollee File- PASTE FROM WIKI'!$A:$N,14,FALSE)</f>
        <v>3</v>
      </c>
      <c r="Q81" s="31">
        <f>VLOOKUP(A81,'Enrollee File- PASTE FROM WIKI'!$A:$O,15,FALSE)</f>
        <v>3</v>
      </c>
      <c r="R81" s="31">
        <f>VLOOKUP(A81,'Enrollee File- PASTE FROM WIKI'!$A:$P,16,FALSE)</f>
        <v>3</v>
      </c>
      <c r="S81" s="31">
        <f>VLOOKUP($A81,'Enrollee File- PASTE FROM WIKI'!$1:$1048576,68,FALSE)</f>
        <v>0</v>
      </c>
      <c r="T81" s="33">
        <f>VLOOKUP(A81,'Enrollee File- PASTE FROM WIKI'!$A:$Q,17,FALSE)</f>
        <v>3</v>
      </c>
    </row>
    <row r="82" spans="1:20" ht="28" customHeight="1" x14ac:dyDescent="0.6">
      <c r="A82" s="82" t="str">
        <f>'Enrollee File- PASTE FROM WIKI'!A81</f>
        <v>677d1680-8063-4e72-84aa-a0fa00fb15cf</v>
      </c>
      <c r="B82" s="50" t="str">
        <f>VLOOKUP(A82,'Enrollee File- PASTE FROM WIKI'!$A:$C,3,FALSE)</f>
        <v>Maria Barnkow</v>
      </c>
      <c r="C82" s="32" t="str">
        <f>VLOOKUP(A82,'Enrollee File- PASTE FROM WIKI'!$A:$D,4,FALSE)</f>
        <v>Withdrawn</v>
      </c>
      <c r="D82" s="25">
        <f>VLOOKUP(A82,'Enrollee File- PASTE FROM WIKI'!$A:$AP,42,FALSE)</f>
        <v>0</v>
      </c>
      <c r="E82" s="50">
        <f>VLOOKUP(A82,'Enrollee File- PASTE FROM WIKI'!$A:$AQ,43,FALSE)</f>
        <v>0</v>
      </c>
      <c r="F82" s="31">
        <f>VLOOKUP(A82,'Enrollee File- PASTE FROM WIKI'!$A:$F,6,FALSE)</f>
        <v>2</v>
      </c>
      <c r="G82" s="31">
        <f>VLOOKUP(A82,'Enrollee File- PASTE FROM WIKI'!$A:$G,7,FALSE)</f>
        <v>1</v>
      </c>
      <c r="H82" s="31">
        <f>VLOOKUP(A82,'Enrollee File- PASTE FROM WIKI'!$A:$H,8,FALSE)</f>
        <v>1</v>
      </c>
      <c r="I82" s="31">
        <f>VLOOKUP($A82,'Enrollee File- PASTE FROM WIKI'!$1:$1048576,66,FALSE)</f>
        <v>0</v>
      </c>
      <c r="J82" s="33">
        <f>VLOOKUP(A82,'Enrollee File- PASTE FROM WIKI'!$A:$I,9,FALSE)</f>
        <v>1.5</v>
      </c>
      <c r="K82" s="31">
        <f>VLOOKUP(A82,'Enrollee File- PASTE FROM WIKI'!$A:$J,10,FALSE)</f>
        <v>1</v>
      </c>
      <c r="L82" s="31">
        <f>VLOOKUP(A82,'Enrollee File- PASTE FROM WIKI'!$A:$K,11,FALSE)</f>
        <v>2</v>
      </c>
      <c r="M82" s="31">
        <f>VLOOKUP(A82,'Enrollee File- PASTE FROM WIKI'!$A:$L,12,FALSE)</f>
        <v>1</v>
      </c>
      <c r="N82" s="31">
        <f>VLOOKUP($A82,'Enrollee File- PASTE FROM WIKI'!$1:$1048576,67,FALSE)</f>
        <v>0</v>
      </c>
      <c r="O82" s="33">
        <f>VLOOKUP(A82,'Enrollee File- PASTE FROM WIKI'!$A:$M,13,FALSE)</f>
        <v>1.25</v>
      </c>
      <c r="P82" s="31" t="str">
        <f>VLOOKUP(A82,'Enrollee File- PASTE FROM WIKI'!$A:$N,14,FALSE)</f>
        <v>Missing</v>
      </c>
      <c r="Q82" s="31" t="str">
        <f>VLOOKUP(A82,'Enrollee File- PASTE FROM WIKI'!$A:$O,15,FALSE)</f>
        <v>Missing</v>
      </c>
      <c r="R82" s="31" t="str">
        <f>VLOOKUP(A82,'Enrollee File- PASTE FROM WIKI'!$A:$P,16,FALSE)</f>
        <v>Missing</v>
      </c>
      <c r="S82" s="31">
        <f>VLOOKUP($A82,'Enrollee File- PASTE FROM WIKI'!$1:$1048576,68,FALSE)</f>
        <v>0</v>
      </c>
      <c r="T82" s="33" t="str">
        <f>VLOOKUP(A82,'Enrollee File- PASTE FROM WIKI'!$A:$Q,17,FALSE)</f>
        <v>None</v>
      </c>
    </row>
    <row r="83" spans="1:20" ht="28" customHeight="1" x14ac:dyDescent="0.6">
      <c r="A83" s="82" t="str">
        <f>'Enrollee File- PASTE FROM WIKI'!A82</f>
        <v>fefc9886-de43-4739-b529-a55901433aa5</v>
      </c>
      <c r="B83" s="50" t="str">
        <f>VLOOKUP(A83,'Enrollee File- PASTE FROM WIKI'!$A:$C,3,FALSE)</f>
        <v>Maria Clegg</v>
      </c>
      <c r="C83" s="32" t="str">
        <f>VLOOKUP(A83,'Enrollee File- PASTE FROM WIKI'!$A:$D,4,FALSE)</f>
        <v>Enrolled</v>
      </c>
      <c r="D83" s="25" t="str">
        <f>VLOOKUP(A83,'Enrollee File- PASTE FROM WIKI'!$A:$AP,42,FALSE)</f>
        <v>Tyece Lloyd</v>
      </c>
      <c r="E83" s="50" t="str">
        <f>VLOOKUP(A83,'Enrollee File- PASTE FROM WIKI'!$A:$AQ,43,FALSE)</f>
        <v xml:space="preserve">M319 M.S. 319 Maria Teresa </v>
      </c>
      <c r="F83" s="31">
        <f>VLOOKUP(A83,'Enrollee File- PASTE FROM WIKI'!$A:$F,6,FALSE)</f>
        <v>1</v>
      </c>
      <c r="G83" s="31">
        <f>VLOOKUP(A83,'Enrollee File- PASTE FROM WIKI'!$A:$G,7,FALSE)</f>
        <v>2</v>
      </c>
      <c r="H83" s="31">
        <f>VLOOKUP(A83,'Enrollee File- PASTE FROM WIKI'!$A:$H,8,FALSE)</f>
        <v>1</v>
      </c>
      <c r="I83" s="31">
        <f>VLOOKUP($A83,'Enrollee File- PASTE FROM WIKI'!$1:$1048576,66,FALSE)</f>
        <v>0</v>
      </c>
      <c r="J83" s="33">
        <f>VLOOKUP(A83,'Enrollee File- PASTE FROM WIKI'!$A:$I,9,FALSE)</f>
        <v>1.25</v>
      </c>
      <c r="K83" s="31">
        <f>VLOOKUP(A83,'Enrollee File- PASTE FROM WIKI'!$A:$J,10,FALSE)</f>
        <v>2</v>
      </c>
      <c r="L83" s="31">
        <f>VLOOKUP(A83,'Enrollee File- PASTE FROM WIKI'!$A:$K,11,FALSE)</f>
        <v>2</v>
      </c>
      <c r="M83" s="31">
        <f>VLOOKUP(A83,'Enrollee File- PASTE FROM WIKI'!$A:$L,12,FALSE)</f>
        <v>2</v>
      </c>
      <c r="N83" s="31">
        <f>VLOOKUP($A83,'Enrollee File- PASTE FROM WIKI'!$1:$1048576,67,FALSE)</f>
        <v>0</v>
      </c>
      <c r="O83" s="33">
        <f>VLOOKUP(A83,'Enrollee File- PASTE FROM WIKI'!$A:$M,13,FALSE)</f>
        <v>2</v>
      </c>
      <c r="P83" s="31">
        <f>VLOOKUP(A83,'Enrollee File- PASTE FROM WIKI'!$A:$N,14,FALSE)</f>
        <v>3</v>
      </c>
      <c r="Q83" s="31">
        <f>VLOOKUP(A83,'Enrollee File- PASTE FROM WIKI'!$A:$O,15,FALSE)</f>
        <v>2</v>
      </c>
      <c r="R83" s="31">
        <f>VLOOKUP(A83,'Enrollee File- PASTE FROM WIKI'!$A:$P,16,FALSE)</f>
        <v>2</v>
      </c>
      <c r="S83" s="31">
        <f>VLOOKUP($A83,'Enrollee File- PASTE FROM WIKI'!$1:$1048576,68,FALSE)</f>
        <v>0</v>
      </c>
      <c r="T83" s="33">
        <f>VLOOKUP(A83,'Enrollee File- PASTE FROM WIKI'!$A:$Q,17,FALSE)</f>
        <v>2.5</v>
      </c>
    </row>
    <row r="84" spans="1:20" ht="28" customHeight="1" x14ac:dyDescent="0.6">
      <c r="A84" s="82" t="str">
        <f>'Enrollee File- PASTE FROM WIKI'!A83</f>
        <v>9e567221-bfa4-450c-a47e-a5ea017e8325</v>
      </c>
      <c r="B84" s="50" t="str">
        <f>VLOOKUP(A84,'Enrollee File- PASTE FROM WIKI'!$A:$C,3,FALSE)</f>
        <v>Matthew Mastricova</v>
      </c>
      <c r="C84" s="32" t="str">
        <f>VLOOKUP(A84,'Enrollee File- PASTE FROM WIKI'!$A:$D,4,FALSE)</f>
        <v>Enrolled</v>
      </c>
      <c r="D84" s="25" t="str">
        <f>VLOOKUP(A84,'Enrollee File- PASTE FROM WIKI'!$A:$AP,42,FALSE)</f>
        <v>Jamie Kaufman</v>
      </c>
      <c r="E84" s="50" t="str">
        <f>VLOOKUP(A84,'Enrollee File- PASTE FROM WIKI'!$A:$AQ,43,FALSE)</f>
        <v xml:space="preserve">X721 P.S. X721 - Stephen McSweeney School </v>
      </c>
      <c r="F84" s="31">
        <f>VLOOKUP(A84,'Enrollee File- PASTE FROM WIKI'!$A:$F,6,FALSE)</f>
        <v>3</v>
      </c>
      <c r="G84" s="31">
        <f>VLOOKUP(A84,'Enrollee File- PASTE FROM WIKI'!$A:$G,7,FALSE)</f>
        <v>2</v>
      </c>
      <c r="H84" s="31">
        <f>VLOOKUP(A84,'Enrollee File- PASTE FROM WIKI'!$A:$H,8,FALSE)</f>
        <v>2</v>
      </c>
      <c r="I84" s="31">
        <f>VLOOKUP($A84,'Enrollee File- PASTE FROM WIKI'!$1:$1048576,66,FALSE)</f>
        <v>0</v>
      </c>
      <c r="J84" s="33">
        <f>VLOOKUP(A84,'Enrollee File- PASTE FROM WIKI'!$A:$I,9,FALSE)</f>
        <v>2.5</v>
      </c>
      <c r="K84" s="31">
        <f>VLOOKUP(A84,'Enrollee File- PASTE FROM WIKI'!$A:$J,10,FALSE)</f>
        <v>3</v>
      </c>
      <c r="L84" s="31">
        <f>VLOOKUP(A84,'Enrollee File- PASTE FROM WIKI'!$A:$K,11,FALSE)</f>
        <v>2</v>
      </c>
      <c r="M84" s="31">
        <f>VLOOKUP(A84,'Enrollee File- PASTE FROM WIKI'!$A:$L,12,FALSE)</f>
        <v>2</v>
      </c>
      <c r="N84" s="31">
        <f>VLOOKUP($A84,'Enrollee File- PASTE FROM WIKI'!$1:$1048576,67,FALSE)</f>
        <v>0</v>
      </c>
      <c r="O84" s="33">
        <f>VLOOKUP(A84,'Enrollee File- PASTE FROM WIKI'!$A:$M,13,FALSE)</f>
        <v>2.5</v>
      </c>
      <c r="P84" s="31">
        <f>VLOOKUP(A84,'Enrollee File- PASTE FROM WIKI'!$A:$N,14,FALSE)</f>
        <v>3</v>
      </c>
      <c r="Q84" s="31">
        <f>VLOOKUP(A84,'Enrollee File- PASTE FROM WIKI'!$A:$O,15,FALSE)</f>
        <v>2</v>
      </c>
      <c r="R84" s="31">
        <f>VLOOKUP(A84,'Enrollee File- PASTE FROM WIKI'!$A:$P,16,FALSE)</f>
        <v>3</v>
      </c>
      <c r="S84" s="31">
        <f>VLOOKUP($A84,'Enrollee File- PASTE FROM WIKI'!$1:$1048576,68,FALSE)</f>
        <v>0</v>
      </c>
      <c r="T84" s="33">
        <f>VLOOKUP(A84,'Enrollee File- PASTE FROM WIKI'!$A:$Q,17,FALSE)</f>
        <v>2.75</v>
      </c>
    </row>
    <row r="85" spans="1:20" ht="28" customHeight="1" x14ac:dyDescent="0.6">
      <c r="A85" s="82" t="str">
        <f>'Enrollee File- PASTE FROM WIKI'!A84</f>
        <v>cdc2a1c6-d44c-4744-a615-a5a600c7e7da</v>
      </c>
      <c r="B85" s="50" t="str">
        <f>VLOOKUP(A85,'Enrollee File- PASTE FROM WIKI'!$A:$C,3,FALSE)</f>
        <v>Matthew Smart</v>
      </c>
      <c r="C85" s="32" t="str">
        <f>VLOOKUP(A85,'Enrollee File- PASTE FROM WIKI'!$A:$D,4,FALSE)</f>
        <v>Enrolled</v>
      </c>
      <c r="D85" s="25" t="str">
        <f>VLOOKUP(A85,'Enrollee File- PASTE FROM WIKI'!$A:$AP,42,FALSE)</f>
        <v>Guiselle Espinoza</v>
      </c>
      <c r="E85" s="50" t="str">
        <f>VLOOKUP(A85,'Enrollee File- PASTE FROM WIKI'!$A:$AQ,43,FALSE)</f>
        <v xml:space="preserve">M028 P.S. 028 Wright Brothers </v>
      </c>
      <c r="F85" s="31">
        <f>VLOOKUP(A85,'Enrollee File- PASTE FROM WIKI'!$A:$F,6,FALSE)</f>
        <v>2</v>
      </c>
      <c r="G85" s="31">
        <f>VLOOKUP(A85,'Enrollee File- PASTE FROM WIKI'!$A:$G,7,FALSE)</f>
        <v>3</v>
      </c>
      <c r="H85" s="31">
        <f>VLOOKUP(A85,'Enrollee File- PASTE FROM WIKI'!$A:$H,8,FALSE)</f>
        <v>3</v>
      </c>
      <c r="I85" s="31">
        <f>VLOOKUP($A85,'Enrollee File- PASTE FROM WIKI'!$1:$1048576,66,FALSE)</f>
        <v>0</v>
      </c>
      <c r="J85" s="33">
        <f>VLOOKUP(A85,'Enrollee File- PASTE FROM WIKI'!$A:$I,9,FALSE)</f>
        <v>2.5</v>
      </c>
      <c r="K85" s="31">
        <f>VLOOKUP(A85,'Enrollee File- PASTE FROM WIKI'!$A:$J,10,FALSE)</f>
        <v>3</v>
      </c>
      <c r="L85" s="31">
        <f>VLOOKUP(A85,'Enrollee File- PASTE FROM WIKI'!$A:$K,11,FALSE)</f>
        <v>3</v>
      </c>
      <c r="M85" s="31">
        <f>VLOOKUP(A85,'Enrollee File- PASTE FROM WIKI'!$A:$L,12,FALSE)</f>
        <v>3</v>
      </c>
      <c r="N85" s="31">
        <f>VLOOKUP($A85,'Enrollee File- PASTE FROM WIKI'!$1:$1048576,67,FALSE)</f>
        <v>0</v>
      </c>
      <c r="O85" s="33">
        <f>VLOOKUP(A85,'Enrollee File- PASTE FROM WIKI'!$A:$M,13,FALSE)</f>
        <v>3</v>
      </c>
      <c r="P85" s="31">
        <f>VLOOKUP(A85,'Enrollee File- PASTE FROM WIKI'!$A:$N,14,FALSE)</f>
        <v>3</v>
      </c>
      <c r="Q85" s="31">
        <f>VLOOKUP(A85,'Enrollee File- PASTE FROM WIKI'!$A:$O,15,FALSE)</f>
        <v>3</v>
      </c>
      <c r="R85" s="31">
        <f>VLOOKUP(A85,'Enrollee File- PASTE FROM WIKI'!$A:$P,16,FALSE)</f>
        <v>3</v>
      </c>
      <c r="S85" s="31">
        <f>VLOOKUP($A85,'Enrollee File- PASTE FROM WIKI'!$1:$1048576,68,FALSE)</f>
        <v>0</v>
      </c>
      <c r="T85" s="33">
        <f>VLOOKUP(A85,'Enrollee File- PASTE FROM WIKI'!$A:$Q,17,FALSE)</f>
        <v>3</v>
      </c>
    </row>
    <row r="86" spans="1:20" ht="28" customHeight="1" x14ac:dyDescent="0.6">
      <c r="A86" s="82" t="str">
        <f>'Enrollee File- PASTE FROM WIKI'!A85</f>
        <v>3f915bda-51e1-445a-9132-a59f00b7e45a</v>
      </c>
      <c r="B86" s="50" t="str">
        <f>VLOOKUP(A86,'Enrollee File- PASTE FROM WIKI'!$A:$C,3,FALSE)</f>
        <v>Megan Fishman</v>
      </c>
      <c r="C86" s="32" t="str">
        <f>VLOOKUP(A86,'Enrollee File- PASTE FROM WIKI'!$A:$D,4,FALSE)</f>
        <v>Enrolled</v>
      </c>
      <c r="D86" s="25" t="str">
        <f>VLOOKUP(A86,'Enrollee File- PASTE FROM WIKI'!$A:$AP,42,FALSE)</f>
        <v>Ashley Steed</v>
      </c>
      <c r="E86" s="50" t="str">
        <f>VLOOKUP(A86,'Enrollee File- PASTE FROM WIKI'!$A:$AQ,43,FALSE)</f>
        <v xml:space="preserve">M038 P.S. 38 Roberto Clemente </v>
      </c>
      <c r="F86" s="31">
        <f>VLOOKUP(A86,'Enrollee File- PASTE FROM WIKI'!$A:$F,6,FALSE)</f>
        <v>3</v>
      </c>
      <c r="G86" s="31">
        <f>VLOOKUP(A86,'Enrollee File- PASTE FROM WIKI'!$A:$G,7,FALSE)</f>
        <v>3</v>
      </c>
      <c r="H86" s="31">
        <f>VLOOKUP(A86,'Enrollee File- PASTE FROM WIKI'!$A:$H,8,FALSE)</f>
        <v>2</v>
      </c>
      <c r="I86" s="31">
        <f>VLOOKUP($A86,'Enrollee File- PASTE FROM WIKI'!$1:$1048576,66,FALSE)</f>
        <v>0</v>
      </c>
      <c r="J86" s="33">
        <f>VLOOKUP(A86,'Enrollee File- PASTE FROM WIKI'!$A:$I,9,FALSE)</f>
        <v>2.75</v>
      </c>
      <c r="K86" s="31">
        <f>VLOOKUP(A86,'Enrollee File- PASTE FROM WIKI'!$A:$J,10,FALSE)</f>
        <v>3</v>
      </c>
      <c r="L86" s="31">
        <f>VLOOKUP(A86,'Enrollee File- PASTE FROM WIKI'!$A:$K,11,FALSE)</f>
        <v>3</v>
      </c>
      <c r="M86" s="31">
        <f>VLOOKUP(A86,'Enrollee File- PASTE FROM WIKI'!$A:$L,12,FALSE)</f>
        <v>3</v>
      </c>
      <c r="N86" s="31">
        <f>VLOOKUP($A86,'Enrollee File- PASTE FROM WIKI'!$1:$1048576,67,FALSE)</f>
        <v>0</v>
      </c>
      <c r="O86" s="33">
        <f>VLOOKUP(A86,'Enrollee File- PASTE FROM WIKI'!$A:$M,13,FALSE)</f>
        <v>3</v>
      </c>
      <c r="P86" s="31">
        <f>VLOOKUP(A86,'Enrollee File- PASTE FROM WIKI'!$A:$N,14,FALSE)</f>
        <v>3</v>
      </c>
      <c r="Q86" s="31">
        <f>VLOOKUP(A86,'Enrollee File- PASTE FROM WIKI'!$A:$O,15,FALSE)</f>
        <v>3</v>
      </c>
      <c r="R86" s="31">
        <f>VLOOKUP(A86,'Enrollee File- PASTE FROM WIKI'!$A:$P,16,FALSE)</f>
        <v>3</v>
      </c>
      <c r="S86" s="31">
        <f>VLOOKUP($A86,'Enrollee File- PASTE FROM WIKI'!$1:$1048576,68,FALSE)</f>
        <v>0</v>
      </c>
      <c r="T86" s="33">
        <f>VLOOKUP(A86,'Enrollee File- PASTE FROM WIKI'!$A:$Q,17,FALSE)</f>
        <v>3</v>
      </c>
    </row>
    <row r="87" spans="1:20" ht="28" customHeight="1" x14ac:dyDescent="0.6">
      <c r="A87" s="82" t="str">
        <f>'Enrollee File- PASTE FROM WIKI'!A86</f>
        <v>881863ef-f318-4e92-a324-a59301489c7d</v>
      </c>
      <c r="B87" s="50" t="str">
        <f>VLOOKUP(A87,'Enrollee File- PASTE FROM WIKI'!$A:$C,3,FALSE)</f>
        <v>Melissa Maldonado</v>
      </c>
      <c r="C87" s="32" t="str">
        <f>VLOOKUP(A87,'Enrollee File- PASTE FROM WIKI'!$A:$D,4,FALSE)</f>
        <v>Withdrawn</v>
      </c>
      <c r="D87" s="25">
        <f>VLOOKUP(A87,'Enrollee File- PASTE FROM WIKI'!$A:$AP,42,FALSE)</f>
        <v>0</v>
      </c>
      <c r="E87" s="50">
        <f>VLOOKUP(A87,'Enrollee File- PASTE FROM WIKI'!$A:$AQ,43,FALSE)</f>
        <v>0</v>
      </c>
      <c r="F87" s="31">
        <f>VLOOKUP(A87,'Enrollee File- PASTE FROM WIKI'!$A:$F,6,FALSE)</f>
        <v>1</v>
      </c>
      <c r="G87" s="31">
        <f>VLOOKUP(A87,'Enrollee File- PASTE FROM WIKI'!$A:$G,7,FALSE)</f>
        <v>2</v>
      </c>
      <c r="H87" s="31">
        <f>VLOOKUP(A87,'Enrollee File- PASTE FROM WIKI'!$A:$H,8,FALSE)</f>
        <v>2</v>
      </c>
      <c r="I87" s="31">
        <f>VLOOKUP($A87,'Enrollee File- PASTE FROM WIKI'!$1:$1048576,66,FALSE)</f>
        <v>0</v>
      </c>
      <c r="J87" s="33">
        <f>VLOOKUP(A87,'Enrollee File- PASTE FROM WIKI'!$A:$I,9,FALSE)</f>
        <v>1.5</v>
      </c>
      <c r="K87" s="31" t="str">
        <f>VLOOKUP(A87,'Enrollee File- PASTE FROM WIKI'!$A:$J,10,FALSE)</f>
        <v>Missing</v>
      </c>
      <c r="L87" s="31" t="str">
        <f>VLOOKUP(A87,'Enrollee File- PASTE FROM WIKI'!$A:$K,11,FALSE)</f>
        <v>Missing</v>
      </c>
      <c r="M87" s="31" t="str">
        <f>VLOOKUP(A87,'Enrollee File- PASTE FROM WIKI'!$A:$L,12,FALSE)</f>
        <v>Missing</v>
      </c>
      <c r="N87" s="31">
        <f>VLOOKUP($A87,'Enrollee File- PASTE FROM WIKI'!$1:$1048576,67,FALSE)</f>
        <v>0</v>
      </c>
      <c r="O87" s="33" t="str">
        <f>VLOOKUP(A87,'Enrollee File- PASTE FROM WIKI'!$A:$M,13,FALSE)</f>
        <v>None</v>
      </c>
      <c r="P87" s="31" t="str">
        <f>VLOOKUP(A87,'Enrollee File- PASTE FROM WIKI'!$A:$N,14,FALSE)</f>
        <v>Missing</v>
      </c>
      <c r="Q87" s="31" t="str">
        <f>VLOOKUP(A87,'Enrollee File- PASTE FROM WIKI'!$A:$O,15,FALSE)</f>
        <v>Missing</v>
      </c>
      <c r="R87" s="31" t="str">
        <f>VLOOKUP(A87,'Enrollee File- PASTE FROM WIKI'!$A:$P,16,FALSE)</f>
        <v>Missing</v>
      </c>
      <c r="S87" s="31">
        <f>VLOOKUP($A87,'Enrollee File- PASTE FROM WIKI'!$1:$1048576,68,FALSE)</f>
        <v>0</v>
      </c>
      <c r="T87" s="33" t="str">
        <f>VLOOKUP(A87,'Enrollee File- PASTE FROM WIKI'!$A:$Q,17,FALSE)</f>
        <v>None</v>
      </c>
    </row>
    <row r="88" spans="1:20" ht="28" customHeight="1" x14ac:dyDescent="0.6">
      <c r="A88" s="82" t="str">
        <f>'Enrollee File- PASTE FROM WIKI'!A87</f>
        <v>0bf86cf7-24f1-4dfa-aeb4-a60f00d49401</v>
      </c>
      <c r="B88" s="50" t="str">
        <f>VLOOKUP(A88,'Enrollee File- PASTE FROM WIKI'!$A:$C,3,FALSE)</f>
        <v>Merlisa Cornwall</v>
      </c>
      <c r="C88" s="32" t="str">
        <f>VLOOKUP(A88,'Enrollee File- PASTE FROM WIKI'!$A:$D,4,FALSE)</f>
        <v>Enrolled</v>
      </c>
      <c r="D88" s="25" t="str">
        <f>VLOOKUP(A88,'Enrollee File- PASTE FROM WIKI'!$A:$AP,42,FALSE)</f>
        <v>Christopher MacDevitt</v>
      </c>
      <c r="E88" s="50" t="str">
        <f>VLOOKUP(A88,'Enrollee File- PASTE FROM WIKI'!$A:$AQ,43,FALSE)</f>
        <v xml:space="preserve">K549 Bushwick School for Social Justice </v>
      </c>
      <c r="F88" s="31">
        <f>VLOOKUP(A88,'Enrollee File- PASTE FROM WIKI'!$A:$F,6,FALSE)</f>
        <v>3</v>
      </c>
      <c r="G88" s="31">
        <f>VLOOKUP(A88,'Enrollee File- PASTE FROM WIKI'!$A:$G,7,FALSE)</f>
        <v>2</v>
      </c>
      <c r="H88" s="31">
        <f>VLOOKUP(A88,'Enrollee File- PASTE FROM WIKI'!$A:$H,8,FALSE)</f>
        <v>2</v>
      </c>
      <c r="I88" s="31">
        <f>VLOOKUP($A88,'Enrollee File- PASTE FROM WIKI'!$1:$1048576,66,FALSE)</f>
        <v>0</v>
      </c>
      <c r="J88" s="33">
        <f>VLOOKUP(A88,'Enrollee File- PASTE FROM WIKI'!$A:$I,9,FALSE)</f>
        <v>2.5</v>
      </c>
      <c r="K88" s="31">
        <f>VLOOKUP(A88,'Enrollee File- PASTE FROM WIKI'!$A:$J,10,FALSE)</f>
        <v>2</v>
      </c>
      <c r="L88" s="31">
        <f>VLOOKUP(A88,'Enrollee File- PASTE FROM WIKI'!$A:$K,11,FALSE)</f>
        <v>3</v>
      </c>
      <c r="M88" s="31">
        <f>VLOOKUP(A88,'Enrollee File- PASTE FROM WIKI'!$A:$L,12,FALSE)</f>
        <v>3</v>
      </c>
      <c r="N88" s="31">
        <f>VLOOKUP($A88,'Enrollee File- PASTE FROM WIKI'!$1:$1048576,67,FALSE)</f>
        <v>0</v>
      </c>
      <c r="O88" s="33">
        <f>VLOOKUP(A88,'Enrollee File- PASTE FROM WIKI'!$A:$M,13,FALSE)</f>
        <v>2.5</v>
      </c>
      <c r="P88" s="31">
        <f>VLOOKUP(A88,'Enrollee File- PASTE FROM WIKI'!$A:$N,14,FALSE)</f>
        <v>3</v>
      </c>
      <c r="Q88" s="31">
        <f>VLOOKUP(A88,'Enrollee File- PASTE FROM WIKI'!$A:$O,15,FALSE)</f>
        <v>2</v>
      </c>
      <c r="R88" s="31">
        <f>VLOOKUP(A88,'Enrollee File- PASTE FROM WIKI'!$A:$P,16,FALSE)</f>
        <v>3</v>
      </c>
      <c r="S88" s="31">
        <f>VLOOKUP($A88,'Enrollee File- PASTE FROM WIKI'!$1:$1048576,68,FALSE)</f>
        <v>0</v>
      </c>
      <c r="T88" s="33">
        <f>VLOOKUP(A88,'Enrollee File- PASTE FROM WIKI'!$A:$Q,17,FALSE)</f>
        <v>2.75</v>
      </c>
    </row>
    <row r="89" spans="1:20" ht="28" customHeight="1" x14ac:dyDescent="0.6">
      <c r="A89" s="82" t="str">
        <f>'Enrollee File- PASTE FROM WIKI'!A88</f>
        <v>402fc119-9617-4b41-b4c9-a45b00dc0cf3</v>
      </c>
      <c r="B89" s="50" t="str">
        <f>VLOOKUP(A89,'Enrollee File- PASTE FROM WIKI'!$A:$C,3,FALSE)</f>
        <v>Michael Awusie</v>
      </c>
      <c r="C89" s="32" t="str">
        <f>VLOOKUP(A89,'Enrollee File- PASTE FROM WIKI'!$A:$D,4,FALSE)</f>
        <v>Enrolled</v>
      </c>
      <c r="D89" s="25" t="str">
        <f>VLOOKUP(A89,'Enrollee File- PASTE FROM WIKI'!$A:$AP,42,FALSE)</f>
        <v>Grace Omorebokhae</v>
      </c>
      <c r="E89" s="50" t="str">
        <f>VLOOKUP(A89,'Enrollee File- PASTE FROM WIKI'!$A:$AQ,43,FALSE)</f>
        <v xml:space="preserve">X331 The Bronx School of Young Leaders </v>
      </c>
      <c r="F89" s="31">
        <f>VLOOKUP(A89,'Enrollee File- PASTE FROM WIKI'!$A:$F,6,FALSE)</f>
        <v>3</v>
      </c>
      <c r="G89" s="31">
        <f>VLOOKUP(A89,'Enrollee File- PASTE FROM WIKI'!$A:$G,7,FALSE)</f>
        <v>3</v>
      </c>
      <c r="H89" s="31">
        <f>VLOOKUP(A89,'Enrollee File- PASTE FROM WIKI'!$A:$H,8,FALSE)</f>
        <v>3</v>
      </c>
      <c r="I89" s="31">
        <f>VLOOKUP($A89,'Enrollee File- PASTE FROM WIKI'!$1:$1048576,66,FALSE)</f>
        <v>0</v>
      </c>
      <c r="J89" s="33">
        <f>VLOOKUP(A89,'Enrollee File- PASTE FROM WIKI'!$A:$I,9,FALSE)</f>
        <v>3</v>
      </c>
      <c r="K89" s="31">
        <f>VLOOKUP(A89,'Enrollee File- PASTE FROM WIKI'!$A:$J,10,FALSE)</f>
        <v>3</v>
      </c>
      <c r="L89" s="31">
        <f>VLOOKUP(A89,'Enrollee File- PASTE FROM WIKI'!$A:$K,11,FALSE)</f>
        <v>2</v>
      </c>
      <c r="M89" s="31">
        <f>VLOOKUP(A89,'Enrollee File- PASTE FROM WIKI'!$A:$L,12,FALSE)</f>
        <v>3</v>
      </c>
      <c r="N89" s="31">
        <f>VLOOKUP($A89,'Enrollee File- PASTE FROM WIKI'!$1:$1048576,67,FALSE)</f>
        <v>0</v>
      </c>
      <c r="O89" s="33">
        <f>VLOOKUP(A89,'Enrollee File- PASTE FROM WIKI'!$A:$M,13,FALSE)</f>
        <v>2.75</v>
      </c>
      <c r="P89" s="31">
        <f>VLOOKUP(A89,'Enrollee File- PASTE FROM WIKI'!$A:$N,14,FALSE)</f>
        <v>3</v>
      </c>
      <c r="Q89" s="31">
        <f>VLOOKUP(A89,'Enrollee File- PASTE FROM WIKI'!$A:$O,15,FALSE)</f>
        <v>3</v>
      </c>
      <c r="R89" s="31">
        <f>VLOOKUP(A89,'Enrollee File- PASTE FROM WIKI'!$A:$P,16,FALSE)</f>
        <v>3</v>
      </c>
      <c r="S89" s="31">
        <f>VLOOKUP($A89,'Enrollee File- PASTE FROM WIKI'!$1:$1048576,68,FALSE)</f>
        <v>0</v>
      </c>
      <c r="T89" s="33">
        <f>VLOOKUP(A89,'Enrollee File- PASTE FROM WIKI'!$A:$Q,17,FALSE)</f>
        <v>3</v>
      </c>
    </row>
    <row r="90" spans="1:20" ht="28" customHeight="1" x14ac:dyDescent="0.6">
      <c r="A90" s="82" t="str">
        <f>'Enrollee File- PASTE FROM WIKI'!A89</f>
        <v>cf1636fa-7bf8-4c03-9b8d-a38c00bfbce1</v>
      </c>
      <c r="B90" s="50" t="str">
        <f>VLOOKUP(A90,'Enrollee File- PASTE FROM WIKI'!$A:$C,3,FALSE)</f>
        <v>Momina Abdul Mannan</v>
      </c>
      <c r="C90" s="32" t="str">
        <f>VLOOKUP(A90,'Enrollee File- PASTE FROM WIKI'!$A:$D,4,FALSE)</f>
        <v>Withdrawn</v>
      </c>
      <c r="D90" s="25">
        <f>VLOOKUP(A90,'Enrollee File- PASTE FROM WIKI'!$A:$AP,42,FALSE)</f>
        <v>0</v>
      </c>
      <c r="E90" s="50">
        <f>VLOOKUP(A90,'Enrollee File- PASTE FROM WIKI'!$A:$AQ,43,FALSE)</f>
        <v>0</v>
      </c>
      <c r="F90" s="31" t="str">
        <f>VLOOKUP(A90,'Enrollee File- PASTE FROM WIKI'!$A:$F,6,FALSE)</f>
        <v>Missing</v>
      </c>
      <c r="G90" s="31" t="str">
        <f>VLOOKUP(A90,'Enrollee File- PASTE FROM WIKI'!$A:$G,7,FALSE)</f>
        <v>Missing</v>
      </c>
      <c r="H90" s="31" t="str">
        <f>VLOOKUP(A90,'Enrollee File- PASTE FROM WIKI'!$A:$H,8,FALSE)</f>
        <v>Missing</v>
      </c>
      <c r="I90" s="31">
        <f>VLOOKUP($A90,'Enrollee File- PASTE FROM WIKI'!$1:$1048576,66,FALSE)</f>
        <v>0</v>
      </c>
      <c r="J90" s="33" t="str">
        <f>VLOOKUP(A90,'Enrollee File- PASTE FROM WIKI'!$A:$I,9,FALSE)</f>
        <v>None</v>
      </c>
      <c r="K90" s="31" t="str">
        <f>VLOOKUP(A90,'Enrollee File- PASTE FROM WIKI'!$A:$J,10,FALSE)</f>
        <v>Missing</v>
      </c>
      <c r="L90" s="31" t="str">
        <f>VLOOKUP(A90,'Enrollee File- PASTE FROM WIKI'!$A:$K,11,FALSE)</f>
        <v>Missing</v>
      </c>
      <c r="M90" s="31" t="str">
        <f>VLOOKUP(A90,'Enrollee File- PASTE FROM WIKI'!$A:$L,12,FALSE)</f>
        <v>Missing</v>
      </c>
      <c r="N90" s="31">
        <f>VLOOKUP($A90,'Enrollee File- PASTE FROM WIKI'!$1:$1048576,67,FALSE)</f>
        <v>0</v>
      </c>
      <c r="O90" s="33" t="str">
        <f>VLOOKUP(A90,'Enrollee File- PASTE FROM WIKI'!$A:$M,13,FALSE)</f>
        <v>None</v>
      </c>
      <c r="P90" s="31" t="str">
        <f>VLOOKUP(A90,'Enrollee File- PASTE FROM WIKI'!$A:$N,14,FALSE)</f>
        <v>Missing</v>
      </c>
      <c r="Q90" s="31" t="str">
        <f>VLOOKUP(A90,'Enrollee File- PASTE FROM WIKI'!$A:$O,15,FALSE)</f>
        <v>Missing</v>
      </c>
      <c r="R90" s="31" t="str">
        <f>VLOOKUP(A90,'Enrollee File- PASTE FROM WIKI'!$A:$P,16,FALSE)</f>
        <v>Missing</v>
      </c>
      <c r="S90" s="31">
        <f>VLOOKUP($A90,'Enrollee File- PASTE FROM WIKI'!$1:$1048576,68,FALSE)</f>
        <v>0</v>
      </c>
      <c r="T90" s="33" t="str">
        <f>VLOOKUP(A90,'Enrollee File- PASTE FROM WIKI'!$A:$Q,17,FALSE)</f>
        <v>None</v>
      </c>
    </row>
    <row r="91" spans="1:20" ht="28" customHeight="1" x14ac:dyDescent="0.6">
      <c r="A91" s="82" t="str">
        <f>'Enrollee File- PASTE FROM WIKI'!A90</f>
        <v>54c65908-e748-4a0e-8370-a65200f5b9c0</v>
      </c>
      <c r="B91" s="50" t="str">
        <f>VLOOKUP(A91,'Enrollee File- PASTE FROM WIKI'!$A:$C,3,FALSE)</f>
        <v>Monique Coppin</v>
      </c>
      <c r="C91" s="32" t="str">
        <f>VLOOKUP(A91,'Enrollee File- PASTE FROM WIKI'!$A:$D,4,FALSE)</f>
        <v>Enrolled</v>
      </c>
      <c r="D91" s="25" t="str">
        <f>VLOOKUP(A91,'Enrollee File- PASTE FROM WIKI'!$A:$AP,42,FALSE)</f>
        <v>Nigel Caines</v>
      </c>
      <c r="E91" s="50" t="str">
        <f>VLOOKUP(A91,'Enrollee File- PASTE FROM WIKI'!$A:$AQ,43,FALSE)</f>
        <v xml:space="preserve">X092 P.S. 092 Bronx </v>
      </c>
      <c r="F91" s="31">
        <f>VLOOKUP(A91,'Enrollee File- PASTE FROM WIKI'!$A:$F,6,FALSE)</f>
        <v>2</v>
      </c>
      <c r="G91" s="31">
        <f>VLOOKUP(A91,'Enrollee File- PASTE FROM WIKI'!$A:$G,7,FALSE)</f>
        <v>2</v>
      </c>
      <c r="H91" s="31">
        <f>VLOOKUP(A91,'Enrollee File- PASTE FROM WIKI'!$A:$H,8,FALSE)</f>
        <v>2</v>
      </c>
      <c r="I91" s="31">
        <f>VLOOKUP($A91,'Enrollee File- PASTE FROM WIKI'!$1:$1048576,66,FALSE)</f>
        <v>0</v>
      </c>
      <c r="J91" s="33">
        <f>VLOOKUP(A91,'Enrollee File- PASTE FROM WIKI'!$A:$I,9,FALSE)</f>
        <v>2</v>
      </c>
      <c r="K91" s="31">
        <f>VLOOKUP(A91,'Enrollee File- PASTE FROM WIKI'!$A:$J,10,FALSE)</f>
        <v>3</v>
      </c>
      <c r="L91" s="31">
        <f>VLOOKUP(A91,'Enrollee File- PASTE FROM WIKI'!$A:$K,11,FALSE)</f>
        <v>3</v>
      </c>
      <c r="M91" s="31">
        <f>VLOOKUP(A91,'Enrollee File- PASTE FROM WIKI'!$A:$L,12,FALSE)</f>
        <v>2</v>
      </c>
      <c r="N91" s="31">
        <f>VLOOKUP($A91,'Enrollee File- PASTE FROM WIKI'!$1:$1048576,67,FALSE)</f>
        <v>0</v>
      </c>
      <c r="O91" s="33">
        <f>VLOOKUP(A91,'Enrollee File- PASTE FROM WIKI'!$A:$M,13,FALSE)</f>
        <v>2.75</v>
      </c>
      <c r="P91" s="31">
        <f>VLOOKUP(A91,'Enrollee File- PASTE FROM WIKI'!$A:$N,14,FALSE)</f>
        <v>3</v>
      </c>
      <c r="Q91" s="31">
        <f>VLOOKUP(A91,'Enrollee File- PASTE FROM WIKI'!$A:$O,15,FALSE)</f>
        <v>2</v>
      </c>
      <c r="R91" s="31">
        <f>VLOOKUP(A91,'Enrollee File- PASTE FROM WIKI'!$A:$P,16,FALSE)</f>
        <v>3</v>
      </c>
      <c r="S91" s="31">
        <f>VLOOKUP($A91,'Enrollee File- PASTE FROM WIKI'!$1:$1048576,68,FALSE)</f>
        <v>0</v>
      </c>
      <c r="T91" s="33">
        <f>VLOOKUP(A91,'Enrollee File- PASTE FROM WIKI'!$A:$Q,17,FALSE)</f>
        <v>2.75</v>
      </c>
    </row>
    <row r="92" spans="1:20" ht="28" customHeight="1" x14ac:dyDescent="0.6">
      <c r="A92" s="82" t="str">
        <f>'Enrollee File- PASTE FROM WIKI'!A91</f>
        <v>f1a98ed3-221d-48ed-b309-a5f400db5b23</v>
      </c>
      <c r="B92" s="50" t="str">
        <f>VLOOKUP(A92,'Enrollee File- PASTE FROM WIKI'!$A:$C,3,FALSE)</f>
        <v>Monique Dozier</v>
      </c>
      <c r="C92" s="32" t="str">
        <f>VLOOKUP(A92,'Enrollee File- PASTE FROM WIKI'!$A:$D,4,FALSE)</f>
        <v>Enrolled</v>
      </c>
      <c r="D92" s="25" t="str">
        <f>VLOOKUP(A92,'Enrollee File- PASTE FROM WIKI'!$A:$AP,42,FALSE)</f>
        <v>Luz Austin</v>
      </c>
      <c r="E92" s="50" t="str">
        <f>VLOOKUP(A92,'Enrollee File- PASTE FROM WIKI'!$A:$AQ,43,FALSE)</f>
        <v xml:space="preserve">X296 South Bronx Academy for Applied Media </v>
      </c>
      <c r="F92" s="31">
        <f>VLOOKUP(A92,'Enrollee File- PASTE FROM WIKI'!$A:$F,6,FALSE)</f>
        <v>3</v>
      </c>
      <c r="G92" s="31">
        <f>VLOOKUP(A92,'Enrollee File- PASTE FROM WIKI'!$A:$G,7,FALSE)</f>
        <v>2</v>
      </c>
      <c r="H92" s="31">
        <f>VLOOKUP(A92,'Enrollee File- PASTE FROM WIKI'!$A:$H,8,FALSE)</f>
        <v>2</v>
      </c>
      <c r="I92" s="31">
        <f>VLOOKUP($A92,'Enrollee File- PASTE FROM WIKI'!$1:$1048576,66,FALSE)</f>
        <v>0</v>
      </c>
      <c r="J92" s="33">
        <f>VLOOKUP(A92,'Enrollee File- PASTE FROM WIKI'!$A:$I,9,FALSE)</f>
        <v>2.5</v>
      </c>
      <c r="K92" s="31">
        <f>VLOOKUP(A92,'Enrollee File- PASTE FROM WIKI'!$A:$J,10,FALSE)</f>
        <v>3</v>
      </c>
      <c r="L92" s="31">
        <f>VLOOKUP(A92,'Enrollee File- PASTE FROM WIKI'!$A:$K,11,FALSE)</f>
        <v>3</v>
      </c>
      <c r="M92" s="31">
        <f>VLOOKUP(A92,'Enrollee File- PASTE FROM WIKI'!$A:$L,12,FALSE)</f>
        <v>3</v>
      </c>
      <c r="N92" s="31">
        <f>VLOOKUP($A92,'Enrollee File- PASTE FROM WIKI'!$1:$1048576,67,FALSE)</f>
        <v>0</v>
      </c>
      <c r="O92" s="33">
        <f>VLOOKUP(A92,'Enrollee File- PASTE FROM WIKI'!$A:$M,13,FALSE)</f>
        <v>3</v>
      </c>
      <c r="P92" s="31">
        <f>VLOOKUP(A92,'Enrollee File- PASTE FROM WIKI'!$A:$N,14,FALSE)</f>
        <v>2</v>
      </c>
      <c r="Q92" s="31">
        <f>VLOOKUP(A92,'Enrollee File- PASTE FROM WIKI'!$A:$O,15,FALSE)</f>
        <v>3</v>
      </c>
      <c r="R92" s="31">
        <f>VLOOKUP(A92,'Enrollee File- PASTE FROM WIKI'!$A:$P,16,FALSE)</f>
        <v>3</v>
      </c>
      <c r="S92" s="31">
        <f>VLOOKUP($A92,'Enrollee File- PASTE FROM WIKI'!$1:$1048576,68,FALSE)</f>
        <v>0</v>
      </c>
      <c r="T92" s="33">
        <f>VLOOKUP(A92,'Enrollee File- PASTE FROM WIKI'!$A:$Q,17,FALSE)</f>
        <v>2.5</v>
      </c>
    </row>
    <row r="93" spans="1:20" ht="28" customHeight="1" x14ac:dyDescent="0.6">
      <c r="A93" s="82" t="str">
        <f>'Enrollee File- PASTE FROM WIKI'!A92</f>
        <v>6f8990dc-4d2f-483b-9b34-a54a01554419</v>
      </c>
      <c r="B93" s="50" t="str">
        <f>VLOOKUP(A93,'Enrollee File- PASTE FROM WIKI'!$A:$C,3,FALSE)</f>
        <v>Morgan Kelly</v>
      </c>
      <c r="C93" s="32" t="str">
        <f>VLOOKUP(A93,'Enrollee File- PASTE FROM WIKI'!$A:$D,4,FALSE)</f>
        <v>Enrolled</v>
      </c>
      <c r="D93" s="25" t="str">
        <f>VLOOKUP(A93,'Enrollee File- PASTE FROM WIKI'!$A:$AP,42,FALSE)</f>
        <v>Sean Garvey</v>
      </c>
      <c r="E93" s="50" t="str">
        <f>VLOOKUP(A93,'Enrollee File- PASTE FROM WIKI'!$A:$AQ,43,FALSE)</f>
        <v xml:space="preserve">X508 Bronxdale High School </v>
      </c>
      <c r="F93" s="31">
        <f>VLOOKUP(A93,'Enrollee File- PASTE FROM WIKI'!$A:$F,6,FALSE)</f>
        <v>2</v>
      </c>
      <c r="G93" s="31">
        <f>VLOOKUP(A93,'Enrollee File- PASTE FROM WIKI'!$A:$G,7,FALSE)</f>
        <v>2</v>
      </c>
      <c r="H93" s="31">
        <f>VLOOKUP(A93,'Enrollee File- PASTE FROM WIKI'!$A:$H,8,FALSE)</f>
        <v>2</v>
      </c>
      <c r="I93" s="31">
        <f>VLOOKUP($A93,'Enrollee File- PASTE FROM WIKI'!$1:$1048576,66,FALSE)</f>
        <v>0</v>
      </c>
      <c r="J93" s="33">
        <f>VLOOKUP(A93,'Enrollee File- PASTE FROM WIKI'!$A:$I,9,FALSE)</f>
        <v>2</v>
      </c>
      <c r="K93" s="31">
        <f>VLOOKUP(A93,'Enrollee File- PASTE FROM WIKI'!$A:$J,10,FALSE)</f>
        <v>3</v>
      </c>
      <c r="L93" s="31">
        <f>VLOOKUP(A93,'Enrollee File- PASTE FROM WIKI'!$A:$K,11,FALSE)</f>
        <v>3</v>
      </c>
      <c r="M93" s="31">
        <f>VLOOKUP(A93,'Enrollee File- PASTE FROM WIKI'!$A:$L,12,FALSE)</f>
        <v>3</v>
      </c>
      <c r="N93" s="31">
        <f>VLOOKUP($A93,'Enrollee File- PASTE FROM WIKI'!$1:$1048576,67,FALSE)</f>
        <v>0</v>
      </c>
      <c r="O93" s="33">
        <f>VLOOKUP(A93,'Enrollee File- PASTE FROM WIKI'!$A:$M,13,FALSE)</f>
        <v>3</v>
      </c>
      <c r="P93" s="31">
        <f>VLOOKUP(A93,'Enrollee File- PASTE FROM WIKI'!$A:$N,14,FALSE)</f>
        <v>2</v>
      </c>
      <c r="Q93" s="31">
        <f>VLOOKUP(A93,'Enrollee File- PASTE FROM WIKI'!$A:$O,15,FALSE)</f>
        <v>2</v>
      </c>
      <c r="R93" s="31">
        <f>VLOOKUP(A93,'Enrollee File- PASTE FROM WIKI'!$A:$P,16,FALSE)</f>
        <v>2</v>
      </c>
      <c r="S93" s="31">
        <f>VLOOKUP($A93,'Enrollee File- PASTE FROM WIKI'!$1:$1048576,68,FALSE)</f>
        <v>0</v>
      </c>
      <c r="T93" s="33">
        <f>VLOOKUP(A93,'Enrollee File- PASTE FROM WIKI'!$A:$Q,17,FALSE)</f>
        <v>2</v>
      </c>
    </row>
    <row r="94" spans="1:20" ht="28" customHeight="1" x14ac:dyDescent="0.6">
      <c r="A94" s="82" t="str">
        <f>'Enrollee File- PASTE FROM WIKI'!A93</f>
        <v>b6878e5b-41a4-450c-898c-a436016c8351</v>
      </c>
      <c r="B94" s="50" t="str">
        <f>VLOOKUP(A94,'Enrollee File- PASTE FROM WIKI'!$A:$C,3,FALSE)</f>
        <v xml:space="preserve">Nailah  Brown </v>
      </c>
      <c r="C94" s="32" t="str">
        <f>VLOOKUP(A94,'Enrollee File- PASTE FROM WIKI'!$A:$D,4,FALSE)</f>
        <v>Enrolled</v>
      </c>
      <c r="D94" s="25" t="str">
        <f>VLOOKUP(A94,'Enrollee File- PASTE FROM WIKI'!$A:$AP,42,FALSE)</f>
        <v>Analia Penta</v>
      </c>
      <c r="E94" s="50" t="str">
        <f>VLOOKUP(A94,'Enrollee File- PASTE FROM WIKI'!$A:$AQ,43,FALSE)</f>
        <v xml:space="preserve">M038 P.S. 38 Roberto Clemente </v>
      </c>
      <c r="F94" s="31">
        <f>VLOOKUP(A94,'Enrollee File- PASTE FROM WIKI'!$A:$F,6,FALSE)</f>
        <v>2</v>
      </c>
      <c r="G94" s="31">
        <f>VLOOKUP(A94,'Enrollee File- PASTE FROM WIKI'!$A:$G,7,FALSE)</f>
        <v>2</v>
      </c>
      <c r="H94" s="31">
        <f>VLOOKUP(A94,'Enrollee File- PASTE FROM WIKI'!$A:$H,8,FALSE)</f>
        <v>2</v>
      </c>
      <c r="I94" s="31">
        <f>VLOOKUP($A94,'Enrollee File- PASTE FROM WIKI'!$1:$1048576,66,FALSE)</f>
        <v>0</v>
      </c>
      <c r="J94" s="33">
        <f>VLOOKUP(A94,'Enrollee File- PASTE FROM WIKI'!$A:$I,9,FALSE)</f>
        <v>2</v>
      </c>
      <c r="K94" s="31">
        <f>VLOOKUP(A94,'Enrollee File- PASTE FROM WIKI'!$A:$J,10,FALSE)</f>
        <v>3</v>
      </c>
      <c r="L94" s="31">
        <f>VLOOKUP(A94,'Enrollee File- PASTE FROM WIKI'!$A:$K,11,FALSE)</f>
        <v>2</v>
      </c>
      <c r="M94" s="31">
        <f>VLOOKUP(A94,'Enrollee File- PASTE FROM WIKI'!$A:$L,12,FALSE)</f>
        <v>3</v>
      </c>
      <c r="N94" s="31">
        <f>VLOOKUP($A94,'Enrollee File- PASTE FROM WIKI'!$1:$1048576,67,FALSE)</f>
        <v>0</v>
      </c>
      <c r="O94" s="33">
        <f>VLOOKUP(A94,'Enrollee File- PASTE FROM WIKI'!$A:$M,13,FALSE)</f>
        <v>2.75</v>
      </c>
      <c r="P94" s="31">
        <f>VLOOKUP(A94,'Enrollee File- PASTE FROM WIKI'!$A:$N,14,FALSE)</f>
        <v>3</v>
      </c>
      <c r="Q94" s="31">
        <f>VLOOKUP(A94,'Enrollee File- PASTE FROM WIKI'!$A:$O,15,FALSE)</f>
        <v>2</v>
      </c>
      <c r="R94" s="31">
        <f>VLOOKUP(A94,'Enrollee File- PASTE FROM WIKI'!$A:$P,16,FALSE)</f>
        <v>3</v>
      </c>
      <c r="S94" s="31">
        <f>VLOOKUP($A94,'Enrollee File- PASTE FROM WIKI'!$1:$1048576,68,FALSE)</f>
        <v>0</v>
      </c>
      <c r="T94" s="33">
        <f>VLOOKUP(A94,'Enrollee File- PASTE FROM WIKI'!$A:$Q,17,FALSE)</f>
        <v>2.75</v>
      </c>
    </row>
    <row r="95" spans="1:20" ht="28" customHeight="1" x14ac:dyDescent="0.6">
      <c r="A95" s="82" t="str">
        <f>'Enrollee File- PASTE FROM WIKI'!A94</f>
        <v>a2897885-5cec-4f23-ac3a-a52300b24529</v>
      </c>
      <c r="B95" s="50" t="str">
        <f>VLOOKUP(A95,'Enrollee File- PASTE FROM WIKI'!$A:$C,3,FALSE)</f>
        <v>Najie Josama</v>
      </c>
      <c r="C95" s="32" t="str">
        <f>VLOOKUP(A95,'Enrollee File- PASTE FROM WIKI'!$A:$D,4,FALSE)</f>
        <v>Enrolled</v>
      </c>
      <c r="D95" s="25" t="str">
        <f>VLOOKUP(A95,'Enrollee File- PASTE FROM WIKI'!$A:$AP,42,FALSE)</f>
        <v>Carly Peterson</v>
      </c>
      <c r="E95" s="50" t="str">
        <f>VLOOKUP(A95,'Enrollee File- PASTE FROM WIKI'!$A:$AQ,43,FALSE)</f>
        <v xml:space="preserve">M028 P.S. 028 Wright Brothers </v>
      </c>
      <c r="F95" s="31">
        <f>VLOOKUP(A95,'Enrollee File- PASTE FROM WIKI'!$A:$F,6,FALSE)</f>
        <v>3</v>
      </c>
      <c r="G95" s="31">
        <f>VLOOKUP(A95,'Enrollee File- PASTE FROM WIKI'!$A:$G,7,FALSE)</f>
        <v>2</v>
      </c>
      <c r="H95" s="31">
        <f>VLOOKUP(A95,'Enrollee File- PASTE FROM WIKI'!$A:$H,8,FALSE)</f>
        <v>3</v>
      </c>
      <c r="I95" s="31">
        <f>VLOOKUP($A95,'Enrollee File- PASTE FROM WIKI'!$1:$1048576,66,FALSE)</f>
        <v>0</v>
      </c>
      <c r="J95" s="33">
        <f>VLOOKUP(A95,'Enrollee File- PASTE FROM WIKI'!$A:$I,9,FALSE)</f>
        <v>2.75</v>
      </c>
      <c r="K95" s="31">
        <f>VLOOKUP(A95,'Enrollee File- PASTE FROM WIKI'!$A:$J,10,FALSE)</f>
        <v>3</v>
      </c>
      <c r="L95" s="31">
        <f>VLOOKUP(A95,'Enrollee File- PASTE FROM WIKI'!$A:$K,11,FALSE)</f>
        <v>3</v>
      </c>
      <c r="M95" s="31">
        <f>VLOOKUP(A95,'Enrollee File- PASTE FROM WIKI'!$A:$L,12,FALSE)</f>
        <v>2</v>
      </c>
      <c r="N95" s="31">
        <f>VLOOKUP($A95,'Enrollee File- PASTE FROM WIKI'!$1:$1048576,67,FALSE)</f>
        <v>0</v>
      </c>
      <c r="O95" s="33">
        <f>VLOOKUP(A95,'Enrollee File- PASTE FROM WIKI'!$A:$M,13,FALSE)</f>
        <v>2.75</v>
      </c>
      <c r="P95" s="31">
        <f>VLOOKUP(A95,'Enrollee File- PASTE FROM WIKI'!$A:$N,14,FALSE)</f>
        <v>3</v>
      </c>
      <c r="Q95" s="31">
        <f>VLOOKUP(A95,'Enrollee File- PASTE FROM WIKI'!$A:$O,15,FALSE)</f>
        <v>2</v>
      </c>
      <c r="R95" s="31">
        <f>VLOOKUP(A95,'Enrollee File- PASTE FROM WIKI'!$A:$P,16,FALSE)</f>
        <v>3</v>
      </c>
      <c r="S95" s="31">
        <f>VLOOKUP($A95,'Enrollee File- PASTE FROM WIKI'!$1:$1048576,68,FALSE)</f>
        <v>0</v>
      </c>
      <c r="T95" s="33">
        <f>VLOOKUP(A95,'Enrollee File- PASTE FROM WIKI'!$A:$Q,17,FALSE)</f>
        <v>2.75</v>
      </c>
    </row>
    <row r="96" spans="1:20" ht="28" customHeight="1" x14ac:dyDescent="0.6">
      <c r="A96" s="82" t="str">
        <f>'Enrollee File- PASTE FROM WIKI'!A95</f>
        <v>f91537bf-4228-48ea-a119-a454010e8d5b</v>
      </c>
      <c r="B96" s="50" t="str">
        <f>VLOOKUP(A96,'Enrollee File- PASTE FROM WIKI'!$A:$C,3,FALSE)</f>
        <v>Natalia Aristy</v>
      </c>
      <c r="C96" s="32" t="str">
        <f>VLOOKUP(A96,'Enrollee File- PASTE FROM WIKI'!$A:$D,4,FALSE)</f>
        <v>Enrolled</v>
      </c>
      <c r="D96" s="25" t="str">
        <f>VLOOKUP(A96,'Enrollee File- PASTE FROM WIKI'!$A:$AP,42,FALSE)</f>
        <v>Vaughan Danvers</v>
      </c>
      <c r="E96" s="50" t="str">
        <f>VLOOKUP(A96,'Enrollee File- PASTE FROM WIKI'!$A:$AQ,43,FALSE)</f>
        <v xml:space="preserve">K227 J.H.S. 227 Edward B. Shallow </v>
      </c>
      <c r="F96" s="31">
        <f>VLOOKUP(A96,'Enrollee File- PASTE FROM WIKI'!$A:$F,6,FALSE)</f>
        <v>2</v>
      </c>
      <c r="G96" s="31">
        <f>VLOOKUP(A96,'Enrollee File- PASTE FROM WIKI'!$A:$G,7,FALSE)</f>
        <v>2</v>
      </c>
      <c r="H96" s="31">
        <f>VLOOKUP(A96,'Enrollee File- PASTE FROM WIKI'!$A:$H,8,FALSE)</f>
        <v>3</v>
      </c>
      <c r="I96" s="31">
        <f>VLOOKUP($A96,'Enrollee File- PASTE FROM WIKI'!$1:$1048576,66,FALSE)</f>
        <v>0</v>
      </c>
      <c r="J96" s="33">
        <f>VLOOKUP(A96,'Enrollee File- PASTE FROM WIKI'!$A:$I,9,FALSE)</f>
        <v>2.25</v>
      </c>
      <c r="K96" s="31">
        <f>VLOOKUP(A96,'Enrollee File- PASTE FROM WIKI'!$A:$J,10,FALSE)</f>
        <v>3</v>
      </c>
      <c r="L96" s="31">
        <f>VLOOKUP(A96,'Enrollee File- PASTE FROM WIKI'!$A:$K,11,FALSE)</f>
        <v>2</v>
      </c>
      <c r="M96" s="31">
        <f>VLOOKUP(A96,'Enrollee File- PASTE FROM WIKI'!$A:$L,12,FALSE)</f>
        <v>1</v>
      </c>
      <c r="N96" s="31">
        <f>VLOOKUP($A96,'Enrollee File- PASTE FROM WIKI'!$1:$1048576,67,FALSE)</f>
        <v>0</v>
      </c>
      <c r="O96" s="33">
        <f>VLOOKUP(A96,'Enrollee File- PASTE FROM WIKI'!$A:$M,13,FALSE)</f>
        <v>2.25</v>
      </c>
      <c r="P96" s="31">
        <f>VLOOKUP(A96,'Enrollee File- PASTE FROM WIKI'!$A:$N,14,FALSE)</f>
        <v>3</v>
      </c>
      <c r="Q96" s="31">
        <f>VLOOKUP(A96,'Enrollee File- PASTE FROM WIKI'!$A:$O,15,FALSE)</f>
        <v>2</v>
      </c>
      <c r="R96" s="31">
        <f>VLOOKUP(A96,'Enrollee File- PASTE FROM WIKI'!$A:$P,16,FALSE)</f>
        <v>2</v>
      </c>
      <c r="S96" s="31">
        <f>VLOOKUP($A96,'Enrollee File- PASTE FROM WIKI'!$1:$1048576,68,FALSE)</f>
        <v>0</v>
      </c>
      <c r="T96" s="33">
        <f>VLOOKUP(A96,'Enrollee File- PASTE FROM WIKI'!$A:$Q,17,FALSE)</f>
        <v>2.5</v>
      </c>
    </row>
    <row r="97" spans="1:20" ht="28" customHeight="1" x14ac:dyDescent="0.6">
      <c r="A97" s="82" t="str">
        <f>'Enrollee File- PASTE FROM WIKI'!A96</f>
        <v>4417cf09-ef42-492e-bcd5-a5e7013d3a32</v>
      </c>
      <c r="B97" s="50" t="str">
        <f>VLOOKUP(A97,'Enrollee File- PASTE FROM WIKI'!$A:$C,3,FALSE)</f>
        <v>Nathalie Granados</v>
      </c>
      <c r="C97" s="32" t="str">
        <f>VLOOKUP(A97,'Enrollee File- PASTE FROM WIKI'!$A:$D,4,FALSE)</f>
        <v>Enrolled</v>
      </c>
      <c r="D97" s="25" t="str">
        <f>VLOOKUP(A97,'Enrollee File- PASTE FROM WIKI'!$A:$AP,42,FALSE)</f>
        <v>Elkis Felice</v>
      </c>
      <c r="E97" s="50" t="str">
        <f>VLOOKUP(A97,'Enrollee File- PASTE FROM WIKI'!$A:$AQ,43,FALSE)</f>
        <v xml:space="preserve">M028 P.S. 028 Wright Brothers </v>
      </c>
      <c r="F97" s="31">
        <f>VLOOKUP(A97,'Enrollee File- PASTE FROM WIKI'!$A:$F,6,FALSE)</f>
        <v>3</v>
      </c>
      <c r="G97" s="31">
        <f>VLOOKUP(A97,'Enrollee File- PASTE FROM WIKI'!$A:$G,7,FALSE)</f>
        <v>2</v>
      </c>
      <c r="H97" s="31">
        <f>VLOOKUP(A97,'Enrollee File- PASTE FROM WIKI'!$A:$H,8,FALSE)</f>
        <v>2</v>
      </c>
      <c r="I97" s="31">
        <f>VLOOKUP($A97,'Enrollee File- PASTE FROM WIKI'!$1:$1048576,66,FALSE)</f>
        <v>0</v>
      </c>
      <c r="J97" s="33">
        <f>VLOOKUP(A97,'Enrollee File- PASTE FROM WIKI'!$A:$I,9,FALSE)</f>
        <v>2.5</v>
      </c>
      <c r="K97" s="31">
        <f>VLOOKUP(A97,'Enrollee File- PASTE FROM WIKI'!$A:$J,10,FALSE)</f>
        <v>3</v>
      </c>
      <c r="L97" s="31">
        <f>VLOOKUP(A97,'Enrollee File- PASTE FROM WIKI'!$A:$K,11,FALSE)</f>
        <v>2</v>
      </c>
      <c r="M97" s="31">
        <f>VLOOKUP(A97,'Enrollee File- PASTE FROM WIKI'!$A:$L,12,FALSE)</f>
        <v>3</v>
      </c>
      <c r="N97" s="31">
        <f>VLOOKUP($A97,'Enrollee File- PASTE FROM WIKI'!$1:$1048576,67,FALSE)</f>
        <v>0</v>
      </c>
      <c r="O97" s="33">
        <f>VLOOKUP(A97,'Enrollee File- PASTE FROM WIKI'!$A:$M,13,FALSE)</f>
        <v>2.75</v>
      </c>
      <c r="P97" s="31">
        <f>VLOOKUP(A97,'Enrollee File- PASTE FROM WIKI'!$A:$N,14,FALSE)</f>
        <v>3</v>
      </c>
      <c r="Q97" s="31">
        <f>VLOOKUP(A97,'Enrollee File- PASTE FROM WIKI'!$A:$O,15,FALSE)</f>
        <v>3</v>
      </c>
      <c r="R97" s="31">
        <f>VLOOKUP(A97,'Enrollee File- PASTE FROM WIKI'!$A:$P,16,FALSE)</f>
        <v>3</v>
      </c>
      <c r="S97" s="31">
        <f>VLOOKUP($A97,'Enrollee File- PASTE FROM WIKI'!$1:$1048576,68,FALSE)</f>
        <v>0</v>
      </c>
      <c r="T97" s="33">
        <f>VLOOKUP(A97,'Enrollee File- PASTE FROM WIKI'!$A:$Q,17,FALSE)</f>
        <v>3</v>
      </c>
    </row>
    <row r="98" spans="1:20" ht="28" customHeight="1" x14ac:dyDescent="0.6">
      <c r="A98" s="82" t="str">
        <f>'Enrollee File- PASTE FROM WIKI'!A97</f>
        <v>4db41c5b-4111-48f4-b0e3-a5b400df4dfb</v>
      </c>
      <c r="B98" s="50" t="str">
        <f>VLOOKUP(A98,'Enrollee File- PASTE FROM WIKI'!$A:$C,3,FALSE)</f>
        <v>Nicollette Ruiz</v>
      </c>
      <c r="C98" s="32" t="str">
        <f>VLOOKUP(A98,'Enrollee File- PASTE FROM WIKI'!$A:$D,4,FALSE)</f>
        <v>Enrolled</v>
      </c>
      <c r="D98" s="25" t="str">
        <f>VLOOKUP(A98,'Enrollee File- PASTE FROM WIKI'!$A:$AP,42,FALSE)</f>
        <v>Pamela Ackert Schons</v>
      </c>
      <c r="E98" s="50" t="str">
        <f>VLOOKUP(A98,'Enrollee File- PASTE FROM WIKI'!$A:$AQ,43,FALSE)</f>
        <v xml:space="preserve">M052 J.H.S. 052 Inwood </v>
      </c>
      <c r="F98" s="31">
        <f>VLOOKUP(A98,'Enrollee File- PASTE FROM WIKI'!$A:$F,6,FALSE)</f>
        <v>3</v>
      </c>
      <c r="G98" s="31">
        <f>VLOOKUP(A98,'Enrollee File- PASTE FROM WIKI'!$A:$G,7,FALSE)</f>
        <v>2</v>
      </c>
      <c r="H98" s="31">
        <f>VLOOKUP(A98,'Enrollee File- PASTE FROM WIKI'!$A:$H,8,FALSE)</f>
        <v>2</v>
      </c>
      <c r="I98" s="31">
        <f>VLOOKUP($A98,'Enrollee File- PASTE FROM WIKI'!$1:$1048576,66,FALSE)</f>
        <v>0</v>
      </c>
      <c r="J98" s="33">
        <f>VLOOKUP(A98,'Enrollee File- PASTE FROM WIKI'!$A:$I,9,FALSE)</f>
        <v>2.5</v>
      </c>
      <c r="K98" s="31">
        <f>VLOOKUP(A98,'Enrollee File- PASTE FROM WIKI'!$A:$J,10,FALSE)</f>
        <v>3</v>
      </c>
      <c r="L98" s="31">
        <f>VLOOKUP(A98,'Enrollee File- PASTE FROM WIKI'!$A:$K,11,FALSE)</f>
        <v>2</v>
      </c>
      <c r="M98" s="31">
        <f>VLOOKUP(A98,'Enrollee File- PASTE FROM WIKI'!$A:$L,12,FALSE)</f>
        <v>2</v>
      </c>
      <c r="N98" s="31">
        <f>VLOOKUP($A98,'Enrollee File- PASTE FROM WIKI'!$1:$1048576,67,FALSE)</f>
        <v>0</v>
      </c>
      <c r="O98" s="33">
        <f>VLOOKUP(A98,'Enrollee File- PASTE FROM WIKI'!$A:$M,13,FALSE)</f>
        <v>2.5</v>
      </c>
      <c r="P98" s="31">
        <f>VLOOKUP(A98,'Enrollee File- PASTE FROM WIKI'!$A:$N,14,FALSE)</f>
        <v>3</v>
      </c>
      <c r="Q98" s="31">
        <f>VLOOKUP(A98,'Enrollee File- PASTE FROM WIKI'!$A:$O,15,FALSE)</f>
        <v>2</v>
      </c>
      <c r="R98" s="31">
        <f>VLOOKUP(A98,'Enrollee File- PASTE FROM WIKI'!$A:$P,16,FALSE)</f>
        <v>3</v>
      </c>
      <c r="S98" s="31">
        <f>VLOOKUP($A98,'Enrollee File- PASTE FROM WIKI'!$1:$1048576,68,FALSE)</f>
        <v>0</v>
      </c>
      <c r="T98" s="33">
        <f>VLOOKUP(A98,'Enrollee File- PASTE FROM WIKI'!$A:$Q,17,FALSE)</f>
        <v>2.75</v>
      </c>
    </row>
    <row r="99" spans="1:20" ht="28" customHeight="1" x14ac:dyDescent="0.6">
      <c r="A99" s="82" t="str">
        <f>'Enrollee File- PASTE FROM WIKI'!A98</f>
        <v>378408f5-cd10-4997-8ba9-a59900f14b7d</v>
      </c>
      <c r="B99" s="50" t="str">
        <f>VLOOKUP(A99,'Enrollee File- PASTE FROM WIKI'!$A:$C,3,FALSE)</f>
        <v>Noni Porter</v>
      </c>
      <c r="C99" s="32" t="str">
        <f>VLOOKUP(A99,'Enrollee File- PASTE FROM WIKI'!$A:$D,4,FALSE)</f>
        <v>Enrolled</v>
      </c>
      <c r="D99" s="25" t="str">
        <f>VLOOKUP(A99,'Enrollee File- PASTE FROM WIKI'!$A:$AP,42,FALSE)</f>
        <v>Lori-Ann Lowe</v>
      </c>
      <c r="E99" s="50" t="str">
        <f>VLOOKUP(A99,'Enrollee File- PASTE FROM WIKI'!$A:$AQ,43,FALSE)</f>
        <v xml:space="preserve">X161 P.S. 161 Juan Ponce De Leon School </v>
      </c>
      <c r="F99" s="31">
        <f>VLOOKUP(A99,'Enrollee File- PASTE FROM WIKI'!$A:$F,6,FALSE)</f>
        <v>2</v>
      </c>
      <c r="G99" s="31">
        <f>VLOOKUP(A99,'Enrollee File- PASTE FROM WIKI'!$A:$G,7,FALSE)</f>
        <v>3</v>
      </c>
      <c r="H99" s="31">
        <f>VLOOKUP(A99,'Enrollee File- PASTE FROM WIKI'!$A:$H,8,FALSE)</f>
        <v>2</v>
      </c>
      <c r="I99" s="31">
        <f>VLOOKUP($A99,'Enrollee File- PASTE FROM WIKI'!$1:$1048576,66,FALSE)</f>
        <v>0</v>
      </c>
      <c r="J99" s="33">
        <f>VLOOKUP(A99,'Enrollee File- PASTE FROM WIKI'!$A:$I,9,FALSE)</f>
        <v>2.25</v>
      </c>
      <c r="K99" s="31">
        <f>VLOOKUP(A99,'Enrollee File- PASTE FROM WIKI'!$A:$J,10,FALSE)</f>
        <v>3</v>
      </c>
      <c r="L99" s="31">
        <f>VLOOKUP(A99,'Enrollee File- PASTE FROM WIKI'!$A:$K,11,FALSE)</f>
        <v>3</v>
      </c>
      <c r="M99" s="31">
        <f>VLOOKUP(A99,'Enrollee File- PASTE FROM WIKI'!$A:$L,12,FALSE)</f>
        <v>2</v>
      </c>
      <c r="N99" s="31">
        <f>VLOOKUP($A99,'Enrollee File- PASTE FROM WIKI'!$1:$1048576,67,FALSE)</f>
        <v>0</v>
      </c>
      <c r="O99" s="33">
        <f>VLOOKUP(A99,'Enrollee File- PASTE FROM WIKI'!$A:$M,13,FALSE)</f>
        <v>2.75</v>
      </c>
      <c r="P99" s="31">
        <f>VLOOKUP(A99,'Enrollee File- PASTE FROM WIKI'!$A:$N,14,FALSE)</f>
        <v>3</v>
      </c>
      <c r="Q99" s="31">
        <f>VLOOKUP(A99,'Enrollee File- PASTE FROM WIKI'!$A:$O,15,FALSE)</f>
        <v>2</v>
      </c>
      <c r="R99" s="31">
        <f>VLOOKUP(A99,'Enrollee File- PASTE FROM WIKI'!$A:$P,16,FALSE)</f>
        <v>3</v>
      </c>
      <c r="S99" s="31">
        <f>VLOOKUP($A99,'Enrollee File- PASTE FROM WIKI'!$1:$1048576,68,FALSE)</f>
        <v>0</v>
      </c>
      <c r="T99" s="33">
        <f>VLOOKUP(A99,'Enrollee File- PASTE FROM WIKI'!$A:$Q,17,FALSE)</f>
        <v>2.75</v>
      </c>
    </row>
    <row r="100" spans="1:20" ht="28" customHeight="1" x14ac:dyDescent="0.6">
      <c r="A100" s="82" t="str">
        <f>'Enrollee File- PASTE FROM WIKI'!A99</f>
        <v>ef852284-0194-488b-99da-a60e01888c45</v>
      </c>
      <c r="B100" s="50" t="str">
        <f>VLOOKUP(A100,'Enrollee File- PASTE FROM WIKI'!$A:$C,3,FALSE)</f>
        <v>Nyemah Gore</v>
      </c>
      <c r="C100" s="32" t="str">
        <f>VLOOKUP(A100,'Enrollee File- PASTE FROM WIKI'!$A:$D,4,FALSE)</f>
        <v>Enrolled</v>
      </c>
      <c r="D100" s="25" t="str">
        <f>VLOOKUP(A100,'Enrollee File- PASTE FROM WIKI'!$A:$AP,42,FALSE)</f>
        <v>Lamar Timmons-Long</v>
      </c>
      <c r="E100" s="50" t="str">
        <f>VLOOKUP(A100,'Enrollee File- PASTE FROM WIKI'!$A:$AQ,43,FALSE)</f>
        <v xml:space="preserve">Q226 J.H.S. 226 Virgil I. Grissom </v>
      </c>
      <c r="F100" s="31">
        <f>VLOOKUP(A100,'Enrollee File- PASTE FROM WIKI'!$A:$F,6,FALSE)</f>
        <v>2</v>
      </c>
      <c r="G100" s="31">
        <f>VLOOKUP(A100,'Enrollee File- PASTE FROM WIKI'!$A:$G,7,FALSE)</f>
        <v>2</v>
      </c>
      <c r="H100" s="31">
        <f>VLOOKUP(A100,'Enrollee File- PASTE FROM WIKI'!$A:$H,8,FALSE)</f>
        <v>2</v>
      </c>
      <c r="I100" s="31">
        <f>VLOOKUP($A100,'Enrollee File- PASTE FROM WIKI'!$1:$1048576,66,FALSE)</f>
        <v>0</v>
      </c>
      <c r="J100" s="33">
        <f>VLOOKUP(A100,'Enrollee File- PASTE FROM WIKI'!$A:$I,9,FALSE)</f>
        <v>2</v>
      </c>
      <c r="K100" s="31">
        <f>VLOOKUP(A100,'Enrollee File- PASTE FROM WIKI'!$A:$J,10,FALSE)</f>
        <v>3</v>
      </c>
      <c r="L100" s="31">
        <f>VLOOKUP(A100,'Enrollee File- PASTE FROM WIKI'!$A:$K,11,FALSE)</f>
        <v>2</v>
      </c>
      <c r="M100" s="31">
        <f>VLOOKUP(A100,'Enrollee File- PASTE FROM WIKI'!$A:$L,12,FALSE)</f>
        <v>3</v>
      </c>
      <c r="N100" s="31">
        <f>VLOOKUP($A100,'Enrollee File- PASTE FROM WIKI'!$1:$1048576,67,FALSE)</f>
        <v>0</v>
      </c>
      <c r="O100" s="33">
        <f>VLOOKUP(A100,'Enrollee File- PASTE FROM WIKI'!$A:$M,13,FALSE)</f>
        <v>2.75</v>
      </c>
      <c r="P100" s="31">
        <f>VLOOKUP(A100,'Enrollee File- PASTE FROM WIKI'!$A:$N,14,FALSE)</f>
        <v>3</v>
      </c>
      <c r="Q100" s="31">
        <f>VLOOKUP(A100,'Enrollee File- PASTE FROM WIKI'!$A:$O,15,FALSE)</f>
        <v>3</v>
      </c>
      <c r="R100" s="31">
        <f>VLOOKUP(A100,'Enrollee File- PASTE FROM WIKI'!$A:$P,16,FALSE)</f>
        <v>2</v>
      </c>
      <c r="S100" s="31">
        <f>VLOOKUP($A100,'Enrollee File- PASTE FROM WIKI'!$1:$1048576,68,FALSE)</f>
        <v>0</v>
      </c>
      <c r="T100" s="33">
        <f>VLOOKUP(A100,'Enrollee File- PASTE FROM WIKI'!$A:$Q,17,FALSE)</f>
        <v>2.75</v>
      </c>
    </row>
    <row r="101" spans="1:20" ht="28" customHeight="1" x14ac:dyDescent="0.6">
      <c r="A101" s="82" t="str">
        <f>'Enrollee File- PASTE FROM WIKI'!A100</f>
        <v>7b52d4bb-bb05-436f-accf-a59800a3e6e5</v>
      </c>
      <c r="B101" s="50" t="str">
        <f>VLOOKUP(A101,'Enrollee File- PASTE FROM WIKI'!$A:$C,3,FALSE)</f>
        <v>Okitto Bailey</v>
      </c>
      <c r="C101" s="32" t="str">
        <f>VLOOKUP(A101,'Enrollee File- PASTE FROM WIKI'!$A:$D,4,FALSE)</f>
        <v>Enrolled</v>
      </c>
      <c r="D101" s="25" t="str">
        <f>VLOOKUP(A101,'Enrollee File- PASTE FROM WIKI'!$A:$AP,42,FALSE)</f>
        <v>Samantha Cato</v>
      </c>
      <c r="E101" s="50" t="str">
        <f>VLOOKUP(A101,'Enrollee File- PASTE FROM WIKI'!$A:$AQ,43,FALSE)</f>
        <v xml:space="preserve">X303 I.S. X303 Leadership &amp; Community Service </v>
      </c>
      <c r="F101" s="31">
        <f>VLOOKUP(A101,'Enrollee File- PASTE FROM WIKI'!$A:$F,6,FALSE)</f>
        <v>3</v>
      </c>
      <c r="G101" s="31">
        <f>VLOOKUP(A101,'Enrollee File- PASTE FROM WIKI'!$A:$G,7,FALSE)</f>
        <v>3</v>
      </c>
      <c r="H101" s="31">
        <f>VLOOKUP(A101,'Enrollee File- PASTE FROM WIKI'!$A:$H,8,FALSE)</f>
        <v>2</v>
      </c>
      <c r="I101" s="31">
        <f>VLOOKUP($A101,'Enrollee File- PASTE FROM WIKI'!$1:$1048576,66,FALSE)</f>
        <v>0</v>
      </c>
      <c r="J101" s="33">
        <f>VLOOKUP(A101,'Enrollee File- PASTE FROM WIKI'!$A:$I,9,FALSE)</f>
        <v>2.75</v>
      </c>
      <c r="K101" s="31">
        <f>VLOOKUP(A101,'Enrollee File- PASTE FROM WIKI'!$A:$J,10,FALSE)</f>
        <v>3</v>
      </c>
      <c r="L101" s="31">
        <f>VLOOKUP(A101,'Enrollee File- PASTE FROM WIKI'!$A:$K,11,FALSE)</f>
        <v>2</v>
      </c>
      <c r="M101" s="31">
        <f>VLOOKUP(A101,'Enrollee File- PASTE FROM WIKI'!$A:$L,12,FALSE)</f>
        <v>3</v>
      </c>
      <c r="N101" s="31">
        <f>VLOOKUP($A101,'Enrollee File- PASTE FROM WIKI'!$1:$1048576,67,FALSE)</f>
        <v>0</v>
      </c>
      <c r="O101" s="33">
        <f>VLOOKUP(A101,'Enrollee File- PASTE FROM WIKI'!$A:$M,13,FALSE)</f>
        <v>2.75</v>
      </c>
      <c r="P101" s="31">
        <f>VLOOKUP(A101,'Enrollee File- PASTE FROM WIKI'!$A:$N,14,FALSE)</f>
        <v>3</v>
      </c>
      <c r="Q101" s="31">
        <f>VLOOKUP(A101,'Enrollee File- PASTE FROM WIKI'!$A:$O,15,FALSE)</f>
        <v>3</v>
      </c>
      <c r="R101" s="31">
        <f>VLOOKUP(A101,'Enrollee File- PASTE FROM WIKI'!$A:$P,16,FALSE)</f>
        <v>2</v>
      </c>
      <c r="S101" s="31">
        <f>VLOOKUP($A101,'Enrollee File- PASTE FROM WIKI'!$1:$1048576,68,FALSE)</f>
        <v>0</v>
      </c>
      <c r="T101" s="33">
        <f>VLOOKUP(A101,'Enrollee File- PASTE FROM WIKI'!$A:$Q,17,FALSE)</f>
        <v>2.75</v>
      </c>
    </row>
    <row r="102" spans="1:20" ht="28" customHeight="1" x14ac:dyDescent="0.6">
      <c r="A102" s="82" t="str">
        <f>'Enrollee File- PASTE FROM WIKI'!A101</f>
        <v>3d678217-852c-42a5-9a4d-a5a700fde3c3</v>
      </c>
      <c r="B102" s="50" t="str">
        <f>VLOOKUP(A102,'Enrollee File- PASTE FROM WIKI'!$A:$C,3,FALSE)</f>
        <v>Pamela  Pena</v>
      </c>
      <c r="C102" s="32" t="str">
        <f>VLOOKUP(A102,'Enrollee File- PASTE FROM WIKI'!$A:$D,4,FALSE)</f>
        <v>Enrolled</v>
      </c>
      <c r="D102" s="25" t="str">
        <f>VLOOKUP(A102,'Enrollee File- PASTE FROM WIKI'!$A:$AP,42,FALSE)</f>
        <v>Damen Davis</v>
      </c>
      <c r="E102" s="50" t="str">
        <f>VLOOKUP(A102,'Enrollee File- PASTE FROM WIKI'!$A:$AQ,43,FALSE)</f>
        <v xml:space="preserve">X303 I.S. X303 Leadership &amp; Community Service </v>
      </c>
      <c r="F102" s="31">
        <f>VLOOKUP(A102,'Enrollee File- PASTE FROM WIKI'!$A:$F,6,FALSE)</f>
        <v>3</v>
      </c>
      <c r="G102" s="31">
        <f>VLOOKUP(A102,'Enrollee File- PASTE FROM WIKI'!$A:$G,7,FALSE)</f>
        <v>3</v>
      </c>
      <c r="H102" s="31">
        <f>VLOOKUP(A102,'Enrollee File- PASTE FROM WIKI'!$A:$H,8,FALSE)</f>
        <v>2</v>
      </c>
      <c r="I102" s="31">
        <f>VLOOKUP($A102,'Enrollee File- PASTE FROM WIKI'!$1:$1048576,66,FALSE)</f>
        <v>0</v>
      </c>
      <c r="J102" s="33">
        <f>VLOOKUP(A102,'Enrollee File- PASTE FROM WIKI'!$A:$I,9,FALSE)</f>
        <v>2.75</v>
      </c>
      <c r="K102" s="31">
        <f>VLOOKUP(A102,'Enrollee File- PASTE FROM WIKI'!$A:$J,10,FALSE)</f>
        <v>3</v>
      </c>
      <c r="L102" s="31">
        <f>VLOOKUP(A102,'Enrollee File- PASTE FROM WIKI'!$A:$K,11,FALSE)</f>
        <v>2</v>
      </c>
      <c r="M102" s="31">
        <f>VLOOKUP(A102,'Enrollee File- PASTE FROM WIKI'!$A:$L,12,FALSE)</f>
        <v>3</v>
      </c>
      <c r="N102" s="31">
        <f>VLOOKUP($A102,'Enrollee File- PASTE FROM WIKI'!$1:$1048576,67,FALSE)</f>
        <v>0</v>
      </c>
      <c r="O102" s="33">
        <f>VLOOKUP(A102,'Enrollee File- PASTE FROM WIKI'!$A:$M,13,FALSE)</f>
        <v>2.75</v>
      </c>
      <c r="P102" s="31">
        <f>VLOOKUP(A102,'Enrollee File- PASTE FROM WIKI'!$A:$N,14,FALSE)</f>
        <v>3</v>
      </c>
      <c r="Q102" s="31">
        <f>VLOOKUP(A102,'Enrollee File- PASTE FROM WIKI'!$A:$O,15,FALSE)</f>
        <v>3</v>
      </c>
      <c r="R102" s="31">
        <f>VLOOKUP(A102,'Enrollee File- PASTE FROM WIKI'!$A:$P,16,FALSE)</f>
        <v>3</v>
      </c>
      <c r="S102" s="31">
        <f>VLOOKUP($A102,'Enrollee File- PASTE FROM WIKI'!$1:$1048576,68,FALSE)</f>
        <v>0</v>
      </c>
      <c r="T102" s="33">
        <f>VLOOKUP(A102,'Enrollee File- PASTE FROM WIKI'!$A:$Q,17,FALSE)</f>
        <v>3</v>
      </c>
    </row>
    <row r="103" spans="1:20" ht="28" customHeight="1" x14ac:dyDescent="0.6">
      <c r="A103" s="82" t="str">
        <f>'Enrollee File- PASTE FROM WIKI'!A102</f>
        <v>b1049b63-7303-495e-b197-a5c1016a678b</v>
      </c>
      <c r="B103" s="50" t="str">
        <f>VLOOKUP(A103,'Enrollee File- PASTE FROM WIKI'!$A:$C,3,FALSE)</f>
        <v>Pamela Zaiter</v>
      </c>
      <c r="C103" s="32" t="str">
        <f>VLOOKUP(A103,'Enrollee File- PASTE FROM WIKI'!$A:$D,4,FALSE)</f>
        <v>Enrolled</v>
      </c>
      <c r="D103" s="25" t="str">
        <f>VLOOKUP(A103,'Enrollee File- PASTE FROM WIKI'!$A:$AP,42,FALSE)</f>
        <v>Caitlin DeRousse</v>
      </c>
      <c r="E103" s="50" t="str">
        <f>VLOOKUP(A103,'Enrollee File- PASTE FROM WIKI'!$A:$AQ,43,FALSE)</f>
        <v xml:space="preserve">X508 Bronxdale High School </v>
      </c>
      <c r="F103" s="31">
        <f>VLOOKUP(A103,'Enrollee File- PASTE FROM WIKI'!$A:$F,6,FALSE)</f>
        <v>2</v>
      </c>
      <c r="G103" s="31">
        <f>VLOOKUP(A103,'Enrollee File- PASTE FROM WIKI'!$A:$G,7,FALSE)</f>
        <v>2</v>
      </c>
      <c r="H103" s="31">
        <f>VLOOKUP(A103,'Enrollee File- PASTE FROM WIKI'!$A:$H,8,FALSE)</f>
        <v>2</v>
      </c>
      <c r="I103" s="31">
        <f>VLOOKUP($A103,'Enrollee File- PASTE FROM WIKI'!$1:$1048576,66,FALSE)</f>
        <v>0</v>
      </c>
      <c r="J103" s="33">
        <f>VLOOKUP(A103,'Enrollee File- PASTE FROM WIKI'!$A:$I,9,FALSE)</f>
        <v>2</v>
      </c>
      <c r="K103" s="31">
        <f>VLOOKUP(A103,'Enrollee File- PASTE FROM WIKI'!$A:$J,10,FALSE)</f>
        <v>3</v>
      </c>
      <c r="L103" s="31">
        <f>VLOOKUP(A103,'Enrollee File- PASTE FROM WIKI'!$A:$K,11,FALSE)</f>
        <v>2</v>
      </c>
      <c r="M103" s="31">
        <f>VLOOKUP(A103,'Enrollee File- PASTE FROM WIKI'!$A:$L,12,FALSE)</f>
        <v>3</v>
      </c>
      <c r="N103" s="31">
        <f>VLOOKUP($A103,'Enrollee File- PASTE FROM WIKI'!$1:$1048576,67,FALSE)</f>
        <v>0</v>
      </c>
      <c r="O103" s="33">
        <f>VLOOKUP(A103,'Enrollee File- PASTE FROM WIKI'!$A:$M,13,FALSE)</f>
        <v>2.75</v>
      </c>
      <c r="P103" s="31">
        <f>VLOOKUP(A103,'Enrollee File- PASTE FROM WIKI'!$A:$N,14,FALSE)</f>
        <v>3</v>
      </c>
      <c r="Q103" s="31">
        <f>VLOOKUP(A103,'Enrollee File- PASTE FROM WIKI'!$A:$O,15,FALSE)</f>
        <v>3</v>
      </c>
      <c r="R103" s="31">
        <f>VLOOKUP(A103,'Enrollee File- PASTE FROM WIKI'!$A:$P,16,FALSE)</f>
        <v>3</v>
      </c>
      <c r="S103" s="31">
        <f>VLOOKUP($A103,'Enrollee File- PASTE FROM WIKI'!$1:$1048576,68,FALSE)</f>
        <v>0</v>
      </c>
      <c r="T103" s="33">
        <f>VLOOKUP(A103,'Enrollee File- PASTE FROM WIKI'!$A:$Q,17,FALSE)</f>
        <v>3</v>
      </c>
    </row>
    <row r="104" spans="1:20" ht="28" customHeight="1" x14ac:dyDescent="0.6">
      <c r="A104" s="82" t="str">
        <f>'Enrollee File- PASTE FROM WIKI'!A103</f>
        <v>ab47c7a1-7b28-42d2-af9f-a5fb01069469</v>
      </c>
      <c r="B104" s="50" t="str">
        <f>VLOOKUP(A104,'Enrollee File- PASTE FROM WIKI'!$A:$C,3,FALSE)</f>
        <v>Patricia Scherpf</v>
      </c>
      <c r="C104" s="32" t="str">
        <f>VLOOKUP(A104,'Enrollee File- PASTE FROM WIKI'!$A:$D,4,FALSE)</f>
        <v>Enrolled</v>
      </c>
      <c r="D104" s="25" t="str">
        <f>VLOOKUP(A104,'Enrollee File- PASTE FROM WIKI'!$A:$AP,42,FALSE)</f>
        <v>Elizabeth Kiernan</v>
      </c>
      <c r="E104" s="50" t="str">
        <f>VLOOKUP(A104,'Enrollee File- PASTE FROM WIKI'!$A:$AQ,43,FALSE)</f>
        <v xml:space="preserve">K373 P.S. 373 - Brooklyn Transition Center </v>
      </c>
      <c r="F104" s="31">
        <f>VLOOKUP(A104,'Enrollee File- PASTE FROM WIKI'!$A:$F,6,FALSE)</f>
        <v>3</v>
      </c>
      <c r="G104" s="31">
        <f>VLOOKUP(A104,'Enrollee File- PASTE FROM WIKI'!$A:$G,7,FALSE)</f>
        <v>2</v>
      </c>
      <c r="H104" s="31">
        <f>VLOOKUP(A104,'Enrollee File- PASTE FROM WIKI'!$A:$H,8,FALSE)</f>
        <v>3</v>
      </c>
      <c r="I104" s="31">
        <f>VLOOKUP($A104,'Enrollee File- PASTE FROM WIKI'!$1:$1048576,66,FALSE)</f>
        <v>0</v>
      </c>
      <c r="J104" s="33">
        <f>VLOOKUP(A104,'Enrollee File- PASTE FROM WIKI'!$A:$I,9,FALSE)</f>
        <v>2.75</v>
      </c>
      <c r="K104" s="31">
        <f>VLOOKUP(A104,'Enrollee File- PASTE FROM WIKI'!$A:$J,10,FALSE)</f>
        <v>3</v>
      </c>
      <c r="L104" s="31">
        <f>VLOOKUP(A104,'Enrollee File- PASTE FROM WIKI'!$A:$K,11,FALSE)</f>
        <v>3</v>
      </c>
      <c r="M104" s="31">
        <f>VLOOKUP(A104,'Enrollee File- PASTE FROM WIKI'!$A:$L,12,FALSE)</f>
        <v>3</v>
      </c>
      <c r="N104" s="31">
        <f>VLOOKUP($A104,'Enrollee File- PASTE FROM WIKI'!$1:$1048576,67,FALSE)</f>
        <v>0</v>
      </c>
      <c r="O104" s="33">
        <f>VLOOKUP(A104,'Enrollee File- PASTE FROM WIKI'!$A:$M,13,FALSE)</f>
        <v>3</v>
      </c>
      <c r="P104" s="31">
        <f>VLOOKUP(A104,'Enrollee File- PASTE FROM WIKI'!$A:$N,14,FALSE)</f>
        <v>3</v>
      </c>
      <c r="Q104" s="31">
        <f>VLOOKUP(A104,'Enrollee File- PASTE FROM WIKI'!$A:$O,15,FALSE)</f>
        <v>3</v>
      </c>
      <c r="R104" s="31">
        <f>VLOOKUP(A104,'Enrollee File- PASTE FROM WIKI'!$A:$P,16,FALSE)</f>
        <v>3</v>
      </c>
      <c r="S104" s="31">
        <f>VLOOKUP($A104,'Enrollee File- PASTE FROM WIKI'!$1:$1048576,68,FALSE)</f>
        <v>0</v>
      </c>
      <c r="T104" s="33">
        <f>VLOOKUP(A104,'Enrollee File- PASTE FROM WIKI'!$A:$Q,17,FALSE)</f>
        <v>3</v>
      </c>
    </row>
    <row r="105" spans="1:20" ht="28" customHeight="1" x14ac:dyDescent="0.6">
      <c r="A105" s="82" t="str">
        <f>'Enrollee File- PASTE FROM WIKI'!A104</f>
        <v>d8bcb480-940f-44db-b76c-a5f00095db65</v>
      </c>
      <c r="B105" s="50" t="str">
        <f>VLOOKUP(A105,'Enrollee File- PASTE FROM WIKI'!$A:$C,3,FALSE)</f>
        <v>Philip Gagnon</v>
      </c>
      <c r="C105" s="32" t="str">
        <f>VLOOKUP(A105,'Enrollee File- PASTE FROM WIKI'!$A:$D,4,FALSE)</f>
        <v>Enrolled</v>
      </c>
      <c r="D105" s="25" t="str">
        <f>VLOOKUP(A105,'Enrollee File- PASTE FROM WIKI'!$A:$AP,42,FALSE)</f>
        <v>Michael   Grassano</v>
      </c>
      <c r="E105" s="50" t="str">
        <f>VLOOKUP(A105,'Enrollee File- PASTE FROM WIKI'!$A:$AQ,43,FALSE)</f>
        <v xml:space="preserve">K053 P.S. K053 </v>
      </c>
      <c r="F105" s="31">
        <f>VLOOKUP(A105,'Enrollee File- PASTE FROM WIKI'!$A:$F,6,FALSE)</f>
        <v>3</v>
      </c>
      <c r="G105" s="31">
        <f>VLOOKUP(A105,'Enrollee File- PASTE FROM WIKI'!$A:$G,7,FALSE)</f>
        <v>2</v>
      </c>
      <c r="H105" s="31">
        <f>VLOOKUP(A105,'Enrollee File- PASTE FROM WIKI'!$A:$H,8,FALSE)</f>
        <v>2</v>
      </c>
      <c r="I105" s="31">
        <f>VLOOKUP($A105,'Enrollee File- PASTE FROM WIKI'!$1:$1048576,66,FALSE)</f>
        <v>0</v>
      </c>
      <c r="J105" s="33">
        <f>VLOOKUP(A105,'Enrollee File- PASTE FROM WIKI'!$A:$I,9,FALSE)</f>
        <v>2.5</v>
      </c>
      <c r="K105" s="31">
        <f>VLOOKUP(A105,'Enrollee File- PASTE FROM WIKI'!$A:$J,10,FALSE)</f>
        <v>3</v>
      </c>
      <c r="L105" s="31">
        <f>VLOOKUP(A105,'Enrollee File- PASTE FROM WIKI'!$A:$K,11,FALSE)</f>
        <v>2</v>
      </c>
      <c r="M105" s="31">
        <f>VLOOKUP(A105,'Enrollee File- PASTE FROM WIKI'!$A:$L,12,FALSE)</f>
        <v>3</v>
      </c>
      <c r="N105" s="31">
        <f>VLOOKUP($A105,'Enrollee File- PASTE FROM WIKI'!$1:$1048576,67,FALSE)</f>
        <v>0</v>
      </c>
      <c r="O105" s="33">
        <f>VLOOKUP(A105,'Enrollee File- PASTE FROM WIKI'!$A:$M,13,FALSE)</f>
        <v>2.75</v>
      </c>
      <c r="P105" s="31">
        <f>VLOOKUP(A105,'Enrollee File- PASTE FROM WIKI'!$A:$N,14,FALSE)</f>
        <v>3</v>
      </c>
      <c r="Q105" s="31">
        <f>VLOOKUP(A105,'Enrollee File- PASTE FROM WIKI'!$A:$O,15,FALSE)</f>
        <v>3</v>
      </c>
      <c r="R105" s="31">
        <f>VLOOKUP(A105,'Enrollee File- PASTE FROM WIKI'!$A:$P,16,FALSE)</f>
        <v>3</v>
      </c>
      <c r="S105" s="31">
        <f>VLOOKUP($A105,'Enrollee File- PASTE FROM WIKI'!$1:$1048576,68,FALSE)</f>
        <v>0</v>
      </c>
      <c r="T105" s="33">
        <f>VLOOKUP(A105,'Enrollee File- PASTE FROM WIKI'!$A:$Q,17,FALSE)</f>
        <v>3</v>
      </c>
    </row>
    <row r="106" spans="1:20" ht="28" customHeight="1" x14ac:dyDescent="0.6">
      <c r="A106" s="82" t="str">
        <f>'Enrollee File- PASTE FROM WIKI'!A105</f>
        <v>0be8c3e6-203e-49dd-80d4-a57c00fa17c2</v>
      </c>
      <c r="B106" s="50" t="str">
        <f>VLOOKUP(A106,'Enrollee File- PASTE FROM WIKI'!$A:$C,3,FALSE)</f>
        <v>Quamina Belgrave</v>
      </c>
      <c r="C106" s="32" t="str">
        <f>VLOOKUP(A106,'Enrollee File- PASTE FROM WIKI'!$A:$D,4,FALSE)</f>
        <v>Enrolled</v>
      </c>
      <c r="D106" s="25" t="str">
        <f>VLOOKUP(A106,'Enrollee File- PASTE FROM WIKI'!$A:$AP,42,FALSE)</f>
        <v>Vinnessa  Coles</v>
      </c>
      <c r="E106" s="50" t="str">
        <f>VLOOKUP(A106,'Enrollee File- PASTE FROM WIKI'!$A:$AQ,43,FALSE)</f>
        <v xml:space="preserve">K549 Bushwick School for Social Justice </v>
      </c>
      <c r="F106" s="31">
        <f>VLOOKUP(A106,'Enrollee File- PASTE FROM WIKI'!$A:$F,6,FALSE)</f>
        <v>2</v>
      </c>
      <c r="G106" s="31">
        <f>VLOOKUP(A106,'Enrollee File- PASTE FROM WIKI'!$A:$G,7,FALSE)</f>
        <v>3</v>
      </c>
      <c r="H106" s="31">
        <f>VLOOKUP(A106,'Enrollee File- PASTE FROM WIKI'!$A:$H,8,FALSE)</f>
        <v>2</v>
      </c>
      <c r="I106" s="31">
        <f>VLOOKUP($A106,'Enrollee File- PASTE FROM WIKI'!$1:$1048576,66,FALSE)</f>
        <v>0</v>
      </c>
      <c r="J106" s="33">
        <f>VLOOKUP(A106,'Enrollee File- PASTE FROM WIKI'!$A:$I,9,FALSE)</f>
        <v>2.25</v>
      </c>
      <c r="K106" s="31">
        <f>VLOOKUP(A106,'Enrollee File- PASTE FROM WIKI'!$A:$J,10,FALSE)</f>
        <v>3</v>
      </c>
      <c r="L106" s="31">
        <f>VLOOKUP(A106,'Enrollee File- PASTE FROM WIKI'!$A:$K,11,FALSE)</f>
        <v>3</v>
      </c>
      <c r="M106" s="31">
        <f>VLOOKUP(A106,'Enrollee File- PASTE FROM WIKI'!$A:$L,12,FALSE)</f>
        <v>3</v>
      </c>
      <c r="N106" s="31">
        <f>VLOOKUP($A106,'Enrollee File- PASTE FROM WIKI'!$1:$1048576,67,FALSE)</f>
        <v>0</v>
      </c>
      <c r="O106" s="33">
        <f>VLOOKUP(A106,'Enrollee File- PASTE FROM WIKI'!$A:$M,13,FALSE)</f>
        <v>3</v>
      </c>
      <c r="P106" s="31">
        <f>VLOOKUP(A106,'Enrollee File- PASTE FROM WIKI'!$A:$N,14,FALSE)</f>
        <v>3</v>
      </c>
      <c r="Q106" s="31">
        <f>VLOOKUP(A106,'Enrollee File- PASTE FROM WIKI'!$A:$O,15,FALSE)</f>
        <v>3</v>
      </c>
      <c r="R106" s="31">
        <f>VLOOKUP(A106,'Enrollee File- PASTE FROM WIKI'!$A:$P,16,FALSE)</f>
        <v>3</v>
      </c>
      <c r="S106" s="31">
        <f>VLOOKUP($A106,'Enrollee File- PASTE FROM WIKI'!$1:$1048576,68,FALSE)</f>
        <v>0</v>
      </c>
      <c r="T106" s="33">
        <f>VLOOKUP(A106,'Enrollee File- PASTE FROM WIKI'!$A:$Q,17,FALSE)</f>
        <v>3</v>
      </c>
    </row>
    <row r="107" spans="1:20" ht="28" customHeight="1" x14ac:dyDescent="0.6">
      <c r="A107" s="82" t="str">
        <f>'Enrollee File- PASTE FROM WIKI'!A106</f>
        <v>f9ffba5a-657f-429c-ac2f-a4f000ace0df</v>
      </c>
      <c r="B107" s="50" t="str">
        <f>VLOOKUP(A107,'Enrollee File- PASTE FROM WIKI'!$A:$C,3,FALSE)</f>
        <v>Ralph Haynes</v>
      </c>
      <c r="C107" s="32" t="str">
        <f>VLOOKUP(A107,'Enrollee File- PASTE FROM WIKI'!$A:$D,4,FALSE)</f>
        <v>Enrolled</v>
      </c>
      <c r="D107" s="25" t="str">
        <f>VLOOKUP(A107,'Enrollee File- PASTE FROM WIKI'!$A:$AP,42,FALSE)</f>
        <v>Valera Vanessa</v>
      </c>
      <c r="E107" s="50" t="str">
        <f>VLOOKUP(A107,'Enrollee File- PASTE FROM WIKI'!$A:$AQ,43,FALSE)</f>
        <v xml:space="preserve">X331 The Bronx School of Young Leaders </v>
      </c>
      <c r="F107" s="31">
        <f>VLOOKUP(A107,'Enrollee File- PASTE FROM WIKI'!$A:$F,6,FALSE)</f>
        <v>2</v>
      </c>
      <c r="G107" s="31">
        <f>VLOOKUP(A107,'Enrollee File- PASTE FROM WIKI'!$A:$G,7,FALSE)</f>
        <v>2</v>
      </c>
      <c r="H107" s="31">
        <f>VLOOKUP(A107,'Enrollee File- PASTE FROM WIKI'!$A:$H,8,FALSE)</f>
        <v>2</v>
      </c>
      <c r="I107" s="31">
        <f>VLOOKUP($A107,'Enrollee File- PASTE FROM WIKI'!$1:$1048576,66,FALSE)</f>
        <v>0</v>
      </c>
      <c r="J107" s="33">
        <f>VLOOKUP(A107,'Enrollee File- PASTE FROM WIKI'!$A:$I,9,FALSE)</f>
        <v>2</v>
      </c>
      <c r="K107" s="31">
        <f>VLOOKUP(A107,'Enrollee File- PASTE FROM WIKI'!$A:$J,10,FALSE)</f>
        <v>3</v>
      </c>
      <c r="L107" s="31">
        <f>VLOOKUP(A107,'Enrollee File- PASTE FROM WIKI'!$A:$K,11,FALSE)</f>
        <v>2</v>
      </c>
      <c r="M107" s="31">
        <f>VLOOKUP(A107,'Enrollee File- PASTE FROM WIKI'!$A:$L,12,FALSE)</f>
        <v>3</v>
      </c>
      <c r="N107" s="31">
        <f>VLOOKUP($A107,'Enrollee File- PASTE FROM WIKI'!$1:$1048576,67,FALSE)</f>
        <v>0</v>
      </c>
      <c r="O107" s="33">
        <f>VLOOKUP(A107,'Enrollee File- PASTE FROM WIKI'!$A:$M,13,FALSE)</f>
        <v>2.75</v>
      </c>
      <c r="P107" s="31">
        <f>VLOOKUP(A107,'Enrollee File- PASTE FROM WIKI'!$A:$N,14,FALSE)</f>
        <v>3</v>
      </c>
      <c r="Q107" s="31">
        <f>VLOOKUP(A107,'Enrollee File- PASTE FROM WIKI'!$A:$O,15,FALSE)</f>
        <v>2</v>
      </c>
      <c r="R107" s="31">
        <f>VLOOKUP(A107,'Enrollee File- PASTE FROM WIKI'!$A:$P,16,FALSE)</f>
        <v>2</v>
      </c>
      <c r="S107" s="31">
        <f>VLOOKUP($A107,'Enrollee File- PASTE FROM WIKI'!$1:$1048576,68,FALSE)</f>
        <v>0</v>
      </c>
      <c r="T107" s="33">
        <f>VLOOKUP(A107,'Enrollee File- PASTE FROM WIKI'!$A:$Q,17,FALSE)</f>
        <v>2.5</v>
      </c>
    </row>
    <row r="108" spans="1:20" ht="28" customHeight="1" x14ac:dyDescent="0.6">
      <c r="A108" s="82" t="str">
        <f>'Enrollee File- PASTE FROM WIKI'!A107</f>
        <v>d26ed919-280f-497e-b7da-a41001424066</v>
      </c>
      <c r="B108" s="50" t="str">
        <f>VLOOKUP(A108,'Enrollee File- PASTE FROM WIKI'!$A:$C,3,FALSE)</f>
        <v>Ramon Perdomo</v>
      </c>
      <c r="C108" s="32" t="str">
        <f>VLOOKUP(A108,'Enrollee File- PASTE FROM WIKI'!$A:$D,4,FALSE)</f>
        <v>Enrolled</v>
      </c>
      <c r="D108" s="25" t="str">
        <f>VLOOKUP(A108,'Enrollee File- PASTE FROM WIKI'!$A:$AP,42,FALSE)</f>
        <v>Kaitlin Zisa</v>
      </c>
      <c r="E108" s="50" t="str">
        <f>VLOOKUP(A108,'Enrollee File- PASTE FROM WIKI'!$A:$AQ,43,FALSE)</f>
        <v xml:space="preserve">M079 Dr. Horan School M079 </v>
      </c>
      <c r="F108" s="31">
        <f>VLOOKUP(A108,'Enrollee File- PASTE FROM WIKI'!$A:$F,6,FALSE)</f>
        <v>3</v>
      </c>
      <c r="G108" s="31">
        <f>VLOOKUP(A108,'Enrollee File- PASTE FROM WIKI'!$A:$G,7,FALSE)</f>
        <v>3</v>
      </c>
      <c r="H108" s="31">
        <f>VLOOKUP(A108,'Enrollee File- PASTE FROM WIKI'!$A:$H,8,FALSE)</f>
        <v>3</v>
      </c>
      <c r="I108" s="31">
        <f>VLOOKUP($A108,'Enrollee File- PASTE FROM WIKI'!$1:$1048576,66,FALSE)</f>
        <v>0</v>
      </c>
      <c r="J108" s="33">
        <f>VLOOKUP(A108,'Enrollee File- PASTE FROM WIKI'!$A:$I,9,FALSE)</f>
        <v>3</v>
      </c>
      <c r="K108" s="31">
        <f>VLOOKUP(A108,'Enrollee File- PASTE FROM WIKI'!$A:$J,10,FALSE)</f>
        <v>3</v>
      </c>
      <c r="L108" s="31">
        <f>VLOOKUP(A108,'Enrollee File- PASTE FROM WIKI'!$A:$K,11,FALSE)</f>
        <v>3</v>
      </c>
      <c r="M108" s="31">
        <f>VLOOKUP(A108,'Enrollee File- PASTE FROM WIKI'!$A:$L,12,FALSE)</f>
        <v>3</v>
      </c>
      <c r="N108" s="31">
        <f>VLOOKUP($A108,'Enrollee File- PASTE FROM WIKI'!$1:$1048576,67,FALSE)</f>
        <v>0</v>
      </c>
      <c r="O108" s="33">
        <f>VLOOKUP(A108,'Enrollee File- PASTE FROM WIKI'!$A:$M,13,FALSE)</f>
        <v>3</v>
      </c>
      <c r="P108" s="31">
        <f>VLOOKUP(A108,'Enrollee File- PASTE FROM WIKI'!$A:$N,14,FALSE)</f>
        <v>3</v>
      </c>
      <c r="Q108" s="31">
        <f>VLOOKUP(A108,'Enrollee File- PASTE FROM WIKI'!$A:$O,15,FALSE)</f>
        <v>2</v>
      </c>
      <c r="R108" s="31">
        <f>VLOOKUP(A108,'Enrollee File- PASTE FROM WIKI'!$A:$P,16,FALSE)</f>
        <v>3</v>
      </c>
      <c r="S108" s="31">
        <f>VLOOKUP($A108,'Enrollee File- PASTE FROM WIKI'!$1:$1048576,68,FALSE)</f>
        <v>0</v>
      </c>
      <c r="T108" s="33">
        <f>VLOOKUP(A108,'Enrollee File- PASTE FROM WIKI'!$A:$Q,17,FALSE)</f>
        <v>2.75</v>
      </c>
    </row>
    <row r="109" spans="1:20" ht="28" customHeight="1" x14ac:dyDescent="0.6">
      <c r="A109" s="82" t="str">
        <f>'Enrollee File- PASTE FROM WIKI'!A108</f>
        <v>a6c83a59-ce56-4a10-96e1-a5700169fa24</v>
      </c>
      <c r="B109" s="50" t="str">
        <f>VLOOKUP(A109,'Enrollee File- PASTE FROM WIKI'!$A:$C,3,FALSE)</f>
        <v>Rasheed Sparks</v>
      </c>
      <c r="C109" s="32" t="str">
        <f>VLOOKUP(A109,'Enrollee File- PASTE FROM WIKI'!$A:$D,4,FALSE)</f>
        <v>Enrolled</v>
      </c>
      <c r="D109" s="25" t="str">
        <f>VLOOKUP(A109,'Enrollee File- PASTE FROM WIKI'!$A:$AP,42,FALSE)</f>
        <v>Danielle Cooley</v>
      </c>
      <c r="E109" s="50" t="str">
        <f>VLOOKUP(A109,'Enrollee File- PASTE FROM WIKI'!$A:$AQ,43,FALSE)</f>
        <v xml:space="preserve">M369 Urban Assembly School for the Performing Arts </v>
      </c>
      <c r="F109" s="31">
        <f>VLOOKUP(A109,'Enrollee File- PASTE FROM WIKI'!$A:$F,6,FALSE)</f>
        <v>3</v>
      </c>
      <c r="G109" s="31">
        <f>VLOOKUP(A109,'Enrollee File- PASTE FROM WIKI'!$A:$G,7,FALSE)</f>
        <v>2</v>
      </c>
      <c r="H109" s="31">
        <f>VLOOKUP(A109,'Enrollee File- PASTE FROM WIKI'!$A:$H,8,FALSE)</f>
        <v>3</v>
      </c>
      <c r="I109" s="31">
        <f>VLOOKUP($A109,'Enrollee File- PASTE FROM WIKI'!$1:$1048576,66,FALSE)</f>
        <v>0</v>
      </c>
      <c r="J109" s="33">
        <f>VLOOKUP(A109,'Enrollee File- PASTE FROM WIKI'!$A:$I,9,FALSE)</f>
        <v>2.75</v>
      </c>
      <c r="K109" s="31">
        <f>VLOOKUP(A109,'Enrollee File- PASTE FROM WIKI'!$A:$J,10,FALSE)</f>
        <v>3</v>
      </c>
      <c r="L109" s="31">
        <f>VLOOKUP(A109,'Enrollee File- PASTE FROM WIKI'!$A:$K,11,FALSE)</f>
        <v>3</v>
      </c>
      <c r="M109" s="31">
        <f>VLOOKUP(A109,'Enrollee File- PASTE FROM WIKI'!$A:$L,12,FALSE)</f>
        <v>3</v>
      </c>
      <c r="N109" s="31">
        <f>VLOOKUP($A109,'Enrollee File- PASTE FROM WIKI'!$1:$1048576,67,FALSE)</f>
        <v>0</v>
      </c>
      <c r="O109" s="33">
        <f>VLOOKUP(A109,'Enrollee File- PASTE FROM WIKI'!$A:$M,13,FALSE)</f>
        <v>3</v>
      </c>
      <c r="P109" s="31">
        <f>VLOOKUP(A109,'Enrollee File- PASTE FROM WIKI'!$A:$N,14,FALSE)</f>
        <v>3</v>
      </c>
      <c r="Q109" s="31">
        <f>VLOOKUP(A109,'Enrollee File- PASTE FROM WIKI'!$A:$O,15,FALSE)</f>
        <v>3</v>
      </c>
      <c r="R109" s="31">
        <f>VLOOKUP(A109,'Enrollee File- PASTE FROM WIKI'!$A:$P,16,FALSE)</f>
        <v>3</v>
      </c>
      <c r="S109" s="31">
        <f>VLOOKUP($A109,'Enrollee File- PASTE FROM WIKI'!$1:$1048576,68,FALSE)</f>
        <v>0</v>
      </c>
      <c r="T109" s="33">
        <f>VLOOKUP(A109,'Enrollee File- PASTE FROM WIKI'!$A:$Q,17,FALSE)</f>
        <v>3</v>
      </c>
    </row>
    <row r="110" spans="1:20" ht="28" customHeight="1" x14ac:dyDescent="0.6">
      <c r="A110" s="82" t="str">
        <f>'Enrollee File- PASTE FROM WIKI'!A109</f>
        <v>3cb45329-188f-4070-94af-a4a6011058e3</v>
      </c>
      <c r="B110" s="50" t="str">
        <f>VLOOKUP(A110,'Enrollee File- PASTE FROM WIKI'!$A:$C,3,FALSE)</f>
        <v>Rashi Mager Garfield</v>
      </c>
      <c r="C110" s="32" t="str">
        <f>VLOOKUP(A110,'Enrollee File- PASTE FROM WIKI'!$A:$D,4,FALSE)</f>
        <v>Enrolled</v>
      </c>
      <c r="D110" s="25" t="str">
        <f>VLOOKUP(A110,'Enrollee File- PASTE FROM WIKI'!$A:$AP,42,FALSE)</f>
        <v>Gabrielle Lee</v>
      </c>
      <c r="E110" s="50" t="str">
        <f>VLOOKUP(A110,'Enrollee File- PASTE FROM WIKI'!$A:$AQ,43,FALSE)</f>
        <v xml:space="preserve">X089 P.S. 089 Bronx </v>
      </c>
      <c r="F110" s="31">
        <f>VLOOKUP(A110,'Enrollee File- PASTE FROM WIKI'!$A:$F,6,FALSE)</f>
        <v>2</v>
      </c>
      <c r="G110" s="31">
        <f>VLOOKUP(A110,'Enrollee File- PASTE FROM WIKI'!$A:$G,7,FALSE)</f>
        <v>2</v>
      </c>
      <c r="H110" s="31">
        <f>VLOOKUP(A110,'Enrollee File- PASTE FROM WIKI'!$A:$H,8,FALSE)</f>
        <v>1</v>
      </c>
      <c r="I110" s="31">
        <f>VLOOKUP($A110,'Enrollee File- PASTE FROM WIKI'!$1:$1048576,66,FALSE)</f>
        <v>0</v>
      </c>
      <c r="J110" s="33">
        <f>VLOOKUP(A110,'Enrollee File- PASTE FROM WIKI'!$A:$I,9,FALSE)</f>
        <v>1.75</v>
      </c>
      <c r="K110" s="31">
        <f>VLOOKUP(A110,'Enrollee File- PASTE FROM WIKI'!$A:$J,10,FALSE)</f>
        <v>3</v>
      </c>
      <c r="L110" s="31">
        <f>VLOOKUP(A110,'Enrollee File- PASTE FROM WIKI'!$A:$K,11,FALSE)</f>
        <v>3</v>
      </c>
      <c r="M110" s="31">
        <f>VLOOKUP(A110,'Enrollee File- PASTE FROM WIKI'!$A:$L,12,FALSE)</f>
        <v>3</v>
      </c>
      <c r="N110" s="31">
        <f>VLOOKUP($A110,'Enrollee File- PASTE FROM WIKI'!$1:$1048576,67,FALSE)</f>
        <v>0</v>
      </c>
      <c r="O110" s="33">
        <f>VLOOKUP(A110,'Enrollee File- PASTE FROM WIKI'!$A:$M,13,FALSE)</f>
        <v>3</v>
      </c>
      <c r="P110" s="31">
        <f>VLOOKUP(A110,'Enrollee File- PASTE FROM WIKI'!$A:$N,14,FALSE)</f>
        <v>3</v>
      </c>
      <c r="Q110" s="31">
        <f>VLOOKUP(A110,'Enrollee File- PASTE FROM WIKI'!$A:$O,15,FALSE)</f>
        <v>3</v>
      </c>
      <c r="R110" s="31">
        <f>VLOOKUP(A110,'Enrollee File- PASTE FROM WIKI'!$A:$P,16,FALSE)</f>
        <v>3</v>
      </c>
      <c r="S110" s="31">
        <f>VLOOKUP($A110,'Enrollee File- PASTE FROM WIKI'!$1:$1048576,68,FALSE)</f>
        <v>0</v>
      </c>
      <c r="T110" s="33">
        <f>VLOOKUP(A110,'Enrollee File- PASTE FROM WIKI'!$A:$Q,17,FALSE)</f>
        <v>3</v>
      </c>
    </row>
    <row r="111" spans="1:20" ht="28" customHeight="1" x14ac:dyDescent="0.6">
      <c r="A111" s="82" t="str">
        <f>'Enrollee File- PASTE FROM WIKI'!A110</f>
        <v>51fc415d-ae40-431d-b6e2-a53301495c59</v>
      </c>
      <c r="B111" s="50" t="str">
        <f>VLOOKUP(A111,'Enrollee File- PASTE FROM WIKI'!$A:$C,3,FALSE)</f>
        <v>Reginald Mccrimmon</v>
      </c>
      <c r="C111" s="32" t="str">
        <f>VLOOKUP(A111,'Enrollee File- PASTE FROM WIKI'!$A:$D,4,FALSE)</f>
        <v>Enrolled</v>
      </c>
      <c r="D111" s="25" t="str">
        <f>VLOOKUP(A111,'Enrollee File- PASTE FROM WIKI'!$A:$AP,42,FALSE)</f>
        <v>Alexis Betancourt</v>
      </c>
      <c r="E111" s="50" t="str">
        <f>VLOOKUP(A111,'Enrollee File- PASTE FROM WIKI'!$A:$AQ,43,FALSE)</f>
        <v xml:space="preserve">X101 M.S. X101 Edward R. Byrne </v>
      </c>
      <c r="F111" s="31">
        <f>VLOOKUP(A111,'Enrollee File- PASTE FROM WIKI'!$A:$F,6,FALSE)</f>
        <v>2</v>
      </c>
      <c r="G111" s="31">
        <f>VLOOKUP(A111,'Enrollee File- PASTE FROM WIKI'!$A:$G,7,FALSE)</f>
        <v>3</v>
      </c>
      <c r="H111" s="31">
        <f>VLOOKUP(A111,'Enrollee File- PASTE FROM WIKI'!$A:$H,8,FALSE)</f>
        <v>3</v>
      </c>
      <c r="I111" s="31">
        <f>VLOOKUP($A111,'Enrollee File- PASTE FROM WIKI'!$1:$1048576,66,FALSE)</f>
        <v>0</v>
      </c>
      <c r="J111" s="33">
        <f>VLOOKUP(A111,'Enrollee File- PASTE FROM WIKI'!$A:$I,9,FALSE)</f>
        <v>2.5</v>
      </c>
      <c r="K111" s="31">
        <f>VLOOKUP(A111,'Enrollee File- PASTE FROM WIKI'!$A:$J,10,FALSE)</f>
        <v>3</v>
      </c>
      <c r="L111" s="31">
        <f>VLOOKUP(A111,'Enrollee File- PASTE FROM WIKI'!$A:$K,11,FALSE)</f>
        <v>3</v>
      </c>
      <c r="M111" s="31">
        <f>VLOOKUP(A111,'Enrollee File- PASTE FROM WIKI'!$A:$L,12,FALSE)</f>
        <v>3</v>
      </c>
      <c r="N111" s="31">
        <f>VLOOKUP($A111,'Enrollee File- PASTE FROM WIKI'!$1:$1048576,67,FALSE)</f>
        <v>0</v>
      </c>
      <c r="O111" s="33">
        <f>VLOOKUP(A111,'Enrollee File- PASTE FROM WIKI'!$A:$M,13,FALSE)</f>
        <v>3</v>
      </c>
      <c r="P111" s="31">
        <f>VLOOKUP(A111,'Enrollee File- PASTE FROM WIKI'!$A:$N,14,FALSE)</f>
        <v>3</v>
      </c>
      <c r="Q111" s="31">
        <f>VLOOKUP(A111,'Enrollee File- PASTE FROM WIKI'!$A:$O,15,FALSE)</f>
        <v>3</v>
      </c>
      <c r="R111" s="31">
        <f>VLOOKUP(A111,'Enrollee File- PASTE FROM WIKI'!$A:$P,16,FALSE)</f>
        <v>3</v>
      </c>
      <c r="S111" s="31">
        <f>VLOOKUP($A111,'Enrollee File- PASTE FROM WIKI'!$1:$1048576,68,FALSE)</f>
        <v>0</v>
      </c>
      <c r="T111" s="33">
        <f>VLOOKUP(A111,'Enrollee File- PASTE FROM WIKI'!$A:$Q,17,FALSE)</f>
        <v>3</v>
      </c>
    </row>
    <row r="112" spans="1:20" ht="28" customHeight="1" x14ac:dyDescent="0.6">
      <c r="A112" s="82" t="str">
        <f>'Enrollee File- PASTE FROM WIKI'!A111</f>
        <v>7444681c-dede-4a89-b8cb-a5ee01741f4c</v>
      </c>
      <c r="B112" s="50" t="str">
        <f>VLOOKUP(A112,'Enrollee File- PASTE FROM WIKI'!$A:$C,3,FALSE)</f>
        <v>Renee Rispoli</v>
      </c>
      <c r="C112" s="32" t="str">
        <f>VLOOKUP(A112,'Enrollee File- PASTE FROM WIKI'!$A:$D,4,FALSE)</f>
        <v>Enrolled</v>
      </c>
      <c r="D112" s="25" t="str">
        <f>VLOOKUP(A112,'Enrollee File- PASTE FROM WIKI'!$A:$AP,42,FALSE)</f>
        <v>Sashennae Williams</v>
      </c>
      <c r="E112" s="50" t="str">
        <f>VLOOKUP(A112,'Enrollee File- PASTE FROM WIKI'!$A:$AQ,43,FALSE)</f>
        <v xml:space="preserve">M079 Dr. Horan School M079 </v>
      </c>
      <c r="F112" s="31">
        <f>VLOOKUP(A112,'Enrollee File- PASTE FROM WIKI'!$A:$F,6,FALSE)</f>
        <v>3</v>
      </c>
      <c r="G112" s="31">
        <f>VLOOKUP(A112,'Enrollee File- PASTE FROM WIKI'!$A:$G,7,FALSE)</f>
        <v>3</v>
      </c>
      <c r="H112" s="31">
        <f>VLOOKUP(A112,'Enrollee File- PASTE FROM WIKI'!$A:$H,8,FALSE)</f>
        <v>3</v>
      </c>
      <c r="I112" s="31">
        <f>VLOOKUP($A112,'Enrollee File- PASTE FROM WIKI'!$1:$1048576,66,FALSE)</f>
        <v>0</v>
      </c>
      <c r="J112" s="33">
        <f>VLOOKUP(A112,'Enrollee File- PASTE FROM WIKI'!$A:$I,9,FALSE)</f>
        <v>3</v>
      </c>
      <c r="K112" s="31">
        <f>VLOOKUP(A112,'Enrollee File- PASTE FROM WIKI'!$A:$J,10,FALSE)</f>
        <v>3</v>
      </c>
      <c r="L112" s="31">
        <f>VLOOKUP(A112,'Enrollee File- PASTE FROM WIKI'!$A:$K,11,FALSE)</f>
        <v>3</v>
      </c>
      <c r="M112" s="31">
        <f>VLOOKUP(A112,'Enrollee File- PASTE FROM WIKI'!$A:$L,12,FALSE)</f>
        <v>3</v>
      </c>
      <c r="N112" s="31">
        <f>VLOOKUP($A112,'Enrollee File- PASTE FROM WIKI'!$1:$1048576,67,FALSE)</f>
        <v>0</v>
      </c>
      <c r="O112" s="33">
        <f>VLOOKUP(A112,'Enrollee File- PASTE FROM WIKI'!$A:$M,13,FALSE)</f>
        <v>3</v>
      </c>
      <c r="P112" s="31">
        <f>VLOOKUP(A112,'Enrollee File- PASTE FROM WIKI'!$A:$N,14,FALSE)</f>
        <v>3</v>
      </c>
      <c r="Q112" s="31">
        <f>VLOOKUP(A112,'Enrollee File- PASTE FROM WIKI'!$A:$O,15,FALSE)</f>
        <v>2</v>
      </c>
      <c r="R112" s="31">
        <f>VLOOKUP(A112,'Enrollee File- PASTE FROM WIKI'!$A:$P,16,FALSE)</f>
        <v>3</v>
      </c>
      <c r="S112" s="31">
        <f>VLOOKUP($A112,'Enrollee File- PASTE FROM WIKI'!$1:$1048576,68,FALSE)</f>
        <v>0</v>
      </c>
      <c r="T112" s="33">
        <f>VLOOKUP(A112,'Enrollee File- PASTE FROM WIKI'!$A:$Q,17,FALSE)</f>
        <v>2.75</v>
      </c>
    </row>
    <row r="113" spans="1:20" ht="28" customHeight="1" x14ac:dyDescent="0.6">
      <c r="A113" s="82" t="str">
        <f>'Enrollee File- PASTE FROM WIKI'!A112</f>
        <v>fd2e1db7-2d77-4420-a1b1-a5fa00bbd81e</v>
      </c>
      <c r="B113" s="50" t="str">
        <f>VLOOKUP(A113,'Enrollee File- PASTE FROM WIKI'!$A:$C,3,FALSE)</f>
        <v>Richard Billson</v>
      </c>
      <c r="C113" s="32" t="str">
        <f>VLOOKUP(A113,'Enrollee File- PASTE FROM WIKI'!$A:$D,4,FALSE)</f>
        <v>Enrolled</v>
      </c>
      <c r="D113" s="25" t="str">
        <f>VLOOKUP(A113,'Enrollee File- PASTE FROM WIKI'!$A:$AP,42,FALSE)</f>
        <v>Vaughan Danvers</v>
      </c>
      <c r="E113" s="50" t="str">
        <f>VLOOKUP(A113,'Enrollee File- PASTE FROM WIKI'!$A:$AQ,43,FALSE)</f>
        <v xml:space="preserve">K227 J.H.S. 227 Edward B. Shallow </v>
      </c>
      <c r="F113" s="31">
        <f>VLOOKUP(A113,'Enrollee File- PASTE FROM WIKI'!$A:$F,6,FALSE)</f>
        <v>2</v>
      </c>
      <c r="G113" s="31">
        <f>VLOOKUP(A113,'Enrollee File- PASTE FROM WIKI'!$A:$G,7,FALSE)</f>
        <v>1</v>
      </c>
      <c r="H113" s="31">
        <f>VLOOKUP(A113,'Enrollee File- PASTE FROM WIKI'!$A:$H,8,FALSE)</f>
        <v>1</v>
      </c>
      <c r="I113" s="31">
        <f>VLOOKUP($A113,'Enrollee File- PASTE FROM WIKI'!$1:$1048576,66,FALSE)</f>
        <v>0</v>
      </c>
      <c r="J113" s="33">
        <f>VLOOKUP(A113,'Enrollee File- PASTE FROM WIKI'!$A:$I,9,FALSE)</f>
        <v>1.5</v>
      </c>
      <c r="K113" s="31">
        <f>VLOOKUP(A113,'Enrollee File- PASTE FROM WIKI'!$A:$J,10,FALSE)</f>
        <v>3</v>
      </c>
      <c r="L113" s="31">
        <f>VLOOKUP(A113,'Enrollee File- PASTE FROM WIKI'!$A:$K,11,FALSE)</f>
        <v>2</v>
      </c>
      <c r="M113" s="31">
        <f>VLOOKUP(A113,'Enrollee File- PASTE FROM WIKI'!$A:$L,12,FALSE)</f>
        <v>1</v>
      </c>
      <c r="N113" s="31">
        <f>VLOOKUP($A113,'Enrollee File- PASTE FROM WIKI'!$1:$1048576,67,FALSE)</f>
        <v>0</v>
      </c>
      <c r="O113" s="33">
        <f>VLOOKUP(A113,'Enrollee File- PASTE FROM WIKI'!$A:$M,13,FALSE)</f>
        <v>2.25</v>
      </c>
      <c r="P113" s="31">
        <f>VLOOKUP(A113,'Enrollee File- PASTE FROM WIKI'!$A:$N,14,FALSE)</f>
        <v>3</v>
      </c>
      <c r="Q113" s="31">
        <f>VLOOKUP(A113,'Enrollee File- PASTE FROM WIKI'!$A:$O,15,FALSE)</f>
        <v>2</v>
      </c>
      <c r="R113" s="31">
        <f>VLOOKUP(A113,'Enrollee File- PASTE FROM WIKI'!$A:$P,16,FALSE)</f>
        <v>2</v>
      </c>
      <c r="S113" s="31">
        <f>VLOOKUP($A113,'Enrollee File- PASTE FROM WIKI'!$1:$1048576,68,FALSE)</f>
        <v>0</v>
      </c>
      <c r="T113" s="33">
        <f>VLOOKUP(A113,'Enrollee File- PASTE FROM WIKI'!$A:$Q,17,FALSE)</f>
        <v>2.5</v>
      </c>
    </row>
    <row r="114" spans="1:20" ht="28" customHeight="1" x14ac:dyDescent="0.6">
      <c r="A114" s="82" t="str">
        <f>'Enrollee File- PASTE FROM WIKI'!A113</f>
        <v>6e149dc3-fa5a-42e3-9901-a5d700fd70cb</v>
      </c>
      <c r="B114" s="50" t="str">
        <f>VLOOKUP(A114,'Enrollee File- PASTE FROM WIKI'!$A:$C,3,FALSE)</f>
        <v>Robyn Collins</v>
      </c>
      <c r="C114" s="32" t="str">
        <f>VLOOKUP(A114,'Enrollee File- PASTE FROM WIKI'!$A:$D,4,FALSE)</f>
        <v>Enrolled</v>
      </c>
      <c r="D114" s="25" t="str">
        <f>VLOOKUP(A114,'Enrollee File- PASTE FROM WIKI'!$A:$AP,42,FALSE)</f>
        <v>Tatiana Baron</v>
      </c>
      <c r="E114" s="50" t="str">
        <f>VLOOKUP(A114,'Enrollee File- PASTE FROM WIKI'!$A:$AQ,43,FALSE)</f>
        <v xml:space="preserve">M079 Dr. Horan School M079 </v>
      </c>
      <c r="F114" s="31">
        <f>VLOOKUP(A114,'Enrollee File- PASTE FROM WIKI'!$A:$F,6,FALSE)</f>
        <v>2</v>
      </c>
      <c r="G114" s="31">
        <f>VLOOKUP(A114,'Enrollee File- PASTE FROM WIKI'!$A:$G,7,FALSE)</f>
        <v>1</v>
      </c>
      <c r="H114" s="31">
        <f>VLOOKUP(A114,'Enrollee File- PASTE FROM WIKI'!$A:$H,8,FALSE)</f>
        <v>1</v>
      </c>
      <c r="I114" s="31">
        <f>VLOOKUP($A114,'Enrollee File- PASTE FROM WIKI'!$1:$1048576,66,FALSE)</f>
        <v>0</v>
      </c>
      <c r="J114" s="33">
        <f>VLOOKUP(A114,'Enrollee File- PASTE FROM WIKI'!$A:$I,9,FALSE)</f>
        <v>1.5</v>
      </c>
      <c r="K114" s="31">
        <f>VLOOKUP(A114,'Enrollee File- PASTE FROM WIKI'!$A:$J,10,FALSE)</f>
        <v>3</v>
      </c>
      <c r="L114" s="31">
        <f>VLOOKUP(A114,'Enrollee File- PASTE FROM WIKI'!$A:$K,11,FALSE)</f>
        <v>3</v>
      </c>
      <c r="M114" s="31">
        <f>VLOOKUP(A114,'Enrollee File- PASTE FROM WIKI'!$A:$L,12,FALSE)</f>
        <v>3</v>
      </c>
      <c r="N114" s="31">
        <f>VLOOKUP($A114,'Enrollee File- PASTE FROM WIKI'!$1:$1048576,67,FALSE)</f>
        <v>0</v>
      </c>
      <c r="O114" s="33">
        <f>VLOOKUP(A114,'Enrollee File- PASTE FROM WIKI'!$A:$M,13,FALSE)</f>
        <v>3</v>
      </c>
      <c r="P114" s="31">
        <f>VLOOKUP(A114,'Enrollee File- PASTE FROM WIKI'!$A:$N,14,FALSE)</f>
        <v>3</v>
      </c>
      <c r="Q114" s="31">
        <f>VLOOKUP(A114,'Enrollee File- PASTE FROM WIKI'!$A:$O,15,FALSE)</f>
        <v>2</v>
      </c>
      <c r="R114" s="31">
        <f>VLOOKUP(A114,'Enrollee File- PASTE FROM WIKI'!$A:$P,16,FALSE)</f>
        <v>3</v>
      </c>
      <c r="S114" s="31">
        <f>VLOOKUP($A114,'Enrollee File- PASTE FROM WIKI'!$1:$1048576,68,FALSE)</f>
        <v>0</v>
      </c>
      <c r="T114" s="33">
        <f>VLOOKUP(A114,'Enrollee File- PASTE FROM WIKI'!$A:$Q,17,FALSE)</f>
        <v>2.75</v>
      </c>
    </row>
    <row r="115" spans="1:20" ht="28" customHeight="1" x14ac:dyDescent="0.6">
      <c r="A115" s="82" t="str">
        <f>'Enrollee File- PASTE FROM WIKI'!A114</f>
        <v>89944cae-fa2e-47fe-a8bd-a5bd00f2f710</v>
      </c>
      <c r="B115" s="50" t="str">
        <f>VLOOKUP(A115,'Enrollee File- PASTE FROM WIKI'!$A:$C,3,FALSE)</f>
        <v>Ryan Harold</v>
      </c>
      <c r="C115" s="32" t="str">
        <f>VLOOKUP(A115,'Enrollee File- PASTE FROM WIKI'!$A:$D,4,FALSE)</f>
        <v>Enrolled</v>
      </c>
      <c r="D115" s="25" t="str">
        <f>VLOOKUP(A115,'Enrollee File- PASTE FROM WIKI'!$A:$AP,42,FALSE)</f>
        <v>Kemouy Bhalai</v>
      </c>
      <c r="E115" s="50" t="str">
        <f>VLOOKUP(A115,'Enrollee File- PASTE FROM WIKI'!$A:$AQ,43,FALSE)</f>
        <v xml:space="preserve">K422 Spring Creek Community School </v>
      </c>
      <c r="F115" s="31">
        <f>VLOOKUP(A115,'Enrollee File- PASTE FROM WIKI'!$A:$F,6,FALSE)</f>
        <v>2</v>
      </c>
      <c r="G115" s="31">
        <f>VLOOKUP(A115,'Enrollee File- PASTE FROM WIKI'!$A:$G,7,FALSE)</f>
        <v>2</v>
      </c>
      <c r="H115" s="31">
        <f>VLOOKUP(A115,'Enrollee File- PASTE FROM WIKI'!$A:$H,8,FALSE)</f>
        <v>3</v>
      </c>
      <c r="I115" s="31">
        <f>VLOOKUP($A115,'Enrollee File- PASTE FROM WIKI'!$1:$1048576,66,FALSE)</f>
        <v>0</v>
      </c>
      <c r="J115" s="33">
        <f>VLOOKUP(A115,'Enrollee File- PASTE FROM WIKI'!$A:$I,9,FALSE)</f>
        <v>2.25</v>
      </c>
      <c r="K115" s="31">
        <f>VLOOKUP(A115,'Enrollee File- PASTE FROM WIKI'!$A:$J,10,FALSE)</f>
        <v>2</v>
      </c>
      <c r="L115" s="31">
        <f>VLOOKUP(A115,'Enrollee File- PASTE FROM WIKI'!$A:$K,11,FALSE)</f>
        <v>1</v>
      </c>
      <c r="M115" s="31">
        <f>VLOOKUP(A115,'Enrollee File- PASTE FROM WIKI'!$A:$L,12,FALSE)</f>
        <v>2</v>
      </c>
      <c r="N115" s="31">
        <f>VLOOKUP($A115,'Enrollee File- PASTE FROM WIKI'!$1:$1048576,67,FALSE)</f>
        <v>0</v>
      </c>
      <c r="O115" s="33">
        <f>VLOOKUP(A115,'Enrollee File- PASTE FROM WIKI'!$A:$M,13,FALSE)</f>
        <v>1.75</v>
      </c>
      <c r="P115" s="31">
        <f>VLOOKUP(A115,'Enrollee File- PASTE FROM WIKI'!$A:$N,14,FALSE)</f>
        <v>3</v>
      </c>
      <c r="Q115" s="31">
        <f>VLOOKUP(A115,'Enrollee File- PASTE FROM WIKI'!$A:$O,15,FALSE)</f>
        <v>3</v>
      </c>
      <c r="R115" s="31">
        <f>VLOOKUP(A115,'Enrollee File- PASTE FROM WIKI'!$A:$P,16,FALSE)</f>
        <v>3</v>
      </c>
      <c r="S115" s="31">
        <f>VLOOKUP($A115,'Enrollee File- PASTE FROM WIKI'!$1:$1048576,68,FALSE)</f>
        <v>0</v>
      </c>
      <c r="T115" s="33">
        <f>VLOOKUP(A115,'Enrollee File- PASTE FROM WIKI'!$A:$Q,17,FALSE)</f>
        <v>3</v>
      </c>
    </row>
    <row r="116" spans="1:20" ht="28" customHeight="1" x14ac:dyDescent="0.6">
      <c r="A116" s="82" t="str">
        <f>'Enrollee File- PASTE FROM WIKI'!A115</f>
        <v>2ac26e5e-59e3-438c-9ebd-a59d00f3052d</v>
      </c>
      <c r="B116" s="50" t="str">
        <f>VLOOKUP(A116,'Enrollee File- PASTE FROM WIKI'!$A:$C,3,FALSE)</f>
        <v>Samantha Brijmohan</v>
      </c>
      <c r="C116" s="32" t="str">
        <f>VLOOKUP(A116,'Enrollee File- PASTE FROM WIKI'!$A:$D,4,FALSE)</f>
        <v>Enrolled</v>
      </c>
      <c r="D116" s="25" t="str">
        <f>VLOOKUP(A116,'Enrollee File- PASTE FROM WIKI'!$A:$AP,42,FALSE)</f>
        <v>Riyad Baksh</v>
      </c>
      <c r="E116" s="50" t="str">
        <f>VLOOKUP(A116,'Enrollee File- PASTE FROM WIKI'!$A:$AQ,43,FALSE)</f>
        <v xml:space="preserve">Q049 P.S. 049 Dorothy Bonawit Kole </v>
      </c>
      <c r="F116" s="31">
        <f>VLOOKUP(A116,'Enrollee File- PASTE FROM WIKI'!$A:$F,6,FALSE)</f>
        <v>2</v>
      </c>
      <c r="G116" s="31">
        <f>VLOOKUP(A116,'Enrollee File- PASTE FROM WIKI'!$A:$G,7,FALSE)</f>
        <v>3</v>
      </c>
      <c r="H116" s="31">
        <f>VLOOKUP(A116,'Enrollee File- PASTE FROM WIKI'!$A:$H,8,FALSE)</f>
        <v>3</v>
      </c>
      <c r="I116" s="31">
        <f>VLOOKUP($A116,'Enrollee File- PASTE FROM WIKI'!$1:$1048576,66,FALSE)</f>
        <v>0</v>
      </c>
      <c r="J116" s="33">
        <f>VLOOKUP(A116,'Enrollee File- PASTE FROM WIKI'!$A:$I,9,FALSE)</f>
        <v>2.5</v>
      </c>
      <c r="K116" s="31">
        <f>VLOOKUP(A116,'Enrollee File- PASTE FROM WIKI'!$A:$J,10,FALSE)</f>
        <v>3</v>
      </c>
      <c r="L116" s="31">
        <f>VLOOKUP(A116,'Enrollee File- PASTE FROM WIKI'!$A:$K,11,FALSE)</f>
        <v>3</v>
      </c>
      <c r="M116" s="31">
        <f>VLOOKUP(A116,'Enrollee File- PASTE FROM WIKI'!$A:$L,12,FALSE)</f>
        <v>3</v>
      </c>
      <c r="N116" s="31">
        <f>VLOOKUP($A116,'Enrollee File- PASTE FROM WIKI'!$1:$1048576,67,FALSE)</f>
        <v>0</v>
      </c>
      <c r="O116" s="33">
        <f>VLOOKUP(A116,'Enrollee File- PASTE FROM WIKI'!$A:$M,13,FALSE)</f>
        <v>3</v>
      </c>
      <c r="P116" s="31">
        <f>VLOOKUP(A116,'Enrollee File- PASTE FROM WIKI'!$A:$N,14,FALSE)</f>
        <v>2</v>
      </c>
      <c r="Q116" s="31">
        <f>VLOOKUP(A116,'Enrollee File- PASTE FROM WIKI'!$A:$O,15,FALSE)</f>
        <v>3</v>
      </c>
      <c r="R116" s="31">
        <f>VLOOKUP(A116,'Enrollee File- PASTE FROM WIKI'!$A:$P,16,FALSE)</f>
        <v>3</v>
      </c>
      <c r="S116" s="31">
        <f>VLOOKUP($A116,'Enrollee File- PASTE FROM WIKI'!$1:$1048576,68,FALSE)</f>
        <v>0</v>
      </c>
      <c r="T116" s="33">
        <f>VLOOKUP(A116,'Enrollee File- PASTE FROM WIKI'!$A:$Q,17,FALSE)</f>
        <v>2.5</v>
      </c>
    </row>
    <row r="117" spans="1:20" ht="28" customHeight="1" x14ac:dyDescent="0.6">
      <c r="A117" s="82" t="str">
        <f>'Enrollee File- PASTE FROM WIKI'!A116</f>
        <v>4da76833-c52b-4305-b27f-a60f0112c445</v>
      </c>
      <c r="B117" s="50" t="str">
        <f>VLOOKUP(A117,'Enrollee File- PASTE FROM WIKI'!$A:$C,3,FALSE)</f>
        <v>Samantha Friend</v>
      </c>
      <c r="C117" s="32" t="str">
        <f>VLOOKUP(A117,'Enrollee File- PASTE FROM WIKI'!$A:$D,4,FALSE)</f>
        <v>Enrolled</v>
      </c>
      <c r="D117" s="25" t="str">
        <f>VLOOKUP(A117,'Enrollee File- PASTE FROM WIKI'!$A:$AP,42,FALSE)</f>
        <v>Shannon Taylor</v>
      </c>
      <c r="E117" s="50" t="str">
        <f>VLOOKUP(A117,'Enrollee File- PASTE FROM WIKI'!$A:$AQ,43,FALSE)</f>
        <v xml:space="preserve">M319 M.S. 319 Maria Teresa </v>
      </c>
      <c r="F117" s="31">
        <f>VLOOKUP(A117,'Enrollee File- PASTE FROM WIKI'!$A:$F,6,FALSE)</f>
        <v>3</v>
      </c>
      <c r="G117" s="31">
        <f>VLOOKUP(A117,'Enrollee File- PASTE FROM WIKI'!$A:$G,7,FALSE)</f>
        <v>3</v>
      </c>
      <c r="H117" s="31">
        <f>VLOOKUP(A117,'Enrollee File- PASTE FROM WIKI'!$A:$H,8,FALSE)</f>
        <v>3</v>
      </c>
      <c r="I117" s="31">
        <f>VLOOKUP($A117,'Enrollee File- PASTE FROM WIKI'!$1:$1048576,66,FALSE)</f>
        <v>0</v>
      </c>
      <c r="J117" s="33">
        <f>VLOOKUP(A117,'Enrollee File- PASTE FROM WIKI'!$A:$I,9,FALSE)</f>
        <v>3</v>
      </c>
      <c r="K117" s="31">
        <f>VLOOKUP(A117,'Enrollee File- PASTE FROM WIKI'!$A:$J,10,FALSE)</f>
        <v>3</v>
      </c>
      <c r="L117" s="31">
        <f>VLOOKUP(A117,'Enrollee File- PASTE FROM WIKI'!$A:$K,11,FALSE)</f>
        <v>3</v>
      </c>
      <c r="M117" s="31">
        <f>VLOOKUP(A117,'Enrollee File- PASTE FROM WIKI'!$A:$L,12,FALSE)</f>
        <v>3</v>
      </c>
      <c r="N117" s="31">
        <f>VLOOKUP($A117,'Enrollee File- PASTE FROM WIKI'!$1:$1048576,67,FALSE)</f>
        <v>0</v>
      </c>
      <c r="O117" s="33">
        <f>VLOOKUP(A117,'Enrollee File- PASTE FROM WIKI'!$A:$M,13,FALSE)</f>
        <v>3</v>
      </c>
      <c r="P117" s="31">
        <f>VLOOKUP(A117,'Enrollee File- PASTE FROM WIKI'!$A:$N,14,FALSE)</f>
        <v>3</v>
      </c>
      <c r="Q117" s="31">
        <f>VLOOKUP(A117,'Enrollee File- PASTE FROM WIKI'!$A:$O,15,FALSE)</f>
        <v>3</v>
      </c>
      <c r="R117" s="31">
        <f>VLOOKUP(A117,'Enrollee File- PASTE FROM WIKI'!$A:$P,16,FALSE)</f>
        <v>3</v>
      </c>
      <c r="S117" s="31">
        <f>VLOOKUP($A117,'Enrollee File- PASTE FROM WIKI'!$1:$1048576,68,FALSE)</f>
        <v>0</v>
      </c>
      <c r="T117" s="33">
        <f>VLOOKUP(A117,'Enrollee File- PASTE FROM WIKI'!$A:$Q,17,FALSE)</f>
        <v>3</v>
      </c>
    </row>
    <row r="118" spans="1:20" ht="28" customHeight="1" x14ac:dyDescent="0.6">
      <c r="A118" s="82" t="str">
        <f>'Enrollee File- PASTE FROM WIKI'!A117</f>
        <v>7958a324-2a83-4a89-8a6c-a52900e9a6c9</v>
      </c>
      <c r="B118" s="50" t="str">
        <f>VLOOKUP(A118,'Enrollee File- PASTE FROM WIKI'!$A:$C,3,FALSE)</f>
        <v>Samuel Carcamo</v>
      </c>
      <c r="C118" s="32" t="str">
        <f>VLOOKUP(A118,'Enrollee File- PASTE FROM WIKI'!$A:$D,4,FALSE)</f>
        <v>Enrolled</v>
      </c>
      <c r="D118" s="25" t="str">
        <f>VLOOKUP(A118,'Enrollee File- PASTE FROM WIKI'!$A:$AP,42,FALSE)</f>
        <v>Angie Torres</v>
      </c>
      <c r="E118" s="50" t="str">
        <f>VLOOKUP(A118,'Enrollee File- PASTE FROM WIKI'!$A:$AQ,43,FALSE)</f>
        <v xml:space="preserve">K422 Spring Creek Community School </v>
      </c>
      <c r="F118" s="31">
        <f>VLOOKUP(A118,'Enrollee File- PASTE FROM WIKI'!$A:$F,6,FALSE)</f>
        <v>2</v>
      </c>
      <c r="G118" s="31">
        <f>VLOOKUP(A118,'Enrollee File- PASTE FROM WIKI'!$A:$G,7,FALSE)</f>
        <v>2</v>
      </c>
      <c r="H118" s="31">
        <f>VLOOKUP(A118,'Enrollee File- PASTE FROM WIKI'!$A:$H,8,FALSE)</f>
        <v>2</v>
      </c>
      <c r="I118" s="31">
        <f>VLOOKUP($A118,'Enrollee File- PASTE FROM WIKI'!$1:$1048576,66,FALSE)</f>
        <v>0</v>
      </c>
      <c r="J118" s="33">
        <f>VLOOKUP(A118,'Enrollee File- PASTE FROM WIKI'!$A:$I,9,FALSE)</f>
        <v>2</v>
      </c>
      <c r="K118" s="31">
        <f>VLOOKUP(A118,'Enrollee File- PASTE FROM WIKI'!$A:$J,10,FALSE)</f>
        <v>3</v>
      </c>
      <c r="L118" s="31">
        <f>VLOOKUP(A118,'Enrollee File- PASTE FROM WIKI'!$A:$K,11,FALSE)</f>
        <v>3</v>
      </c>
      <c r="M118" s="31">
        <f>VLOOKUP(A118,'Enrollee File- PASTE FROM WIKI'!$A:$L,12,FALSE)</f>
        <v>2</v>
      </c>
      <c r="N118" s="31">
        <f>VLOOKUP($A118,'Enrollee File- PASTE FROM WIKI'!$1:$1048576,67,FALSE)</f>
        <v>0</v>
      </c>
      <c r="O118" s="33">
        <f>VLOOKUP(A118,'Enrollee File- PASTE FROM WIKI'!$A:$M,13,FALSE)</f>
        <v>2.75</v>
      </c>
      <c r="P118" s="31">
        <f>VLOOKUP(A118,'Enrollee File- PASTE FROM WIKI'!$A:$N,14,FALSE)</f>
        <v>2</v>
      </c>
      <c r="Q118" s="31">
        <f>VLOOKUP(A118,'Enrollee File- PASTE FROM WIKI'!$A:$O,15,FALSE)</f>
        <v>2</v>
      </c>
      <c r="R118" s="31">
        <f>VLOOKUP(A118,'Enrollee File- PASTE FROM WIKI'!$A:$P,16,FALSE)</f>
        <v>3</v>
      </c>
      <c r="S118" s="31">
        <f>VLOOKUP($A118,'Enrollee File- PASTE FROM WIKI'!$1:$1048576,68,FALSE)</f>
        <v>0</v>
      </c>
      <c r="T118" s="33">
        <f>VLOOKUP(A118,'Enrollee File- PASTE FROM WIKI'!$A:$Q,17,FALSE)</f>
        <v>2.25</v>
      </c>
    </row>
    <row r="119" spans="1:20" ht="28" customHeight="1" x14ac:dyDescent="0.6">
      <c r="A119" s="82" t="str">
        <f>'Enrollee File- PASTE FROM WIKI'!A118</f>
        <v>9c4fe748-f612-452d-8b1e-a5be00eb682b</v>
      </c>
      <c r="B119" s="50" t="str">
        <f>VLOOKUP(A119,'Enrollee File- PASTE FROM WIKI'!$A:$C,3,FALSE)</f>
        <v>Samuel Chase</v>
      </c>
      <c r="C119" s="32" t="str">
        <f>VLOOKUP(A119,'Enrollee File- PASTE FROM WIKI'!$A:$D,4,FALSE)</f>
        <v>Enrolled</v>
      </c>
      <c r="D119" s="25" t="str">
        <f>VLOOKUP(A119,'Enrollee File- PASTE FROM WIKI'!$A:$AP,42,FALSE)</f>
        <v>Shenaz Kapasi</v>
      </c>
      <c r="E119" s="50" t="str">
        <f>VLOOKUP(A119,'Enrollee File- PASTE FROM WIKI'!$A:$AQ,43,FALSE)</f>
        <v xml:space="preserve">X331 The Bronx School of Young Leaders </v>
      </c>
      <c r="F119" s="31">
        <f>VLOOKUP(A119,'Enrollee File- PASTE FROM WIKI'!$A:$F,6,FALSE)</f>
        <v>2</v>
      </c>
      <c r="G119" s="31">
        <f>VLOOKUP(A119,'Enrollee File- PASTE FROM WIKI'!$A:$G,7,FALSE)</f>
        <v>2</v>
      </c>
      <c r="H119" s="31">
        <f>VLOOKUP(A119,'Enrollee File- PASTE FROM WIKI'!$A:$H,8,FALSE)</f>
        <v>2</v>
      </c>
      <c r="I119" s="31">
        <f>VLOOKUP($A119,'Enrollee File- PASTE FROM WIKI'!$1:$1048576,66,FALSE)</f>
        <v>0</v>
      </c>
      <c r="J119" s="33">
        <f>VLOOKUP(A119,'Enrollee File- PASTE FROM WIKI'!$A:$I,9,FALSE)</f>
        <v>2</v>
      </c>
      <c r="K119" s="31">
        <f>VLOOKUP(A119,'Enrollee File- PASTE FROM WIKI'!$A:$J,10,FALSE)</f>
        <v>3</v>
      </c>
      <c r="L119" s="31">
        <f>VLOOKUP(A119,'Enrollee File- PASTE FROM WIKI'!$A:$K,11,FALSE)</f>
        <v>2</v>
      </c>
      <c r="M119" s="31">
        <f>VLOOKUP(A119,'Enrollee File- PASTE FROM WIKI'!$A:$L,12,FALSE)</f>
        <v>3</v>
      </c>
      <c r="N119" s="31">
        <f>VLOOKUP($A119,'Enrollee File- PASTE FROM WIKI'!$1:$1048576,67,FALSE)</f>
        <v>0</v>
      </c>
      <c r="O119" s="33">
        <f>VLOOKUP(A119,'Enrollee File- PASTE FROM WIKI'!$A:$M,13,FALSE)</f>
        <v>2.75</v>
      </c>
      <c r="P119" s="31">
        <f>VLOOKUP(A119,'Enrollee File- PASTE FROM WIKI'!$A:$N,14,FALSE)</f>
        <v>3</v>
      </c>
      <c r="Q119" s="31">
        <f>VLOOKUP(A119,'Enrollee File- PASTE FROM WIKI'!$A:$O,15,FALSE)</f>
        <v>2</v>
      </c>
      <c r="R119" s="31">
        <f>VLOOKUP(A119,'Enrollee File- PASTE FROM WIKI'!$A:$P,16,FALSE)</f>
        <v>2</v>
      </c>
      <c r="S119" s="31">
        <f>VLOOKUP($A119,'Enrollee File- PASTE FROM WIKI'!$1:$1048576,68,FALSE)</f>
        <v>0</v>
      </c>
      <c r="T119" s="33">
        <f>VLOOKUP(A119,'Enrollee File- PASTE FROM WIKI'!$A:$Q,17,FALSE)</f>
        <v>2.5</v>
      </c>
    </row>
    <row r="120" spans="1:20" ht="28" customHeight="1" x14ac:dyDescent="0.6">
      <c r="A120" s="82" t="str">
        <f>'Enrollee File- PASTE FROM WIKI'!A119</f>
        <v>743cf306-b2a6-403b-a753-a42700abf49c</v>
      </c>
      <c r="B120" s="50" t="str">
        <f>VLOOKUP(A120,'Enrollee File- PASTE FROM WIKI'!$A:$C,3,FALSE)</f>
        <v>Sha-Mecca  Hawkins</v>
      </c>
      <c r="C120" s="32" t="str">
        <f>VLOOKUP(A120,'Enrollee File- PASTE FROM WIKI'!$A:$D,4,FALSE)</f>
        <v>Enrolled</v>
      </c>
      <c r="D120" s="25" t="str">
        <f>VLOOKUP(A120,'Enrollee File- PASTE FROM WIKI'!$A:$AP,42,FALSE)</f>
        <v>Fran Piccone</v>
      </c>
      <c r="E120" s="50" t="str">
        <f>VLOOKUP(A120,'Enrollee File- PASTE FROM WIKI'!$A:$AQ,43,FALSE)</f>
        <v xml:space="preserve">Q137 MS 137 Q </v>
      </c>
      <c r="F120" s="31">
        <f>VLOOKUP(A120,'Enrollee File- PASTE FROM WIKI'!$A:$F,6,FALSE)</f>
        <v>2</v>
      </c>
      <c r="G120" s="31">
        <f>VLOOKUP(A120,'Enrollee File- PASTE FROM WIKI'!$A:$G,7,FALSE)</f>
        <v>1</v>
      </c>
      <c r="H120" s="31">
        <f>VLOOKUP(A120,'Enrollee File- PASTE FROM WIKI'!$A:$H,8,FALSE)</f>
        <v>1</v>
      </c>
      <c r="I120" s="31">
        <f>VLOOKUP($A120,'Enrollee File- PASTE FROM WIKI'!$1:$1048576,66,FALSE)</f>
        <v>0</v>
      </c>
      <c r="J120" s="33">
        <f>VLOOKUP(A120,'Enrollee File- PASTE FROM WIKI'!$A:$I,9,FALSE)</f>
        <v>1.5</v>
      </c>
      <c r="K120" s="31">
        <f>VLOOKUP(A120,'Enrollee File- PASTE FROM WIKI'!$A:$J,10,FALSE)</f>
        <v>2</v>
      </c>
      <c r="L120" s="31">
        <f>VLOOKUP(A120,'Enrollee File- PASTE FROM WIKI'!$A:$K,11,FALSE)</f>
        <v>2</v>
      </c>
      <c r="M120" s="31">
        <f>VLOOKUP(A120,'Enrollee File- PASTE FROM WIKI'!$A:$L,12,FALSE)</f>
        <v>3</v>
      </c>
      <c r="N120" s="31">
        <f>VLOOKUP($A120,'Enrollee File- PASTE FROM WIKI'!$1:$1048576,67,FALSE)</f>
        <v>0</v>
      </c>
      <c r="O120" s="33">
        <f>VLOOKUP(A120,'Enrollee File- PASTE FROM WIKI'!$A:$M,13,FALSE)</f>
        <v>2.25</v>
      </c>
      <c r="P120" s="31" t="str">
        <f>VLOOKUP(A120,'Enrollee File- PASTE FROM WIKI'!$A:$N,14,FALSE)</f>
        <v>Missing</v>
      </c>
      <c r="Q120" s="31" t="str">
        <f>VLOOKUP(A120,'Enrollee File- PASTE FROM WIKI'!$A:$O,15,FALSE)</f>
        <v>Missing</v>
      </c>
      <c r="R120" s="31" t="str">
        <f>VLOOKUP(A120,'Enrollee File- PASTE FROM WIKI'!$A:$P,16,FALSE)</f>
        <v>Missing</v>
      </c>
      <c r="S120" s="31">
        <f>VLOOKUP($A120,'Enrollee File- PASTE FROM WIKI'!$1:$1048576,68,FALSE)</f>
        <v>0</v>
      </c>
      <c r="T120" s="33" t="str">
        <f>VLOOKUP(A120,'Enrollee File- PASTE FROM WIKI'!$A:$Q,17,FALSE)</f>
        <v>None</v>
      </c>
    </row>
    <row r="121" spans="1:20" ht="28" customHeight="1" x14ac:dyDescent="0.6">
      <c r="A121" s="82" t="str">
        <f>'Enrollee File- PASTE FROM WIKI'!A120</f>
        <v>07642304-df7e-4d7a-a21a-a56d0115d4d5</v>
      </c>
      <c r="B121" s="50" t="str">
        <f>VLOOKUP(A121,'Enrollee File- PASTE FROM WIKI'!$A:$C,3,FALSE)</f>
        <v>Shalyce Barnes</v>
      </c>
      <c r="C121" s="32" t="str">
        <f>VLOOKUP(A121,'Enrollee File- PASTE FROM WIKI'!$A:$D,4,FALSE)</f>
        <v>Enrolled</v>
      </c>
      <c r="D121" s="25" t="str">
        <f>VLOOKUP(A121,'Enrollee File- PASTE FROM WIKI'!$A:$AP,42,FALSE)</f>
        <v>Drusilla Sawyer</v>
      </c>
      <c r="E121" s="50" t="str">
        <f>VLOOKUP(A121,'Enrollee File- PASTE FROM WIKI'!$A:$AQ,43,FALSE)</f>
        <v xml:space="preserve">K422 Spring Creek Community School </v>
      </c>
      <c r="F121" s="31">
        <f>VLOOKUP(A121,'Enrollee File- PASTE FROM WIKI'!$A:$F,6,FALSE)</f>
        <v>2</v>
      </c>
      <c r="G121" s="31">
        <f>VLOOKUP(A121,'Enrollee File- PASTE FROM WIKI'!$A:$G,7,FALSE)</f>
        <v>2</v>
      </c>
      <c r="H121" s="31">
        <f>VLOOKUP(A121,'Enrollee File- PASTE FROM WIKI'!$A:$H,8,FALSE)</f>
        <v>2</v>
      </c>
      <c r="I121" s="31">
        <f>VLOOKUP($A121,'Enrollee File- PASTE FROM WIKI'!$1:$1048576,66,FALSE)</f>
        <v>0</v>
      </c>
      <c r="J121" s="33">
        <f>VLOOKUP(A121,'Enrollee File- PASTE FROM WIKI'!$A:$I,9,FALSE)</f>
        <v>2</v>
      </c>
      <c r="K121" s="31">
        <f>VLOOKUP(A121,'Enrollee File- PASTE FROM WIKI'!$A:$J,10,FALSE)</f>
        <v>3</v>
      </c>
      <c r="L121" s="31">
        <f>VLOOKUP(A121,'Enrollee File- PASTE FROM WIKI'!$A:$K,11,FALSE)</f>
        <v>3</v>
      </c>
      <c r="M121" s="31">
        <f>VLOOKUP(A121,'Enrollee File- PASTE FROM WIKI'!$A:$L,12,FALSE)</f>
        <v>2</v>
      </c>
      <c r="N121" s="31">
        <f>VLOOKUP($A121,'Enrollee File- PASTE FROM WIKI'!$1:$1048576,67,FALSE)</f>
        <v>0</v>
      </c>
      <c r="O121" s="33">
        <f>VLOOKUP(A121,'Enrollee File- PASTE FROM WIKI'!$A:$M,13,FALSE)</f>
        <v>2.75</v>
      </c>
      <c r="P121" s="31">
        <f>VLOOKUP(A121,'Enrollee File- PASTE FROM WIKI'!$A:$N,14,FALSE)</f>
        <v>3</v>
      </c>
      <c r="Q121" s="31">
        <f>VLOOKUP(A121,'Enrollee File- PASTE FROM WIKI'!$A:$O,15,FALSE)</f>
        <v>3</v>
      </c>
      <c r="R121" s="31">
        <f>VLOOKUP(A121,'Enrollee File- PASTE FROM WIKI'!$A:$P,16,FALSE)</f>
        <v>3</v>
      </c>
      <c r="S121" s="31">
        <f>VLOOKUP($A121,'Enrollee File- PASTE FROM WIKI'!$1:$1048576,68,FALSE)</f>
        <v>0</v>
      </c>
      <c r="T121" s="33">
        <f>VLOOKUP(A121,'Enrollee File- PASTE FROM WIKI'!$A:$Q,17,FALSE)</f>
        <v>3</v>
      </c>
    </row>
    <row r="122" spans="1:20" ht="28" customHeight="1" x14ac:dyDescent="0.6">
      <c r="A122" s="82" t="str">
        <f>'Enrollee File- PASTE FROM WIKI'!A121</f>
        <v>4fe73d08-ef77-404a-bc8e-a528017373c0</v>
      </c>
      <c r="B122" s="50" t="str">
        <f>VLOOKUP(A122,'Enrollee File- PASTE FROM WIKI'!$A:$C,3,FALSE)</f>
        <v>Shanel Johnson</v>
      </c>
      <c r="C122" s="32" t="str">
        <f>VLOOKUP(A122,'Enrollee File- PASTE FROM WIKI'!$A:$D,4,FALSE)</f>
        <v>Enrolled</v>
      </c>
      <c r="D122" s="25" t="str">
        <f>VLOOKUP(A122,'Enrollee File- PASTE FROM WIKI'!$A:$AP,42,FALSE)</f>
        <v>Gabrielle Lee</v>
      </c>
      <c r="E122" s="50" t="str">
        <f>VLOOKUP(A122,'Enrollee File- PASTE FROM WIKI'!$A:$AQ,43,FALSE)</f>
        <v xml:space="preserve">X089 P.S. 089 Bronx </v>
      </c>
      <c r="F122" s="31">
        <f>VLOOKUP(A122,'Enrollee File- PASTE FROM WIKI'!$A:$F,6,FALSE)</f>
        <v>2</v>
      </c>
      <c r="G122" s="31">
        <f>VLOOKUP(A122,'Enrollee File- PASTE FROM WIKI'!$A:$G,7,FALSE)</f>
        <v>2</v>
      </c>
      <c r="H122" s="31">
        <f>VLOOKUP(A122,'Enrollee File- PASTE FROM WIKI'!$A:$H,8,FALSE)</f>
        <v>1</v>
      </c>
      <c r="I122" s="31">
        <f>VLOOKUP($A122,'Enrollee File- PASTE FROM WIKI'!$1:$1048576,66,FALSE)</f>
        <v>0</v>
      </c>
      <c r="J122" s="33">
        <f>VLOOKUP(A122,'Enrollee File- PASTE FROM WIKI'!$A:$I,9,FALSE)</f>
        <v>1.75</v>
      </c>
      <c r="K122" s="31">
        <f>VLOOKUP(A122,'Enrollee File- PASTE FROM WIKI'!$A:$J,10,FALSE)</f>
        <v>3</v>
      </c>
      <c r="L122" s="31">
        <f>VLOOKUP(A122,'Enrollee File- PASTE FROM WIKI'!$A:$K,11,FALSE)</f>
        <v>3</v>
      </c>
      <c r="M122" s="31">
        <f>VLOOKUP(A122,'Enrollee File- PASTE FROM WIKI'!$A:$L,12,FALSE)</f>
        <v>3</v>
      </c>
      <c r="N122" s="31">
        <f>VLOOKUP($A122,'Enrollee File- PASTE FROM WIKI'!$1:$1048576,67,FALSE)</f>
        <v>0</v>
      </c>
      <c r="O122" s="33">
        <f>VLOOKUP(A122,'Enrollee File- PASTE FROM WIKI'!$A:$M,13,FALSE)</f>
        <v>3</v>
      </c>
      <c r="P122" s="31">
        <f>VLOOKUP(A122,'Enrollee File- PASTE FROM WIKI'!$A:$N,14,FALSE)</f>
        <v>3</v>
      </c>
      <c r="Q122" s="31">
        <f>VLOOKUP(A122,'Enrollee File- PASTE FROM WIKI'!$A:$O,15,FALSE)</f>
        <v>3</v>
      </c>
      <c r="R122" s="31">
        <f>VLOOKUP(A122,'Enrollee File- PASTE FROM WIKI'!$A:$P,16,FALSE)</f>
        <v>3</v>
      </c>
      <c r="S122" s="31">
        <f>VLOOKUP($A122,'Enrollee File- PASTE FROM WIKI'!$1:$1048576,68,FALSE)</f>
        <v>0</v>
      </c>
      <c r="T122" s="33">
        <f>VLOOKUP(A122,'Enrollee File- PASTE FROM WIKI'!$A:$Q,17,FALSE)</f>
        <v>3</v>
      </c>
    </row>
    <row r="123" spans="1:20" ht="28" customHeight="1" x14ac:dyDescent="0.6">
      <c r="A123" s="82" t="str">
        <f>'Enrollee File- PASTE FROM WIKI'!A122</f>
        <v>63d424ae-8882-48fd-a78f-a57b00fc38ad</v>
      </c>
      <c r="B123" s="50" t="str">
        <f>VLOOKUP(A123,'Enrollee File- PASTE FROM WIKI'!$A:$C,3,FALSE)</f>
        <v>Shaniya Spencer</v>
      </c>
      <c r="C123" s="32" t="str">
        <f>VLOOKUP(A123,'Enrollee File- PASTE FROM WIKI'!$A:$D,4,FALSE)</f>
        <v>Enrolled</v>
      </c>
      <c r="D123" s="25" t="str">
        <f>VLOOKUP(A123,'Enrollee File- PASTE FROM WIKI'!$A:$AP,42,FALSE)</f>
        <v>Julia DeCoteau</v>
      </c>
      <c r="E123" s="50" t="str">
        <f>VLOOKUP(A123,'Enrollee File- PASTE FROM WIKI'!$A:$AQ,43,FALSE)</f>
        <v xml:space="preserve">K671 Mott Hall Bridges </v>
      </c>
      <c r="F123" s="31">
        <f>VLOOKUP(A123,'Enrollee File- PASTE FROM WIKI'!$A:$F,6,FALSE)</f>
        <v>3</v>
      </c>
      <c r="G123" s="31">
        <f>VLOOKUP(A123,'Enrollee File- PASTE FROM WIKI'!$A:$G,7,FALSE)</f>
        <v>1</v>
      </c>
      <c r="H123" s="31">
        <f>VLOOKUP(A123,'Enrollee File- PASTE FROM WIKI'!$A:$H,8,FALSE)</f>
        <v>2</v>
      </c>
      <c r="I123" s="31">
        <f>VLOOKUP($A123,'Enrollee File- PASTE FROM WIKI'!$1:$1048576,66,FALSE)</f>
        <v>0</v>
      </c>
      <c r="J123" s="33">
        <f>VLOOKUP(A123,'Enrollee File- PASTE FROM WIKI'!$A:$I,9,FALSE)</f>
        <v>2.25</v>
      </c>
      <c r="K123" s="31">
        <f>VLOOKUP(A123,'Enrollee File- PASTE FROM WIKI'!$A:$J,10,FALSE)</f>
        <v>3</v>
      </c>
      <c r="L123" s="31">
        <f>VLOOKUP(A123,'Enrollee File- PASTE FROM WIKI'!$A:$K,11,FALSE)</f>
        <v>2</v>
      </c>
      <c r="M123" s="31">
        <f>VLOOKUP(A123,'Enrollee File- PASTE FROM WIKI'!$A:$L,12,FALSE)</f>
        <v>2</v>
      </c>
      <c r="N123" s="31">
        <f>VLOOKUP($A123,'Enrollee File- PASTE FROM WIKI'!$1:$1048576,67,FALSE)</f>
        <v>0</v>
      </c>
      <c r="O123" s="33">
        <f>VLOOKUP(A123,'Enrollee File- PASTE FROM WIKI'!$A:$M,13,FALSE)</f>
        <v>2.5</v>
      </c>
      <c r="P123" s="31">
        <f>VLOOKUP(A123,'Enrollee File- PASTE FROM WIKI'!$A:$N,14,FALSE)</f>
        <v>2</v>
      </c>
      <c r="Q123" s="31">
        <f>VLOOKUP(A123,'Enrollee File- PASTE FROM WIKI'!$A:$O,15,FALSE)</f>
        <v>3</v>
      </c>
      <c r="R123" s="31">
        <f>VLOOKUP(A123,'Enrollee File- PASTE FROM WIKI'!$A:$P,16,FALSE)</f>
        <v>3</v>
      </c>
      <c r="S123" s="31">
        <f>VLOOKUP($A123,'Enrollee File- PASTE FROM WIKI'!$1:$1048576,68,FALSE)</f>
        <v>0</v>
      </c>
      <c r="T123" s="33">
        <f>VLOOKUP(A123,'Enrollee File- PASTE FROM WIKI'!$A:$Q,17,FALSE)</f>
        <v>2.5</v>
      </c>
    </row>
    <row r="124" spans="1:20" ht="28" customHeight="1" x14ac:dyDescent="0.6">
      <c r="A124" s="82" t="str">
        <f>'Enrollee File- PASTE FROM WIKI'!A123</f>
        <v>3c834288-ef27-4064-b118-a5f500d8fed8</v>
      </c>
      <c r="B124" s="50" t="str">
        <f>VLOOKUP(A124,'Enrollee File- PASTE FROM WIKI'!$A:$C,3,FALSE)</f>
        <v>Shannon Boice</v>
      </c>
      <c r="C124" s="32" t="str">
        <f>VLOOKUP(A124,'Enrollee File- PASTE FROM WIKI'!$A:$D,4,FALSE)</f>
        <v>Enrolled</v>
      </c>
      <c r="D124" s="25" t="str">
        <f>VLOOKUP(A124,'Enrollee File- PASTE FROM WIKI'!$A:$AP,42,FALSE)</f>
        <v>Christina Allen</v>
      </c>
      <c r="E124" s="50" t="str">
        <f>VLOOKUP(A124,'Enrollee File- PASTE FROM WIKI'!$A:$AQ,43,FALSE)</f>
        <v xml:space="preserve">X352 The Vida Bogart School for All Children </v>
      </c>
      <c r="F124" s="31">
        <f>VLOOKUP(A124,'Enrollee File- PASTE FROM WIKI'!$A:$F,6,FALSE)</f>
        <v>2</v>
      </c>
      <c r="G124" s="31">
        <f>VLOOKUP(A124,'Enrollee File- PASTE FROM WIKI'!$A:$G,7,FALSE)</f>
        <v>3</v>
      </c>
      <c r="H124" s="31">
        <f>VLOOKUP(A124,'Enrollee File- PASTE FROM WIKI'!$A:$H,8,FALSE)</f>
        <v>2</v>
      </c>
      <c r="I124" s="31">
        <f>VLOOKUP($A124,'Enrollee File- PASTE FROM WIKI'!$1:$1048576,66,FALSE)</f>
        <v>0</v>
      </c>
      <c r="J124" s="33">
        <f>VLOOKUP(A124,'Enrollee File- PASTE FROM WIKI'!$A:$I,9,FALSE)</f>
        <v>2.25</v>
      </c>
      <c r="K124" s="31">
        <f>VLOOKUP(A124,'Enrollee File- PASTE FROM WIKI'!$A:$J,10,FALSE)</f>
        <v>3</v>
      </c>
      <c r="L124" s="31">
        <f>VLOOKUP(A124,'Enrollee File- PASTE FROM WIKI'!$A:$K,11,FALSE)</f>
        <v>3</v>
      </c>
      <c r="M124" s="31">
        <f>VLOOKUP(A124,'Enrollee File- PASTE FROM WIKI'!$A:$L,12,FALSE)</f>
        <v>3</v>
      </c>
      <c r="N124" s="31">
        <f>VLOOKUP($A124,'Enrollee File- PASTE FROM WIKI'!$1:$1048576,67,FALSE)</f>
        <v>0</v>
      </c>
      <c r="O124" s="33">
        <f>VLOOKUP(A124,'Enrollee File- PASTE FROM WIKI'!$A:$M,13,FALSE)</f>
        <v>3</v>
      </c>
      <c r="P124" s="31">
        <f>VLOOKUP(A124,'Enrollee File- PASTE FROM WIKI'!$A:$N,14,FALSE)</f>
        <v>3</v>
      </c>
      <c r="Q124" s="31">
        <f>VLOOKUP(A124,'Enrollee File- PASTE FROM WIKI'!$A:$O,15,FALSE)</f>
        <v>3</v>
      </c>
      <c r="R124" s="31">
        <f>VLOOKUP(A124,'Enrollee File- PASTE FROM WIKI'!$A:$P,16,FALSE)</f>
        <v>3</v>
      </c>
      <c r="S124" s="31">
        <f>VLOOKUP($A124,'Enrollee File- PASTE FROM WIKI'!$1:$1048576,68,FALSE)</f>
        <v>0</v>
      </c>
      <c r="T124" s="33">
        <f>VLOOKUP(A124,'Enrollee File- PASTE FROM WIKI'!$A:$Q,17,FALSE)</f>
        <v>3</v>
      </c>
    </row>
    <row r="125" spans="1:20" ht="28" customHeight="1" x14ac:dyDescent="0.6">
      <c r="A125" s="82" t="str">
        <f>'Enrollee File- PASTE FROM WIKI'!A124</f>
        <v>59217436-8317-487d-90ba-a2ee00a51dc5</v>
      </c>
      <c r="B125" s="50" t="str">
        <f>VLOOKUP(A125,'Enrollee File- PASTE FROM WIKI'!$A:$C,3,FALSE)</f>
        <v>Shantae Renfroe</v>
      </c>
      <c r="C125" s="32" t="str">
        <f>VLOOKUP(A125,'Enrollee File- PASTE FROM WIKI'!$A:$D,4,FALSE)</f>
        <v>Enrolled</v>
      </c>
      <c r="D125" s="25" t="str">
        <f>VLOOKUP(A125,'Enrollee File- PASTE FROM WIKI'!$A:$AP,42,FALSE)</f>
        <v>Lynda Baker | Marcia  Wint</v>
      </c>
      <c r="E125" s="50" t="str">
        <f>VLOOKUP(A125,'Enrollee File- PASTE FROM WIKI'!$A:$AQ,43,FALSE)</f>
        <v xml:space="preserve">X296 South Bronx Academy for Applied Media </v>
      </c>
      <c r="F125" s="31">
        <f>VLOOKUP(A125,'Enrollee File- PASTE FROM WIKI'!$A:$F,6,FALSE)</f>
        <v>2</v>
      </c>
      <c r="G125" s="31">
        <f>VLOOKUP(A125,'Enrollee File- PASTE FROM WIKI'!$A:$G,7,FALSE)</f>
        <v>3</v>
      </c>
      <c r="H125" s="31">
        <f>VLOOKUP(A125,'Enrollee File- PASTE FROM WIKI'!$A:$H,8,FALSE)</f>
        <v>3</v>
      </c>
      <c r="I125" s="31">
        <f>VLOOKUP($A125,'Enrollee File- PASTE FROM WIKI'!$1:$1048576,66,FALSE)</f>
        <v>0</v>
      </c>
      <c r="J125" s="33">
        <f>VLOOKUP(A125,'Enrollee File- PASTE FROM WIKI'!$A:$I,9,FALSE)</f>
        <v>2.5</v>
      </c>
      <c r="K125" s="31">
        <f>VLOOKUP(A125,'Enrollee File- PASTE FROM WIKI'!$A:$J,10,FALSE)</f>
        <v>3</v>
      </c>
      <c r="L125" s="31">
        <f>VLOOKUP(A125,'Enrollee File- PASTE FROM WIKI'!$A:$K,11,FALSE)</f>
        <v>3</v>
      </c>
      <c r="M125" s="31">
        <f>VLOOKUP(A125,'Enrollee File- PASTE FROM WIKI'!$A:$L,12,FALSE)</f>
        <v>3</v>
      </c>
      <c r="N125" s="31">
        <f>VLOOKUP($A125,'Enrollee File- PASTE FROM WIKI'!$1:$1048576,67,FALSE)</f>
        <v>0</v>
      </c>
      <c r="O125" s="33">
        <f>VLOOKUP(A125,'Enrollee File- PASTE FROM WIKI'!$A:$M,13,FALSE)</f>
        <v>3</v>
      </c>
      <c r="P125" s="31">
        <f>VLOOKUP(A125,'Enrollee File- PASTE FROM WIKI'!$A:$N,14,FALSE)</f>
        <v>3</v>
      </c>
      <c r="Q125" s="31">
        <f>VLOOKUP(A125,'Enrollee File- PASTE FROM WIKI'!$A:$O,15,FALSE)</f>
        <v>3</v>
      </c>
      <c r="R125" s="31">
        <f>VLOOKUP(A125,'Enrollee File- PASTE FROM WIKI'!$A:$P,16,FALSE)</f>
        <v>3</v>
      </c>
      <c r="S125" s="31">
        <f>VLOOKUP($A125,'Enrollee File- PASTE FROM WIKI'!$1:$1048576,68,FALSE)</f>
        <v>0</v>
      </c>
      <c r="T125" s="33">
        <f>VLOOKUP(A125,'Enrollee File- PASTE FROM WIKI'!$A:$Q,17,FALSE)</f>
        <v>3</v>
      </c>
    </row>
    <row r="126" spans="1:20" ht="28" customHeight="1" x14ac:dyDescent="0.6">
      <c r="A126" s="82" t="str">
        <f>'Enrollee File- PASTE FROM WIKI'!A125</f>
        <v>a76281cb-e779-47ed-a01c-a5ec011039c3</v>
      </c>
      <c r="B126" s="50" t="str">
        <f>VLOOKUP(A126,'Enrollee File- PASTE FROM WIKI'!$A:$C,3,FALSE)</f>
        <v>Shatiqua Burkett</v>
      </c>
      <c r="C126" s="32" t="str">
        <f>VLOOKUP(A126,'Enrollee File- PASTE FROM WIKI'!$A:$D,4,FALSE)</f>
        <v>Enrolled</v>
      </c>
      <c r="D126" s="25" t="str">
        <f>VLOOKUP(A126,'Enrollee File- PASTE FROM WIKI'!$A:$AP,42,FALSE)</f>
        <v>Jackie  Geary</v>
      </c>
      <c r="E126" s="50" t="str">
        <f>VLOOKUP(A126,'Enrollee File- PASTE FROM WIKI'!$A:$AQ,43,FALSE)</f>
        <v xml:space="preserve">K053 P.S. K053 </v>
      </c>
      <c r="F126" s="31">
        <f>VLOOKUP(A126,'Enrollee File- PASTE FROM WIKI'!$A:$F,6,FALSE)</f>
        <v>3</v>
      </c>
      <c r="G126" s="31">
        <f>VLOOKUP(A126,'Enrollee File- PASTE FROM WIKI'!$A:$G,7,FALSE)</f>
        <v>2</v>
      </c>
      <c r="H126" s="31">
        <f>VLOOKUP(A126,'Enrollee File- PASTE FROM WIKI'!$A:$H,8,FALSE)</f>
        <v>2</v>
      </c>
      <c r="I126" s="31">
        <f>VLOOKUP($A126,'Enrollee File- PASTE FROM WIKI'!$1:$1048576,66,FALSE)</f>
        <v>0</v>
      </c>
      <c r="J126" s="33">
        <f>VLOOKUP(A126,'Enrollee File- PASTE FROM WIKI'!$A:$I,9,FALSE)</f>
        <v>2.5</v>
      </c>
      <c r="K126" s="31">
        <f>VLOOKUP(A126,'Enrollee File- PASTE FROM WIKI'!$A:$J,10,FALSE)</f>
        <v>3</v>
      </c>
      <c r="L126" s="31">
        <f>VLOOKUP(A126,'Enrollee File- PASTE FROM WIKI'!$A:$K,11,FALSE)</f>
        <v>2</v>
      </c>
      <c r="M126" s="31">
        <f>VLOOKUP(A126,'Enrollee File- PASTE FROM WIKI'!$A:$L,12,FALSE)</f>
        <v>3</v>
      </c>
      <c r="N126" s="31">
        <f>VLOOKUP($A126,'Enrollee File- PASTE FROM WIKI'!$1:$1048576,67,FALSE)</f>
        <v>0</v>
      </c>
      <c r="O126" s="33">
        <f>VLOOKUP(A126,'Enrollee File- PASTE FROM WIKI'!$A:$M,13,FALSE)</f>
        <v>2.75</v>
      </c>
      <c r="P126" s="31">
        <f>VLOOKUP(A126,'Enrollee File- PASTE FROM WIKI'!$A:$N,14,FALSE)</f>
        <v>3</v>
      </c>
      <c r="Q126" s="31">
        <f>VLOOKUP(A126,'Enrollee File- PASTE FROM WIKI'!$A:$O,15,FALSE)</f>
        <v>3</v>
      </c>
      <c r="R126" s="31">
        <f>VLOOKUP(A126,'Enrollee File- PASTE FROM WIKI'!$A:$P,16,FALSE)</f>
        <v>3</v>
      </c>
      <c r="S126" s="31">
        <f>VLOOKUP($A126,'Enrollee File- PASTE FROM WIKI'!$1:$1048576,68,FALSE)</f>
        <v>0</v>
      </c>
      <c r="T126" s="33">
        <f>VLOOKUP(A126,'Enrollee File- PASTE FROM WIKI'!$A:$Q,17,FALSE)</f>
        <v>3</v>
      </c>
    </row>
    <row r="127" spans="1:20" ht="28" customHeight="1" x14ac:dyDescent="0.6">
      <c r="A127" s="82" t="str">
        <f>'Enrollee File- PASTE FROM WIKI'!A126</f>
        <v>f6ee2915-f659-4812-841b-a3d9014b3978</v>
      </c>
      <c r="B127" s="50" t="str">
        <f>VLOOKUP(A127,'Enrollee File- PASTE FROM WIKI'!$A:$C,3,FALSE)</f>
        <v xml:space="preserve">Shena Brackenridge </v>
      </c>
      <c r="C127" s="32" t="str">
        <f>VLOOKUP(A127,'Enrollee File- PASTE FROM WIKI'!$A:$D,4,FALSE)</f>
        <v>Enrolled</v>
      </c>
      <c r="D127" s="25" t="str">
        <f>VLOOKUP(A127,'Enrollee File- PASTE FROM WIKI'!$A:$AP,42,FALSE)</f>
        <v>Lauren Ravit-Franceskin</v>
      </c>
      <c r="E127" s="50" t="str">
        <f>VLOOKUP(A127,'Enrollee File- PASTE FROM WIKI'!$A:$AQ,43,FALSE)</f>
        <v xml:space="preserve">M314 Muscota </v>
      </c>
      <c r="F127" s="31">
        <f>VLOOKUP(A127,'Enrollee File- PASTE FROM WIKI'!$A:$F,6,FALSE)</f>
        <v>3</v>
      </c>
      <c r="G127" s="31">
        <f>VLOOKUP(A127,'Enrollee File- PASTE FROM WIKI'!$A:$G,7,FALSE)</f>
        <v>3</v>
      </c>
      <c r="H127" s="31">
        <f>VLOOKUP(A127,'Enrollee File- PASTE FROM WIKI'!$A:$H,8,FALSE)</f>
        <v>3</v>
      </c>
      <c r="I127" s="31">
        <f>VLOOKUP($A127,'Enrollee File- PASTE FROM WIKI'!$1:$1048576,66,FALSE)</f>
        <v>0</v>
      </c>
      <c r="J127" s="33">
        <f>VLOOKUP(A127,'Enrollee File- PASTE FROM WIKI'!$A:$I,9,FALSE)</f>
        <v>3</v>
      </c>
      <c r="K127" s="31">
        <f>VLOOKUP(A127,'Enrollee File- PASTE FROM WIKI'!$A:$J,10,FALSE)</f>
        <v>3</v>
      </c>
      <c r="L127" s="31">
        <f>VLOOKUP(A127,'Enrollee File- PASTE FROM WIKI'!$A:$K,11,FALSE)</f>
        <v>2</v>
      </c>
      <c r="M127" s="31">
        <f>VLOOKUP(A127,'Enrollee File- PASTE FROM WIKI'!$A:$L,12,FALSE)</f>
        <v>3</v>
      </c>
      <c r="N127" s="31">
        <f>VLOOKUP($A127,'Enrollee File- PASTE FROM WIKI'!$1:$1048576,67,FALSE)</f>
        <v>0</v>
      </c>
      <c r="O127" s="33">
        <f>VLOOKUP(A127,'Enrollee File- PASTE FROM WIKI'!$A:$M,13,FALSE)</f>
        <v>2.75</v>
      </c>
      <c r="P127" s="31">
        <f>VLOOKUP(A127,'Enrollee File- PASTE FROM WIKI'!$A:$N,14,FALSE)</f>
        <v>3</v>
      </c>
      <c r="Q127" s="31">
        <f>VLOOKUP(A127,'Enrollee File- PASTE FROM WIKI'!$A:$O,15,FALSE)</f>
        <v>2</v>
      </c>
      <c r="R127" s="31">
        <f>VLOOKUP(A127,'Enrollee File- PASTE FROM WIKI'!$A:$P,16,FALSE)</f>
        <v>3</v>
      </c>
      <c r="S127" s="31">
        <f>VLOOKUP($A127,'Enrollee File- PASTE FROM WIKI'!$1:$1048576,68,FALSE)</f>
        <v>0</v>
      </c>
      <c r="T127" s="33">
        <f>VLOOKUP(A127,'Enrollee File- PASTE FROM WIKI'!$A:$Q,17,FALSE)</f>
        <v>2.75</v>
      </c>
    </row>
    <row r="128" spans="1:20" ht="28" customHeight="1" x14ac:dyDescent="0.6">
      <c r="A128" s="82" t="str">
        <f>'Enrollee File- PASTE FROM WIKI'!A127</f>
        <v>010df90f-33bf-4f71-9aec-a5c401704fcf</v>
      </c>
      <c r="B128" s="50" t="str">
        <f>VLOOKUP(A128,'Enrollee File- PASTE FROM WIKI'!$A:$C,3,FALSE)</f>
        <v>Solomon Fisher-Smith</v>
      </c>
      <c r="C128" s="32" t="str">
        <f>VLOOKUP(A128,'Enrollee File- PASTE FROM WIKI'!$A:$D,4,FALSE)</f>
        <v>Enrolled</v>
      </c>
      <c r="D128" s="25" t="str">
        <f>VLOOKUP(A128,'Enrollee File- PASTE FROM WIKI'!$A:$AP,42,FALSE)</f>
        <v>Breanne Young</v>
      </c>
      <c r="E128" s="50" t="str">
        <f>VLOOKUP(A128,'Enrollee File- PASTE FROM WIKI'!$A:$AQ,43,FALSE)</f>
        <v xml:space="preserve">K549 Bushwick School for Social Justice </v>
      </c>
      <c r="F128" s="31">
        <f>VLOOKUP(A128,'Enrollee File- PASTE FROM WIKI'!$A:$F,6,FALSE)</f>
        <v>2</v>
      </c>
      <c r="G128" s="31">
        <f>VLOOKUP(A128,'Enrollee File- PASTE FROM WIKI'!$A:$G,7,FALSE)</f>
        <v>2</v>
      </c>
      <c r="H128" s="31">
        <f>VLOOKUP(A128,'Enrollee File- PASTE FROM WIKI'!$A:$H,8,FALSE)</f>
        <v>2</v>
      </c>
      <c r="I128" s="31">
        <f>VLOOKUP($A128,'Enrollee File- PASTE FROM WIKI'!$1:$1048576,66,FALSE)</f>
        <v>0</v>
      </c>
      <c r="J128" s="33">
        <f>VLOOKUP(A128,'Enrollee File- PASTE FROM WIKI'!$A:$I,9,FALSE)</f>
        <v>2</v>
      </c>
      <c r="K128" s="31">
        <f>VLOOKUP(A128,'Enrollee File- PASTE FROM WIKI'!$A:$J,10,FALSE)</f>
        <v>3</v>
      </c>
      <c r="L128" s="31">
        <f>VLOOKUP(A128,'Enrollee File- PASTE FROM WIKI'!$A:$K,11,FALSE)</f>
        <v>2</v>
      </c>
      <c r="M128" s="31">
        <f>VLOOKUP(A128,'Enrollee File- PASTE FROM WIKI'!$A:$L,12,FALSE)</f>
        <v>2</v>
      </c>
      <c r="N128" s="31">
        <f>VLOOKUP($A128,'Enrollee File- PASTE FROM WIKI'!$1:$1048576,67,FALSE)</f>
        <v>0</v>
      </c>
      <c r="O128" s="33">
        <f>VLOOKUP(A128,'Enrollee File- PASTE FROM WIKI'!$A:$M,13,FALSE)</f>
        <v>2.5</v>
      </c>
      <c r="P128" s="31">
        <f>VLOOKUP(A128,'Enrollee File- PASTE FROM WIKI'!$A:$N,14,FALSE)</f>
        <v>3</v>
      </c>
      <c r="Q128" s="31">
        <f>VLOOKUP(A128,'Enrollee File- PASTE FROM WIKI'!$A:$O,15,FALSE)</f>
        <v>3</v>
      </c>
      <c r="R128" s="31">
        <f>VLOOKUP(A128,'Enrollee File- PASTE FROM WIKI'!$A:$P,16,FALSE)</f>
        <v>3</v>
      </c>
      <c r="S128" s="31">
        <f>VLOOKUP($A128,'Enrollee File- PASTE FROM WIKI'!$1:$1048576,68,FALSE)</f>
        <v>0</v>
      </c>
      <c r="T128" s="33">
        <f>VLOOKUP(A128,'Enrollee File- PASTE FROM WIKI'!$A:$Q,17,FALSE)</f>
        <v>3</v>
      </c>
    </row>
    <row r="129" spans="1:20" ht="28" customHeight="1" x14ac:dyDescent="0.6">
      <c r="A129" s="82" t="str">
        <f>'Enrollee File- PASTE FROM WIKI'!A128</f>
        <v>fdca5cfe-0760-4d5a-bdd5-a15d012d6591</v>
      </c>
      <c r="B129" s="50" t="str">
        <f>VLOOKUP(A129,'Enrollee File- PASTE FROM WIKI'!$A:$C,3,FALSE)</f>
        <v>Stephen Davis-Kos</v>
      </c>
      <c r="C129" s="32" t="str">
        <f>VLOOKUP(A129,'Enrollee File- PASTE FROM WIKI'!$A:$D,4,FALSE)</f>
        <v>Enrolled</v>
      </c>
      <c r="D129" s="25" t="str">
        <f>VLOOKUP(A129,'Enrollee File- PASTE FROM WIKI'!$A:$AP,42,FALSE)</f>
        <v>Jason Petsch</v>
      </c>
      <c r="E129" s="50" t="str">
        <f>VLOOKUP(A129,'Enrollee File- PASTE FROM WIKI'!$A:$AQ,43,FALSE)</f>
        <v xml:space="preserve">X228 MS 228 Jonas Bronck Academy </v>
      </c>
      <c r="F129" s="31">
        <f>VLOOKUP(A129,'Enrollee File- PASTE FROM WIKI'!$A:$F,6,FALSE)</f>
        <v>3</v>
      </c>
      <c r="G129" s="31">
        <f>VLOOKUP(A129,'Enrollee File- PASTE FROM WIKI'!$A:$G,7,FALSE)</f>
        <v>2</v>
      </c>
      <c r="H129" s="31">
        <f>VLOOKUP(A129,'Enrollee File- PASTE FROM WIKI'!$A:$H,8,FALSE)</f>
        <v>2</v>
      </c>
      <c r="I129" s="31">
        <f>VLOOKUP($A129,'Enrollee File- PASTE FROM WIKI'!$1:$1048576,66,FALSE)</f>
        <v>0</v>
      </c>
      <c r="J129" s="33">
        <f>VLOOKUP(A129,'Enrollee File- PASTE FROM WIKI'!$A:$I,9,FALSE)</f>
        <v>2.5</v>
      </c>
      <c r="K129" s="31">
        <f>VLOOKUP(A129,'Enrollee File- PASTE FROM WIKI'!$A:$J,10,FALSE)</f>
        <v>3</v>
      </c>
      <c r="L129" s="31">
        <f>VLOOKUP(A129,'Enrollee File- PASTE FROM WIKI'!$A:$K,11,FALSE)</f>
        <v>3</v>
      </c>
      <c r="M129" s="31">
        <f>VLOOKUP(A129,'Enrollee File- PASTE FROM WIKI'!$A:$L,12,FALSE)</f>
        <v>2</v>
      </c>
      <c r="N129" s="31">
        <f>VLOOKUP($A129,'Enrollee File- PASTE FROM WIKI'!$1:$1048576,67,FALSE)</f>
        <v>0</v>
      </c>
      <c r="O129" s="33">
        <f>VLOOKUP(A129,'Enrollee File- PASTE FROM WIKI'!$A:$M,13,FALSE)</f>
        <v>2.75</v>
      </c>
      <c r="P129" s="31">
        <f>VLOOKUP(A129,'Enrollee File- PASTE FROM WIKI'!$A:$N,14,FALSE)</f>
        <v>3</v>
      </c>
      <c r="Q129" s="31">
        <f>VLOOKUP(A129,'Enrollee File- PASTE FROM WIKI'!$A:$O,15,FALSE)</f>
        <v>3</v>
      </c>
      <c r="R129" s="31">
        <f>VLOOKUP(A129,'Enrollee File- PASTE FROM WIKI'!$A:$P,16,FALSE)</f>
        <v>3</v>
      </c>
      <c r="S129" s="31">
        <f>VLOOKUP($A129,'Enrollee File- PASTE FROM WIKI'!$1:$1048576,68,FALSE)</f>
        <v>0</v>
      </c>
      <c r="T129" s="33">
        <f>VLOOKUP(A129,'Enrollee File- PASTE FROM WIKI'!$A:$Q,17,FALSE)</f>
        <v>3</v>
      </c>
    </row>
    <row r="130" spans="1:20" ht="28" customHeight="1" x14ac:dyDescent="0.6">
      <c r="A130" s="82" t="str">
        <f>'Enrollee File- PASTE FROM WIKI'!A129</f>
        <v>1c794496-f6fc-4207-a34f-a0d900fb2a7f</v>
      </c>
      <c r="B130" s="50" t="str">
        <f>VLOOKUP(A130,'Enrollee File- PASTE FROM WIKI'!$A:$C,3,FALSE)</f>
        <v>Stephen Ianiere</v>
      </c>
      <c r="C130" s="32" t="str">
        <f>VLOOKUP(A130,'Enrollee File- PASTE FROM WIKI'!$A:$D,4,FALSE)</f>
        <v>Enrolled</v>
      </c>
      <c r="D130" s="25" t="str">
        <f>VLOOKUP(A130,'Enrollee File- PASTE FROM WIKI'!$A:$AP,42,FALSE)</f>
        <v>Osvaldo Claudio</v>
      </c>
      <c r="E130" s="50" t="str">
        <f>VLOOKUP(A130,'Enrollee File- PASTE FROM WIKI'!$A:$AQ,43,FALSE)</f>
        <v xml:space="preserve">K373 P.S. 373 - Brooklyn Transition Center </v>
      </c>
      <c r="F130" s="31">
        <f>VLOOKUP(A130,'Enrollee File- PASTE FROM WIKI'!$A:$F,6,FALSE)</f>
        <v>2</v>
      </c>
      <c r="G130" s="31">
        <f>VLOOKUP(A130,'Enrollee File- PASTE FROM WIKI'!$A:$G,7,FALSE)</f>
        <v>3</v>
      </c>
      <c r="H130" s="31">
        <f>VLOOKUP(A130,'Enrollee File- PASTE FROM WIKI'!$A:$H,8,FALSE)</f>
        <v>2</v>
      </c>
      <c r="I130" s="31">
        <f>VLOOKUP($A130,'Enrollee File- PASTE FROM WIKI'!$1:$1048576,66,FALSE)</f>
        <v>0</v>
      </c>
      <c r="J130" s="33">
        <f>VLOOKUP(A130,'Enrollee File- PASTE FROM WIKI'!$A:$I,9,FALSE)</f>
        <v>2.25</v>
      </c>
      <c r="K130" s="31">
        <f>VLOOKUP(A130,'Enrollee File- PASTE FROM WIKI'!$A:$J,10,FALSE)</f>
        <v>3</v>
      </c>
      <c r="L130" s="31">
        <f>VLOOKUP(A130,'Enrollee File- PASTE FROM WIKI'!$A:$K,11,FALSE)</f>
        <v>2</v>
      </c>
      <c r="M130" s="31">
        <f>VLOOKUP(A130,'Enrollee File- PASTE FROM WIKI'!$A:$L,12,FALSE)</f>
        <v>2</v>
      </c>
      <c r="N130" s="31">
        <f>VLOOKUP($A130,'Enrollee File- PASTE FROM WIKI'!$1:$1048576,67,FALSE)</f>
        <v>0</v>
      </c>
      <c r="O130" s="33">
        <f>VLOOKUP(A130,'Enrollee File- PASTE FROM WIKI'!$A:$M,13,FALSE)</f>
        <v>2.5</v>
      </c>
      <c r="P130" s="31">
        <f>VLOOKUP(A130,'Enrollee File- PASTE FROM WIKI'!$A:$N,14,FALSE)</f>
        <v>3</v>
      </c>
      <c r="Q130" s="31">
        <f>VLOOKUP(A130,'Enrollee File- PASTE FROM WIKI'!$A:$O,15,FALSE)</f>
        <v>3</v>
      </c>
      <c r="R130" s="31">
        <f>VLOOKUP(A130,'Enrollee File- PASTE FROM WIKI'!$A:$P,16,FALSE)</f>
        <v>3</v>
      </c>
      <c r="S130" s="31">
        <f>VLOOKUP($A130,'Enrollee File- PASTE FROM WIKI'!$1:$1048576,68,FALSE)</f>
        <v>0</v>
      </c>
      <c r="T130" s="33">
        <f>VLOOKUP(A130,'Enrollee File- PASTE FROM WIKI'!$A:$Q,17,FALSE)</f>
        <v>3</v>
      </c>
    </row>
    <row r="131" spans="1:20" ht="28" customHeight="1" x14ac:dyDescent="0.6">
      <c r="A131" s="82" t="str">
        <f>'Enrollee File- PASTE FROM WIKI'!A130</f>
        <v>711e5c39-3de5-4cbc-a50b-a5c001040fbe</v>
      </c>
      <c r="B131" s="50" t="str">
        <f>VLOOKUP(A131,'Enrollee File- PASTE FROM WIKI'!$A:$C,3,FALSE)</f>
        <v xml:space="preserve">Sydney  King </v>
      </c>
      <c r="C131" s="32" t="str">
        <f>VLOOKUP(A131,'Enrollee File- PASTE FROM WIKI'!$A:$D,4,FALSE)</f>
        <v>Enrolled</v>
      </c>
      <c r="D131" s="25" t="str">
        <f>VLOOKUP(A131,'Enrollee File- PASTE FROM WIKI'!$A:$AP,42,FALSE)</f>
        <v>Patrice Saunders</v>
      </c>
      <c r="E131" s="50" t="str">
        <f>VLOOKUP(A131,'Enrollee File- PASTE FROM WIKI'!$A:$AQ,43,FALSE)</f>
        <v xml:space="preserve">Q319 Village Academy </v>
      </c>
      <c r="F131" s="31">
        <f>VLOOKUP(A131,'Enrollee File- PASTE FROM WIKI'!$A:$F,6,FALSE)</f>
        <v>3</v>
      </c>
      <c r="G131" s="31">
        <f>VLOOKUP(A131,'Enrollee File- PASTE FROM WIKI'!$A:$G,7,FALSE)</f>
        <v>2</v>
      </c>
      <c r="H131" s="31">
        <f>VLOOKUP(A131,'Enrollee File- PASTE FROM WIKI'!$A:$H,8,FALSE)</f>
        <v>2</v>
      </c>
      <c r="I131" s="31">
        <f>VLOOKUP($A131,'Enrollee File- PASTE FROM WIKI'!$1:$1048576,66,FALSE)</f>
        <v>0</v>
      </c>
      <c r="J131" s="33">
        <f>VLOOKUP(A131,'Enrollee File- PASTE FROM WIKI'!$A:$I,9,FALSE)</f>
        <v>2.5</v>
      </c>
      <c r="K131" s="31">
        <f>VLOOKUP(A131,'Enrollee File- PASTE FROM WIKI'!$A:$J,10,FALSE)</f>
        <v>3</v>
      </c>
      <c r="L131" s="31">
        <f>VLOOKUP(A131,'Enrollee File- PASTE FROM WIKI'!$A:$K,11,FALSE)</f>
        <v>2</v>
      </c>
      <c r="M131" s="31">
        <f>VLOOKUP(A131,'Enrollee File- PASTE FROM WIKI'!$A:$L,12,FALSE)</f>
        <v>3</v>
      </c>
      <c r="N131" s="31">
        <f>VLOOKUP($A131,'Enrollee File- PASTE FROM WIKI'!$1:$1048576,67,FALSE)</f>
        <v>0</v>
      </c>
      <c r="O131" s="33">
        <f>VLOOKUP(A131,'Enrollee File- PASTE FROM WIKI'!$A:$M,13,FALSE)</f>
        <v>2.75</v>
      </c>
      <c r="P131" s="31">
        <f>VLOOKUP(A131,'Enrollee File- PASTE FROM WIKI'!$A:$N,14,FALSE)</f>
        <v>3</v>
      </c>
      <c r="Q131" s="31">
        <f>VLOOKUP(A131,'Enrollee File- PASTE FROM WIKI'!$A:$O,15,FALSE)</f>
        <v>3</v>
      </c>
      <c r="R131" s="31">
        <f>VLOOKUP(A131,'Enrollee File- PASTE FROM WIKI'!$A:$P,16,FALSE)</f>
        <v>2</v>
      </c>
      <c r="S131" s="31">
        <f>VLOOKUP($A131,'Enrollee File- PASTE FROM WIKI'!$1:$1048576,68,FALSE)</f>
        <v>0</v>
      </c>
      <c r="T131" s="33">
        <f>VLOOKUP(A131,'Enrollee File- PASTE FROM WIKI'!$A:$Q,17,FALSE)</f>
        <v>2.75</v>
      </c>
    </row>
    <row r="132" spans="1:20" ht="28" customHeight="1" x14ac:dyDescent="0.6">
      <c r="A132" s="82" t="str">
        <f>'Enrollee File- PASTE FROM WIKI'!A131</f>
        <v>2a4ef03a-3a1c-44c2-b0b2-a5ca0184d38e</v>
      </c>
      <c r="B132" s="50" t="str">
        <f>VLOOKUP(A132,'Enrollee File- PASTE FROM WIKI'!$A:$C,3,FALSE)</f>
        <v>Tannisha  Mohammed</v>
      </c>
      <c r="C132" s="32" t="str">
        <f>VLOOKUP(A132,'Enrollee File- PASTE FROM WIKI'!$A:$D,4,FALSE)</f>
        <v>Enrolled</v>
      </c>
      <c r="D132" s="25" t="str">
        <f>VLOOKUP(A132,'Enrollee File- PASTE FROM WIKI'!$A:$AP,42,FALSE)</f>
        <v>Luann Milito</v>
      </c>
      <c r="E132" s="50" t="str">
        <f>VLOOKUP(A132,'Enrollee File- PASTE FROM WIKI'!$A:$AQ,43,FALSE)</f>
        <v xml:space="preserve">K053 P.S. K053 </v>
      </c>
      <c r="F132" s="31">
        <f>VLOOKUP(A132,'Enrollee File- PASTE FROM WIKI'!$A:$F,6,FALSE)</f>
        <v>3</v>
      </c>
      <c r="G132" s="31">
        <f>VLOOKUP(A132,'Enrollee File- PASTE FROM WIKI'!$A:$G,7,FALSE)</f>
        <v>2</v>
      </c>
      <c r="H132" s="31">
        <f>VLOOKUP(A132,'Enrollee File- PASTE FROM WIKI'!$A:$H,8,FALSE)</f>
        <v>2</v>
      </c>
      <c r="I132" s="31">
        <f>VLOOKUP($A132,'Enrollee File- PASTE FROM WIKI'!$1:$1048576,66,FALSE)</f>
        <v>0</v>
      </c>
      <c r="J132" s="33">
        <f>VLOOKUP(A132,'Enrollee File- PASTE FROM WIKI'!$A:$I,9,FALSE)</f>
        <v>2.5</v>
      </c>
      <c r="K132" s="31">
        <f>VLOOKUP(A132,'Enrollee File- PASTE FROM WIKI'!$A:$J,10,FALSE)</f>
        <v>3</v>
      </c>
      <c r="L132" s="31">
        <f>VLOOKUP(A132,'Enrollee File- PASTE FROM WIKI'!$A:$K,11,FALSE)</f>
        <v>2</v>
      </c>
      <c r="M132" s="31">
        <f>VLOOKUP(A132,'Enrollee File- PASTE FROM WIKI'!$A:$L,12,FALSE)</f>
        <v>2</v>
      </c>
      <c r="N132" s="31">
        <f>VLOOKUP($A132,'Enrollee File- PASTE FROM WIKI'!$1:$1048576,67,FALSE)</f>
        <v>0</v>
      </c>
      <c r="O132" s="33">
        <f>VLOOKUP(A132,'Enrollee File- PASTE FROM WIKI'!$A:$M,13,FALSE)</f>
        <v>2.5</v>
      </c>
      <c r="P132" s="31">
        <f>VLOOKUP(A132,'Enrollee File- PASTE FROM WIKI'!$A:$N,14,FALSE)</f>
        <v>3</v>
      </c>
      <c r="Q132" s="31">
        <f>VLOOKUP(A132,'Enrollee File- PASTE FROM WIKI'!$A:$O,15,FALSE)</f>
        <v>3</v>
      </c>
      <c r="R132" s="31">
        <f>VLOOKUP(A132,'Enrollee File- PASTE FROM WIKI'!$A:$P,16,FALSE)</f>
        <v>2</v>
      </c>
      <c r="S132" s="31">
        <f>VLOOKUP($A132,'Enrollee File- PASTE FROM WIKI'!$1:$1048576,68,FALSE)</f>
        <v>0</v>
      </c>
      <c r="T132" s="33">
        <f>VLOOKUP(A132,'Enrollee File- PASTE FROM WIKI'!$A:$Q,17,FALSE)</f>
        <v>2.75</v>
      </c>
    </row>
    <row r="133" spans="1:20" ht="28" customHeight="1" x14ac:dyDescent="0.6">
      <c r="A133" s="82" t="str">
        <f>'Enrollee File- PASTE FROM WIKI'!A132</f>
        <v>3200aa6f-ae53-47d9-87ef-a54d000f0f75</v>
      </c>
      <c r="B133" s="50" t="str">
        <f>VLOOKUP(A133,'Enrollee File- PASTE FROM WIKI'!$A:$C,3,FALSE)</f>
        <v>Tekisha Crosby</v>
      </c>
      <c r="C133" s="32" t="str">
        <f>VLOOKUP(A133,'Enrollee File- PASTE FROM WIKI'!$A:$D,4,FALSE)</f>
        <v>Enrolled</v>
      </c>
      <c r="D133" s="25" t="str">
        <f>VLOOKUP(A133,'Enrollee File- PASTE FROM WIKI'!$A:$AP,42,FALSE)</f>
        <v>Aiysha Cooper</v>
      </c>
      <c r="E133" s="50" t="str">
        <f>VLOOKUP(A133,'Enrollee File- PASTE FROM WIKI'!$A:$AQ,43,FALSE)</f>
        <v xml:space="preserve">X323 Bronx Writing Academy </v>
      </c>
      <c r="F133" s="31">
        <f>VLOOKUP(A133,'Enrollee File- PASTE FROM WIKI'!$A:$F,6,FALSE)</f>
        <v>2</v>
      </c>
      <c r="G133" s="31">
        <f>VLOOKUP(A133,'Enrollee File- PASTE FROM WIKI'!$A:$G,7,FALSE)</f>
        <v>2</v>
      </c>
      <c r="H133" s="31">
        <f>VLOOKUP(A133,'Enrollee File- PASTE FROM WIKI'!$A:$H,8,FALSE)</f>
        <v>2</v>
      </c>
      <c r="I133" s="31">
        <f>VLOOKUP($A133,'Enrollee File- PASTE FROM WIKI'!$1:$1048576,66,FALSE)</f>
        <v>0</v>
      </c>
      <c r="J133" s="33">
        <f>VLOOKUP(A133,'Enrollee File- PASTE FROM WIKI'!$A:$I,9,FALSE)</f>
        <v>2</v>
      </c>
      <c r="K133" s="31">
        <f>VLOOKUP(A133,'Enrollee File- PASTE FROM WIKI'!$A:$J,10,FALSE)</f>
        <v>3</v>
      </c>
      <c r="L133" s="31">
        <f>VLOOKUP(A133,'Enrollee File- PASTE FROM WIKI'!$A:$K,11,FALSE)</f>
        <v>3</v>
      </c>
      <c r="M133" s="31">
        <f>VLOOKUP(A133,'Enrollee File- PASTE FROM WIKI'!$A:$L,12,FALSE)</f>
        <v>3</v>
      </c>
      <c r="N133" s="31">
        <f>VLOOKUP($A133,'Enrollee File- PASTE FROM WIKI'!$1:$1048576,67,FALSE)</f>
        <v>0</v>
      </c>
      <c r="O133" s="33">
        <f>VLOOKUP(A133,'Enrollee File- PASTE FROM WIKI'!$A:$M,13,FALSE)</f>
        <v>3</v>
      </c>
      <c r="P133" s="31">
        <f>VLOOKUP(A133,'Enrollee File- PASTE FROM WIKI'!$A:$N,14,FALSE)</f>
        <v>3</v>
      </c>
      <c r="Q133" s="31">
        <f>VLOOKUP(A133,'Enrollee File- PASTE FROM WIKI'!$A:$O,15,FALSE)</f>
        <v>3</v>
      </c>
      <c r="R133" s="31">
        <f>VLOOKUP(A133,'Enrollee File- PASTE FROM WIKI'!$A:$P,16,FALSE)</f>
        <v>3</v>
      </c>
      <c r="S133" s="31">
        <f>VLOOKUP($A133,'Enrollee File- PASTE FROM WIKI'!$1:$1048576,68,FALSE)</f>
        <v>0</v>
      </c>
      <c r="T133" s="33">
        <f>VLOOKUP(A133,'Enrollee File- PASTE FROM WIKI'!$A:$Q,17,FALSE)</f>
        <v>3</v>
      </c>
    </row>
    <row r="134" spans="1:20" ht="28" customHeight="1" x14ac:dyDescent="0.6">
      <c r="A134" s="82" t="str">
        <f>'Enrollee File- PASTE FROM WIKI'!A133</f>
        <v>2435e5ec-f297-4e2c-99d0-a2c700c1b53d</v>
      </c>
      <c r="B134" s="50" t="str">
        <f>VLOOKUP(A134,'Enrollee File- PASTE FROM WIKI'!$A:$C,3,FALSE)</f>
        <v>Tenika Isaacs</v>
      </c>
      <c r="C134" s="32" t="str">
        <f>VLOOKUP(A134,'Enrollee File- PASTE FROM WIKI'!$A:$D,4,FALSE)</f>
        <v>Enrolled</v>
      </c>
      <c r="D134" s="25" t="str">
        <f>VLOOKUP(A134,'Enrollee File- PASTE FROM WIKI'!$A:$AP,42,FALSE)</f>
        <v>Nia Brown</v>
      </c>
      <c r="E134" s="50" t="str">
        <f>VLOOKUP(A134,'Enrollee File- PASTE FROM WIKI'!$A:$AQ,43,FALSE)</f>
        <v xml:space="preserve">Q183 P.S. 183 Dr. Richard R. Green </v>
      </c>
      <c r="F134" s="31">
        <f>VLOOKUP(A134,'Enrollee File- PASTE FROM WIKI'!$A:$F,6,FALSE)</f>
        <v>2</v>
      </c>
      <c r="G134" s="31">
        <f>VLOOKUP(A134,'Enrollee File- PASTE FROM WIKI'!$A:$G,7,FALSE)</f>
        <v>2</v>
      </c>
      <c r="H134" s="31">
        <f>VLOOKUP(A134,'Enrollee File- PASTE FROM WIKI'!$A:$H,8,FALSE)</f>
        <v>2</v>
      </c>
      <c r="I134" s="31">
        <f>VLOOKUP($A134,'Enrollee File- PASTE FROM WIKI'!$1:$1048576,66,FALSE)</f>
        <v>0</v>
      </c>
      <c r="J134" s="33">
        <f>VLOOKUP(A134,'Enrollee File- PASTE FROM WIKI'!$A:$I,9,FALSE)</f>
        <v>2</v>
      </c>
      <c r="K134" s="31">
        <f>VLOOKUP(A134,'Enrollee File- PASTE FROM WIKI'!$A:$J,10,FALSE)</f>
        <v>3</v>
      </c>
      <c r="L134" s="31">
        <f>VLOOKUP(A134,'Enrollee File- PASTE FROM WIKI'!$A:$K,11,FALSE)</f>
        <v>3</v>
      </c>
      <c r="M134" s="31">
        <f>VLOOKUP(A134,'Enrollee File- PASTE FROM WIKI'!$A:$L,12,FALSE)</f>
        <v>2</v>
      </c>
      <c r="N134" s="31">
        <f>VLOOKUP($A134,'Enrollee File- PASTE FROM WIKI'!$1:$1048576,67,FALSE)</f>
        <v>0</v>
      </c>
      <c r="O134" s="33">
        <f>VLOOKUP(A134,'Enrollee File- PASTE FROM WIKI'!$A:$M,13,FALSE)</f>
        <v>2.75</v>
      </c>
      <c r="P134" s="31">
        <f>VLOOKUP(A134,'Enrollee File- PASTE FROM WIKI'!$A:$N,14,FALSE)</f>
        <v>2</v>
      </c>
      <c r="Q134" s="31">
        <f>VLOOKUP(A134,'Enrollee File- PASTE FROM WIKI'!$A:$O,15,FALSE)</f>
        <v>2</v>
      </c>
      <c r="R134" s="31">
        <f>VLOOKUP(A134,'Enrollee File- PASTE FROM WIKI'!$A:$P,16,FALSE)</f>
        <v>2</v>
      </c>
      <c r="S134" s="31">
        <f>VLOOKUP($A134,'Enrollee File- PASTE FROM WIKI'!$1:$1048576,68,FALSE)</f>
        <v>0</v>
      </c>
      <c r="T134" s="33">
        <f>VLOOKUP(A134,'Enrollee File- PASTE FROM WIKI'!$A:$Q,17,FALSE)</f>
        <v>2</v>
      </c>
    </row>
    <row r="135" spans="1:20" ht="28" customHeight="1" x14ac:dyDescent="0.6">
      <c r="A135" s="82" t="str">
        <f>'Enrollee File- PASTE FROM WIKI'!A134</f>
        <v>e2afcdb9-63a0-4167-a1f9-a2ac00a32ce2</v>
      </c>
      <c r="B135" s="50" t="str">
        <f>VLOOKUP(A135,'Enrollee File- PASTE FROM WIKI'!$A:$C,3,FALSE)</f>
        <v>Tennielle Scott-Phillips</v>
      </c>
      <c r="C135" s="32" t="str">
        <f>VLOOKUP(A135,'Enrollee File- PASTE FROM WIKI'!$A:$D,4,FALSE)</f>
        <v>Enrolled</v>
      </c>
      <c r="D135" s="25" t="str">
        <f>VLOOKUP(A135,'Enrollee File- PASTE FROM WIKI'!$A:$AP,42,FALSE)</f>
        <v>Safiya Blanc</v>
      </c>
      <c r="E135" s="50" t="str">
        <f>VLOOKUP(A135,'Enrollee File- PASTE FROM WIKI'!$A:$AQ,43,FALSE)</f>
        <v xml:space="preserve">K422 Spring Creek Community School </v>
      </c>
      <c r="F135" s="31">
        <f>VLOOKUP(A135,'Enrollee File- PASTE FROM WIKI'!$A:$F,6,FALSE)</f>
        <v>2</v>
      </c>
      <c r="G135" s="31">
        <f>VLOOKUP(A135,'Enrollee File- PASTE FROM WIKI'!$A:$G,7,FALSE)</f>
        <v>2</v>
      </c>
      <c r="H135" s="31">
        <f>VLOOKUP(A135,'Enrollee File- PASTE FROM WIKI'!$A:$H,8,FALSE)</f>
        <v>2</v>
      </c>
      <c r="I135" s="31">
        <f>VLOOKUP($A135,'Enrollee File- PASTE FROM WIKI'!$1:$1048576,66,FALSE)</f>
        <v>0</v>
      </c>
      <c r="J135" s="33">
        <f>VLOOKUP(A135,'Enrollee File- PASTE FROM WIKI'!$A:$I,9,FALSE)</f>
        <v>2</v>
      </c>
      <c r="K135" s="31">
        <f>VLOOKUP(A135,'Enrollee File- PASTE FROM WIKI'!$A:$J,10,FALSE)</f>
        <v>3</v>
      </c>
      <c r="L135" s="31">
        <f>VLOOKUP(A135,'Enrollee File- PASTE FROM WIKI'!$A:$K,11,FALSE)</f>
        <v>3</v>
      </c>
      <c r="M135" s="31">
        <f>VLOOKUP(A135,'Enrollee File- PASTE FROM WIKI'!$A:$L,12,FALSE)</f>
        <v>2</v>
      </c>
      <c r="N135" s="31">
        <f>VLOOKUP($A135,'Enrollee File- PASTE FROM WIKI'!$1:$1048576,67,FALSE)</f>
        <v>0</v>
      </c>
      <c r="O135" s="33">
        <f>VLOOKUP(A135,'Enrollee File- PASTE FROM WIKI'!$A:$M,13,FALSE)</f>
        <v>2.75</v>
      </c>
      <c r="P135" s="31">
        <f>VLOOKUP(A135,'Enrollee File- PASTE FROM WIKI'!$A:$N,14,FALSE)</f>
        <v>3</v>
      </c>
      <c r="Q135" s="31">
        <f>VLOOKUP(A135,'Enrollee File- PASTE FROM WIKI'!$A:$O,15,FALSE)</f>
        <v>3</v>
      </c>
      <c r="R135" s="31">
        <f>VLOOKUP(A135,'Enrollee File- PASTE FROM WIKI'!$A:$P,16,FALSE)</f>
        <v>3</v>
      </c>
      <c r="S135" s="31">
        <f>VLOOKUP($A135,'Enrollee File- PASTE FROM WIKI'!$1:$1048576,68,FALSE)</f>
        <v>0</v>
      </c>
      <c r="T135" s="33">
        <f>VLOOKUP(A135,'Enrollee File- PASTE FROM WIKI'!$A:$Q,17,FALSE)</f>
        <v>3</v>
      </c>
    </row>
    <row r="136" spans="1:20" ht="28" customHeight="1" x14ac:dyDescent="0.6">
      <c r="A136" s="82" t="str">
        <f>'Enrollee File- PASTE FROM WIKI'!A135</f>
        <v>8f2475d3-bca4-4ca5-97cd-a20c00f80406</v>
      </c>
      <c r="B136" s="50" t="str">
        <f>VLOOKUP(A136,'Enrollee File- PASTE FROM WIKI'!$A:$C,3,FALSE)</f>
        <v>Theo Fawell</v>
      </c>
      <c r="C136" s="32" t="str">
        <f>VLOOKUP(A136,'Enrollee File- PASTE FROM WIKI'!$A:$D,4,FALSE)</f>
        <v>Enrolled</v>
      </c>
      <c r="D136" s="25" t="str">
        <f>VLOOKUP(A136,'Enrollee File- PASTE FROM WIKI'!$A:$AP,42,FALSE)</f>
        <v>Tiffany Braby</v>
      </c>
      <c r="E136" s="50" t="str">
        <f>VLOOKUP(A136,'Enrollee File- PASTE FROM WIKI'!$A:$AQ,43,FALSE)</f>
        <v xml:space="preserve">M319 M.S. 319 Maria Teresa </v>
      </c>
      <c r="F136" s="31">
        <f>VLOOKUP(A136,'Enrollee File- PASTE FROM WIKI'!$A:$F,6,FALSE)</f>
        <v>2</v>
      </c>
      <c r="G136" s="31">
        <f>VLOOKUP(A136,'Enrollee File- PASTE FROM WIKI'!$A:$G,7,FALSE)</f>
        <v>2</v>
      </c>
      <c r="H136" s="31">
        <f>VLOOKUP(A136,'Enrollee File- PASTE FROM WIKI'!$A:$H,8,FALSE)</f>
        <v>3</v>
      </c>
      <c r="I136" s="31">
        <f>VLOOKUP($A136,'Enrollee File- PASTE FROM WIKI'!$1:$1048576,66,FALSE)</f>
        <v>0</v>
      </c>
      <c r="J136" s="33">
        <f>VLOOKUP(A136,'Enrollee File- PASTE FROM WIKI'!$A:$I,9,FALSE)</f>
        <v>2.25</v>
      </c>
      <c r="K136" s="31">
        <f>VLOOKUP(A136,'Enrollee File- PASTE FROM WIKI'!$A:$J,10,FALSE)</f>
        <v>2</v>
      </c>
      <c r="L136" s="31">
        <f>VLOOKUP(A136,'Enrollee File- PASTE FROM WIKI'!$A:$K,11,FALSE)</f>
        <v>2</v>
      </c>
      <c r="M136" s="31">
        <f>VLOOKUP(A136,'Enrollee File- PASTE FROM WIKI'!$A:$L,12,FALSE)</f>
        <v>2</v>
      </c>
      <c r="N136" s="31">
        <f>VLOOKUP($A136,'Enrollee File- PASTE FROM WIKI'!$1:$1048576,67,FALSE)</f>
        <v>0</v>
      </c>
      <c r="O136" s="33">
        <f>VLOOKUP(A136,'Enrollee File- PASTE FROM WIKI'!$A:$M,13,FALSE)</f>
        <v>2</v>
      </c>
      <c r="P136" s="31">
        <f>VLOOKUP(A136,'Enrollee File- PASTE FROM WIKI'!$A:$N,14,FALSE)</f>
        <v>3</v>
      </c>
      <c r="Q136" s="31">
        <f>VLOOKUP(A136,'Enrollee File- PASTE FROM WIKI'!$A:$O,15,FALSE)</f>
        <v>3</v>
      </c>
      <c r="R136" s="31">
        <f>VLOOKUP(A136,'Enrollee File- PASTE FROM WIKI'!$A:$P,16,FALSE)</f>
        <v>3</v>
      </c>
      <c r="S136" s="31">
        <f>VLOOKUP($A136,'Enrollee File- PASTE FROM WIKI'!$1:$1048576,68,FALSE)</f>
        <v>0</v>
      </c>
      <c r="T136" s="33">
        <f>VLOOKUP(A136,'Enrollee File- PASTE FROM WIKI'!$A:$Q,17,FALSE)</f>
        <v>3</v>
      </c>
    </row>
    <row r="137" spans="1:20" ht="28" customHeight="1" x14ac:dyDescent="0.6">
      <c r="A137" s="82" t="str">
        <f>'Enrollee File- PASTE FROM WIKI'!A136</f>
        <v>7b982920-6606-42ad-a502-a59500feb8cc</v>
      </c>
      <c r="B137" s="50" t="str">
        <f>VLOOKUP(A137,'Enrollee File- PASTE FROM WIKI'!$A:$C,3,FALSE)</f>
        <v>Tiffany Nieves</v>
      </c>
      <c r="C137" s="32" t="str">
        <f>VLOOKUP(A137,'Enrollee File- PASTE FROM WIKI'!$A:$D,4,FALSE)</f>
        <v>Enrolled</v>
      </c>
      <c r="D137" s="25" t="str">
        <f>VLOOKUP(A137,'Enrollee File- PASTE FROM WIKI'!$A:$AP,42,FALSE)</f>
        <v>Dana Diaz</v>
      </c>
      <c r="E137" s="50" t="str">
        <f>VLOOKUP(A137,'Enrollee File- PASTE FROM WIKI'!$A:$AQ,43,FALSE)</f>
        <v xml:space="preserve">X089 P.S. 089 Bronx </v>
      </c>
      <c r="F137" s="31">
        <f>VLOOKUP(A137,'Enrollee File- PASTE FROM WIKI'!$A:$F,6,FALSE)</f>
        <v>1</v>
      </c>
      <c r="G137" s="31">
        <f>VLOOKUP(A137,'Enrollee File- PASTE FROM WIKI'!$A:$G,7,FALSE)</f>
        <v>2</v>
      </c>
      <c r="H137" s="31">
        <f>VLOOKUP(A137,'Enrollee File- PASTE FROM WIKI'!$A:$H,8,FALSE)</f>
        <v>2</v>
      </c>
      <c r="I137" s="31">
        <f>VLOOKUP($A137,'Enrollee File- PASTE FROM WIKI'!$1:$1048576,66,FALSE)</f>
        <v>0</v>
      </c>
      <c r="J137" s="33">
        <f>VLOOKUP(A137,'Enrollee File- PASTE FROM WIKI'!$A:$I,9,FALSE)</f>
        <v>1.5</v>
      </c>
      <c r="K137" s="31">
        <f>VLOOKUP(A137,'Enrollee File- PASTE FROM WIKI'!$A:$J,10,FALSE)</f>
        <v>2</v>
      </c>
      <c r="L137" s="31">
        <f>VLOOKUP(A137,'Enrollee File- PASTE FROM WIKI'!$A:$K,11,FALSE)</f>
        <v>2</v>
      </c>
      <c r="M137" s="31">
        <f>VLOOKUP(A137,'Enrollee File- PASTE FROM WIKI'!$A:$L,12,FALSE)</f>
        <v>3</v>
      </c>
      <c r="N137" s="31">
        <f>VLOOKUP($A137,'Enrollee File- PASTE FROM WIKI'!$1:$1048576,67,FALSE)</f>
        <v>0</v>
      </c>
      <c r="O137" s="33">
        <f>VLOOKUP(A137,'Enrollee File- PASTE FROM WIKI'!$A:$M,13,FALSE)</f>
        <v>2.25</v>
      </c>
      <c r="P137" s="31">
        <f>VLOOKUP(A137,'Enrollee File- PASTE FROM WIKI'!$A:$N,14,FALSE)</f>
        <v>3</v>
      </c>
      <c r="Q137" s="31">
        <f>VLOOKUP(A137,'Enrollee File- PASTE FROM WIKI'!$A:$O,15,FALSE)</f>
        <v>3</v>
      </c>
      <c r="R137" s="31">
        <f>VLOOKUP(A137,'Enrollee File- PASTE FROM WIKI'!$A:$P,16,FALSE)</f>
        <v>3</v>
      </c>
      <c r="S137" s="31">
        <f>VLOOKUP($A137,'Enrollee File- PASTE FROM WIKI'!$1:$1048576,68,FALSE)</f>
        <v>0</v>
      </c>
      <c r="T137" s="33">
        <f>VLOOKUP(A137,'Enrollee File- PASTE FROM WIKI'!$A:$Q,17,FALSE)</f>
        <v>3</v>
      </c>
    </row>
    <row r="138" spans="1:20" ht="28" customHeight="1" x14ac:dyDescent="0.6">
      <c r="A138" s="82" t="str">
        <f>'Enrollee File- PASTE FROM WIKI'!A137</f>
        <v>262aa0cb-a4b1-4db6-9ad4-a58900e17606</v>
      </c>
      <c r="B138" s="50" t="str">
        <f>VLOOKUP(A138,'Enrollee File- PASTE FROM WIKI'!$A:$C,3,FALSE)</f>
        <v>Timothy Blackford</v>
      </c>
      <c r="C138" s="32" t="str">
        <f>VLOOKUP(A138,'Enrollee File- PASTE FROM WIKI'!$A:$D,4,FALSE)</f>
        <v>Enrolled</v>
      </c>
      <c r="D138" s="25" t="str">
        <f>VLOOKUP(A138,'Enrollee File- PASTE FROM WIKI'!$A:$AP,42,FALSE)</f>
        <v>Dalvin Bartley</v>
      </c>
      <c r="E138" s="50" t="str">
        <f>VLOOKUP(A138,'Enrollee File- PASTE FROM WIKI'!$A:$AQ,43,FALSE)</f>
        <v xml:space="preserve">M369 Urban Assembly School for the Performing Arts </v>
      </c>
      <c r="F138" s="31">
        <f>VLOOKUP(A138,'Enrollee File- PASTE FROM WIKI'!$A:$F,6,FALSE)</f>
        <v>2</v>
      </c>
      <c r="G138" s="31">
        <f>VLOOKUP(A138,'Enrollee File- PASTE FROM WIKI'!$A:$G,7,FALSE)</f>
        <v>1</v>
      </c>
      <c r="H138" s="31">
        <f>VLOOKUP(A138,'Enrollee File- PASTE FROM WIKI'!$A:$H,8,FALSE)</f>
        <v>2</v>
      </c>
      <c r="I138" s="31">
        <f>VLOOKUP($A138,'Enrollee File- PASTE FROM WIKI'!$1:$1048576,66,FALSE)</f>
        <v>0</v>
      </c>
      <c r="J138" s="33">
        <f>VLOOKUP(A138,'Enrollee File- PASTE FROM WIKI'!$A:$I,9,FALSE)</f>
        <v>1.75</v>
      </c>
      <c r="K138" s="31">
        <f>VLOOKUP(A138,'Enrollee File- PASTE FROM WIKI'!$A:$J,10,FALSE)</f>
        <v>3</v>
      </c>
      <c r="L138" s="31">
        <f>VLOOKUP(A138,'Enrollee File- PASTE FROM WIKI'!$A:$K,11,FALSE)</f>
        <v>3</v>
      </c>
      <c r="M138" s="31">
        <f>VLOOKUP(A138,'Enrollee File- PASTE FROM WIKI'!$A:$L,12,FALSE)</f>
        <v>3</v>
      </c>
      <c r="N138" s="31">
        <f>VLOOKUP($A138,'Enrollee File- PASTE FROM WIKI'!$1:$1048576,67,FALSE)</f>
        <v>0</v>
      </c>
      <c r="O138" s="33">
        <f>VLOOKUP(A138,'Enrollee File- PASTE FROM WIKI'!$A:$M,13,FALSE)</f>
        <v>3</v>
      </c>
      <c r="P138" s="31">
        <f>VLOOKUP(A138,'Enrollee File- PASTE FROM WIKI'!$A:$N,14,FALSE)</f>
        <v>3</v>
      </c>
      <c r="Q138" s="31">
        <f>VLOOKUP(A138,'Enrollee File- PASTE FROM WIKI'!$A:$O,15,FALSE)</f>
        <v>3</v>
      </c>
      <c r="R138" s="31">
        <f>VLOOKUP(A138,'Enrollee File- PASTE FROM WIKI'!$A:$P,16,FALSE)</f>
        <v>3</v>
      </c>
      <c r="S138" s="31">
        <f>VLOOKUP($A138,'Enrollee File- PASTE FROM WIKI'!$1:$1048576,68,FALSE)</f>
        <v>0</v>
      </c>
      <c r="T138" s="33">
        <f>VLOOKUP(A138,'Enrollee File- PASTE FROM WIKI'!$A:$Q,17,FALSE)</f>
        <v>3</v>
      </c>
    </row>
    <row r="139" spans="1:20" ht="28" customHeight="1" x14ac:dyDescent="0.6">
      <c r="A139" s="82" t="str">
        <f>'Enrollee File- PASTE FROM WIKI'!A138</f>
        <v>a7659f13-89c4-4622-9e9d-a5fb0101a3df</v>
      </c>
      <c r="B139" s="50" t="str">
        <f>VLOOKUP(A139,'Enrollee File- PASTE FROM WIKI'!$A:$C,3,FALSE)</f>
        <v>Tori Saldivia</v>
      </c>
      <c r="C139" s="32" t="str">
        <f>VLOOKUP(A139,'Enrollee File- PASTE FROM WIKI'!$A:$D,4,FALSE)</f>
        <v>Enrolled</v>
      </c>
      <c r="D139" s="25" t="str">
        <f>VLOOKUP(A139,'Enrollee File- PASTE FROM WIKI'!$A:$AP,42,FALSE)</f>
        <v>Multiple Coaches Listed in TT2 - Please Confirm</v>
      </c>
      <c r="E139" s="50" t="str">
        <f>VLOOKUP(A139,'Enrollee File- PASTE FROM WIKI'!$A:$AQ,43,FALSE)</f>
        <v xml:space="preserve">X176 P.S. X176 </v>
      </c>
      <c r="F139" s="31">
        <f>VLOOKUP(A139,'Enrollee File- PASTE FROM WIKI'!$A:$F,6,FALSE)</f>
        <v>3</v>
      </c>
      <c r="G139" s="31">
        <f>VLOOKUP(A139,'Enrollee File- PASTE FROM WIKI'!$A:$G,7,FALSE)</f>
        <v>2</v>
      </c>
      <c r="H139" s="31">
        <f>VLOOKUP(A139,'Enrollee File- PASTE FROM WIKI'!$A:$H,8,FALSE)</f>
        <v>3</v>
      </c>
      <c r="I139" s="31">
        <f>VLOOKUP($A139,'Enrollee File- PASTE FROM WIKI'!$1:$1048576,66,FALSE)</f>
        <v>0</v>
      </c>
      <c r="J139" s="33">
        <f>VLOOKUP(A139,'Enrollee File- PASTE FROM WIKI'!$A:$I,9,FALSE)</f>
        <v>2.75</v>
      </c>
      <c r="K139" s="31">
        <f>VLOOKUP(A139,'Enrollee File- PASTE FROM WIKI'!$A:$J,10,FALSE)</f>
        <v>3</v>
      </c>
      <c r="L139" s="31">
        <f>VLOOKUP(A139,'Enrollee File- PASTE FROM WIKI'!$A:$K,11,FALSE)</f>
        <v>2</v>
      </c>
      <c r="M139" s="31">
        <f>VLOOKUP(A139,'Enrollee File- PASTE FROM WIKI'!$A:$L,12,FALSE)</f>
        <v>3</v>
      </c>
      <c r="N139" s="31">
        <f>VLOOKUP($A139,'Enrollee File- PASTE FROM WIKI'!$1:$1048576,67,FALSE)</f>
        <v>0</v>
      </c>
      <c r="O139" s="33">
        <f>VLOOKUP(A139,'Enrollee File- PASTE FROM WIKI'!$A:$M,13,FALSE)</f>
        <v>2.75</v>
      </c>
      <c r="P139" s="31">
        <f>VLOOKUP(A139,'Enrollee File- PASTE FROM WIKI'!$A:$N,14,FALSE)</f>
        <v>3</v>
      </c>
      <c r="Q139" s="31">
        <f>VLOOKUP(A139,'Enrollee File- PASTE FROM WIKI'!$A:$O,15,FALSE)</f>
        <v>3</v>
      </c>
      <c r="R139" s="31">
        <f>VLOOKUP(A139,'Enrollee File- PASTE FROM WIKI'!$A:$P,16,FALSE)</f>
        <v>3</v>
      </c>
      <c r="S139" s="31">
        <f>VLOOKUP($A139,'Enrollee File- PASTE FROM WIKI'!$1:$1048576,68,FALSE)</f>
        <v>0</v>
      </c>
      <c r="T139" s="33">
        <f>VLOOKUP(A139,'Enrollee File- PASTE FROM WIKI'!$A:$Q,17,FALSE)</f>
        <v>3</v>
      </c>
    </row>
    <row r="140" spans="1:20" ht="28" customHeight="1" x14ac:dyDescent="0.6">
      <c r="A140" s="82" t="str">
        <f>'Enrollee File- PASTE FROM WIKI'!A139</f>
        <v>00bdac17-a61d-4e81-9766-a4a700b84994</v>
      </c>
      <c r="B140" s="50" t="str">
        <f>VLOOKUP(A140,'Enrollee File- PASTE FROM WIKI'!$A:$C,3,FALSE)</f>
        <v>Valentyn Smith</v>
      </c>
      <c r="C140" s="32" t="str">
        <f>VLOOKUP(A140,'Enrollee File- PASTE FROM WIKI'!$A:$D,4,FALSE)</f>
        <v>Enrolled</v>
      </c>
      <c r="D140" s="25" t="str">
        <f>VLOOKUP(A140,'Enrollee File- PASTE FROM WIKI'!$A:$AP,42,FALSE)</f>
        <v>Tiffany Braby</v>
      </c>
      <c r="E140" s="50" t="str">
        <f>VLOOKUP(A140,'Enrollee File- PASTE FROM WIKI'!$A:$AQ,43,FALSE)</f>
        <v xml:space="preserve">M319 M.S. 319 Maria Teresa </v>
      </c>
      <c r="F140" s="31">
        <f>VLOOKUP(A140,'Enrollee File- PASTE FROM WIKI'!$A:$F,6,FALSE)</f>
        <v>3</v>
      </c>
      <c r="G140" s="31">
        <f>VLOOKUP(A140,'Enrollee File- PASTE FROM WIKI'!$A:$G,7,FALSE)</f>
        <v>3</v>
      </c>
      <c r="H140" s="31">
        <f>VLOOKUP(A140,'Enrollee File- PASTE FROM WIKI'!$A:$H,8,FALSE)</f>
        <v>3</v>
      </c>
      <c r="I140" s="31">
        <f>VLOOKUP($A140,'Enrollee File- PASTE FROM WIKI'!$1:$1048576,66,FALSE)</f>
        <v>0</v>
      </c>
      <c r="J140" s="33">
        <f>VLOOKUP(A140,'Enrollee File- PASTE FROM WIKI'!$A:$I,9,FALSE)</f>
        <v>3</v>
      </c>
      <c r="K140" s="31">
        <f>VLOOKUP(A140,'Enrollee File- PASTE FROM WIKI'!$A:$J,10,FALSE)</f>
        <v>3</v>
      </c>
      <c r="L140" s="31">
        <f>VLOOKUP(A140,'Enrollee File- PASTE FROM WIKI'!$A:$K,11,FALSE)</f>
        <v>2</v>
      </c>
      <c r="M140" s="31">
        <f>VLOOKUP(A140,'Enrollee File- PASTE FROM WIKI'!$A:$L,12,FALSE)</f>
        <v>2</v>
      </c>
      <c r="N140" s="31">
        <f>VLOOKUP($A140,'Enrollee File- PASTE FROM WIKI'!$1:$1048576,67,FALSE)</f>
        <v>0</v>
      </c>
      <c r="O140" s="33">
        <f>VLOOKUP(A140,'Enrollee File- PASTE FROM WIKI'!$A:$M,13,FALSE)</f>
        <v>2.5</v>
      </c>
      <c r="P140" s="31">
        <f>VLOOKUP(A140,'Enrollee File- PASTE FROM WIKI'!$A:$N,14,FALSE)</f>
        <v>3</v>
      </c>
      <c r="Q140" s="31">
        <f>VLOOKUP(A140,'Enrollee File- PASTE FROM WIKI'!$A:$O,15,FALSE)</f>
        <v>3</v>
      </c>
      <c r="R140" s="31">
        <f>VLOOKUP(A140,'Enrollee File- PASTE FROM WIKI'!$A:$P,16,FALSE)</f>
        <v>3</v>
      </c>
      <c r="S140" s="31">
        <f>VLOOKUP($A140,'Enrollee File- PASTE FROM WIKI'!$1:$1048576,68,FALSE)</f>
        <v>0</v>
      </c>
      <c r="T140" s="33">
        <f>VLOOKUP(A140,'Enrollee File- PASTE FROM WIKI'!$A:$Q,17,FALSE)</f>
        <v>3</v>
      </c>
    </row>
    <row r="141" spans="1:20" ht="28" customHeight="1" x14ac:dyDescent="0.6">
      <c r="A141" s="82" t="str">
        <f>'Enrollee File- PASTE FROM WIKI'!A140</f>
        <v>9fcbe58a-545d-4799-8b85-a5c200b6a64a</v>
      </c>
      <c r="B141" s="50" t="str">
        <f>VLOOKUP(A141,'Enrollee File- PASTE FROM WIKI'!$A:$C,3,FALSE)</f>
        <v>Veronica Diamond</v>
      </c>
      <c r="C141" s="32" t="str">
        <f>VLOOKUP(A141,'Enrollee File- PASTE FROM WIKI'!$A:$D,4,FALSE)</f>
        <v>Enrolled</v>
      </c>
      <c r="D141" s="25" t="str">
        <f>VLOOKUP(A141,'Enrollee File- PASTE FROM WIKI'!$A:$AP,42,FALSE)</f>
        <v>Margetina Velentzas</v>
      </c>
      <c r="E141" s="50" t="str">
        <f>VLOOKUP(A141,'Enrollee File- PASTE FROM WIKI'!$A:$AQ,43,FALSE)</f>
        <v xml:space="preserve">K422 Spring Creek Community School </v>
      </c>
      <c r="F141" s="31">
        <f>VLOOKUP(A141,'Enrollee File- PASTE FROM WIKI'!$A:$F,6,FALSE)</f>
        <v>2</v>
      </c>
      <c r="G141" s="31">
        <f>VLOOKUP(A141,'Enrollee File- PASTE FROM WIKI'!$A:$G,7,FALSE)</f>
        <v>2</v>
      </c>
      <c r="H141" s="31">
        <f>VLOOKUP(A141,'Enrollee File- PASTE FROM WIKI'!$A:$H,8,FALSE)</f>
        <v>3</v>
      </c>
      <c r="I141" s="31">
        <f>VLOOKUP($A141,'Enrollee File- PASTE FROM WIKI'!$1:$1048576,66,FALSE)</f>
        <v>0</v>
      </c>
      <c r="J141" s="33">
        <f>VLOOKUP(A141,'Enrollee File- PASTE FROM WIKI'!$A:$I,9,FALSE)</f>
        <v>2.25</v>
      </c>
      <c r="K141" s="31">
        <f>VLOOKUP(A141,'Enrollee File- PASTE FROM WIKI'!$A:$J,10,FALSE)</f>
        <v>3</v>
      </c>
      <c r="L141" s="31">
        <f>VLOOKUP(A141,'Enrollee File- PASTE FROM WIKI'!$A:$K,11,FALSE)</f>
        <v>2</v>
      </c>
      <c r="M141" s="31">
        <f>VLOOKUP(A141,'Enrollee File- PASTE FROM WIKI'!$A:$L,12,FALSE)</f>
        <v>3</v>
      </c>
      <c r="N141" s="31">
        <f>VLOOKUP($A141,'Enrollee File- PASTE FROM WIKI'!$1:$1048576,67,FALSE)</f>
        <v>0</v>
      </c>
      <c r="O141" s="33">
        <f>VLOOKUP(A141,'Enrollee File- PASTE FROM WIKI'!$A:$M,13,FALSE)</f>
        <v>2.75</v>
      </c>
      <c r="P141" s="31">
        <f>VLOOKUP(A141,'Enrollee File- PASTE FROM WIKI'!$A:$N,14,FALSE)</f>
        <v>3</v>
      </c>
      <c r="Q141" s="31">
        <f>VLOOKUP(A141,'Enrollee File- PASTE FROM WIKI'!$A:$O,15,FALSE)</f>
        <v>3</v>
      </c>
      <c r="R141" s="31">
        <f>VLOOKUP(A141,'Enrollee File- PASTE FROM WIKI'!$A:$P,16,FALSE)</f>
        <v>3</v>
      </c>
      <c r="S141" s="31">
        <f>VLOOKUP($A141,'Enrollee File- PASTE FROM WIKI'!$1:$1048576,68,FALSE)</f>
        <v>0</v>
      </c>
      <c r="T141" s="33">
        <f>VLOOKUP(A141,'Enrollee File- PASTE FROM WIKI'!$A:$Q,17,FALSE)</f>
        <v>3</v>
      </c>
    </row>
    <row r="142" spans="1:20" ht="28" customHeight="1" x14ac:dyDescent="0.6">
      <c r="A142" s="82" t="str">
        <f>'Enrollee File- PASTE FROM WIKI'!A141</f>
        <v>bf2cb73c-fbd2-492e-be0e-a59e01599d0d</v>
      </c>
      <c r="B142" s="50" t="str">
        <f>VLOOKUP(A142,'Enrollee File- PASTE FROM WIKI'!$A:$C,3,FALSE)</f>
        <v>Wanda White</v>
      </c>
      <c r="C142" s="32" t="str">
        <f>VLOOKUP(A142,'Enrollee File- PASTE FROM WIKI'!$A:$D,4,FALSE)</f>
        <v>Enrolled</v>
      </c>
      <c r="D142" s="25" t="str">
        <f>VLOOKUP(A142,'Enrollee File- PASTE FROM WIKI'!$A:$AP,42,FALSE)</f>
        <v>Caileen Reilly</v>
      </c>
      <c r="E142" s="50" t="str">
        <f>VLOOKUP(A142,'Enrollee File- PASTE FROM WIKI'!$A:$AQ,43,FALSE)</f>
        <v xml:space="preserve">X089 P.S. 089 Bronx </v>
      </c>
      <c r="F142" s="31">
        <f>VLOOKUP(A142,'Enrollee File- PASTE FROM WIKI'!$A:$F,6,FALSE)</f>
        <v>2</v>
      </c>
      <c r="G142" s="31">
        <f>VLOOKUP(A142,'Enrollee File- PASTE FROM WIKI'!$A:$G,7,FALSE)</f>
        <v>2</v>
      </c>
      <c r="H142" s="31">
        <f>VLOOKUP(A142,'Enrollee File- PASTE FROM WIKI'!$A:$H,8,FALSE)</f>
        <v>1</v>
      </c>
      <c r="I142" s="31">
        <f>VLOOKUP($A142,'Enrollee File- PASTE FROM WIKI'!$1:$1048576,66,FALSE)</f>
        <v>0</v>
      </c>
      <c r="J142" s="33">
        <f>VLOOKUP(A142,'Enrollee File- PASTE FROM WIKI'!$A:$I,9,FALSE)</f>
        <v>1.75</v>
      </c>
      <c r="K142" s="31">
        <f>VLOOKUP(A142,'Enrollee File- PASTE FROM WIKI'!$A:$J,10,FALSE)</f>
        <v>2</v>
      </c>
      <c r="L142" s="31">
        <f>VLOOKUP(A142,'Enrollee File- PASTE FROM WIKI'!$A:$K,11,FALSE)</f>
        <v>2</v>
      </c>
      <c r="M142" s="31">
        <f>VLOOKUP(A142,'Enrollee File- PASTE FROM WIKI'!$A:$L,12,FALSE)</f>
        <v>2</v>
      </c>
      <c r="N142" s="31">
        <f>VLOOKUP($A142,'Enrollee File- PASTE FROM WIKI'!$1:$1048576,67,FALSE)</f>
        <v>0</v>
      </c>
      <c r="O142" s="33">
        <f>VLOOKUP(A142,'Enrollee File- PASTE FROM WIKI'!$A:$M,13,FALSE)</f>
        <v>2</v>
      </c>
      <c r="P142" s="31">
        <f>VLOOKUP(A142,'Enrollee File- PASTE FROM WIKI'!$A:$N,14,FALSE)</f>
        <v>3</v>
      </c>
      <c r="Q142" s="31">
        <f>VLOOKUP(A142,'Enrollee File- PASTE FROM WIKI'!$A:$O,15,FALSE)</f>
        <v>3</v>
      </c>
      <c r="R142" s="31">
        <f>VLOOKUP(A142,'Enrollee File- PASTE FROM WIKI'!$A:$P,16,FALSE)</f>
        <v>3</v>
      </c>
      <c r="S142" s="31">
        <f>VLOOKUP($A142,'Enrollee File- PASTE FROM WIKI'!$1:$1048576,68,FALSE)</f>
        <v>0</v>
      </c>
      <c r="T142" s="33">
        <f>VLOOKUP(A142,'Enrollee File- PASTE FROM WIKI'!$A:$Q,17,FALSE)</f>
        <v>3</v>
      </c>
    </row>
    <row r="143" spans="1:20" ht="28" customHeight="1" x14ac:dyDescent="0.6">
      <c r="A143" s="82" t="str">
        <f>'Enrollee File- PASTE FROM WIKI'!A142</f>
        <v>3f9a2e78-6e01-43af-9249-a5b600a01420</v>
      </c>
      <c r="B143" s="50" t="str">
        <f>VLOOKUP(A143,'Enrollee File- PASTE FROM WIKI'!$A:$C,3,FALSE)</f>
        <v>Wesley Boone</v>
      </c>
      <c r="C143" s="32" t="str">
        <f>VLOOKUP(A143,'Enrollee File- PASTE FROM WIKI'!$A:$D,4,FALSE)</f>
        <v>Enrolled</v>
      </c>
      <c r="D143" s="25" t="str">
        <f>VLOOKUP(A143,'Enrollee File- PASTE FROM WIKI'!$A:$AP,42,FALSE)</f>
        <v>Samantha Cato</v>
      </c>
      <c r="E143" s="50" t="str">
        <f>VLOOKUP(A143,'Enrollee File- PASTE FROM WIKI'!$A:$AQ,43,FALSE)</f>
        <v xml:space="preserve">X303 I.S. X303 Leadership &amp; Community Service </v>
      </c>
      <c r="F143" s="31">
        <f>VLOOKUP(A143,'Enrollee File- PASTE FROM WIKI'!$A:$F,6,FALSE)</f>
        <v>3</v>
      </c>
      <c r="G143" s="31">
        <f>VLOOKUP(A143,'Enrollee File- PASTE FROM WIKI'!$A:$G,7,FALSE)</f>
        <v>2</v>
      </c>
      <c r="H143" s="31">
        <f>VLOOKUP(A143,'Enrollee File- PASTE FROM WIKI'!$A:$H,8,FALSE)</f>
        <v>3</v>
      </c>
      <c r="I143" s="31">
        <f>VLOOKUP($A143,'Enrollee File- PASTE FROM WIKI'!$1:$1048576,66,FALSE)</f>
        <v>0</v>
      </c>
      <c r="J143" s="33">
        <f>VLOOKUP(A143,'Enrollee File- PASTE FROM WIKI'!$A:$I,9,FALSE)</f>
        <v>2.75</v>
      </c>
      <c r="K143" s="31">
        <f>VLOOKUP(A143,'Enrollee File- PASTE FROM WIKI'!$A:$J,10,FALSE)</f>
        <v>3</v>
      </c>
      <c r="L143" s="31">
        <f>VLOOKUP(A143,'Enrollee File- PASTE FROM WIKI'!$A:$K,11,FALSE)</f>
        <v>2</v>
      </c>
      <c r="M143" s="31">
        <f>VLOOKUP(A143,'Enrollee File- PASTE FROM WIKI'!$A:$L,12,FALSE)</f>
        <v>3</v>
      </c>
      <c r="N143" s="31">
        <f>VLOOKUP($A143,'Enrollee File- PASTE FROM WIKI'!$1:$1048576,67,FALSE)</f>
        <v>0</v>
      </c>
      <c r="O143" s="33">
        <f>VLOOKUP(A143,'Enrollee File- PASTE FROM WIKI'!$A:$M,13,FALSE)</f>
        <v>2.75</v>
      </c>
      <c r="P143" s="31">
        <f>VLOOKUP(A143,'Enrollee File- PASTE FROM WIKI'!$A:$N,14,FALSE)</f>
        <v>3</v>
      </c>
      <c r="Q143" s="31">
        <f>VLOOKUP(A143,'Enrollee File- PASTE FROM WIKI'!$A:$O,15,FALSE)</f>
        <v>3</v>
      </c>
      <c r="R143" s="31">
        <f>VLOOKUP(A143,'Enrollee File- PASTE FROM WIKI'!$A:$P,16,FALSE)</f>
        <v>2</v>
      </c>
      <c r="S143" s="31">
        <f>VLOOKUP($A143,'Enrollee File- PASTE FROM WIKI'!$1:$1048576,68,FALSE)</f>
        <v>0</v>
      </c>
      <c r="T143" s="33">
        <f>VLOOKUP(A143,'Enrollee File- PASTE FROM WIKI'!$A:$Q,17,FALSE)</f>
        <v>2.75</v>
      </c>
    </row>
    <row r="144" spans="1:20" ht="28" customHeight="1" x14ac:dyDescent="0.6">
      <c r="A144" s="82" t="str">
        <f>'Enrollee File- PASTE FROM WIKI'!A143</f>
        <v>4c0b3bb3-9378-4cf3-8069-a51501482927</v>
      </c>
      <c r="B144" s="50" t="str">
        <f>VLOOKUP(A144,'Enrollee File- PASTE FROM WIKI'!$A:$C,3,FALSE)</f>
        <v>Wilkens Gilles</v>
      </c>
      <c r="C144" s="32" t="str">
        <f>VLOOKUP(A144,'Enrollee File- PASTE FROM WIKI'!$A:$D,4,FALSE)</f>
        <v>Enrolled</v>
      </c>
      <c r="D144" s="25" t="str">
        <f>VLOOKUP(A144,'Enrollee File- PASTE FROM WIKI'!$A:$AP,42,FALSE)</f>
        <v>Christian Dienna</v>
      </c>
      <c r="E144" s="50" t="str">
        <f>VLOOKUP(A144,'Enrollee File- PASTE FROM WIKI'!$A:$AQ,43,FALSE)</f>
        <v xml:space="preserve">M079 Dr. Horan School M079 </v>
      </c>
      <c r="F144" s="31">
        <f>VLOOKUP(A144,'Enrollee File- PASTE FROM WIKI'!$A:$F,6,FALSE)</f>
        <v>2</v>
      </c>
      <c r="G144" s="31">
        <f>VLOOKUP(A144,'Enrollee File- PASTE FROM WIKI'!$A:$G,7,FALSE)</f>
        <v>2</v>
      </c>
      <c r="H144" s="31">
        <f>VLOOKUP(A144,'Enrollee File- PASTE FROM WIKI'!$A:$H,8,FALSE)</f>
        <v>1</v>
      </c>
      <c r="I144" s="31">
        <f>VLOOKUP($A144,'Enrollee File- PASTE FROM WIKI'!$1:$1048576,66,FALSE)</f>
        <v>0</v>
      </c>
      <c r="J144" s="33">
        <f>VLOOKUP(A144,'Enrollee File- PASTE FROM WIKI'!$A:$I,9,FALSE)</f>
        <v>1.75</v>
      </c>
      <c r="K144" s="31">
        <f>VLOOKUP(A144,'Enrollee File- PASTE FROM WIKI'!$A:$J,10,FALSE)</f>
        <v>3</v>
      </c>
      <c r="L144" s="31">
        <f>VLOOKUP(A144,'Enrollee File- PASTE FROM WIKI'!$A:$K,11,FALSE)</f>
        <v>3</v>
      </c>
      <c r="M144" s="31">
        <f>VLOOKUP(A144,'Enrollee File- PASTE FROM WIKI'!$A:$L,12,FALSE)</f>
        <v>3</v>
      </c>
      <c r="N144" s="31">
        <f>VLOOKUP($A144,'Enrollee File- PASTE FROM WIKI'!$1:$1048576,67,FALSE)</f>
        <v>0</v>
      </c>
      <c r="O144" s="33">
        <f>VLOOKUP(A144,'Enrollee File- PASTE FROM WIKI'!$A:$M,13,FALSE)</f>
        <v>3</v>
      </c>
      <c r="P144" s="31">
        <f>VLOOKUP(A144,'Enrollee File- PASTE FROM WIKI'!$A:$N,14,FALSE)</f>
        <v>3</v>
      </c>
      <c r="Q144" s="31">
        <f>VLOOKUP(A144,'Enrollee File- PASTE FROM WIKI'!$A:$O,15,FALSE)</f>
        <v>2</v>
      </c>
      <c r="R144" s="31">
        <f>VLOOKUP(A144,'Enrollee File- PASTE FROM WIKI'!$A:$P,16,FALSE)</f>
        <v>3</v>
      </c>
      <c r="S144" s="31">
        <f>VLOOKUP($A144,'Enrollee File- PASTE FROM WIKI'!$1:$1048576,68,FALSE)</f>
        <v>0</v>
      </c>
      <c r="T144" s="33">
        <f>VLOOKUP(A144,'Enrollee File- PASTE FROM WIKI'!$A:$Q,17,FALSE)</f>
        <v>2.75</v>
      </c>
    </row>
    <row r="145" spans="1:20" ht="28" customHeight="1" x14ac:dyDescent="0.6">
      <c r="A145" s="82" t="str">
        <f>'Enrollee File- PASTE FROM WIKI'!A144</f>
        <v>226d8f7c-bfce-4a07-b2a8-a5f700d9a104</v>
      </c>
      <c r="B145" s="50" t="str">
        <f>VLOOKUP(A145,'Enrollee File- PASTE FROM WIKI'!$A:$C,3,FALSE)</f>
        <v>Will Lasky</v>
      </c>
      <c r="C145" s="32" t="str">
        <f>VLOOKUP(A145,'Enrollee File- PASTE FROM WIKI'!$A:$D,4,FALSE)</f>
        <v>Withdrawn</v>
      </c>
      <c r="D145" s="25">
        <f>VLOOKUP(A145,'Enrollee File- PASTE FROM WIKI'!$A:$AP,42,FALSE)</f>
        <v>0</v>
      </c>
      <c r="E145" s="50">
        <f>VLOOKUP(A145,'Enrollee File- PASTE FROM WIKI'!$A:$AQ,43,FALSE)</f>
        <v>0</v>
      </c>
      <c r="F145" s="31">
        <f>VLOOKUP(A145,'Enrollee File- PASTE FROM WIKI'!$A:$F,6,FALSE)</f>
        <v>2</v>
      </c>
      <c r="G145" s="31">
        <f>VLOOKUP(A145,'Enrollee File- PASTE FROM WIKI'!$A:$G,7,FALSE)</f>
        <v>2</v>
      </c>
      <c r="H145" s="31">
        <f>VLOOKUP(A145,'Enrollee File- PASTE FROM WIKI'!$A:$H,8,FALSE)</f>
        <v>2</v>
      </c>
      <c r="I145" s="31">
        <f>VLOOKUP($A145,'Enrollee File- PASTE FROM WIKI'!$1:$1048576,66,FALSE)</f>
        <v>0</v>
      </c>
      <c r="J145" s="33">
        <f>VLOOKUP(A145,'Enrollee File- PASTE FROM WIKI'!$A:$I,9,FALSE)</f>
        <v>2</v>
      </c>
      <c r="K145" s="31" t="str">
        <f>VLOOKUP(A145,'Enrollee File- PASTE FROM WIKI'!$A:$J,10,FALSE)</f>
        <v>Missing</v>
      </c>
      <c r="L145" s="31" t="str">
        <f>VLOOKUP(A145,'Enrollee File- PASTE FROM WIKI'!$A:$K,11,FALSE)</f>
        <v>Missing</v>
      </c>
      <c r="M145" s="31" t="str">
        <f>VLOOKUP(A145,'Enrollee File- PASTE FROM WIKI'!$A:$L,12,FALSE)</f>
        <v>Missing</v>
      </c>
      <c r="N145" s="31">
        <f>VLOOKUP($A145,'Enrollee File- PASTE FROM WIKI'!$1:$1048576,67,FALSE)</f>
        <v>0</v>
      </c>
      <c r="O145" s="33" t="str">
        <f>VLOOKUP(A145,'Enrollee File- PASTE FROM WIKI'!$A:$M,13,FALSE)</f>
        <v>None</v>
      </c>
      <c r="P145" s="31" t="str">
        <f>VLOOKUP(A145,'Enrollee File- PASTE FROM WIKI'!$A:$N,14,FALSE)</f>
        <v>Missing</v>
      </c>
      <c r="Q145" s="31" t="str">
        <f>VLOOKUP(A145,'Enrollee File- PASTE FROM WIKI'!$A:$O,15,FALSE)</f>
        <v>Missing</v>
      </c>
      <c r="R145" s="31" t="str">
        <f>VLOOKUP(A145,'Enrollee File- PASTE FROM WIKI'!$A:$P,16,FALSE)</f>
        <v>Missing</v>
      </c>
      <c r="S145" s="31">
        <f>VLOOKUP($A145,'Enrollee File- PASTE FROM WIKI'!$1:$1048576,68,FALSE)</f>
        <v>0</v>
      </c>
      <c r="T145" s="33" t="str">
        <f>VLOOKUP(A145,'Enrollee File- PASTE FROM WIKI'!$A:$Q,17,FALSE)</f>
        <v>None</v>
      </c>
    </row>
    <row r="146" spans="1:20" ht="28" customHeight="1" x14ac:dyDescent="0.6">
      <c r="A146" s="82" t="str">
        <f>'Enrollee File- PASTE FROM WIKI'!A145</f>
        <v>2257a1b5-0425-41b5-a0fb-a5a30055cbe3</v>
      </c>
      <c r="B146" s="50" t="str">
        <f>VLOOKUP(A146,'Enrollee File- PASTE FROM WIKI'!$A:$C,3,FALSE)</f>
        <v>William Lutz</v>
      </c>
      <c r="C146" s="32" t="str">
        <f>VLOOKUP(A146,'Enrollee File- PASTE FROM WIKI'!$A:$D,4,FALSE)</f>
        <v>Enrolled</v>
      </c>
      <c r="D146" s="25" t="str">
        <f>VLOOKUP(A146,'Enrollee File- PASTE FROM WIKI'!$A:$AP,42,FALSE)</f>
        <v>Andeisha Carbon</v>
      </c>
      <c r="E146" s="50" t="str">
        <f>VLOOKUP(A146,'Enrollee File- PASTE FROM WIKI'!$A:$AQ,43,FALSE)</f>
        <v xml:space="preserve">X323 Bronx Writing Academy </v>
      </c>
      <c r="F146" s="31">
        <f>VLOOKUP(A146,'Enrollee File- PASTE FROM WIKI'!$A:$F,6,FALSE)</f>
        <v>1</v>
      </c>
      <c r="G146" s="31">
        <f>VLOOKUP(A146,'Enrollee File- PASTE FROM WIKI'!$A:$G,7,FALSE)</f>
        <v>2</v>
      </c>
      <c r="H146" s="31">
        <f>VLOOKUP(A146,'Enrollee File- PASTE FROM WIKI'!$A:$H,8,FALSE)</f>
        <v>2</v>
      </c>
      <c r="I146" s="31">
        <f>VLOOKUP($A146,'Enrollee File- PASTE FROM WIKI'!$1:$1048576,66,FALSE)</f>
        <v>0</v>
      </c>
      <c r="J146" s="33">
        <f>VLOOKUP(A146,'Enrollee File- PASTE FROM WIKI'!$A:$I,9,FALSE)</f>
        <v>1.5</v>
      </c>
      <c r="K146" s="31">
        <f>VLOOKUP(A146,'Enrollee File- PASTE FROM WIKI'!$A:$J,10,FALSE)</f>
        <v>3</v>
      </c>
      <c r="L146" s="31">
        <f>VLOOKUP(A146,'Enrollee File- PASTE FROM WIKI'!$A:$K,11,FALSE)</f>
        <v>2</v>
      </c>
      <c r="M146" s="31">
        <f>VLOOKUP(A146,'Enrollee File- PASTE FROM WIKI'!$A:$L,12,FALSE)</f>
        <v>2</v>
      </c>
      <c r="N146" s="31">
        <f>VLOOKUP($A146,'Enrollee File- PASTE FROM WIKI'!$1:$1048576,67,FALSE)</f>
        <v>0</v>
      </c>
      <c r="O146" s="33">
        <f>VLOOKUP(A146,'Enrollee File- PASTE FROM WIKI'!$A:$M,13,FALSE)</f>
        <v>2.5</v>
      </c>
      <c r="P146" s="31">
        <f>VLOOKUP(A146,'Enrollee File- PASTE FROM WIKI'!$A:$N,14,FALSE)</f>
        <v>3</v>
      </c>
      <c r="Q146" s="31">
        <f>VLOOKUP(A146,'Enrollee File- PASTE FROM WIKI'!$A:$O,15,FALSE)</f>
        <v>3</v>
      </c>
      <c r="R146" s="31">
        <f>VLOOKUP(A146,'Enrollee File- PASTE FROM WIKI'!$A:$P,16,FALSE)</f>
        <v>3</v>
      </c>
      <c r="S146" s="31">
        <f>VLOOKUP($A146,'Enrollee File- PASTE FROM WIKI'!$1:$1048576,68,FALSE)</f>
        <v>0</v>
      </c>
      <c r="T146" s="33">
        <f>VLOOKUP(A146,'Enrollee File- PASTE FROM WIKI'!$A:$Q,17,FALSE)</f>
        <v>3</v>
      </c>
    </row>
    <row r="147" spans="1:20" ht="28" customHeight="1" x14ac:dyDescent="0.6">
      <c r="A147" s="82" t="str">
        <f>'Enrollee File- PASTE FROM WIKI'!A146</f>
        <v>7b6afd9c-2e3a-4116-b799-a4a4013aa29c</v>
      </c>
      <c r="B147" s="50" t="str">
        <f>VLOOKUP(A147,'Enrollee File- PASTE FROM WIKI'!$A:$C,3,FALSE)</f>
        <v>Yan Carlos Mejia</v>
      </c>
      <c r="C147" s="32" t="str">
        <f>VLOOKUP(A147,'Enrollee File- PASTE FROM WIKI'!$A:$D,4,FALSE)</f>
        <v>Enrolled</v>
      </c>
      <c r="D147" s="25" t="str">
        <f>VLOOKUP(A147,'Enrollee File- PASTE FROM WIKI'!$A:$AP,42,FALSE)</f>
        <v>Tamara Del Rosario</v>
      </c>
      <c r="E147" s="50" t="str">
        <f>VLOOKUP(A147,'Enrollee File- PASTE FROM WIKI'!$A:$AQ,43,FALSE)</f>
        <v xml:space="preserve">K562 Evergreen Middle School </v>
      </c>
      <c r="F147" s="31">
        <f>VLOOKUP(A147,'Enrollee File- PASTE FROM WIKI'!$A:$F,6,FALSE)</f>
        <v>1</v>
      </c>
      <c r="G147" s="31">
        <f>VLOOKUP(A147,'Enrollee File- PASTE FROM WIKI'!$A:$G,7,FALSE)</f>
        <v>1</v>
      </c>
      <c r="H147" s="31">
        <f>VLOOKUP(A147,'Enrollee File- PASTE FROM WIKI'!$A:$H,8,FALSE)</f>
        <v>2</v>
      </c>
      <c r="I147" s="31">
        <f>VLOOKUP($A147,'Enrollee File- PASTE FROM WIKI'!$1:$1048576,66,FALSE)</f>
        <v>0</v>
      </c>
      <c r="J147" s="33">
        <f>VLOOKUP(A147,'Enrollee File- PASTE FROM WIKI'!$A:$I,9,FALSE)</f>
        <v>1.25</v>
      </c>
      <c r="K147" s="31">
        <f>VLOOKUP(A147,'Enrollee File- PASTE FROM WIKI'!$A:$J,10,FALSE)</f>
        <v>3</v>
      </c>
      <c r="L147" s="31">
        <f>VLOOKUP(A147,'Enrollee File- PASTE FROM WIKI'!$A:$K,11,FALSE)</f>
        <v>2</v>
      </c>
      <c r="M147" s="31">
        <f>VLOOKUP(A147,'Enrollee File- PASTE FROM WIKI'!$A:$L,12,FALSE)</f>
        <v>2</v>
      </c>
      <c r="N147" s="31">
        <f>VLOOKUP($A147,'Enrollee File- PASTE FROM WIKI'!$1:$1048576,67,FALSE)</f>
        <v>0</v>
      </c>
      <c r="O147" s="33">
        <f>VLOOKUP(A147,'Enrollee File- PASTE FROM WIKI'!$A:$M,13,FALSE)</f>
        <v>2.5</v>
      </c>
      <c r="P147" s="31">
        <f>VLOOKUP(A147,'Enrollee File- PASTE FROM WIKI'!$A:$N,14,FALSE)</f>
        <v>3</v>
      </c>
      <c r="Q147" s="31">
        <f>VLOOKUP(A147,'Enrollee File- PASTE FROM WIKI'!$A:$O,15,FALSE)</f>
        <v>3</v>
      </c>
      <c r="R147" s="31">
        <f>VLOOKUP(A147,'Enrollee File- PASTE FROM WIKI'!$A:$P,16,FALSE)</f>
        <v>3</v>
      </c>
      <c r="S147" s="31">
        <f>VLOOKUP($A147,'Enrollee File- PASTE FROM WIKI'!$1:$1048576,68,FALSE)</f>
        <v>0</v>
      </c>
      <c r="T147" s="33">
        <f>VLOOKUP(A147,'Enrollee File- PASTE FROM WIKI'!$A:$Q,17,FALSE)</f>
        <v>3</v>
      </c>
    </row>
    <row r="148" spans="1:20" ht="28" customHeight="1" x14ac:dyDescent="0.6">
      <c r="A148" s="82" t="str">
        <f>'Enrollee File- PASTE FROM WIKI'!A147</f>
        <v>1c1ec790-5fed-465e-be15-a44a0146453c</v>
      </c>
      <c r="B148" s="50" t="str">
        <f>VLOOKUP(A148,'Enrollee File- PASTE FROM WIKI'!$A:$C,3,FALSE)</f>
        <v>Yasmeen Chisolm</v>
      </c>
      <c r="C148" s="32" t="str">
        <f>VLOOKUP(A148,'Enrollee File- PASTE FROM WIKI'!$A:$D,4,FALSE)</f>
        <v>Enrolled</v>
      </c>
      <c r="D148" s="25" t="str">
        <f>VLOOKUP(A148,'Enrollee File- PASTE FROM WIKI'!$A:$AP,42,FALSE)</f>
        <v>Christina Carlson</v>
      </c>
      <c r="E148" s="50" t="str">
        <f>VLOOKUP(A148,'Enrollee File- PASTE FROM WIKI'!$A:$AQ,43,FALSE)</f>
        <v xml:space="preserve">X089 P.S. 089 Bronx </v>
      </c>
      <c r="F148" s="31">
        <f>VLOOKUP(A148,'Enrollee File- PASTE FROM WIKI'!$A:$F,6,FALSE)</f>
        <v>2</v>
      </c>
      <c r="G148" s="31">
        <f>VLOOKUP(A148,'Enrollee File- PASTE FROM WIKI'!$A:$G,7,FALSE)</f>
        <v>2</v>
      </c>
      <c r="H148" s="31">
        <f>VLOOKUP(A148,'Enrollee File- PASTE FROM WIKI'!$A:$H,8,FALSE)</f>
        <v>2</v>
      </c>
      <c r="I148" s="31">
        <f>VLOOKUP($A148,'Enrollee File- PASTE FROM WIKI'!$1:$1048576,66,FALSE)</f>
        <v>0</v>
      </c>
      <c r="J148" s="33">
        <f>VLOOKUP(A148,'Enrollee File- PASTE FROM WIKI'!$A:$I,9,FALSE)</f>
        <v>2</v>
      </c>
      <c r="K148" s="31">
        <f>VLOOKUP(A148,'Enrollee File- PASTE FROM WIKI'!$A:$J,10,FALSE)</f>
        <v>2</v>
      </c>
      <c r="L148" s="31">
        <f>VLOOKUP(A148,'Enrollee File- PASTE FROM WIKI'!$A:$K,11,FALSE)</f>
        <v>3</v>
      </c>
      <c r="M148" s="31">
        <f>VLOOKUP(A148,'Enrollee File- PASTE FROM WIKI'!$A:$L,12,FALSE)</f>
        <v>3</v>
      </c>
      <c r="N148" s="31">
        <f>VLOOKUP($A148,'Enrollee File- PASTE FROM WIKI'!$1:$1048576,67,FALSE)</f>
        <v>0</v>
      </c>
      <c r="O148" s="33">
        <f>VLOOKUP(A148,'Enrollee File- PASTE FROM WIKI'!$A:$M,13,FALSE)</f>
        <v>2.5</v>
      </c>
      <c r="P148" s="31">
        <f>VLOOKUP(A148,'Enrollee File- PASTE FROM WIKI'!$A:$N,14,FALSE)</f>
        <v>3</v>
      </c>
      <c r="Q148" s="31">
        <f>VLOOKUP(A148,'Enrollee File- PASTE FROM WIKI'!$A:$O,15,FALSE)</f>
        <v>3</v>
      </c>
      <c r="R148" s="31">
        <f>VLOOKUP(A148,'Enrollee File- PASTE FROM WIKI'!$A:$P,16,FALSE)</f>
        <v>2</v>
      </c>
      <c r="S148" s="31">
        <f>VLOOKUP($A148,'Enrollee File- PASTE FROM WIKI'!$1:$1048576,68,FALSE)</f>
        <v>0</v>
      </c>
      <c r="T148" s="33">
        <f>VLOOKUP(A148,'Enrollee File- PASTE FROM WIKI'!$A:$Q,17,FALSE)</f>
        <v>2.75</v>
      </c>
    </row>
    <row r="149" spans="1:20" ht="28" customHeight="1" x14ac:dyDescent="0.6">
      <c r="A149" s="82" t="str">
        <f>'Enrollee File- PASTE FROM WIKI'!A148</f>
        <v>e113d8f0-6cda-4feb-8ff4-a5f3011c811d</v>
      </c>
      <c r="B149" s="50" t="str">
        <f>VLOOKUP(A149,'Enrollee File- PASTE FROM WIKI'!$A:$C,3,FALSE)</f>
        <v>Yessi Jimenez</v>
      </c>
      <c r="C149" s="32" t="str">
        <f>VLOOKUP(A149,'Enrollee File- PASTE FROM WIKI'!$A:$D,4,FALSE)</f>
        <v>Enrolled</v>
      </c>
      <c r="D149" s="25" t="str">
        <f>VLOOKUP(A149,'Enrollee File- PASTE FROM WIKI'!$A:$AP,42,FALSE)</f>
        <v>Jennifer Carnovale</v>
      </c>
      <c r="E149" s="50" t="str">
        <f>VLOOKUP(A149,'Enrollee File- PASTE FROM WIKI'!$A:$AQ,43,FALSE)</f>
        <v xml:space="preserve">X089 P.S. 089 Bronx </v>
      </c>
      <c r="F149" s="31">
        <f>VLOOKUP(A149,'Enrollee File- PASTE FROM WIKI'!$A:$F,6,FALSE)</f>
        <v>2</v>
      </c>
      <c r="G149" s="31">
        <f>VLOOKUP(A149,'Enrollee File- PASTE FROM WIKI'!$A:$G,7,FALSE)</f>
        <v>2</v>
      </c>
      <c r="H149" s="31">
        <f>VLOOKUP(A149,'Enrollee File- PASTE FROM WIKI'!$A:$H,8,FALSE)</f>
        <v>2</v>
      </c>
      <c r="I149" s="31">
        <f>VLOOKUP($A149,'Enrollee File- PASTE FROM WIKI'!$1:$1048576,66,FALSE)</f>
        <v>0</v>
      </c>
      <c r="J149" s="33">
        <f>VLOOKUP(A149,'Enrollee File- PASTE FROM WIKI'!$A:$I,9,FALSE)</f>
        <v>2</v>
      </c>
      <c r="K149" s="31">
        <f>VLOOKUP(A149,'Enrollee File- PASTE FROM WIKI'!$A:$J,10,FALSE)</f>
        <v>3</v>
      </c>
      <c r="L149" s="31">
        <f>VLOOKUP(A149,'Enrollee File- PASTE FROM WIKI'!$A:$K,11,FALSE)</f>
        <v>3</v>
      </c>
      <c r="M149" s="31">
        <f>VLOOKUP(A149,'Enrollee File- PASTE FROM WIKI'!$A:$L,12,FALSE)</f>
        <v>3</v>
      </c>
      <c r="N149" s="31">
        <f>VLOOKUP($A149,'Enrollee File- PASTE FROM WIKI'!$1:$1048576,67,FALSE)</f>
        <v>0</v>
      </c>
      <c r="O149" s="33">
        <f>VLOOKUP(A149,'Enrollee File- PASTE FROM WIKI'!$A:$M,13,FALSE)</f>
        <v>3</v>
      </c>
      <c r="P149" s="31">
        <f>VLOOKUP(A149,'Enrollee File- PASTE FROM WIKI'!$A:$N,14,FALSE)</f>
        <v>3</v>
      </c>
      <c r="Q149" s="31">
        <f>VLOOKUP(A149,'Enrollee File- PASTE FROM WIKI'!$A:$O,15,FALSE)</f>
        <v>3</v>
      </c>
      <c r="R149" s="31">
        <f>VLOOKUP(A149,'Enrollee File- PASTE FROM WIKI'!$A:$P,16,FALSE)</f>
        <v>3</v>
      </c>
      <c r="S149" s="31">
        <f>VLOOKUP($A149,'Enrollee File- PASTE FROM WIKI'!$1:$1048576,68,FALSE)</f>
        <v>0</v>
      </c>
      <c r="T149" s="33">
        <f>VLOOKUP(A149,'Enrollee File- PASTE FROM WIKI'!$A:$Q,17,FALSE)</f>
        <v>3</v>
      </c>
    </row>
    <row r="150" spans="1:20" ht="28" customHeight="1" x14ac:dyDescent="0.6">
      <c r="A150" s="82" t="str">
        <f>'Enrollee File- PASTE FROM WIKI'!A149</f>
        <v>23557c07-59a7-4669-a72c-a5ec0075c14a</v>
      </c>
      <c r="B150" s="50" t="str">
        <f>VLOOKUP(A150,'Enrollee File- PASTE FROM WIKI'!$A:$C,3,FALSE)</f>
        <v>Yukie Sugahara</v>
      </c>
      <c r="C150" s="32" t="str">
        <f>VLOOKUP(A150,'Enrollee File- PASTE FROM WIKI'!$A:$D,4,FALSE)</f>
        <v>Enrolled</v>
      </c>
      <c r="D150" s="25" t="str">
        <f>VLOOKUP(A150,'Enrollee File- PASTE FROM WIKI'!$A:$AP,42,FALSE)</f>
        <v>Lori-Ann Lowe</v>
      </c>
      <c r="E150" s="50" t="str">
        <f>VLOOKUP(A150,'Enrollee File- PASTE FROM WIKI'!$A:$AQ,43,FALSE)</f>
        <v xml:space="preserve">X161 P.S. 161 Juan Ponce De Leon School </v>
      </c>
      <c r="F150" s="31">
        <f>VLOOKUP(A150,'Enrollee File- PASTE FROM WIKI'!$A:$F,6,FALSE)</f>
        <v>2</v>
      </c>
      <c r="G150" s="31">
        <f>VLOOKUP(A150,'Enrollee File- PASTE FROM WIKI'!$A:$G,7,FALSE)</f>
        <v>3</v>
      </c>
      <c r="H150" s="31">
        <f>VLOOKUP(A150,'Enrollee File- PASTE FROM WIKI'!$A:$H,8,FALSE)</f>
        <v>2</v>
      </c>
      <c r="I150" s="31">
        <f>VLOOKUP($A150,'Enrollee File- PASTE FROM WIKI'!$1:$1048576,66,FALSE)</f>
        <v>0</v>
      </c>
      <c r="J150" s="33">
        <f>VLOOKUP(A150,'Enrollee File- PASTE FROM WIKI'!$A:$I,9,FALSE)</f>
        <v>2.25</v>
      </c>
      <c r="K150" s="31">
        <f>VLOOKUP(A150,'Enrollee File- PASTE FROM WIKI'!$A:$J,10,FALSE)</f>
        <v>2</v>
      </c>
      <c r="L150" s="31">
        <f>VLOOKUP(A150,'Enrollee File- PASTE FROM WIKI'!$A:$K,11,FALSE)</f>
        <v>2</v>
      </c>
      <c r="M150" s="31">
        <f>VLOOKUP(A150,'Enrollee File- PASTE FROM WIKI'!$A:$L,12,FALSE)</f>
        <v>2</v>
      </c>
      <c r="N150" s="31">
        <f>VLOOKUP($A150,'Enrollee File- PASTE FROM WIKI'!$1:$1048576,67,FALSE)</f>
        <v>0</v>
      </c>
      <c r="O150" s="33">
        <f>VLOOKUP(A150,'Enrollee File- PASTE FROM WIKI'!$A:$M,13,FALSE)</f>
        <v>2</v>
      </c>
      <c r="P150" s="31">
        <f>VLOOKUP(A150,'Enrollee File- PASTE FROM WIKI'!$A:$N,14,FALSE)</f>
        <v>2</v>
      </c>
      <c r="Q150" s="31">
        <f>VLOOKUP(A150,'Enrollee File- PASTE FROM WIKI'!$A:$O,15,FALSE)</f>
        <v>3</v>
      </c>
      <c r="R150" s="31">
        <f>VLOOKUP(A150,'Enrollee File- PASTE FROM WIKI'!$A:$P,16,FALSE)</f>
        <v>3</v>
      </c>
      <c r="S150" s="31">
        <f>VLOOKUP($A150,'Enrollee File- PASTE FROM WIKI'!$1:$1048576,68,FALSE)</f>
        <v>0</v>
      </c>
      <c r="T150" s="33">
        <f>VLOOKUP(A150,'Enrollee File- PASTE FROM WIKI'!$A:$Q,17,FALSE)</f>
        <v>2.5</v>
      </c>
    </row>
    <row r="151" spans="1:20" ht="28" customHeight="1" x14ac:dyDescent="0.6">
      <c r="A151" s="82" t="str">
        <f>'Enrollee File- PASTE FROM WIKI'!A150</f>
        <v>cd6386ea-a211-4fc0-8ff8-a5b400ded1c4</v>
      </c>
      <c r="B151" s="50" t="str">
        <f>VLOOKUP(A151,'Enrollee File- PASTE FROM WIKI'!$A:$C,3,FALSE)</f>
        <v>Zaiya Rucker</v>
      </c>
      <c r="C151" s="32" t="str">
        <f>VLOOKUP(A151,'Enrollee File- PASTE FROM WIKI'!$A:$D,4,FALSE)</f>
        <v>Enrolled</v>
      </c>
      <c r="D151" s="25" t="str">
        <f>VLOOKUP(A151,'Enrollee File- PASTE FROM WIKI'!$A:$AP,42,FALSE)</f>
        <v>Emily Thurston</v>
      </c>
      <c r="E151" s="50" t="str">
        <f>VLOOKUP(A151,'Enrollee File- PASTE FROM WIKI'!$A:$AQ,43,FALSE)</f>
        <v xml:space="preserve">K562 Evergreen Middle School </v>
      </c>
      <c r="F151" s="31">
        <f>VLOOKUP(A151,'Enrollee File- PASTE FROM WIKI'!$A:$F,6,FALSE)</f>
        <v>3</v>
      </c>
      <c r="G151" s="31">
        <f>VLOOKUP(A151,'Enrollee File- PASTE FROM WIKI'!$A:$G,7,FALSE)</f>
        <v>2</v>
      </c>
      <c r="H151" s="31">
        <f>VLOOKUP(A151,'Enrollee File- PASTE FROM WIKI'!$A:$H,8,FALSE)</f>
        <v>2</v>
      </c>
      <c r="I151" s="31">
        <f>VLOOKUP($A151,'Enrollee File- PASTE FROM WIKI'!$1:$1048576,66,FALSE)</f>
        <v>0</v>
      </c>
      <c r="J151" s="33">
        <f>VLOOKUP(A151,'Enrollee File- PASTE FROM WIKI'!$A:$I,9,FALSE)</f>
        <v>2.5</v>
      </c>
      <c r="K151" s="31">
        <f>VLOOKUP(A151,'Enrollee File- PASTE FROM WIKI'!$A:$J,10,FALSE)</f>
        <v>3</v>
      </c>
      <c r="L151" s="31">
        <f>VLOOKUP(A151,'Enrollee File- PASTE FROM WIKI'!$A:$K,11,FALSE)</f>
        <v>3</v>
      </c>
      <c r="M151" s="31">
        <f>VLOOKUP(A151,'Enrollee File- PASTE FROM WIKI'!$A:$L,12,FALSE)</f>
        <v>3</v>
      </c>
      <c r="N151" s="31">
        <f>VLOOKUP($A151,'Enrollee File- PASTE FROM WIKI'!$1:$1048576,67,FALSE)</f>
        <v>0</v>
      </c>
      <c r="O151" s="33">
        <f>VLOOKUP(A151,'Enrollee File- PASTE FROM WIKI'!$A:$M,13,FALSE)</f>
        <v>3</v>
      </c>
      <c r="P151" s="31">
        <f>VLOOKUP(A151,'Enrollee File- PASTE FROM WIKI'!$A:$N,14,FALSE)</f>
        <v>3</v>
      </c>
      <c r="Q151" s="31">
        <f>VLOOKUP(A151,'Enrollee File- PASTE FROM WIKI'!$A:$O,15,FALSE)</f>
        <v>3</v>
      </c>
      <c r="R151" s="31">
        <f>VLOOKUP(A151,'Enrollee File- PASTE FROM WIKI'!$A:$P,16,FALSE)</f>
        <v>3</v>
      </c>
      <c r="S151" s="31">
        <f>VLOOKUP($A151,'Enrollee File- PASTE FROM WIKI'!$1:$1048576,68,FALSE)</f>
        <v>0</v>
      </c>
      <c r="T151" s="33">
        <f>VLOOKUP(A151,'Enrollee File- PASTE FROM WIKI'!$A:$Q,17,FALSE)</f>
        <v>3</v>
      </c>
    </row>
    <row r="152" spans="1:20" x14ac:dyDescent="0.6">
      <c r="E152" s="25"/>
    </row>
  </sheetData>
  <sheetProtection formatCells="0" formatColumns="0" formatRows="0" sort="0" autoFilter="0" pivotTables="0"/>
  <autoFilter ref="A2:T37"/>
  <mergeCells count="4">
    <mergeCell ref="K1:O1"/>
    <mergeCell ref="P1:T1"/>
    <mergeCell ref="F1:J1"/>
    <mergeCell ref="A1:E1"/>
  </mergeCells>
  <conditionalFormatting sqref="F1 K1:T1 F2:T1048576">
    <cfRule type="containsText" dxfId="47" priority="9" operator="containsText" text="No score due to missing rating(s)">
      <formula>NOT(ISERROR(SEARCH("No score due to missing rating(s)",F1)))</formula>
    </cfRule>
    <cfRule type="containsText" dxfId="46" priority="10" operator="containsText" text="Multiple entries submitted in TT2">
      <formula>NOT(ISERROR(SEARCH("Multiple entries submitted in TT2",F1)))</formula>
    </cfRule>
    <cfRule type="containsText" dxfId="45" priority="11" operator="containsText" text="Missing">
      <formula>NOT(ISERROR(SEARCH("Missing",F1)))</formula>
    </cfRule>
  </conditionalFormatting>
  <conditionalFormatting sqref="E2:E151">
    <cfRule type="containsErrors" dxfId="44" priority="1">
      <formula>ISERROR(E2)</formula>
    </cfRule>
    <cfRule type="containsText" dxfId="43" priority="2" stopIfTrue="1" operator="containsText" text="Not enough data">
      <formula>NOT(ISERROR(SEARCH("Not enough data",E2)))</formula>
    </cfRule>
  </conditionalFormatting>
  <conditionalFormatting sqref="E2:E151">
    <cfRule type="containsErrors" dxfId="42" priority="3">
      <formula>ISERROR(E2)</formula>
    </cfRule>
  </conditionalFormatting>
  <conditionalFormatting sqref="A3:A151">
    <cfRule type="duplicateValues" dxfId="41" priority="398"/>
    <cfRule type="duplicateValues" dxfId="40" priority="399"/>
    <cfRule type="duplicateValues" dxfId="39" priority="400"/>
  </conditionalFormatting>
  <pageMargins left="0.7" right="0.7" top="0.75" bottom="0.75" header="0.3" footer="0.3"/>
  <pageSetup orientation="portrait" horizontalDpi="4294967293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Errors" priority="4" id="{44201AA0-2417-4A19-80E5-50D53F85F0DE}">
            <xm:f>ISERROR('Enrollee Calculator'!D1)</xm:f>
            <x14:dxf>
              <font>
                <color theme="0"/>
              </font>
            </x14:dxf>
          </x14:cfRule>
          <xm:sqref>D2</xm:sqref>
        </x14:conditionalFormatting>
        <x14:conditionalFormatting xmlns:xm="http://schemas.microsoft.com/office/excel/2006/main">
          <x14:cfRule type="containsErrors" priority="334" id="{44201AA0-2417-4A19-80E5-50D53F85F0DE}">
            <xm:f>ISERROR('Enrollee Calculator'!D4)</xm:f>
            <x14:dxf>
              <font>
                <color theme="0"/>
              </font>
            </x14:dxf>
          </x14:cfRule>
          <xm:sqref>D3:D149</xm:sqref>
        </x14:conditionalFormatting>
        <x14:conditionalFormatting xmlns:xm="http://schemas.microsoft.com/office/excel/2006/main">
          <x14:cfRule type="containsErrors" priority="358" id="{44201AA0-2417-4A19-80E5-50D53F85F0DE}">
            <xm:f>ISERROR('Enrollee Calculator'!D153)</xm:f>
            <x14:dxf>
              <font>
                <color theme="0"/>
              </font>
            </x14:dxf>
          </x14:cfRule>
          <xm:sqref>E152:E1048574</xm:sqref>
        </x14:conditionalFormatting>
        <x14:conditionalFormatting xmlns:xm="http://schemas.microsoft.com/office/excel/2006/main">
          <x14:cfRule type="containsErrors" priority="377" id="{44201AA0-2417-4A19-80E5-50D53F85F0DE}">
            <xm:f>ISERROR('Enrollee Calculator'!D151)</xm:f>
            <x14:dxf>
              <font>
                <color theme="0"/>
              </font>
            </x14:dxf>
          </x14:cfRule>
          <xm:sqref>D151</xm:sqref>
        </x14:conditionalFormatting>
        <x14:conditionalFormatting xmlns:xm="http://schemas.microsoft.com/office/excel/2006/main">
          <x14:cfRule type="containsErrors" priority="378" id="{44201AA0-2417-4A19-80E5-50D53F85F0DE}">
            <xm:f>ISERROR('Enrollee Calculator'!#REF!)</xm:f>
            <x14:dxf>
              <font>
                <color theme="0"/>
              </font>
            </x14:dxf>
          </x14:cfRule>
          <xm:sqref>D150</xm:sqref>
        </x14:conditionalFormatting>
        <x14:conditionalFormatting xmlns:xm="http://schemas.microsoft.com/office/excel/2006/main">
          <x14:cfRule type="containsErrors" priority="379" id="{44201AA0-2417-4A19-80E5-50D53F85F0DE}">
            <xm:f>ISERROR('Enrollee Calculator'!D1048574)</xm:f>
            <x14:dxf>
              <font>
                <color theme="0"/>
              </font>
            </x14:dxf>
          </x14:cfRule>
          <xm:sqref>E1048575:E1048576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0.79998168889431442"/>
  </sheetPr>
  <dimension ref="A1:Q151"/>
  <sheetViews>
    <sheetView showGridLines="0" zoomScale="90" zoomScaleNormal="90" workbookViewId="0">
      <pane ySplit="2" topLeftCell="A3" activePane="bottomLeft" state="frozen"/>
      <selection activeCell="S20" sqref="S20:V20"/>
      <selection pane="bottomLeft" activeCell="K15" sqref="K15"/>
    </sheetView>
  </sheetViews>
  <sheetFormatPr defaultColWidth="9.15625" defaultRowHeight="13.5" x14ac:dyDescent="0.6"/>
  <cols>
    <col min="1" max="1" width="5.7890625" style="44" customWidth="1"/>
    <col min="2" max="2" width="19.15625" style="17" customWidth="1"/>
    <col min="3" max="3" width="9.7890625" style="18" customWidth="1"/>
    <col min="4" max="4" width="15.5234375" style="18" customWidth="1"/>
    <col min="5" max="5" width="43.5234375" style="18" customWidth="1"/>
    <col min="6" max="9" width="14.7890625" style="16" customWidth="1"/>
    <col min="10" max="10" width="18.15625" style="16" customWidth="1"/>
    <col min="11" max="16" width="16.47265625" style="16" customWidth="1"/>
    <col min="17" max="17" width="19.26171875" style="16" customWidth="1"/>
    <col min="18" max="16384" width="9.15625" style="16"/>
  </cols>
  <sheetData>
    <row r="1" spans="1:17" s="20" customFormat="1" ht="30" customHeight="1" x14ac:dyDescent="0.55000000000000004">
      <c r="A1" s="165" t="s">
        <v>19</v>
      </c>
      <c r="B1" s="166"/>
      <c r="C1" s="166"/>
      <c r="D1" s="166"/>
      <c r="E1" s="167"/>
      <c r="F1" s="161" t="s">
        <v>24</v>
      </c>
      <c r="G1" s="162"/>
      <c r="H1" s="162"/>
      <c r="I1" s="162"/>
      <c r="J1" s="163"/>
      <c r="K1" s="164" t="s">
        <v>23</v>
      </c>
      <c r="L1" s="164"/>
      <c r="M1" s="164"/>
      <c r="N1" s="164"/>
      <c r="O1" s="164"/>
      <c r="P1" s="164"/>
      <c r="Q1" s="164"/>
    </row>
    <row r="2" spans="1:17" ht="27" x14ac:dyDescent="0.6">
      <c r="A2" s="45" t="s">
        <v>15</v>
      </c>
      <c r="B2" s="12" t="s">
        <v>1</v>
      </c>
      <c r="C2" s="12" t="s">
        <v>16</v>
      </c>
      <c r="D2" s="92" t="s">
        <v>0</v>
      </c>
      <c r="E2" s="53" t="s">
        <v>657</v>
      </c>
      <c r="F2" s="11">
        <v>1</v>
      </c>
      <c r="G2" s="7" t="s">
        <v>5</v>
      </c>
      <c r="H2" s="7" t="s">
        <v>6</v>
      </c>
      <c r="I2" s="7" t="s">
        <v>7</v>
      </c>
      <c r="J2" s="5" t="s">
        <v>27</v>
      </c>
      <c r="K2" s="13" t="s">
        <v>160</v>
      </c>
      <c r="L2" s="8" t="s">
        <v>161</v>
      </c>
      <c r="M2" s="8" t="s">
        <v>21</v>
      </c>
      <c r="N2" s="8" t="s">
        <v>162</v>
      </c>
      <c r="O2" s="8" t="s">
        <v>10</v>
      </c>
      <c r="P2" s="8" t="s">
        <v>165</v>
      </c>
      <c r="Q2" s="6" t="s">
        <v>22</v>
      </c>
    </row>
    <row r="3" spans="1:17" ht="27" customHeight="1" x14ac:dyDescent="0.6">
      <c r="A3" s="82" t="str">
        <f>'Enrollee File- PASTE FROM WIKI'!A2</f>
        <v>ed850b49-34b8-45ce-84e7-a5d200939dd3</v>
      </c>
      <c r="B3" s="50" t="str">
        <f>VLOOKUP(A3,'Enrollee File- PASTE FROM WIKI'!$A:$D,3,FALSE)</f>
        <v>Alana Molloy</v>
      </c>
      <c r="C3" s="35" t="str">
        <f>VLOOKUP(A3,'Enrollee File- PASTE FROM WIKI'!$A:$D,4,FALSE)</f>
        <v>Enrolled</v>
      </c>
      <c r="D3" s="25" t="str">
        <f>VLOOKUP(A3,'Enrollee File- PASTE FROM WIKI'!$A:$AP,42,FALSE)</f>
        <v>Christian Dienna</v>
      </c>
      <c r="E3" s="50" t="str">
        <f>VLOOKUP(A3,'Enrollee File- PASTE FROM WIKI'!$A:$AQ,43,FALSE)</f>
        <v xml:space="preserve">M079 Dr. Horan School M079 </v>
      </c>
      <c r="F3" s="36">
        <f>VLOOKUP(A3,'Enrollee File- PASTE FROM WIKI'!$A:$T,20,FALSE)</f>
        <v>3</v>
      </c>
      <c r="G3" s="36">
        <f>VLOOKUP(A3,'Enrollee File- PASTE FROM WIKI'!$A:$U,21,FALSE)</f>
        <v>2</v>
      </c>
      <c r="H3" s="36">
        <f>VLOOKUP(A3,'Enrollee File- PASTE FROM WIKI'!$A:$V,22,FALSE)</f>
        <v>3</v>
      </c>
      <c r="I3" s="36">
        <f>VLOOKUP(A3,'Enrollee File- PASTE FROM WIKI'!$A:$W,23,FALSE)</f>
        <v>3</v>
      </c>
      <c r="J3" s="37">
        <f>VLOOKUP(A3,'Enrollee File- PASTE FROM WIKI'!$A:$S,19,FALSE)</f>
        <v>2.75</v>
      </c>
      <c r="K3" s="34">
        <f>VLOOKUP(A3,'Enrollee File- PASTE FROM WIKI'!$A:$Z,26,FALSE)</f>
        <v>3</v>
      </c>
      <c r="L3" s="36">
        <f>VLOOKUP(A3,'Enrollee File- PASTE FROM WIKI'!$A:$AA,27,FALSE)</f>
        <v>3</v>
      </c>
      <c r="M3" s="36">
        <f>VLOOKUP(A3,'Enrollee File- PASTE FROM WIKI'!$A:$AB,28,FALSE)</f>
        <v>3</v>
      </c>
      <c r="N3" s="36">
        <f>VLOOKUP(A3,'Enrollee File- PASTE FROM WIKI'!$A:$AC,29,FALSE)</f>
        <v>3</v>
      </c>
      <c r="O3" s="36">
        <f>VLOOKUP(A3,'Enrollee File- PASTE FROM WIKI'!$A:$AD,30,FALSE)</f>
        <v>3</v>
      </c>
      <c r="P3" s="36" t="str">
        <f>VLOOKUP(A3,'Enrollee File- PASTE FROM WIKI'!$A:$AO,41,FALSE)</f>
        <v>Missing</v>
      </c>
      <c r="Q3" s="37">
        <f>VLOOKUP(A3,'Enrollee File- PASTE FROM WIKI'!$A:$Y,25,FALSE)</f>
        <v>3</v>
      </c>
    </row>
    <row r="4" spans="1:17" ht="28" customHeight="1" x14ac:dyDescent="0.6">
      <c r="A4" s="82" t="str">
        <f>'Enrollee File- PASTE FROM WIKI'!A3</f>
        <v>a515ed9d-32ad-4dbc-9791-a59300ef749c</v>
      </c>
      <c r="B4" s="50" t="str">
        <f>VLOOKUP(A4,'Enrollee File- PASTE FROM WIKI'!$A:$D,3,FALSE)</f>
        <v>Andrew Martin</v>
      </c>
      <c r="C4" s="35" t="str">
        <f>VLOOKUP(A4,'Enrollee File- PASTE FROM WIKI'!$A:$D,4,FALSE)</f>
        <v>Enrolled</v>
      </c>
      <c r="D4" s="25" t="str">
        <f>VLOOKUP(A4,'Enrollee File- PASTE FROM WIKI'!$A:$AP,42,FALSE)</f>
        <v>Sharon Cadogan</v>
      </c>
      <c r="E4" s="50" t="str">
        <f>VLOOKUP(A4,'Enrollee File- PASTE FROM WIKI'!$A:$AQ,43,FALSE)</f>
        <v xml:space="preserve">K671 Mott Hall Bridges </v>
      </c>
      <c r="F4" s="36">
        <f>VLOOKUP(A4,'Enrollee File- PASTE FROM WIKI'!$A:$T,20,FALSE)</f>
        <v>2</v>
      </c>
      <c r="G4" s="36">
        <f>VLOOKUP(A4,'Enrollee File- PASTE FROM WIKI'!$A:$U,21,FALSE)</f>
        <v>1</v>
      </c>
      <c r="H4" s="36">
        <f>VLOOKUP(A4,'Enrollee File- PASTE FROM WIKI'!$A:$V,22,FALSE)</f>
        <v>1</v>
      </c>
      <c r="I4" s="36">
        <f>VLOOKUP(A4,'Enrollee File- PASTE FROM WIKI'!$A:$W,23,FALSE)</f>
        <v>2</v>
      </c>
      <c r="J4" s="37">
        <f>VLOOKUP(A4,'Enrollee File- PASTE FROM WIKI'!$A:$S,19,FALSE)</f>
        <v>1.5</v>
      </c>
      <c r="K4" s="50">
        <f>VLOOKUP(A4,'Enrollee File- PASTE FROM WIKI'!$A:$Z,26,FALSE)</f>
        <v>2</v>
      </c>
      <c r="L4" s="31">
        <f>VLOOKUP(A4,'Enrollee File- PASTE FROM WIKI'!$A:$AA,27,FALSE)</f>
        <v>2</v>
      </c>
      <c r="M4" s="31">
        <f>VLOOKUP(A4,'Enrollee File- PASTE FROM WIKI'!$A:$AB,28,FALSE)</f>
        <v>2</v>
      </c>
      <c r="N4" s="31">
        <f>VLOOKUP(A4,'Enrollee File- PASTE FROM WIKI'!$A:$AC,29,FALSE)</f>
        <v>2</v>
      </c>
      <c r="O4" s="31">
        <f>VLOOKUP(A4,'Enrollee File- PASTE FROM WIKI'!$A:$AD,30,FALSE)</f>
        <v>2</v>
      </c>
      <c r="P4" s="31">
        <f>VLOOKUP(A4,'Enrollee File- PASTE FROM WIKI'!$A:$AO,41,FALSE)</f>
        <v>2</v>
      </c>
      <c r="Q4" s="33">
        <f>VLOOKUP(A4,'Enrollee File- PASTE FROM WIKI'!$A:$Y,25,FALSE)</f>
        <v>2</v>
      </c>
    </row>
    <row r="5" spans="1:17" ht="28" customHeight="1" x14ac:dyDescent="0.6">
      <c r="A5" s="82" t="str">
        <f>'Enrollee File- PASTE FROM WIKI'!A4</f>
        <v>5d0b86d0-2e72-44dd-9a1b-a58100c4aaed</v>
      </c>
      <c r="B5" s="50" t="str">
        <f>VLOOKUP(A5,'Enrollee File- PASTE FROM WIKI'!$A:$D,3,FALSE)</f>
        <v>Anna Dunlavey</v>
      </c>
      <c r="C5" s="35" t="str">
        <f>VLOOKUP(A5,'Enrollee File- PASTE FROM WIKI'!$A:$D,4,FALSE)</f>
        <v>Enrolled</v>
      </c>
      <c r="D5" s="25" t="str">
        <f>VLOOKUP(A5,'Enrollee File- PASTE FROM WIKI'!$A:$AP,42,FALSE)</f>
        <v>Shannon Taylor</v>
      </c>
      <c r="E5" s="50" t="str">
        <f>VLOOKUP(A5,'Enrollee File- PASTE FROM WIKI'!$A:$AQ,43,FALSE)</f>
        <v xml:space="preserve">M319 M.S. 319 Maria Teresa </v>
      </c>
      <c r="F5" s="36">
        <f>VLOOKUP(A5,'Enrollee File- PASTE FROM WIKI'!$A:$T,20,FALSE)</f>
        <v>3</v>
      </c>
      <c r="G5" s="36">
        <f>VLOOKUP(A5,'Enrollee File- PASTE FROM WIKI'!$A:$U,21,FALSE)</f>
        <v>3</v>
      </c>
      <c r="H5" s="36">
        <f>VLOOKUP(A5,'Enrollee File- PASTE FROM WIKI'!$A:$V,22,FALSE)</f>
        <v>3</v>
      </c>
      <c r="I5" s="36">
        <f>VLOOKUP(A5,'Enrollee File- PASTE FROM WIKI'!$A:$W,23,FALSE)</f>
        <v>3</v>
      </c>
      <c r="J5" s="37">
        <f>VLOOKUP(A5,'Enrollee File- PASTE FROM WIKI'!$A:$S,19,FALSE)</f>
        <v>3</v>
      </c>
      <c r="K5" s="50">
        <f>VLOOKUP(A5,'Enrollee File- PASTE FROM WIKI'!$A:$Z,26,FALSE)</f>
        <v>3</v>
      </c>
      <c r="L5" s="31">
        <f>VLOOKUP(A5,'Enrollee File- PASTE FROM WIKI'!$A:$AA,27,FALSE)</f>
        <v>3</v>
      </c>
      <c r="M5" s="31">
        <f>VLOOKUP(A5,'Enrollee File- PASTE FROM WIKI'!$A:$AB,28,FALSE)</f>
        <v>3</v>
      </c>
      <c r="N5" s="31">
        <f>VLOOKUP(A5,'Enrollee File- PASTE FROM WIKI'!$A:$AC,29,FALSE)</f>
        <v>3</v>
      </c>
      <c r="O5" s="31">
        <f>VLOOKUP(A5,'Enrollee File- PASTE FROM WIKI'!$A:$AD,30,FALSE)</f>
        <v>3</v>
      </c>
      <c r="P5" s="31">
        <f>VLOOKUP(A5,'Enrollee File- PASTE FROM WIKI'!$A:$AO,41,FALSE)</f>
        <v>3</v>
      </c>
      <c r="Q5" s="33">
        <f>VLOOKUP(A5,'Enrollee File- PASTE FROM WIKI'!$A:$Y,25,FALSE)</f>
        <v>3</v>
      </c>
    </row>
    <row r="6" spans="1:17" ht="28" customHeight="1" x14ac:dyDescent="0.6">
      <c r="A6" s="82" t="str">
        <f>'Enrollee File- PASTE FROM WIKI'!A5</f>
        <v>51699733-c580-47bd-9462-a5ea00d7a765</v>
      </c>
      <c r="B6" s="50" t="str">
        <f>VLOOKUP(A6,'Enrollee File- PASTE FROM WIKI'!$A:$D,3,FALSE)</f>
        <v>Ashaunte  Johnson</v>
      </c>
      <c r="C6" s="35" t="str">
        <f>VLOOKUP(A6,'Enrollee File- PASTE FROM WIKI'!$A:$D,4,FALSE)</f>
        <v>Enrolled</v>
      </c>
      <c r="D6" s="25" t="str">
        <f>VLOOKUP(A6,'Enrollee File- PASTE FROM WIKI'!$A:$AP,42,FALSE)</f>
        <v>Stephanie Plachy</v>
      </c>
      <c r="E6" s="50" t="str">
        <f>VLOOKUP(A6,'Enrollee File- PASTE FROM WIKI'!$A:$AQ,43,FALSE)</f>
        <v xml:space="preserve">K562 Evergreen Middle School </v>
      </c>
      <c r="F6" s="36">
        <f>VLOOKUP(A6,'Enrollee File- PASTE FROM WIKI'!$A:$T,20,FALSE)</f>
        <v>2</v>
      </c>
      <c r="G6" s="36">
        <f>VLOOKUP(A6,'Enrollee File- PASTE FROM WIKI'!$A:$U,21,FALSE)</f>
        <v>2</v>
      </c>
      <c r="H6" s="36">
        <f>VLOOKUP(A6,'Enrollee File- PASTE FROM WIKI'!$A:$V,22,FALSE)</f>
        <v>2</v>
      </c>
      <c r="I6" s="36">
        <f>VLOOKUP(A6,'Enrollee File- PASTE FROM WIKI'!$A:$W,23,FALSE)</f>
        <v>3</v>
      </c>
      <c r="J6" s="37">
        <f>VLOOKUP(A6,'Enrollee File- PASTE FROM WIKI'!$A:$S,19,FALSE)</f>
        <v>2.25</v>
      </c>
      <c r="K6" s="50">
        <f>VLOOKUP(A6,'Enrollee File- PASTE FROM WIKI'!$A:$Z,26,FALSE)</f>
        <v>3</v>
      </c>
      <c r="L6" s="31">
        <f>VLOOKUP(A6,'Enrollee File- PASTE FROM WIKI'!$A:$AA,27,FALSE)</f>
        <v>3</v>
      </c>
      <c r="M6" s="31">
        <f>VLOOKUP(A6,'Enrollee File- PASTE FROM WIKI'!$A:$AB,28,FALSE)</f>
        <v>3</v>
      </c>
      <c r="N6" s="31">
        <f>VLOOKUP(A6,'Enrollee File- PASTE FROM WIKI'!$A:$AC,29,FALSE)</f>
        <v>2</v>
      </c>
      <c r="O6" s="31">
        <f>VLOOKUP(A6,'Enrollee File- PASTE FROM WIKI'!$A:$AD,30,FALSE)</f>
        <v>3</v>
      </c>
      <c r="P6" s="31">
        <f>VLOOKUP(A6,'Enrollee File- PASTE FROM WIKI'!$A:$AO,41,FALSE)</f>
        <v>2</v>
      </c>
      <c r="Q6" s="33">
        <f>VLOOKUP(A6,'Enrollee File- PASTE FROM WIKI'!$A:$Y,25,FALSE)</f>
        <v>2.67</v>
      </c>
    </row>
    <row r="7" spans="1:17" ht="28" customHeight="1" x14ac:dyDescent="0.6">
      <c r="A7" s="82" t="str">
        <f>'Enrollee File- PASTE FROM WIKI'!A6</f>
        <v>975471ee-46bb-4c2f-ba0d-a5fe00e261e6</v>
      </c>
      <c r="B7" s="50" t="str">
        <f>VLOOKUP(A7,'Enrollee File- PASTE FROM WIKI'!$A:$D,3,FALSE)</f>
        <v>Ashley Beccia</v>
      </c>
      <c r="C7" s="35" t="str">
        <f>VLOOKUP(A7,'Enrollee File- PASTE FROM WIKI'!$A:$D,4,FALSE)</f>
        <v>Enrolled</v>
      </c>
      <c r="D7" s="25" t="str">
        <f>VLOOKUP(A7,'Enrollee File- PASTE FROM WIKI'!$A:$AP,42,FALSE)</f>
        <v>Rod Rodriguez</v>
      </c>
      <c r="E7" s="50" t="str">
        <f>VLOOKUP(A7,'Enrollee File- PASTE FROM WIKI'!$A:$AQ,43,FALSE)</f>
        <v xml:space="preserve">X331 The Bronx School of Young Leaders </v>
      </c>
      <c r="F7" s="36">
        <f>VLOOKUP(A7,'Enrollee File- PASTE FROM WIKI'!$A:$T,20,FALSE)</f>
        <v>3</v>
      </c>
      <c r="G7" s="36">
        <f>VLOOKUP(A7,'Enrollee File- PASTE FROM WIKI'!$A:$U,21,FALSE)</f>
        <v>3</v>
      </c>
      <c r="H7" s="36">
        <f>VLOOKUP(A7,'Enrollee File- PASTE FROM WIKI'!$A:$V,22,FALSE)</f>
        <v>3</v>
      </c>
      <c r="I7" s="36">
        <f>VLOOKUP(A7,'Enrollee File- PASTE FROM WIKI'!$A:$W,23,FALSE)</f>
        <v>3</v>
      </c>
      <c r="J7" s="37">
        <f>VLOOKUP(A7,'Enrollee File- PASTE FROM WIKI'!$A:$S,19,FALSE)</f>
        <v>3</v>
      </c>
      <c r="K7" s="50">
        <f>VLOOKUP(A7,'Enrollee File- PASTE FROM WIKI'!$A:$Z,26,FALSE)</f>
        <v>3</v>
      </c>
      <c r="L7" s="31">
        <f>VLOOKUP(A7,'Enrollee File- PASTE FROM WIKI'!$A:$AA,27,FALSE)</f>
        <v>3</v>
      </c>
      <c r="M7" s="31">
        <f>VLOOKUP(A7,'Enrollee File- PASTE FROM WIKI'!$A:$AB,28,FALSE)</f>
        <v>3</v>
      </c>
      <c r="N7" s="31">
        <f>VLOOKUP(A7,'Enrollee File- PASTE FROM WIKI'!$A:$AC,29,FALSE)</f>
        <v>3</v>
      </c>
      <c r="O7" s="31">
        <f>VLOOKUP(A7,'Enrollee File- PASTE FROM WIKI'!$A:$AD,30,FALSE)</f>
        <v>3</v>
      </c>
      <c r="P7" s="31">
        <f>VLOOKUP(A7,'Enrollee File- PASTE FROM WIKI'!$A:$AO,41,FALSE)</f>
        <v>3</v>
      </c>
      <c r="Q7" s="33">
        <f>VLOOKUP(A7,'Enrollee File- PASTE FROM WIKI'!$A:$Y,25,FALSE)</f>
        <v>3</v>
      </c>
    </row>
    <row r="8" spans="1:17" ht="28" customHeight="1" x14ac:dyDescent="0.6">
      <c r="A8" s="82" t="str">
        <f>'Enrollee File- PASTE FROM WIKI'!A7</f>
        <v>1b568102-d9a1-4d3c-9af6-a50400db23f6</v>
      </c>
      <c r="B8" s="50" t="str">
        <f>VLOOKUP(A8,'Enrollee File- PASTE FROM WIKI'!$A:$D,3,FALSE)</f>
        <v>Ayana Colvin</v>
      </c>
      <c r="C8" s="35" t="str">
        <f>VLOOKUP(A8,'Enrollee File- PASTE FROM WIKI'!$A:$D,4,FALSE)</f>
        <v>Enrolled</v>
      </c>
      <c r="D8" s="25" t="str">
        <f>VLOOKUP(A8,'Enrollee File- PASTE FROM WIKI'!$A:$AP,42,FALSE)</f>
        <v>Kristin Donnelly</v>
      </c>
      <c r="E8" s="50" t="str">
        <f>VLOOKUP(A8,'Enrollee File- PASTE FROM WIKI'!$A:$AQ,43,FALSE)</f>
        <v xml:space="preserve">Q296 Pan American International High School </v>
      </c>
      <c r="F8" s="36">
        <f>VLOOKUP(A8,'Enrollee File- PASTE FROM WIKI'!$A:$T,20,FALSE)</f>
        <v>3</v>
      </c>
      <c r="G8" s="36">
        <f>VLOOKUP(A8,'Enrollee File- PASTE FROM WIKI'!$A:$U,21,FALSE)</f>
        <v>3</v>
      </c>
      <c r="H8" s="36">
        <f>VLOOKUP(A8,'Enrollee File- PASTE FROM WIKI'!$A:$V,22,FALSE)</f>
        <v>3</v>
      </c>
      <c r="I8" s="36">
        <f>VLOOKUP(A8,'Enrollee File- PASTE FROM WIKI'!$A:$W,23,FALSE)</f>
        <v>3</v>
      </c>
      <c r="J8" s="37">
        <f>VLOOKUP(A8,'Enrollee File- PASTE FROM WIKI'!$A:$S,19,FALSE)</f>
        <v>3</v>
      </c>
      <c r="K8" s="50">
        <f>VLOOKUP(A8,'Enrollee File- PASTE FROM WIKI'!$A:$Z,26,FALSE)</f>
        <v>3</v>
      </c>
      <c r="L8" s="31">
        <f>VLOOKUP(A8,'Enrollee File- PASTE FROM WIKI'!$A:$AA,27,FALSE)</f>
        <v>3</v>
      </c>
      <c r="M8" s="31">
        <f>VLOOKUP(A8,'Enrollee File- PASTE FROM WIKI'!$A:$AB,28,FALSE)</f>
        <v>3</v>
      </c>
      <c r="N8" s="31">
        <f>VLOOKUP(A8,'Enrollee File- PASTE FROM WIKI'!$A:$AC,29,FALSE)</f>
        <v>3</v>
      </c>
      <c r="O8" s="31">
        <f>VLOOKUP(A8,'Enrollee File- PASTE FROM WIKI'!$A:$AD,30,FALSE)</f>
        <v>2</v>
      </c>
      <c r="P8" s="31">
        <f>VLOOKUP(A8,'Enrollee File- PASTE FROM WIKI'!$A:$AO,41,FALSE)</f>
        <v>2</v>
      </c>
      <c r="Q8" s="33">
        <f>VLOOKUP(A8,'Enrollee File- PASTE FROM WIKI'!$A:$Y,25,FALSE)</f>
        <v>2.67</v>
      </c>
    </row>
    <row r="9" spans="1:17" ht="28" customHeight="1" x14ac:dyDescent="0.6">
      <c r="A9" s="82" t="str">
        <f>'Enrollee File- PASTE FROM WIKI'!A8</f>
        <v>c2cd45c9-a6e5-4232-8a29-a33a000b9253</v>
      </c>
      <c r="B9" s="50" t="str">
        <f>VLOOKUP(A9,'Enrollee File- PASTE FROM WIKI'!$A:$D,3,FALSE)</f>
        <v>Azia Brown</v>
      </c>
      <c r="C9" s="35" t="str">
        <f>VLOOKUP(A9,'Enrollee File- PASTE FROM WIKI'!$A:$D,4,FALSE)</f>
        <v>Enrolled</v>
      </c>
      <c r="D9" s="25" t="str">
        <f>VLOOKUP(A9,'Enrollee File- PASTE FROM WIKI'!$A:$AP,42,FALSE)</f>
        <v>Dana Diaz</v>
      </c>
      <c r="E9" s="50" t="str">
        <f>VLOOKUP(A9,'Enrollee File- PASTE FROM WIKI'!$A:$AQ,43,FALSE)</f>
        <v xml:space="preserve">X089 P.S. 089 Bronx </v>
      </c>
      <c r="F9" s="36">
        <f>VLOOKUP(A9,'Enrollee File- PASTE FROM WIKI'!$A:$T,20,FALSE)</f>
        <v>3</v>
      </c>
      <c r="G9" s="36">
        <f>VLOOKUP(A9,'Enrollee File- PASTE FROM WIKI'!$A:$U,21,FALSE)</f>
        <v>3</v>
      </c>
      <c r="H9" s="36">
        <f>VLOOKUP(A9,'Enrollee File- PASTE FROM WIKI'!$A:$V,22,FALSE)</f>
        <v>3</v>
      </c>
      <c r="I9" s="36">
        <f>VLOOKUP(A9,'Enrollee File- PASTE FROM WIKI'!$A:$W,23,FALSE)</f>
        <v>3</v>
      </c>
      <c r="J9" s="37">
        <f>VLOOKUP(A9,'Enrollee File- PASTE FROM WIKI'!$A:$S,19,FALSE)</f>
        <v>3</v>
      </c>
      <c r="K9" s="50">
        <f>VLOOKUP(A9,'Enrollee File- PASTE FROM WIKI'!$A:$Z,26,FALSE)</f>
        <v>3</v>
      </c>
      <c r="L9" s="31">
        <f>VLOOKUP(A9,'Enrollee File- PASTE FROM WIKI'!$A:$AA,27,FALSE)</f>
        <v>3</v>
      </c>
      <c r="M9" s="31">
        <f>VLOOKUP(A9,'Enrollee File- PASTE FROM WIKI'!$A:$AB,28,FALSE)</f>
        <v>3</v>
      </c>
      <c r="N9" s="31">
        <f>VLOOKUP(A9,'Enrollee File- PASTE FROM WIKI'!$A:$AC,29,FALSE)</f>
        <v>3</v>
      </c>
      <c r="O9" s="31">
        <f>VLOOKUP(A9,'Enrollee File- PASTE FROM WIKI'!$A:$AD,30,FALSE)</f>
        <v>3</v>
      </c>
      <c r="P9" s="31">
        <f>VLOOKUP(A9,'Enrollee File- PASTE FROM WIKI'!$A:$AO,41,FALSE)</f>
        <v>2</v>
      </c>
      <c r="Q9" s="33">
        <f>VLOOKUP(A9,'Enrollee File- PASTE FROM WIKI'!$A:$Y,25,FALSE)</f>
        <v>2.83</v>
      </c>
    </row>
    <row r="10" spans="1:17" ht="28" customHeight="1" x14ac:dyDescent="0.6">
      <c r="A10" s="82" t="str">
        <f>'Enrollee File- PASTE FROM WIKI'!A9</f>
        <v>482c3372-f134-40f0-a56c-a5b500c8a937</v>
      </c>
      <c r="B10" s="50" t="str">
        <f>VLOOKUP(A10,'Enrollee File- PASTE FROM WIKI'!$A:$D,3,FALSE)</f>
        <v>Bianca Cruz</v>
      </c>
      <c r="C10" s="35" t="str">
        <f>VLOOKUP(A10,'Enrollee File- PASTE FROM WIKI'!$A:$D,4,FALSE)</f>
        <v>Enrolled</v>
      </c>
      <c r="D10" s="25" t="str">
        <f>VLOOKUP(A10,'Enrollee File- PASTE FROM WIKI'!$A:$AP,42,FALSE)</f>
        <v>Ashley Steed</v>
      </c>
      <c r="E10" s="50" t="str">
        <f>VLOOKUP(A10,'Enrollee File- PASTE FROM WIKI'!$A:$AQ,43,FALSE)</f>
        <v xml:space="preserve">M038 P.S. 38 Roberto Clemente </v>
      </c>
      <c r="F10" s="36">
        <f>VLOOKUP(A10,'Enrollee File- PASTE FROM WIKI'!$A:$T,20,FALSE)</f>
        <v>3</v>
      </c>
      <c r="G10" s="36">
        <f>VLOOKUP(A10,'Enrollee File- PASTE FROM WIKI'!$A:$U,21,FALSE)</f>
        <v>3</v>
      </c>
      <c r="H10" s="36">
        <f>VLOOKUP(A10,'Enrollee File- PASTE FROM WIKI'!$A:$V,22,FALSE)</f>
        <v>2</v>
      </c>
      <c r="I10" s="36">
        <f>VLOOKUP(A10,'Enrollee File- PASTE FROM WIKI'!$A:$W,23,FALSE)</f>
        <v>3</v>
      </c>
      <c r="J10" s="37">
        <f>VLOOKUP(A10,'Enrollee File- PASTE FROM WIKI'!$A:$S,19,FALSE)</f>
        <v>2.75</v>
      </c>
      <c r="K10" s="50">
        <f>VLOOKUP(A10,'Enrollee File- PASTE FROM WIKI'!$A:$Z,26,FALSE)</f>
        <v>2</v>
      </c>
      <c r="L10" s="31">
        <f>VLOOKUP(A10,'Enrollee File- PASTE FROM WIKI'!$A:$AA,27,FALSE)</f>
        <v>3</v>
      </c>
      <c r="M10" s="31">
        <f>VLOOKUP(A10,'Enrollee File- PASTE FROM WIKI'!$A:$AB,28,FALSE)</f>
        <v>3</v>
      </c>
      <c r="N10" s="31">
        <f>VLOOKUP(A10,'Enrollee File- PASTE FROM WIKI'!$A:$AC,29,FALSE)</f>
        <v>2</v>
      </c>
      <c r="O10" s="31">
        <f>VLOOKUP(A10,'Enrollee File- PASTE FROM WIKI'!$A:$AD,30,FALSE)</f>
        <v>3</v>
      </c>
      <c r="P10" s="31">
        <f>VLOOKUP(A10,'Enrollee File- PASTE FROM WIKI'!$A:$AO,41,FALSE)</f>
        <v>3</v>
      </c>
      <c r="Q10" s="33">
        <f>VLOOKUP(A10,'Enrollee File- PASTE FROM WIKI'!$A:$Y,25,FALSE)</f>
        <v>2.67</v>
      </c>
    </row>
    <row r="11" spans="1:17" ht="28" customHeight="1" x14ac:dyDescent="0.6">
      <c r="A11" s="82" t="str">
        <f>'Enrollee File- PASTE FROM WIKI'!A10</f>
        <v>527ba0c3-3131-4993-9e05-a5a3014fc340</v>
      </c>
      <c r="B11" s="50" t="str">
        <f>VLOOKUP(A11,'Enrollee File- PASTE FROM WIKI'!$A:$D,3,FALSE)</f>
        <v>Brittney Glenn</v>
      </c>
      <c r="C11" s="35" t="str">
        <f>VLOOKUP(A11,'Enrollee File- PASTE FROM WIKI'!$A:$D,4,FALSE)</f>
        <v>Enrolled</v>
      </c>
      <c r="D11" s="25" t="str">
        <f>VLOOKUP(A11,'Enrollee File- PASTE FROM WIKI'!$A:$AP,42,FALSE)</f>
        <v>Nadine Lewis-Knight</v>
      </c>
      <c r="E11" s="50" t="str">
        <f>VLOOKUP(A11,'Enrollee File- PASTE FROM WIKI'!$A:$AQ,43,FALSE)</f>
        <v xml:space="preserve">K028 P.S. 028 The Warren Prep Academy </v>
      </c>
      <c r="F11" s="36">
        <f>VLOOKUP(A11,'Enrollee File- PASTE FROM WIKI'!$A:$T,20,FALSE)</f>
        <v>3</v>
      </c>
      <c r="G11" s="36">
        <f>VLOOKUP(A11,'Enrollee File- PASTE FROM WIKI'!$A:$U,21,FALSE)</f>
        <v>2</v>
      </c>
      <c r="H11" s="36">
        <f>VLOOKUP(A11,'Enrollee File- PASTE FROM WIKI'!$A:$V,22,FALSE)</f>
        <v>3</v>
      </c>
      <c r="I11" s="36">
        <f>VLOOKUP(A11,'Enrollee File- PASTE FROM WIKI'!$A:$W,23,FALSE)</f>
        <v>2</v>
      </c>
      <c r="J11" s="37">
        <f>VLOOKUP(A11,'Enrollee File- PASTE FROM WIKI'!$A:$S,19,FALSE)</f>
        <v>2.5</v>
      </c>
      <c r="K11" s="50">
        <f>VLOOKUP(A11,'Enrollee File- PASTE FROM WIKI'!$A:$Z,26,FALSE)</f>
        <v>2</v>
      </c>
      <c r="L11" s="31">
        <f>VLOOKUP(A11,'Enrollee File- PASTE FROM WIKI'!$A:$AA,27,FALSE)</f>
        <v>2</v>
      </c>
      <c r="M11" s="31">
        <f>VLOOKUP(A11,'Enrollee File- PASTE FROM WIKI'!$A:$AB,28,FALSE)</f>
        <v>3</v>
      </c>
      <c r="N11" s="31">
        <f>VLOOKUP(A11,'Enrollee File- PASTE FROM WIKI'!$A:$AC,29,FALSE)</f>
        <v>2</v>
      </c>
      <c r="O11" s="31">
        <f>VLOOKUP(A11,'Enrollee File- PASTE FROM WIKI'!$A:$AD,30,FALSE)</f>
        <v>3</v>
      </c>
      <c r="P11" s="31">
        <f>VLOOKUP(A11,'Enrollee File- PASTE FROM WIKI'!$A:$AO,41,FALSE)</f>
        <v>2</v>
      </c>
      <c r="Q11" s="33">
        <f>VLOOKUP(A11,'Enrollee File- PASTE FROM WIKI'!$A:$Y,25,FALSE)</f>
        <v>2.33</v>
      </c>
    </row>
    <row r="12" spans="1:17" ht="28" customHeight="1" x14ac:dyDescent="0.6">
      <c r="A12" s="82" t="str">
        <f>'Enrollee File- PASTE FROM WIKI'!A11</f>
        <v>2941cca5-3525-4e24-825a-a567014c7931</v>
      </c>
      <c r="B12" s="50" t="str">
        <f>VLOOKUP(A12,'Enrollee File- PASTE FROM WIKI'!$A:$D,3,FALSE)</f>
        <v>Carla Alexander</v>
      </c>
      <c r="C12" s="35" t="str">
        <f>VLOOKUP(A12,'Enrollee File- PASTE FROM WIKI'!$A:$D,4,FALSE)</f>
        <v>Enrolled</v>
      </c>
      <c r="D12" s="25" t="str">
        <f>VLOOKUP(A12,'Enrollee File- PASTE FROM WIKI'!$A:$AP,42,FALSE)</f>
        <v>Christina  Desources</v>
      </c>
      <c r="E12" s="50" t="str">
        <f>VLOOKUP(A12,'Enrollee File- PASTE FROM WIKI'!$A:$AQ,43,FALSE)</f>
        <v xml:space="preserve">Q319 Village Academy </v>
      </c>
      <c r="F12" s="36">
        <f>VLOOKUP(A12,'Enrollee File- PASTE FROM WIKI'!$A:$T,20,FALSE)</f>
        <v>2</v>
      </c>
      <c r="G12" s="36">
        <f>VLOOKUP(A12,'Enrollee File- PASTE FROM WIKI'!$A:$U,21,FALSE)</f>
        <v>3</v>
      </c>
      <c r="H12" s="36">
        <f>VLOOKUP(A12,'Enrollee File- PASTE FROM WIKI'!$A:$V,22,FALSE)</f>
        <v>2</v>
      </c>
      <c r="I12" s="36">
        <f>VLOOKUP(A12,'Enrollee File- PASTE FROM WIKI'!$A:$W,23,FALSE)</f>
        <v>3</v>
      </c>
      <c r="J12" s="37">
        <f>VLOOKUP(A12,'Enrollee File- PASTE FROM WIKI'!$A:$S,19,FALSE)</f>
        <v>2.5</v>
      </c>
      <c r="K12" s="50">
        <f>VLOOKUP(A12,'Enrollee File- PASTE FROM WIKI'!$A:$Z,26,FALSE)</f>
        <v>2</v>
      </c>
      <c r="L12" s="31">
        <f>VLOOKUP(A12,'Enrollee File- PASTE FROM WIKI'!$A:$AA,27,FALSE)</f>
        <v>2</v>
      </c>
      <c r="M12" s="31">
        <f>VLOOKUP(A12,'Enrollee File- PASTE FROM WIKI'!$A:$AB,28,FALSE)</f>
        <v>3</v>
      </c>
      <c r="N12" s="31">
        <f>VLOOKUP(A12,'Enrollee File- PASTE FROM WIKI'!$A:$AC,29,FALSE)</f>
        <v>2</v>
      </c>
      <c r="O12" s="31">
        <f>VLOOKUP(A12,'Enrollee File- PASTE FROM WIKI'!$A:$AD,30,FALSE)</f>
        <v>2</v>
      </c>
      <c r="P12" s="31">
        <f>VLOOKUP(A12,'Enrollee File- PASTE FROM WIKI'!$A:$AO,41,FALSE)</f>
        <v>1</v>
      </c>
      <c r="Q12" s="33">
        <f>VLOOKUP(A12,'Enrollee File- PASTE FROM WIKI'!$A:$Y,25,FALSE)</f>
        <v>2</v>
      </c>
    </row>
    <row r="13" spans="1:17" ht="28" customHeight="1" x14ac:dyDescent="0.6">
      <c r="A13" s="82" t="str">
        <f>'Enrollee File- PASTE FROM WIKI'!A12</f>
        <v>df67de0d-a276-4a93-b935-a58a0132a17e</v>
      </c>
      <c r="B13" s="50" t="str">
        <f>VLOOKUP(A13,'Enrollee File- PASTE FROM WIKI'!$A:$D,3,FALSE)</f>
        <v>Carmen Ramos</v>
      </c>
      <c r="C13" s="35" t="str">
        <f>VLOOKUP(A13,'Enrollee File- PASTE FROM WIKI'!$A:$D,4,FALSE)</f>
        <v>Enrolled</v>
      </c>
      <c r="D13" s="25" t="str">
        <f>VLOOKUP(A13,'Enrollee File- PASTE FROM WIKI'!$A:$AP,42,FALSE)</f>
        <v>Marlowe Knipes</v>
      </c>
      <c r="E13" s="50" t="str">
        <f>VLOOKUP(A13,'Enrollee File- PASTE FROM WIKI'!$A:$AQ,43,FALSE)</f>
        <v xml:space="preserve">X556 Bronx Park Middle School </v>
      </c>
      <c r="F13" s="36">
        <f>VLOOKUP(A13,'Enrollee File- PASTE FROM WIKI'!$A:$T,20,FALSE)</f>
        <v>2</v>
      </c>
      <c r="G13" s="36">
        <f>VLOOKUP(A13,'Enrollee File- PASTE FROM WIKI'!$A:$U,21,FALSE)</f>
        <v>3</v>
      </c>
      <c r="H13" s="36">
        <f>VLOOKUP(A13,'Enrollee File- PASTE FROM WIKI'!$A:$V,22,FALSE)</f>
        <v>2</v>
      </c>
      <c r="I13" s="36">
        <f>VLOOKUP(A13,'Enrollee File- PASTE FROM WIKI'!$A:$W,23,FALSE)</f>
        <v>3</v>
      </c>
      <c r="J13" s="37">
        <f>VLOOKUP(A13,'Enrollee File- PASTE FROM WIKI'!$A:$S,19,FALSE)</f>
        <v>2.5</v>
      </c>
      <c r="K13" s="50">
        <f>VLOOKUP(A13,'Enrollee File- PASTE FROM WIKI'!$A:$Z,26,FALSE)</f>
        <v>2</v>
      </c>
      <c r="L13" s="31">
        <f>VLOOKUP(A13,'Enrollee File- PASTE FROM WIKI'!$A:$AA,27,FALSE)</f>
        <v>3</v>
      </c>
      <c r="M13" s="31">
        <f>VLOOKUP(A13,'Enrollee File- PASTE FROM WIKI'!$A:$AB,28,FALSE)</f>
        <v>3</v>
      </c>
      <c r="N13" s="31">
        <f>VLOOKUP(A13,'Enrollee File- PASTE FROM WIKI'!$A:$AC,29,FALSE)</f>
        <v>2</v>
      </c>
      <c r="O13" s="31">
        <f>VLOOKUP(A13,'Enrollee File- PASTE FROM WIKI'!$A:$AD,30,FALSE)</f>
        <v>3</v>
      </c>
      <c r="P13" s="31">
        <f>VLOOKUP(A13,'Enrollee File- PASTE FROM WIKI'!$A:$AO,41,FALSE)</f>
        <v>3</v>
      </c>
      <c r="Q13" s="33">
        <f>VLOOKUP(A13,'Enrollee File- PASTE FROM WIKI'!$A:$Y,25,FALSE)</f>
        <v>2.67</v>
      </c>
    </row>
    <row r="14" spans="1:17" ht="28" customHeight="1" x14ac:dyDescent="0.6">
      <c r="A14" s="82" t="str">
        <f>'Enrollee File- PASTE FROM WIKI'!A13</f>
        <v>2d62848f-b1ce-4ad8-a40b-a58c0008c406</v>
      </c>
      <c r="B14" s="50" t="str">
        <f>VLOOKUP(A14,'Enrollee File- PASTE FROM WIKI'!$A:$D,3,FALSE)</f>
        <v>Casey Penk</v>
      </c>
      <c r="C14" s="35" t="str">
        <f>VLOOKUP(A14,'Enrollee File- PASTE FROM WIKI'!$A:$D,4,FALSE)</f>
        <v>Enrolled</v>
      </c>
      <c r="D14" s="25" t="str">
        <f>VLOOKUP(A14,'Enrollee File- PASTE FROM WIKI'!$A:$AP,42,FALSE)</f>
        <v>Pamela Ackert Schons</v>
      </c>
      <c r="E14" s="50" t="str">
        <f>VLOOKUP(A14,'Enrollee File- PASTE FROM WIKI'!$A:$AQ,43,FALSE)</f>
        <v xml:space="preserve">M052 J.H.S. 052 Inwood </v>
      </c>
      <c r="F14" s="36">
        <f>VLOOKUP(A14,'Enrollee File- PASTE FROM WIKI'!$A:$T,20,FALSE)</f>
        <v>3</v>
      </c>
      <c r="G14" s="36">
        <f>VLOOKUP(A14,'Enrollee File- PASTE FROM WIKI'!$A:$U,21,FALSE)</f>
        <v>3</v>
      </c>
      <c r="H14" s="36">
        <f>VLOOKUP(A14,'Enrollee File- PASTE FROM WIKI'!$A:$V,22,FALSE)</f>
        <v>3</v>
      </c>
      <c r="I14" s="36">
        <f>VLOOKUP(A14,'Enrollee File- PASTE FROM WIKI'!$A:$W,23,FALSE)</f>
        <v>3</v>
      </c>
      <c r="J14" s="37">
        <f>VLOOKUP(A14,'Enrollee File- PASTE FROM WIKI'!$A:$S,19,FALSE)</f>
        <v>3</v>
      </c>
      <c r="K14" s="50">
        <f>VLOOKUP(A14,'Enrollee File- PASTE FROM WIKI'!$A:$Z,26,FALSE)</f>
        <v>2</v>
      </c>
      <c r="L14" s="31">
        <f>VLOOKUP(A14,'Enrollee File- PASTE FROM WIKI'!$A:$AA,27,FALSE)</f>
        <v>3</v>
      </c>
      <c r="M14" s="31">
        <f>VLOOKUP(A14,'Enrollee File- PASTE FROM WIKI'!$A:$AB,28,FALSE)</f>
        <v>3</v>
      </c>
      <c r="N14" s="31">
        <f>VLOOKUP(A14,'Enrollee File- PASTE FROM WIKI'!$A:$AC,29,FALSE)</f>
        <v>2</v>
      </c>
      <c r="O14" s="31">
        <f>VLOOKUP(A14,'Enrollee File- PASTE FROM WIKI'!$A:$AD,30,FALSE)</f>
        <v>2</v>
      </c>
      <c r="P14" s="31">
        <f>VLOOKUP(A14,'Enrollee File- PASTE FROM WIKI'!$A:$AO,41,FALSE)</f>
        <v>2</v>
      </c>
      <c r="Q14" s="33">
        <f>VLOOKUP(A14,'Enrollee File- PASTE FROM WIKI'!$A:$Y,25,FALSE)</f>
        <v>2.33</v>
      </c>
    </row>
    <row r="15" spans="1:17" ht="28" customHeight="1" x14ac:dyDescent="0.6">
      <c r="A15" s="82" t="str">
        <f>'Enrollee File- PASTE FROM WIKI'!A14</f>
        <v>d02925ac-aacf-4077-a496-a5b400a156f4</v>
      </c>
      <c r="B15" s="50" t="str">
        <f>VLOOKUP(A15,'Enrollee File- PASTE FROM WIKI'!$A:$D,3,FALSE)</f>
        <v>Casilda Ruiz</v>
      </c>
      <c r="C15" s="35" t="str">
        <f>VLOOKUP(A15,'Enrollee File- PASTE FROM WIKI'!$A:$D,4,FALSE)</f>
        <v>Enrolled</v>
      </c>
      <c r="D15" s="25" t="str">
        <f>VLOOKUP(A15,'Enrollee File- PASTE FROM WIKI'!$A:$AP,42,FALSE)</f>
        <v>Charlotte Wellington</v>
      </c>
      <c r="E15" s="50" t="str">
        <f>VLOOKUP(A15,'Enrollee File- PASTE FROM WIKI'!$A:$AQ,43,FALSE)</f>
        <v xml:space="preserve">X323 Bronx Writing Academy </v>
      </c>
      <c r="F15" s="36">
        <f>VLOOKUP(A15,'Enrollee File- PASTE FROM WIKI'!$A:$T,20,FALSE)</f>
        <v>2</v>
      </c>
      <c r="G15" s="36">
        <f>VLOOKUP(A15,'Enrollee File- PASTE FROM WIKI'!$A:$U,21,FALSE)</f>
        <v>2</v>
      </c>
      <c r="H15" s="36">
        <f>VLOOKUP(A15,'Enrollee File- PASTE FROM WIKI'!$A:$V,22,FALSE)</f>
        <v>2</v>
      </c>
      <c r="I15" s="36">
        <f>VLOOKUP(A15,'Enrollee File- PASTE FROM WIKI'!$A:$W,23,FALSE)</f>
        <v>2</v>
      </c>
      <c r="J15" s="37">
        <f>VLOOKUP(A15,'Enrollee File- PASTE FROM WIKI'!$A:$S,19,FALSE)</f>
        <v>2</v>
      </c>
      <c r="K15" s="50">
        <f>VLOOKUP(A15,'Enrollee File- PASTE FROM WIKI'!$A:$Z,26,FALSE)</f>
        <v>3</v>
      </c>
      <c r="L15" s="31">
        <f>VLOOKUP(A15,'Enrollee File- PASTE FROM WIKI'!$A:$AA,27,FALSE)</f>
        <v>2</v>
      </c>
      <c r="M15" s="31">
        <f>VLOOKUP(A15,'Enrollee File- PASTE FROM WIKI'!$A:$AB,28,FALSE)</f>
        <v>3</v>
      </c>
      <c r="N15" s="31">
        <f>VLOOKUP(A15,'Enrollee File- PASTE FROM WIKI'!$A:$AC,29,FALSE)</f>
        <v>1</v>
      </c>
      <c r="O15" s="31">
        <f>VLOOKUP(A15,'Enrollee File- PASTE FROM WIKI'!$A:$AD,30,FALSE)</f>
        <v>2</v>
      </c>
      <c r="P15" s="31">
        <f>VLOOKUP(A15,'Enrollee File- PASTE FROM WIKI'!$A:$AO,41,FALSE)</f>
        <v>3</v>
      </c>
      <c r="Q15" s="33">
        <f>VLOOKUP(A15,'Enrollee File- PASTE FROM WIKI'!$A:$Y,25,FALSE)</f>
        <v>2.33</v>
      </c>
    </row>
    <row r="16" spans="1:17" ht="28" customHeight="1" x14ac:dyDescent="0.6">
      <c r="A16" s="82" t="str">
        <f>'Enrollee File- PASTE FROM WIKI'!A15</f>
        <v>0786adc0-ff51-4ded-aec0-a5a100b1c143</v>
      </c>
      <c r="B16" s="50" t="str">
        <f>VLOOKUP(A16,'Enrollee File- PASTE FROM WIKI'!$A:$D,3,FALSE)</f>
        <v>Charlotte Dooling</v>
      </c>
      <c r="C16" s="35" t="str">
        <f>VLOOKUP(A16,'Enrollee File- PASTE FROM WIKI'!$A:$D,4,FALSE)</f>
        <v>Withdrawn</v>
      </c>
      <c r="D16" s="25">
        <f>VLOOKUP(A16,'Enrollee File- PASTE FROM WIKI'!$A:$AP,42,FALSE)</f>
        <v>0</v>
      </c>
      <c r="E16" s="50">
        <f>VLOOKUP(A16,'Enrollee File- PASTE FROM WIKI'!$A:$AQ,43,FALSE)</f>
        <v>0</v>
      </c>
      <c r="F16" s="36" t="str">
        <f>VLOOKUP(A16,'Enrollee File- PASTE FROM WIKI'!$A:$T,20,FALSE)</f>
        <v>Missing</v>
      </c>
      <c r="G16" s="36" t="str">
        <f>VLOOKUP(A16,'Enrollee File- PASTE FROM WIKI'!$A:$U,21,FALSE)</f>
        <v>Missing</v>
      </c>
      <c r="H16" s="36" t="str">
        <f>VLOOKUP(A16,'Enrollee File- PASTE FROM WIKI'!$A:$V,22,FALSE)</f>
        <v>Missing</v>
      </c>
      <c r="I16" s="36" t="str">
        <f>VLOOKUP(A16,'Enrollee File- PASTE FROM WIKI'!$A:$W,23,FALSE)</f>
        <v>Missing</v>
      </c>
      <c r="J16" s="37" t="str">
        <f>VLOOKUP(A16,'Enrollee File- PASTE FROM WIKI'!$A:$S,19,FALSE)</f>
        <v>Missing</v>
      </c>
      <c r="K16" s="50">
        <f>VLOOKUP(A16,'Enrollee File- PASTE FROM WIKI'!$A:$Z,26,FALSE)</f>
        <v>3</v>
      </c>
      <c r="L16" s="31">
        <f>VLOOKUP(A16,'Enrollee File- PASTE FROM WIKI'!$A:$AA,27,FALSE)</f>
        <v>3</v>
      </c>
      <c r="M16" s="31" t="str">
        <f>VLOOKUP(A16,'Enrollee File- PASTE FROM WIKI'!$A:$AB,28,FALSE)</f>
        <v>Missing</v>
      </c>
      <c r="N16" s="31" t="str">
        <f>VLOOKUP(A16,'Enrollee File- PASTE FROM WIKI'!$A:$AC,29,FALSE)</f>
        <v>Missing</v>
      </c>
      <c r="O16" s="31" t="str">
        <f>VLOOKUP(A16,'Enrollee File- PASTE FROM WIKI'!$A:$AD,30,FALSE)</f>
        <v>Missing</v>
      </c>
      <c r="P16" s="31" t="str">
        <f>VLOOKUP(A16,'Enrollee File- PASTE FROM WIKI'!$A:$AO,41,FALSE)</f>
        <v>Missing</v>
      </c>
      <c r="Q16" s="33">
        <f>VLOOKUP(A16,'Enrollee File- PASTE FROM WIKI'!$A:$Y,25,FALSE)</f>
        <v>3</v>
      </c>
    </row>
    <row r="17" spans="1:17" ht="28" customHeight="1" x14ac:dyDescent="0.6">
      <c r="A17" s="82" t="str">
        <f>'Enrollee File- PASTE FROM WIKI'!A16</f>
        <v>b2a803a2-f94c-447a-855d-a5b300e4ae37</v>
      </c>
      <c r="B17" s="50" t="str">
        <f>VLOOKUP(A17,'Enrollee File- PASTE FROM WIKI'!$A:$D,3,FALSE)</f>
        <v>Chirrard Cameau</v>
      </c>
      <c r="C17" s="35" t="str">
        <f>VLOOKUP(A17,'Enrollee File- PASTE FROM WIKI'!$A:$D,4,FALSE)</f>
        <v>Enrolled</v>
      </c>
      <c r="D17" s="25" t="str">
        <f>VLOOKUP(A17,'Enrollee File- PASTE FROM WIKI'!$A:$AP,42,FALSE)</f>
        <v>Fran Piccone</v>
      </c>
      <c r="E17" s="50" t="str">
        <f>VLOOKUP(A17,'Enrollee File- PASTE FROM WIKI'!$A:$AQ,43,FALSE)</f>
        <v xml:space="preserve">Q137 MS 137 Q </v>
      </c>
      <c r="F17" s="36">
        <f>VLOOKUP(A17,'Enrollee File- PASTE FROM WIKI'!$A:$T,20,FALSE)</f>
        <v>2</v>
      </c>
      <c r="G17" s="36">
        <f>VLOOKUP(A17,'Enrollee File- PASTE FROM WIKI'!$A:$U,21,FALSE)</f>
        <v>2</v>
      </c>
      <c r="H17" s="36">
        <f>VLOOKUP(A17,'Enrollee File- PASTE FROM WIKI'!$A:$V,22,FALSE)</f>
        <v>3</v>
      </c>
      <c r="I17" s="36">
        <f>VLOOKUP(A17,'Enrollee File- PASTE FROM WIKI'!$A:$W,23,FALSE)</f>
        <v>3</v>
      </c>
      <c r="J17" s="37">
        <f>VLOOKUP(A17,'Enrollee File- PASTE FROM WIKI'!$A:$S,19,FALSE)</f>
        <v>2.5</v>
      </c>
      <c r="K17" s="50">
        <f>VLOOKUP(A17,'Enrollee File- PASTE FROM WIKI'!$A:$Z,26,FALSE)</f>
        <v>2</v>
      </c>
      <c r="L17" s="31">
        <f>VLOOKUP(A17,'Enrollee File- PASTE FROM WIKI'!$A:$AA,27,FALSE)</f>
        <v>3</v>
      </c>
      <c r="M17" s="31">
        <f>VLOOKUP(A17,'Enrollee File- PASTE FROM WIKI'!$A:$AB,28,FALSE)</f>
        <v>3</v>
      </c>
      <c r="N17" s="31">
        <f>VLOOKUP(A17,'Enrollee File- PASTE FROM WIKI'!$A:$AC,29,FALSE)</f>
        <v>3</v>
      </c>
      <c r="O17" s="31">
        <f>VLOOKUP(A17,'Enrollee File- PASTE FROM WIKI'!$A:$AD,30,FALSE)</f>
        <v>2</v>
      </c>
      <c r="P17" s="31">
        <f>VLOOKUP(A17,'Enrollee File- PASTE FROM WIKI'!$A:$AO,41,FALSE)</f>
        <v>3</v>
      </c>
      <c r="Q17" s="33">
        <f>VLOOKUP(A17,'Enrollee File- PASTE FROM WIKI'!$A:$Y,25,FALSE)</f>
        <v>2.67</v>
      </c>
    </row>
    <row r="18" spans="1:17" ht="28" customHeight="1" x14ac:dyDescent="0.6">
      <c r="A18" s="82" t="str">
        <f>'Enrollee File- PASTE FROM WIKI'!A17</f>
        <v>407e8174-b0f7-4f0b-8350-a5b20132d5d3</v>
      </c>
      <c r="B18" s="50" t="str">
        <f>VLOOKUP(A18,'Enrollee File- PASTE FROM WIKI'!$A:$D,3,FALSE)</f>
        <v>Chris Cummins</v>
      </c>
      <c r="C18" s="35" t="str">
        <f>VLOOKUP(A18,'Enrollee File- PASTE FROM WIKI'!$A:$D,4,FALSE)</f>
        <v>Enrolled</v>
      </c>
      <c r="D18" s="25" t="str">
        <f>VLOOKUP(A18,'Enrollee File- PASTE FROM WIKI'!$A:$AP,42,FALSE)</f>
        <v>Grisel Cordero</v>
      </c>
      <c r="E18" s="50" t="str">
        <f>VLOOKUP(A18,'Enrollee File- PASTE FROM WIKI'!$A:$AQ,43,FALSE)</f>
        <v xml:space="preserve">X323 Bronx Writing Academy </v>
      </c>
      <c r="F18" s="36">
        <f>VLOOKUP(A18,'Enrollee File- PASTE FROM WIKI'!$A:$T,20,FALSE)</f>
        <v>2</v>
      </c>
      <c r="G18" s="36">
        <f>VLOOKUP(A18,'Enrollee File- PASTE FROM WIKI'!$A:$U,21,FALSE)</f>
        <v>3</v>
      </c>
      <c r="H18" s="36">
        <f>VLOOKUP(A18,'Enrollee File- PASTE FROM WIKI'!$A:$V,22,FALSE)</f>
        <v>3</v>
      </c>
      <c r="I18" s="36">
        <f>VLOOKUP(A18,'Enrollee File- PASTE FROM WIKI'!$A:$W,23,FALSE)</f>
        <v>3</v>
      </c>
      <c r="J18" s="37">
        <f>VLOOKUP(A18,'Enrollee File- PASTE FROM WIKI'!$A:$S,19,FALSE)</f>
        <v>2.75</v>
      </c>
      <c r="K18" s="50">
        <f>VLOOKUP(A18,'Enrollee File- PASTE FROM WIKI'!$A:$Z,26,FALSE)</f>
        <v>3</v>
      </c>
      <c r="L18" s="31">
        <f>VLOOKUP(A18,'Enrollee File- PASTE FROM WIKI'!$A:$AA,27,FALSE)</f>
        <v>3</v>
      </c>
      <c r="M18" s="31">
        <f>VLOOKUP(A18,'Enrollee File- PASTE FROM WIKI'!$A:$AB,28,FALSE)</f>
        <v>2</v>
      </c>
      <c r="N18" s="31">
        <f>VLOOKUP(A18,'Enrollee File- PASTE FROM WIKI'!$A:$AC,29,FALSE)</f>
        <v>3</v>
      </c>
      <c r="O18" s="31">
        <f>VLOOKUP(A18,'Enrollee File- PASTE FROM WIKI'!$A:$AD,30,FALSE)</f>
        <v>3</v>
      </c>
      <c r="P18" s="31">
        <f>VLOOKUP(A18,'Enrollee File- PASTE FROM WIKI'!$A:$AO,41,FALSE)</f>
        <v>1</v>
      </c>
      <c r="Q18" s="33">
        <f>VLOOKUP(A18,'Enrollee File- PASTE FROM WIKI'!$A:$Y,25,FALSE)</f>
        <v>2.5</v>
      </c>
    </row>
    <row r="19" spans="1:17" ht="28" customHeight="1" x14ac:dyDescent="0.6">
      <c r="A19" s="82" t="str">
        <f>'Enrollee File- PASTE FROM WIKI'!A18</f>
        <v>4af6fa7a-eabe-4ad1-a01f-a57c0160d515</v>
      </c>
      <c r="B19" s="50" t="str">
        <f>VLOOKUP(A19,'Enrollee File- PASTE FROM WIKI'!$A:$D,3,FALSE)</f>
        <v>Chris Matheson</v>
      </c>
      <c r="C19" s="35" t="str">
        <f>VLOOKUP(A19,'Enrollee File- PASTE FROM WIKI'!$A:$D,4,FALSE)</f>
        <v>Enrolled</v>
      </c>
      <c r="D19" s="25" t="str">
        <f>VLOOKUP(A19,'Enrollee File- PASTE FROM WIKI'!$A:$AP,42,FALSE)</f>
        <v>Katherine Pogue</v>
      </c>
      <c r="E19" s="50" t="str">
        <f>VLOOKUP(A19,'Enrollee File- PASTE FROM WIKI'!$A:$AQ,43,FALSE)</f>
        <v xml:space="preserve">K422 Spring Creek Community School </v>
      </c>
      <c r="F19" s="36">
        <f>VLOOKUP(A19,'Enrollee File- PASTE FROM WIKI'!$A:$T,20,FALSE)</f>
        <v>2</v>
      </c>
      <c r="G19" s="36">
        <f>VLOOKUP(A19,'Enrollee File- PASTE FROM WIKI'!$A:$U,21,FALSE)</f>
        <v>2</v>
      </c>
      <c r="H19" s="36">
        <f>VLOOKUP(A19,'Enrollee File- PASTE FROM WIKI'!$A:$V,22,FALSE)</f>
        <v>3</v>
      </c>
      <c r="I19" s="36">
        <f>VLOOKUP(A19,'Enrollee File- PASTE FROM WIKI'!$A:$W,23,FALSE)</f>
        <v>2</v>
      </c>
      <c r="J19" s="37">
        <f>VLOOKUP(A19,'Enrollee File- PASTE FROM WIKI'!$A:$S,19,FALSE)</f>
        <v>2.25</v>
      </c>
      <c r="K19" s="50">
        <f>VLOOKUP(A19,'Enrollee File- PASTE FROM WIKI'!$A:$Z,26,FALSE)</f>
        <v>3</v>
      </c>
      <c r="L19" s="31">
        <f>VLOOKUP(A19,'Enrollee File- PASTE FROM WIKI'!$A:$AA,27,FALSE)</f>
        <v>3</v>
      </c>
      <c r="M19" s="31">
        <f>VLOOKUP(A19,'Enrollee File- PASTE FROM WIKI'!$A:$AB,28,FALSE)</f>
        <v>3</v>
      </c>
      <c r="N19" s="31">
        <f>VLOOKUP(A19,'Enrollee File- PASTE FROM WIKI'!$A:$AC,29,FALSE)</f>
        <v>3</v>
      </c>
      <c r="O19" s="31">
        <f>VLOOKUP(A19,'Enrollee File- PASTE FROM WIKI'!$A:$AD,30,FALSE)</f>
        <v>3</v>
      </c>
      <c r="P19" s="31">
        <f>VLOOKUP(A19,'Enrollee File- PASTE FROM WIKI'!$A:$AO,41,FALSE)</f>
        <v>3</v>
      </c>
      <c r="Q19" s="33">
        <f>VLOOKUP(A19,'Enrollee File- PASTE FROM WIKI'!$A:$Y,25,FALSE)</f>
        <v>3</v>
      </c>
    </row>
    <row r="20" spans="1:17" ht="28" customHeight="1" x14ac:dyDescent="0.6">
      <c r="A20" s="82" t="str">
        <f>'Enrollee File- PASTE FROM WIKI'!A19</f>
        <v>dabc9d29-cfb3-4c0c-9bd5-a5b700f8a438</v>
      </c>
      <c r="B20" s="50" t="str">
        <f>VLOOKUP(A20,'Enrollee File- PASTE FROM WIKI'!$A:$D,3,FALSE)</f>
        <v>Christina  Ortiz</v>
      </c>
      <c r="C20" s="35" t="str">
        <f>VLOOKUP(A20,'Enrollee File- PASTE FROM WIKI'!$A:$D,4,FALSE)</f>
        <v>Enrolled</v>
      </c>
      <c r="D20" s="25" t="str">
        <f>VLOOKUP(A20,'Enrollee File- PASTE FROM WIKI'!$A:$AP,42,FALSE)</f>
        <v>Andrea Mazza</v>
      </c>
      <c r="E20" s="50" t="str">
        <f>VLOOKUP(A20,'Enrollee File- PASTE FROM WIKI'!$A:$AQ,43,FALSE)</f>
        <v xml:space="preserve">X176 P.S. X176 </v>
      </c>
      <c r="F20" s="36">
        <f>VLOOKUP(A20,'Enrollee File- PASTE FROM WIKI'!$A:$T,20,FALSE)</f>
        <v>3</v>
      </c>
      <c r="G20" s="36">
        <f>VLOOKUP(A20,'Enrollee File- PASTE FROM WIKI'!$A:$U,21,FALSE)</f>
        <v>3</v>
      </c>
      <c r="H20" s="36">
        <f>VLOOKUP(A20,'Enrollee File- PASTE FROM WIKI'!$A:$V,22,FALSE)</f>
        <v>3</v>
      </c>
      <c r="I20" s="36">
        <f>VLOOKUP(A20,'Enrollee File- PASTE FROM WIKI'!$A:$W,23,FALSE)</f>
        <v>3</v>
      </c>
      <c r="J20" s="37">
        <f>VLOOKUP(A20,'Enrollee File- PASTE FROM WIKI'!$A:$S,19,FALSE)</f>
        <v>3</v>
      </c>
      <c r="K20" s="50">
        <f>VLOOKUP(A20,'Enrollee File- PASTE FROM WIKI'!$A:$Z,26,FALSE)</f>
        <v>3</v>
      </c>
      <c r="L20" s="31">
        <f>VLOOKUP(A20,'Enrollee File- PASTE FROM WIKI'!$A:$AA,27,FALSE)</f>
        <v>3</v>
      </c>
      <c r="M20" s="31">
        <f>VLOOKUP(A20,'Enrollee File- PASTE FROM WIKI'!$A:$AB,28,FALSE)</f>
        <v>2</v>
      </c>
      <c r="N20" s="31">
        <f>VLOOKUP(A20,'Enrollee File- PASTE FROM WIKI'!$A:$AC,29,FALSE)</f>
        <v>2</v>
      </c>
      <c r="O20" s="31">
        <f>VLOOKUP(A20,'Enrollee File- PASTE FROM WIKI'!$A:$AD,30,FALSE)</f>
        <v>3</v>
      </c>
      <c r="P20" s="31" t="str">
        <f>VLOOKUP(A20,'Enrollee File- PASTE FROM WIKI'!$A:$AO,41,FALSE)</f>
        <v>Missing</v>
      </c>
      <c r="Q20" s="33">
        <f>VLOOKUP(A20,'Enrollee File- PASTE FROM WIKI'!$A:$Y,25,FALSE)</f>
        <v>2.6</v>
      </c>
    </row>
    <row r="21" spans="1:17" ht="28" customHeight="1" x14ac:dyDescent="0.6">
      <c r="A21" s="82" t="str">
        <f>'Enrollee File- PASTE FROM WIKI'!A20</f>
        <v>caf0ce8d-4c4b-4556-940c-a5a901022834</v>
      </c>
      <c r="B21" s="50" t="str">
        <f>VLOOKUP(A21,'Enrollee File- PASTE FROM WIKI'!$A:$D,3,FALSE)</f>
        <v>Christine Jelcic</v>
      </c>
      <c r="C21" s="35" t="str">
        <f>VLOOKUP(A21,'Enrollee File- PASTE FROM WIKI'!$A:$D,4,FALSE)</f>
        <v>Enrolled</v>
      </c>
      <c r="D21" s="25" t="str">
        <f>VLOOKUP(A21,'Enrollee File- PASTE FROM WIKI'!$A:$AP,42,FALSE)</f>
        <v>Mary Williams-Elibert</v>
      </c>
      <c r="E21" s="50" t="str">
        <f>VLOOKUP(A21,'Enrollee File- PASTE FROM WIKI'!$A:$AQ,43,FALSE)</f>
        <v xml:space="preserve">K071 Juan Morel Campos Secondary School </v>
      </c>
      <c r="F21" s="36">
        <f>VLOOKUP(A21,'Enrollee File- PASTE FROM WIKI'!$A:$T,20,FALSE)</f>
        <v>2</v>
      </c>
      <c r="G21" s="36">
        <f>VLOOKUP(A21,'Enrollee File- PASTE FROM WIKI'!$A:$U,21,FALSE)</f>
        <v>3</v>
      </c>
      <c r="H21" s="36">
        <f>VLOOKUP(A21,'Enrollee File- PASTE FROM WIKI'!$A:$V,22,FALSE)</f>
        <v>3</v>
      </c>
      <c r="I21" s="36">
        <f>VLOOKUP(A21,'Enrollee File- PASTE FROM WIKI'!$A:$W,23,FALSE)</f>
        <v>3</v>
      </c>
      <c r="J21" s="37">
        <f>VLOOKUP(A21,'Enrollee File- PASTE FROM WIKI'!$A:$S,19,FALSE)</f>
        <v>2.75</v>
      </c>
      <c r="K21" s="50">
        <f>VLOOKUP(A21,'Enrollee File- PASTE FROM WIKI'!$A:$Z,26,FALSE)</f>
        <v>3</v>
      </c>
      <c r="L21" s="31">
        <f>VLOOKUP(A21,'Enrollee File- PASTE FROM WIKI'!$A:$AA,27,FALSE)</f>
        <v>3</v>
      </c>
      <c r="M21" s="31">
        <f>VLOOKUP(A21,'Enrollee File- PASTE FROM WIKI'!$A:$AB,28,FALSE)</f>
        <v>3</v>
      </c>
      <c r="N21" s="31">
        <f>VLOOKUP(A21,'Enrollee File- PASTE FROM WIKI'!$A:$AC,29,FALSE)</f>
        <v>3</v>
      </c>
      <c r="O21" s="31">
        <f>VLOOKUP(A21,'Enrollee File- PASTE FROM WIKI'!$A:$AD,30,FALSE)</f>
        <v>3</v>
      </c>
      <c r="P21" s="31">
        <f>VLOOKUP(A21,'Enrollee File- PASTE FROM WIKI'!$A:$AO,41,FALSE)</f>
        <v>2</v>
      </c>
      <c r="Q21" s="33">
        <f>VLOOKUP(A21,'Enrollee File- PASTE FROM WIKI'!$A:$Y,25,FALSE)</f>
        <v>2.83</v>
      </c>
    </row>
    <row r="22" spans="1:17" ht="28" customHeight="1" x14ac:dyDescent="0.6">
      <c r="A22" s="82" t="str">
        <f>'Enrollee File- PASTE FROM WIKI'!A21</f>
        <v>c7b8d171-ddde-4474-8b3c-a51f00eabe08</v>
      </c>
      <c r="B22" s="50" t="str">
        <f>VLOOKUP(A22,'Enrollee File- PASTE FROM WIKI'!$A:$D,3,FALSE)</f>
        <v>Clarice Borgella</v>
      </c>
      <c r="C22" s="35" t="str">
        <f>VLOOKUP(A22,'Enrollee File- PASTE FROM WIKI'!$A:$D,4,FALSE)</f>
        <v>Enrolled</v>
      </c>
      <c r="D22" s="25" t="str">
        <f>VLOOKUP(A22,'Enrollee File- PASTE FROM WIKI'!$A:$AP,42,FALSE)</f>
        <v>Deirdre Metcalf</v>
      </c>
      <c r="E22" s="50" t="str">
        <f>VLOOKUP(A22,'Enrollee File- PASTE FROM WIKI'!$A:$AQ,43,FALSE)</f>
        <v xml:space="preserve">M057 James Weldon Johnson </v>
      </c>
      <c r="F22" s="36">
        <f>VLOOKUP(A22,'Enrollee File- PASTE FROM WIKI'!$A:$T,20,FALSE)</f>
        <v>2</v>
      </c>
      <c r="G22" s="36">
        <f>VLOOKUP(A22,'Enrollee File- PASTE FROM WIKI'!$A:$U,21,FALSE)</f>
        <v>2</v>
      </c>
      <c r="H22" s="36">
        <f>VLOOKUP(A22,'Enrollee File- PASTE FROM WIKI'!$A:$V,22,FALSE)</f>
        <v>3</v>
      </c>
      <c r="I22" s="36">
        <f>VLOOKUP(A22,'Enrollee File- PASTE FROM WIKI'!$A:$W,23,FALSE)</f>
        <v>3</v>
      </c>
      <c r="J22" s="37">
        <f>VLOOKUP(A22,'Enrollee File- PASTE FROM WIKI'!$A:$S,19,FALSE)</f>
        <v>2.5</v>
      </c>
      <c r="K22" s="50">
        <f>VLOOKUP(A22,'Enrollee File- PASTE FROM WIKI'!$A:$Z,26,FALSE)</f>
        <v>3</v>
      </c>
      <c r="L22" s="31">
        <f>VLOOKUP(A22,'Enrollee File- PASTE FROM WIKI'!$A:$AA,27,FALSE)</f>
        <v>3</v>
      </c>
      <c r="M22" s="31">
        <f>VLOOKUP(A22,'Enrollee File- PASTE FROM WIKI'!$A:$AB,28,FALSE)</f>
        <v>3</v>
      </c>
      <c r="N22" s="31">
        <f>VLOOKUP(A22,'Enrollee File- PASTE FROM WIKI'!$A:$AC,29,FALSE)</f>
        <v>2</v>
      </c>
      <c r="O22" s="31">
        <f>VLOOKUP(A22,'Enrollee File- PASTE FROM WIKI'!$A:$AD,30,FALSE)</f>
        <v>3</v>
      </c>
      <c r="P22" s="31">
        <f>VLOOKUP(A22,'Enrollee File- PASTE FROM WIKI'!$A:$AO,41,FALSE)</f>
        <v>2</v>
      </c>
      <c r="Q22" s="33">
        <f>VLOOKUP(A22,'Enrollee File- PASTE FROM WIKI'!$A:$Y,25,FALSE)</f>
        <v>2.67</v>
      </c>
    </row>
    <row r="23" spans="1:17" ht="28" customHeight="1" x14ac:dyDescent="0.6">
      <c r="A23" s="82" t="str">
        <f>'Enrollee File- PASTE FROM WIKI'!A22</f>
        <v>d9919f62-fa07-43a2-8353-a5a800ce9548</v>
      </c>
      <c r="B23" s="50" t="str">
        <f>VLOOKUP(A23,'Enrollee File- PASTE FROM WIKI'!$A:$D,3,FALSE)</f>
        <v>Crystal Davis</v>
      </c>
      <c r="C23" s="35" t="str">
        <f>VLOOKUP(A23,'Enrollee File- PASTE FROM WIKI'!$A:$D,4,FALSE)</f>
        <v>Enrolled</v>
      </c>
      <c r="D23" s="25" t="str">
        <f>VLOOKUP(A23,'Enrollee File- PASTE FROM WIKI'!$A:$AP,42,FALSE)</f>
        <v>Deirdre Metcalf</v>
      </c>
      <c r="E23" s="50" t="str">
        <f>VLOOKUP(A23,'Enrollee File- PASTE FROM WIKI'!$A:$AQ,43,FALSE)</f>
        <v xml:space="preserve">M057 James Weldon Johnson </v>
      </c>
      <c r="F23" s="36">
        <f>VLOOKUP(A23,'Enrollee File- PASTE FROM WIKI'!$A:$T,20,FALSE)</f>
        <v>2</v>
      </c>
      <c r="G23" s="36">
        <f>VLOOKUP(A23,'Enrollee File- PASTE FROM WIKI'!$A:$U,21,FALSE)</f>
        <v>3</v>
      </c>
      <c r="H23" s="36">
        <f>VLOOKUP(A23,'Enrollee File- PASTE FROM WIKI'!$A:$V,22,FALSE)</f>
        <v>3</v>
      </c>
      <c r="I23" s="36">
        <f>VLOOKUP(A23,'Enrollee File- PASTE FROM WIKI'!$A:$W,23,FALSE)</f>
        <v>3</v>
      </c>
      <c r="J23" s="37">
        <f>VLOOKUP(A23,'Enrollee File- PASTE FROM WIKI'!$A:$S,19,FALSE)</f>
        <v>2.75</v>
      </c>
      <c r="K23" s="50">
        <f>VLOOKUP(A23,'Enrollee File- PASTE FROM WIKI'!$A:$Z,26,FALSE)</f>
        <v>3</v>
      </c>
      <c r="L23" s="31">
        <f>VLOOKUP(A23,'Enrollee File- PASTE FROM WIKI'!$A:$AA,27,FALSE)</f>
        <v>2</v>
      </c>
      <c r="M23" s="31">
        <f>VLOOKUP(A23,'Enrollee File- PASTE FROM WIKI'!$A:$AB,28,FALSE)</f>
        <v>2</v>
      </c>
      <c r="N23" s="31">
        <f>VLOOKUP(A23,'Enrollee File- PASTE FROM WIKI'!$A:$AC,29,FALSE)</f>
        <v>3</v>
      </c>
      <c r="O23" s="31">
        <f>VLOOKUP(A23,'Enrollee File- PASTE FROM WIKI'!$A:$AD,30,FALSE)</f>
        <v>3</v>
      </c>
      <c r="P23" s="31">
        <f>VLOOKUP(A23,'Enrollee File- PASTE FROM WIKI'!$A:$AO,41,FALSE)</f>
        <v>3</v>
      </c>
      <c r="Q23" s="33">
        <f>VLOOKUP(A23,'Enrollee File- PASTE FROM WIKI'!$A:$Y,25,FALSE)</f>
        <v>2.67</v>
      </c>
    </row>
    <row r="24" spans="1:17" ht="28" customHeight="1" x14ac:dyDescent="0.6">
      <c r="A24" s="82" t="str">
        <f>'Enrollee File- PASTE FROM WIKI'!A23</f>
        <v>cd27e3d5-a45b-46f4-ad9a-a5ae01870db9</v>
      </c>
      <c r="B24" s="50" t="str">
        <f>VLOOKUP(A24,'Enrollee File- PASTE FROM WIKI'!$A:$D,3,FALSE)</f>
        <v>Curtis  Timmons</v>
      </c>
      <c r="C24" s="35" t="str">
        <f>VLOOKUP(A24,'Enrollee File- PASTE FROM WIKI'!$A:$D,4,FALSE)</f>
        <v>Enrolled</v>
      </c>
      <c r="D24" s="25" t="str">
        <f>VLOOKUP(A24,'Enrollee File- PASTE FROM WIKI'!$A:$AP,42,FALSE)</f>
        <v>Sohail Qureshi</v>
      </c>
      <c r="E24" s="50" t="str">
        <f>VLOOKUP(A24,'Enrollee File- PASTE FROM WIKI'!$A:$AQ,43,FALSE)</f>
        <v xml:space="preserve">X556 Bronx Park Middle School </v>
      </c>
      <c r="F24" s="36">
        <f>VLOOKUP(A24,'Enrollee File- PASTE FROM WIKI'!$A:$T,20,FALSE)</f>
        <v>3</v>
      </c>
      <c r="G24" s="36">
        <f>VLOOKUP(A24,'Enrollee File- PASTE FROM WIKI'!$A:$U,21,FALSE)</f>
        <v>3</v>
      </c>
      <c r="H24" s="36">
        <f>VLOOKUP(A24,'Enrollee File- PASTE FROM WIKI'!$A:$V,22,FALSE)</f>
        <v>3</v>
      </c>
      <c r="I24" s="36">
        <f>VLOOKUP(A24,'Enrollee File- PASTE FROM WIKI'!$A:$W,23,FALSE)</f>
        <v>3</v>
      </c>
      <c r="J24" s="37">
        <f>VLOOKUP(A24,'Enrollee File- PASTE FROM WIKI'!$A:$S,19,FALSE)</f>
        <v>3</v>
      </c>
      <c r="K24" s="50">
        <f>VLOOKUP(A24,'Enrollee File- PASTE FROM WIKI'!$A:$Z,26,FALSE)</f>
        <v>3</v>
      </c>
      <c r="L24" s="31">
        <f>VLOOKUP(A24,'Enrollee File- PASTE FROM WIKI'!$A:$AA,27,FALSE)</f>
        <v>3</v>
      </c>
      <c r="M24" s="31">
        <f>VLOOKUP(A24,'Enrollee File- PASTE FROM WIKI'!$A:$AB,28,FALSE)</f>
        <v>3</v>
      </c>
      <c r="N24" s="31">
        <f>VLOOKUP(A24,'Enrollee File- PASTE FROM WIKI'!$A:$AC,29,FALSE)</f>
        <v>2</v>
      </c>
      <c r="O24" s="31">
        <f>VLOOKUP(A24,'Enrollee File- PASTE FROM WIKI'!$A:$AD,30,FALSE)</f>
        <v>3</v>
      </c>
      <c r="P24" s="31">
        <f>VLOOKUP(A24,'Enrollee File- PASTE FROM WIKI'!$A:$AO,41,FALSE)</f>
        <v>3</v>
      </c>
      <c r="Q24" s="33">
        <f>VLOOKUP(A24,'Enrollee File- PASTE FROM WIKI'!$A:$Y,25,FALSE)</f>
        <v>2.83</v>
      </c>
    </row>
    <row r="25" spans="1:17" ht="28" customHeight="1" x14ac:dyDescent="0.6">
      <c r="A25" s="82" t="str">
        <f>'Enrollee File- PASTE FROM WIKI'!A24</f>
        <v>294c5344-05d5-4fd9-a99f-a532017dbae7</v>
      </c>
      <c r="B25" s="50" t="str">
        <f>VLOOKUP(A25,'Enrollee File- PASTE FROM WIKI'!$A:$D,3,FALSE)</f>
        <v>Dacota Pratt-Pariseau</v>
      </c>
      <c r="C25" s="35" t="str">
        <f>VLOOKUP(A25,'Enrollee File- PASTE FROM WIKI'!$A:$D,4,FALSE)</f>
        <v>Withdrawn</v>
      </c>
      <c r="D25" s="25">
        <f>VLOOKUP(A25,'Enrollee File- PASTE FROM WIKI'!$A:$AP,42,FALSE)</f>
        <v>0</v>
      </c>
      <c r="E25" s="50">
        <f>VLOOKUP(A25,'Enrollee File- PASTE FROM WIKI'!$A:$AQ,43,FALSE)</f>
        <v>0</v>
      </c>
      <c r="F25" s="36" t="str">
        <f>VLOOKUP(A25,'Enrollee File- PASTE FROM WIKI'!$A:$T,20,FALSE)</f>
        <v>Missing</v>
      </c>
      <c r="G25" s="36" t="str">
        <f>VLOOKUP(A25,'Enrollee File- PASTE FROM WIKI'!$A:$U,21,FALSE)</f>
        <v>Missing</v>
      </c>
      <c r="H25" s="36" t="str">
        <f>VLOOKUP(A25,'Enrollee File- PASTE FROM WIKI'!$A:$V,22,FALSE)</f>
        <v>Missing</v>
      </c>
      <c r="I25" s="36" t="str">
        <f>VLOOKUP(A25,'Enrollee File- PASTE FROM WIKI'!$A:$W,23,FALSE)</f>
        <v>Missing</v>
      </c>
      <c r="J25" s="37" t="str">
        <f>VLOOKUP(A25,'Enrollee File- PASTE FROM WIKI'!$A:$S,19,FALSE)</f>
        <v>Missing</v>
      </c>
      <c r="K25" s="50">
        <f>VLOOKUP(A25,'Enrollee File- PASTE FROM WIKI'!$A:$Z,26,FALSE)</f>
        <v>2</v>
      </c>
      <c r="L25" s="31">
        <f>VLOOKUP(A25,'Enrollee File- PASTE FROM WIKI'!$A:$AA,27,FALSE)</f>
        <v>3</v>
      </c>
      <c r="M25" s="31" t="str">
        <f>VLOOKUP(A25,'Enrollee File- PASTE FROM WIKI'!$A:$AB,28,FALSE)</f>
        <v>Missing</v>
      </c>
      <c r="N25" s="31" t="str">
        <f>VLOOKUP(A25,'Enrollee File- PASTE FROM WIKI'!$A:$AC,29,FALSE)</f>
        <v>Missing</v>
      </c>
      <c r="O25" s="31" t="str">
        <f>VLOOKUP(A25,'Enrollee File- PASTE FROM WIKI'!$A:$AD,30,FALSE)</f>
        <v>Missing</v>
      </c>
      <c r="P25" s="31" t="str">
        <f>VLOOKUP(A25,'Enrollee File- PASTE FROM WIKI'!$A:$AO,41,FALSE)</f>
        <v>Missing</v>
      </c>
      <c r="Q25" s="33">
        <f>VLOOKUP(A25,'Enrollee File- PASTE FROM WIKI'!$A:$Y,25,FALSE)</f>
        <v>2.5</v>
      </c>
    </row>
    <row r="26" spans="1:17" ht="28" customHeight="1" x14ac:dyDescent="0.6">
      <c r="A26" s="82" t="str">
        <f>'Enrollee File- PASTE FROM WIKI'!A25</f>
        <v>75b69c6d-c80f-44f3-a92f-a5c2008d6c4a</v>
      </c>
      <c r="B26" s="50" t="str">
        <f>VLOOKUP(A26,'Enrollee File- PASTE FROM WIKI'!$A:$D,3,FALSE)</f>
        <v>Damaris Hardial</v>
      </c>
      <c r="C26" s="35" t="str">
        <f>VLOOKUP(A26,'Enrollee File- PASTE FROM WIKI'!$A:$D,4,FALSE)</f>
        <v>Enrolled</v>
      </c>
      <c r="D26" s="25" t="str">
        <f>VLOOKUP(A26,'Enrollee File- PASTE FROM WIKI'!$A:$AP,42,FALSE)</f>
        <v>Heather Green</v>
      </c>
      <c r="E26" s="50" t="str">
        <f>VLOOKUP(A26,'Enrollee File- PASTE FROM WIKI'!$A:$AQ,43,FALSE)</f>
        <v xml:space="preserve">X296 South Bronx Academy for Applied Media </v>
      </c>
      <c r="F26" s="36">
        <f>VLOOKUP(A26,'Enrollee File- PASTE FROM WIKI'!$A:$T,20,FALSE)</f>
        <v>3</v>
      </c>
      <c r="G26" s="36">
        <f>VLOOKUP(A26,'Enrollee File- PASTE FROM WIKI'!$A:$U,21,FALSE)</f>
        <v>3</v>
      </c>
      <c r="H26" s="36">
        <f>VLOOKUP(A26,'Enrollee File- PASTE FROM WIKI'!$A:$V,22,FALSE)</f>
        <v>3</v>
      </c>
      <c r="I26" s="36">
        <f>VLOOKUP(A26,'Enrollee File- PASTE FROM WIKI'!$A:$W,23,FALSE)</f>
        <v>3</v>
      </c>
      <c r="J26" s="37">
        <f>VLOOKUP(A26,'Enrollee File- PASTE FROM WIKI'!$A:$S,19,FALSE)</f>
        <v>3</v>
      </c>
      <c r="K26" s="50">
        <f>VLOOKUP(A26,'Enrollee File- PASTE FROM WIKI'!$A:$Z,26,FALSE)</f>
        <v>3</v>
      </c>
      <c r="L26" s="31">
        <f>VLOOKUP(A26,'Enrollee File- PASTE FROM WIKI'!$A:$AA,27,FALSE)</f>
        <v>3</v>
      </c>
      <c r="M26" s="31">
        <f>VLOOKUP(A26,'Enrollee File- PASTE FROM WIKI'!$A:$AB,28,FALSE)</f>
        <v>3</v>
      </c>
      <c r="N26" s="31">
        <f>VLOOKUP(A26,'Enrollee File- PASTE FROM WIKI'!$A:$AC,29,FALSE)</f>
        <v>3</v>
      </c>
      <c r="O26" s="31">
        <f>VLOOKUP(A26,'Enrollee File- PASTE FROM WIKI'!$A:$AD,30,FALSE)</f>
        <v>3</v>
      </c>
      <c r="P26" s="31">
        <f>VLOOKUP(A26,'Enrollee File- PASTE FROM WIKI'!$A:$AO,41,FALSE)</f>
        <v>3</v>
      </c>
      <c r="Q26" s="33">
        <f>VLOOKUP(A26,'Enrollee File- PASTE FROM WIKI'!$A:$Y,25,FALSE)</f>
        <v>3</v>
      </c>
    </row>
    <row r="27" spans="1:17" ht="28" customHeight="1" x14ac:dyDescent="0.6">
      <c r="A27" s="82" t="str">
        <f>'Enrollee File- PASTE FROM WIKI'!A26</f>
        <v>63a55da7-9b4a-4714-afa4-a5df011d1a3b</v>
      </c>
      <c r="B27" s="50" t="str">
        <f>VLOOKUP(A27,'Enrollee File- PASTE FROM WIKI'!$A:$D,3,FALSE)</f>
        <v>Daniel Centeno</v>
      </c>
      <c r="C27" s="35" t="str">
        <f>VLOOKUP(A27,'Enrollee File- PASTE FROM WIKI'!$A:$D,4,FALSE)</f>
        <v>Enrolled</v>
      </c>
      <c r="D27" s="25" t="str">
        <f>VLOOKUP(A27,'Enrollee File- PASTE FROM WIKI'!$A:$AP,42,FALSE)</f>
        <v>Tatiana Baron</v>
      </c>
      <c r="E27" s="50" t="str">
        <f>VLOOKUP(A27,'Enrollee File- PASTE FROM WIKI'!$A:$AQ,43,FALSE)</f>
        <v xml:space="preserve">M079 Dr. Horan School M079 </v>
      </c>
      <c r="F27" s="36">
        <f>VLOOKUP(A27,'Enrollee File- PASTE FROM WIKI'!$A:$T,20,FALSE)</f>
        <v>3</v>
      </c>
      <c r="G27" s="36">
        <f>VLOOKUP(A27,'Enrollee File- PASTE FROM WIKI'!$A:$U,21,FALSE)</f>
        <v>3</v>
      </c>
      <c r="H27" s="36">
        <f>VLOOKUP(A27,'Enrollee File- PASTE FROM WIKI'!$A:$V,22,FALSE)</f>
        <v>3</v>
      </c>
      <c r="I27" s="36">
        <f>VLOOKUP(A27,'Enrollee File- PASTE FROM WIKI'!$A:$W,23,FALSE)</f>
        <v>3</v>
      </c>
      <c r="J27" s="37">
        <f>VLOOKUP(A27,'Enrollee File- PASTE FROM WIKI'!$A:$S,19,FALSE)</f>
        <v>3</v>
      </c>
      <c r="K27" s="50">
        <f>VLOOKUP(A27,'Enrollee File- PASTE FROM WIKI'!$A:$Z,26,FALSE)</f>
        <v>3</v>
      </c>
      <c r="L27" s="31">
        <f>VLOOKUP(A27,'Enrollee File- PASTE FROM WIKI'!$A:$AA,27,FALSE)</f>
        <v>3</v>
      </c>
      <c r="M27" s="31">
        <f>VLOOKUP(A27,'Enrollee File- PASTE FROM WIKI'!$A:$AB,28,FALSE)</f>
        <v>2</v>
      </c>
      <c r="N27" s="31">
        <f>VLOOKUP(A27,'Enrollee File- PASTE FROM WIKI'!$A:$AC,29,FALSE)</f>
        <v>3</v>
      </c>
      <c r="O27" s="31">
        <f>VLOOKUP(A27,'Enrollee File- PASTE FROM WIKI'!$A:$AD,30,FALSE)</f>
        <v>2</v>
      </c>
      <c r="P27" s="31">
        <f>VLOOKUP(A27,'Enrollee File- PASTE FROM WIKI'!$A:$AO,41,FALSE)</f>
        <v>3</v>
      </c>
      <c r="Q27" s="33">
        <f>VLOOKUP(A27,'Enrollee File- PASTE FROM WIKI'!$A:$Y,25,FALSE)</f>
        <v>2.67</v>
      </c>
    </row>
    <row r="28" spans="1:17" ht="28" customHeight="1" x14ac:dyDescent="0.6">
      <c r="A28" s="82" t="str">
        <f>'Enrollee File- PASTE FROM WIKI'!A27</f>
        <v>24c2431f-55c7-4d4d-8912-a58e018b37bd</v>
      </c>
      <c r="B28" s="50" t="str">
        <f>VLOOKUP(A28,'Enrollee File- PASTE FROM WIKI'!$A:$D,3,FALSE)</f>
        <v>Daniel Raskin</v>
      </c>
      <c r="C28" s="35" t="str">
        <f>VLOOKUP(A28,'Enrollee File- PASTE FROM WIKI'!$A:$D,4,FALSE)</f>
        <v>Enrolled</v>
      </c>
      <c r="D28" s="25" t="str">
        <f>VLOOKUP(A28,'Enrollee File- PASTE FROM WIKI'!$A:$AP,42,FALSE)</f>
        <v>Kaitlin Zisa</v>
      </c>
      <c r="E28" s="50" t="str">
        <f>VLOOKUP(A28,'Enrollee File- PASTE FROM WIKI'!$A:$AQ,43,FALSE)</f>
        <v xml:space="preserve">M079 Dr. Horan School M079 </v>
      </c>
      <c r="F28" s="36">
        <f>VLOOKUP(A28,'Enrollee File- PASTE FROM WIKI'!$A:$T,20,FALSE)</f>
        <v>3</v>
      </c>
      <c r="G28" s="36">
        <f>VLOOKUP(A28,'Enrollee File- PASTE FROM WIKI'!$A:$U,21,FALSE)</f>
        <v>3</v>
      </c>
      <c r="H28" s="36">
        <f>VLOOKUP(A28,'Enrollee File- PASTE FROM WIKI'!$A:$V,22,FALSE)</f>
        <v>3</v>
      </c>
      <c r="I28" s="36">
        <f>VLOOKUP(A28,'Enrollee File- PASTE FROM WIKI'!$A:$W,23,FALSE)</f>
        <v>3</v>
      </c>
      <c r="J28" s="37">
        <f>VLOOKUP(A28,'Enrollee File- PASTE FROM WIKI'!$A:$S,19,FALSE)</f>
        <v>3</v>
      </c>
      <c r="K28" s="50">
        <f>VLOOKUP(A28,'Enrollee File- PASTE FROM WIKI'!$A:$Z,26,FALSE)</f>
        <v>2</v>
      </c>
      <c r="L28" s="31">
        <f>VLOOKUP(A28,'Enrollee File- PASTE FROM WIKI'!$A:$AA,27,FALSE)</f>
        <v>3</v>
      </c>
      <c r="M28" s="31">
        <f>VLOOKUP(A28,'Enrollee File- PASTE FROM WIKI'!$A:$AB,28,FALSE)</f>
        <v>2</v>
      </c>
      <c r="N28" s="31">
        <f>VLOOKUP(A28,'Enrollee File- PASTE FROM WIKI'!$A:$AC,29,FALSE)</f>
        <v>3</v>
      </c>
      <c r="O28" s="31">
        <f>VLOOKUP(A28,'Enrollee File- PASTE FROM WIKI'!$A:$AD,30,FALSE)</f>
        <v>3</v>
      </c>
      <c r="P28" s="31">
        <f>VLOOKUP(A28,'Enrollee File- PASTE FROM WIKI'!$A:$AO,41,FALSE)</f>
        <v>2</v>
      </c>
      <c r="Q28" s="33">
        <f>VLOOKUP(A28,'Enrollee File- PASTE FROM WIKI'!$A:$Y,25,FALSE)</f>
        <v>2.5</v>
      </c>
    </row>
    <row r="29" spans="1:17" ht="28" customHeight="1" x14ac:dyDescent="0.6">
      <c r="A29" s="82" t="str">
        <f>'Enrollee File- PASTE FROM WIKI'!A28</f>
        <v>bfa3125d-ab66-401a-971b-a60500c476a7</v>
      </c>
      <c r="B29" s="50" t="str">
        <f>VLOOKUP(A29,'Enrollee File- PASTE FROM WIKI'!$A:$D,3,FALSE)</f>
        <v>Darien Best</v>
      </c>
      <c r="C29" s="35" t="str">
        <f>VLOOKUP(A29,'Enrollee File- PASTE FROM WIKI'!$A:$D,4,FALSE)</f>
        <v>Enrolled</v>
      </c>
      <c r="D29" s="25" t="str">
        <f>VLOOKUP(A29,'Enrollee File- PASTE FROM WIKI'!$A:$AP,42,FALSE)</f>
        <v>Kati Casey</v>
      </c>
      <c r="E29" s="50" t="str">
        <f>VLOOKUP(A29,'Enrollee File- PASTE FROM WIKI'!$A:$AQ,43,FALSE)</f>
        <v xml:space="preserve">K053 P.S. K053 </v>
      </c>
      <c r="F29" s="36">
        <f>VLOOKUP(A29,'Enrollee File- PASTE FROM WIKI'!$A:$T,20,FALSE)</f>
        <v>3</v>
      </c>
      <c r="G29" s="36">
        <f>VLOOKUP(A29,'Enrollee File- PASTE FROM WIKI'!$A:$U,21,FALSE)</f>
        <v>3</v>
      </c>
      <c r="H29" s="36">
        <f>VLOOKUP(A29,'Enrollee File- PASTE FROM WIKI'!$A:$V,22,FALSE)</f>
        <v>3</v>
      </c>
      <c r="I29" s="36">
        <f>VLOOKUP(A29,'Enrollee File- PASTE FROM WIKI'!$A:$W,23,FALSE)</f>
        <v>3</v>
      </c>
      <c r="J29" s="37">
        <f>VLOOKUP(A29,'Enrollee File- PASTE FROM WIKI'!$A:$S,19,FALSE)</f>
        <v>3</v>
      </c>
      <c r="K29" s="50">
        <f>VLOOKUP(A29,'Enrollee File- PASTE FROM WIKI'!$A:$Z,26,FALSE)</f>
        <v>3</v>
      </c>
      <c r="L29" s="31">
        <f>VLOOKUP(A29,'Enrollee File- PASTE FROM WIKI'!$A:$AA,27,FALSE)</f>
        <v>3</v>
      </c>
      <c r="M29" s="31">
        <f>VLOOKUP(A29,'Enrollee File- PASTE FROM WIKI'!$A:$AB,28,FALSE)</f>
        <v>3</v>
      </c>
      <c r="N29" s="31">
        <f>VLOOKUP(A29,'Enrollee File- PASTE FROM WIKI'!$A:$AC,29,FALSE)</f>
        <v>2</v>
      </c>
      <c r="O29" s="31">
        <f>VLOOKUP(A29,'Enrollee File- PASTE FROM WIKI'!$A:$AD,30,FALSE)</f>
        <v>3</v>
      </c>
      <c r="P29" s="31" t="str">
        <f>VLOOKUP(A29,'Enrollee File- PASTE FROM WIKI'!$A:$AO,41,FALSE)</f>
        <v>Missing</v>
      </c>
      <c r="Q29" s="33">
        <f>VLOOKUP(A29,'Enrollee File- PASTE FROM WIKI'!$A:$Y,25,FALSE)</f>
        <v>2.8</v>
      </c>
    </row>
    <row r="30" spans="1:17" ht="28" customHeight="1" x14ac:dyDescent="0.6">
      <c r="A30" s="82" t="str">
        <f>'Enrollee File- PASTE FROM WIKI'!A29</f>
        <v>089cfb06-3cca-4850-8305-a5c5011e3f5f</v>
      </c>
      <c r="B30" s="50" t="str">
        <f>VLOOKUP(A30,'Enrollee File- PASTE FROM WIKI'!$A:$D,3,FALSE)</f>
        <v>David  Lui</v>
      </c>
      <c r="C30" s="35" t="str">
        <f>VLOOKUP(A30,'Enrollee File- PASTE FROM WIKI'!$A:$D,4,FALSE)</f>
        <v>Enrolled</v>
      </c>
      <c r="D30" s="25" t="str">
        <f>VLOOKUP(A30,'Enrollee File- PASTE FROM WIKI'!$A:$AP,42,FALSE)</f>
        <v>Rachel Mcsween</v>
      </c>
      <c r="E30" s="50" t="str">
        <f>VLOOKUP(A30,'Enrollee File- PASTE FROM WIKI'!$A:$AQ,43,FALSE)</f>
        <v xml:space="preserve">K396 P.S. K396 </v>
      </c>
      <c r="F30" s="36">
        <f>VLOOKUP(A30,'Enrollee File- PASTE FROM WIKI'!$A:$T,20,FALSE)</f>
        <v>3</v>
      </c>
      <c r="G30" s="36">
        <f>VLOOKUP(A30,'Enrollee File- PASTE FROM WIKI'!$A:$U,21,FALSE)</f>
        <v>3</v>
      </c>
      <c r="H30" s="36">
        <f>VLOOKUP(A30,'Enrollee File- PASTE FROM WIKI'!$A:$V,22,FALSE)</f>
        <v>3</v>
      </c>
      <c r="I30" s="36">
        <f>VLOOKUP(A30,'Enrollee File- PASTE FROM WIKI'!$A:$W,23,FALSE)</f>
        <v>3</v>
      </c>
      <c r="J30" s="37">
        <f>VLOOKUP(A30,'Enrollee File- PASTE FROM WIKI'!$A:$S,19,FALSE)</f>
        <v>3</v>
      </c>
      <c r="K30" s="50">
        <f>VLOOKUP(A30,'Enrollee File- PASTE FROM WIKI'!$A:$Z,26,FALSE)</f>
        <v>3</v>
      </c>
      <c r="L30" s="31">
        <f>VLOOKUP(A30,'Enrollee File- PASTE FROM WIKI'!$A:$AA,27,FALSE)</f>
        <v>3</v>
      </c>
      <c r="M30" s="31">
        <f>VLOOKUP(A30,'Enrollee File- PASTE FROM WIKI'!$A:$AB,28,FALSE)</f>
        <v>2</v>
      </c>
      <c r="N30" s="31">
        <f>VLOOKUP(A30,'Enrollee File- PASTE FROM WIKI'!$A:$AC,29,FALSE)</f>
        <v>3</v>
      </c>
      <c r="O30" s="31">
        <f>VLOOKUP(A30,'Enrollee File- PASTE FROM WIKI'!$A:$AD,30,FALSE)</f>
        <v>2</v>
      </c>
      <c r="P30" s="31">
        <f>VLOOKUP(A30,'Enrollee File- PASTE FROM WIKI'!$A:$AO,41,FALSE)</f>
        <v>3</v>
      </c>
      <c r="Q30" s="33">
        <f>VLOOKUP(A30,'Enrollee File- PASTE FROM WIKI'!$A:$Y,25,FALSE)</f>
        <v>2.67</v>
      </c>
    </row>
    <row r="31" spans="1:17" ht="28" customHeight="1" x14ac:dyDescent="0.6">
      <c r="A31" s="82" t="str">
        <f>'Enrollee File- PASTE FROM WIKI'!A30</f>
        <v>676a67b6-c629-477b-af21-a524012fdb76</v>
      </c>
      <c r="B31" s="50" t="str">
        <f>VLOOKUP(A31,'Enrollee File- PASTE FROM WIKI'!$A:$D,3,FALSE)</f>
        <v>David Sheward</v>
      </c>
      <c r="C31" s="35" t="str">
        <f>VLOOKUP(A31,'Enrollee File- PASTE FROM WIKI'!$A:$D,4,FALSE)</f>
        <v>Enrolled</v>
      </c>
      <c r="D31" s="25" t="str">
        <f>VLOOKUP(A31,'Enrollee File- PASTE FROM WIKI'!$A:$AP,42,FALSE)</f>
        <v>Elizabeth Putnam</v>
      </c>
      <c r="E31" s="50" t="str">
        <f>VLOOKUP(A31,'Enrollee File- PASTE FROM WIKI'!$A:$AQ,43,FALSE)</f>
        <v xml:space="preserve">M028 P.S. 028 Wright Brothers </v>
      </c>
      <c r="F31" s="36">
        <f>VLOOKUP(A31,'Enrollee File- PASTE FROM WIKI'!$A:$T,20,FALSE)</f>
        <v>3</v>
      </c>
      <c r="G31" s="36">
        <f>VLOOKUP(A31,'Enrollee File- PASTE FROM WIKI'!$A:$U,21,FALSE)</f>
        <v>3</v>
      </c>
      <c r="H31" s="36">
        <f>VLOOKUP(A31,'Enrollee File- PASTE FROM WIKI'!$A:$V,22,FALSE)</f>
        <v>3</v>
      </c>
      <c r="I31" s="36">
        <f>VLOOKUP(A31,'Enrollee File- PASTE FROM WIKI'!$A:$W,23,FALSE)</f>
        <v>3</v>
      </c>
      <c r="J31" s="37">
        <f>VLOOKUP(A31,'Enrollee File- PASTE FROM WIKI'!$A:$S,19,FALSE)</f>
        <v>3</v>
      </c>
      <c r="K31" s="50">
        <f>VLOOKUP(A31,'Enrollee File- PASTE FROM WIKI'!$A:$Z,26,FALSE)</f>
        <v>2</v>
      </c>
      <c r="L31" s="31">
        <f>VLOOKUP(A31,'Enrollee File- PASTE FROM WIKI'!$A:$AA,27,FALSE)</f>
        <v>2</v>
      </c>
      <c r="M31" s="31">
        <f>VLOOKUP(A31,'Enrollee File- PASTE FROM WIKI'!$A:$AB,28,FALSE)</f>
        <v>2</v>
      </c>
      <c r="N31" s="31">
        <f>VLOOKUP(A31,'Enrollee File- PASTE FROM WIKI'!$A:$AC,29,FALSE)</f>
        <v>2</v>
      </c>
      <c r="O31" s="31">
        <f>VLOOKUP(A31,'Enrollee File- PASTE FROM WIKI'!$A:$AD,30,FALSE)</f>
        <v>3</v>
      </c>
      <c r="P31" s="31">
        <f>VLOOKUP(A31,'Enrollee File- PASTE FROM WIKI'!$A:$AO,41,FALSE)</f>
        <v>2</v>
      </c>
      <c r="Q31" s="33">
        <f>VLOOKUP(A31,'Enrollee File- PASTE FROM WIKI'!$A:$Y,25,FALSE)</f>
        <v>2.17</v>
      </c>
    </row>
    <row r="32" spans="1:17" ht="28" customHeight="1" x14ac:dyDescent="0.6">
      <c r="A32" s="82" t="str">
        <f>'Enrollee File- PASTE FROM WIKI'!A31</f>
        <v>9333da77-4326-4230-bd01-a5a600e33d01</v>
      </c>
      <c r="B32" s="50" t="str">
        <f>VLOOKUP(A32,'Enrollee File- PASTE FROM WIKI'!$A:$D,3,FALSE)</f>
        <v>Deborah Stack</v>
      </c>
      <c r="C32" s="35" t="str">
        <f>VLOOKUP(A32,'Enrollee File- PASTE FROM WIKI'!$A:$D,4,FALSE)</f>
        <v>Enrolled</v>
      </c>
      <c r="D32" s="25" t="str">
        <f>VLOOKUP(A32,'Enrollee File- PASTE FROM WIKI'!$A:$AP,42,FALSE)</f>
        <v>Sam Mercuris</v>
      </c>
      <c r="E32" s="50" t="str">
        <f>VLOOKUP(A32,'Enrollee File- PASTE FROM WIKI'!$A:$AQ,43,FALSE)</f>
        <v xml:space="preserve">X556 Bronx Park Middle School </v>
      </c>
      <c r="F32" s="36">
        <f>VLOOKUP(A32,'Enrollee File- PASTE FROM WIKI'!$A:$T,20,FALSE)</f>
        <v>3</v>
      </c>
      <c r="G32" s="36">
        <f>VLOOKUP(A32,'Enrollee File- PASTE FROM WIKI'!$A:$U,21,FALSE)</f>
        <v>3</v>
      </c>
      <c r="H32" s="36">
        <f>VLOOKUP(A32,'Enrollee File- PASTE FROM WIKI'!$A:$V,22,FALSE)</f>
        <v>3</v>
      </c>
      <c r="I32" s="36">
        <f>VLOOKUP(A32,'Enrollee File- PASTE FROM WIKI'!$A:$W,23,FALSE)</f>
        <v>3</v>
      </c>
      <c r="J32" s="37">
        <f>VLOOKUP(A32,'Enrollee File- PASTE FROM WIKI'!$A:$S,19,FALSE)</f>
        <v>3</v>
      </c>
      <c r="K32" s="50">
        <f>VLOOKUP(A32,'Enrollee File- PASTE FROM WIKI'!$A:$Z,26,FALSE)</f>
        <v>3</v>
      </c>
      <c r="L32" s="31">
        <f>VLOOKUP(A32,'Enrollee File- PASTE FROM WIKI'!$A:$AA,27,FALSE)</f>
        <v>3</v>
      </c>
      <c r="M32" s="31">
        <f>VLOOKUP(A32,'Enrollee File- PASTE FROM WIKI'!$A:$AB,28,FALSE)</f>
        <v>3</v>
      </c>
      <c r="N32" s="31">
        <f>VLOOKUP(A32,'Enrollee File- PASTE FROM WIKI'!$A:$AC,29,FALSE)</f>
        <v>3</v>
      </c>
      <c r="O32" s="31">
        <f>VLOOKUP(A32,'Enrollee File- PASTE FROM WIKI'!$A:$AD,30,FALSE)</f>
        <v>3</v>
      </c>
      <c r="P32" s="31">
        <f>VLOOKUP(A32,'Enrollee File- PASTE FROM WIKI'!$A:$AO,41,FALSE)</f>
        <v>3</v>
      </c>
      <c r="Q32" s="33">
        <f>VLOOKUP(A32,'Enrollee File- PASTE FROM WIKI'!$A:$Y,25,FALSE)</f>
        <v>3</v>
      </c>
    </row>
    <row r="33" spans="1:17" ht="28" customHeight="1" x14ac:dyDescent="0.6">
      <c r="A33" s="82" t="str">
        <f>'Enrollee File- PASTE FROM WIKI'!A32</f>
        <v>3074e78c-2c59-4ab0-b2bf-a5fb0061c204</v>
      </c>
      <c r="B33" s="50" t="str">
        <f>VLOOKUP(A33,'Enrollee File- PASTE FROM WIKI'!$A:$D,3,FALSE)</f>
        <v>Deirdre Glascoe</v>
      </c>
      <c r="C33" s="35" t="str">
        <f>VLOOKUP(A33,'Enrollee File- PASTE FROM WIKI'!$A:$D,4,FALSE)</f>
        <v>Enrolled</v>
      </c>
      <c r="D33" s="25" t="str">
        <f>VLOOKUP(A33,'Enrollee File- PASTE FROM WIKI'!$A:$AP,42,FALSE)</f>
        <v>Jane Austrie-James</v>
      </c>
      <c r="E33" s="50" t="str">
        <f>VLOOKUP(A33,'Enrollee File- PASTE FROM WIKI'!$A:$AQ,43,FALSE)</f>
        <v xml:space="preserve">X012 P.S. X012 Lewis and Clark School </v>
      </c>
      <c r="F33" s="36">
        <f>VLOOKUP(A33,'Enrollee File- PASTE FROM WIKI'!$A:$T,20,FALSE)</f>
        <v>3</v>
      </c>
      <c r="G33" s="36">
        <f>VLOOKUP(A33,'Enrollee File- PASTE FROM WIKI'!$A:$U,21,FALSE)</f>
        <v>2</v>
      </c>
      <c r="H33" s="36">
        <f>VLOOKUP(A33,'Enrollee File- PASTE FROM WIKI'!$A:$V,22,FALSE)</f>
        <v>2</v>
      </c>
      <c r="I33" s="36">
        <f>VLOOKUP(A33,'Enrollee File- PASTE FROM WIKI'!$A:$W,23,FALSE)</f>
        <v>3</v>
      </c>
      <c r="J33" s="37">
        <f>VLOOKUP(A33,'Enrollee File- PASTE FROM WIKI'!$A:$S,19,FALSE)</f>
        <v>2.5</v>
      </c>
      <c r="K33" s="50">
        <f>VLOOKUP(A33,'Enrollee File- PASTE FROM WIKI'!$A:$Z,26,FALSE)</f>
        <v>3</v>
      </c>
      <c r="L33" s="31">
        <f>VLOOKUP(A33,'Enrollee File- PASTE FROM WIKI'!$A:$AA,27,FALSE)</f>
        <v>3</v>
      </c>
      <c r="M33" s="31">
        <f>VLOOKUP(A33,'Enrollee File- PASTE FROM WIKI'!$A:$AB,28,FALSE)</f>
        <v>3</v>
      </c>
      <c r="N33" s="31">
        <f>VLOOKUP(A33,'Enrollee File- PASTE FROM WIKI'!$A:$AC,29,FALSE)</f>
        <v>3</v>
      </c>
      <c r="O33" s="31">
        <f>VLOOKUP(A33,'Enrollee File- PASTE FROM WIKI'!$A:$AD,30,FALSE)</f>
        <v>3</v>
      </c>
      <c r="P33" s="31" t="str">
        <f>VLOOKUP(A33,'Enrollee File- PASTE FROM WIKI'!$A:$AO,41,FALSE)</f>
        <v>Missing</v>
      </c>
      <c r="Q33" s="33">
        <f>VLOOKUP(A33,'Enrollee File- PASTE FROM WIKI'!$A:$Y,25,FALSE)</f>
        <v>3</v>
      </c>
    </row>
    <row r="34" spans="1:17" ht="28" customHeight="1" x14ac:dyDescent="0.6">
      <c r="A34" s="82" t="str">
        <f>'Enrollee File- PASTE FROM WIKI'!A33</f>
        <v>b9550676-6e69-4eed-b140-a5830031b8ee</v>
      </c>
      <c r="B34" s="50" t="str">
        <f>VLOOKUP(A34,'Enrollee File- PASTE FROM WIKI'!$A:$D,3,FALSE)</f>
        <v>Denique Haynes</v>
      </c>
      <c r="C34" s="35" t="str">
        <f>VLOOKUP(A34,'Enrollee File- PASTE FROM WIKI'!$A:$D,4,FALSE)</f>
        <v>Enrolled</v>
      </c>
      <c r="D34" s="25" t="str">
        <f>VLOOKUP(A34,'Enrollee File- PASTE FROM WIKI'!$A:$AP,42,FALSE)</f>
        <v>Nadine Lewis-Knight</v>
      </c>
      <c r="E34" s="50" t="str">
        <f>VLOOKUP(A34,'Enrollee File- PASTE FROM WIKI'!$A:$AQ,43,FALSE)</f>
        <v xml:space="preserve">K028 P.S. 028 The Warren Prep Academy </v>
      </c>
      <c r="F34" s="36">
        <f>VLOOKUP(A34,'Enrollee File- PASTE FROM WIKI'!$A:$T,20,FALSE)</f>
        <v>3</v>
      </c>
      <c r="G34" s="36">
        <f>VLOOKUP(A34,'Enrollee File- PASTE FROM WIKI'!$A:$U,21,FALSE)</f>
        <v>3</v>
      </c>
      <c r="H34" s="36">
        <f>VLOOKUP(A34,'Enrollee File- PASTE FROM WIKI'!$A:$V,22,FALSE)</f>
        <v>3</v>
      </c>
      <c r="I34" s="36">
        <f>VLOOKUP(A34,'Enrollee File- PASTE FROM WIKI'!$A:$W,23,FALSE)</f>
        <v>3</v>
      </c>
      <c r="J34" s="37">
        <f>VLOOKUP(A34,'Enrollee File- PASTE FROM WIKI'!$A:$S,19,FALSE)</f>
        <v>3</v>
      </c>
      <c r="K34" s="50">
        <f>VLOOKUP(A34,'Enrollee File- PASTE FROM WIKI'!$A:$Z,26,FALSE)</f>
        <v>3</v>
      </c>
      <c r="L34" s="31">
        <f>VLOOKUP(A34,'Enrollee File- PASTE FROM WIKI'!$A:$AA,27,FALSE)</f>
        <v>3</v>
      </c>
      <c r="M34" s="31">
        <f>VLOOKUP(A34,'Enrollee File- PASTE FROM WIKI'!$A:$AB,28,FALSE)</f>
        <v>3</v>
      </c>
      <c r="N34" s="31">
        <f>VLOOKUP(A34,'Enrollee File- PASTE FROM WIKI'!$A:$AC,29,FALSE)</f>
        <v>3</v>
      </c>
      <c r="O34" s="31">
        <f>VLOOKUP(A34,'Enrollee File- PASTE FROM WIKI'!$A:$AD,30,FALSE)</f>
        <v>3</v>
      </c>
      <c r="P34" s="31">
        <f>VLOOKUP(A34,'Enrollee File- PASTE FROM WIKI'!$A:$AO,41,FALSE)</f>
        <v>3</v>
      </c>
      <c r="Q34" s="33">
        <f>VLOOKUP(A34,'Enrollee File- PASTE FROM WIKI'!$A:$Y,25,FALSE)</f>
        <v>3</v>
      </c>
    </row>
    <row r="35" spans="1:17" ht="28" customHeight="1" x14ac:dyDescent="0.6">
      <c r="A35" s="82" t="str">
        <f>'Enrollee File- PASTE FROM WIKI'!A34</f>
        <v>d19cef18-ff6d-4683-8478-a60300e62012</v>
      </c>
      <c r="B35" s="50" t="str">
        <f>VLOOKUP(A35,'Enrollee File- PASTE FROM WIKI'!$A:$D,3,FALSE)</f>
        <v>Devin Guiles</v>
      </c>
      <c r="C35" s="35" t="str">
        <f>VLOOKUP(A35,'Enrollee File- PASTE FROM WIKI'!$A:$D,4,FALSE)</f>
        <v>Enrolled</v>
      </c>
      <c r="D35" s="25" t="str">
        <f>VLOOKUP(A35,'Enrollee File- PASTE FROM WIKI'!$A:$AP,42,FALSE)</f>
        <v>Marlowe Knipes</v>
      </c>
      <c r="E35" s="50" t="str">
        <f>VLOOKUP(A35,'Enrollee File- PASTE FROM WIKI'!$A:$AQ,43,FALSE)</f>
        <v xml:space="preserve">X556 Bronx Park Middle School </v>
      </c>
      <c r="F35" s="36">
        <f>VLOOKUP(A35,'Enrollee File- PASTE FROM WIKI'!$A:$T,20,FALSE)</f>
        <v>3</v>
      </c>
      <c r="G35" s="36">
        <f>VLOOKUP(A35,'Enrollee File- PASTE FROM WIKI'!$A:$U,21,FALSE)</f>
        <v>3</v>
      </c>
      <c r="H35" s="36">
        <f>VLOOKUP(A35,'Enrollee File- PASTE FROM WIKI'!$A:$V,22,FALSE)</f>
        <v>3</v>
      </c>
      <c r="I35" s="36">
        <f>VLOOKUP(A35,'Enrollee File- PASTE FROM WIKI'!$A:$W,23,FALSE)</f>
        <v>3</v>
      </c>
      <c r="J35" s="37">
        <f>VLOOKUP(A35,'Enrollee File- PASTE FROM WIKI'!$A:$S,19,FALSE)</f>
        <v>3</v>
      </c>
      <c r="K35" s="50">
        <f>VLOOKUP(A35,'Enrollee File- PASTE FROM WIKI'!$A:$Z,26,FALSE)</f>
        <v>3</v>
      </c>
      <c r="L35" s="31">
        <f>VLOOKUP(A35,'Enrollee File- PASTE FROM WIKI'!$A:$AA,27,FALSE)</f>
        <v>3</v>
      </c>
      <c r="M35" s="31">
        <f>VLOOKUP(A35,'Enrollee File- PASTE FROM WIKI'!$A:$AB,28,FALSE)</f>
        <v>3</v>
      </c>
      <c r="N35" s="31">
        <f>VLOOKUP(A35,'Enrollee File- PASTE FROM WIKI'!$A:$AC,29,FALSE)</f>
        <v>2</v>
      </c>
      <c r="O35" s="31">
        <f>VLOOKUP(A35,'Enrollee File- PASTE FROM WIKI'!$A:$AD,30,FALSE)</f>
        <v>3</v>
      </c>
      <c r="P35" s="31">
        <f>VLOOKUP(A35,'Enrollee File- PASTE FROM WIKI'!$A:$AO,41,FALSE)</f>
        <v>3</v>
      </c>
      <c r="Q35" s="33">
        <f>VLOOKUP(A35,'Enrollee File- PASTE FROM WIKI'!$A:$Y,25,FALSE)</f>
        <v>2.83</v>
      </c>
    </row>
    <row r="36" spans="1:17" ht="28" customHeight="1" x14ac:dyDescent="0.6">
      <c r="A36" s="82" t="str">
        <f>'Enrollee File- PASTE FROM WIKI'!A35</f>
        <v>e93783b7-41a0-4868-a6c8-a611008cb659</v>
      </c>
      <c r="B36" s="50" t="str">
        <f>VLOOKUP(A36,'Enrollee File- PASTE FROM WIKI'!$A:$D,3,FALSE)</f>
        <v>Edwin Argueta</v>
      </c>
      <c r="C36" s="35" t="str">
        <f>VLOOKUP(A36,'Enrollee File- PASTE FROM WIKI'!$A:$D,4,FALSE)</f>
        <v>Enrolled</v>
      </c>
      <c r="D36" s="25" t="str">
        <f>VLOOKUP(A36,'Enrollee File- PASTE FROM WIKI'!$A:$AP,42,FALSE)</f>
        <v>Kelly Johnston</v>
      </c>
      <c r="E36" s="50" t="str">
        <f>VLOOKUP(A36,'Enrollee File- PASTE FROM WIKI'!$A:$AQ,43,FALSE)</f>
        <v xml:space="preserve">X032 P.S. 032 Belmont </v>
      </c>
      <c r="F36" s="36">
        <f>VLOOKUP(A36,'Enrollee File- PASTE FROM WIKI'!$A:$T,20,FALSE)</f>
        <v>3</v>
      </c>
      <c r="G36" s="36">
        <f>VLOOKUP(A36,'Enrollee File- PASTE FROM WIKI'!$A:$U,21,FALSE)</f>
        <v>3</v>
      </c>
      <c r="H36" s="36">
        <f>VLOOKUP(A36,'Enrollee File- PASTE FROM WIKI'!$A:$V,22,FALSE)</f>
        <v>3</v>
      </c>
      <c r="I36" s="36">
        <f>VLOOKUP(A36,'Enrollee File- PASTE FROM WIKI'!$A:$W,23,FALSE)</f>
        <v>3</v>
      </c>
      <c r="J36" s="37">
        <f>VLOOKUP(A36,'Enrollee File- PASTE FROM WIKI'!$A:$S,19,FALSE)</f>
        <v>3</v>
      </c>
      <c r="K36" s="50">
        <f>VLOOKUP(A36,'Enrollee File- PASTE FROM WIKI'!$A:$Z,26,FALSE)</f>
        <v>3</v>
      </c>
      <c r="L36" s="31">
        <f>VLOOKUP(A36,'Enrollee File- PASTE FROM WIKI'!$A:$AA,27,FALSE)</f>
        <v>3</v>
      </c>
      <c r="M36" s="31">
        <f>VLOOKUP(A36,'Enrollee File- PASTE FROM WIKI'!$A:$AB,28,FALSE)</f>
        <v>3</v>
      </c>
      <c r="N36" s="31">
        <f>VLOOKUP(A36,'Enrollee File- PASTE FROM WIKI'!$A:$AC,29,FALSE)</f>
        <v>3</v>
      </c>
      <c r="O36" s="31">
        <f>VLOOKUP(A36,'Enrollee File- PASTE FROM WIKI'!$A:$AD,30,FALSE)</f>
        <v>3</v>
      </c>
      <c r="P36" s="31">
        <f>VLOOKUP(A36,'Enrollee File- PASTE FROM WIKI'!$A:$AO,41,FALSE)</f>
        <v>2</v>
      </c>
      <c r="Q36" s="33">
        <f>VLOOKUP(A36,'Enrollee File- PASTE FROM WIKI'!$A:$Y,25,FALSE)</f>
        <v>2.83</v>
      </c>
    </row>
    <row r="37" spans="1:17" ht="28" customHeight="1" x14ac:dyDescent="0.6">
      <c r="A37" s="82" t="str">
        <f>'Enrollee File- PASTE FROM WIKI'!A36</f>
        <v>57a2517a-dfa5-46f0-90e3-a5e900c84086</v>
      </c>
      <c r="B37" s="50" t="str">
        <f>VLOOKUP(A37,'Enrollee File- PASTE FROM WIKI'!$A:$D,3,FALSE)</f>
        <v>Elizabeth Davis</v>
      </c>
      <c r="C37" s="35" t="str">
        <f>VLOOKUP(A37,'Enrollee File- PASTE FROM WIKI'!$A:$D,4,FALSE)</f>
        <v>Enrolled</v>
      </c>
      <c r="D37" s="25" t="str">
        <f>VLOOKUP(A37,'Enrollee File- PASTE FROM WIKI'!$A:$AP,42,FALSE)</f>
        <v>Eliann Rodriguez</v>
      </c>
      <c r="E37" s="50" t="str">
        <f>VLOOKUP(A37,'Enrollee File- PASTE FROM WIKI'!$A:$AQ,43,FALSE)</f>
        <v xml:space="preserve">M028 P.S. 028 Wright Brothers </v>
      </c>
      <c r="F37" s="36">
        <f>VLOOKUP(A37,'Enrollee File- PASTE FROM WIKI'!$A:$T,20,FALSE)</f>
        <v>3</v>
      </c>
      <c r="G37" s="36">
        <f>VLOOKUP(A37,'Enrollee File- PASTE FROM WIKI'!$A:$U,21,FALSE)</f>
        <v>2</v>
      </c>
      <c r="H37" s="36">
        <f>VLOOKUP(A37,'Enrollee File- PASTE FROM WIKI'!$A:$V,22,FALSE)</f>
        <v>3</v>
      </c>
      <c r="I37" s="36">
        <f>VLOOKUP(A37,'Enrollee File- PASTE FROM WIKI'!$A:$W,23,FALSE)</f>
        <v>3</v>
      </c>
      <c r="J37" s="37">
        <f>VLOOKUP(A37,'Enrollee File- PASTE FROM WIKI'!$A:$S,19,FALSE)</f>
        <v>2.75</v>
      </c>
      <c r="K37" s="50">
        <f>VLOOKUP(A37,'Enrollee File- PASTE FROM WIKI'!$A:$Z,26,FALSE)</f>
        <v>3</v>
      </c>
      <c r="L37" s="31">
        <f>VLOOKUP(A37,'Enrollee File- PASTE FROM WIKI'!$A:$AA,27,FALSE)</f>
        <v>3</v>
      </c>
      <c r="M37" s="31">
        <f>VLOOKUP(A37,'Enrollee File- PASTE FROM WIKI'!$A:$AB,28,FALSE)</f>
        <v>3</v>
      </c>
      <c r="N37" s="31">
        <f>VLOOKUP(A37,'Enrollee File- PASTE FROM WIKI'!$A:$AC,29,FALSE)</f>
        <v>3</v>
      </c>
      <c r="O37" s="31">
        <f>VLOOKUP(A37,'Enrollee File- PASTE FROM WIKI'!$A:$AD,30,FALSE)</f>
        <v>3</v>
      </c>
      <c r="P37" s="31" t="str">
        <f>VLOOKUP(A37,'Enrollee File- PASTE FROM WIKI'!$A:$AO,41,FALSE)</f>
        <v>Missing</v>
      </c>
      <c r="Q37" s="33">
        <f>VLOOKUP(A37,'Enrollee File- PASTE FROM WIKI'!$A:$Y,25,FALSE)</f>
        <v>3</v>
      </c>
    </row>
    <row r="38" spans="1:17" ht="28" customHeight="1" x14ac:dyDescent="0.6">
      <c r="A38" s="82" t="str">
        <f>'Enrollee File- PASTE FROM WIKI'!A37</f>
        <v>d71b7a00-55ac-4d49-ad15-a5f7013adfa4</v>
      </c>
      <c r="B38" s="50" t="str">
        <f>VLOOKUP(A38,'Enrollee File- PASTE FROM WIKI'!$A:$D,3,FALSE)</f>
        <v>Elizabeth Gloeggler</v>
      </c>
      <c r="C38" s="35" t="str">
        <f>VLOOKUP(A38,'Enrollee File- PASTE FROM WIKI'!$A:$D,4,FALSE)</f>
        <v>Enrolled</v>
      </c>
      <c r="D38" s="25" t="str">
        <f>VLOOKUP(A38,'Enrollee File- PASTE FROM WIKI'!$A:$AP,42,FALSE)</f>
        <v>Stefanie Greco</v>
      </c>
      <c r="E38" s="50" t="str">
        <f>VLOOKUP(A38,'Enrollee File- PASTE FROM WIKI'!$A:$AQ,43,FALSE)</f>
        <v xml:space="preserve">X721 P.S. X721 - Stephen McSweeney School </v>
      </c>
      <c r="F38" s="36">
        <f>VLOOKUP(A38,'Enrollee File- PASTE FROM WIKI'!$A:$T,20,FALSE)</f>
        <v>3</v>
      </c>
      <c r="G38" s="36">
        <f>VLOOKUP(A38,'Enrollee File- PASTE FROM WIKI'!$A:$U,21,FALSE)</f>
        <v>3</v>
      </c>
      <c r="H38" s="36">
        <f>VLOOKUP(A38,'Enrollee File- PASTE FROM WIKI'!$A:$V,22,FALSE)</f>
        <v>2</v>
      </c>
      <c r="I38" s="36">
        <f>VLOOKUP(A38,'Enrollee File- PASTE FROM WIKI'!$A:$W,23,FALSE)</f>
        <v>3</v>
      </c>
      <c r="J38" s="37">
        <f>VLOOKUP(A38,'Enrollee File- PASTE FROM WIKI'!$A:$S,19,FALSE)</f>
        <v>2.75</v>
      </c>
      <c r="K38" s="50">
        <f>VLOOKUP(A38,'Enrollee File- PASTE FROM WIKI'!$A:$Z,26,FALSE)</f>
        <v>3</v>
      </c>
      <c r="L38" s="31">
        <f>VLOOKUP(A38,'Enrollee File- PASTE FROM WIKI'!$A:$AA,27,FALSE)</f>
        <v>3</v>
      </c>
      <c r="M38" s="31">
        <f>VLOOKUP(A38,'Enrollee File- PASTE FROM WIKI'!$A:$AB,28,FALSE)</f>
        <v>3</v>
      </c>
      <c r="N38" s="31">
        <f>VLOOKUP(A38,'Enrollee File- PASTE FROM WIKI'!$A:$AC,29,FALSE)</f>
        <v>3</v>
      </c>
      <c r="O38" s="31">
        <f>VLOOKUP(A38,'Enrollee File- PASTE FROM WIKI'!$A:$AD,30,FALSE)</f>
        <v>3</v>
      </c>
      <c r="P38" s="31" t="str">
        <f>VLOOKUP(A38,'Enrollee File- PASTE FROM WIKI'!$A:$AO,41,FALSE)</f>
        <v>Missing</v>
      </c>
      <c r="Q38" s="33">
        <f>VLOOKUP(A38,'Enrollee File- PASTE FROM WIKI'!$A:$Y,25,FALSE)</f>
        <v>3</v>
      </c>
    </row>
    <row r="39" spans="1:17" ht="28" customHeight="1" x14ac:dyDescent="0.6">
      <c r="A39" s="82" t="str">
        <f>'Enrollee File- PASTE FROM WIKI'!A38</f>
        <v>0a9a10d6-9e2f-4f81-837b-a3be0129b851</v>
      </c>
      <c r="B39" s="50" t="str">
        <f>VLOOKUP(A39,'Enrollee File- PASTE FROM WIKI'!$A:$D,3,FALSE)</f>
        <v>Erroll Davidson</v>
      </c>
      <c r="C39" s="35" t="str">
        <f>VLOOKUP(A39,'Enrollee File- PASTE FROM WIKI'!$A:$D,4,FALSE)</f>
        <v>Enrolled</v>
      </c>
      <c r="D39" s="25" t="str">
        <f>VLOOKUP(A39,'Enrollee File- PASTE FROM WIKI'!$A:$AP,42,FALSE)</f>
        <v>Samuel Copeland</v>
      </c>
      <c r="E39" s="50" t="str">
        <f>VLOOKUP(A39,'Enrollee File- PASTE FROM WIKI'!$A:$AQ,43,FALSE)</f>
        <v xml:space="preserve">X352 The Vida Bogart School for All Children </v>
      </c>
      <c r="F39" s="36">
        <f>VLOOKUP(A39,'Enrollee File- PASTE FROM WIKI'!$A:$T,20,FALSE)</f>
        <v>3</v>
      </c>
      <c r="G39" s="36">
        <f>VLOOKUP(A39,'Enrollee File- PASTE FROM WIKI'!$A:$U,21,FALSE)</f>
        <v>3</v>
      </c>
      <c r="H39" s="36">
        <f>VLOOKUP(A39,'Enrollee File- PASTE FROM WIKI'!$A:$V,22,FALSE)</f>
        <v>3</v>
      </c>
      <c r="I39" s="36">
        <f>VLOOKUP(A39,'Enrollee File- PASTE FROM WIKI'!$A:$W,23,FALSE)</f>
        <v>3</v>
      </c>
      <c r="J39" s="37">
        <f>VLOOKUP(A39,'Enrollee File- PASTE FROM WIKI'!$A:$S,19,FALSE)</f>
        <v>3</v>
      </c>
      <c r="K39" s="50">
        <f>VLOOKUP(A39,'Enrollee File- PASTE FROM WIKI'!$A:$Z,26,FALSE)</f>
        <v>3</v>
      </c>
      <c r="L39" s="31">
        <f>VLOOKUP(A39,'Enrollee File- PASTE FROM WIKI'!$A:$AA,27,FALSE)</f>
        <v>3</v>
      </c>
      <c r="M39" s="31">
        <f>VLOOKUP(A39,'Enrollee File- PASTE FROM WIKI'!$A:$AB,28,FALSE)</f>
        <v>3</v>
      </c>
      <c r="N39" s="31">
        <f>VLOOKUP(A39,'Enrollee File- PASTE FROM WIKI'!$A:$AC,29,FALSE)</f>
        <v>3</v>
      </c>
      <c r="O39" s="31">
        <f>VLOOKUP(A39,'Enrollee File- PASTE FROM WIKI'!$A:$AD,30,FALSE)</f>
        <v>3</v>
      </c>
      <c r="P39" s="31" t="str">
        <f>VLOOKUP(A39,'Enrollee File- PASTE FROM WIKI'!$A:$AO,41,FALSE)</f>
        <v>Missing</v>
      </c>
      <c r="Q39" s="33">
        <f>VLOOKUP(A39,'Enrollee File- PASTE FROM WIKI'!$A:$Y,25,FALSE)</f>
        <v>3</v>
      </c>
    </row>
    <row r="40" spans="1:17" ht="28" customHeight="1" x14ac:dyDescent="0.6">
      <c r="A40" s="82" t="str">
        <f>'Enrollee File- PASTE FROM WIKI'!A39</f>
        <v>4faaa314-d611-43a1-b9dd-a5a900d7a57e</v>
      </c>
      <c r="B40" s="50" t="str">
        <f>VLOOKUP(A40,'Enrollee File- PASTE FROM WIKI'!$A:$D,3,FALSE)</f>
        <v>Forrest Bonjo</v>
      </c>
      <c r="C40" s="35" t="str">
        <f>VLOOKUP(A40,'Enrollee File- PASTE FROM WIKI'!$A:$D,4,FALSE)</f>
        <v>Enrolled</v>
      </c>
      <c r="D40" s="25" t="str">
        <f>VLOOKUP(A40,'Enrollee File- PASTE FROM WIKI'!$A:$AP,42,FALSE)</f>
        <v>Christina Carlson</v>
      </c>
      <c r="E40" s="50" t="str">
        <f>VLOOKUP(A40,'Enrollee File- PASTE FROM WIKI'!$A:$AQ,43,FALSE)</f>
        <v xml:space="preserve">X089 P.S. 089 Bronx </v>
      </c>
      <c r="F40" s="36">
        <f>VLOOKUP(A40,'Enrollee File- PASTE FROM WIKI'!$A:$T,20,FALSE)</f>
        <v>2</v>
      </c>
      <c r="G40" s="36">
        <f>VLOOKUP(A40,'Enrollee File- PASTE FROM WIKI'!$A:$U,21,FALSE)</f>
        <v>2</v>
      </c>
      <c r="H40" s="36">
        <f>VLOOKUP(A40,'Enrollee File- PASTE FROM WIKI'!$A:$V,22,FALSE)</f>
        <v>3</v>
      </c>
      <c r="I40" s="36">
        <f>VLOOKUP(A40,'Enrollee File- PASTE FROM WIKI'!$A:$W,23,FALSE)</f>
        <v>2</v>
      </c>
      <c r="J40" s="37">
        <f>VLOOKUP(A40,'Enrollee File- PASTE FROM WIKI'!$A:$S,19,FALSE)</f>
        <v>2.25</v>
      </c>
      <c r="K40" s="50">
        <f>VLOOKUP(A40,'Enrollee File- PASTE FROM WIKI'!$A:$Z,26,FALSE)</f>
        <v>3</v>
      </c>
      <c r="L40" s="31">
        <f>VLOOKUP(A40,'Enrollee File- PASTE FROM WIKI'!$A:$AA,27,FALSE)</f>
        <v>3</v>
      </c>
      <c r="M40" s="31">
        <f>VLOOKUP(A40,'Enrollee File- PASTE FROM WIKI'!$A:$AB,28,FALSE)</f>
        <v>3</v>
      </c>
      <c r="N40" s="31">
        <f>VLOOKUP(A40,'Enrollee File- PASTE FROM WIKI'!$A:$AC,29,FALSE)</f>
        <v>3</v>
      </c>
      <c r="O40" s="31">
        <f>VLOOKUP(A40,'Enrollee File- PASTE FROM WIKI'!$A:$AD,30,FALSE)</f>
        <v>3</v>
      </c>
      <c r="P40" s="31">
        <f>VLOOKUP(A40,'Enrollee File- PASTE FROM WIKI'!$A:$AO,41,FALSE)</f>
        <v>2</v>
      </c>
      <c r="Q40" s="33">
        <f>VLOOKUP(A40,'Enrollee File- PASTE FROM WIKI'!$A:$Y,25,FALSE)</f>
        <v>2.83</v>
      </c>
    </row>
    <row r="41" spans="1:17" ht="28" customHeight="1" x14ac:dyDescent="0.6">
      <c r="A41" s="82" t="str">
        <f>'Enrollee File- PASTE FROM WIKI'!A40</f>
        <v>701d1be0-4aff-4821-b0ac-a61000dc5c5d</v>
      </c>
      <c r="B41" s="50" t="str">
        <f>VLOOKUP(A41,'Enrollee File- PASTE FROM WIKI'!$A:$D,3,FALSE)</f>
        <v>Genny Pena</v>
      </c>
      <c r="C41" s="35" t="str">
        <f>VLOOKUP(A41,'Enrollee File- PASTE FROM WIKI'!$A:$D,4,FALSE)</f>
        <v>Enrolled</v>
      </c>
      <c r="D41" s="25" t="str">
        <f>VLOOKUP(A41,'Enrollee File- PASTE FROM WIKI'!$A:$AP,42,FALSE)</f>
        <v>Hollie Cottrell</v>
      </c>
      <c r="E41" s="50" t="str">
        <f>VLOOKUP(A41,'Enrollee File- PASTE FROM WIKI'!$A:$AQ,43,FALSE)</f>
        <v xml:space="preserve">X168 P.S. 168 </v>
      </c>
      <c r="F41" s="36">
        <f>VLOOKUP(A41,'Enrollee File- PASTE FROM WIKI'!$A:$T,20,FALSE)</f>
        <v>3</v>
      </c>
      <c r="G41" s="36">
        <f>VLOOKUP(A41,'Enrollee File- PASTE FROM WIKI'!$A:$U,21,FALSE)</f>
        <v>3</v>
      </c>
      <c r="H41" s="36">
        <f>VLOOKUP(A41,'Enrollee File- PASTE FROM WIKI'!$A:$V,22,FALSE)</f>
        <v>3</v>
      </c>
      <c r="I41" s="36">
        <f>VLOOKUP(A41,'Enrollee File- PASTE FROM WIKI'!$A:$W,23,FALSE)</f>
        <v>3</v>
      </c>
      <c r="J41" s="37">
        <f>VLOOKUP(A41,'Enrollee File- PASTE FROM WIKI'!$A:$S,19,FALSE)</f>
        <v>3</v>
      </c>
      <c r="K41" s="50">
        <f>VLOOKUP(A41,'Enrollee File- PASTE FROM WIKI'!$A:$Z,26,FALSE)</f>
        <v>3</v>
      </c>
      <c r="L41" s="31">
        <f>VLOOKUP(A41,'Enrollee File- PASTE FROM WIKI'!$A:$AA,27,FALSE)</f>
        <v>3</v>
      </c>
      <c r="M41" s="31">
        <f>VLOOKUP(A41,'Enrollee File- PASTE FROM WIKI'!$A:$AB,28,FALSE)</f>
        <v>3</v>
      </c>
      <c r="N41" s="31">
        <f>VLOOKUP(A41,'Enrollee File- PASTE FROM WIKI'!$A:$AC,29,FALSE)</f>
        <v>3</v>
      </c>
      <c r="O41" s="31">
        <f>VLOOKUP(A41,'Enrollee File- PASTE FROM WIKI'!$A:$AD,30,FALSE)</f>
        <v>3</v>
      </c>
      <c r="P41" s="31" t="str">
        <f>VLOOKUP(A41,'Enrollee File- PASTE FROM WIKI'!$A:$AO,41,FALSE)</f>
        <v>Missing</v>
      </c>
      <c r="Q41" s="33">
        <f>VLOOKUP(A41,'Enrollee File- PASTE FROM WIKI'!$A:$Y,25,FALSE)</f>
        <v>3</v>
      </c>
    </row>
    <row r="42" spans="1:17" ht="28" customHeight="1" x14ac:dyDescent="0.6">
      <c r="A42" s="82" t="str">
        <f>'Enrollee File- PASTE FROM WIKI'!A41</f>
        <v>7c19d9a4-a29f-427b-bc80-a52800e6a5fd</v>
      </c>
      <c r="B42" s="50" t="str">
        <f>VLOOKUP(A42,'Enrollee File- PASTE FROM WIKI'!$A:$D,3,FALSE)</f>
        <v>Gerard Cordano</v>
      </c>
      <c r="C42" s="35" t="str">
        <f>VLOOKUP(A42,'Enrollee File- PASTE FROM WIKI'!$A:$D,4,FALSE)</f>
        <v>Enrolled</v>
      </c>
      <c r="D42" s="25" t="str">
        <f>VLOOKUP(A42,'Enrollee File- PASTE FROM WIKI'!$A:$AP,42,FALSE)</f>
        <v>Emilie Jones-McAdams</v>
      </c>
      <c r="E42" s="50" t="str">
        <f>VLOOKUP(A42,'Enrollee File- PASTE FROM WIKI'!$A:$AQ,43,FALSE)</f>
        <v xml:space="preserve">X303 I.S. X303 Leadership &amp; Community Service </v>
      </c>
      <c r="F42" s="36">
        <f>VLOOKUP(A42,'Enrollee File- PASTE FROM WIKI'!$A:$T,20,FALSE)</f>
        <v>3</v>
      </c>
      <c r="G42" s="36">
        <f>VLOOKUP(A42,'Enrollee File- PASTE FROM WIKI'!$A:$U,21,FALSE)</f>
        <v>3</v>
      </c>
      <c r="H42" s="36">
        <f>VLOOKUP(A42,'Enrollee File- PASTE FROM WIKI'!$A:$V,22,FALSE)</f>
        <v>3</v>
      </c>
      <c r="I42" s="36">
        <f>VLOOKUP(A42,'Enrollee File- PASTE FROM WIKI'!$A:$W,23,FALSE)</f>
        <v>3</v>
      </c>
      <c r="J42" s="37">
        <f>VLOOKUP(A42,'Enrollee File- PASTE FROM WIKI'!$A:$S,19,FALSE)</f>
        <v>3</v>
      </c>
      <c r="K42" s="50">
        <f>VLOOKUP(A42,'Enrollee File- PASTE FROM WIKI'!$A:$Z,26,FALSE)</f>
        <v>3</v>
      </c>
      <c r="L42" s="31">
        <f>VLOOKUP(A42,'Enrollee File- PASTE FROM WIKI'!$A:$AA,27,FALSE)</f>
        <v>3</v>
      </c>
      <c r="M42" s="31">
        <f>VLOOKUP(A42,'Enrollee File- PASTE FROM WIKI'!$A:$AB,28,FALSE)</f>
        <v>3</v>
      </c>
      <c r="N42" s="31">
        <f>VLOOKUP(A42,'Enrollee File- PASTE FROM WIKI'!$A:$AC,29,FALSE)</f>
        <v>3</v>
      </c>
      <c r="O42" s="31">
        <f>VLOOKUP(A42,'Enrollee File- PASTE FROM WIKI'!$A:$AD,30,FALSE)</f>
        <v>3</v>
      </c>
      <c r="P42" s="31">
        <f>VLOOKUP(A42,'Enrollee File- PASTE FROM WIKI'!$A:$AO,41,FALSE)</f>
        <v>3</v>
      </c>
      <c r="Q42" s="33">
        <f>VLOOKUP(A42,'Enrollee File- PASTE FROM WIKI'!$A:$Y,25,FALSE)</f>
        <v>3</v>
      </c>
    </row>
    <row r="43" spans="1:17" ht="28" customHeight="1" x14ac:dyDescent="0.6">
      <c r="A43" s="82" t="str">
        <f>'Enrollee File- PASTE FROM WIKI'!A42</f>
        <v>22fafd11-1164-484b-8208-a25300bfcc84</v>
      </c>
      <c r="B43" s="50" t="str">
        <f>VLOOKUP(A43,'Enrollee File- PASTE FROM WIKI'!$A:$D,3,FALSE)</f>
        <v>Glenn Murawski</v>
      </c>
      <c r="C43" s="35" t="str">
        <f>VLOOKUP(A43,'Enrollee File- PASTE FROM WIKI'!$A:$D,4,FALSE)</f>
        <v>Enrolled</v>
      </c>
      <c r="D43" s="25" t="str">
        <f>VLOOKUP(A43,'Enrollee File- PASTE FROM WIKI'!$A:$AP,42,FALSE)</f>
        <v>Stacey Murray</v>
      </c>
      <c r="E43" s="50" t="str">
        <f>VLOOKUP(A43,'Enrollee File- PASTE FROM WIKI'!$A:$AQ,43,FALSE)</f>
        <v xml:space="preserve">K554 All City Leadership Secondary School </v>
      </c>
      <c r="F43" s="36">
        <f>VLOOKUP(A43,'Enrollee File- PASTE FROM WIKI'!$A:$T,20,FALSE)</f>
        <v>3</v>
      </c>
      <c r="G43" s="36">
        <f>VLOOKUP(A43,'Enrollee File- PASTE FROM WIKI'!$A:$U,21,FALSE)</f>
        <v>2</v>
      </c>
      <c r="H43" s="36">
        <f>VLOOKUP(A43,'Enrollee File- PASTE FROM WIKI'!$A:$V,22,FALSE)</f>
        <v>3</v>
      </c>
      <c r="I43" s="36">
        <f>VLOOKUP(A43,'Enrollee File- PASTE FROM WIKI'!$A:$W,23,FALSE)</f>
        <v>2</v>
      </c>
      <c r="J43" s="37">
        <f>VLOOKUP(A43,'Enrollee File- PASTE FROM WIKI'!$A:$S,19,FALSE)</f>
        <v>2.5</v>
      </c>
      <c r="K43" s="50">
        <f>VLOOKUP(A43,'Enrollee File- PASTE FROM WIKI'!$A:$Z,26,FALSE)</f>
        <v>2</v>
      </c>
      <c r="L43" s="31">
        <f>VLOOKUP(A43,'Enrollee File- PASTE FROM WIKI'!$A:$AA,27,FALSE)</f>
        <v>2</v>
      </c>
      <c r="M43" s="31">
        <f>VLOOKUP(A43,'Enrollee File- PASTE FROM WIKI'!$A:$AB,28,FALSE)</f>
        <v>2</v>
      </c>
      <c r="N43" s="31">
        <f>VLOOKUP(A43,'Enrollee File- PASTE FROM WIKI'!$A:$AC,29,FALSE)</f>
        <v>2</v>
      </c>
      <c r="O43" s="31">
        <f>VLOOKUP(A43,'Enrollee File- PASTE FROM WIKI'!$A:$AD,30,FALSE)</f>
        <v>1</v>
      </c>
      <c r="P43" s="31">
        <f>VLOOKUP(A43,'Enrollee File- PASTE FROM WIKI'!$A:$AO,41,FALSE)</f>
        <v>1</v>
      </c>
      <c r="Q43" s="33">
        <f>VLOOKUP(A43,'Enrollee File- PASTE FROM WIKI'!$A:$Y,25,FALSE)</f>
        <v>1.67</v>
      </c>
    </row>
    <row r="44" spans="1:17" ht="28" customHeight="1" x14ac:dyDescent="0.6">
      <c r="A44" s="82" t="str">
        <f>'Enrollee File- PASTE FROM WIKI'!A43</f>
        <v>cf1243b1-2473-4de5-8a21-a41b009a6f91</v>
      </c>
      <c r="B44" s="50" t="str">
        <f>VLOOKUP(A44,'Enrollee File- PASTE FROM WIKI'!$A:$D,3,FALSE)</f>
        <v>Hadiyah Najeeullah</v>
      </c>
      <c r="C44" s="35" t="str">
        <f>VLOOKUP(A44,'Enrollee File- PASTE FROM WIKI'!$A:$D,4,FALSE)</f>
        <v>Enrolled</v>
      </c>
      <c r="D44" s="25" t="str">
        <f>VLOOKUP(A44,'Enrollee File- PASTE FROM WIKI'!$A:$AP,42,FALSE)</f>
        <v>Alexis Betancourt</v>
      </c>
      <c r="E44" s="50" t="str">
        <f>VLOOKUP(A44,'Enrollee File- PASTE FROM WIKI'!$A:$AQ,43,FALSE)</f>
        <v xml:space="preserve">X101 M.S. X101 Edward R. Byrne </v>
      </c>
      <c r="F44" s="36">
        <f>VLOOKUP(A44,'Enrollee File- PASTE FROM WIKI'!$A:$T,20,FALSE)</f>
        <v>2</v>
      </c>
      <c r="G44" s="36">
        <f>VLOOKUP(A44,'Enrollee File- PASTE FROM WIKI'!$A:$U,21,FALSE)</f>
        <v>2</v>
      </c>
      <c r="H44" s="36">
        <f>VLOOKUP(A44,'Enrollee File- PASTE FROM WIKI'!$A:$V,22,FALSE)</f>
        <v>2</v>
      </c>
      <c r="I44" s="36">
        <f>VLOOKUP(A44,'Enrollee File- PASTE FROM WIKI'!$A:$W,23,FALSE)</f>
        <v>2</v>
      </c>
      <c r="J44" s="37">
        <f>VLOOKUP(A44,'Enrollee File- PASTE FROM WIKI'!$A:$S,19,FALSE)</f>
        <v>2</v>
      </c>
      <c r="K44" s="50">
        <f>VLOOKUP(A44,'Enrollee File- PASTE FROM WIKI'!$A:$Z,26,FALSE)</f>
        <v>3</v>
      </c>
      <c r="L44" s="31">
        <f>VLOOKUP(A44,'Enrollee File- PASTE FROM WIKI'!$A:$AA,27,FALSE)</f>
        <v>3</v>
      </c>
      <c r="M44" s="31">
        <f>VLOOKUP(A44,'Enrollee File- PASTE FROM WIKI'!$A:$AB,28,FALSE)</f>
        <v>2</v>
      </c>
      <c r="N44" s="31">
        <f>VLOOKUP(A44,'Enrollee File- PASTE FROM WIKI'!$A:$AC,29,FALSE)</f>
        <v>2</v>
      </c>
      <c r="O44" s="31">
        <f>VLOOKUP(A44,'Enrollee File- PASTE FROM WIKI'!$A:$AD,30,FALSE)</f>
        <v>3</v>
      </c>
      <c r="P44" s="31">
        <f>VLOOKUP(A44,'Enrollee File- PASTE FROM WIKI'!$A:$AO,41,FALSE)</f>
        <v>3</v>
      </c>
      <c r="Q44" s="33">
        <f>VLOOKUP(A44,'Enrollee File- PASTE FROM WIKI'!$A:$Y,25,FALSE)</f>
        <v>2.67</v>
      </c>
    </row>
    <row r="45" spans="1:17" ht="28" customHeight="1" x14ac:dyDescent="0.6">
      <c r="A45" s="82" t="str">
        <f>'Enrollee File- PASTE FROM WIKI'!A44</f>
        <v>44693e06-1633-4edb-8865-a5ae0022295d</v>
      </c>
      <c r="B45" s="50" t="str">
        <f>VLOOKUP(A45,'Enrollee File- PASTE FROM WIKI'!$A:$D,3,FALSE)</f>
        <v>Hasina Akhter Rahman</v>
      </c>
      <c r="C45" s="35" t="str">
        <f>VLOOKUP(A45,'Enrollee File- PASTE FROM WIKI'!$A:$D,4,FALSE)</f>
        <v>Enrolled</v>
      </c>
      <c r="D45" s="25" t="str">
        <f>VLOOKUP(A45,'Enrollee File- PASTE FROM WIKI'!$A:$AP,42,FALSE)</f>
        <v>Michaella  Dauphin</v>
      </c>
      <c r="E45" s="50" t="str">
        <f>VLOOKUP(A45,'Enrollee File- PASTE FROM WIKI'!$A:$AQ,43,FALSE)</f>
        <v xml:space="preserve">K671 Mott Hall Bridges </v>
      </c>
      <c r="F45" s="36">
        <f>VLOOKUP(A45,'Enrollee File- PASTE FROM WIKI'!$A:$T,20,FALSE)</f>
        <v>3</v>
      </c>
      <c r="G45" s="36">
        <f>VLOOKUP(A45,'Enrollee File- PASTE FROM WIKI'!$A:$U,21,FALSE)</f>
        <v>3</v>
      </c>
      <c r="H45" s="36">
        <f>VLOOKUP(A45,'Enrollee File- PASTE FROM WIKI'!$A:$V,22,FALSE)</f>
        <v>2</v>
      </c>
      <c r="I45" s="36">
        <f>VLOOKUP(A45,'Enrollee File- PASTE FROM WIKI'!$A:$W,23,FALSE)</f>
        <v>3</v>
      </c>
      <c r="J45" s="37">
        <f>VLOOKUP(A45,'Enrollee File- PASTE FROM WIKI'!$A:$S,19,FALSE)</f>
        <v>2.75</v>
      </c>
      <c r="K45" s="50">
        <f>VLOOKUP(A45,'Enrollee File- PASTE FROM WIKI'!$A:$Z,26,FALSE)</f>
        <v>3</v>
      </c>
      <c r="L45" s="31">
        <f>VLOOKUP(A45,'Enrollee File- PASTE FROM WIKI'!$A:$AA,27,FALSE)</f>
        <v>3</v>
      </c>
      <c r="M45" s="31">
        <f>VLOOKUP(A45,'Enrollee File- PASTE FROM WIKI'!$A:$AB,28,FALSE)</f>
        <v>3</v>
      </c>
      <c r="N45" s="31">
        <f>VLOOKUP(A45,'Enrollee File- PASTE FROM WIKI'!$A:$AC,29,FALSE)</f>
        <v>3</v>
      </c>
      <c r="O45" s="31">
        <f>VLOOKUP(A45,'Enrollee File- PASTE FROM WIKI'!$A:$AD,30,FALSE)</f>
        <v>1</v>
      </c>
      <c r="P45" s="31">
        <f>VLOOKUP(A45,'Enrollee File- PASTE FROM WIKI'!$A:$AO,41,FALSE)</f>
        <v>3</v>
      </c>
      <c r="Q45" s="33">
        <f>VLOOKUP(A45,'Enrollee File- PASTE FROM WIKI'!$A:$Y,25,FALSE)</f>
        <v>2.67</v>
      </c>
    </row>
    <row r="46" spans="1:17" ht="28" customHeight="1" x14ac:dyDescent="0.6">
      <c r="A46" s="82" t="str">
        <f>'Enrollee File- PASTE FROM WIKI'!A45</f>
        <v>4351c913-2324-4e9d-813d-a434016538b4</v>
      </c>
      <c r="B46" s="50" t="str">
        <f>VLOOKUP(A46,'Enrollee File- PASTE FROM WIKI'!$A:$D,3,FALSE)</f>
        <v>Helen Kneeshaw</v>
      </c>
      <c r="C46" s="35" t="str">
        <f>VLOOKUP(A46,'Enrollee File- PASTE FROM WIKI'!$A:$D,4,FALSE)</f>
        <v>Enrolled</v>
      </c>
      <c r="D46" s="25" t="str">
        <f>VLOOKUP(A46,'Enrollee File- PASTE FROM WIKI'!$A:$AP,42,FALSE)</f>
        <v>Lamar Timmons-Long</v>
      </c>
      <c r="E46" s="50" t="str">
        <f>VLOOKUP(A46,'Enrollee File- PASTE FROM WIKI'!$A:$AQ,43,FALSE)</f>
        <v xml:space="preserve">Q226 J.H.S. 226 Virgil I. Grissom </v>
      </c>
      <c r="F46" s="36">
        <f>VLOOKUP(A46,'Enrollee File- PASTE FROM WIKI'!$A:$T,20,FALSE)</f>
        <v>2</v>
      </c>
      <c r="G46" s="36">
        <f>VLOOKUP(A46,'Enrollee File- PASTE FROM WIKI'!$A:$U,21,FALSE)</f>
        <v>2</v>
      </c>
      <c r="H46" s="36">
        <f>VLOOKUP(A46,'Enrollee File- PASTE FROM WIKI'!$A:$V,22,FALSE)</f>
        <v>2</v>
      </c>
      <c r="I46" s="36">
        <f>VLOOKUP(A46,'Enrollee File- PASTE FROM WIKI'!$A:$W,23,FALSE)</f>
        <v>2</v>
      </c>
      <c r="J46" s="37">
        <f>VLOOKUP(A46,'Enrollee File- PASTE FROM WIKI'!$A:$S,19,FALSE)</f>
        <v>2</v>
      </c>
      <c r="K46" s="50">
        <f>VLOOKUP(A46,'Enrollee File- PASTE FROM WIKI'!$A:$Z,26,FALSE)</f>
        <v>2</v>
      </c>
      <c r="L46" s="31">
        <f>VLOOKUP(A46,'Enrollee File- PASTE FROM WIKI'!$A:$AA,27,FALSE)</f>
        <v>3</v>
      </c>
      <c r="M46" s="31">
        <f>VLOOKUP(A46,'Enrollee File- PASTE FROM WIKI'!$A:$AB,28,FALSE)</f>
        <v>2</v>
      </c>
      <c r="N46" s="31">
        <f>VLOOKUP(A46,'Enrollee File- PASTE FROM WIKI'!$A:$AC,29,FALSE)</f>
        <v>2</v>
      </c>
      <c r="O46" s="31">
        <f>VLOOKUP(A46,'Enrollee File- PASTE FROM WIKI'!$A:$AD,30,FALSE)</f>
        <v>3</v>
      </c>
      <c r="P46" s="31">
        <f>VLOOKUP(A46,'Enrollee File- PASTE FROM WIKI'!$A:$AO,41,FALSE)</f>
        <v>2</v>
      </c>
      <c r="Q46" s="33">
        <f>VLOOKUP(A46,'Enrollee File- PASTE FROM WIKI'!$A:$Y,25,FALSE)</f>
        <v>2.33</v>
      </c>
    </row>
    <row r="47" spans="1:17" ht="28" customHeight="1" x14ac:dyDescent="0.6">
      <c r="A47" s="82" t="str">
        <f>'Enrollee File- PASTE FROM WIKI'!A46</f>
        <v>677d086f-1498-44c4-b1af-a2b201444222</v>
      </c>
      <c r="B47" s="50" t="str">
        <f>VLOOKUP(A47,'Enrollee File- PASTE FROM WIKI'!$A:$D,3,FALSE)</f>
        <v>Isabel Mauriello</v>
      </c>
      <c r="C47" s="35" t="str">
        <f>VLOOKUP(A47,'Enrollee File- PASTE FROM WIKI'!$A:$D,4,FALSE)</f>
        <v>Enrolled</v>
      </c>
      <c r="D47" s="25" t="str">
        <f>VLOOKUP(A47,'Enrollee File- PASTE FROM WIKI'!$A:$AP,42,FALSE)</f>
        <v>Nicole Desantis</v>
      </c>
      <c r="E47" s="50" t="str">
        <f>VLOOKUP(A47,'Enrollee File- PASTE FROM WIKI'!$A:$AQ,43,FALSE)</f>
        <v xml:space="preserve">X721 P.S. X721 - Stephen McSweeney School </v>
      </c>
      <c r="F47" s="36">
        <f>VLOOKUP(A47,'Enrollee File- PASTE FROM WIKI'!$A:$T,20,FALSE)</f>
        <v>3</v>
      </c>
      <c r="G47" s="36">
        <f>VLOOKUP(A47,'Enrollee File- PASTE FROM WIKI'!$A:$U,21,FALSE)</f>
        <v>3</v>
      </c>
      <c r="H47" s="36">
        <f>VLOOKUP(A47,'Enrollee File- PASTE FROM WIKI'!$A:$V,22,FALSE)</f>
        <v>3</v>
      </c>
      <c r="I47" s="36">
        <f>VLOOKUP(A47,'Enrollee File- PASTE FROM WIKI'!$A:$W,23,FALSE)</f>
        <v>3</v>
      </c>
      <c r="J47" s="37">
        <f>VLOOKUP(A47,'Enrollee File- PASTE FROM WIKI'!$A:$S,19,FALSE)</f>
        <v>3</v>
      </c>
      <c r="K47" s="50">
        <f>VLOOKUP(A47,'Enrollee File- PASTE FROM WIKI'!$A:$Z,26,FALSE)</f>
        <v>3</v>
      </c>
      <c r="L47" s="31">
        <f>VLOOKUP(A47,'Enrollee File- PASTE FROM WIKI'!$A:$AA,27,FALSE)</f>
        <v>3</v>
      </c>
      <c r="M47" s="31">
        <f>VLOOKUP(A47,'Enrollee File- PASTE FROM WIKI'!$A:$AB,28,FALSE)</f>
        <v>3</v>
      </c>
      <c r="N47" s="31">
        <f>VLOOKUP(A47,'Enrollee File- PASTE FROM WIKI'!$A:$AC,29,FALSE)</f>
        <v>3</v>
      </c>
      <c r="O47" s="31">
        <f>VLOOKUP(A47,'Enrollee File- PASTE FROM WIKI'!$A:$AD,30,FALSE)</f>
        <v>3</v>
      </c>
      <c r="P47" s="31" t="str">
        <f>VLOOKUP(A47,'Enrollee File- PASTE FROM WIKI'!$A:$AO,41,FALSE)</f>
        <v>Missing</v>
      </c>
      <c r="Q47" s="33">
        <f>VLOOKUP(A47,'Enrollee File- PASTE FROM WIKI'!$A:$Y,25,FALSE)</f>
        <v>3</v>
      </c>
    </row>
    <row r="48" spans="1:17" ht="28" customHeight="1" x14ac:dyDescent="0.6">
      <c r="A48" s="82" t="str">
        <f>'Enrollee File- PASTE FROM WIKI'!A47</f>
        <v>1be1433a-bb33-4cd5-b928-a5f400fab437</v>
      </c>
      <c r="B48" s="50" t="str">
        <f>VLOOKUP(A48,'Enrollee File- PASTE FROM WIKI'!$A:$D,3,FALSE)</f>
        <v>Jacqueline Carberry</v>
      </c>
      <c r="C48" s="35" t="str">
        <f>VLOOKUP(A48,'Enrollee File- PASTE FROM WIKI'!$A:$D,4,FALSE)</f>
        <v>Enrolled</v>
      </c>
      <c r="D48" s="25" t="str">
        <f>VLOOKUP(A48,'Enrollee File- PASTE FROM WIKI'!$A:$AP,42,FALSE)</f>
        <v>Claudette Oliveras</v>
      </c>
      <c r="E48" s="50" t="str">
        <f>VLOOKUP(A48,'Enrollee File- PASTE FROM WIKI'!$A:$AQ,43,FALSE)</f>
        <v xml:space="preserve">Q199 P.S. 199 MAURICE A. FITZGERALD </v>
      </c>
      <c r="F48" s="36">
        <f>VLOOKUP(A48,'Enrollee File- PASTE FROM WIKI'!$A:$T,20,FALSE)</f>
        <v>3</v>
      </c>
      <c r="G48" s="36">
        <f>VLOOKUP(A48,'Enrollee File- PASTE FROM WIKI'!$A:$U,21,FALSE)</f>
        <v>3</v>
      </c>
      <c r="H48" s="36">
        <f>VLOOKUP(A48,'Enrollee File- PASTE FROM WIKI'!$A:$V,22,FALSE)</f>
        <v>3</v>
      </c>
      <c r="I48" s="36">
        <f>VLOOKUP(A48,'Enrollee File- PASTE FROM WIKI'!$A:$W,23,FALSE)</f>
        <v>3</v>
      </c>
      <c r="J48" s="37">
        <f>VLOOKUP(A48,'Enrollee File- PASTE FROM WIKI'!$A:$S,19,FALSE)</f>
        <v>3</v>
      </c>
      <c r="K48" s="50">
        <f>VLOOKUP(A48,'Enrollee File- PASTE FROM WIKI'!$A:$Z,26,FALSE)</f>
        <v>3</v>
      </c>
      <c r="L48" s="31">
        <f>VLOOKUP(A48,'Enrollee File- PASTE FROM WIKI'!$A:$AA,27,FALSE)</f>
        <v>3</v>
      </c>
      <c r="M48" s="31">
        <f>VLOOKUP(A48,'Enrollee File- PASTE FROM WIKI'!$A:$AB,28,FALSE)</f>
        <v>3</v>
      </c>
      <c r="N48" s="31">
        <f>VLOOKUP(A48,'Enrollee File- PASTE FROM WIKI'!$A:$AC,29,FALSE)</f>
        <v>3</v>
      </c>
      <c r="O48" s="31">
        <f>VLOOKUP(A48,'Enrollee File- PASTE FROM WIKI'!$A:$AD,30,FALSE)</f>
        <v>3</v>
      </c>
      <c r="P48" s="31">
        <f>VLOOKUP(A48,'Enrollee File- PASTE FROM WIKI'!$A:$AO,41,FALSE)</f>
        <v>2</v>
      </c>
      <c r="Q48" s="33">
        <f>VLOOKUP(A48,'Enrollee File- PASTE FROM WIKI'!$A:$Y,25,FALSE)</f>
        <v>2.83</v>
      </c>
    </row>
    <row r="49" spans="1:17" ht="28" customHeight="1" x14ac:dyDescent="0.6">
      <c r="A49" s="82" t="str">
        <f>'Enrollee File- PASTE FROM WIKI'!A48</f>
        <v>b2e68bac-f960-44fa-a7d1-a5c40172e0d8</v>
      </c>
      <c r="B49" s="50" t="str">
        <f>VLOOKUP(A49,'Enrollee File- PASTE FROM WIKI'!$A:$D,3,FALSE)</f>
        <v>Jacqueline Helmig</v>
      </c>
      <c r="C49" s="35" t="str">
        <f>VLOOKUP(A49,'Enrollee File- PASTE FROM WIKI'!$A:$D,4,FALSE)</f>
        <v>Enrolled</v>
      </c>
      <c r="D49" s="25" t="str">
        <f>VLOOKUP(A49,'Enrollee File- PASTE FROM WIKI'!$A:$AP,42,FALSE)</f>
        <v>Kendra Miller</v>
      </c>
      <c r="E49" s="50" t="str">
        <f>VLOOKUP(A49,'Enrollee File- PASTE FROM WIKI'!$A:$AQ,43,FALSE)</f>
        <v xml:space="preserve">K562 Evergreen Middle School </v>
      </c>
      <c r="F49" s="36">
        <f>VLOOKUP(A49,'Enrollee File- PASTE FROM WIKI'!$A:$T,20,FALSE)</f>
        <v>3</v>
      </c>
      <c r="G49" s="36">
        <f>VLOOKUP(A49,'Enrollee File- PASTE FROM WIKI'!$A:$U,21,FALSE)</f>
        <v>3</v>
      </c>
      <c r="H49" s="36">
        <f>VLOOKUP(A49,'Enrollee File- PASTE FROM WIKI'!$A:$V,22,FALSE)</f>
        <v>3</v>
      </c>
      <c r="I49" s="36">
        <f>VLOOKUP(A49,'Enrollee File- PASTE FROM WIKI'!$A:$W,23,FALSE)</f>
        <v>3</v>
      </c>
      <c r="J49" s="37">
        <f>VLOOKUP(A49,'Enrollee File- PASTE FROM WIKI'!$A:$S,19,FALSE)</f>
        <v>3</v>
      </c>
      <c r="K49" s="50">
        <f>VLOOKUP(A49,'Enrollee File- PASTE FROM WIKI'!$A:$Z,26,FALSE)</f>
        <v>3</v>
      </c>
      <c r="L49" s="31">
        <f>VLOOKUP(A49,'Enrollee File- PASTE FROM WIKI'!$A:$AA,27,FALSE)</f>
        <v>3</v>
      </c>
      <c r="M49" s="31">
        <f>VLOOKUP(A49,'Enrollee File- PASTE FROM WIKI'!$A:$AB,28,FALSE)</f>
        <v>3</v>
      </c>
      <c r="N49" s="31">
        <f>VLOOKUP(A49,'Enrollee File- PASTE FROM WIKI'!$A:$AC,29,FALSE)</f>
        <v>3</v>
      </c>
      <c r="O49" s="31">
        <f>VLOOKUP(A49,'Enrollee File- PASTE FROM WIKI'!$A:$AD,30,FALSE)</f>
        <v>3</v>
      </c>
      <c r="P49" s="31">
        <f>VLOOKUP(A49,'Enrollee File- PASTE FROM WIKI'!$A:$AO,41,FALSE)</f>
        <v>3</v>
      </c>
      <c r="Q49" s="33">
        <f>VLOOKUP(A49,'Enrollee File- PASTE FROM WIKI'!$A:$Y,25,FALSE)</f>
        <v>3</v>
      </c>
    </row>
    <row r="50" spans="1:17" ht="28" customHeight="1" x14ac:dyDescent="0.6">
      <c r="A50" s="82" t="str">
        <f>'Enrollee File- PASTE FROM WIKI'!A49</f>
        <v>45eb2fe5-1f53-430b-bbd8-a5fc00eb73f1</v>
      </c>
      <c r="B50" s="50" t="str">
        <f>VLOOKUP(A50,'Enrollee File- PASTE FROM WIKI'!$A:$D,3,FALSE)</f>
        <v>James Davis</v>
      </c>
      <c r="C50" s="35" t="str">
        <f>VLOOKUP(A50,'Enrollee File- PASTE FROM WIKI'!$A:$D,4,FALSE)</f>
        <v>Enrolled</v>
      </c>
      <c r="D50" s="25" t="str">
        <f>VLOOKUP(A50,'Enrollee File- PASTE FROM WIKI'!$A:$AP,42,FALSE)</f>
        <v>Gabriela Rivera</v>
      </c>
      <c r="E50" s="50" t="str">
        <f>VLOOKUP(A50,'Enrollee File- PASTE FROM WIKI'!$A:$AQ,43,FALSE)</f>
        <v xml:space="preserve">M555 Central Park East HS </v>
      </c>
      <c r="F50" s="36">
        <f>VLOOKUP(A50,'Enrollee File- PASTE FROM WIKI'!$A:$T,20,FALSE)</f>
        <v>3</v>
      </c>
      <c r="G50" s="36">
        <f>VLOOKUP(A50,'Enrollee File- PASTE FROM WIKI'!$A:$U,21,FALSE)</f>
        <v>3</v>
      </c>
      <c r="H50" s="36">
        <f>VLOOKUP(A50,'Enrollee File- PASTE FROM WIKI'!$A:$V,22,FALSE)</f>
        <v>3</v>
      </c>
      <c r="I50" s="36">
        <f>VLOOKUP(A50,'Enrollee File- PASTE FROM WIKI'!$A:$W,23,FALSE)</f>
        <v>3</v>
      </c>
      <c r="J50" s="37">
        <f>VLOOKUP(A50,'Enrollee File- PASTE FROM WIKI'!$A:$S,19,FALSE)</f>
        <v>3</v>
      </c>
      <c r="K50" s="50">
        <f>VLOOKUP(A50,'Enrollee File- PASTE FROM WIKI'!$A:$Z,26,FALSE)</f>
        <v>3</v>
      </c>
      <c r="L50" s="31">
        <f>VLOOKUP(A50,'Enrollee File- PASTE FROM WIKI'!$A:$AA,27,FALSE)</f>
        <v>3</v>
      </c>
      <c r="M50" s="31">
        <f>VLOOKUP(A50,'Enrollee File- PASTE FROM WIKI'!$A:$AB,28,FALSE)</f>
        <v>3</v>
      </c>
      <c r="N50" s="31">
        <f>VLOOKUP(A50,'Enrollee File- PASTE FROM WIKI'!$A:$AC,29,FALSE)</f>
        <v>3</v>
      </c>
      <c r="O50" s="31">
        <f>VLOOKUP(A50,'Enrollee File- PASTE FROM WIKI'!$A:$AD,30,FALSE)</f>
        <v>3</v>
      </c>
      <c r="P50" s="31">
        <f>VLOOKUP(A50,'Enrollee File- PASTE FROM WIKI'!$A:$AO,41,FALSE)</f>
        <v>3</v>
      </c>
      <c r="Q50" s="33">
        <f>VLOOKUP(A50,'Enrollee File- PASTE FROM WIKI'!$A:$Y,25,FALSE)</f>
        <v>3</v>
      </c>
    </row>
    <row r="51" spans="1:17" ht="28" customHeight="1" x14ac:dyDescent="0.6">
      <c r="A51" s="82" t="str">
        <f>'Enrollee File- PASTE FROM WIKI'!A50</f>
        <v>d171727d-6df8-4e48-826f-a5b600dd0188</v>
      </c>
      <c r="B51" s="50" t="str">
        <f>VLOOKUP(A51,'Enrollee File- PASTE FROM WIKI'!$A:$D,3,FALSE)</f>
        <v>Jasmin Robinson</v>
      </c>
      <c r="C51" s="35" t="str">
        <f>VLOOKUP(A51,'Enrollee File- PASTE FROM WIKI'!$A:$D,4,FALSE)</f>
        <v>Enrolled</v>
      </c>
      <c r="D51" s="25" t="str">
        <f>VLOOKUP(A51,'Enrollee File- PASTE FROM WIKI'!$A:$AP,42,FALSE)</f>
        <v>Brenton Be</v>
      </c>
      <c r="E51" s="50" t="str">
        <f>VLOOKUP(A51,'Enrollee File- PASTE FROM WIKI'!$A:$AQ,43,FALSE)</f>
        <v xml:space="preserve">K373 P.S. 373 - Brooklyn Transition Center </v>
      </c>
      <c r="F51" s="36">
        <f>VLOOKUP(A51,'Enrollee File- PASTE FROM WIKI'!$A:$T,20,FALSE)</f>
        <v>3</v>
      </c>
      <c r="G51" s="36">
        <f>VLOOKUP(A51,'Enrollee File- PASTE FROM WIKI'!$A:$U,21,FALSE)</f>
        <v>3</v>
      </c>
      <c r="H51" s="36">
        <f>VLOOKUP(A51,'Enrollee File- PASTE FROM WIKI'!$A:$V,22,FALSE)</f>
        <v>3</v>
      </c>
      <c r="I51" s="36">
        <f>VLOOKUP(A51,'Enrollee File- PASTE FROM WIKI'!$A:$W,23,FALSE)</f>
        <v>3</v>
      </c>
      <c r="J51" s="37">
        <f>VLOOKUP(A51,'Enrollee File- PASTE FROM WIKI'!$A:$S,19,FALSE)</f>
        <v>3</v>
      </c>
      <c r="K51" s="50">
        <f>VLOOKUP(A51,'Enrollee File- PASTE FROM WIKI'!$A:$Z,26,FALSE)</f>
        <v>3</v>
      </c>
      <c r="L51" s="31">
        <f>VLOOKUP(A51,'Enrollee File- PASTE FROM WIKI'!$A:$AA,27,FALSE)</f>
        <v>3</v>
      </c>
      <c r="M51" s="31">
        <f>VLOOKUP(A51,'Enrollee File- PASTE FROM WIKI'!$A:$AB,28,FALSE)</f>
        <v>3</v>
      </c>
      <c r="N51" s="31">
        <f>VLOOKUP(A51,'Enrollee File- PASTE FROM WIKI'!$A:$AC,29,FALSE)</f>
        <v>2</v>
      </c>
      <c r="O51" s="31">
        <f>VLOOKUP(A51,'Enrollee File- PASTE FROM WIKI'!$A:$AD,30,FALSE)</f>
        <v>2</v>
      </c>
      <c r="P51" s="31" t="str">
        <f>VLOOKUP(A51,'Enrollee File- PASTE FROM WIKI'!$A:$AO,41,FALSE)</f>
        <v>Missing</v>
      </c>
      <c r="Q51" s="33">
        <f>VLOOKUP(A51,'Enrollee File- PASTE FROM WIKI'!$A:$Y,25,FALSE)</f>
        <v>2.6</v>
      </c>
    </row>
    <row r="52" spans="1:17" ht="28" customHeight="1" x14ac:dyDescent="0.6">
      <c r="A52" s="82" t="str">
        <f>'Enrollee File- PASTE FROM WIKI'!A51</f>
        <v>d31c97e2-972b-4f29-b0f5-a59e012d7af2</v>
      </c>
      <c r="B52" s="50" t="str">
        <f>VLOOKUP(A52,'Enrollee File- PASTE FROM WIKI'!$A:$D,3,FALSE)</f>
        <v>Jason Bolling</v>
      </c>
      <c r="C52" s="35" t="str">
        <f>VLOOKUP(A52,'Enrollee File- PASTE FROM WIKI'!$A:$D,4,FALSE)</f>
        <v>Enrolled</v>
      </c>
      <c r="D52" s="25" t="str">
        <f>VLOOKUP(A52,'Enrollee File- PASTE FROM WIKI'!$A:$AP,42,FALSE)</f>
        <v>Breanne Young</v>
      </c>
      <c r="E52" s="50" t="str">
        <f>VLOOKUP(A52,'Enrollee File- PASTE FROM WIKI'!$A:$AQ,43,FALSE)</f>
        <v xml:space="preserve">K549 Bushwick School for Social Justice </v>
      </c>
      <c r="F52" s="36">
        <f>VLOOKUP(A52,'Enrollee File- PASTE FROM WIKI'!$A:$T,20,FALSE)</f>
        <v>3</v>
      </c>
      <c r="G52" s="36">
        <f>VLOOKUP(A52,'Enrollee File- PASTE FROM WIKI'!$A:$U,21,FALSE)</f>
        <v>3</v>
      </c>
      <c r="H52" s="36">
        <f>VLOOKUP(A52,'Enrollee File- PASTE FROM WIKI'!$A:$V,22,FALSE)</f>
        <v>3</v>
      </c>
      <c r="I52" s="36">
        <f>VLOOKUP(A52,'Enrollee File- PASTE FROM WIKI'!$A:$W,23,FALSE)</f>
        <v>3</v>
      </c>
      <c r="J52" s="37">
        <f>VLOOKUP(A52,'Enrollee File- PASTE FROM WIKI'!$A:$S,19,FALSE)</f>
        <v>3</v>
      </c>
      <c r="K52" s="50">
        <f>VLOOKUP(A52,'Enrollee File- PASTE FROM WIKI'!$A:$Z,26,FALSE)</f>
        <v>2</v>
      </c>
      <c r="L52" s="31">
        <f>VLOOKUP(A52,'Enrollee File- PASTE FROM WIKI'!$A:$AA,27,FALSE)</f>
        <v>2</v>
      </c>
      <c r="M52" s="31">
        <f>VLOOKUP(A52,'Enrollee File- PASTE FROM WIKI'!$A:$AB,28,FALSE)</f>
        <v>1</v>
      </c>
      <c r="N52" s="31">
        <f>VLOOKUP(A52,'Enrollee File- PASTE FROM WIKI'!$A:$AC,29,FALSE)</f>
        <v>2</v>
      </c>
      <c r="O52" s="31">
        <f>VLOOKUP(A52,'Enrollee File- PASTE FROM WIKI'!$A:$AD,30,FALSE)</f>
        <v>2</v>
      </c>
      <c r="P52" s="31">
        <f>VLOOKUP(A52,'Enrollee File- PASTE FROM WIKI'!$A:$AO,41,FALSE)</f>
        <v>2</v>
      </c>
      <c r="Q52" s="33">
        <f>VLOOKUP(A52,'Enrollee File- PASTE FROM WIKI'!$A:$Y,25,FALSE)</f>
        <v>1.83</v>
      </c>
    </row>
    <row r="53" spans="1:17" ht="28" customHeight="1" x14ac:dyDescent="0.6">
      <c r="A53" s="82" t="str">
        <f>'Enrollee File- PASTE FROM WIKI'!A52</f>
        <v>13fedbaf-cf1b-40bf-8de9-a12a00ce75e9</v>
      </c>
      <c r="B53" s="50" t="str">
        <f>VLOOKUP(A53,'Enrollee File- PASTE FROM WIKI'!$A:$D,3,FALSE)</f>
        <v>Jason Romano</v>
      </c>
      <c r="C53" s="35" t="str">
        <f>VLOOKUP(A53,'Enrollee File- PASTE FROM WIKI'!$A:$D,4,FALSE)</f>
        <v>Enrolled</v>
      </c>
      <c r="D53" s="25" t="str">
        <f>VLOOKUP(A53,'Enrollee File- PASTE FROM WIKI'!$A:$AP,42,FALSE)</f>
        <v>Natalie Martin</v>
      </c>
      <c r="E53" s="50" t="str">
        <f>VLOOKUP(A53,'Enrollee File- PASTE FROM WIKI'!$A:$AQ,43,FALSE)</f>
        <v xml:space="preserve">X323 Bronx Writing Academy </v>
      </c>
      <c r="F53" s="36">
        <f>VLOOKUP(A53,'Enrollee File- PASTE FROM WIKI'!$A:$T,20,FALSE)</f>
        <v>3</v>
      </c>
      <c r="G53" s="36">
        <f>VLOOKUP(A53,'Enrollee File- PASTE FROM WIKI'!$A:$U,21,FALSE)</f>
        <v>3</v>
      </c>
      <c r="H53" s="36">
        <f>VLOOKUP(A53,'Enrollee File- PASTE FROM WIKI'!$A:$V,22,FALSE)</f>
        <v>3</v>
      </c>
      <c r="I53" s="36">
        <f>VLOOKUP(A53,'Enrollee File- PASTE FROM WIKI'!$A:$W,23,FALSE)</f>
        <v>3</v>
      </c>
      <c r="J53" s="37">
        <f>VLOOKUP(A53,'Enrollee File- PASTE FROM WIKI'!$A:$S,19,FALSE)</f>
        <v>3</v>
      </c>
      <c r="K53" s="50">
        <f>VLOOKUP(A53,'Enrollee File- PASTE FROM WIKI'!$A:$Z,26,FALSE)</f>
        <v>3</v>
      </c>
      <c r="L53" s="31">
        <f>VLOOKUP(A53,'Enrollee File- PASTE FROM WIKI'!$A:$AA,27,FALSE)</f>
        <v>3</v>
      </c>
      <c r="M53" s="31">
        <f>VLOOKUP(A53,'Enrollee File- PASTE FROM WIKI'!$A:$AB,28,FALSE)</f>
        <v>3</v>
      </c>
      <c r="N53" s="31">
        <f>VLOOKUP(A53,'Enrollee File- PASTE FROM WIKI'!$A:$AC,29,FALSE)</f>
        <v>2</v>
      </c>
      <c r="O53" s="31">
        <f>VLOOKUP(A53,'Enrollee File- PASTE FROM WIKI'!$A:$AD,30,FALSE)</f>
        <v>3</v>
      </c>
      <c r="P53" s="31">
        <f>VLOOKUP(A53,'Enrollee File- PASTE FROM WIKI'!$A:$AO,41,FALSE)</f>
        <v>2</v>
      </c>
      <c r="Q53" s="33">
        <f>VLOOKUP(A53,'Enrollee File- PASTE FROM WIKI'!$A:$Y,25,FALSE)</f>
        <v>2.67</v>
      </c>
    </row>
    <row r="54" spans="1:17" ht="28" customHeight="1" x14ac:dyDescent="0.6">
      <c r="A54" s="82" t="str">
        <f>'Enrollee File- PASTE FROM WIKI'!A53</f>
        <v>5429d42a-4cf5-41ef-8804-a5b600cc8b14</v>
      </c>
      <c r="B54" s="50" t="str">
        <f>VLOOKUP(A54,'Enrollee File- PASTE FROM WIKI'!$A:$D,3,FALSE)</f>
        <v>Jennifer  Mastrogiovanni</v>
      </c>
      <c r="C54" s="35" t="str">
        <f>VLOOKUP(A54,'Enrollee File- PASTE FROM WIKI'!$A:$D,4,FALSE)</f>
        <v>Enrolled</v>
      </c>
      <c r="D54" s="25" t="str">
        <f>VLOOKUP(A54,'Enrollee File- PASTE FROM WIKI'!$A:$AP,42,FALSE)</f>
        <v>Margetina Velentzas</v>
      </c>
      <c r="E54" s="50" t="str">
        <f>VLOOKUP(A54,'Enrollee File- PASTE FROM WIKI'!$A:$AQ,43,FALSE)</f>
        <v xml:space="preserve">K422 Spring Creek Community School </v>
      </c>
      <c r="F54" s="36">
        <f>VLOOKUP(A54,'Enrollee File- PASTE FROM WIKI'!$A:$T,20,FALSE)</f>
        <v>3</v>
      </c>
      <c r="G54" s="36">
        <f>VLOOKUP(A54,'Enrollee File- PASTE FROM WIKI'!$A:$U,21,FALSE)</f>
        <v>3</v>
      </c>
      <c r="H54" s="36">
        <f>VLOOKUP(A54,'Enrollee File- PASTE FROM WIKI'!$A:$V,22,FALSE)</f>
        <v>3</v>
      </c>
      <c r="I54" s="36">
        <f>VLOOKUP(A54,'Enrollee File- PASTE FROM WIKI'!$A:$W,23,FALSE)</f>
        <v>3</v>
      </c>
      <c r="J54" s="37">
        <f>VLOOKUP(A54,'Enrollee File- PASTE FROM WIKI'!$A:$S,19,FALSE)</f>
        <v>3</v>
      </c>
      <c r="K54" s="50">
        <f>VLOOKUP(A54,'Enrollee File- PASTE FROM WIKI'!$A:$Z,26,FALSE)</f>
        <v>3</v>
      </c>
      <c r="L54" s="31">
        <f>VLOOKUP(A54,'Enrollee File- PASTE FROM WIKI'!$A:$AA,27,FALSE)</f>
        <v>3</v>
      </c>
      <c r="M54" s="31">
        <f>VLOOKUP(A54,'Enrollee File- PASTE FROM WIKI'!$A:$AB,28,FALSE)</f>
        <v>3</v>
      </c>
      <c r="N54" s="31">
        <f>VLOOKUP(A54,'Enrollee File- PASTE FROM WIKI'!$A:$AC,29,FALSE)</f>
        <v>3</v>
      </c>
      <c r="O54" s="31">
        <f>VLOOKUP(A54,'Enrollee File- PASTE FROM WIKI'!$A:$AD,30,FALSE)</f>
        <v>3</v>
      </c>
      <c r="P54" s="31">
        <f>VLOOKUP(A54,'Enrollee File- PASTE FROM WIKI'!$A:$AO,41,FALSE)</f>
        <v>3</v>
      </c>
      <c r="Q54" s="33">
        <f>VLOOKUP(A54,'Enrollee File- PASTE FROM WIKI'!$A:$Y,25,FALSE)</f>
        <v>3</v>
      </c>
    </row>
    <row r="55" spans="1:17" ht="28" customHeight="1" x14ac:dyDescent="0.6">
      <c r="A55" s="82" t="str">
        <f>'Enrollee File- PASTE FROM WIKI'!A54</f>
        <v>2e4ec7a9-3a84-442e-b701-a5ef00aab1c3</v>
      </c>
      <c r="B55" s="50" t="str">
        <f>VLOOKUP(A55,'Enrollee File- PASTE FROM WIKI'!$A:$D,3,FALSE)</f>
        <v>Jeremy Mcneal</v>
      </c>
      <c r="C55" s="35" t="str">
        <f>VLOOKUP(A55,'Enrollee File- PASTE FROM WIKI'!$A:$D,4,FALSE)</f>
        <v>Enrolled</v>
      </c>
      <c r="D55" s="25" t="str">
        <f>VLOOKUP(A55,'Enrollee File- PASTE FROM WIKI'!$A:$AP,42,FALSE)</f>
        <v>Monique Wilson</v>
      </c>
      <c r="E55" s="50" t="str">
        <f>VLOOKUP(A55,'Enrollee File- PASTE FROM WIKI'!$A:$AQ,43,FALSE)</f>
        <v xml:space="preserve">M057 James Weldon Johnson </v>
      </c>
      <c r="F55" s="36">
        <f>VLOOKUP(A55,'Enrollee File- PASTE FROM WIKI'!$A:$T,20,FALSE)</f>
        <v>3</v>
      </c>
      <c r="G55" s="36">
        <f>VLOOKUP(A55,'Enrollee File- PASTE FROM WIKI'!$A:$U,21,FALSE)</f>
        <v>3</v>
      </c>
      <c r="H55" s="36">
        <f>VLOOKUP(A55,'Enrollee File- PASTE FROM WIKI'!$A:$V,22,FALSE)</f>
        <v>2</v>
      </c>
      <c r="I55" s="36">
        <f>VLOOKUP(A55,'Enrollee File- PASTE FROM WIKI'!$A:$W,23,FALSE)</f>
        <v>2</v>
      </c>
      <c r="J55" s="37">
        <f>VLOOKUP(A55,'Enrollee File- PASTE FROM WIKI'!$A:$S,19,FALSE)</f>
        <v>2.5</v>
      </c>
      <c r="K55" s="50">
        <f>VLOOKUP(A55,'Enrollee File- PASTE FROM WIKI'!$A:$Z,26,FALSE)</f>
        <v>3</v>
      </c>
      <c r="L55" s="31">
        <f>VLOOKUP(A55,'Enrollee File- PASTE FROM WIKI'!$A:$AA,27,FALSE)</f>
        <v>3</v>
      </c>
      <c r="M55" s="31">
        <f>VLOOKUP(A55,'Enrollee File- PASTE FROM WIKI'!$A:$AB,28,FALSE)</f>
        <v>3</v>
      </c>
      <c r="N55" s="31">
        <f>VLOOKUP(A55,'Enrollee File- PASTE FROM WIKI'!$A:$AC,29,FALSE)</f>
        <v>2</v>
      </c>
      <c r="O55" s="31">
        <f>VLOOKUP(A55,'Enrollee File- PASTE FROM WIKI'!$A:$AD,30,FALSE)</f>
        <v>3</v>
      </c>
      <c r="P55" s="31">
        <f>VLOOKUP(A55,'Enrollee File- PASTE FROM WIKI'!$A:$AO,41,FALSE)</f>
        <v>2</v>
      </c>
      <c r="Q55" s="33">
        <f>VLOOKUP(A55,'Enrollee File- PASTE FROM WIKI'!$A:$Y,25,FALSE)</f>
        <v>2.67</v>
      </c>
    </row>
    <row r="56" spans="1:17" ht="28" customHeight="1" x14ac:dyDescent="0.6">
      <c r="A56" s="82" t="str">
        <f>'Enrollee File- PASTE FROM WIKI'!A55</f>
        <v>d04b05a9-2bc4-4273-80ff-a1ea0071d448</v>
      </c>
      <c r="B56" s="50" t="str">
        <f>VLOOKUP(A56,'Enrollee File- PASTE FROM WIKI'!$A:$D,3,FALSE)</f>
        <v>Jewels Oladeji</v>
      </c>
      <c r="C56" s="35" t="str">
        <f>VLOOKUP(A56,'Enrollee File- PASTE FROM WIKI'!$A:$D,4,FALSE)</f>
        <v>Enrolled</v>
      </c>
      <c r="D56" s="25" t="str">
        <f>VLOOKUP(A56,'Enrollee File- PASTE FROM WIKI'!$A:$AP,42,FALSE)</f>
        <v>Melissa Cavaliero</v>
      </c>
      <c r="E56" s="50" t="str">
        <f>VLOOKUP(A56,'Enrollee File- PASTE FROM WIKI'!$A:$AQ,43,FALSE)</f>
        <v xml:space="preserve">K562 Evergreen Middle School </v>
      </c>
      <c r="F56" s="36">
        <f>VLOOKUP(A56,'Enrollee File- PASTE FROM WIKI'!$A:$T,20,FALSE)</f>
        <v>3</v>
      </c>
      <c r="G56" s="36">
        <f>VLOOKUP(A56,'Enrollee File- PASTE FROM WIKI'!$A:$U,21,FALSE)</f>
        <v>2</v>
      </c>
      <c r="H56" s="36">
        <f>VLOOKUP(A56,'Enrollee File- PASTE FROM WIKI'!$A:$V,22,FALSE)</f>
        <v>3</v>
      </c>
      <c r="I56" s="36">
        <f>VLOOKUP(A56,'Enrollee File- PASTE FROM WIKI'!$A:$W,23,FALSE)</f>
        <v>2</v>
      </c>
      <c r="J56" s="37">
        <f>VLOOKUP(A56,'Enrollee File- PASTE FROM WIKI'!$A:$S,19,FALSE)</f>
        <v>2.5</v>
      </c>
      <c r="K56" s="50">
        <f>VLOOKUP(A56,'Enrollee File- PASTE FROM WIKI'!$A:$Z,26,FALSE)</f>
        <v>3</v>
      </c>
      <c r="L56" s="31">
        <f>VLOOKUP(A56,'Enrollee File- PASTE FROM WIKI'!$A:$AA,27,FALSE)</f>
        <v>3</v>
      </c>
      <c r="M56" s="31">
        <f>VLOOKUP(A56,'Enrollee File- PASTE FROM WIKI'!$A:$AB,28,FALSE)</f>
        <v>3</v>
      </c>
      <c r="N56" s="31">
        <f>VLOOKUP(A56,'Enrollee File- PASTE FROM WIKI'!$A:$AC,29,FALSE)</f>
        <v>3</v>
      </c>
      <c r="O56" s="31">
        <f>VLOOKUP(A56,'Enrollee File- PASTE FROM WIKI'!$A:$AD,30,FALSE)</f>
        <v>3</v>
      </c>
      <c r="P56" s="31">
        <f>VLOOKUP(A56,'Enrollee File- PASTE FROM WIKI'!$A:$AO,41,FALSE)</f>
        <v>3</v>
      </c>
      <c r="Q56" s="33">
        <f>VLOOKUP(A56,'Enrollee File- PASTE FROM WIKI'!$A:$Y,25,FALSE)</f>
        <v>3</v>
      </c>
    </row>
    <row r="57" spans="1:17" ht="28" customHeight="1" x14ac:dyDescent="0.6">
      <c r="A57" s="82" t="str">
        <f>'Enrollee File- PASTE FROM WIKI'!A56</f>
        <v>8a09e5d8-96a1-48d7-bff8-a5b500da92a8</v>
      </c>
      <c r="B57" s="50" t="str">
        <f>VLOOKUP(A57,'Enrollee File- PASTE FROM WIKI'!$A:$D,3,FALSE)</f>
        <v>Joseph Mavaro</v>
      </c>
      <c r="C57" s="35" t="str">
        <f>VLOOKUP(A57,'Enrollee File- PASTE FROM WIKI'!$A:$D,4,FALSE)</f>
        <v>Enrolled</v>
      </c>
      <c r="D57" s="25" t="str">
        <f>VLOOKUP(A57,'Enrollee File- PASTE FROM WIKI'!$A:$AP,42,FALSE)</f>
        <v>Bushra Makiya</v>
      </c>
      <c r="E57" s="50" t="str">
        <f>VLOOKUP(A57,'Enrollee File- PASTE FROM WIKI'!$A:$AQ,43,FALSE)</f>
        <v xml:space="preserve">X303 I.S. X303 Leadership &amp; Community Service </v>
      </c>
      <c r="F57" s="36">
        <f>VLOOKUP(A57,'Enrollee File- PASTE FROM WIKI'!$A:$T,20,FALSE)</f>
        <v>3</v>
      </c>
      <c r="G57" s="36">
        <f>VLOOKUP(A57,'Enrollee File- PASTE FROM WIKI'!$A:$U,21,FALSE)</f>
        <v>3</v>
      </c>
      <c r="H57" s="36">
        <f>VLOOKUP(A57,'Enrollee File- PASTE FROM WIKI'!$A:$V,22,FALSE)</f>
        <v>3</v>
      </c>
      <c r="I57" s="36">
        <f>VLOOKUP(A57,'Enrollee File- PASTE FROM WIKI'!$A:$W,23,FALSE)</f>
        <v>3</v>
      </c>
      <c r="J57" s="37">
        <f>VLOOKUP(A57,'Enrollee File- PASTE FROM WIKI'!$A:$S,19,FALSE)</f>
        <v>3</v>
      </c>
      <c r="K57" s="50">
        <f>VLOOKUP(A57,'Enrollee File- PASTE FROM WIKI'!$A:$Z,26,FALSE)</f>
        <v>3</v>
      </c>
      <c r="L57" s="31">
        <f>VLOOKUP(A57,'Enrollee File- PASTE FROM WIKI'!$A:$AA,27,FALSE)</f>
        <v>2</v>
      </c>
      <c r="M57" s="31">
        <f>VLOOKUP(A57,'Enrollee File- PASTE FROM WIKI'!$A:$AB,28,FALSE)</f>
        <v>3</v>
      </c>
      <c r="N57" s="31">
        <f>VLOOKUP(A57,'Enrollee File- PASTE FROM WIKI'!$A:$AC,29,FALSE)</f>
        <v>3</v>
      </c>
      <c r="O57" s="31">
        <f>VLOOKUP(A57,'Enrollee File- PASTE FROM WIKI'!$A:$AD,30,FALSE)</f>
        <v>3</v>
      </c>
      <c r="P57" s="31">
        <f>VLOOKUP(A57,'Enrollee File- PASTE FROM WIKI'!$A:$AO,41,FALSE)</f>
        <v>3</v>
      </c>
      <c r="Q57" s="33">
        <f>VLOOKUP(A57,'Enrollee File- PASTE FROM WIKI'!$A:$Y,25,FALSE)</f>
        <v>2.83</v>
      </c>
    </row>
    <row r="58" spans="1:17" ht="28" customHeight="1" x14ac:dyDescent="0.6">
      <c r="A58" s="82" t="str">
        <f>'Enrollee File- PASTE FROM WIKI'!A57</f>
        <v>6851f97e-7c32-4ae3-8c85-a60000369077</v>
      </c>
      <c r="B58" s="50" t="str">
        <f>VLOOKUP(A58,'Enrollee File- PASTE FROM WIKI'!$A:$D,3,FALSE)</f>
        <v>Joseph Osei</v>
      </c>
      <c r="C58" s="35" t="str">
        <f>VLOOKUP(A58,'Enrollee File- PASTE FROM WIKI'!$A:$D,4,FALSE)</f>
        <v>Enrolled</v>
      </c>
      <c r="D58" s="25" t="str">
        <f>VLOOKUP(A58,'Enrollee File- PASTE FROM WIKI'!$A:$AP,42,FALSE)</f>
        <v>Hollie Cottrell</v>
      </c>
      <c r="E58" s="50" t="str">
        <f>VLOOKUP(A58,'Enrollee File- PASTE FROM WIKI'!$A:$AQ,43,FALSE)</f>
        <v xml:space="preserve">X168 P.S. 168 </v>
      </c>
      <c r="F58" s="36">
        <f>VLOOKUP(A58,'Enrollee File- PASTE FROM WIKI'!$A:$T,20,FALSE)</f>
        <v>3</v>
      </c>
      <c r="G58" s="36">
        <f>VLOOKUP(A58,'Enrollee File- PASTE FROM WIKI'!$A:$U,21,FALSE)</f>
        <v>3</v>
      </c>
      <c r="H58" s="36">
        <f>VLOOKUP(A58,'Enrollee File- PASTE FROM WIKI'!$A:$V,22,FALSE)</f>
        <v>3</v>
      </c>
      <c r="I58" s="36">
        <f>VLOOKUP(A58,'Enrollee File- PASTE FROM WIKI'!$A:$W,23,FALSE)</f>
        <v>3</v>
      </c>
      <c r="J58" s="37">
        <f>VLOOKUP(A58,'Enrollee File- PASTE FROM WIKI'!$A:$S,19,FALSE)</f>
        <v>3</v>
      </c>
      <c r="K58" s="50">
        <f>VLOOKUP(A58,'Enrollee File- PASTE FROM WIKI'!$A:$Z,26,FALSE)</f>
        <v>3</v>
      </c>
      <c r="L58" s="31">
        <f>VLOOKUP(A58,'Enrollee File- PASTE FROM WIKI'!$A:$AA,27,FALSE)</f>
        <v>3</v>
      </c>
      <c r="M58" s="31">
        <f>VLOOKUP(A58,'Enrollee File- PASTE FROM WIKI'!$A:$AB,28,FALSE)</f>
        <v>3</v>
      </c>
      <c r="N58" s="31">
        <f>VLOOKUP(A58,'Enrollee File- PASTE FROM WIKI'!$A:$AC,29,FALSE)</f>
        <v>3</v>
      </c>
      <c r="O58" s="31">
        <f>VLOOKUP(A58,'Enrollee File- PASTE FROM WIKI'!$A:$AD,30,FALSE)</f>
        <v>3</v>
      </c>
      <c r="P58" s="31" t="str">
        <f>VLOOKUP(A58,'Enrollee File- PASTE FROM WIKI'!$A:$AO,41,FALSE)</f>
        <v>Missing</v>
      </c>
      <c r="Q58" s="33">
        <f>VLOOKUP(A58,'Enrollee File- PASTE FROM WIKI'!$A:$Y,25,FALSE)</f>
        <v>3</v>
      </c>
    </row>
    <row r="59" spans="1:17" ht="28" customHeight="1" x14ac:dyDescent="0.6">
      <c r="A59" s="82" t="str">
        <f>'Enrollee File- PASTE FROM WIKI'!A58</f>
        <v>5e78616c-bfca-45a6-8b23-a60400e0c752</v>
      </c>
      <c r="B59" s="50" t="str">
        <f>VLOOKUP(A59,'Enrollee File- PASTE FROM WIKI'!$A:$D,3,FALSE)</f>
        <v>Joseph Suppo</v>
      </c>
      <c r="C59" s="35" t="str">
        <f>VLOOKUP(A59,'Enrollee File- PASTE FROM WIKI'!$A:$D,4,FALSE)</f>
        <v>Enrolled</v>
      </c>
      <c r="D59" s="25" t="str">
        <f>VLOOKUP(A59,'Enrollee File- PASTE FROM WIKI'!$A:$AP,42,FALSE)</f>
        <v>Julia Christensen</v>
      </c>
      <c r="E59" s="50" t="str">
        <f>VLOOKUP(A59,'Enrollee File- PASTE FROM WIKI'!$A:$AQ,43,FALSE)</f>
        <v xml:space="preserve">X089 P.S. 089 Bronx </v>
      </c>
      <c r="F59" s="36">
        <f>VLOOKUP(A59,'Enrollee File- PASTE FROM WIKI'!$A:$T,20,FALSE)</f>
        <v>3</v>
      </c>
      <c r="G59" s="36">
        <f>VLOOKUP(A59,'Enrollee File- PASTE FROM WIKI'!$A:$U,21,FALSE)</f>
        <v>3</v>
      </c>
      <c r="H59" s="36">
        <f>VLOOKUP(A59,'Enrollee File- PASTE FROM WIKI'!$A:$V,22,FALSE)</f>
        <v>2</v>
      </c>
      <c r="I59" s="36">
        <f>VLOOKUP(A59,'Enrollee File- PASTE FROM WIKI'!$A:$W,23,FALSE)</f>
        <v>3</v>
      </c>
      <c r="J59" s="37">
        <f>VLOOKUP(A59,'Enrollee File- PASTE FROM WIKI'!$A:$S,19,FALSE)</f>
        <v>2.75</v>
      </c>
      <c r="K59" s="50">
        <f>VLOOKUP(A59,'Enrollee File- PASTE FROM WIKI'!$A:$Z,26,FALSE)</f>
        <v>3</v>
      </c>
      <c r="L59" s="31">
        <f>VLOOKUP(A59,'Enrollee File- PASTE FROM WIKI'!$A:$AA,27,FALSE)</f>
        <v>3</v>
      </c>
      <c r="M59" s="31">
        <f>VLOOKUP(A59,'Enrollee File- PASTE FROM WIKI'!$A:$AB,28,FALSE)</f>
        <v>3</v>
      </c>
      <c r="N59" s="31">
        <f>VLOOKUP(A59,'Enrollee File- PASTE FROM WIKI'!$A:$AC,29,FALSE)</f>
        <v>3</v>
      </c>
      <c r="O59" s="31">
        <f>VLOOKUP(A59,'Enrollee File- PASTE FROM WIKI'!$A:$AD,30,FALSE)</f>
        <v>3</v>
      </c>
      <c r="P59" s="31">
        <f>VLOOKUP(A59,'Enrollee File- PASTE FROM WIKI'!$A:$AO,41,FALSE)</f>
        <v>3</v>
      </c>
      <c r="Q59" s="33">
        <f>VLOOKUP(A59,'Enrollee File- PASTE FROM WIKI'!$A:$Y,25,FALSE)</f>
        <v>3</v>
      </c>
    </row>
    <row r="60" spans="1:17" ht="28" customHeight="1" x14ac:dyDescent="0.6">
      <c r="A60" s="82" t="str">
        <f>'Enrollee File- PASTE FROM WIKI'!A59</f>
        <v>1967e252-b36e-420a-b650-a5e2013be47b</v>
      </c>
      <c r="B60" s="50" t="str">
        <f>VLOOKUP(A60,'Enrollee File- PASTE FROM WIKI'!$A:$D,3,FALSE)</f>
        <v>Joyce Salas</v>
      </c>
      <c r="C60" s="35" t="str">
        <f>VLOOKUP(A60,'Enrollee File- PASTE FROM WIKI'!$A:$D,4,FALSE)</f>
        <v>Enrolled</v>
      </c>
      <c r="D60" s="25" t="str">
        <f>VLOOKUP(A60,'Enrollee File- PASTE FROM WIKI'!$A:$AP,42,FALSE)</f>
        <v>Andrew  Cloherty</v>
      </c>
      <c r="E60" s="50" t="str">
        <f>VLOOKUP(A60,'Enrollee File- PASTE FROM WIKI'!$A:$AQ,43,FALSE)</f>
        <v xml:space="preserve">X508 Bronxdale High School </v>
      </c>
      <c r="F60" s="36">
        <f>VLOOKUP(A60,'Enrollee File- PASTE FROM WIKI'!$A:$T,20,FALSE)</f>
        <v>3</v>
      </c>
      <c r="G60" s="36">
        <f>VLOOKUP(A60,'Enrollee File- PASTE FROM WIKI'!$A:$U,21,FALSE)</f>
        <v>3</v>
      </c>
      <c r="H60" s="36">
        <f>VLOOKUP(A60,'Enrollee File- PASTE FROM WIKI'!$A:$V,22,FALSE)</f>
        <v>3</v>
      </c>
      <c r="I60" s="36">
        <f>VLOOKUP(A60,'Enrollee File- PASTE FROM WIKI'!$A:$W,23,FALSE)</f>
        <v>3</v>
      </c>
      <c r="J60" s="37">
        <f>VLOOKUP(A60,'Enrollee File- PASTE FROM WIKI'!$A:$S,19,FALSE)</f>
        <v>3</v>
      </c>
      <c r="K60" s="50">
        <f>VLOOKUP(A60,'Enrollee File- PASTE FROM WIKI'!$A:$Z,26,FALSE)</f>
        <v>3</v>
      </c>
      <c r="L60" s="31">
        <f>VLOOKUP(A60,'Enrollee File- PASTE FROM WIKI'!$A:$AA,27,FALSE)</f>
        <v>3</v>
      </c>
      <c r="M60" s="31">
        <f>VLOOKUP(A60,'Enrollee File- PASTE FROM WIKI'!$A:$AB,28,FALSE)</f>
        <v>3</v>
      </c>
      <c r="N60" s="31">
        <f>VLOOKUP(A60,'Enrollee File- PASTE FROM WIKI'!$A:$AC,29,FALSE)</f>
        <v>3</v>
      </c>
      <c r="O60" s="31">
        <f>VLOOKUP(A60,'Enrollee File- PASTE FROM WIKI'!$A:$AD,30,FALSE)</f>
        <v>3</v>
      </c>
      <c r="P60" s="31">
        <f>VLOOKUP(A60,'Enrollee File- PASTE FROM WIKI'!$A:$AO,41,FALSE)</f>
        <v>3</v>
      </c>
      <c r="Q60" s="33">
        <f>VLOOKUP(A60,'Enrollee File- PASTE FROM WIKI'!$A:$Y,25,FALSE)</f>
        <v>3</v>
      </c>
    </row>
    <row r="61" spans="1:17" ht="28" customHeight="1" x14ac:dyDescent="0.6">
      <c r="A61" s="82" t="str">
        <f>'Enrollee File- PASTE FROM WIKI'!A60</f>
        <v>96a75846-2570-4a41-b92b-a46c00e55ca7</v>
      </c>
      <c r="B61" s="50" t="str">
        <f>VLOOKUP(A61,'Enrollee File- PASTE FROM WIKI'!$A:$D,3,FALSE)</f>
        <v>Julian  Brown</v>
      </c>
      <c r="C61" s="35" t="str">
        <f>VLOOKUP(A61,'Enrollee File- PASTE FROM WIKI'!$A:$D,4,FALSE)</f>
        <v>Enrolled</v>
      </c>
      <c r="D61" s="25" t="str">
        <f>VLOOKUP(A61,'Enrollee File- PASTE FROM WIKI'!$A:$AP,42,FALSE)</f>
        <v>Brittany Miller</v>
      </c>
      <c r="E61" s="50" t="str">
        <f>VLOOKUP(A61,'Enrollee File- PASTE FROM WIKI'!$A:$AQ,43,FALSE)</f>
        <v xml:space="preserve">M555 Central Park East HS </v>
      </c>
      <c r="F61" s="36">
        <f>VLOOKUP(A61,'Enrollee File- PASTE FROM WIKI'!$A:$T,20,FALSE)</f>
        <v>2</v>
      </c>
      <c r="G61" s="36">
        <f>VLOOKUP(A61,'Enrollee File- PASTE FROM WIKI'!$A:$U,21,FALSE)</f>
        <v>2</v>
      </c>
      <c r="H61" s="36">
        <f>VLOOKUP(A61,'Enrollee File- PASTE FROM WIKI'!$A:$V,22,FALSE)</f>
        <v>3</v>
      </c>
      <c r="I61" s="36">
        <f>VLOOKUP(A61,'Enrollee File- PASTE FROM WIKI'!$A:$W,23,FALSE)</f>
        <v>3</v>
      </c>
      <c r="J61" s="37">
        <f>VLOOKUP(A61,'Enrollee File- PASTE FROM WIKI'!$A:$S,19,FALSE)</f>
        <v>2.5</v>
      </c>
      <c r="K61" s="50">
        <f>VLOOKUP(A61,'Enrollee File- PASTE FROM WIKI'!$A:$Z,26,FALSE)</f>
        <v>3</v>
      </c>
      <c r="L61" s="31">
        <f>VLOOKUP(A61,'Enrollee File- PASTE FROM WIKI'!$A:$AA,27,FALSE)</f>
        <v>2</v>
      </c>
      <c r="M61" s="31">
        <f>VLOOKUP(A61,'Enrollee File- PASTE FROM WIKI'!$A:$AB,28,FALSE)</f>
        <v>2</v>
      </c>
      <c r="N61" s="31">
        <f>VLOOKUP(A61,'Enrollee File- PASTE FROM WIKI'!$A:$AC,29,FALSE)</f>
        <v>3</v>
      </c>
      <c r="O61" s="31">
        <f>VLOOKUP(A61,'Enrollee File- PASTE FROM WIKI'!$A:$AD,30,FALSE)</f>
        <v>3</v>
      </c>
      <c r="P61" s="31">
        <f>VLOOKUP(A61,'Enrollee File- PASTE FROM WIKI'!$A:$AO,41,FALSE)</f>
        <v>2</v>
      </c>
      <c r="Q61" s="33">
        <f>VLOOKUP(A61,'Enrollee File- PASTE FROM WIKI'!$A:$Y,25,FALSE)</f>
        <v>2.5</v>
      </c>
    </row>
    <row r="62" spans="1:17" ht="28" customHeight="1" x14ac:dyDescent="0.6">
      <c r="A62" s="82" t="str">
        <f>'Enrollee File- PASTE FROM WIKI'!A61</f>
        <v>a50aa555-b2c8-49c9-a257-a45100b58858</v>
      </c>
      <c r="B62" s="50" t="str">
        <f>VLOOKUP(A62,'Enrollee File- PASTE FROM WIKI'!$A:$D,3,FALSE)</f>
        <v>Julian Entner</v>
      </c>
      <c r="C62" s="35" t="str">
        <f>VLOOKUP(A62,'Enrollee File- PASTE FROM WIKI'!$A:$D,4,FALSE)</f>
        <v>Enrolled</v>
      </c>
      <c r="D62" s="25" t="str">
        <f>VLOOKUP(A62,'Enrollee File- PASTE FROM WIKI'!$A:$AP,42,FALSE)</f>
        <v>Maria Sica</v>
      </c>
      <c r="E62" s="50" t="str">
        <f>VLOOKUP(A62,'Enrollee File- PASTE FROM WIKI'!$A:$AQ,43,FALSE)</f>
        <v xml:space="preserve">K220 J.H.S. 220 John J. Pershing </v>
      </c>
      <c r="F62" s="36">
        <f>VLOOKUP(A62,'Enrollee File- PASTE FROM WIKI'!$A:$T,20,FALSE)</f>
        <v>3</v>
      </c>
      <c r="G62" s="36">
        <f>VLOOKUP(A62,'Enrollee File- PASTE FROM WIKI'!$A:$U,21,FALSE)</f>
        <v>3</v>
      </c>
      <c r="H62" s="36">
        <f>VLOOKUP(A62,'Enrollee File- PASTE FROM WIKI'!$A:$V,22,FALSE)</f>
        <v>2</v>
      </c>
      <c r="I62" s="36">
        <f>VLOOKUP(A62,'Enrollee File- PASTE FROM WIKI'!$A:$W,23,FALSE)</f>
        <v>2</v>
      </c>
      <c r="J62" s="37">
        <f>VLOOKUP(A62,'Enrollee File- PASTE FROM WIKI'!$A:$S,19,FALSE)</f>
        <v>2.5</v>
      </c>
      <c r="K62" s="50">
        <f>VLOOKUP(A62,'Enrollee File- PASTE FROM WIKI'!$A:$Z,26,FALSE)</f>
        <v>2</v>
      </c>
      <c r="L62" s="31">
        <f>VLOOKUP(A62,'Enrollee File- PASTE FROM WIKI'!$A:$AA,27,FALSE)</f>
        <v>3</v>
      </c>
      <c r="M62" s="31">
        <f>VLOOKUP(A62,'Enrollee File- PASTE FROM WIKI'!$A:$AB,28,FALSE)</f>
        <v>1</v>
      </c>
      <c r="N62" s="31">
        <f>VLOOKUP(A62,'Enrollee File- PASTE FROM WIKI'!$A:$AC,29,FALSE)</f>
        <v>1</v>
      </c>
      <c r="O62" s="31">
        <f>VLOOKUP(A62,'Enrollee File- PASTE FROM WIKI'!$A:$AD,30,FALSE)</f>
        <v>1</v>
      </c>
      <c r="P62" s="31">
        <f>VLOOKUP(A62,'Enrollee File- PASTE FROM WIKI'!$A:$AO,41,FALSE)</f>
        <v>1</v>
      </c>
      <c r="Q62" s="33">
        <f>VLOOKUP(A62,'Enrollee File- PASTE FROM WIKI'!$A:$Y,25,FALSE)</f>
        <v>1.5</v>
      </c>
    </row>
    <row r="63" spans="1:17" ht="28" customHeight="1" x14ac:dyDescent="0.6">
      <c r="A63" s="82" t="str">
        <f>'Enrollee File- PASTE FROM WIKI'!A62</f>
        <v>c65d775c-708d-4114-994a-a613004202e7</v>
      </c>
      <c r="B63" s="50" t="str">
        <f>VLOOKUP(A63,'Enrollee File- PASTE FROM WIKI'!$A:$D,3,FALSE)</f>
        <v>Kamara Cupidon</v>
      </c>
      <c r="C63" s="35" t="str">
        <f>VLOOKUP(A63,'Enrollee File- PASTE FROM WIKI'!$A:$D,4,FALSE)</f>
        <v>Enrolled</v>
      </c>
      <c r="D63" s="25" t="str">
        <f>VLOOKUP(A63,'Enrollee File- PASTE FROM WIKI'!$A:$AP,42,FALSE)</f>
        <v>Kat marocik</v>
      </c>
      <c r="E63" s="50" t="str">
        <f>VLOOKUP(A63,'Enrollee File- PASTE FROM WIKI'!$A:$AQ,43,FALSE)</f>
        <v xml:space="preserve">K373 P.S. 373 - Brooklyn Transition Center </v>
      </c>
      <c r="F63" s="36">
        <f>VLOOKUP(A63,'Enrollee File- PASTE FROM WIKI'!$A:$T,20,FALSE)</f>
        <v>3</v>
      </c>
      <c r="G63" s="36">
        <f>VLOOKUP(A63,'Enrollee File- PASTE FROM WIKI'!$A:$U,21,FALSE)</f>
        <v>3</v>
      </c>
      <c r="H63" s="36">
        <f>VLOOKUP(A63,'Enrollee File- PASTE FROM WIKI'!$A:$V,22,FALSE)</f>
        <v>3</v>
      </c>
      <c r="I63" s="36">
        <f>VLOOKUP(A63,'Enrollee File- PASTE FROM WIKI'!$A:$W,23,FALSE)</f>
        <v>3</v>
      </c>
      <c r="J63" s="37">
        <f>VLOOKUP(A63,'Enrollee File- PASTE FROM WIKI'!$A:$S,19,FALSE)</f>
        <v>3</v>
      </c>
      <c r="K63" s="50">
        <f>VLOOKUP(A63,'Enrollee File- PASTE FROM WIKI'!$A:$Z,26,FALSE)</f>
        <v>3</v>
      </c>
      <c r="L63" s="31">
        <f>VLOOKUP(A63,'Enrollee File- PASTE FROM WIKI'!$A:$AA,27,FALSE)</f>
        <v>3</v>
      </c>
      <c r="M63" s="31">
        <f>VLOOKUP(A63,'Enrollee File- PASTE FROM WIKI'!$A:$AB,28,FALSE)</f>
        <v>3</v>
      </c>
      <c r="N63" s="31">
        <f>VLOOKUP(A63,'Enrollee File- PASTE FROM WIKI'!$A:$AC,29,FALSE)</f>
        <v>3</v>
      </c>
      <c r="O63" s="31">
        <f>VLOOKUP(A63,'Enrollee File- PASTE FROM WIKI'!$A:$AD,30,FALSE)</f>
        <v>3</v>
      </c>
      <c r="P63" s="31" t="str">
        <f>VLOOKUP(A63,'Enrollee File- PASTE FROM WIKI'!$A:$AO,41,FALSE)</f>
        <v>Missing</v>
      </c>
      <c r="Q63" s="33">
        <f>VLOOKUP(A63,'Enrollee File- PASTE FROM WIKI'!$A:$Y,25,FALSE)</f>
        <v>3</v>
      </c>
    </row>
    <row r="64" spans="1:17" ht="28" customHeight="1" x14ac:dyDescent="0.6">
      <c r="A64" s="82" t="str">
        <f>'Enrollee File- PASTE FROM WIKI'!A63</f>
        <v>d011318b-68f4-468f-be51-a24101028cdb</v>
      </c>
      <c r="B64" s="50" t="str">
        <f>VLOOKUP(A64,'Enrollee File- PASTE FROM WIKI'!$A:$D,3,FALSE)</f>
        <v>Kareem Hertzog</v>
      </c>
      <c r="C64" s="35" t="str">
        <f>VLOOKUP(A64,'Enrollee File- PASTE FROM WIKI'!$A:$D,4,FALSE)</f>
        <v>Enrolled</v>
      </c>
      <c r="D64" s="25" t="str">
        <f>VLOOKUP(A64,'Enrollee File- PASTE FROM WIKI'!$A:$AP,42,FALSE)</f>
        <v>Emilie Jones-McAdams</v>
      </c>
      <c r="E64" s="50" t="str">
        <f>VLOOKUP(A64,'Enrollee File- PASTE FROM WIKI'!$A:$AQ,43,FALSE)</f>
        <v xml:space="preserve">X303 I.S. X303 Leadership &amp; Community Service </v>
      </c>
      <c r="F64" s="36">
        <f>VLOOKUP(A64,'Enrollee File- PASTE FROM WIKI'!$A:$T,20,FALSE)</f>
        <v>3</v>
      </c>
      <c r="G64" s="36">
        <f>VLOOKUP(A64,'Enrollee File- PASTE FROM WIKI'!$A:$U,21,FALSE)</f>
        <v>3</v>
      </c>
      <c r="H64" s="36">
        <f>VLOOKUP(A64,'Enrollee File- PASTE FROM WIKI'!$A:$V,22,FALSE)</f>
        <v>3</v>
      </c>
      <c r="I64" s="36">
        <f>VLOOKUP(A64,'Enrollee File- PASTE FROM WIKI'!$A:$W,23,FALSE)</f>
        <v>3</v>
      </c>
      <c r="J64" s="37">
        <f>VLOOKUP(A64,'Enrollee File- PASTE FROM WIKI'!$A:$S,19,FALSE)</f>
        <v>3</v>
      </c>
      <c r="K64" s="50">
        <f>VLOOKUP(A64,'Enrollee File- PASTE FROM WIKI'!$A:$Z,26,FALSE)</f>
        <v>2</v>
      </c>
      <c r="L64" s="31">
        <f>VLOOKUP(A64,'Enrollee File- PASTE FROM WIKI'!$A:$AA,27,FALSE)</f>
        <v>3</v>
      </c>
      <c r="M64" s="31">
        <f>VLOOKUP(A64,'Enrollee File- PASTE FROM WIKI'!$A:$AB,28,FALSE)</f>
        <v>3</v>
      </c>
      <c r="N64" s="31">
        <f>VLOOKUP(A64,'Enrollee File- PASTE FROM WIKI'!$A:$AC,29,FALSE)</f>
        <v>2</v>
      </c>
      <c r="O64" s="31">
        <f>VLOOKUP(A64,'Enrollee File- PASTE FROM WIKI'!$A:$AD,30,FALSE)</f>
        <v>3</v>
      </c>
      <c r="P64" s="31">
        <f>VLOOKUP(A64,'Enrollee File- PASTE FROM WIKI'!$A:$AO,41,FALSE)</f>
        <v>2</v>
      </c>
      <c r="Q64" s="33">
        <f>VLOOKUP(A64,'Enrollee File- PASTE FROM WIKI'!$A:$Y,25,FALSE)</f>
        <v>2.5</v>
      </c>
    </row>
    <row r="65" spans="1:17" ht="28" customHeight="1" x14ac:dyDescent="0.6">
      <c r="A65" s="82" t="str">
        <f>'Enrollee File- PASTE FROM WIKI'!A64</f>
        <v>d5b35041-cf96-41f7-b6cf-a5b400dcadb0</v>
      </c>
      <c r="B65" s="50" t="str">
        <f>VLOOKUP(A65,'Enrollee File- PASTE FROM WIKI'!$A:$D,3,FALSE)</f>
        <v>Kareen Eustache</v>
      </c>
      <c r="C65" s="35" t="str">
        <f>VLOOKUP(A65,'Enrollee File- PASTE FROM WIKI'!$A:$D,4,FALSE)</f>
        <v>Enrolled</v>
      </c>
      <c r="D65" s="25" t="str">
        <f>VLOOKUP(A65,'Enrollee File- PASTE FROM WIKI'!$A:$AP,42,FALSE)</f>
        <v>Shonel Fraser</v>
      </c>
      <c r="E65" s="50" t="str">
        <f>VLOOKUP(A65,'Enrollee File- PASTE FROM WIKI'!$A:$AQ,43,FALSE)</f>
        <v xml:space="preserve">K671 Mott Hall Bridges </v>
      </c>
      <c r="F65" s="36">
        <f>VLOOKUP(A65,'Enrollee File- PASTE FROM WIKI'!$A:$T,20,FALSE)</f>
        <v>3</v>
      </c>
      <c r="G65" s="36">
        <f>VLOOKUP(A65,'Enrollee File- PASTE FROM WIKI'!$A:$U,21,FALSE)</f>
        <v>3</v>
      </c>
      <c r="H65" s="36">
        <f>VLOOKUP(A65,'Enrollee File- PASTE FROM WIKI'!$A:$V,22,FALSE)</f>
        <v>3</v>
      </c>
      <c r="I65" s="36">
        <f>VLOOKUP(A65,'Enrollee File- PASTE FROM WIKI'!$A:$W,23,FALSE)</f>
        <v>3</v>
      </c>
      <c r="J65" s="37">
        <f>VLOOKUP(A65,'Enrollee File- PASTE FROM WIKI'!$A:$S,19,FALSE)</f>
        <v>3</v>
      </c>
      <c r="K65" s="50">
        <f>VLOOKUP(A65,'Enrollee File- PASTE FROM WIKI'!$A:$Z,26,FALSE)</f>
        <v>2</v>
      </c>
      <c r="L65" s="31">
        <f>VLOOKUP(A65,'Enrollee File- PASTE FROM WIKI'!$A:$AA,27,FALSE)</f>
        <v>3</v>
      </c>
      <c r="M65" s="31">
        <f>VLOOKUP(A65,'Enrollee File- PASTE FROM WIKI'!$A:$AB,28,FALSE)</f>
        <v>3</v>
      </c>
      <c r="N65" s="31">
        <f>VLOOKUP(A65,'Enrollee File- PASTE FROM WIKI'!$A:$AC,29,FALSE)</f>
        <v>3</v>
      </c>
      <c r="O65" s="31">
        <f>VLOOKUP(A65,'Enrollee File- PASTE FROM WIKI'!$A:$AD,30,FALSE)</f>
        <v>3</v>
      </c>
      <c r="P65" s="31">
        <f>VLOOKUP(A65,'Enrollee File- PASTE FROM WIKI'!$A:$AO,41,FALSE)</f>
        <v>3</v>
      </c>
      <c r="Q65" s="33">
        <f>VLOOKUP(A65,'Enrollee File- PASTE FROM WIKI'!$A:$Y,25,FALSE)</f>
        <v>2.83</v>
      </c>
    </row>
    <row r="66" spans="1:17" ht="28" customHeight="1" x14ac:dyDescent="0.6">
      <c r="A66" s="82" t="str">
        <f>'Enrollee File- PASTE FROM WIKI'!A65</f>
        <v>e30ca972-7aa7-4f05-9b1e-a58400d69569</v>
      </c>
      <c r="B66" s="50" t="str">
        <f>VLOOKUP(A66,'Enrollee File- PASTE FROM WIKI'!$A:$D,3,FALSE)</f>
        <v>Karima N. Pace</v>
      </c>
      <c r="C66" s="35" t="str">
        <f>VLOOKUP(A66,'Enrollee File- PASTE FROM WIKI'!$A:$D,4,FALSE)</f>
        <v>Enrolled</v>
      </c>
      <c r="D66" s="25" t="str">
        <f>VLOOKUP(A66,'Enrollee File- PASTE FROM WIKI'!$A:$AP,42,FALSE)</f>
        <v>Natalie Martin</v>
      </c>
      <c r="E66" s="50" t="str">
        <f>VLOOKUP(A66,'Enrollee File- PASTE FROM WIKI'!$A:$AQ,43,FALSE)</f>
        <v xml:space="preserve">X323 Bronx Writing Academy </v>
      </c>
      <c r="F66" s="36">
        <f>VLOOKUP(A66,'Enrollee File- PASTE FROM WIKI'!$A:$T,20,FALSE)</f>
        <v>3</v>
      </c>
      <c r="G66" s="36">
        <f>VLOOKUP(A66,'Enrollee File- PASTE FROM WIKI'!$A:$U,21,FALSE)</f>
        <v>3</v>
      </c>
      <c r="H66" s="36">
        <f>VLOOKUP(A66,'Enrollee File- PASTE FROM WIKI'!$A:$V,22,FALSE)</f>
        <v>3</v>
      </c>
      <c r="I66" s="36">
        <f>VLOOKUP(A66,'Enrollee File- PASTE FROM WIKI'!$A:$W,23,FALSE)</f>
        <v>3</v>
      </c>
      <c r="J66" s="37">
        <f>VLOOKUP(A66,'Enrollee File- PASTE FROM WIKI'!$A:$S,19,FALSE)</f>
        <v>3</v>
      </c>
      <c r="K66" s="50">
        <f>VLOOKUP(A66,'Enrollee File- PASTE FROM WIKI'!$A:$Z,26,FALSE)</f>
        <v>2</v>
      </c>
      <c r="L66" s="31">
        <f>VLOOKUP(A66,'Enrollee File- PASTE FROM WIKI'!$A:$AA,27,FALSE)</f>
        <v>3</v>
      </c>
      <c r="M66" s="31">
        <f>VLOOKUP(A66,'Enrollee File- PASTE FROM WIKI'!$A:$AB,28,FALSE)</f>
        <v>2</v>
      </c>
      <c r="N66" s="31">
        <f>VLOOKUP(A66,'Enrollee File- PASTE FROM WIKI'!$A:$AC,29,FALSE)</f>
        <v>3</v>
      </c>
      <c r="O66" s="31">
        <f>VLOOKUP(A66,'Enrollee File- PASTE FROM WIKI'!$A:$AD,30,FALSE)</f>
        <v>3</v>
      </c>
      <c r="P66" s="31">
        <f>VLOOKUP(A66,'Enrollee File- PASTE FROM WIKI'!$A:$AO,41,FALSE)</f>
        <v>3</v>
      </c>
      <c r="Q66" s="33">
        <f>VLOOKUP(A66,'Enrollee File- PASTE FROM WIKI'!$A:$Y,25,FALSE)</f>
        <v>2.67</v>
      </c>
    </row>
    <row r="67" spans="1:17" ht="28" customHeight="1" x14ac:dyDescent="0.6">
      <c r="A67" s="82" t="str">
        <f>'Enrollee File- PASTE FROM WIKI'!A66</f>
        <v>2b5fac26-3f7f-4362-8e7f-a44d01492a8b</v>
      </c>
      <c r="B67" s="50" t="str">
        <f>VLOOKUP(A67,'Enrollee File- PASTE FROM WIKI'!$A:$D,3,FALSE)</f>
        <v>Katharine Rehder</v>
      </c>
      <c r="C67" s="35" t="str">
        <f>VLOOKUP(A67,'Enrollee File- PASTE FROM WIKI'!$A:$D,4,FALSE)</f>
        <v>Enrolled</v>
      </c>
      <c r="D67" s="25" t="str">
        <f>VLOOKUP(A67,'Enrollee File- PASTE FROM WIKI'!$A:$AP,42,FALSE)</f>
        <v>Joshua Cuozzo</v>
      </c>
      <c r="E67" s="50" t="str">
        <f>VLOOKUP(A67,'Enrollee File- PASTE FROM WIKI'!$A:$AQ,43,FALSE)</f>
        <v xml:space="preserve">X508 Bronxdale High School </v>
      </c>
      <c r="F67" s="36">
        <f>VLOOKUP(A67,'Enrollee File- PASTE FROM WIKI'!$A:$T,20,FALSE)</f>
        <v>3</v>
      </c>
      <c r="G67" s="36">
        <f>VLOOKUP(A67,'Enrollee File- PASTE FROM WIKI'!$A:$U,21,FALSE)</f>
        <v>3</v>
      </c>
      <c r="H67" s="36">
        <f>VLOOKUP(A67,'Enrollee File- PASTE FROM WIKI'!$A:$V,22,FALSE)</f>
        <v>2</v>
      </c>
      <c r="I67" s="36">
        <f>VLOOKUP(A67,'Enrollee File- PASTE FROM WIKI'!$A:$W,23,FALSE)</f>
        <v>3</v>
      </c>
      <c r="J67" s="37">
        <f>VLOOKUP(A67,'Enrollee File- PASTE FROM WIKI'!$A:$S,19,FALSE)</f>
        <v>2.75</v>
      </c>
      <c r="K67" s="50">
        <f>VLOOKUP(A67,'Enrollee File- PASTE FROM WIKI'!$A:$Z,26,FALSE)</f>
        <v>3</v>
      </c>
      <c r="L67" s="31">
        <f>VLOOKUP(A67,'Enrollee File- PASTE FROM WIKI'!$A:$AA,27,FALSE)</f>
        <v>3</v>
      </c>
      <c r="M67" s="31">
        <f>VLOOKUP(A67,'Enrollee File- PASTE FROM WIKI'!$A:$AB,28,FALSE)</f>
        <v>3</v>
      </c>
      <c r="N67" s="31">
        <f>VLOOKUP(A67,'Enrollee File- PASTE FROM WIKI'!$A:$AC,29,FALSE)</f>
        <v>3</v>
      </c>
      <c r="O67" s="31">
        <f>VLOOKUP(A67,'Enrollee File- PASTE FROM WIKI'!$A:$AD,30,FALSE)</f>
        <v>3</v>
      </c>
      <c r="P67" s="31">
        <f>VLOOKUP(A67,'Enrollee File- PASTE FROM WIKI'!$A:$AO,41,FALSE)</f>
        <v>3</v>
      </c>
      <c r="Q67" s="33">
        <f>VLOOKUP(A67,'Enrollee File- PASTE FROM WIKI'!$A:$Y,25,FALSE)</f>
        <v>3</v>
      </c>
    </row>
    <row r="68" spans="1:17" ht="28" customHeight="1" x14ac:dyDescent="0.6">
      <c r="A68" s="82" t="str">
        <f>'Enrollee File- PASTE FROM WIKI'!A67</f>
        <v>a024d0f9-7583-4f04-892b-a60e011ff6ba</v>
      </c>
      <c r="B68" s="50" t="str">
        <f>VLOOKUP(A68,'Enrollee File- PASTE FROM WIKI'!$A:$D,3,FALSE)</f>
        <v>Katherine Kosich</v>
      </c>
      <c r="C68" s="35" t="str">
        <f>VLOOKUP(A68,'Enrollee File- PASTE FROM WIKI'!$A:$D,4,FALSE)</f>
        <v>Enrolled</v>
      </c>
      <c r="D68" s="25" t="str">
        <f>VLOOKUP(A68,'Enrollee File- PASTE FROM WIKI'!$A:$AP,42,FALSE)</f>
        <v>Kelly Pelan</v>
      </c>
      <c r="E68" s="50" t="str">
        <f>VLOOKUP(A68,'Enrollee File- PASTE FROM WIKI'!$A:$AQ,43,FALSE)</f>
        <v xml:space="preserve">M079 Dr. Horan School M079 </v>
      </c>
      <c r="F68" s="36">
        <f>VLOOKUP(A68,'Enrollee File- PASTE FROM WIKI'!$A:$T,20,FALSE)</f>
        <v>3</v>
      </c>
      <c r="G68" s="36">
        <f>VLOOKUP(A68,'Enrollee File- PASTE FROM WIKI'!$A:$U,21,FALSE)</f>
        <v>3</v>
      </c>
      <c r="H68" s="36">
        <f>VLOOKUP(A68,'Enrollee File- PASTE FROM WIKI'!$A:$V,22,FALSE)</f>
        <v>3</v>
      </c>
      <c r="I68" s="36">
        <f>VLOOKUP(A68,'Enrollee File- PASTE FROM WIKI'!$A:$W,23,FALSE)</f>
        <v>3</v>
      </c>
      <c r="J68" s="37">
        <f>VLOOKUP(A68,'Enrollee File- PASTE FROM WIKI'!$A:$S,19,FALSE)</f>
        <v>3</v>
      </c>
      <c r="K68" s="50">
        <f>VLOOKUP(A68,'Enrollee File- PASTE FROM WIKI'!$A:$Z,26,FALSE)</f>
        <v>3</v>
      </c>
      <c r="L68" s="31">
        <f>VLOOKUP(A68,'Enrollee File- PASTE FROM WIKI'!$A:$AA,27,FALSE)</f>
        <v>3</v>
      </c>
      <c r="M68" s="31">
        <f>VLOOKUP(A68,'Enrollee File- PASTE FROM WIKI'!$A:$AB,28,FALSE)</f>
        <v>2</v>
      </c>
      <c r="N68" s="31">
        <f>VLOOKUP(A68,'Enrollee File- PASTE FROM WIKI'!$A:$AC,29,FALSE)</f>
        <v>3</v>
      </c>
      <c r="O68" s="31">
        <f>VLOOKUP(A68,'Enrollee File- PASTE FROM WIKI'!$A:$AD,30,FALSE)</f>
        <v>3</v>
      </c>
      <c r="P68" s="31" t="str">
        <f>VLOOKUP(A68,'Enrollee File- PASTE FROM WIKI'!$A:$AO,41,FALSE)</f>
        <v>Missing</v>
      </c>
      <c r="Q68" s="33">
        <f>VLOOKUP(A68,'Enrollee File- PASTE FROM WIKI'!$A:$Y,25,FALSE)</f>
        <v>2.8</v>
      </c>
    </row>
    <row r="69" spans="1:17" ht="28" customHeight="1" x14ac:dyDescent="0.6">
      <c r="A69" s="82" t="str">
        <f>'Enrollee File- PASTE FROM WIKI'!A68</f>
        <v>88b1dfe6-7bd0-4fe1-afea-a6010128e600</v>
      </c>
      <c r="B69" s="50" t="str">
        <f>VLOOKUP(A69,'Enrollee File- PASTE FROM WIKI'!$A:$D,3,FALSE)</f>
        <v>Kendell May</v>
      </c>
      <c r="C69" s="35" t="str">
        <f>VLOOKUP(A69,'Enrollee File- PASTE FROM WIKI'!$A:$D,4,FALSE)</f>
        <v>Enrolled</v>
      </c>
      <c r="D69" s="25" t="str">
        <f>VLOOKUP(A69,'Enrollee File- PASTE FROM WIKI'!$A:$AP,42,FALSE)</f>
        <v>Hugh Fletcher</v>
      </c>
      <c r="E69" s="50" t="str">
        <f>VLOOKUP(A69,'Enrollee File- PASTE FROM WIKI'!$A:$AQ,43,FALSE)</f>
        <v xml:space="preserve">X274 THE NEW AMERICAN ACADEMY AT ROBERTO CLEMENTE STATE PARK </v>
      </c>
      <c r="F69" s="36">
        <f>VLOOKUP(A69,'Enrollee File- PASTE FROM WIKI'!$A:$T,20,FALSE)</f>
        <v>3</v>
      </c>
      <c r="G69" s="36">
        <f>VLOOKUP(A69,'Enrollee File- PASTE FROM WIKI'!$A:$U,21,FALSE)</f>
        <v>3</v>
      </c>
      <c r="H69" s="36">
        <f>VLOOKUP(A69,'Enrollee File- PASTE FROM WIKI'!$A:$V,22,FALSE)</f>
        <v>3</v>
      </c>
      <c r="I69" s="36">
        <f>VLOOKUP(A69,'Enrollee File- PASTE FROM WIKI'!$A:$W,23,FALSE)</f>
        <v>2</v>
      </c>
      <c r="J69" s="37">
        <f>VLOOKUP(A69,'Enrollee File- PASTE FROM WIKI'!$A:$S,19,FALSE)</f>
        <v>2.75</v>
      </c>
      <c r="K69" s="50">
        <f>VLOOKUP(A69,'Enrollee File- PASTE FROM WIKI'!$A:$Z,26,FALSE)</f>
        <v>3</v>
      </c>
      <c r="L69" s="31">
        <f>VLOOKUP(A69,'Enrollee File- PASTE FROM WIKI'!$A:$AA,27,FALSE)</f>
        <v>3</v>
      </c>
      <c r="M69" s="31">
        <f>VLOOKUP(A69,'Enrollee File- PASTE FROM WIKI'!$A:$AB,28,FALSE)</f>
        <v>3</v>
      </c>
      <c r="N69" s="31">
        <f>VLOOKUP(A69,'Enrollee File- PASTE FROM WIKI'!$A:$AC,29,FALSE)</f>
        <v>3</v>
      </c>
      <c r="O69" s="31">
        <f>VLOOKUP(A69,'Enrollee File- PASTE FROM WIKI'!$A:$AD,30,FALSE)</f>
        <v>3</v>
      </c>
      <c r="P69" s="31">
        <f>VLOOKUP(A69,'Enrollee File- PASTE FROM WIKI'!$A:$AO,41,FALSE)</f>
        <v>3</v>
      </c>
      <c r="Q69" s="33">
        <f>VLOOKUP(A69,'Enrollee File- PASTE FROM WIKI'!$A:$Y,25,FALSE)</f>
        <v>3</v>
      </c>
    </row>
    <row r="70" spans="1:17" ht="28" customHeight="1" x14ac:dyDescent="0.6">
      <c r="A70" s="82" t="str">
        <f>'Enrollee File- PASTE FROM WIKI'!A69</f>
        <v>9dc99b9f-aac8-4837-ac7a-a60a01227504</v>
      </c>
      <c r="B70" s="50" t="str">
        <f>VLOOKUP(A70,'Enrollee File- PASTE FROM WIKI'!$A:$D,3,FALSE)</f>
        <v>Kevin Robillard</v>
      </c>
      <c r="C70" s="35" t="str">
        <f>VLOOKUP(A70,'Enrollee File- PASTE FROM WIKI'!$A:$D,4,FALSE)</f>
        <v>Enrolled</v>
      </c>
      <c r="D70" s="25" t="str">
        <f>VLOOKUP(A70,'Enrollee File- PASTE FROM WIKI'!$A:$AP,42,FALSE)</f>
        <v>Rob York</v>
      </c>
      <c r="E70" s="50" t="str">
        <f>VLOOKUP(A70,'Enrollee File- PASTE FROM WIKI'!$A:$AQ,43,FALSE)</f>
        <v xml:space="preserve">X721 P.S. X721 - Stephen McSweeney School </v>
      </c>
      <c r="F70" s="36">
        <f>VLOOKUP(A70,'Enrollee File- PASTE FROM WIKI'!$A:$T,20,FALSE)</f>
        <v>3</v>
      </c>
      <c r="G70" s="36">
        <f>VLOOKUP(A70,'Enrollee File- PASTE FROM WIKI'!$A:$U,21,FALSE)</f>
        <v>2</v>
      </c>
      <c r="H70" s="36">
        <f>VLOOKUP(A70,'Enrollee File- PASTE FROM WIKI'!$A:$V,22,FALSE)</f>
        <v>3</v>
      </c>
      <c r="I70" s="36">
        <f>VLOOKUP(A70,'Enrollee File- PASTE FROM WIKI'!$A:$W,23,FALSE)</f>
        <v>3</v>
      </c>
      <c r="J70" s="37">
        <f>VLOOKUP(A70,'Enrollee File- PASTE FROM WIKI'!$A:$S,19,FALSE)</f>
        <v>2.75</v>
      </c>
      <c r="K70" s="50">
        <f>VLOOKUP(A70,'Enrollee File- PASTE FROM WIKI'!$A:$Z,26,FALSE)</f>
        <v>3</v>
      </c>
      <c r="L70" s="31">
        <f>VLOOKUP(A70,'Enrollee File- PASTE FROM WIKI'!$A:$AA,27,FALSE)</f>
        <v>3</v>
      </c>
      <c r="M70" s="31">
        <f>VLOOKUP(A70,'Enrollee File- PASTE FROM WIKI'!$A:$AB,28,FALSE)</f>
        <v>3</v>
      </c>
      <c r="N70" s="31">
        <f>VLOOKUP(A70,'Enrollee File- PASTE FROM WIKI'!$A:$AC,29,FALSE)</f>
        <v>3</v>
      </c>
      <c r="O70" s="31">
        <f>VLOOKUP(A70,'Enrollee File- PASTE FROM WIKI'!$A:$AD,30,FALSE)</f>
        <v>3</v>
      </c>
      <c r="P70" s="31" t="str">
        <f>VLOOKUP(A70,'Enrollee File- PASTE FROM WIKI'!$A:$AO,41,FALSE)</f>
        <v>Missing</v>
      </c>
      <c r="Q70" s="33">
        <f>VLOOKUP(A70,'Enrollee File- PASTE FROM WIKI'!$A:$Y,25,FALSE)</f>
        <v>3</v>
      </c>
    </row>
    <row r="71" spans="1:17" ht="28" customHeight="1" x14ac:dyDescent="0.6">
      <c r="A71" s="82" t="str">
        <f>'Enrollee File- PASTE FROM WIKI'!A70</f>
        <v>a8a74548-1e82-427e-833b-a5c500ff5711</v>
      </c>
      <c r="B71" s="50" t="str">
        <f>VLOOKUP(A71,'Enrollee File- PASTE FROM WIKI'!$A:$D,3,FALSE)</f>
        <v>Kwashee Totimeh</v>
      </c>
      <c r="C71" s="35" t="str">
        <f>VLOOKUP(A71,'Enrollee File- PASTE FROM WIKI'!$A:$D,4,FALSE)</f>
        <v>Enrolled</v>
      </c>
      <c r="D71" s="25" t="str">
        <f>VLOOKUP(A71,'Enrollee File- PASTE FROM WIKI'!$A:$AP,42,FALSE)</f>
        <v>Jason Petsch</v>
      </c>
      <c r="E71" s="50" t="str">
        <f>VLOOKUP(A71,'Enrollee File- PASTE FROM WIKI'!$A:$AQ,43,FALSE)</f>
        <v xml:space="preserve">X228 MS 228 Jonas Bronck Academy </v>
      </c>
      <c r="F71" s="36">
        <f>VLOOKUP(A71,'Enrollee File- PASTE FROM WIKI'!$A:$T,20,FALSE)</f>
        <v>3</v>
      </c>
      <c r="G71" s="36">
        <f>VLOOKUP(A71,'Enrollee File- PASTE FROM WIKI'!$A:$U,21,FALSE)</f>
        <v>2</v>
      </c>
      <c r="H71" s="36">
        <f>VLOOKUP(A71,'Enrollee File- PASTE FROM WIKI'!$A:$V,22,FALSE)</f>
        <v>2</v>
      </c>
      <c r="I71" s="36">
        <f>VLOOKUP(A71,'Enrollee File- PASTE FROM WIKI'!$A:$W,23,FALSE)</f>
        <v>3</v>
      </c>
      <c r="J71" s="37">
        <f>VLOOKUP(A71,'Enrollee File- PASTE FROM WIKI'!$A:$S,19,FALSE)</f>
        <v>2.5</v>
      </c>
      <c r="K71" s="50">
        <f>VLOOKUP(A71,'Enrollee File- PASTE FROM WIKI'!$A:$Z,26,FALSE)</f>
        <v>3</v>
      </c>
      <c r="L71" s="31">
        <f>VLOOKUP(A71,'Enrollee File- PASTE FROM WIKI'!$A:$AA,27,FALSE)</f>
        <v>3</v>
      </c>
      <c r="M71" s="31">
        <f>VLOOKUP(A71,'Enrollee File- PASTE FROM WIKI'!$A:$AB,28,FALSE)</f>
        <v>3</v>
      </c>
      <c r="N71" s="31">
        <f>VLOOKUP(A71,'Enrollee File- PASTE FROM WIKI'!$A:$AC,29,FALSE)</f>
        <v>3</v>
      </c>
      <c r="O71" s="31">
        <f>VLOOKUP(A71,'Enrollee File- PASTE FROM WIKI'!$A:$AD,30,FALSE)</f>
        <v>3</v>
      </c>
      <c r="P71" s="31">
        <f>VLOOKUP(A71,'Enrollee File- PASTE FROM WIKI'!$A:$AO,41,FALSE)</f>
        <v>3</v>
      </c>
      <c r="Q71" s="33">
        <f>VLOOKUP(A71,'Enrollee File- PASTE FROM WIKI'!$A:$Y,25,FALSE)</f>
        <v>3</v>
      </c>
    </row>
    <row r="72" spans="1:17" ht="28" customHeight="1" x14ac:dyDescent="0.6">
      <c r="A72" s="82" t="str">
        <f>'Enrollee File- PASTE FROM WIKI'!A71</f>
        <v>cd3685e9-95f9-483c-8135-a5ae00d4d6d9</v>
      </c>
      <c r="B72" s="50" t="str">
        <f>VLOOKUP(A72,'Enrollee File- PASTE FROM WIKI'!$A:$D,3,FALSE)</f>
        <v>Laly Baez</v>
      </c>
      <c r="C72" s="35" t="str">
        <f>VLOOKUP(A72,'Enrollee File- PASTE FROM WIKI'!$A:$D,4,FALSE)</f>
        <v>Enrolled</v>
      </c>
      <c r="D72" s="25" t="str">
        <f>VLOOKUP(A72,'Enrollee File- PASTE FROM WIKI'!$A:$AP,42,FALSE)</f>
        <v>Stephanie Carlson</v>
      </c>
      <c r="E72" s="50" t="str">
        <f>VLOOKUP(A72,'Enrollee File- PASTE FROM WIKI'!$A:$AQ,43,FALSE)</f>
        <v xml:space="preserve">X303 I.S. X303 Leadership &amp; Community Service </v>
      </c>
      <c r="F72" s="36">
        <f>VLOOKUP(A72,'Enrollee File- PASTE FROM WIKI'!$A:$T,20,FALSE)</f>
        <v>2</v>
      </c>
      <c r="G72" s="36">
        <f>VLOOKUP(A72,'Enrollee File- PASTE FROM WIKI'!$A:$U,21,FALSE)</f>
        <v>3</v>
      </c>
      <c r="H72" s="36">
        <f>VLOOKUP(A72,'Enrollee File- PASTE FROM WIKI'!$A:$V,22,FALSE)</f>
        <v>3</v>
      </c>
      <c r="I72" s="36">
        <f>VLOOKUP(A72,'Enrollee File- PASTE FROM WIKI'!$A:$W,23,FALSE)</f>
        <v>3</v>
      </c>
      <c r="J72" s="37">
        <f>VLOOKUP(A72,'Enrollee File- PASTE FROM WIKI'!$A:$S,19,FALSE)</f>
        <v>2.75</v>
      </c>
      <c r="K72" s="50">
        <f>VLOOKUP(A72,'Enrollee File- PASTE FROM WIKI'!$A:$Z,26,FALSE)</f>
        <v>2</v>
      </c>
      <c r="L72" s="31">
        <f>VLOOKUP(A72,'Enrollee File- PASTE FROM WIKI'!$A:$AA,27,FALSE)</f>
        <v>2</v>
      </c>
      <c r="M72" s="31">
        <f>VLOOKUP(A72,'Enrollee File- PASTE FROM WIKI'!$A:$AB,28,FALSE)</f>
        <v>1</v>
      </c>
      <c r="N72" s="31">
        <f>VLOOKUP(A72,'Enrollee File- PASTE FROM WIKI'!$A:$AC,29,FALSE)</f>
        <v>1</v>
      </c>
      <c r="O72" s="31">
        <f>VLOOKUP(A72,'Enrollee File- PASTE FROM WIKI'!$A:$AD,30,FALSE)</f>
        <v>2</v>
      </c>
      <c r="P72" s="31">
        <f>VLOOKUP(A72,'Enrollee File- PASTE FROM WIKI'!$A:$AO,41,FALSE)</f>
        <v>1</v>
      </c>
      <c r="Q72" s="33">
        <f>VLOOKUP(A72,'Enrollee File- PASTE FROM WIKI'!$A:$Y,25,FALSE)</f>
        <v>1.5</v>
      </c>
    </row>
    <row r="73" spans="1:17" ht="28" customHeight="1" x14ac:dyDescent="0.6">
      <c r="A73" s="82" t="str">
        <f>'Enrollee File- PASTE FROM WIKI'!A72</f>
        <v>7c1e98cc-bca2-4a16-9204-a52a01330232</v>
      </c>
      <c r="B73" s="50" t="str">
        <f>VLOOKUP(A73,'Enrollee File- PASTE FROM WIKI'!$A:$D,3,FALSE)</f>
        <v>Laneek Semple</v>
      </c>
      <c r="C73" s="35" t="str">
        <f>VLOOKUP(A73,'Enrollee File- PASTE FROM WIKI'!$A:$D,4,FALSE)</f>
        <v>Enrolled</v>
      </c>
      <c r="D73" s="25" t="str">
        <f>VLOOKUP(A73,'Enrollee File- PASTE FROM WIKI'!$A:$AP,42,FALSE)</f>
        <v>Stephanie  Velez</v>
      </c>
      <c r="E73" s="50" t="str">
        <f>VLOOKUP(A73,'Enrollee File- PASTE FROM WIKI'!$A:$AQ,43,FALSE)</f>
        <v xml:space="preserve">K562 Evergreen Middle School </v>
      </c>
      <c r="F73" s="36">
        <f>VLOOKUP(A73,'Enrollee File- PASTE FROM WIKI'!$A:$T,20,FALSE)</f>
        <v>3</v>
      </c>
      <c r="G73" s="36">
        <f>VLOOKUP(A73,'Enrollee File- PASTE FROM WIKI'!$A:$U,21,FALSE)</f>
        <v>3</v>
      </c>
      <c r="H73" s="36">
        <f>VLOOKUP(A73,'Enrollee File- PASTE FROM WIKI'!$A:$V,22,FALSE)</f>
        <v>3</v>
      </c>
      <c r="I73" s="36">
        <f>VLOOKUP(A73,'Enrollee File- PASTE FROM WIKI'!$A:$W,23,FALSE)</f>
        <v>3</v>
      </c>
      <c r="J73" s="37">
        <f>VLOOKUP(A73,'Enrollee File- PASTE FROM WIKI'!$A:$S,19,FALSE)</f>
        <v>3</v>
      </c>
      <c r="K73" s="50">
        <f>VLOOKUP(A73,'Enrollee File- PASTE FROM WIKI'!$A:$Z,26,FALSE)</f>
        <v>3</v>
      </c>
      <c r="L73" s="31">
        <f>VLOOKUP(A73,'Enrollee File- PASTE FROM WIKI'!$A:$AA,27,FALSE)</f>
        <v>3</v>
      </c>
      <c r="M73" s="31">
        <f>VLOOKUP(A73,'Enrollee File- PASTE FROM WIKI'!$A:$AB,28,FALSE)</f>
        <v>3</v>
      </c>
      <c r="N73" s="31">
        <f>VLOOKUP(A73,'Enrollee File- PASTE FROM WIKI'!$A:$AC,29,FALSE)</f>
        <v>3</v>
      </c>
      <c r="O73" s="31">
        <f>VLOOKUP(A73,'Enrollee File- PASTE FROM WIKI'!$A:$AD,30,FALSE)</f>
        <v>3</v>
      </c>
      <c r="P73" s="31">
        <f>VLOOKUP(A73,'Enrollee File- PASTE FROM WIKI'!$A:$AO,41,FALSE)</f>
        <v>3</v>
      </c>
      <c r="Q73" s="33">
        <f>VLOOKUP(A73,'Enrollee File- PASTE FROM WIKI'!$A:$Y,25,FALSE)</f>
        <v>3</v>
      </c>
    </row>
    <row r="74" spans="1:17" ht="28" customHeight="1" x14ac:dyDescent="0.6">
      <c r="A74" s="82" t="str">
        <f>'Enrollee File- PASTE FROM WIKI'!A73</f>
        <v>0d0c0448-09bc-403a-a0c7-a3a8013af0d7</v>
      </c>
      <c r="B74" s="50" t="str">
        <f>VLOOKUP(A74,'Enrollee File- PASTE FROM WIKI'!$A:$D,3,FALSE)</f>
        <v>Lasasha Oyo</v>
      </c>
      <c r="C74" s="35" t="str">
        <f>VLOOKUP(A74,'Enrollee File- PASTE FROM WIKI'!$A:$D,4,FALSE)</f>
        <v>Enrolled</v>
      </c>
      <c r="D74" s="25" t="str">
        <f>VLOOKUP(A74,'Enrollee File- PASTE FROM WIKI'!$A:$AP,42,FALSE)</f>
        <v>Sashennae Williams</v>
      </c>
      <c r="E74" s="50" t="str">
        <f>VLOOKUP(A74,'Enrollee File- PASTE FROM WIKI'!$A:$AQ,43,FALSE)</f>
        <v xml:space="preserve">M079 Dr. Horan School M079 </v>
      </c>
      <c r="F74" s="36">
        <f>VLOOKUP(A74,'Enrollee File- PASTE FROM WIKI'!$A:$T,20,FALSE)</f>
        <v>3</v>
      </c>
      <c r="G74" s="36">
        <f>VLOOKUP(A74,'Enrollee File- PASTE FROM WIKI'!$A:$U,21,FALSE)</f>
        <v>2</v>
      </c>
      <c r="H74" s="36">
        <f>VLOOKUP(A74,'Enrollee File- PASTE FROM WIKI'!$A:$V,22,FALSE)</f>
        <v>3</v>
      </c>
      <c r="I74" s="36">
        <f>VLOOKUP(A74,'Enrollee File- PASTE FROM WIKI'!$A:$W,23,FALSE)</f>
        <v>2</v>
      </c>
      <c r="J74" s="37">
        <f>VLOOKUP(A74,'Enrollee File- PASTE FROM WIKI'!$A:$S,19,FALSE)</f>
        <v>2.5</v>
      </c>
      <c r="K74" s="50">
        <f>VLOOKUP(A74,'Enrollee File- PASTE FROM WIKI'!$A:$Z,26,FALSE)</f>
        <v>3</v>
      </c>
      <c r="L74" s="31">
        <f>VLOOKUP(A74,'Enrollee File- PASTE FROM WIKI'!$A:$AA,27,FALSE)</f>
        <v>3</v>
      </c>
      <c r="M74" s="31">
        <f>VLOOKUP(A74,'Enrollee File- PASTE FROM WIKI'!$A:$AB,28,FALSE)</f>
        <v>3</v>
      </c>
      <c r="N74" s="31">
        <f>VLOOKUP(A74,'Enrollee File- PASTE FROM WIKI'!$A:$AC,29,FALSE)</f>
        <v>3</v>
      </c>
      <c r="O74" s="31">
        <f>VLOOKUP(A74,'Enrollee File- PASTE FROM WIKI'!$A:$AD,30,FALSE)</f>
        <v>3</v>
      </c>
      <c r="P74" s="31" t="str">
        <f>VLOOKUP(A74,'Enrollee File- PASTE FROM WIKI'!$A:$AO,41,FALSE)</f>
        <v>Missing</v>
      </c>
      <c r="Q74" s="33">
        <f>VLOOKUP(A74,'Enrollee File- PASTE FROM WIKI'!$A:$Y,25,FALSE)</f>
        <v>3</v>
      </c>
    </row>
    <row r="75" spans="1:17" ht="28" customHeight="1" x14ac:dyDescent="0.6">
      <c r="A75" s="82" t="str">
        <f>'Enrollee File- PASTE FROM WIKI'!A74</f>
        <v>6b56a202-d49b-4bf0-a4cb-a5e6012c088d</v>
      </c>
      <c r="B75" s="50" t="str">
        <f>VLOOKUP(A75,'Enrollee File- PASTE FROM WIKI'!$A:$D,3,FALSE)</f>
        <v>Laura Silver</v>
      </c>
      <c r="C75" s="35" t="str">
        <f>VLOOKUP(A75,'Enrollee File- PASTE FROM WIKI'!$A:$D,4,FALSE)</f>
        <v>Enrolled</v>
      </c>
      <c r="D75" s="25" t="str">
        <f>VLOOKUP(A75,'Enrollee File- PASTE FROM WIKI'!$A:$AP,42,FALSE)</f>
        <v>Monique Wilson</v>
      </c>
      <c r="E75" s="50" t="str">
        <f>VLOOKUP(A75,'Enrollee File- PASTE FROM WIKI'!$A:$AQ,43,FALSE)</f>
        <v xml:space="preserve">M057 James Weldon Johnson </v>
      </c>
      <c r="F75" s="36">
        <f>VLOOKUP(A75,'Enrollee File- PASTE FROM WIKI'!$A:$T,20,FALSE)</f>
        <v>3</v>
      </c>
      <c r="G75" s="36">
        <f>VLOOKUP(A75,'Enrollee File- PASTE FROM WIKI'!$A:$U,21,FALSE)</f>
        <v>3</v>
      </c>
      <c r="H75" s="36">
        <f>VLOOKUP(A75,'Enrollee File- PASTE FROM WIKI'!$A:$V,22,FALSE)</f>
        <v>3</v>
      </c>
      <c r="I75" s="36">
        <f>VLOOKUP(A75,'Enrollee File- PASTE FROM WIKI'!$A:$W,23,FALSE)</f>
        <v>2</v>
      </c>
      <c r="J75" s="37">
        <f>VLOOKUP(A75,'Enrollee File- PASTE FROM WIKI'!$A:$S,19,FALSE)</f>
        <v>2.75</v>
      </c>
      <c r="K75" s="50">
        <f>VLOOKUP(A75,'Enrollee File- PASTE FROM WIKI'!$A:$Z,26,FALSE)</f>
        <v>3</v>
      </c>
      <c r="L75" s="31">
        <f>VLOOKUP(A75,'Enrollee File- PASTE FROM WIKI'!$A:$AA,27,FALSE)</f>
        <v>3</v>
      </c>
      <c r="M75" s="31">
        <f>VLOOKUP(A75,'Enrollee File- PASTE FROM WIKI'!$A:$AB,28,FALSE)</f>
        <v>3</v>
      </c>
      <c r="N75" s="31">
        <f>VLOOKUP(A75,'Enrollee File- PASTE FROM WIKI'!$A:$AC,29,FALSE)</f>
        <v>3</v>
      </c>
      <c r="O75" s="31">
        <f>VLOOKUP(A75,'Enrollee File- PASTE FROM WIKI'!$A:$AD,30,FALSE)</f>
        <v>3</v>
      </c>
      <c r="P75" s="31">
        <f>VLOOKUP(A75,'Enrollee File- PASTE FROM WIKI'!$A:$AO,41,FALSE)</f>
        <v>2</v>
      </c>
      <c r="Q75" s="33">
        <f>VLOOKUP(A75,'Enrollee File- PASTE FROM WIKI'!$A:$Y,25,FALSE)</f>
        <v>2.83</v>
      </c>
    </row>
    <row r="76" spans="1:17" ht="28" customHeight="1" x14ac:dyDescent="0.6">
      <c r="A76" s="82" t="str">
        <f>'Enrollee File- PASTE FROM WIKI'!A75</f>
        <v>aad0d7a4-aacc-4cf4-b81b-a59e009b53da</v>
      </c>
      <c r="B76" s="50" t="str">
        <f>VLOOKUP(A76,'Enrollee File- PASTE FROM WIKI'!$A:$D,3,FALSE)</f>
        <v>Leslie Seifert</v>
      </c>
      <c r="C76" s="35" t="str">
        <f>VLOOKUP(A76,'Enrollee File- PASTE FROM WIKI'!$A:$D,4,FALSE)</f>
        <v>Enrolled</v>
      </c>
      <c r="D76" s="25" t="str">
        <f>VLOOKUP(A76,'Enrollee File- PASTE FROM WIKI'!$A:$AP,42,FALSE)</f>
        <v>Charlotte Wellington</v>
      </c>
      <c r="E76" s="50" t="str">
        <f>VLOOKUP(A76,'Enrollee File- PASTE FROM WIKI'!$A:$AQ,43,FALSE)</f>
        <v xml:space="preserve">X323 Bronx Writing Academy </v>
      </c>
      <c r="F76" s="36">
        <f>VLOOKUP(A76,'Enrollee File- PASTE FROM WIKI'!$A:$T,20,FALSE)</f>
        <v>2</v>
      </c>
      <c r="G76" s="36">
        <f>VLOOKUP(A76,'Enrollee File- PASTE FROM WIKI'!$A:$U,21,FALSE)</f>
        <v>2</v>
      </c>
      <c r="H76" s="36">
        <f>VLOOKUP(A76,'Enrollee File- PASTE FROM WIKI'!$A:$V,22,FALSE)</f>
        <v>2</v>
      </c>
      <c r="I76" s="36">
        <f>VLOOKUP(A76,'Enrollee File- PASTE FROM WIKI'!$A:$W,23,FALSE)</f>
        <v>2</v>
      </c>
      <c r="J76" s="37">
        <f>VLOOKUP(A76,'Enrollee File- PASTE FROM WIKI'!$A:$S,19,FALSE)</f>
        <v>2</v>
      </c>
      <c r="K76" s="50">
        <f>VLOOKUP(A76,'Enrollee File- PASTE FROM WIKI'!$A:$Z,26,FALSE)</f>
        <v>2</v>
      </c>
      <c r="L76" s="31">
        <f>VLOOKUP(A76,'Enrollee File- PASTE FROM WIKI'!$A:$AA,27,FALSE)</f>
        <v>2</v>
      </c>
      <c r="M76" s="31">
        <f>VLOOKUP(A76,'Enrollee File- PASTE FROM WIKI'!$A:$AB,28,FALSE)</f>
        <v>1</v>
      </c>
      <c r="N76" s="31">
        <f>VLOOKUP(A76,'Enrollee File- PASTE FROM WIKI'!$A:$AC,29,FALSE)</f>
        <v>2</v>
      </c>
      <c r="O76" s="31">
        <f>VLOOKUP(A76,'Enrollee File- PASTE FROM WIKI'!$A:$AD,30,FALSE)</f>
        <v>3</v>
      </c>
      <c r="P76" s="31">
        <f>VLOOKUP(A76,'Enrollee File- PASTE FROM WIKI'!$A:$AO,41,FALSE)</f>
        <v>2</v>
      </c>
      <c r="Q76" s="33">
        <f>VLOOKUP(A76,'Enrollee File- PASTE FROM WIKI'!$A:$Y,25,FALSE)</f>
        <v>2</v>
      </c>
    </row>
    <row r="77" spans="1:17" ht="28" customHeight="1" x14ac:dyDescent="0.6">
      <c r="A77" s="82" t="str">
        <f>'Enrollee File- PASTE FROM WIKI'!A76</f>
        <v>7d5852b5-6452-481d-8c93-a2cf0135d931</v>
      </c>
      <c r="B77" s="50" t="str">
        <f>VLOOKUP(A77,'Enrollee File- PASTE FROM WIKI'!$A:$D,3,FALSE)</f>
        <v>Lisa Tong</v>
      </c>
      <c r="C77" s="35" t="str">
        <f>VLOOKUP(A77,'Enrollee File- PASTE FROM WIKI'!$A:$D,4,FALSE)</f>
        <v>Enrolled</v>
      </c>
      <c r="D77" s="25" t="str">
        <f>VLOOKUP(A77,'Enrollee File- PASTE FROM WIKI'!$A:$AP,42,FALSE)</f>
        <v>Eileen Olivera</v>
      </c>
      <c r="E77" s="50" t="str">
        <f>VLOOKUP(A77,'Enrollee File- PASTE FROM WIKI'!$A:$AQ,43,FALSE)</f>
        <v xml:space="preserve">X012 P.S. X012 Lewis and Clark School </v>
      </c>
      <c r="F77" s="36">
        <f>VLOOKUP(A77,'Enrollee File- PASTE FROM WIKI'!$A:$T,20,FALSE)</f>
        <v>3</v>
      </c>
      <c r="G77" s="36">
        <f>VLOOKUP(A77,'Enrollee File- PASTE FROM WIKI'!$A:$U,21,FALSE)</f>
        <v>3</v>
      </c>
      <c r="H77" s="36">
        <f>VLOOKUP(A77,'Enrollee File- PASTE FROM WIKI'!$A:$V,22,FALSE)</f>
        <v>3</v>
      </c>
      <c r="I77" s="36">
        <f>VLOOKUP(A77,'Enrollee File- PASTE FROM WIKI'!$A:$W,23,FALSE)</f>
        <v>3</v>
      </c>
      <c r="J77" s="37">
        <f>VLOOKUP(A77,'Enrollee File- PASTE FROM WIKI'!$A:$S,19,FALSE)</f>
        <v>3</v>
      </c>
      <c r="K77" s="50">
        <f>VLOOKUP(A77,'Enrollee File- PASTE FROM WIKI'!$A:$Z,26,FALSE)</f>
        <v>3</v>
      </c>
      <c r="L77" s="31">
        <f>VLOOKUP(A77,'Enrollee File- PASTE FROM WIKI'!$A:$AA,27,FALSE)</f>
        <v>3</v>
      </c>
      <c r="M77" s="31">
        <f>VLOOKUP(A77,'Enrollee File- PASTE FROM WIKI'!$A:$AB,28,FALSE)</f>
        <v>3</v>
      </c>
      <c r="N77" s="31">
        <f>VLOOKUP(A77,'Enrollee File- PASTE FROM WIKI'!$A:$AC,29,FALSE)</f>
        <v>3</v>
      </c>
      <c r="O77" s="31">
        <f>VLOOKUP(A77,'Enrollee File- PASTE FROM WIKI'!$A:$AD,30,FALSE)</f>
        <v>3</v>
      </c>
      <c r="P77" s="31" t="str">
        <f>VLOOKUP(A77,'Enrollee File- PASTE FROM WIKI'!$A:$AO,41,FALSE)</f>
        <v>Missing</v>
      </c>
      <c r="Q77" s="33">
        <f>VLOOKUP(A77,'Enrollee File- PASTE FROM WIKI'!$A:$Y,25,FALSE)</f>
        <v>3</v>
      </c>
    </row>
    <row r="78" spans="1:17" ht="28" customHeight="1" x14ac:dyDescent="0.6">
      <c r="A78" s="82" t="str">
        <f>'Enrollee File- PASTE FROM WIKI'!A77</f>
        <v>893ce1e7-689c-4ffd-8cd2-a5ac00ec260e</v>
      </c>
      <c r="B78" s="50" t="str">
        <f>VLOOKUP(A78,'Enrollee File- PASTE FROM WIKI'!$A:$D,3,FALSE)</f>
        <v>Luz Hernandez</v>
      </c>
      <c r="C78" s="35" t="str">
        <f>VLOOKUP(A78,'Enrollee File- PASTE FROM WIKI'!$A:$D,4,FALSE)</f>
        <v>Enrolled</v>
      </c>
      <c r="D78" s="25" t="str">
        <f>VLOOKUP(A78,'Enrollee File- PASTE FROM WIKI'!$A:$AP,42,FALSE)</f>
        <v>Nicole Sciortino</v>
      </c>
      <c r="E78" s="50" t="str">
        <f>VLOOKUP(A78,'Enrollee File- PASTE FROM WIKI'!$A:$AQ,43,FALSE)</f>
        <v xml:space="preserve">X089 P.S. 089 Bronx </v>
      </c>
      <c r="F78" s="36">
        <f>VLOOKUP(A78,'Enrollee File- PASTE FROM WIKI'!$A:$T,20,FALSE)</f>
        <v>3</v>
      </c>
      <c r="G78" s="36">
        <f>VLOOKUP(A78,'Enrollee File- PASTE FROM WIKI'!$A:$U,21,FALSE)</f>
        <v>3</v>
      </c>
      <c r="H78" s="36">
        <f>VLOOKUP(A78,'Enrollee File- PASTE FROM WIKI'!$A:$V,22,FALSE)</f>
        <v>3</v>
      </c>
      <c r="I78" s="36">
        <f>VLOOKUP(A78,'Enrollee File- PASTE FROM WIKI'!$A:$W,23,FALSE)</f>
        <v>3</v>
      </c>
      <c r="J78" s="37">
        <f>VLOOKUP(A78,'Enrollee File- PASTE FROM WIKI'!$A:$S,19,FALSE)</f>
        <v>3</v>
      </c>
      <c r="K78" s="50">
        <f>VLOOKUP(A78,'Enrollee File- PASTE FROM WIKI'!$A:$Z,26,FALSE)</f>
        <v>3</v>
      </c>
      <c r="L78" s="31">
        <f>VLOOKUP(A78,'Enrollee File- PASTE FROM WIKI'!$A:$AA,27,FALSE)</f>
        <v>3</v>
      </c>
      <c r="M78" s="31">
        <f>VLOOKUP(A78,'Enrollee File- PASTE FROM WIKI'!$A:$AB,28,FALSE)</f>
        <v>3</v>
      </c>
      <c r="N78" s="31">
        <f>VLOOKUP(A78,'Enrollee File- PASTE FROM WIKI'!$A:$AC,29,FALSE)</f>
        <v>3</v>
      </c>
      <c r="O78" s="31">
        <f>VLOOKUP(A78,'Enrollee File- PASTE FROM WIKI'!$A:$AD,30,FALSE)</f>
        <v>3</v>
      </c>
      <c r="P78" s="31">
        <f>VLOOKUP(A78,'Enrollee File- PASTE FROM WIKI'!$A:$AO,41,FALSE)</f>
        <v>3</v>
      </c>
      <c r="Q78" s="33">
        <f>VLOOKUP(A78,'Enrollee File- PASTE FROM WIKI'!$A:$Y,25,FALSE)</f>
        <v>3</v>
      </c>
    </row>
    <row r="79" spans="1:17" ht="28" customHeight="1" x14ac:dyDescent="0.6">
      <c r="A79" s="82" t="str">
        <f>'Enrollee File- PASTE FROM WIKI'!A78</f>
        <v>eb81afbd-2c37-4c43-8958-a59400d65e04</v>
      </c>
      <c r="B79" s="50" t="str">
        <f>VLOOKUP(A79,'Enrollee File- PASTE FROM WIKI'!$A:$D,3,FALSE)</f>
        <v>Magala Bien-Aime</v>
      </c>
      <c r="C79" s="35" t="str">
        <f>VLOOKUP(A79,'Enrollee File- PASTE FROM WIKI'!$A:$D,4,FALSE)</f>
        <v>Enrolled</v>
      </c>
      <c r="D79" s="25" t="str">
        <f>VLOOKUP(A79,'Enrollee File- PASTE FROM WIKI'!$A:$AP,42,FALSE)</f>
        <v>Drusilla Sawyer</v>
      </c>
      <c r="E79" s="50" t="str">
        <f>VLOOKUP(A79,'Enrollee File- PASTE FROM WIKI'!$A:$AQ,43,FALSE)</f>
        <v xml:space="preserve">K422 Spring Creek Community School </v>
      </c>
      <c r="F79" s="36">
        <f>VLOOKUP(A79,'Enrollee File- PASTE FROM WIKI'!$A:$T,20,FALSE)</f>
        <v>3</v>
      </c>
      <c r="G79" s="36">
        <f>VLOOKUP(A79,'Enrollee File- PASTE FROM WIKI'!$A:$U,21,FALSE)</f>
        <v>3</v>
      </c>
      <c r="H79" s="36">
        <f>VLOOKUP(A79,'Enrollee File- PASTE FROM WIKI'!$A:$V,22,FALSE)</f>
        <v>3</v>
      </c>
      <c r="I79" s="36">
        <f>VLOOKUP(A79,'Enrollee File- PASTE FROM WIKI'!$A:$W,23,FALSE)</f>
        <v>3</v>
      </c>
      <c r="J79" s="37">
        <f>VLOOKUP(A79,'Enrollee File- PASTE FROM WIKI'!$A:$S,19,FALSE)</f>
        <v>3</v>
      </c>
      <c r="K79" s="50">
        <f>VLOOKUP(A79,'Enrollee File- PASTE FROM WIKI'!$A:$Z,26,FALSE)</f>
        <v>3</v>
      </c>
      <c r="L79" s="31">
        <f>VLOOKUP(A79,'Enrollee File- PASTE FROM WIKI'!$A:$AA,27,FALSE)</f>
        <v>3</v>
      </c>
      <c r="M79" s="31">
        <f>VLOOKUP(A79,'Enrollee File- PASTE FROM WIKI'!$A:$AB,28,FALSE)</f>
        <v>1</v>
      </c>
      <c r="N79" s="31">
        <f>VLOOKUP(A79,'Enrollee File- PASTE FROM WIKI'!$A:$AC,29,FALSE)</f>
        <v>2</v>
      </c>
      <c r="O79" s="31">
        <f>VLOOKUP(A79,'Enrollee File- PASTE FROM WIKI'!$A:$AD,30,FALSE)</f>
        <v>3</v>
      </c>
      <c r="P79" s="31">
        <f>VLOOKUP(A79,'Enrollee File- PASTE FROM WIKI'!$A:$AO,41,FALSE)</f>
        <v>2</v>
      </c>
      <c r="Q79" s="33">
        <f>VLOOKUP(A79,'Enrollee File- PASTE FROM WIKI'!$A:$Y,25,FALSE)</f>
        <v>2.33</v>
      </c>
    </row>
    <row r="80" spans="1:17" ht="28" customHeight="1" x14ac:dyDescent="0.6">
      <c r="A80" s="82" t="str">
        <f>'Enrollee File- PASTE FROM WIKI'!A79</f>
        <v>803b2083-5f1e-4fb8-9448-a60500f194e9</v>
      </c>
      <c r="B80" s="50" t="str">
        <f>VLOOKUP(A80,'Enrollee File- PASTE FROM WIKI'!$A:$D,3,FALSE)</f>
        <v>Maha Awad</v>
      </c>
      <c r="C80" s="35" t="str">
        <f>VLOOKUP(A80,'Enrollee File- PASTE FROM WIKI'!$A:$D,4,FALSE)</f>
        <v>Enrolled</v>
      </c>
      <c r="D80" s="25" t="str">
        <f>VLOOKUP(A80,'Enrollee File- PASTE FROM WIKI'!$A:$AP,42,FALSE)</f>
        <v>Peter Holmes</v>
      </c>
      <c r="E80" s="50" t="str">
        <f>VLOOKUP(A80,'Enrollee File- PASTE FROM WIKI'!$A:$AQ,43,FALSE)</f>
        <v xml:space="preserve">K053 P.S. K053 </v>
      </c>
      <c r="F80" s="36">
        <f>VLOOKUP(A80,'Enrollee File- PASTE FROM WIKI'!$A:$T,20,FALSE)</f>
        <v>3</v>
      </c>
      <c r="G80" s="36">
        <f>VLOOKUP(A80,'Enrollee File- PASTE FROM WIKI'!$A:$U,21,FALSE)</f>
        <v>3</v>
      </c>
      <c r="H80" s="36">
        <f>VLOOKUP(A80,'Enrollee File- PASTE FROM WIKI'!$A:$V,22,FALSE)</f>
        <v>3</v>
      </c>
      <c r="I80" s="36">
        <f>VLOOKUP(A80,'Enrollee File- PASTE FROM WIKI'!$A:$W,23,FALSE)</f>
        <v>3</v>
      </c>
      <c r="J80" s="37">
        <f>VLOOKUP(A80,'Enrollee File- PASTE FROM WIKI'!$A:$S,19,FALSE)</f>
        <v>3</v>
      </c>
      <c r="K80" s="50">
        <f>VLOOKUP(A80,'Enrollee File- PASTE FROM WIKI'!$A:$Z,26,FALSE)</f>
        <v>3</v>
      </c>
      <c r="L80" s="31">
        <f>VLOOKUP(A80,'Enrollee File- PASTE FROM WIKI'!$A:$AA,27,FALSE)</f>
        <v>3</v>
      </c>
      <c r="M80" s="31">
        <f>VLOOKUP(A80,'Enrollee File- PASTE FROM WIKI'!$A:$AB,28,FALSE)</f>
        <v>3</v>
      </c>
      <c r="N80" s="31">
        <f>VLOOKUP(A80,'Enrollee File- PASTE FROM WIKI'!$A:$AC,29,FALSE)</f>
        <v>3</v>
      </c>
      <c r="O80" s="31">
        <f>VLOOKUP(A80,'Enrollee File- PASTE FROM WIKI'!$A:$AD,30,FALSE)</f>
        <v>3</v>
      </c>
      <c r="P80" s="31" t="str">
        <f>VLOOKUP(A80,'Enrollee File- PASTE FROM WIKI'!$A:$AO,41,FALSE)</f>
        <v>Missing</v>
      </c>
      <c r="Q80" s="33">
        <f>VLOOKUP(A80,'Enrollee File- PASTE FROM WIKI'!$A:$Y,25,FALSE)</f>
        <v>3</v>
      </c>
    </row>
    <row r="81" spans="1:17" ht="28" customHeight="1" x14ac:dyDescent="0.6">
      <c r="A81" s="82" t="str">
        <f>'Enrollee File- PASTE FROM WIKI'!A80</f>
        <v>101eaea2-cd7f-4620-85c1-a59400aec540</v>
      </c>
      <c r="B81" s="50" t="str">
        <f>VLOOKUP(A81,'Enrollee File- PASTE FROM WIKI'!$A:$D,3,FALSE)</f>
        <v>Marcella Monney</v>
      </c>
      <c r="C81" s="35" t="str">
        <f>VLOOKUP(A81,'Enrollee File- PASTE FROM WIKI'!$A:$D,4,FALSE)</f>
        <v>Enrolled</v>
      </c>
      <c r="D81" s="25" t="str">
        <f>VLOOKUP(A81,'Enrollee File- PASTE FROM WIKI'!$A:$AP,42,FALSE)</f>
        <v>Kelly Pelan</v>
      </c>
      <c r="E81" s="50" t="str">
        <f>VLOOKUP(A81,'Enrollee File- PASTE FROM WIKI'!$A:$AQ,43,FALSE)</f>
        <v xml:space="preserve">M079 Dr. Horan School M079 </v>
      </c>
      <c r="F81" s="36">
        <f>VLOOKUP(A81,'Enrollee File- PASTE FROM WIKI'!$A:$T,20,FALSE)</f>
        <v>3</v>
      </c>
      <c r="G81" s="36">
        <f>VLOOKUP(A81,'Enrollee File- PASTE FROM WIKI'!$A:$U,21,FALSE)</f>
        <v>3</v>
      </c>
      <c r="H81" s="36">
        <f>VLOOKUP(A81,'Enrollee File- PASTE FROM WIKI'!$A:$V,22,FALSE)</f>
        <v>3</v>
      </c>
      <c r="I81" s="36">
        <f>VLOOKUP(A81,'Enrollee File- PASTE FROM WIKI'!$A:$W,23,FALSE)</f>
        <v>3</v>
      </c>
      <c r="J81" s="37">
        <f>VLOOKUP(A81,'Enrollee File- PASTE FROM WIKI'!$A:$S,19,FALSE)</f>
        <v>3</v>
      </c>
      <c r="K81" s="50">
        <f>VLOOKUP(A81,'Enrollee File- PASTE FROM WIKI'!$A:$Z,26,FALSE)</f>
        <v>3</v>
      </c>
      <c r="L81" s="31">
        <f>VLOOKUP(A81,'Enrollee File- PASTE FROM WIKI'!$A:$AA,27,FALSE)</f>
        <v>3</v>
      </c>
      <c r="M81" s="31">
        <f>VLOOKUP(A81,'Enrollee File- PASTE FROM WIKI'!$A:$AB,28,FALSE)</f>
        <v>2</v>
      </c>
      <c r="N81" s="31">
        <f>VLOOKUP(A81,'Enrollee File- PASTE FROM WIKI'!$A:$AC,29,FALSE)</f>
        <v>2</v>
      </c>
      <c r="O81" s="31">
        <f>VLOOKUP(A81,'Enrollee File- PASTE FROM WIKI'!$A:$AD,30,FALSE)</f>
        <v>3</v>
      </c>
      <c r="P81" s="31" t="str">
        <f>VLOOKUP(A81,'Enrollee File- PASTE FROM WIKI'!$A:$AO,41,FALSE)</f>
        <v>Missing</v>
      </c>
      <c r="Q81" s="33">
        <f>VLOOKUP(A81,'Enrollee File- PASTE FROM WIKI'!$A:$Y,25,FALSE)</f>
        <v>2.6</v>
      </c>
    </row>
    <row r="82" spans="1:17" ht="28" customHeight="1" x14ac:dyDescent="0.6">
      <c r="A82" s="82" t="str">
        <f>'Enrollee File- PASTE FROM WIKI'!A81</f>
        <v>677d1680-8063-4e72-84aa-a0fa00fb15cf</v>
      </c>
      <c r="B82" s="50" t="str">
        <f>VLOOKUP(A82,'Enrollee File- PASTE FROM WIKI'!$A:$D,3,FALSE)</f>
        <v>Maria Barnkow</v>
      </c>
      <c r="C82" s="35" t="str">
        <f>VLOOKUP(A82,'Enrollee File- PASTE FROM WIKI'!$A:$D,4,FALSE)</f>
        <v>Withdrawn</v>
      </c>
      <c r="D82" s="25">
        <f>VLOOKUP(A82,'Enrollee File- PASTE FROM WIKI'!$A:$AP,42,FALSE)</f>
        <v>0</v>
      </c>
      <c r="E82" s="50">
        <f>VLOOKUP(A82,'Enrollee File- PASTE FROM WIKI'!$A:$AQ,43,FALSE)</f>
        <v>0</v>
      </c>
      <c r="F82" s="36" t="str">
        <f>VLOOKUP(A82,'Enrollee File- PASTE FROM WIKI'!$A:$T,20,FALSE)</f>
        <v>Missing</v>
      </c>
      <c r="G82" s="36" t="str">
        <f>VLOOKUP(A82,'Enrollee File- PASTE FROM WIKI'!$A:$U,21,FALSE)</f>
        <v>Missing</v>
      </c>
      <c r="H82" s="36" t="str">
        <f>VLOOKUP(A82,'Enrollee File- PASTE FROM WIKI'!$A:$V,22,FALSE)</f>
        <v>Missing</v>
      </c>
      <c r="I82" s="36" t="str">
        <f>VLOOKUP(A82,'Enrollee File- PASTE FROM WIKI'!$A:$W,23,FALSE)</f>
        <v>Missing</v>
      </c>
      <c r="J82" s="37" t="str">
        <f>VLOOKUP(A82,'Enrollee File- PASTE FROM WIKI'!$A:$S,19,FALSE)</f>
        <v>Missing</v>
      </c>
      <c r="K82" s="50">
        <f>VLOOKUP(A82,'Enrollee File- PASTE FROM WIKI'!$A:$Z,26,FALSE)</f>
        <v>3</v>
      </c>
      <c r="L82" s="31">
        <f>VLOOKUP(A82,'Enrollee File- PASTE FROM WIKI'!$A:$AA,27,FALSE)</f>
        <v>3</v>
      </c>
      <c r="M82" s="31" t="str">
        <f>VLOOKUP(A82,'Enrollee File- PASTE FROM WIKI'!$A:$AB,28,FALSE)</f>
        <v>Missing</v>
      </c>
      <c r="N82" s="31" t="str">
        <f>VLOOKUP(A82,'Enrollee File- PASTE FROM WIKI'!$A:$AC,29,FALSE)</f>
        <v>Missing</v>
      </c>
      <c r="O82" s="31" t="str">
        <f>VLOOKUP(A82,'Enrollee File- PASTE FROM WIKI'!$A:$AD,30,FALSE)</f>
        <v>Missing</v>
      </c>
      <c r="P82" s="31" t="str">
        <f>VLOOKUP(A82,'Enrollee File- PASTE FROM WIKI'!$A:$AO,41,FALSE)</f>
        <v>Missing</v>
      </c>
      <c r="Q82" s="33">
        <f>VLOOKUP(A82,'Enrollee File- PASTE FROM WIKI'!$A:$Y,25,FALSE)</f>
        <v>3</v>
      </c>
    </row>
    <row r="83" spans="1:17" ht="28" customHeight="1" x14ac:dyDescent="0.6">
      <c r="A83" s="82" t="str">
        <f>'Enrollee File- PASTE FROM WIKI'!A82</f>
        <v>fefc9886-de43-4739-b529-a55901433aa5</v>
      </c>
      <c r="B83" s="50" t="str">
        <f>VLOOKUP(A83,'Enrollee File- PASTE FROM WIKI'!$A:$D,3,FALSE)</f>
        <v>Maria Clegg</v>
      </c>
      <c r="C83" s="35" t="str">
        <f>VLOOKUP(A83,'Enrollee File- PASTE FROM WIKI'!$A:$D,4,FALSE)</f>
        <v>Enrolled</v>
      </c>
      <c r="D83" s="25" t="str">
        <f>VLOOKUP(A83,'Enrollee File- PASTE FROM WIKI'!$A:$AP,42,FALSE)</f>
        <v>Tyece Lloyd</v>
      </c>
      <c r="E83" s="50" t="str">
        <f>VLOOKUP(A83,'Enrollee File- PASTE FROM WIKI'!$A:$AQ,43,FALSE)</f>
        <v xml:space="preserve">M319 M.S. 319 Maria Teresa </v>
      </c>
      <c r="F83" s="36">
        <f>VLOOKUP(A83,'Enrollee File- PASTE FROM WIKI'!$A:$T,20,FALSE)</f>
        <v>1</v>
      </c>
      <c r="G83" s="36">
        <f>VLOOKUP(A83,'Enrollee File- PASTE FROM WIKI'!$A:$U,21,FALSE)</f>
        <v>2</v>
      </c>
      <c r="H83" s="36">
        <f>VLOOKUP(A83,'Enrollee File- PASTE FROM WIKI'!$A:$V,22,FALSE)</f>
        <v>1</v>
      </c>
      <c r="I83" s="36">
        <f>VLOOKUP(A83,'Enrollee File- PASTE FROM WIKI'!$A:$W,23,FALSE)</f>
        <v>2</v>
      </c>
      <c r="J83" s="37">
        <f>VLOOKUP(A83,'Enrollee File- PASTE FROM WIKI'!$A:$S,19,FALSE)</f>
        <v>1.5</v>
      </c>
      <c r="K83" s="50">
        <f>VLOOKUP(A83,'Enrollee File- PASTE FROM WIKI'!$A:$Z,26,FALSE)</f>
        <v>3</v>
      </c>
      <c r="L83" s="31">
        <f>VLOOKUP(A83,'Enrollee File- PASTE FROM WIKI'!$A:$AA,27,FALSE)</f>
        <v>3</v>
      </c>
      <c r="M83" s="31">
        <f>VLOOKUP(A83,'Enrollee File- PASTE FROM WIKI'!$A:$AB,28,FALSE)</f>
        <v>3</v>
      </c>
      <c r="N83" s="31">
        <f>VLOOKUP(A83,'Enrollee File- PASTE FROM WIKI'!$A:$AC,29,FALSE)</f>
        <v>2</v>
      </c>
      <c r="O83" s="31">
        <f>VLOOKUP(A83,'Enrollee File- PASTE FROM WIKI'!$A:$AD,30,FALSE)</f>
        <v>3</v>
      </c>
      <c r="P83" s="31">
        <f>VLOOKUP(A83,'Enrollee File- PASTE FROM WIKI'!$A:$AO,41,FALSE)</f>
        <v>3</v>
      </c>
      <c r="Q83" s="33">
        <f>VLOOKUP(A83,'Enrollee File- PASTE FROM WIKI'!$A:$Y,25,FALSE)</f>
        <v>2.83</v>
      </c>
    </row>
    <row r="84" spans="1:17" ht="28" customHeight="1" x14ac:dyDescent="0.6">
      <c r="A84" s="82" t="str">
        <f>'Enrollee File- PASTE FROM WIKI'!A83</f>
        <v>9e567221-bfa4-450c-a47e-a5ea017e8325</v>
      </c>
      <c r="B84" s="50" t="str">
        <f>VLOOKUP(A84,'Enrollee File- PASTE FROM WIKI'!$A:$D,3,FALSE)</f>
        <v>Matthew Mastricova</v>
      </c>
      <c r="C84" s="35" t="str">
        <f>VLOOKUP(A84,'Enrollee File- PASTE FROM WIKI'!$A:$D,4,FALSE)</f>
        <v>Enrolled</v>
      </c>
      <c r="D84" s="25" t="str">
        <f>VLOOKUP(A84,'Enrollee File- PASTE FROM WIKI'!$A:$AP,42,FALSE)</f>
        <v>Jamie Kaufman</v>
      </c>
      <c r="E84" s="50" t="str">
        <f>VLOOKUP(A84,'Enrollee File- PASTE FROM WIKI'!$A:$AQ,43,FALSE)</f>
        <v xml:space="preserve">X721 P.S. X721 - Stephen McSweeney School </v>
      </c>
      <c r="F84" s="36">
        <f>VLOOKUP(A84,'Enrollee File- PASTE FROM WIKI'!$A:$T,20,FALSE)</f>
        <v>3</v>
      </c>
      <c r="G84" s="36">
        <f>VLOOKUP(A84,'Enrollee File- PASTE FROM WIKI'!$A:$U,21,FALSE)</f>
        <v>3</v>
      </c>
      <c r="H84" s="36">
        <f>VLOOKUP(A84,'Enrollee File- PASTE FROM WIKI'!$A:$V,22,FALSE)</f>
        <v>3</v>
      </c>
      <c r="I84" s="36">
        <f>VLOOKUP(A84,'Enrollee File- PASTE FROM WIKI'!$A:$W,23,FALSE)</f>
        <v>3</v>
      </c>
      <c r="J84" s="37">
        <f>VLOOKUP(A84,'Enrollee File- PASTE FROM WIKI'!$A:$S,19,FALSE)</f>
        <v>3</v>
      </c>
      <c r="K84" s="50">
        <f>VLOOKUP(A84,'Enrollee File- PASTE FROM WIKI'!$A:$Z,26,FALSE)</f>
        <v>3</v>
      </c>
      <c r="L84" s="31">
        <f>VLOOKUP(A84,'Enrollee File- PASTE FROM WIKI'!$A:$AA,27,FALSE)</f>
        <v>3</v>
      </c>
      <c r="M84" s="31">
        <f>VLOOKUP(A84,'Enrollee File- PASTE FROM WIKI'!$A:$AB,28,FALSE)</f>
        <v>3</v>
      </c>
      <c r="N84" s="31">
        <f>VLOOKUP(A84,'Enrollee File- PASTE FROM WIKI'!$A:$AC,29,FALSE)</f>
        <v>3</v>
      </c>
      <c r="O84" s="31">
        <f>VLOOKUP(A84,'Enrollee File- PASTE FROM WIKI'!$A:$AD,30,FALSE)</f>
        <v>3</v>
      </c>
      <c r="P84" s="31" t="str">
        <f>VLOOKUP(A84,'Enrollee File- PASTE FROM WIKI'!$A:$AO,41,FALSE)</f>
        <v>Missing</v>
      </c>
      <c r="Q84" s="33">
        <f>VLOOKUP(A84,'Enrollee File- PASTE FROM WIKI'!$A:$Y,25,FALSE)</f>
        <v>3</v>
      </c>
    </row>
    <row r="85" spans="1:17" ht="28" customHeight="1" x14ac:dyDescent="0.6">
      <c r="A85" s="82" t="str">
        <f>'Enrollee File- PASTE FROM WIKI'!A84</f>
        <v>cdc2a1c6-d44c-4744-a615-a5a600c7e7da</v>
      </c>
      <c r="B85" s="50" t="str">
        <f>VLOOKUP(A85,'Enrollee File- PASTE FROM WIKI'!$A:$D,3,FALSE)</f>
        <v>Matthew Smart</v>
      </c>
      <c r="C85" s="35" t="str">
        <f>VLOOKUP(A85,'Enrollee File- PASTE FROM WIKI'!$A:$D,4,FALSE)</f>
        <v>Enrolled</v>
      </c>
      <c r="D85" s="25" t="str">
        <f>VLOOKUP(A85,'Enrollee File- PASTE FROM WIKI'!$A:$AP,42,FALSE)</f>
        <v>Guiselle Espinoza</v>
      </c>
      <c r="E85" s="50" t="str">
        <f>VLOOKUP(A85,'Enrollee File- PASTE FROM WIKI'!$A:$AQ,43,FALSE)</f>
        <v xml:space="preserve">M028 P.S. 028 Wright Brothers </v>
      </c>
      <c r="F85" s="36">
        <f>VLOOKUP(A85,'Enrollee File- PASTE FROM WIKI'!$A:$T,20,FALSE)</f>
        <v>2</v>
      </c>
      <c r="G85" s="36">
        <f>VLOOKUP(A85,'Enrollee File- PASTE FROM WIKI'!$A:$U,21,FALSE)</f>
        <v>3</v>
      </c>
      <c r="H85" s="36">
        <f>VLOOKUP(A85,'Enrollee File- PASTE FROM WIKI'!$A:$V,22,FALSE)</f>
        <v>3</v>
      </c>
      <c r="I85" s="36">
        <f>VLOOKUP(A85,'Enrollee File- PASTE FROM WIKI'!$A:$W,23,FALSE)</f>
        <v>3</v>
      </c>
      <c r="J85" s="37">
        <f>VLOOKUP(A85,'Enrollee File- PASTE FROM WIKI'!$A:$S,19,FALSE)</f>
        <v>2.75</v>
      </c>
      <c r="K85" s="50">
        <f>VLOOKUP(A85,'Enrollee File- PASTE FROM WIKI'!$A:$Z,26,FALSE)</f>
        <v>3</v>
      </c>
      <c r="L85" s="31">
        <f>VLOOKUP(A85,'Enrollee File- PASTE FROM WIKI'!$A:$AA,27,FALSE)</f>
        <v>3</v>
      </c>
      <c r="M85" s="31">
        <f>VLOOKUP(A85,'Enrollee File- PASTE FROM WIKI'!$A:$AB,28,FALSE)</f>
        <v>2</v>
      </c>
      <c r="N85" s="31">
        <f>VLOOKUP(A85,'Enrollee File- PASTE FROM WIKI'!$A:$AC,29,FALSE)</f>
        <v>3</v>
      </c>
      <c r="O85" s="31">
        <f>VLOOKUP(A85,'Enrollee File- PASTE FROM WIKI'!$A:$AD,30,FALSE)</f>
        <v>3</v>
      </c>
      <c r="P85" s="31">
        <f>VLOOKUP(A85,'Enrollee File- PASTE FROM WIKI'!$A:$AO,41,FALSE)</f>
        <v>3</v>
      </c>
      <c r="Q85" s="33">
        <f>VLOOKUP(A85,'Enrollee File- PASTE FROM WIKI'!$A:$Y,25,FALSE)</f>
        <v>2.83</v>
      </c>
    </row>
    <row r="86" spans="1:17" ht="28" customHeight="1" x14ac:dyDescent="0.6">
      <c r="A86" s="82" t="str">
        <f>'Enrollee File- PASTE FROM WIKI'!A85</f>
        <v>3f915bda-51e1-445a-9132-a59f00b7e45a</v>
      </c>
      <c r="B86" s="50" t="str">
        <f>VLOOKUP(A86,'Enrollee File- PASTE FROM WIKI'!$A:$D,3,FALSE)</f>
        <v>Megan Fishman</v>
      </c>
      <c r="C86" s="35" t="str">
        <f>VLOOKUP(A86,'Enrollee File- PASTE FROM WIKI'!$A:$D,4,FALSE)</f>
        <v>Enrolled</v>
      </c>
      <c r="D86" s="25" t="str">
        <f>VLOOKUP(A86,'Enrollee File- PASTE FROM WIKI'!$A:$AP,42,FALSE)</f>
        <v>Ashley Steed</v>
      </c>
      <c r="E86" s="50" t="str">
        <f>VLOOKUP(A86,'Enrollee File- PASTE FROM WIKI'!$A:$AQ,43,FALSE)</f>
        <v xml:space="preserve">M038 P.S. 38 Roberto Clemente </v>
      </c>
      <c r="F86" s="36">
        <f>VLOOKUP(A86,'Enrollee File- PASTE FROM WIKI'!$A:$T,20,FALSE)</f>
        <v>3</v>
      </c>
      <c r="G86" s="36">
        <f>VLOOKUP(A86,'Enrollee File- PASTE FROM WIKI'!$A:$U,21,FALSE)</f>
        <v>3</v>
      </c>
      <c r="H86" s="36">
        <f>VLOOKUP(A86,'Enrollee File- PASTE FROM WIKI'!$A:$V,22,FALSE)</f>
        <v>3</v>
      </c>
      <c r="I86" s="36">
        <f>VLOOKUP(A86,'Enrollee File- PASTE FROM WIKI'!$A:$W,23,FALSE)</f>
        <v>3</v>
      </c>
      <c r="J86" s="37">
        <f>VLOOKUP(A86,'Enrollee File- PASTE FROM WIKI'!$A:$S,19,FALSE)</f>
        <v>3</v>
      </c>
      <c r="K86" s="50">
        <f>VLOOKUP(A86,'Enrollee File- PASTE FROM WIKI'!$A:$Z,26,FALSE)</f>
        <v>3</v>
      </c>
      <c r="L86" s="31">
        <f>VLOOKUP(A86,'Enrollee File- PASTE FROM WIKI'!$A:$AA,27,FALSE)</f>
        <v>3</v>
      </c>
      <c r="M86" s="31">
        <f>VLOOKUP(A86,'Enrollee File- PASTE FROM WIKI'!$A:$AB,28,FALSE)</f>
        <v>3</v>
      </c>
      <c r="N86" s="31">
        <f>VLOOKUP(A86,'Enrollee File- PASTE FROM WIKI'!$A:$AC,29,FALSE)</f>
        <v>3</v>
      </c>
      <c r="O86" s="31">
        <f>VLOOKUP(A86,'Enrollee File- PASTE FROM WIKI'!$A:$AD,30,FALSE)</f>
        <v>3</v>
      </c>
      <c r="P86" s="31">
        <f>VLOOKUP(A86,'Enrollee File- PASTE FROM WIKI'!$A:$AO,41,FALSE)</f>
        <v>3</v>
      </c>
      <c r="Q86" s="33">
        <f>VLOOKUP(A86,'Enrollee File- PASTE FROM WIKI'!$A:$Y,25,FALSE)</f>
        <v>3</v>
      </c>
    </row>
    <row r="87" spans="1:17" ht="28" customHeight="1" x14ac:dyDescent="0.6">
      <c r="A87" s="82" t="str">
        <f>'Enrollee File- PASTE FROM WIKI'!A86</f>
        <v>881863ef-f318-4e92-a324-a59301489c7d</v>
      </c>
      <c r="B87" s="50" t="str">
        <f>VLOOKUP(A87,'Enrollee File- PASTE FROM WIKI'!$A:$D,3,FALSE)</f>
        <v>Melissa Maldonado</v>
      </c>
      <c r="C87" s="35" t="str">
        <f>VLOOKUP(A87,'Enrollee File- PASTE FROM WIKI'!$A:$D,4,FALSE)</f>
        <v>Withdrawn</v>
      </c>
      <c r="D87" s="25">
        <f>VLOOKUP(A87,'Enrollee File- PASTE FROM WIKI'!$A:$AP,42,FALSE)</f>
        <v>0</v>
      </c>
      <c r="E87" s="50">
        <f>VLOOKUP(A87,'Enrollee File- PASTE FROM WIKI'!$A:$AQ,43,FALSE)</f>
        <v>0</v>
      </c>
      <c r="F87" s="36" t="str">
        <f>VLOOKUP(A87,'Enrollee File- PASTE FROM WIKI'!$A:$T,20,FALSE)</f>
        <v>Missing</v>
      </c>
      <c r="G87" s="36" t="str">
        <f>VLOOKUP(A87,'Enrollee File- PASTE FROM WIKI'!$A:$U,21,FALSE)</f>
        <v>Missing</v>
      </c>
      <c r="H87" s="36" t="str">
        <f>VLOOKUP(A87,'Enrollee File- PASTE FROM WIKI'!$A:$V,22,FALSE)</f>
        <v>Missing</v>
      </c>
      <c r="I87" s="36" t="str">
        <f>VLOOKUP(A87,'Enrollee File- PASTE FROM WIKI'!$A:$W,23,FALSE)</f>
        <v>Missing</v>
      </c>
      <c r="J87" s="37" t="str">
        <f>VLOOKUP(A87,'Enrollee File- PASTE FROM WIKI'!$A:$S,19,FALSE)</f>
        <v>Missing</v>
      </c>
      <c r="K87" s="50">
        <f>VLOOKUP(A87,'Enrollee File- PASTE FROM WIKI'!$A:$Z,26,FALSE)</f>
        <v>1</v>
      </c>
      <c r="L87" s="31">
        <f>VLOOKUP(A87,'Enrollee File- PASTE FROM WIKI'!$A:$AA,27,FALSE)</f>
        <v>2</v>
      </c>
      <c r="M87" s="31" t="str">
        <f>VLOOKUP(A87,'Enrollee File- PASTE FROM WIKI'!$A:$AB,28,FALSE)</f>
        <v>Missing</v>
      </c>
      <c r="N87" s="31" t="str">
        <f>VLOOKUP(A87,'Enrollee File- PASTE FROM WIKI'!$A:$AC,29,FALSE)</f>
        <v>Missing</v>
      </c>
      <c r="O87" s="31" t="str">
        <f>VLOOKUP(A87,'Enrollee File- PASTE FROM WIKI'!$A:$AD,30,FALSE)</f>
        <v>Missing</v>
      </c>
      <c r="P87" s="31" t="str">
        <f>VLOOKUP(A87,'Enrollee File- PASTE FROM WIKI'!$A:$AO,41,FALSE)</f>
        <v>Missing</v>
      </c>
      <c r="Q87" s="33">
        <f>VLOOKUP(A87,'Enrollee File- PASTE FROM WIKI'!$A:$Y,25,FALSE)</f>
        <v>1.5</v>
      </c>
    </row>
    <row r="88" spans="1:17" ht="28" customHeight="1" x14ac:dyDescent="0.6">
      <c r="A88" s="82" t="str">
        <f>'Enrollee File- PASTE FROM WIKI'!A87</f>
        <v>0bf86cf7-24f1-4dfa-aeb4-a60f00d49401</v>
      </c>
      <c r="B88" s="50" t="str">
        <f>VLOOKUP(A88,'Enrollee File- PASTE FROM WIKI'!$A:$D,3,FALSE)</f>
        <v>Merlisa Cornwall</v>
      </c>
      <c r="C88" s="35" t="str">
        <f>VLOOKUP(A88,'Enrollee File- PASTE FROM WIKI'!$A:$D,4,FALSE)</f>
        <v>Enrolled</v>
      </c>
      <c r="D88" s="25" t="str">
        <f>VLOOKUP(A88,'Enrollee File- PASTE FROM WIKI'!$A:$AP,42,FALSE)</f>
        <v>Christopher MacDevitt</v>
      </c>
      <c r="E88" s="50" t="str">
        <f>VLOOKUP(A88,'Enrollee File- PASTE FROM WIKI'!$A:$AQ,43,FALSE)</f>
        <v xml:space="preserve">K549 Bushwick School for Social Justice </v>
      </c>
      <c r="F88" s="36">
        <f>VLOOKUP(A88,'Enrollee File- PASTE FROM WIKI'!$A:$T,20,FALSE)</f>
        <v>3</v>
      </c>
      <c r="G88" s="36">
        <f>VLOOKUP(A88,'Enrollee File- PASTE FROM WIKI'!$A:$U,21,FALSE)</f>
        <v>2</v>
      </c>
      <c r="H88" s="36">
        <f>VLOOKUP(A88,'Enrollee File- PASTE FROM WIKI'!$A:$V,22,FALSE)</f>
        <v>3</v>
      </c>
      <c r="I88" s="36">
        <f>VLOOKUP(A88,'Enrollee File- PASTE FROM WIKI'!$A:$W,23,FALSE)</f>
        <v>3</v>
      </c>
      <c r="J88" s="37">
        <f>VLOOKUP(A88,'Enrollee File- PASTE FROM WIKI'!$A:$S,19,FALSE)</f>
        <v>2.75</v>
      </c>
      <c r="K88" s="50">
        <f>VLOOKUP(A88,'Enrollee File- PASTE FROM WIKI'!$A:$Z,26,FALSE)</f>
        <v>3</v>
      </c>
      <c r="L88" s="31">
        <f>VLOOKUP(A88,'Enrollee File- PASTE FROM WIKI'!$A:$AA,27,FALSE)</f>
        <v>3</v>
      </c>
      <c r="M88" s="31">
        <f>VLOOKUP(A88,'Enrollee File- PASTE FROM WIKI'!$A:$AB,28,FALSE)</f>
        <v>3</v>
      </c>
      <c r="N88" s="31">
        <f>VLOOKUP(A88,'Enrollee File- PASTE FROM WIKI'!$A:$AC,29,FALSE)</f>
        <v>3</v>
      </c>
      <c r="O88" s="31">
        <f>VLOOKUP(A88,'Enrollee File- PASTE FROM WIKI'!$A:$AD,30,FALSE)</f>
        <v>3</v>
      </c>
      <c r="P88" s="31">
        <f>VLOOKUP(A88,'Enrollee File- PASTE FROM WIKI'!$A:$AO,41,FALSE)</f>
        <v>3</v>
      </c>
      <c r="Q88" s="33">
        <f>VLOOKUP(A88,'Enrollee File- PASTE FROM WIKI'!$A:$Y,25,FALSE)</f>
        <v>3</v>
      </c>
    </row>
    <row r="89" spans="1:17" ht="28" customHeight="1" x14ac:dyDescent="0.6">
      <c r="A89" s="82" t="str">
        <f>'Enrollee File- PASTE FROM WIKI'!A88</f>
        <v>402fc119-9617-4b41-b4c9-a45b00dc0cf3</v>
      </c>
      <c r="B89" s="50" t="str">
        <f>VLOOKUP(A89,'Enrollee File- PASTE FROM WIKI'!$A:$D,3,FALSE)</f>
        <v>Michael Awusie</v>
      </c>
      <c r="C89" s="35" t="str">
        <f>VLOOKUP(A89,'Enrollee File- PASTE FROM WIKI'!$A:$D,4,FALSE)</f>
        <v>Enrolled</v>
      </c>
      <c r="D89" s="25" t="str">
        <f>VLOOKUP(A89,'Enrollee File- PASTE FROM WIKI'!$A:$AP,42,FALSE)</f>
        <v>Grace Omorebokhae</v>
      </c>
      <c r="E89" s="50" t="str">
        <f>VLOOKUP(A89,'Enrollee File- PASTE FROM WIKI'!$A:$AQ,43,FALSE)</f>
        <v xml:space="preserve">X331 The Bronx School of Young Leaders </v>
      </c>
      <c r="F89" s="36">
        <f>VLOOKUP(A89,'Enrollee File- PASTE FROM WIKI'!$A:$T,20,FALSE)</f>
        <v>3</v>
      </c>
      <c r="G89" s="36">
        <f>VLOOKUP(A89,'Enrollee File- PASTE FROM WIKI'!$A:$U,21,FALSE)</f>
        <v>3</v>
      </c>
      <c r="H89" s="36">
        <f>VLOOKUP(A89,'Enrollee File- PASTE FROM WIKI'!$A:$V,22,FALSE)</f>
        <v>3</v>
      </c>
      <c r="I89" s="36">
        <f>VLOOKUP(A89,'Enrollee File- PASTE FROM WIKI'!$A:$W,23,FALSE)</f>
        <v>3</v>
      </c>
      <c r="J89" s="37">
        <f>VLOOKUP(A89,'Enrollee File- PASTE FROM WIKI'!$A:$S,19,FALSE)</f>
        <v>3</v>
      </c>
      <c r="K89" s="50">
        <f>VLOOKUP(A89,'Enrollee File- PASTE FROM WIKI'!$A:$Z,26,FALSE)</f>
        <v>3</v>
      </c>
      <c r="L89" s="31">
        <f>VLOOKUP(A89,'Enrollee File- PASTE FROM WIKI'!$A:$AA,27,FALSE)</f>
        <v>3</v>
      </c>
      <c r="M89" s="31">
        <f>VLOOKUP(A89,'Enrollee File- PASTE FROM WIKI'!$A:$AB,28,FALSE)</f>
        <v>2</v>
      </c>
      <c r="N89" s="31">
        <f>VLOOKUP(A89,'Enrollee File- PASTE FROM WIKI'!$A:$AC,29,FALSE)</f>
        <v>3</v>
      </c>
      <c r="O89" s="31">
        <f>VLOOKUP(A89,'Enrollee File- PASTE FROM WIKI'!$A:$AD,30,FALSE)</f>
        <v>3</v>
      </c>
      <c r="P89" s="31">
        <f>VLOOKUP(A89,'Enrollee File- PASTE FROM WIKI'!$A:$AO,41,FALSE)</f>
        <v>3</v>
      </c>
      <c r="Q89" s="33">
        <f>VLOOKUP(A89,'Enrollee File- PASTE FROM WIKI'!$A:$Y,25,FALSE)</f>
        <v>2.83</v>
      </c>
    </row>
    <row r="90" spans="1:17" ht="28" customHeight="1" x14ac:dyDescent="0.6">
      <c r="A90" s="82" t="str">
        <f>'Enrollee File- PASTE FROM WIKI'!A89</f>
        <v>cf1636fa-7bf8-4c03-9b8d-a38c00bfbce1</v>
      </c>
      <c r="B90" s="50" t="str">
        <f>VLOOKUP(A90,'Enrollee File- PASTE FROM WIKI'!$A:$D,3,FALSE)</f>
        <v>Momina Abdul Mannan</v>
      </c>
      <c r="C90" s="35" t="str">
        <f>VLOOKUP(A90,'Enrollee File- PASTE FROM WIKI'!$A:$D,4,FALSE)</f>
        <v>Withdrawn</v>
      </c>
      <c r="D90" s="25">
        <f>VLOOKUP(A90,'Enrollee File- PASTE FROM WIKI'!$A:$AP,42,FALSE)</f>
        <v>0</v>
      </c>
      <c r="E90" s="50">
        <f>VLOOKUP(A90,'Enrollee File- PASTE FROM WIKI'!$A:$AQ,43,FALSE)</f>
        <v>0</v>
      </c>
      <c r="F90" s="36" t="str">
        <f>VLOOKUP(A90,'Enrollee File- PASTE FROM WIKI'!$A:$T,20,FALSE)</f>
        <v>Missing</v>
      </c>
      <c r="G90" s="36" t="str">
        <f>VLOOKUP(A90,'Enrollee File- PASTE FROM WIKI'!$A:$U,21,FALSE)</f>
        <v>Missing</v>
      </c>
      <c r="H90" s="36" t="str">
        <f>VLOOKUP(A90,'Enrollee File- PASTE FROM WIKI'!$A:$V,22,FALSE)</f>
        <v>Missing</v>
      </c>
      <c r="I90" s="36" t="str">
        <f>VLOOKUP(A90,'Enrollee File- PASTE FROM WIKI'!$A:$W,23,FALSE)</f>
        <v>Missing</v>
      </c>
      <c r="J90" s="37" t="str">
        <f>VLOOKUP(A90,'Enrollee File- PASTE FROM WIKI'!$A:$S,19,FALSE)</f>
        <v>Missing</v>
      </c>
      <c r="K90" s="50" t="str">
        <f>VLOOKUP(A90,'Enrollee File- PASTE FROM WIKI'!$A:$Z,26,FALSE)</f>
        <v>Missing</v>
      </c>
      <c r="L90" s="31" t="str">
        <f>VLOOKUP(A90,'Enrollee File- PASTE FROM WIKI'!$A:$AA,27,FALSE)</f>
        <v>Missing</v>
      </c>
      <c r="M90" s="31" t="str">
        <f>VLOOKUP(A90,'Enrollee File- PASTE FROM WIKI'!$A:$AB,28,FALSE)</f>
        <v>Missing</v>
      </c>
      <c r="N90" s="31" t="str">
        <f>VLOOKUP(A90,'Enrollee File- PASTE FROM WIKI'!$A:$AC,29,FALSE)</f>
        <v>Missing</v>
      </c>
      <c r="O90" s="31" t="str">
        <f>VLOOKUP(A90,'Enrollee File- PASTE FROM WIKI'!$A:$AD,30,FALSE)</f>
        <v>Missing</v>
      </c>
      <c r="P90" s="31" t="str">
        <f>VLOOKUP(A90,'Enrollee File- PASTE FROM WIKI'!$A:$AO,41,FALSE)</f>
        <v>Missing</v>
      </c>
      <c r="Q90" s="33" t="str">
        <f>VLOOKUP(A90,'Enrollee File- PASTE FROM WIKI'!$A:$Y,25,FALSE)</f>
        <v>Missing</v>
      </c>
    </row>
    <row r="91" spans="1:17" ht="28" customHeight="1" x14ac:dyDescent="0.6">
      <c r="A91" s="82" t="str">
        <f>'Enrollee File- PASTE FROM WIKI'!A90</f>
        <v>54c65908-e748-4a0e-8370-a65200f5b9c0</v>
      </c>
      <c r="B91" s="50" t="str">
        <f>VLOOKUP(A91,'Enrollee File- PASTE FROM WIKI'!$A:$D,3,FALSE)</f>
        <v>Monique Coppin</v>
      </c>
      <c r="C91" s="35" t="str">
        <f>VLOOKUP(A91,'Enrollee File- PASTE FROM WIKI'!$A:$D,4,FALSE)</f>
        <v>Enrolled</v>
      </c>
      <c r="D91" s="25" t="str">
        <f>VLOOKUP(A91,'Enrollee File- PASTE FROM WIKI'!$A:$AP,42,FALSE)</f>
        <v>Nigel Caines</v>
      </c>
      <c r="E91" s="50" t="str">
        <f>VLOOKUP(A91,'Enrollee File- PASTE FROM WIKI'!$A:$AQ,43,FALSE)</f>
        <v xml:space="preserve">X092 P.S. 092 Bronx </v>
      </c>
      <c r="F91" s="36">
        <f>VLOOKUP(A91,'Enrollee File- PASTE FROM WIKI'!$A:$T,20,FALSE)</f>
        <v>3</v>
      </c>
      <c r="G91" s="36">
        <f>VLOOKUP(A91,'Enrollee File- PASTE FROM WIKI'!$A:$U,21,FALSE)</f>
        <v>3</v>
      </c>
      <c r="H91" s="36">
        <f>VLOOKUP(A91,'Enrollee File- PASTE FROM WIKI'!$A:$V,22,FALSE)</f>
        <v>3</v>
      </c>
      <c r="I91" s="36">
        <f>VLOOKUP(A91,'Enrollee File- PASTE FROM WIKI'!$A:$W,23,FALSE)</f>
        <v>3</v>
      </c>
      <c r="J91" s="37">
        <f>VLOOKUP(A91,'Enrollee File- PASTE FROM WIKI'!$A:$S,19,FALSE)</f>
        <v>3</v>
      </c>
      <c r="K91" s="50">
        <f>VLOOKUP(A91,'Enrollee File- PASTE FROM WIKI'!$A:$Z,26,FALSE)</f>
        <v>3</v>
      </c>
      <c r="L91" s="31">
        <f>VLOOKUP(A91,'Enrollee File- PASTE FROM WIKI'!$A:$AA,27,FALSE)</f>
        <v>3</v>
      </c>
      <c r="M91" s="31">
        <f>VLOOKUP(A91,'Enrollee File- PASTE FROM WIKI'!$A:$AB,28,FALSE)</f>
        <v>3</v>
      </c>
      <c r="N91" s="31">
        <f>VLOOKUP(A91,'Enrollee File- PASTE FROM WIKI'!$A:$AC,29,FALSE)</f>
        <v>3</v>
      </c>
      <c r="O91" s="31">
        <f>VLOOKUP(A91,'Enrollee File- PASTE FROM WIKI'!$A:$AD,30,FALSE)</f>
        <v>3</v>
      </c>
      <c r="P91" s="31" t="str">
        <f>VLOOKUP(A91,'Enrollee File- PASTE FROM WIKI'!$A:$AO,41,FALSE)</f>
        <v>Missing</v>
      </c>
      <c r="Q91" s="33">
        <f>VLOOKUP(A91,'Enrollee File- PASTE FROM WIKI'!$A:$Y,25,FALSE)</f>
        <v>3</v>
      </c>
    </row>
    <row r="92" spans="1:17" ht="28" customHeight="1" x14ac:dyDescent="0.6">
      <c r="A92" s="82" t="str">
        <f>'Enrollee File- PASTE FROM WIKI'!A91</f>
        <v>f1a98ed3-221d-48ed-b309-a5f400db5b23</v>
      </c>
      <c r="B92" s="50" t="str">
        <f>VLOOKUP(A92,'Enrollee File- PASTE FROM WIKI'!$A:$D,3,FALSE)</f>
        <v>Monique Dozier</v>
      </c>
      <c r="C92" s="35" t="str">
        <f>VLOOKUP(A92,'Enrollee File- PASTE FROM WIKI'!$A:$D,4,FALSE)</f>
        <v>Enrolled</v>
      </c>
      <c r="D92" s="25" t="str">
        <f>VLOOKUP(A92,'Enrollee File- PASTE FROM WIKI'!$A:$AP,42,FALSE)</f>
        <v>Luz Austin</v>
      </c>
      <c r="E92" s="50" t="str">
        <f>VLOOKUP(A92,'Enrollee File- PASTE FROM WIKI'!$A:$AQ,43,FALSE)</f>
        <v xml:space="preserve">X296 South Bronx Academy for Applied Media </v>
      </c>
      <c r="F92" s="36">
        <f>VLOOKUP(A92,'Enrollee File- PASTE FROM WIKI'!$A:$T,20,FALSE)</f>
        <v>3</v>
      </c>
      <c r="G92" s="36">
        <f>VLOOKUP(A92,'Enrollee File- PASTE FROM WIKI'!$A:$U,21,FALSE)</f>
        <v>3</v>
      </c>
      <c r="H92" s="36">
        <f>VLOOKUP(A92,'Enrollee File- PASTE FROM WIKI'!$A:$V,22,FALSE)</f>
        <v>3</v>
      </c>
      <c r="I92" s="36">
        <f>VLOOKUP(A92,'Enrollee File- PASTE FROM WIKI'!$A:$W,23,FALSE)</f>
        <v>3</v>
      </c>
      <c r="J92" s="37">
        <f>VLOOKUP(A92,'Enrollee File- PASTE FROM WIKI'!$A:$S,19,FALSE)</f>
        <v>3</v>
      </c>
      <c r="K92" s="50">
        <f>VLOOKUP(A92,'Enrollee File- PASTE FROM WIKI'!$A:$Z,26,FALSE)</f>
        <v>3</v>
      </c>
      <c r="L92" s="31">
        <f>VLOOKUP(A92,'Enrollee File- PASTE FROM WIKI'!$A:$AA,27,FALSE)</f>
        <v>3</v>
      </c>
      <c r="M92" s="31">
        <f>VLOOKUP(A92,'Enrollee File- PASTE FROM WIKI'!$A:$AB,28,FALSE)</f>
        <v>2</v>
      </c>
      <c r="N92" s="31">
        <f>VLOOKUP(A92,'Enrollee File- PASTE FROM WIKI'!$A:$AC,29,FALSE)</f>
        <v>2</v>
      </c>
      <c r="O92" s="31">
        <f>VLOOKUP(A92,'Enrollee File- PASTE FROM WIKI'!$A:$AD,30,FALSE)</f>
        <v>3</v>
      </c>
      <c r="P92" s="31">
        <f>VLOOKUP(A92,'Enrollee File- PASTE FROM WIKI'!$A:$AO,41,FALSE)</f>
        <v>2</v>
      </c>
      <c r="Q92" s="33">
        <f>VLOOKUP(A92,'Enrollee File- PASTE FROM WIKI'!$A:$Y,25,FALSE)</f>
        <v>2.5</v>
      </c>
    </row>
    <row r="93" spans="1:17" ht="28" customHeight="1" x14ac:dyDescent="0.6">
      <c r="A93" s="82" t="str">
        <f>'Enrollee File- PASTE FROM WIKI'!A92</f>
        <v>6f8990dc-4d2f-483b-9b34-a54a01554419</v>
      </c>
      <c r="B93" s="50" t="str">
        <f>VLOOKUP(A93,'Enrollee File- PASTE FROM WIKI'!$A:$D,3,FALSE)</f>
        <v>Morgan Kelly</v>
      </c>
      <c r="C93" s="35" t="str">
        <f>VLOOKUP(A93,'Enrollee File- PASTE FROM WIKI'!$A:$D,4,FALSE)</f>
        <v>Enrolled</v>
      </c>
      <c r="D93" s="25" t="str">
        <f>VLOOKUP(A93,'Enrollee File- PASTE FROM WIKI'!$A:$AP,42,FALSE)</f>
        <v>Sean Garvey</v>
      </c>
      <c r="E93" s="50" t="str">
        <f>VLOOKUP(A93,'Enrollee File- PASTE FROM WIKI'!$A:$AQ,43,FALSE)</f>
        <v xml:space="preserve">X508 Bronxdale High School </v>
      </c>
      <c r="F93" s="36">
        <f>VLOOKUP(A93,'Enrollee File- PASTE FROM WIKI'!$A:$T,20,FALSE)</f>
        <v>3</v>
      </c>
      <c r="G93" s="36">
        <f>VLOOKUP(A93,'Enrollee File- PASTE FROM WIKI'!$A:$U,21,FALSE)</f>
        <v>3</v>
      </c>
      <c r="H93" s="36">
        <f>VLOOKUP(A93,'Enrollee File- PASTE FROM WIKI'!$A:$V,22,FALSE)</f>
        <v>3</v>
      </c>
      <c r="I93" s="36">
        <f>VLOOKUP(A93,'Enrollee File- PASTE FROM WIKI'!$A:$W,23,FALSE)</f>
        <v>3</v>
      </c>
      <c r="J93" s="37">
        <f>VLOOKUP(A93,'Enrollee File- PASTE FROM WIKI'!$A:$S,19,FALSE)</f>
        <v>3</v>
      </c>
      <c r="K93" s="50">
        <f>VLOOKUP(A93,'Enrollee File- PASTE FROM WIKI'!$A:$Z,26,FALSE)</f>
        <v>3</v>
      </c>
      <c r="L93" s="31">
        <f>VLOOKUP(A93,'Enrollee File- PASTE FROM WIKI'!$A:$AA,27,FALSE)</f>
        <v>3</v>
      </c>
      <c r="M93" s="31">
        <f>VLOOKUP(A93,'Enrollee File- PASTE FROM WIKI'!$A:$AB,28,FALSE)</f>
        <v>3</v>
      </c>
      <c r="N93" s="31">
        <f>VLOOKUP(A93,'Enrollee File- PASTE FROM WIKI'!$A:$AC,29,FALSE)</f>
        <v>3</v>
      </c>
      <c r="O93" s="31">
        <f>VLOOKUP(A93,'Enrollee File- PASTE FROM WIKI'!$A:$AD,30,FALSE)</f>
        <v>3</v>
      </c>
      <c r="P93" s="31">
        <f>VLOOKUP(A93,'Enrollee File- PASTE FROM WIKI'!$A:$AO,41,FALSE)</f>
        <v>3</v>
      </c>
      <c r="Q93" s="33">
        <f>VLOOKUP(A93,'Enrollee File- PASTE FROM WIKI'!$A:$Y,25,FALSE)</f>
        <v>3</v>
      </c>
    </row>
    <row r="94" spans="1:17" ht="28" customHeight="1" x14ac:dyDescent="0.6">
      <c r="A94" s="82" t="str">
        <f>'Enrollee File- PASTE FROM WIKI'!A93</f>
        <v>b6878e5b-41a4-450c-898c-a436016c8351</v>
      </c>
      <c r="B94" s="50" t="str">
        <f>VLOOKUP(A94,'Enrollee File- PASTE FROM WIKI'!$A:$D,3,FALSE)</f>
        <v xml:space="preserve">Nailah  Brown </v>
      </c>
      <c r="C94" s="35" t="str">
        <f>VLOOKUP(A94,'Enrollee File- PASTE FROM WIKI'!$A:$D,4,FALSE)</f>
        <v>Enrolled</v>
      </c>
      <c r="D94" s="25" t="str">
        <f>VLOOKUP(A94,'Enrollee File- PASTE FROM WIKI'!$A:$AP,42,FALSE)</f>
        <v>Analia Penta</v>
      </c>
      <c r="E94" s="50" t="str">
        <f>VLOOKUP(A94,'Enrollee File- PASTE FROM WIKI'!$A:$AQ,43,FALSE)</f>
        <v xml:space="preserve">M038 P.S. 38 Roberto Clemente </v>
      </c>
      <c r="F94" s="36">
        <f>VLOOKUP(A94,'Enrollee File- PASTE FROM WIKI'!$A:$T,20,FALSE)</f>
        <v>3</v>
      </c>
      <c r="G94" s="36">
        <f>VLOOKUP(A94,'Enrollee File- PASTE FROM WIKI'!$A:$U,21,FALSE)</f>
        <v>3</v>
      </c>
      <c r="H94" s="36">
        <f>VLOOKUP(A94,'Enrollee File- PASTE FROM WIKI'!$A:$V,22,FALSE)</f>
        <v>3</v>
      </c>
      <c r="I94" s="36">
        <f>VLOOKUP(A94,'Enrollee File- PASTE FROM WIKI'!$A:$W,23,FALSE)</f>
        <v>3</v>
      </c>
      <c r="J94" s="37">
        <f>VLOOKUP(A94,'Enrollee File- PASTE FROM WIKI'!$A:$S,19,FALSE)</f>
        <v>3</v>
      </c>
      <c r="K94" s="50">
        <f>VLOOKUP(A94,'Enrollee File- PASTE FROM WIKI'!$A:$Z,26,FALSE)</f>
        <v>3</v>
      </c>
      <c r="L94" s="31">
        <f>VLOOKUP(A94,'Enrollee File- PASTE FROM WIKI'!$A:$AA,27,FALSE)</f>
        <v>3</v>
      </c>
      <c r="M94" s="31">
        <f>VLOOKUP(A94,'Enrollee File- PASTE FROM WIKI'!$A:$AB,28,FALSE)</f>
        <v>3</v>
      </c>
      <c r="N94" s="31">
        <f>VLOOKUP(A94,'Enrollee File- PASTE FROM WIKI'!$A:$AC,29,FALSE)</f>
        <v>2</v>
      </c>
      <c r="O94" s="31">
        <f>VLOOKUP(A94,'Enrollee File- PASTE FROM WIKI'!$A:$AD,30,FALSE)</f>
        <v>3</v>
      </c>
      <c r="P94" s="31">
        <f>VLOOKUP(A94,'Enrollee File- PASTE FROM WIKI'!$A:$AO,41,FALSE)</f>
        <v>2</v>
      </c>
      <c r="Q94" s="33">
        <f>VLOOKUP(A94,'Enrollee File- PASTE FROM WIKI'!$A:$Y,25,FALSE)</f>
        <v>2.67</v>
      </c>
    </row>
    <row r="95" spans="1:17" ht="28" customHeight="1" x14ac:dyDescent="0.6">
      <c r="A95" s="82" t="str">
        <f>'Enrollee File- PASTE FROM WIKI'!A94</f>
        <v>a2897885-5cec-4f23-ac3a-a52300b24529</v>
      </c>
      <c r="B95" s="50" t="str">
        <f>VLOOKUP(A95,'Enrollee File- PASTE FROM WIKI'!$A:$D,3,FALSE)</f>
        <v>Najie Josama</v>
      </c>
      <c r="C95" s="35" t="str">
        <f>VLOOKUP(A95,'Enrollee File- PASTE FROM WIKI'!$A:$D,4,FALSE)</f>
        <v>Enrolled</v>
      </c>
      <c r="D95" s="25" t="str">
        <f>VLOOKUP(A95,'Enrollee File- PASTE FROM WIKI'!$A:$AP,42,FALSE)</f>
        <v>Carly Peterson</v>
      </c>
      <c r="E95" s="50" t="str">
        <f>VLOOKUP(A95,'Enrollee File- PASTE FROM WIKI'!$A:$AQ,43,FALSE)</f>
        <v xml:space="preserve">M028 P.S. 028 Wright Brothers </v>
      </c>
      <c r="F95" s="36">
        <f>VLOOKUP(A95,'Enrollee File- PASTE FROM WIKI'!$A:$T,20,FALSE)</f>
        <v>3</v>
      </c>
      <c r="G95" s="36">
        <f>VLOOKUP(A95,'Enrollee File- PASTE FROM WIKI'!$A:$U,21,FALSE)</f>
        <v>3</v>
      </c>
      <c r="H95" s="36">
        <f>VLOOKUP(A95,'Enrollee File- PASTE FROM WIKI'!$A:$V,22,FALSE)</f>
        <v>3</v>
      </c>
      <c r="I95" s="36">
        <f>VLOOKUP(A95,'Enrollee File- PASTE FROM WIKI'!$A:$W,23,FALSE)</f>
        <v>3</v>
      </c>
      <c r="J95" s="37">
        <f>VLOOKUP(A95,'Enrollee File- PASTE FROM WIKI'!$A:$S,19,FALSE)</f>
        <v>3</v>
      </c>
      <c r="K95" s="50">
        <f>VLOOKUP(A95,'Enrollee File- PASTE FROM WIKI'!$A:$Z,26,FALSE)</f>
        <v>3</v>
      </c>
      <c r="L95" s="31">
        <f>VLOOKUP(A95,'Enrollee File- PASTE FROM WIKI'!$A:$AA,27,FALSE)</f>
        <v>3</v>
      </c>
      <c r="M95" s="31">
        <f>VLOOKUP(A95,'Enrollee File- PASTE FROM WIKI'!$A:$AB,28,FALSE)</f>
        <v>3</v>
      </c>
      <c r="N95" s="31">
        <f>VLOOKUP(A95,'Enrollee File- PASTE FROM WIKI'!$A:$AC,29,FALSE)</f>
        <v>3</v>
      </c>
      <c r="O95" s="31">
        <f>VLOOKUP(A95,'Enrollee File- PASTE FROM WIKI'!$A:$AD,30,FALSE)</f>
        <v>3</v>
      </c>
      <c r="P95" s="31">
        <f>VLOOKUP(A95,'Enrollee File- PASTE FROM WIKI'!$A:$AO,41,FALSE)</f>
        <v>3</v>
      </c>
      <c r="Q95" s="33">
        <f>VLOOKUP(A95,'Enrollee File- PASTE FROM WIKI'!$A:$Y,25,FALSE)</f>
        <v>3</v>
      </c>
    </row>
    <row r="96" spans="1:17" ht="28" customHeight="1" x14ac:dyDescent="0.6">
      <c r="A96" s="82" t="str">
        <f>'Enrollee File- PASTE FROM WIKI'!A95</f>
        <v>f91537bf-4228-48ea-a119-a454010e8d5b</v>
      </c>
      <c r="B96" s="50" t="str">
        <f>VLOOKUP(A96,'Enrollee File- PASTE FROM WIKI'!$A:$D,3,FALSE)</f>
        <v>Natalia Aristy</v>
      </c>
      <c r="C96" s="35" t="str">
        <f>VLOOKUP(A96,'Enrollee File- PASTE FROM WIKI'!$A:$D,4,FALSE)</f>
        <v>Enrolled</v>
      </c>
      <c r="D96" s="25" t="str">
        <f>VLOOKUP(A96,'Enrollee File- PASTE FROM WIKI'!$A:$AP,42,FALSE)</f>
        <v>Vaughan Danvers</v>
      </c>
      <c r="E96" s="50" t="str">
        <f>VLOOKUP(A96,'Enrollee File- PASTE FROM WIKI'!$A:$AQ,43,FALSE)</f>
        <v xml:space="preserve">K227 J.H.S. 227 Edward B. Shallow </v>
      </c>
      <c r="F96" s="36">
        <f>VLOOKUP(A96,'Enrollee File- PASTE FROM WIKI'!$A:$T,20,FALSE)</f>
        <v>3</v>
      </c>
      <c r="G96" s="36">
        <f>VLOOKUP(A96,'Enrollee File- PASTE FROM WIKI'!$A:$U,21,FALSE)</f>
        <v>3</v>
      </c>
      <c r="H96" s="36">
        <f>VLOOKUP(A96,'Enrollee File- PASTE FROM WIKI'!$A:$V,22,FALSE)</f>
        <v>3</v>
      </c>
      <c r="I96" s="36">
        <f>VLOOKUP(A96,'Enrollee File- PASTE FROM WIKI'!$A:$W,23,FALSE)</f>
        <v>3</v>
      </c>
      <c r="J96" s="37">
        <f>VLOOKUP(A96,'Enrollee File- PASTE FROM WIKI'!$A:$S,19,FALSE)</f>
        <v>3</v>
      </c>
      <c r="K96" s="50">
        <f>VLOOKUP(A96,'Enrollee File- PASTE FROM WIKI'!$A:$Z,26,FALSE)</f>
        <v>3</v>
      </c>
      <c r="L96" s="31">
        <f>VLOOKUP(A96,'Enrollee File- PASTE FROM WIKI'!$A:$AA,27,FALSE)</f>
        <v>3</v>
      </c>
      <c r="M96" s="31">
        <f>VLOOKUP(A96,'Enrollee File- PASTE FROM WIKI'!$A:$AB,28,FALSE)</f>
        <v>3</v>
      </c>
      <c r="N96" s="31">
        <f>VLOOKUP(A96,'Enrollee File- PASTE FROM WIKI'!$A:$AC,29,FALSE)</f>
        <v>2</v>
      </c>
      <c r="O96" s="31">
        <f>VLOOKUP(A96,'Enrollee File- PASTE FROM WIKI'!$A:$AD,30,FALSE)</f>
        <v>2</v>
      </c>
      <c r="P96" s="31">
        <f>VLOOKUP(A96,'Enrollee File- PASTE FROM WIKI'!$A:$AO,41,FALSE)</f>
        <v>3</v>
      </c>
      <c r="Q96" s="33">
        <f>VLOOKUP(A96,'Enrollee File- PASTE FROM WIKI'!$A:$Y,25,FALSE)</f>
        <v>2.67</v>
      </c>
    </row>
    <row r="97" spans="1:17" ht="28" customHeight="1" x14ac:dyDescent="0.6">
      <c r="A97" s="82" t="str">
        <f>'Enrollee File- PASTE FROM WIKI'!A96</f>
        <v>4417cf09-ef42-492e-bcd5-a5e7013d3a32</v>
      </c>
      <c r="B97" s="50" t="str">
        <f>VLOOKUP(A97,'Enrollee File- PASTE FROM WIKI'!$A:$D,3,FALSE)</f>
        <v>Nathalie Granados</v>
      </c>
      <c r="C97" s="35" t="str">
        <f>VLOOKUP(A97,'Enrollee File- PASTE FROM WIKI'!$A:$D,4,FALSE)</f>
        <v>Enrolled</v>
      </c>
      <c r="D97" s="25" t="str">
        <f>VLOOKUP(A97,'Enrollee File- PASTE FROM WIKI'!$A:$AP,42,FALSE)</f>
        <v>Elkis Felice</v>
      </c>
      <c r="E97" s="50" t="str">
        <f>VLOOKUP(A97,'Enrollee File- PASTE FROM WIKI'!$A:$AQ,43,FALSE)</f>
        <v xml:space="preserve">M028 P.S. 028 Wright Brothers </v>
      </c>
      <c r="F97" s="36">
        <f>VLOOKUP(A97,'Enrollee File- PASTE FROM WIKI'!$A:$T,20,FALSE)</f>
        <v>2</v>
      </c>
      <c r="G97" s="36">
        <f>VLOOKUP(A97,'Enrollee File- PASTE FROM WIKI'!$A:$U,21,FALSE)</f>
        <v>3</v>
      </c>
      <c r="H97" s="36">
        <f>VLOOKUP(A97,'Enrollee File- PASTE FROM WIKI'!$A:$V,22,FALSE)</f>
        <v>3</v>
      </c>
      <c r="I97" s="36">
        <f>VLOOKUP(A97,'Enrollee File- PASTE FROM WIKI'!$A:$W,23,FALSE)</f>
        <v>3</v>
      </c>
      <c r="J97" s="37">
        <f>VLOOKUP(A97,'Enrollee File- PASTE FROM WIKI'!$A:$S,19,FALSE)</f>
        <v>2.75</v>
      </c>
      <c r="K97" s="50">
        <f>VLOOKUP(A97,'Enrollee File- PASTE FROM WIKI'!$A:$Z,26,FALSE)</f>
        <v>3</v>
      </c>
      <c r="L97" s="31">
        <f>VLOOKUP(A97,'Enrollee File- PASTE FROM WIKI'!$A:$AA,27,FALSE)</f>
        <v>3</v>
      </c>
      <c r="M97" s="31">
        <f>VLOOKUP(A97,'Enrollee File- PASTE FROM WIKI'!$A:$AB,28,FALSE)</f>
        <v>3</v>
      </c>
      <c r="N97" s="31">
        <f>VLOOKUP(A97,'Enrollee File- PASTE FROM WIKI'!$A:$AC,29,FALSE)</f>
        <v>3</v>
      </c>
      <c r="O97" s="31">
        <f>VLOOKUP(A97,'Enrollee File- PASTE FROM WIKI'!$A:$AD,30,FALSE)</f>
        <v>3</v>
      </c>
      <c r="P97" s="31">
        <f>VLOOKUP(A97,'Enrollee File- PASTE FROM WIKI'!$A:$AO,41,FALSE)</f>
        <v>3</v>
      </c>
      <c r="Q97" s="33">
        <f>VLOOKUP(A97,'Enrollee File- PASTE FROM WIKI'!$A:$Y,25,FALSE)</f>
        <v>3</v>
      </c>
    </row>
    <row r="98" spans="1:17" ht="28" customHeight="1" x14ac:dyDescent="0.6">
      <c r="A98" s="82" t="str">
        <f>'Enrollee File- PASTE FROM WIKI'!A97</f>
        <v>4db41c5b-4111-48f4-b0e3-a5b400df4dfb</v>
      </c>
      <c r="B98" s="50" t="str">
        <f>VLOOKUP(A98,'Enrollee File- PASTE FROM WIKI'!$A:$D,3,FALSE)</f>
        <v>Nicollette Ruiz</v>
      </c>
      <c r="C98" s="35" t="str">
        <f>VLOOKUP(A98,'Enrollee File- PASTE FROM WIKI'!$A:$D,4,FALSE)</f>
        <v>Enrolled</v>
      </c>
      <c r="D98" s="25" t="str">
        <f>VLOOKUP(A98,'Enrollee File- PASTE FROM WIKI'!$A:$AP,42,FALSE)</f>
        <v>Pamela Ackert Schons</v>
      </c>
      <c r="E98" s="50" t="str">
        <f>VLOOKUP(A98,'Enrollee File- PASTE FROM WIKI'!$A:$AQ,43,FALSE)</f>
        <v xml:space="preserve">M052 J.H.S. 052 Inwood </v>
      </c>
      <c r="F98" s="36">
        <f>VLOOKUP(A98,'Enrollee File- PASTE FROM WIKI'!$A:$T,20,FALSE)</f>
        <v>3</v>
      </c>
      <c r="G98" s="36">
        <f>VLOOKUP(A98,'Enrollee File- PASTE FROM WIKI'!$A:$U,21,FALSE)</f>
        <v>3</v>
      </c>
      <c r="H98" s="36">
        <f>VLOOKUP(A98,'Enrollee File- PASTE FROM WIKI'!$A:$V,22,FALSE)</f>
        <v>3</v>
      </c>
      <c r="I98" s="36">
        <f>VLOOKUP(A98,'Enrollee File- PASTE FROM WIKI'!$A:$W,23,FALSE)</f>
        <v>3</v>
      </c>
      <c r="J98" s="37">
        <f>VLOOKUP(A98,'Enrollee File- PASTE FROM WIKI'!$A:$S,19,FALSE)</f>
        <v>3</v>
      </c>
      <c r="K98" s="50">
        <f>VLOOKUP(A98,'Enrollee File- PASTE FROM WIKI'!$A:$Z,26,FALSE)</f>
        <v>3</v>
      </c>
      <c r="L98" s="31">
        <f>VLOOKUP(A98,'Enrollee File- PASTE FROM WIKI'!$A:$AA,27,FALSE)</f>
        <v>3</v>
      </c>
      <c r="M98" s="31">
        <f>VLOOKUP(A98,'Enrollee File- PASTE FROM WIKI'!$A:$AB,28,FALSE)</f>
        <v>2</v>
      </c>
      <c r="N98" s="31">
        <f>VLOOKUP(A98,'Enrollee File- PASTE FROM WIKI'!$A:$AC,29,FALSE)</f>
        <v>2</v>
      </c>
      <c r="O98" s="31">
        <f>VLOOKUP(A98,'Enrollee File- PASTE FROM WIKI'!$A:$AD,30,FALSE)</f>
        <v>3</v>
      </c>
      <c r="P98" s="31">
        <f>VLOOKUP(A98,'Enrollee File- PASTE FROM WIKI'!$A:$AO,41,FALSE)</f>
        <v>2</v>
      </c>
      <c r="Q98" s="33">
        <f>VLOOKUP(A98,'Enrollee File- PASTE FROM WIKI'!$A:$Y,25,FALSE)</f>
        <v>2.5</v>
      </c>
    </row>
    <row r="99" spans="1:17" ht="28" customHeight="1" x14ac:dyDescent="0.6">
      <c r="A99" s="82" t="str">
        <f>'Enrollee File- PASTE FROM WIKI'!A98</f>
        <v>378408f5-cd10-4997-8ba9-a59900f14b7d</v>
      </c>
      <c r="B99" s="50" t="str">
        <f>VLOOKUP(A99,'Enrollee File- PASTE FROM WIKI'!$A:$D,3,FALSE)</f>
        <v>Noni Porter</v>
      </c>
      <c r="C99" s="35" t="str">
        <f>VLOOKUP(A99,'Enrollee File- PASTE FROM WIKI'!$A:$D,4,FALSE)</f>
        <v>Enrolled</v>
      </c>
      <c r="D99" s="25" t="str">
        <f>VLOOKUP(A99,'Enrollee File- PASTE FROM WIKI'!$A:$AP,42,FALSE)</f>
        <v>Lori-Ann Lowe</v>
      </c>
      <c r="E99" s="50" t="str">
        <f>VLOOKUP(A99,'Enrollee File- PASTE FROM WIKI'!$A:$AQ,43,FALSE)</f>
        <v xml:space="preserve">X161 P.S. 161 Juan Ponce De Leon School </v>
      </c>
      <c r="F99" s="36">
        <f>VLOOKUP(A99,'Enrollee File- PASTE FROM WIKI'!$A:$T,20,FALSE)</f>
        <v>3</v>
      </c>
      <c r="G99" s="36">
        <f>VLOOKUP(A99,'Enrollee File- PASTE FROM WIKI'!$A:$U,21,FALSE)</f>
        <v>3</v>
      </c>
      <c r="H99" s="36">
        <f>VLOOKUP(A99,'Enrollee File- PASTE FROM WIKI'!$A:$V,22,FALSE)</f>
        <v>3</v>
      </c>
      <c r="I99" s="36">
        <f>VLOOKUP(A99,'Enrollee File- PASTE FROM WIKI'!$A:$W,23,FALSE)</f>
        <v>3</v>
      </c>
      <c r="J99" s="37">
        <f>VLOOKUP(A99,'Enrollee File- PASTE FROM WIKI'!$A:$S,19,FALSE)</f>
        <v>3</v>
      </c>
      <c r="K99" s="50">
        <f>VLOOKUP(A99,'Enrollee File- PASTE FROM WIKI'!$A:$Z,26,FALSE)</f>
        <v>3</v>
      </c>
      <c r="L99" s="31">
        <f>VLOOKUP(A99,'Enrollee File- PASTE FROM WIKI'!$A:$AA,27,FALSE)</f>
        <v>3</v>
      </c>
      <c r="M99" s="31">
        <f>VLOOKUP(A99,'Enrollee File- PASTE FROM WIKI'!$A:$AB,28,FALSE)</f>
        <v>3</v>
      </c>
      <c r="N99" s="31">
        <f>VLOOKUP(A99,'Enrollee File- PASTE FROM WIKI'!$A:$AC,29,FALSE)</f>
        <v>3</v>
      </c>
      <c r="O99" s="31">
        <f>VLOOKUP(A99,'Enrollee File- PASTE FROM WIKI'!$A:$AD,30,FALSE)</f>
        <v>3</v>
      </c>
      <c r="P99" s="31">
        <f>VLOOKUP(A99,'Enrollee File- PASTE FROM WIKI'!$A:$AO,41,FALSE)</f>
        <v>3</v>
      </c>
      <c r="Q99" s="33">
        <f>VLOOKUP(A99,'Enrollee File- PASTE FROM WIKI'!$A:$Y,25,FALSE)</f>
        <v>3</v>
      </c>
    </row>
    <row r="100" spans="1:17" ht="28" customHeight="1" x14ac:dyDescent="0.6">
      <c r="A100" s="82" t="str">
        <f>'Enrollee File- PASTE FROM WIKI'!A99</f>
        <v>ef852284-0194-488b-99da-a60e01888c45</v>
      </c>
      <c r="B100" s="50" t="str">
        <f>VLOOKUP(A100,'Enrollee File- PASTE FROM WIKI'!$A:$D,3,FALSE)</f>
        <v>Nyemah Gore</v>
      </c>
      <c r="C100" s="35" t="str">
        <f>VLOOKUP(A100,'Enrollee File- PASTE FROM WIKI'!$A:$D,4,FALSE)</f>
        <v>Enrolled</v>
      </c>
      <c r="D100" s="25" t="str">
        <f>VLOOKUP(A100,'Enrollee File- PASTE FROM WIKI'!$A:$AP,42,FALSE)</f>
        <v>Lamar Timmons-Long</v>
      </c>
      <c r="E100" s="50" t="str">
        <f>VLOOKUP(A100,'Enrollee File- PASTE FROM WIKI'!$A:$AQ,43,FALSE)</f>
        <v xml:space="preserve">Q226 J.H.S. 226 Virgil I. Grissom </v>
      </c>
      <c r="F100" s="36">
        <f>VLOOKUP(A100,'Enrollee File- PASTE FROM WIKI'!$A:$T,20,FALSE)</f>
        <v>3</v>
      </c>
      <c r="G100" s="36">
        <f>VLOOKUP(A100,'Enrollee File- PASTE FROM WIKI'!$A:$U,21,FALSE)</f>
        <v>2</v>
      </c>
      <c r="H100" s="36">
        <f>VLOOKUP(A100,'Enrollee File- PASTE FROM WIKI'!$A:$V,22,FALSE)</f>
        <v>3</v>
      </c>
      <c r="I100" s="36">
        <f>VLOOKUP(A100,'Enrollee File- PASTE FROM WIKI'!$A:$W,23,FALSE)</f>
        <v>3</v>
      </c>
      <c r="J100" s="37">
        <f>VLOOKUP(A100,'Enrollee File- PASTE FROM WIKI'!$A:$S,19,FALSE)</f>
        <v>2.75</v>
      </c>
      <c r="K100" s="50">
        <f>VLOOKUP(A100,'Enrollee File- PASTE FROM WIKI'!$A:$Z,26,FALSE)</f>
        <v>3</v>
      </c>
      <c r="L100" s="31">
        <f>VLOOKUP(A100,'Enrollee File- PASTE FROM WIKI'!$A:$AA,27,FALSE)</f>
        <v>3</v>
      </c>
      <c r="M100" s="31">
        <f>VLOOKUP(A100,'Enrollee File- PASTE FROM WIKI'!$A:$AB,28,FALSE)</f>
        <v>3</v>
      </c>
      <c r="N100" s="31">
        <f>VLOOKUP(A100,'Enrollee File- PASTE FROM WIKI'!$A:$AC,29,FALSE)</f>
        <v>3</v>
      </c>
      <c r="O100" s="31">
        <f>VLOOKUP(A100,'Enrollee File- PASTE FROM WIKI'!$A:$AD,30,FALSE)</f>
        <v>3</v>
      </c>
      <c r="P100" s="31">
        <f>VLOOKUP(A100,'Enrollee File- PASTE FROM WIKI'!$A:$AO,41,FALSE)</f>
        <v>3</v>
      </c>
      <c r="Q100" s="33">
        <f>VLOOKUP(A100,'Enrollee File- PASTE FROM WIKI'!$A:$Y,25,FALSE)</f>
        <v>3</v>
      </c>
    </row>
    <row r="101" spans="1:17" ht="28" customHeight="1" x14ac:dyDescent="0.6">
      <c r="A101" s="82" t="str">
        <f>'Enrollee File- PASTE FROM WIKI'!A100</f>
        <v>7b52d4bb-bb05-436f-accf-a59800a3e6e5</v>
      </c>
      <c r="B101" s="50" t="str">
        <f>VLOOKUP(A101,'Enrollee File- PASTE FROM WIKI'!$A:$D,3,FALSE)</f>
        <v>Okitto Bailey</v>
      </c>
      <c r="C101" s="35" t="str">
        <f>VLOOKUP(A101,'Enrollee File- PASTE FROM WIKI'!$A:$D,4,FALSE)</f>
        <v>Enrolled</v>
      </c>
      <c r="D101" s="25" t="str">
        <f>VLOOKUP(A101,'Enrollee File- PASTE FROM WIKI'!$A:$AP,42,FALSE)</f>
        <v>Samantha Cato</v>
      </c>
      <c r="E101" s="50" t="str">
        <f>VLOOKUP(A101,'Enrollee File- PASTE FROM WIKI'!$A:$AQ,43,FALSE)</f>
        <v xml:space="preserve">X303 I.S. X303 Leadership &amp; Community Service </v>
      </c>
      <c r="F101" s="36">
        <f>VLOOKUP(A101,'Enrollee File- PASTE FROM WIKI'!$A:$T,20,FALSE)</f>
        <v>2</v>
      </c>
      <c r="G101" s="36">
        <f>VLOOKUP(A101,'Enrollee File- PASTE FROM WIKI'!$A:$U,21,FALSE)</f>
        <v>2</v>
      </c>
      <c r="H101" s="36">
        <f>VLOOKUP(A101,'Enrollee File- PASTE FROM WIKI'!$A:$V,22,FALSE)</f>
        <v>2</v>
      </c>
      <c r="I101" s="36">
        <f>VLOOKUP(A101,'Enrollee File- PASTE FROM WIKI'!$A:$W,23,FALSE)</f>
        <v>3</v>
      </c>
      <c r="J101" s="37">
        <f>VLOOKUP(A101,'Enrollee File- PASTE FROM WIKI'!$A:$S,19,FALSE)</f>
        <v>2.25</v>
      </c>
      <c r="K101" s="50">
        <f>VLOOKUP(A101,'Enrollee File- PASTE FROM WIKI'!$A:$Z,26,FALSE)</f>
        <v>3</v>
      </c>
      <c r="L101" s="31">
        <f>VLOOKUP(A101,'Enrollee File- PASTE FROM WIKI'!$A:$AA,27,FALSE)</f>
        <v>2</v>
      </c>
      <c r="M101" s="31">
        <f>VLOOKUP(A101,'Enrollee File- PASTE FROM WIKI'!$A:$AB,28,FALSE)</f>
        <v>2</v>
      </c>
      <c r="N101" s="31">
        <f>VLOOKUP(A101,'Enrollee File- PASTE FROM WIKI'!$A:$AC,29,FALSE)</f>
        <v>2</v>
      </c>
      <c r="O101" s="31">
        <f>VLOOKUP(A101,'Enrollee File- PASTE FROM WIKI'!$A:$AD,30,FALSE)</f>
        <v>2</v>
      </c>
      <c r="P101" s="31">
        <f>VLOOKUP(A101,'Enrollee File- PASTE FROM WIKI'!$A:$AO,41,FALSE)</f>
        <v>2</v>
      </c>
      <c r="Q101" s="33">
        <f>VLOOKUP(A101,'Enrollee File- PASTE FROM WIKI'!$A:$Y,25,FALSE)</f>
        <v>2.17</v>
      </c>
    </row>
    <row r="102" spans="1:17" ht="28" customHeight="1" x14ac:dyDescent="0.6">
      <c r="A102" s="82" t="str">
        <f>'Enrollee File- PASTE FROM WIKI'!A101</f>
        <v>3d678217-852c-42a5-9a4d-a5a700fde3c3</v>
      </c>
      <c r="B102" s="50" t="str">
        <f>VLOOKUP(A102,'Enrollee File- PASTE FROM WIKI'!$A:$D,3,FALSE)</f>
        <v>Pamela  Pena</v>
      </c>
      <c r="C102" s="35" t="str">
        <f>VLOOKUP(A102,'Enrollee File- PASTE FROM WIKI'!$A:$D,4,FALSE)</f>
        <v>Enrolled</v>
      </c>
      <c r="D102" s="25" t="str">
        <f>VLOOKUP(A102,'Enrollee File- PASTE FROM WIKI'!$A:$AP,42,FALSE)</f>
        <v>Damen Davis</v>
      </c>
      <c r="E102" s="50" t="str">
        <f>VLOOKUP(A102,'Enrollee File- PASTE FROM WIKI'!$A:$AQ,43,FALSE)</f>
        <v xml:space="preserve">X303 I.S. X303 Leadership &amp; Community Service </v>
      </c>
      <c r="F102" s="36">
        <f>VLOOKUP(A102,'Enrollee File- PASTE FROM WIKI'!$A:$T,20,FALSE)</f>
        <v>3</v>
      </c>
      <c r="G102" s="36">
        <f>VLOOKUP(A102,'Enrollee File- PASTE FROM WIKI'!$A:$U,21,FALSE)</f>
        <v>3</v>
      </c>
      <c r="H102" s="36">
        <f>VLOOKUP(A102,'Enrollee File- PASTE FROM WIKI'!$A:$V,22,FALSE)</f>
        <v>2</v>
      </c>
      <c r="I102" s="36">
        <f>VLOOKUP(A102,'Enrollee File- PASTE FROM WIKI'!$A:$W,23,FALSE)</f>
        <v>3</v>
      </c>
      <c r="J102" s="37">
        <f>VLOOKUP(A102,'Enrollee File- PASTE FROM WIKI'!$A:$S,19,FALSE)</f>
        <v>2.75</v>
      </c>
      <c r="K102" s="50">
        <f>VLOOKUP(A102,'Enrollee File- PASTE FROM WIKI'!$A:$Z,26,FALSE)</f>
        <v>3</v>
      </c>
      <c r="L102" s="31">
        <f>VLOOKUP(A102,'Enrollee File- PASTE FROM WIKI'!$A:$AA,27,FALSE)</f>
        <v>3</v>
      </c>
      <c r="M102" s="31">
        <f>VLOOKUP(A102,'Enrollee File- PASTE FROM WIKI'!$A:$AB,28,FALSE)</f>
        <v>2</v>
      </c>
      <c r="N102" s="31">
        <f>VLOOKUP(A102,'Enrollee File- PASTE FROM WIKI'!$A:$AC,29,FALSE)</f>
        <v>1</v>
      </c>
      <c r="O102" s="31">
        <f>VLOOKUP(A102,'Enrollee File- PASTE FROM WIKI'!$A:$AD,30,FALSE)</f>
        <v>3</v>
      </c>
      <c r="P102" s="31">
        <f>VLOOKUP(A102,'Enrollee File- PASTE FROM WIKI'!$A:$AO,41,FALSE)</f>
        <v>3</v>
      </c>
      <c r="Q102" s="33">
        <f>VLOOKUP(A102,'Enrollee File- PASTE FROM WIKI'!$A:$Y,25,FALSE)</f>
        <v>2.5</v>
      </c>
    </row>
    <row r="103" spans="1:17" ht="28" customHeight="1" x14ac:dyDescent="0.6">
      <c r="A103" s="82" t="str">
        <f>'Enrollee File- PASTE FROM WIKI'!A102</f>
        <v>b1049b63-7303-495e-b197-a5c1016a678b</v>
      </c>
      <c r="B103" s="50" t="str">
        <f>VLOOKUP(A103,'Enrollee File- PASTE FROM WIKI'!$A:$D,3,FALSE)</f>
        <v>Pamela Zaiter</v>
      </c>
      <c r="C103" s="35" t="str">
        <f>VLOOKUP(A103,'Enrollee File- PASTE FROM WIKI'!$A:$D,4,FALSE)</f>
        <v>Enrolled</v>
      </c>
      <c r="D103" s="25" t="str">
        <f>VLOOKUP(A103,'Enrollee File- PASTE FROM WIKI'!$A:$AP,42,FALSE)</f>
        <v>Caitlin DeRousse</v>
      </c>
      <c r="E103" s="50" t="str">
        <f>VLOOKUP(A103,'Enrollee File- PASTE FROM WIKI'!$A:$AQ,43,FALSE)</f>
        <v xml:space="preserve">X508 Bronxdale High School </v>
      </c>
      <c r="F103" s="36">
        <f>VLOOKUP(A103,'Enrollee File- PASTE FROM WIKI'!$A:$T,20,FALSE)</f>
        <v>3</v>
      </c>
      <c r="G103" s="36">
        <f>VLOOKUP(A103,'Enrollee File- PASTE FROM WIKI'!$A:$U,21,FALSE)</f>
        <v>3</v>
      </c>
      <c r="H103" s="36">
        <f>VLOOKUP(A103,'Enrollee File- PASTE FROM WIKI'!$A:$V,22,FALSE)</f>
        <v>3</v>
      </c>
      <c r="I103" s="36">
        <f>VLOOKUP(A103,'Enrollee File- PASTE FROM WIKI'!$A:$W,23,FALSE)</f>
        <v>3</v>
      </c>
      <c r="J103" s="37">
        <f>VLOOKUP(A103,'Enrollee File- PASTE FROM WIKI'!$A:$S,19,FALSE)</f>
        <v>3</v>
      </c>
      <c r="K103" s="50">
        <f>VLOOKUP(A103,'Enrollee File- PASTE FROM WIKI'!$A:$Z,26,FALSE)</f>
        <v>3</v>
      </c>
      <c r="L103" s="31">
        <f>VLOOKUP(A103,'Enrollee File- PASTE FROM WIKI'!$A:$AA,27,FALSE)</f>
        <v>3</v>
      </c>
      <c r="M103" s="31">
        <f>VLOOKUP(A103,'Enrollee File- PASTE FROM WIKI'!$A:$AB,28,FALSE)</f>
        <v>2</v>
      </c>
      <c r="N103" s="31">
        <f>VLOOKUP(A103,'Enrollee File- PASTE FROM WIKI'!$A:$AC,29,FALSE)</f>
        <v>1</v>
      </c>
      <c r="O103" s="31">
        <f>VLOOKUP(A103,'Enrollee File- PASTE FROM WIKI'!$A:$AD,30,FALSE)</f>
        <v>3</v>
      </c>
      <c r="P103" s="31">
        <f>VLOOKUP(A103,'Enrollee File- PASTE FROM WIKI'!$A:$AO,41,FALSE)</f>
        <v>2</v>
      </c>
      <c r="Q103" s="33">
        <f>VLOOKUP(A103,'Enrollee File- PASTE FROM WIKI'!$A:$Y,25,FALSE)</f>
        <v>2.33</v>
      </c>
    </row>
    <row r="104" spans="1:17" ht="28" customHeight="1" x14ac:dyDescent="0.6">
      <c r="A104" s="82" t="str">
        <f>'Enrollee File- PASTE FROM WIKI'!A103</f>
        <v>ab47c7a1-7b28-42d2-af9f-a5fb01069469</v>
      </c>
      <c r="B104" s="50" t="str">
        <f>VLOOKUP(A104,'Enrollee File- PASTE FROM WIKI'!$A:$D,3,FALSE)</f>
        <v>Patricia Scherpf</v>
      </c>
      <c r="C104" s="35" t="str">
        <f>VLOOKUP(A104,'Enrollee File- PASTE FROM WIKI'!$A:$D,4,FALSE)</f>
        <v>Enrolled</v>
      </c>
      <c r="D104" s="25" t="str">
        <f>VLOOKUP(A104,'Enrollee File- PASTE FROM WIKI'!$A:$AP,42,FALSE)</f>
        <v>Elizabeth Kiernan</v>
      </c>
      <c r="E104" s="50" t="str">
        <f>VLOOKUP(A104,'Enrollee File- PASTE FROM WIKI'!$A:$AQ,43,FALSE)</f>
        <v xml:space="preserve">K373 P.S. 373 - Brooklyn Transition Center </v>
      </c>
      <c r="F104" s="36">
        <f>VLOOKUP(A104,'Enrollee File- PASTE FROM WIKI'!$A:$T,20,FALSE)</f>
        <v>3</v>
      </c>
      <c r="G104" s="36">
        <f>VLOOKUP(A104,'Enrollee File- PASTE FROM WIKI'!$A:$U,21,FALSE)</f>
        <v>3</v>
      </c>
      <c r="H104" s="36">
        <f>VLOOKUP(A104,'Enrollee File- PASTE FROM WIKI'!$A:$V,22,FALSE)</f>
        <v>3</v>
      </c>
      <c r="I104" s="36">
        <f>VLOOKUP(A104,'Enrollee File- PASTE FROM WIKI'!$A:$W,23,FALSE)</f>
        <v>3</v>
      </c>
      <c r="J104" s="37">
        <f>VLOOKUP(A104,'Enrollee File- PASTE FROM WIKI'!$A:$S,19,FALSE)</f>
        <v>3</v>
      </c>
      <c r="K104" s="50">
        <f>VLOOKUP(A104,'Enrollee File- PASTE FROM WIKI'!$A:$Z,26,FALSE)</f>
        <v>3</v>
      </c>
      <c r="L104" s="31">
        <f>VLOOKUP(A104,'Enrollee File- PASTE FROM WIKI'!$A:$AA,27,FALSE)</f>
        <v>3</v>
      </c>
      <c r="M104" s="31">
        <f>VLOOKUP(A104,'Enrollee File- PASTE FROM WIKI'!$A:$AB,28,FALSE)</f>
        <v>3</v>
      </c>
      <c r="N104" s="31">
        <f>VLOOKUP(A104,'Enrollee File- PASTE FROM WIKI'!$A:$AC,29,FALSE)</f>
        <v>3</v>
      </c>
      <c r="O104" s="31">
        <f>VLOOKUP(A104,'Enrollee File- PASTE FROM WIKI'!$A:$AD,30,FALSE)</f>
        <v>3</v>
      </c>
      <c r="P104" s="31" t="str">
        <f>VLOOKUP(A104,'Enrollee File- PASTE FROM WIKI'!$A:$AO,41,FALSE)</f>
        <v>Missing</v>
      </c>
      <c r="Q104" s="33">
        <f>VLOOKUP(A104,'Enrollee File- PASTE FROM WIKI'!$A:$Y,25,FALSE)</f>
        <v>3</v>
      </c>
    </row>
    <row r="105" spans="1:17" ht="28" customHeight="1" x14ac:dyDescent="0.6">
      <c r="A105" s="82" t="str">
        <f>'Enrollee File- PASTE FROM WIKI'!A104</f>
        <v>d8bcb480-940f-44db-b76c-a5f00095db65</v>
      </c>
      <c r="B105" s="50" t="str">
        <f>VLOOKUP(A105,'Enrollee File- PASTE FROM WIKI'!$A:$D,3,FALSE)</f>
        <v>Philip Gagnon</v>
      </c>
      <c r="C105" s="35" t="str">
        <f>VLOOKUP(A105,'Enrollee File- PASTE FROM WIKI'!$A:$D,4,FALSE)</f>
        <v>Enrolled</v>
      </c>
      <c r="D105" s="25" t="str">
        <f>VLOOKUP(A105,'Enrollee File- PASTE FROM WIKI'!$A:$AP,42,FALSE)</f>
        <v>Michael   Grassano</v>
      </c>
      <c r="E105" s="50" t="str">
        <f>VLOOKUP(A105,'Enrollee File- PASTE FROM WIKI'!$A:$AQ,43,FALSE)</f>
        <v xml:space="preserve">K053 P.S. K053 </v>
      </c>
      <c r="F105" s="36">
        <f>VLOOKUP(A105,'Enrollee File- PASTE FROM WIKI'!$A:$T,20,FALSE)</f>
        <v>3</v>
      </c>
      <c r="G105" s="36">
        <f>VLOOKUP(A105,'Enrollee File- PASTE FROM WIKI'!$A:$U,21,FALSE)</f>
        <v>3</v>
      </c>
      <c r="H105" s="36">
        <f>VLOOKUP(A105,'Enrollee File- PASTE FROM WIKI'!$A:$V,22,FALSE)</f>
        <v>3</v>
      </c>
      <c r="I105" s="36">
        <f>VLOOKUP(A105,'Enrollee File- PASTE FROM WIKI'!$A:$W,23,FALSE)</f>
        <v>3</v>
      </c>
      <c r="J105" s="37">
        <f>VLOOKUP(A105,'Enrollee File- PASTE FROM WIKI'!$A:$S,19,FALSE)</f>
        <v>3</v>
      </c>
      <c r="K105" s="50">
        <f>VLOOKUP(A105,'Enrollee File- PASTE FROM WIKI'!$A:$Z,26,FALSE)</f>
        <v>3</v>
      </c>
      <c r="L105" s="31">
        <f>VLOOKUP(A105,'Enrollee File- PASTE FROM WIKI'!$A:$AA,27,FALSE)</f>
        <v>3</v>
      </c>
      <c r="M105" s="31">
        <f>VLOOKUP(A105,'Enrollee File- PASTE FROM WIKI'!$A:$AB,28,FALSE)</f>
        <v>3</v>
      </c>
      <c r="N105" s="31">
        <f>VLOOKUP(A105,'Enrollee File- PASTE FROM WIKI'!$A:$AC,29,FALSE)</f>
        <v>3</v>
      </c>
      <c r="O105" s="31">
        <f>VLOOKUP(A105,'Enrollee File- PASTE FROM WIKI'!$A:$AD,30,FALSE)</f>
        <v>3</v>
      </c>
      <c r="P105" s="31" t="str">
        <f>VLOOKUP(A105,'Enrollee File- PASTE FROM WIKI'!$A:$AO,41,FALSE)</f>
        <v>Missing</v>
      </c>
      <c r="Q105" s="33">
        <f>VLOOKUP(A105,'Enrollee File- PASTE FROM WIKI'!$A:$Y,25,FALSE)</f>
        <v>3</v>
      </c>
    </row>
    <row r="106" spans="1:17" ht="28" customHeight="1" x14ac:dyDescent="0.6">
      <c r="A106" s="82" t="str">
        <f>'Enrollee File- PASTE FROM WIKI'!A105</f>
        <v>0be8c3e6-203e-49dd-80d4-a57c00fa17c2</v>
      </c>
      <c r="B106" s="50" t="str">
        <f>VLOOKUP(A106,'Enrollee File- PASTE FROM WIKI'!$A:$D,3,FALSE)</f>
        <v>Quamina Belgrave</v>
      </c>
      <c r="C106" s="35" t="str">
        <f>VLOOKUP(A106,'Enrollee File- PASTE FROM WIKI'!$A:$D,4,FALSE)</f>
        <v>Enrolled</v>
      </c>
      <c r="D106" s="25" t="str">
        <f>VLOOKUP(A106,'Enrollee File- PASTE FROM WIKI'!$A:$AP,42,FALSE)</f>
        <v>Vinnessa  Coles</v>
      </c>
      <c r="E106" s="50" t="str">
        <f>VLOOKUP(A106,'Enrollee File- PASTE FROM WIKI'!$A:$AQ,43,FALSE)</f>
        <v xml:space="preserve">K549 Bushwick School for Social Justice </v>
      </c>
      <c r="F106" s="36">
        <f>VLOOKUP(A106,'Enrollee File- PASTE FROM WIKI'!$A:$T,20,FALSE)</f>
        <v>3</v>
      </c>
      <c r="G106" s="36">
        <f>VLOOKUP(A106,'Enrollee File- PASTE FROM WIKI'!$A:$U,21,FALSE)</f>
        <v>3</v>
      </c>
      <c r="H106" s="36">
        <f>VLOOKUP(A106,'Enrollee File- PASTE FROM WIKI'!$A:$V,22,FALSE)</f>
        <v>3</v>
      </c>
      <c r="I106" s="36">
        <f>VLOOKUP(A106,'Enrollee File- PASTE FROM WIKI'!$A:$W,23,FALSE)</f>
        <v>3</v>
      </c>
      <c r="J106" s="37">
        <f>VLOOKUP(A106,'Enrollee File- PASTE FROM WIKI'!$A:$S,19,FALSE)</f>
        <v>3</v>
      </c>
      <c r="K106" s="50">
        <f>VLOOKUP(A106,'Enrollee File- PASTE FROM WIKI'!$A:$Z,26,FALSE)</f>
        <v>2</v>
      </c>
      <c r="L106" s="31">
        <f>VLOOKUP(A106,'Enrollee File- PASTE FROM WIKI'!$A:$AA,27,FALSE)</f>
        <v>2</v>
      </c>
      <c r="M106" s="31">
        <f>VLOOKUP(A106,'Enrollee File- PASTE FROM WIKI'!$A:$AB,28,FALSE)</f>
        <v>3</v>
      </c>
      <c r="N106" s="31">
        <f>VLOOKUP(A106,'Enrollee File- PASTE FROM WIKI'!$A:$AC,29,FALSE)</f>
        <v>3</v>
      </c>
      <c r="O106" s="31">
        <f>VLOOKUP(A106,'Enrollee File- PASTE FROM WIKI'!$A:$AD,30,FALSE)</f>
        <v>3</v>
      </c>
      <c r="P106" s="31">
        <f>VLOOKUP(A106,'Enrollee File- PASTE FROM WIKI'!$A:$AO,41,FALSE)</f>
        <v>1</v>
      </c>
      <c r="Q106" s="33">
        <f>VLOOKUP(A106,'Enrollee File- PASTE FROM WIKI'!$A:$Y,25,FALSE)</f>
        <v>2.33</v>
      </c>
    </row>
    <row r="107" spans="1:17" ht="28" customHeight="1" x14ac:dyDescent="0.6">
      <c r="A107" s="82" t="str">
        <f>'Enrollee File- PASTE FROM WIKI'!A106</f>
        <v>f9ffba5a-657f-429c-ac2f-a4f000ace0df</v>
      </c>
      <c r="B107" s="50" t="str">
        <f>VLOOKUP(A107,'Enrollee File- PASTE FROM WIKI'!$A:$D,3,FALSE)</f>
        <v>Ralph Haynes</v>
      </c>
      <c r="C107" s="35" t="str">
        <f>VLOOKUP(A107,'Enrollee File- PASTE FROM WIKI'!$A:$D,4,FALSE)</f>
        <v>Enrolled</v>
      </c>
      <c r="D107" s="25" t="str">
        <f>VLOOKUP(A107,'Enrollee File- PASTE FROM WIKI'!$A:$AP,42,FALSE)</f>
        <v>Valera Vanessa</v>
      </c>
      <c r="E107" s="50" t="str">
        <f>VLOOKUP(A107,'Enrollee File- PASTE FROM WIKI'!$A:$AQ,43,FALSE)</f>
        <v xml:space="preserve">X331 The Bronx School of Young Leaders </v>
      </c>
      <c r="F107" s="36">
        <f>VLOOKUP(A107,'Enrollee File- PASTE FROM WIKI'!$A:$T,20,FALSE)</f>
        <v>3</v>
      </c>
      <c r="G107" s="36">
        <f>VLOOKUP(A107,'Enrollee File- PASTE FROM WIKI'!$A:$U,21,FALSE)</f>
        <v>3</v>
      </c>
      <c r="H107" s="36">
        <f>VLOOKUP(A107,'Enrollee File- PASTE FROM WIKI'!$A:$V,22,FALSE)</f>
        <v>3</v>
      </c>
      <c r="I107" s="36">
        <f>VLOOKUP(A107,'Enrollee File- PASTE FROM WIKI'!$A:$W,23,FALSE)</f>
        <v>2</v>
      </c>
      <c r="J107" s="37">
        <f>VLOOKUP(A107,'Enrollee File- PASTE FROM WIKI'!$A:$S,19,FALSE)</f>
        <v>2.75</v>
      </c>
      <c r="K107" s="50">
        <f>VLOOKUP(A107,'Enrollee File- PASTE FROM WIKI'!$A:$Z,26,FALSE)</f>
        <v>3</v>
      </c>
      <c r="L107" s="31">
        <f>VLOOKUP(A107,'Enrollee File- PASTE FROM WIKI'!$A:$AA,27,FALSE)</f>
        <v>2</v>
      </c>
      <c r="M107" s="31">
        <f>VLOOKUP(A107,'Enrollee File- PASTE FROM WIKI'!$A:$AB,28,FALSE)</f>
        <v>2</v>
      </c>
      <c r="N107" s="31">
        <f>VLOOKUP(A107,'Enrollee File- PASTE FROM WIKI'!$A:$AC,29,FALSE)</f>
        <v>2</v>
      </c>
      <c r="O107" s="31">
        <f>VLOOKUP(A107,'Enrollee File- PASTE FROM WIKI'!$A:$AD,30,FALSE)</f>
        <v>3</v>
      </c>
      <c r="P107" s="31">
        <f>VLOOKUP(A107,'Enrollee File- PASTE FROM WIKI'!$A:$AO,41,FALSE)</f>
        <v>1</v>
      </c>
      <c r="Q107" s="33">
        <f>VLOOKUP(A107,'Enrollee File- PASTE FROM WIKI'!$A:$Y,25,FALSE)</f>
        <v>2.17</v>
      </c>
    </row>
    <row r="108" spans="1:17" ht="28" customHeight="1" x14ac:dyDescent="0.6">
      <c r="A108" s="82" t="str">
        <f>'Enrollee File- PASTE FROM WIKI'!A107</f>
        <v>d26ed919-280f-497e-b7da-a41001424066</v>
      </c>
      <c r="B108" s="50" t="str">
        <f>VLOOKUP(A108,'Enrollee File- PASTE FROM WIKI'!$A:$D,3,FALSE)</f>
        <v>Ramon Perdomo</v>
      </c>
      <c r="C108" s="35" t="str">
        <f>VLOOKUP(A108,'Enrollee File- PASTE FROM WIKI'!$A:$D,4,FALSE)</f>
        <v>Enrolled</v>
      </c>
      <c r="D108" s="25" t="str">
        <f>VLOOKUP(A108,'Enrollee File- PASTE FROM WIKI'!$A:$AP,42,FALSE)</f>
        <v>Kaitlin Zisa</v>
      </c>
      <c r="E108" s="50" t="str">
        <f>VLOOKUP(A108,'Enrollee File- PASTE FROM WIKI'!$A:$AQ,43,FALSE)</f>
        <v xml:space="preserve">M079 Dr. Horan School M079 </v>
      </c>
      <c r="F108" s="36">
        <f>VLOOKUP(A108,'Enrollee File- PASTE FROM WIKI'!$A:$T,20,FALSE)</f>
        <v>3</v>
      </c>
      <c r="G108" s="36">
        <f>VLOOKUP(A108,'Enrollee File- PASTE FROM WIKI'!$A:$U,21,FALSE)</f>
        <v>3</v>
      </c>
      <c r="H108" s="36">
        <f>VLOOKUP(A108,'Enrollee File- PASTE FROM WIKI'!$A:$V,22,FALSE)</f>
        <v>3</v>
      </c>
      <c r="I108" s="36">
        <f>VLOOKUP(A108,'Enrollee File- PASTE FROM WIKI'!$A:$W,23,FALSE)</f>
        <v>3</v>
      </c>
      <c r="J108" s="37">
        <f>VLOOKUP(A108,'Enrollee File- PASTE FROM WIKI'!$A:$S,19,FALSE)</f>
        <v>3</v>
      </c>
      <c r="K108" s="50">
        <f>VLOOKUP(A108,'Enrollee File- PASTE FROM WIKI'!$A:$Z,26,FALSE)</f>
        <v>3</v>
      </c>
      <c r="L108" s="31">
        <f>VLOOKUP(A108,'Enrollee File- PASTE FROM WIKI'!$A:$AA,27,FALSE)</f>
        <v>2</v>
      </c>
      <c r="M108" s="31">
        <f>VLOOKUP(A108,'Enrollee File- PASTE FROM WIKI'!$A:$AB,28,FALSE)</f>
        <v>2</v>
      </c>
      <c r="N108" s="31">
        <f>VLOOKUP(A108,'Enrollee File- PASTE FROM WIKI'!$A:$AC,29,FALSE)</f>
        <v>2</v>
      </c>
      <c r="O108" s="31">
        <f>VLOOKUP(A108,'Enrollee File- PASTE FROM WIKI'!$A:$AD,30,FALSE)</f>
        <v>2</v>
      </c>
      <c r="P108" s="31">
        <f>VLOOKUP(A108,'Enrollee File- PASTE FROM WIKI'!$A:$AO,41,FALSE)</f>
        <v>1</v>
      </c>
      <c r="Q108" s="33">
        <f>VLOOKUP(A108,'Enrollee File- PASTE FROM WIKI'!$A:$Y,25,FALSE)</f>
        <v>2</v>
      </c>
    </row>
    <row r="109" spans="1:17" ht="28" customHeight="1" x14ac:dyDescent="0.6">
      <c r="A109" s="82" t="str">
        <f>'Enrollee File- PASTE FROM WIKI'!A108</f>
        <v>a6c83a59-ce56-4a10-96e1-a5700169fa24</v>
      </c>
      <c r="B109" s="50" t="str">
        <f>VLOOKUP(A109,'Enrollee File- PASTE FROM WIKI'!$A:$D,3,FALSE)</f>
        <v>Rasheed Sparks</v>
      </c>
      <c r="C109" s="35" t="str">
        <f>VLOOKUP(A109,'Enrollee File- PASTE FROM WIKI'!$A:$D,4,FALSE)</f>
        <v>Enrolled</v>
      </c>
      <c r="D109" s="25" t="str">
        <f>VLOOKUP(A109,'Enrollee File- PASTE FROM WIKI'!$A:$AP,42,FALSE)</f>
        <v>Danielle Cooley</v>
      </c>
      <c r="E109" s="50" t="str">
        <f>VLOOKUP(A109,'Enrollee File- PASTE FROM WIKI'!$A:$AQ,43,FALSE)</f>
        <v xml:space="preserve">M369 Urban Assembly School for the Performing Arts </v>
      </c>
      <c r="F109" s="36">
        <f>VLOOKUP(A109,'Enrollee File- PASTE FROM WIKI'!$A:$T,20,FALSE)</f>
        <v>3</v>
      </c>
      <c r="G109" s="36">
        <f>VLOOKUP(A109,'Enrollee File- PASTE FROM WIKI'!$A:$U,21,FALSE)</f>
        <v>2</v>
      </c>
      <c r="H109" s="36">
        <f>VLOOKUP(A109,'Enrollee File- PASTE FROM WIKI'!$A:$V,22,FALSE)</f>
        <v>3</v>
      </c>
      <c r="I109" s="36">
        <f>VLOOKUP(A109,'Enrollee File- PASTE FROM WIKI'!$A:$W,23,FALSE)</f>
        <v>3</v>
      </c>
      <c r="J109" s="37">
        <f>VLOOKUP(A109,'Enrollee File- PASTE FROM WIKI'!$A:$S,19,FALSE)</f>
        <v>2.75</v>
      </c>
      <c r="K109" s="50">
        <f>VLOOKUP(A109,'Enrollee File- PASTE FROM WIKI'!$A:$Z,26,FALSE)</f>
        <v>3</v>
      </c>
      <c r="L109" s="31">
        <f>VLOOKUP(A109,'Enrollee File- PASTE FROM WIKI'!$A:$AA,27,FALSE)</f>
        <v>3</v>
      </c>
      <c r="M109" s="31">
        <f>VLOOKUP(A109,'Enrollee File- PASTE FROM WIKI'!$A:$AB,28,FALSE)</f>
        <v>3</v>
      </c>
      <c r="N109" s="31">
        <f>VLOOKUP(A109,'Enrollee File- PASTE FROM WIKI'!$A:$AC,29,FALSE)</f>
        <v>3</v>
      </c>
      <c r="O109" s="31">
        <f>VLOOKUP(A109,'Enrollee File- PASTE FROM WIKI'!$A:$AD,30,FALSE)</f>
        <v>3</v>
      </c>
      <c r="P109" s="31">
        <f>VLOOKUP(A109,'Enrollee File- PASTE FROM WIKI'!$A:$AO,41,FALSE)</f>
        <v>3</v>
      </c>
      <c r="Q109" s="33">
        <f>VLOOKUP(A109,'Enrollee File- PASTE FROM WIKI'!$A:$Y,25,FALSE)</f>
        <v>3</v>
      </c>
    </row>
    <row r="110" spans="1:17" ht="28" customHeight="1" x14ac:dyDescent="0.6">
      <c r="A110" s="82" t="str">
        <f>'Enrollee File- PASTE FROM WIKI'!A109</f>
        <v>3cb45329-188f-4070-94af-a4a6011058e3</v>
      </c>
      <c r="B110" s="50" t="str">
        <f>VLOOKUP(A110,'Enrollee File- PASTE FROM WIKI'!$A:$D,3,FALSE)</f>
        <v>Rashi Mager Garfield</v>
      </c>
      <c r="C110" s="35" t="str">
        <f>VLOOKUP(A110,'Enrollee File- PASTE FROM WIKI'!$A:$D,4,FALSE)</f>
        <v>Enrolled</v>
      </c>
      <c r="D110" s="25" t="str">
        <f>VLOOKUP(A110,'Enrollee File- PASTE FROM WIKI'!$A:$AP,42,FALSE)</f>
        <v>Gabrielle Lee</v>
      </c>
      <c r="E110" s="50" t="str">
        <f>VLOOKUP(A110,'Enrollee File- PASTE FROM WIKI'!$A:$AQ,43,FALSE)</f>
        <v xml:space="preserve">X089 P.S. 089 Bronx </v>
      </c>
      <c r="F110" s="36">
        <f>VLOOKUP(A110,'Enrollee File- PASTE FROM WIKI'!$A:$T,20,FALSE)</f>
        <v>3</v>
      </c>
      <c r="G110" s="36">
        <f>VLOOKUP(A110,'Enrollee File- PASTE FROM WIKI'!$A:$U,21,FALSE)</f>
        <v>3</v>
      </c>
      <c r="H110" s="36">
        <f>VLOOKUP(A110,'Enrollee File- PASTE FROM WIKI'!$A:$V,22,FALSE)</f>
        <v>3</v>
      </c>
      <c r="I110" s="36">
        <f>VLOOKUP(A110,'Enrollee File- PASTE FROM WIKI'!$A:$W,23,FALSE)</f>
        <v>3</v>
      </c>
      <c r="J110" s="37">
        <f>VLOOKUP(A110,'Enrollee File- PASTE FROM WIKI'!$A:$S,19,FALSE)</f>
        <v>3</v>
      </c>
      <c r="K110" s="50">
        <f>VLOOKUP(A110,'Enrollee File- PASTE FROM WIKI'!$A:$Z,26,FALSE)</f>
        <v>3</v>
      </c>
      <c r="L110" s="31">
        <f>VLOOKUP(A110,'Enrollee File- PASTE FROM WIKI'!$A:$AA,27,FALSE)</f>
        <v>3</v>
      </c>
      <c r="M110" s="31">
        <f>VLOOKUP(A110,'Enrollee File- PASTE FROM WIKI'!$A:$AB,28,FALSE)</f>
        <v>2</v>
      </c>
      <c r="N110" s="31">
        <f>VLOOKUP(A110,'Enrollee File- PASTE FROM WIKI'!$A:$AC,29,FALSE)</f>
        <v>3</v>
      </c>
      <c r="O110" s="31">
        <f>VLOOKUP(A110,'Enrollee File- PASTE FROM WIKI'!$A:$AD,30,FALSE)</f>
        <v>3</v>
      </c>
      <c r="P110" s="31">
        <f>VLOOKUP(A110,'Enrollee File- PASTE FROM WIKI'!$A:$AO,41,FALSE)</f>
        <v>2</v>
      </c>
      <c r="Q110" s="33">
        <f>VLOOKUP(A110,'Enrollee File- PASTE FROM WIKI'!$A:$Y,25,FALSE)</f>
        <v>2.67</v>
      </c>
    </row>
    <row r="111" spans="1:17" ht="28" customHeight="1" x14ac:dyDescent="0.6">
      <c r="A111" s="82" t="str">
        <f>'Enrollee File- PASTE FROM WIKI'!A110</f>
        <v>51fc415d-ae40-431d-b6e2-a53301495c59</v>
      </c>
      <c r="B111" s="50" t="str">
        <f>VLOOKUP(A111,'Enrollee File- PASTE FROM WIKI'!$A:$D,3,FALSE)</f>
        <v>Reginald Mccrimmon</v>
      </c>
      <c r="C111" s="35" t="str">
        <f>VLOOKUP(A111,'Enrollee File- PASTE FROM WIKI'!$A:$D,4,FALSE)</f>
        <v>Enrolled</v>
      </c>
      <c r="D111" s="25" t="str">
        <f>VLOOKUP(A111,'Enrollee File- PASTE FROM WIKI'!$A:$AP,42,FALSE)</f>
        <v>Alexis Betancourt</v>
      </c>
      <c r="E111" s="50" t="str">
        <f>VLOOKUP(A111,'Enrollee File- PASTE FROM WIKI'!$A:$AQ,43,FALSE)</f>
        <v xml:space="preserve">X101 M.S. X101 Edward R. Byrne </v>
      </c>
      <c r="F111" s="36">
        <f>VLOOKUP(A111,'Enrollee File- PASTE FROM WIKI'!$A:$T,20,FALSE)</f>
        <v>2</v>
      </c>
      <c r="G111" s="36">
        <f>VLOOKUP(A111,'Enrollee File- PASTE FROM WIKI'!$A:$U,21,FALSE)</f>
        <v>2</v>
      </c>
      <c r="H111" s="36">
        <f>VLOOKUP(A111,'Enrollee File- PASTE FROM WIKI'!$A:$V,22,FALSE)</f>
        <v>2</v>
      </c>
      <c r="I111" s="36">
        <f>VLOOKUP(A111,'Enrollee File- PASTE FROM WIKI'!$A:$W,23,FALSE)</f>
        <v>2</v>
      </c>
      <c r="J111" s="37">
        <f>VLOOKUP(A111,'Enrollee File- PASTE FROM WIKI'!$A:$S,19,FALSE)</f>
        <v>2</v>
      </c>
      <c r="K111" s="50">
        <f>VLOOKUP(A111,'Enrollee File- PASTE FROM WIKI'!$A:$Z,26,FALSE)</f>
        <v>3</v>
      </c>
      <c r="L111" s="31">
        <f>VLOOKUP(A111,'Enrollee File- PASTE FROM WIKI'!$A:$AA,27,FALSE)</f>
        <v>3</v>
      </c>
      <c r="M111" s="31">
        <f>VLOOKUP(A111,'Enrollee File- PASTE FROM WIKI'!$A:$AB,28,FALSE)</f>
        <v>3</v>
      </c>
      <c r="N111" s="31">
        <f>VLOOKUP(A111,'Enrollee File- PASTE FROM WIKI'!$A:$AC,29,FALSE)</f>
        <v>3</v>
      </c>
      <c r="O111" s="31">
        <f>VLOOKUP(A111,'Enrollee File- PASTE FROM WIKI'!$A:$AD,30,FALSE)</f>
        <v>3</v>
      </c>
      <c r="P111" s="31">
        <f>VLOOKUP(A111,'Enrollee File- PASTE FROM WIKI'!$A:$AO,41,FALSE)</f>
        <v>3</v>
      </c>
      <c r="Q111" s="33">
        <f>VLOOKUP(A111,'Enrollee File- PASTE FROM WIKI'!$A:$Y,25,FALSE)</f>
        <v>3</v>
      </c>
    </row>
    <row r="112" spans="1:17" ht="28" customHeight="1" x14ac:dyDescent="0.6">
      <c r="A112" s="82" t="str">
        <f>'Enrollee File- PASTE FROM WIKI'!A111</f>
        <v>7444681c-dede-4a89-b8cb-a5ee01741f4c</v>
      </c>
      <c r="B112" s="50" t="str">
        <f>VLOOKUP(A112,'Enrollee File- PASTE FROM WIKI'!$A:$D,3,FALSE)</f>
        <v>Renee Rispoli</v>
      </c>
      <c r="C112" s="35" t="str">
        <f>VLOOKUP(A112,'Enrollee File- PASTE FROM WIKI'!$A:$D,4,FALSE)</f>
        <v>Enrolled</v>
      </c>
      <c r="D112" s="25" t="str">
        <f>VLOOKUP(A112,'Enrollee File- PASTE FROM WIKI'!$A:$AP,42,FALSE)</f>
        <v>Sashennae Williams</v>
      </c>
      <c r="E112" s="50" t="str">
        <f>VLOOKUP(A112,'Enrollee File- PASTE FROM WIKI'!$A:$AQ,43,FALSE)</f>
        <v xml:space="preserve">M079 Dr. Horan School M079 </v>
      </c>
      <c r="F112" s="36">
        <f>VLOOKUP(A112,'Enrollee File- PASTE FROM WIKI'!$A:$T,20,FALSE)</f>
        <v>2</v>
      </c>
      <c r="G112" s="36">
        <f>VLOOKUP(A112,'Enrollee File- PASTE FROM WIKI'!$A:$U,21,FALSE)</f>
        <v>3</v>
      </c>
      <c r="H112" s="36">
        <f>VLOOKUP(A112,'Enrollee File- PASTE FROM WIKI'!$A:$V,22,FALSE)</f>
        <v>3</v>
      </c>
      <c r="I112" s="36">
        <f>VLOOKUP(A112,'Enrollee File- PASTE FROM WIKI'!$A:$W,23,FALSE)</f>
        <v>3</v>
      </c>
      <c r="J112" s="37">
        <f>VLOOKUP(A112,'Enrollee File- PASTE FROM WIKI'!$A:$S,19,FALSE)</f>
        <v>2.75</v>
      </c>
      <c r="K112" s="50">
        <f>VLOOKUP(A112,'Enrollee File- PASTE FROM WIKI'!$A:$Z,26,FALSE)</f>
        <v>3</v>
      </c>
      <c r="L112" s="31">
        <f>VLOOKUP(A112,'Enrollee File- PASTE FROM WIKI'!$A:$AA,27,FALSE)</f>
        <v>3</v>
      </c>
      <c r="M112" s="31">
        <f>VLOOKUP(A112,'Enrollee File- PASTE FROM WIKI'!$A:$AB,28,FALSE)</f>
        <v>3</v>
      </c>
      <c r="N112" s="31">
        <f>VLOOKUP(A112,'Enrollee File- PASTE FROM WIKI'!$A:$AC,29,FALSE)</f>
        <v>2</v>
      </c>
      <c r="O112" s="31">
        <f>VLOOKUP(A112,'Enrollee File- PASTE FROM WIKI'!$A:$AD,30,FALSE)</f>
        <v>3</v>
      </c>
      <c r="P112" s="31" t="str">
        <f>VLOOKUP(A112,'Enrollee File- PASTE FROM WIKI'!$A:$AO,41,FALSE)</f>
        <v>Missing</v>
      </c>
      <c r="Q112" s="33">
        <f>VLOOKUP(A112,'Enrollee File- PASTE FROM WIKI'!$A:$Y,25,FALSE)</f>
        <v>2.8</v>
      </c>
    </row>
    <row r="113" spans="1:17" ht="28" customHeight="1" x14ac:dyDescent="0.6">
      <c r="A113" s="82" t="str">
        <f>'Enrollee File- PASTE FROM WIKI'!A112</f>
        <v>fd2e1db7-2d77-4420-a1b1-a5fa00bbd81e</v>
      </c>
      <c r="B113" s="50" t="str">
        <f>VLOOKUP(A113,'Enrollee File- PASTE FROM WIKI'!$A:$D,3,FALSE)</f>
        <v>Richard Billson</v>
      </c>
      <c r="C113" s="35" t="str">
        <f>VLOOKUP(A113,'Enrollee File- PASTE FROM WIKI'!$A:$D,4,FALSE)</f>
        <v>Enrolled</v>
      </c>
      <c r="D113" s="25" t="str">
        <f>VLOOKUP(A113,'Enrollee File- PASTE FROM WIKI'!$A:$AP,42,FALSE)</f>
        <v>Vaughan Danvers</v>
      </c>
      <c r="E113" s="50" t="str">
        <f>VLOOKUP(A113,'Enrollee File- PASTE FROM WIKI'!$A:$AQ,43,FALSE)</f>
        <v xml:space="preserve">K227 J.H.S. 227 Edward B. Shallow </v>
      </c>
      <c r="F113" s="36">
        <f>VLOOKUP(A113,'Enrollee File- PASTE FROM WIKI'!$A:$T,20,FALSE)</f>
        <v>3</v>
      </c>
      <c r="G113" s="36">
        <f>VLOOKUP(A113,'Enrollee File- PASTE FROM WIKI'!$A:$U,21,FALSE)</f>
        <v>3</v>
      </c>
      <c r="H113" s="36">
        <f>VLOOKUP(A113,'Enrollee File- PASTE FROM WIKI'!$A:$V,22,FALSE)</f>
        <v>3</v>
      </c>
      <c r="I113" s="36">
        <f>VLOOKUP(A113,'Enrollee File- PASTE FROM WIKI'!$A:$W,23,FALSE)</f>
        <v>3</v>
      </c>
      <c r="J113" s="37">
        <f>VLOOKUP(A113,'Enrollee File- PASTE FROM WIKI'!$A:$S,19,FALSE)</f>
        <v>3</v>
      </c>
      <c r="K113" s="50">
        <f>VLOOKUP(A113,'Enrollee File- PASTE FROM WIKI'!$A:$Z,26,FALSE)</f>
        <v>3</v>
      </c>
      <c r="L113" s="31">
        <f>VLOOKUP(A113,'Enrollee File- PASTE FROM WIKI'!$A:$AA,27,FALSE)</f>
        <v>3</v>
      </c>
      <c r="M113" s="31">
        <f>VLOOKUP(A113,'Enrollee File- PASTE FROM WIKI'!$A:$AB,28,FALSE)</f>
        <v>3</v>
      </c>
      <c r="N113" s="31">
        <f>VLOOKUP(A113,'Enrollee File- PASTE FROM WIKI'!$A:$AC,29,FALSE)</f>
        <v>3</v>
      </c>
      <c r="O113" s="31">
        <f>VLOOKUP(A113,'Enrollee File- PASTE FROM WIKI'!$A:$AD,30,FALSE)</f>
        <v>3</v>
      </c>
      <c r="P113" s="31">
        <f>VLOOKUP(A113,'Enrollee File- PASTE FROM WIKI'!$A:$AO,41,FALSE)</f>
        <v>2</v>
      </c>
      <c r="Q113" s="33">
        <f>VLOOKUP(A113,'Enrollee File- PASTE FROM WIKI'!$A:$Y,25,FALSE)</f>
        <v>2.83</v>
      </c>
    </row>
    <row r="114" spans="1:17" ht="28" customHeight="1" x14ac:dyDescent="0.6">
      <c r="A114" s="82" t="str">
        <f>'Enrollee File- PASTE FROM WIKI'!A113</f>
        <v>6e149dc3-fa5a-42e3-9901-a5d700fd70cb</v>
      </c>
      <c r="B114" s="50" t="str">
        <f>VLOOKUP(A114,'Enrollee File- PASTE FROM WIKI'!$A:$D,3,FALSE)</f>
        <v>Robyn Collins</v>
      </c>
      <c r="C114" s="35" t="str">
        <f>VLOOKUP(A114,'Enrollee File- PASTE FROM WIKI'!$A:$D,4,FALSE)</f>
        <v>Enrolled</v>
      </c>
      <c r="D114" s="25" t="str">
        <f>VLOOKUP(A114,'Enrollee File- PASTE FROM WIKI'!$A:$AP,42,FALSE)</f>
        <v>Tatiana Baron</v>
      </c>
      <c r="E114" s="50" t="str">
        <f>VLOOKUP(A114,'Enrollee File- PASTE FROM WIKI'!$A:$AQ,43,FALSE)</f>
        <v xml:space="preserve">M079 Dr. Horan School M079 </v>
      </c>
      <c r="F114" s="36">
        <f>VLOOKUP(A114,'Enrollee File- PASTE FROM WIKI'!$A:$T,20,FALSE)</f>
        <v>3</v>
      </c>
      <c r="G114" s="36">
        <f>VLOOKUP(A114,'Enrollee File- PASTE FROM WIKI'!$A:$U,21,FALSE)</f>
        <v>3</v>
      </c>
      <c r="H114" s="36">
        <f>VLOOKUP(A114,'Enrollee File- PASTE FROM WIKI'!$A:$V,22,FALSE)</f>
        <v>3</v>
      </c>
      <c r="I114" s="36">
        <f>VLOOKUP(A114,'Enrollee File- PASTE FROM WIKI'!$A:$W,23,FALSE)</f>
        <v>3</v>
      </c>
      <c r="J114" s="37">
        <f>VLOOKUP(A114,'Enrollee File- PASTE FROM WIKI'!$A:$S,19,FALSE)</f>
        <v>3</v>
      </c>
      <c r="K114" s="50">
        <f>VLOOKUP(A114,'Enrollee File- PASTE FROM WIKI'!$A:$Z,26,FALSE)</f>
        <v>3</v>
      </c>
      <c r="L114" s="31">
        <f>VLOOKUP(A114,'Enrollee File- PASTE FROM WIKI'!$A:$AA,27,FALSE)</f>
        <v>3</v>
      </c>
      <c r="M114" s="31">
        <f>VLOOKUP(A114,'Enrollee File- PASTE FROM WIKI'!$A:$AB,28,FALSE)</f>
        <v>3</v>
      </c>
      <c r="N114" s="31">
        <f>VLOOKUP(A114,'Enrollee File- PASTE FROM WIKI'!$A:$AC,29,FALSE)</f>
        <v>3</v>
      </c>
      <c r="O114" s="31">
        <f>VLOOKUP(A114,'Enrollee File- PASTE FROM WIKI'!$A:$AD,30,FALSE)</f>
        <v>3</v>
      </c>
      <c r="P114" s="31" t="str">
        <f>VLOOKUP(A114,'Enrollee File- PASTE FROM WIKI'!$A:$AO,41,FALSE)</f>
        <v>Missing</v>
      </c>
      <c r="Q114" s="33">
        <f>VLOOKUP(A114,'Enrollee File- PASTE FROM WIKI'!$A:$Y,25,FALSE)</f>
        <v>3</v>
      </c>
    </row>
    <row r="115" spans="1:17" ht="28" customHeight="1" x14ac:dyDescent="0.6">
      <c r="A115" s="82" t="str">
        <f>'Enrollee File- PASTE FROM WIKI'!A114</f>
        <v>89944cae-fa2e-47fe-a8bd-a5bd00f2f710</v>
      </c>
      <c r="B115" s="50" t="str">
        <f>VLOOKUP(A115,'Enrollee File- PASTE FROM WIKI'!$A:$D,3,FALSE)</f>
        <v>Ryan Harold</v>
      </c>
      <c r="C115" s="35" t="str">
        <f>VLOOKUP(A115,'Enrollee File- PASTE FROM WIKI'!$A:$D,4,FALSE)</f>
        <v>Enrolled</v>
      </c>
      <c r="D115" s="25" t="str">
        <f>VLOOKUP(A115,'Enrollee File- PASTE FROM WIKI'!$A:$AP,42,FALSE)</f>
        <v>Kemouy Bhalai</v>
      </c>
      <c r="E115" s="50" t="str">
        <f>VLOOKUP(A115,'Enrollee File- PASTE FROM WIKI'!$A:$AQ,43,FALSE)</f>
        <v xml:space="preserve">K422 Spring Creek Community School </v>
      </c>
      <c r="F115" s="36">
        <f>VLOOKUP(A115,'Enrollee File- PASTE FROM WIKI'!$A:$T,20,FALSE)</f>
        <v>3</v>
      </c>
      <c r="G115" s="36">
        <f>VLOOKUP(A115,'Enrollee File- PASTE FROM WIKI'!$A:$U,21,FALSE)</f>
        <v>3</v>
      </c>
      <c r="H115" s="36">
        <f>VLOOKUP(A115,'Enrollee File- PASTE FROM WIKI'!$A:$V,22,FALSE)</f>
        <v>3</v>
      </c>
      <c r="I115" s="36">
        <f>VLOOKUP(A115,'Enrollee File- PASTE FROM WIKI'!$A:$W,23,FALSE)</f>
        <v>3</v>
      </c>
      <c r="J115" s="37">
        <f>VLOOKUP(A115,'Enrollee File- PASTE FROM WIKI'!$A:$S,19,FALSE)</f>
        <v>3</v>
      </c>
      <c r="K115" s="50">
        <f>VLOOKUP(A115,'Enrollee File- PASTE FROM WIKI'!$A:$Z,26,FALSE)</f>
        <v>3</v>
      </c>
      <c r="L115" s="31">
        <f>VLOOKUP(A115,'Enrollee File- PASTE FROM WIKI'!$A:$AA,27,FALSE)</f>
        <v>3</v>
      </c>
      <c r="M115" s="31">
        <f>VLOOKUP(A115,'Enrollee File- PASTE FROM WIKI'!$A:$AB,28,FALSE)</f>
        <v>1</v>
      </c>
      <c r="N115" s="31">
        <f>VLOOKUP(A115,'Enrollee File- PASTE FROM WIKI'!$A:$AC,29,FALSE)</f>
        <v>2</v>
      </c>
      <c r="O115" s="31">
        <f>VLOOKUP(A115,'Enrollee File- PASTE FROM WIKI'!$A:$AD,30,FALSE)</f>
        <v>3</v>
      </c>
      <c r="P115" s="31">
        <f>VLOOKUP(A115,'Enrollee File- PASTE FROM WIKI'!$A:$AO,41,FALSE)</f>
        <v>1</v>
      </c>
      <c r="Q115" s="33">
        <f>VLOOKUP(A115,'Enrollee File- PASTE FROM WIKI'!$A:$Y,25,FALSE)</f>
        <v>2.17</v>
      </c>
    </row>
    <row r="116" spans="1:17" ht="28" customHeight="1" x14ac:dyDescent="0.6">
      <c r="A116" s="82" t="str">
        <f>'Enrollee File- PASTE FROM WIKI'!A115</f>
        <v>2ac26e5e-59e3-438c-9ebd-a59d00f3052d</v>
      </c>
      <c r="B116" s="50" t="str">
        <f>VLOOKUP(A116,'Enrollee File- PASTE FROM WIKI'!$A:$D,3,FALSE)</f>
        <v>Samantha Brijmohan</v>
      </c>
      <c r="C116" s="35" t="str">
        <f>VLOOKUP(A116,'Enrollee File- PASTE FROM WIKI'!$A:$D,4,FALSE)</f>
        <v>Enrolled</v>
      </c>
      <c r="D116" s="25" t="str">
        <f>VLOOKUP(A116,'Enrollee File- PASTE FROM WIKI'!$A:$AP,42,FALSE)</f>
        <v>Riyad Baksh</v>
      </c>
      <c r="E116" s="50" t="str">
        <f>VLOOKUP(A116,'Enrollee File- PASTE FROM WIKI'!$A:$AQ,43,FALSE)</f>
        <v xml:space="preserve">Q049 P.S. 049 Dorothy Bonawit Kole </v>
      </c>
      <c r="F116" s="36">
        <f>VLOOKUP(A116,'Enrollee File- PASTE FROM WIKI'!$A:$T,20,FALSE)</f>
        <v>3</v>
      </c>
      <c r="G116" s="36">
        <f>VLOOKUP(A116,'Enrollee File- PASTE FROM WIKI'!$A:$U,21,FALSE)</f>
        <v>3</v>
      </c>
      <c r="H116" s="36">
        <f>VLOOKUP(A116,'Enrollee File- PASTE FROM WIKI'!$A:$V,22,FALSE)</f>
        <v>3</v>
      </c>
      <c r="I116" s="36">
        <f>VLOOKUP(A116,'Enrollee File- PASTE FROM WIKI'!$A:$W,23,FALSE)</f>
        <v>3</v>
      </c>
      <c r="J116" s="37">
        <f>VLOOKUP(A116,'Enrollee File- PASTE FROM WIKI'!$A:$S,19,FALSE)</f>
        <v>3</v>
      </c>
      <c r="K116" s="50">
        <f>VLOOKUP(A116,'Enrollee File- PASTE FROM WIKI'!$A:$Z,26,FALSE)</f>
        <v>2</v>
      </c>
      <c r="L116" s="31">
        <f>VLOOKUP(A116,'Enrollee File- PASTE FROM WIKI'!$A:$AA,27,FALSE)</f>
        <v>3</v>
      </c>
      <c r="M116" s="31">
        <f>VLOOKUP(A116,'Enrollee File- PASTE FROM WIKI'!$A:$AB,28,FALSE)</f>
        <v>3</v>
      </c>
      <c r="N116" s="31">
        <f>VLOOKUP(A116,'Enrollee File- PASTE FROM WIKI'!$A:$AC,29,FALSE)</f>
        <v>3</v>
      </c>
      <c r="O116" s="31">
        <f>VLOOKUP(A116,'Enrollee File- PASTE FROM WIKI'!$A:$AD,30,FALSE)</f>
        <v>3</v>
      </c>
      <c r="P116" s="31">
        <f>VLOOKUP(A116,'Enrollee File- PASTE FROM WIKI'!$A:$AO,41,FALSE)</f>
        <v>2</v>
      </c>
      <c r="Q116" s="33">
        <f>VLOOKUP(A116,'Enrollee File- PASTE FROM WIKI'!$A:$Y,25,FALSE)</f>
        <v>2.67</v>
      </c>
    </row>
    <row r="117" spans="1:17" ht="28" customHeight="1" x14ac:dyDescent="0.6">
      <c r="A117" s="82" t="str">
        <f>'Enrollee File- PASTE FROM WIKI'!A116</f>
        <v>4da76833-c52b-4305-b27f-a60f0112c445</v>
      </c>
      <c r="B117" s="50" t="str">
        <f>VLOOKUP(A117,'Enrollee File- PASTE FROM WIKI'!$A:$D,3,FALSE)</f>
        <v>Samantha Friend</v>
      </c>
      <c r="C117" s="35" t="str">
        <f>VLOOKUP(A117,'Enrollee File- PASTE FROM WIKI'!$A:$D,4,FALSE)</f>
        <v>Enrolled</v>
      </c>
      <c r="D117" s="25" t="str">
        <f>VLOOKUP(A117,'Enrollee File- PASTE FROM WIKI'!$A:$AP,42,FALSE)</f>
        <v>Shannon Taylor</v>
      </c>
      <c r="E117" s="50" t="str">
        <f>VLOOKUP(A117,'Enrollee File- PASTE FROM WIKI'!$A:$AQ,43,FALSE)</f>
        <v xml:space="preserve">M319 M.S. 319 Maria Teresa </v>
      </c>
      <c r="F117" s="36">
        <f>VLOOKUP(A117,'Enrollee File- PASTE FROM WIKI'!$A:$T,20,FALSE)</f>
        <v>3</v>
      </c>
      <c r="G117" s="36">
        <f>VLOOKUP(A117,'Enrollee File- PASTE FROM WIKI'!$A:$U,21,FALSE)</f>
        <v>3</v>
      </c>
      <c r="H117" s="36">
        <f>VLOOKUP(A117,'Enrollee File- PASTE FROM WIKI'!$A:$V,22,FALSE)</f>
        <v>3</v>
      </c>
      <c r="I117" s="36">
        <f>VLOOKUP(A117,'Enrollee File- PASTE FROM WIKI'!$A:$W,23,FALSE)</f>
        <v>3</v>
      </c>
      <c r="J117" s="37">
        <f>VLOOKUP(A117,'Enrollee File- PASTE FROM WIKI'!$A:$S,19,FALSE)</f>
        <v>3</v>
      </c>
      <c r="K117" s="50">
        <f>VLOOKUP(A117,'Enrollee File- PASTE FROM WIKI'!$A:$Z,26,FALSE)</f>
        <v>3</v>
      </c>
      <c r="L117" s="31">
        <f>VLOOKUP(A117,'Enrollee File- PASTE FROM WIKI'!$A:$AA,27,FALSE)</f>
        <v>3</v>
      </c>
      <c r="M117" s="31">
        <f>VLOOKUP(A117,'Enrollee File- PASTE FROM WIKI'!$A:$AB,28,FALSE)</f>
        <v>3</v>
      </c>
      <c r="N117" s="31">
        <f>VLOOKUP(A117,'Enrollee File- PASTE FROM WIKI'!$A:$AC,29,FALSE)</f>
        <v>3</v>
      </c>
      <c r="O117" s="31">
        <f>VLOOKUP(A117,'Enrollee File- PASTE FROM WIKI'!$A:$AD,30,FALSE)</f>
        <v>3</v>
      </c>
      <c r="P117" s="31">
        <f>VLOOKUP(A117,'Enrollee File- PASTE FROM WIKI'!$A:$AO,41,FALSE)</f>
        <v>3</v>
      </c>
      <c r="Q117" s="33">
        <f>VLOOKUP(A117,'Enrollee File- PASTE FROM WIKI'!$A:$Y,25,FALSE)</f>
        <v>3</v>
      </c>
    </row>
    <row r="118" spans="1:17" ht="28" customHeight="1" x14ac:dyDescent="0.6">
      <c r="A118" s="82" t="str">
        <f>'Enrollee File- PASTE FROM WIKI'!A117</f>
        <v>7958a324-2a83-4a89-8a6c-a52900e9a6c9</v>
      </c>
      <c r="B118" s="50" t="str">
        <f>VLOOKUP(A118,'Enrollee File- PASTE FROM WIKI'!$A:$D,3,FALSE)</f>
        <v>Samuel Carcamo</v>
      </c>
      <c r="C118" s="35" t="str">
        <f>VLOOKUP(A118,'Enrollee File- PASTE FROM WIKI'!$A:$D,4,FALSE)</f>
        <v>Enrolled</v>
      </c>
      <c r="D118" s="25" t="str">
        <f>VLOOKUP(A118,'Enrollee File- PASTE FROM WIKI'!$A:$AP,42,FALSE)</f>
        <v>Angie Torres</v>
      </c>
      <c r="E118" s="50" t="str">
        <f>VLOOKUP(A118,'Enrollee File- PASTE FROM WIKI'!$A:$AQ,43,FALSE)</f>
        <v xml:space="preserve">K422 Spring Creek Community School </v>
      </c>
      <c r="F118" s="36">
        <f>VLOOKUP(A118,'Enrollee File- PASTE FROM WIKI'!$A:$T,20,FALSE)</f>
        <v>2</v>
      </c>
      <c r="G118" s="36">
        <f>VLOOKUP(A118,'Enrollee File- PASTE FROM WIKI'!$A:$U,21,FALSE)</f>
        <v>2</v>
      </c>
      <c r="H118" s="36">
        <f>VLOOKUP(A118,'Enrollee File- PASTE FROM WIKI'!$A:$V,22,FALSE)</f>
        <v>2</v>
      </c>
      <c r="I118" s="36">
        <f>VLOOKUP(A118,'Enrollee File- PASTE FROM WIKI'!$A:$W,23,FALSE)</f>
        <v>3</v>
      </c>
      <c r="J118" s="37">
        <f>VLOOKUP(A118,'Enrollee File- PASTE FROM WIKI'!$A:$S,19,FALSE)</f>
        <v>2.25</v>
      </c>
      <c r="K118" s="50">
        <f>VLOOKUP(A118,'Enrollee File- PASTE FROM WIKI'!$A:$Z,26,FALSE)</f>
        <v>2</v>
      </c>
      <c r="L118" s="31">
        <f>VLOOKUP(A118,'Enrollee File- PASTE FROM WIKI'!$A:$AA,27,FALSE)</f>
        <v>2</v>
      </c>
      <c r="M118" s="31">
        <f>VLOOKUP(A118,'Enrollee File- PASTE FROM WIKI'!$A:$AB,28,FALSE)</f>
        <v>1</v>
      </c>
      <c r="N118" s="31">
        <f>VLOOKUP(A118,'Enrollee File- PASTE FROM WIKI'!$A:$AC,29,FALSE)</f>
        <v>2</v>
      </c>
      <c r="O118" s="31">
        <f>VLOOKUP(A118,'Enrollee File- PASTE FROM WIKI'!$A:$AD,30,FALSE)</f>
        <v>1</v>
      </c>
      <c r="P118" s="31">
        <f>VLOOKUP(A118,'Enrollee File- PASTE FROM WIKI'!$A:$AO,41,FALSE)</f>
        <v>1</v>
      </c>
      <c r="Q118" s="33">
        <f>VLOOKUP(A118,'Enrollee File- PASTE FROM WIKI'!$A:$Y,25,FALSE)</f>
        <v>1.5</v>
      </c>
    </row>
    <row r="119" spans="1:17" ht="28" customHeight="1" x14ac:dyDescent="0.6">
      <c r="A119" s="82" t="str">
        <f>'Enrollee File- PASTE FROM WIKI'!A118</f>
        <v>9c4fe748-f612-452d-8b1e-a5be00eb682b</v>
      </c>
      <c r="B119" s="50" t="str">
        <f>VLOOKUP(A119,'Enrollee File- PASTE FROM WIKI'!$A:$D,3,FALSE)</f>
        <v>Samuel Chase</v>
      </c>
      <c r="C119" s="35" t="str">
        <f>VLOOKUP(A119,'Enrollee File- PASTE FROM WIKI'!$A:$D,4,FALSE)</f>
        <v>Enrolled</v>
      </c>
      <c r="D119" s="25" t="str">
        <f>VLOOKUP(A119,'Enrollee File- PASTE FROM WIKI'!$A:$AP,42,FALSE)</f>
        <v>Shenaz Kapasi</v>
      </c>
      <c r="E119" s="50" t="str">
        <f>VLOOKUP(A119,'Enrollee File- PASTE FROM WIKI'!$A:$AQ,43,FALSE)</f>
        <v xml:space="preserve">X331 The Bronx School of Young Leaders </v>
      </c>
      <c r="F119" s="36">
        <f>VLOOKUP(A119,'Enrollee File- PASTE FROM WIKI'!$A:$T,20,FALSE)</f>
        <v>3</v>
      </c>
      <c r="G119" s="36">
        <f>VLOOKUP(A119,'Enrollee File- PASTE FROM WIKI'!$A:$U,21,FALSE)</f>
        <v>3</v>
      </c>
      <c r="H119" s="36">
        <f>VLOOKUP(A119,'Enrollee File- PASTE FROM WIKI'!$A:$V,22,FALSE)</f>
        <v>3</v>
      </c>
      <c r="I119" s="36">
        <f>VLOOKUP(A119,'Enrollee File- PASTE FROM WIKI'!$A:$W,23,FALSE)</f>
        <v>3</v>
      </c>
      <c r="J119" s="37">
        <f>VLOOKUP(A119,'Enrollee File- PASTE FROM WIKI'!$A:$S,19,FALSE)</f>
        <v>3</v>
      </c>
      <c r="K119" s="50">
        <f>VLOOKUP(A119,'Enrollee File- PASTE FROM WIKI'!$A:$Z,26,FALSE)</f>
        <v>2</v>
      </c>
      <c r="L119" s="31">
        <f>VLOOKUP(A119,'Enrollee File- PASTE FROM WIKI'!$A:$AA,27,FALSE)</f>
        <v>3</v>
      </c>
      <c r="M119" s="31">
        <f>VLOOKUP(A119,'Enrollee File- PASTE FROM WIKI'!$A:$AB,28,FALSE)</f>
        <v>3</v>
      </c>
      <c r="N119" s="31">
        <f>VLOOKUP(A119,'Enrollee File- PASTE FROM WIKI'!$A:$AC,29,FALSE)</f>
        <v>3</v>
      </c>
      <c r="O119" s="31">
        <f>VLOOKUP(A119,'Enrollee File- PASTE FROM WIKI'!$A:$AD,30,FALSE)</f>
        <v>3</v>
      </c>
      <c r="P119" s="31">
        <f>VLOOKUP(A119,'Enrollee File- PASTE FROM WIKI'!$A:$AO,41,FALSE)</f>
        <v>3</v>
      </c>
      <c r="Q119" s="33">
        <f>VLOOKUP(A119,'Enrollee File- PASTE FROM WIKI'!$A:$Y,25,FALSE)</f>
        <v>2.83</v>
      </c>
    </row>
    <row r="120" spans="1:17" ht="28" customHeight="1" x14ac:dyDescent="0.6">
      <c r="A120" s="82" t="str">
        <f>'Enrollee File- PASTE FROM WIKI'!A119</f>
        <v>743cf306-b2a6-403b-a753-a42700abf49c</v>
      </c>
      <c r="B120" s="50" t="str">
        <f>VLOOKUP(A120,'Enrollee File- PASTE FROM WIKI'!$A:$D,3,FALSE)</f>
        <v>Sha-Mecca  Hawkins</v>
      </c>
      <c r="C120" s="35" t="str">
        <f>VLOOKUP(A120,'Enrollee File- PASTE FROM WIKI'!$A:$D,4,FALSE)</f>
        <v>Enrolled</v>
      </c>
      <c r="D120" s="25" t="str">
        <f>VLOOKUP(A120,'Enrollee File- PASTE FROM WIKI'!$A:$AP,42,FALSE)</f>
        <v>Fran Piccone</v>
      </c>
      <c r="E120" s="50" t="str">
        <f>VLOOKUP(A120,'Enrollee File- PASTE FROM WIKI'!$A:$AQ,43,FALSE)</f>
        <v xml:space="preserve">Q137 MS 137 Q </v>
      </c>
      <c r="F120" s="36" t="str">
        <f>VLOOKUP(A120,'Enrollee File- PASTE FROM WIKI'!$A:$T,20,FALSE)</f>
        <v>Missing</v>
      </c>
      <c r="G120" s="36" t="str">
        <f>VLOOKUP(A120,'Enrollee File- PASTE FROM WIKI'!$A:$U,21,FALSE)</f>
        <v>Missing</v>
      </c>
      <c r="H120" s="36" t="str">
        <f>VLOOKUP(A120,'Enrollee File- PASTE FROM WIKI'!$A:$V,22,FALSE)</f>
        <v>Missing</v>
      </c>
      <c r="I120" s="36" t="str">
        <f>VLOOKUP(A120,'Enrollee File- PASTE FROM WIKI'!$A:$W,23,FALSE)</f>
        <v>Missing</v>
      </c>
      <c r="J120" s="37" t="str">
        <f>VLOOKUP(A120,'Enrollee File- PASTE FROM WIKI'!$A:$S,19,FALSE)</f>
        <v>Missing</v>
      </c>
      <c r="K120" s="50">
        <f>VLOOKUP(A120,'Enrollee File- PASTE FROM WIKI'!$A:$Z,26,FALSE)</f>
        <v>2</v>
      </c>
      <c r="L120" s="31">
        <f>VLOOKUP(A120,'Enrollee File- PASTE FROM WIKI'!$A:$AA,27,FALSE)</f>
        <v>2</v>
      </c>
      <c r="M120" s="31">
        <f>VLOOKUP(A120,'Enrollee File- PASTE FROM WIKI'!$A:$AB,28,FALSE)</f>
        <v>2</v>
      </c>
      <c r="N120" s="31">
        <f>VLOOKUP(A120,'Enrollee File- PASTE FROM WIKI'!$A:$AC,29,FALSE)</f>
        <v>3</v>
      </c>
      <c r="O120" s="31">
        <f>VLOOKUP(A120,'Enrollee File- PASTE FROM WIKI'!$A:$AD,30,FALSE)</f>
        <v>3</v>
      </c>
      <c r="P120" s="31">
        <f>VLOOKUP(A120,'Enrollee File- PASTE FROM WIKI'!$A:$AO,41,FALSE)</f>
        <v>1</v>
      </c>
      <c r="Q120" s="33">
        <f>VLOOKUP(A120,'Enrollee File- PASTE FROM WIKI'!$A:$Y,25,FALSE)</f>
        <v>2.17</v>
      </c>
    </row>
    <row r="121" spans="1:17" ht="28" customHeight="1" x14ac:dyDescent="0.6">
      <c r="A121" s="82" t="str">
        <f>'Enrollee File- PASTE FROM WIKI'!A120</f>
        <v>07642304-df7e-4d7a-a21a-a56d0115d4d5</v>
      </c>
      <c r="B121" s="50" t="str">
        <f>VLOOKUP(A121,'Enrollee File- PASTE FROM WIKI'!$A:$D,3,FALSE)</f>
        <v>Shalyce Barnes</v>
      </c>
      <c r="C121" s="35" t="str">
        <f>VLOOKUP(A121,'Enrollee File- PASTE FROM WIKI'!$A:$D,4,FALSE)</f>
        <v>Enrolled</v>
      </c>
      <c r="D121" s="25" t="str">
        <f>VLOOKUP(A121,'Enrollee File- PASTE FROM WIKI'!$A:$AP,42,FALSE)</f>
        <v>Drusilla Sawyer</v>
      </c>
      <c r="E121" s="50" t="str">
        <f>VLOOKUP(A121,'Enrollee File- PASTE FROM WIKI'!$A:$AQ,43,FALSE)</f>
        <v xml:space="preserve">K422 Spring Creek Community School </v>
      </c>
      <c r="F121" s="36">
        <f>VLOOKUP(A121,'Enrollee File- PASTE FROM WIKI'!$A:$T,20,FALSE)</f>
        <v>3</v>
      </c>
      <c r="G121" s="36">
        <f>VLOOKUP(A121,'Enrollee File- PASTE FROM WIKI'!$A:$U,21,FALSE)</f>
        <v>3</v>
      </c>
      <c r="H121" s="36">
        <f>VLOOKUP(A121,'Enrollee File- PASTE FROM WIKI'!$A:$V,22,FALSE)</f>
        <v>3</v>
      </c>
      <c r="I121" s="36">
        <f>VLOOKUP(A121,'Enrollee File- PASTE FROM WIKI'!$A:$W,23,FALSE)</f>
        <v>3</v>
      </c>
      <c r="J121" s="37">
        <f>VLOOKUP(A121,'Enrollee File- PASTE FROM WIKI'!$A:$S,19,FALSE)</f>
        <v>3</v>
      </c>
      <c r="K121" s="50">
        <f>VLOOKUP(A121,'Enrollee File- PASTE FROM WIKI'!$A:$Z,26,FALSE)</f>
        <v>1</v>
      </c>
      <c r="L121" s="31">
        <f>VLOOKUP(A121,'Enrollee File- PASTE FROM WIKI'!$A:$AA,27,FALSE)</f>
        <v>2</v>
      </c>
      <c r="M121" s="31">
        <f>VLOOKUP(A121,'Enrollee File- PASTE FROM WIKI'!$A:$AB,28,FALSE)</f>
        <v>2</v>
      </c>
      <c r="N121" s="31">
        <f>VLOOKUP(A121,'Enrollee File- PASTE FROM WIKI'!$A:$AC,29,FALSE)</f>
        <v>2</v>
      </c>
      <c r="O121" s="31">
        <f>VLOOKUP(A121,'Enrollee File- PASTE FROM WIKI'!$A:$AD,30,FALSE)</f>
        <v>2</v>
      </c>
      <c r="P121" s="31">
        <f>VLOOKUP(A121,'Enrollee File- PASTE FROM WIKI'!$A:$AO,41,FALSE)</f>
        <v>2</v>
      </c>
      <c r="Q121" s="33">
        <f>VLOOKUP(A121,'Enrollee File- PASTE FROM WIKI'!$A:$Y,25,FALSE)</f>
        <v>1.83</v>
      </c>
    </row>
    <row r="122" spans="1:17" ht="28" customHeight="1" x14ac:dyDescent="0.6">
      <c r="A122" s="82" t="str">
        <f>'Enrollee File- PASTE FROM WIKI'!A121</f>
        <v>4fe73d08-ef77-404a-bc8e-a528017373c0</v>
      </c>
      <c r="B122" s="50" t="str">
        <f>VLOOKUP(A122,'Enrollee File- PASTE FROM WIKI'!$A:$D,3,FALSE)</f>
        <v>Shanel Johnson</v>
      </c>
      <c r="C122" s="35" t="str">
        <f>VLOOKUP(A122,'Enrollee File- PASTE FROM WIKI'!$A:$D,4,FALSE)</f>
        <v>Enrolled</v>
      </c>
      <c r="D122" s="25" t="str">
        <f>VLOOKUP(A122,'Enrollee File- PASTE FROM WIKI'!$A:$AP,42,FALSE)</f>
        <v>Gabrielle Lee</v>
      </c>
      <c r="E122" s="50" t="str">
        <f>VLOOKUP(A122,'Enrollee File- PASTE FROM WIKI'!$A:$AQ,43,FALSE)</f>
        <v xml:space="preserve">X089 P.S. 089 Bronx </v>
      </c>
      <c r="F122" s="36">
        <f>VLOOKUP(A122,'Enrollee File- PASTE FROM WIKI'!$A:$T,20,FALSE)</f>
        <v>3</v>
      </c>
      <c r="G122" s="36">
        <f>VLOOKUP(A122,'Enrollee File- PASTE FROM WIKI'!$A:$U,21,FALSE)</f>
        <v>3</v>
      </c>
      <c r="H122" s="36">
        <f>VLOOKUP(A122,'Enrollee File- PASTE FROM WIKI'!$A:$V,22,FALSE)</f>
        <v>3</v>
      </c>
      <c r="I122" s="36">
        <f>VLOOKUP(A122,'Enrollee File- PASTE FROM WIKI'!$A:$W,23,FALSE)</f>
        <v>3</v>
      </c>
      <c r="J122" s="37">
        <f>VLOOKUP(A122,'Enrollee File- PASTE FROM WIKI'!$A:$S,19,FALSE)</f>
        <v>3</v>
      </c>
      <c r="K122" s="50">
        <f>VLOOKUP(A122,'Enrollee File- PASTE FROM WIKI'!$A:$Z,26,FALSE)</f>
        <v>3</v>
      </c>
      <c r="L122" s="31">
        <f>VLOOKUP(A122,'Enrollee File- PASTE FROM WIKI'!$A:$AA,27,FALSE)</f>
        <v>3</v>
      </c>
      <c r="M122" s="31">
        <f>VLOOKUP(A122,'Enrollee File- PASTE FROM WIKI'!$A:$AB,28,FALSE)</f>
        <v>3</v>
      </c>
      <c r="N122" s="31">
        <f>VLOOKUP(A122,'Enrollee File- PASTE FROM WIKI'!$A:$AC,29,FALSE)</f>
        <v>3</v>
      </c>
      <c r="O122" s="31">
        <f>VLOOKUP(A122,'Enrollee File- PASTE FROM WIKI'!$A:$AD,30,FALSE)</f>
        <v>3</v>
      </c>
      <c r="P122" s="31">
        <f>VLOOKUP(A122,'Enrollee File- PASTE FROM WIKI'!$A:$AO,41,FALSE)</f>
        <v>3</v>
      </c>
      <c r="Q122" s="33">
        <f>VLOOKUP(A122,'Enrollee File- PASTE FROM WIKI'!$A:$Y,25,FALSE)</f>
        <v>3</v>
      </c>
    </row>
    <row r="123" spans="1:17" ht="28" customHeight="1" x14ac:dyDescent="0.6">
      <c r="A123" s="82" t="str">
        <f>'Enrollee File- PASTE FROM WIKI'!A122</f>
        <v>63d424ae-8882-48fd-a78f-a57b00fc38ad</v>
      </c>
      <c r="B123" s="50" t="str">
        <f>VLOOKUP(A123,'Enrollee File- PASTE FROM WIKI'!$A:$D,3,FALSE)</f>
        <v>Shaniya Spencer</v>
      </c>
      <c r="C123" s="35" t="str">
        <f>VLOOKUP(A123,'Enrollee File- PASTE FROM WIKI'!$A:$D,4,FALSE)</f>
        <v>Enrolled</v>
      </c>
      <c r="D123" s="25" t="str">
        <f>VLOOKUP(A123,'Enrollee File- PASTE FROM WIKI'!$A:$AP,42,FALSE)</f>
        <v>Julia DeCoteau</v>
      </c>
      <c r="E123" s="50" t="str">
        <f>VLOOKUP(A123,'Enrollee File- PASTE FROM WIKI'!$A:$AQ,43,FALSE)</f>
        <v xml:space="preserve">K671 Mott Hall Bridges </v>
      </c>
      <c r="F123" s="36">
        <f>VLOOKUP(A123,'Enrollee File- PASTE FROM WIKI'!$A:$T,20,FALSE)</f>
        <v>2</v>
      </c>
      <c r="G123" s="36">
        <f>VLOOKUP(A123,'Enrollee File- PASTE FROM WIKI'!$A:$U,21,FALSE)</f>
        <v>3</v>
      </c>
      <c r="H123" s="36">
        <f>VLOOKUP(A123,'Enrollee File- PASTE FROM WIKI'!$A:$V,22,FALSE)</f>
        <v>3</v>
      </c>
      <c r="I123" s="36">
        <f>VLOOKUP(A123,'Enrollee File- PASTE FROM WIKI'!$A:$W,23,FALSE)</f>
        <v>2</v>
      </c>
      <c r="J123" s="37">
        <f>VLOOKUP(A123,'Enrollee File- PASTE FROM WIKI'!$A:$S,19,FALSE)</f>
        <v>2.5</v>
      </c>
      <c r="K123" s="50">
        <f>VLOOKUP(A123,'Enrollee File- PASTE FROM WIKI'!$A:$Z,26,FALSE)</f>
        <v>2</v>
      </c>
      <c r="L123" s="31">
        <f>VLOOKUP(A123,'Enrollee File- PASTE FROM WIKI'!$A:$AA,27,FALSE)</f>
        <v>2</v>
      </c>
      <c r="M123" s="31">
        <f>VLOOKUP(A123,'Enrollee File- PASTE FROM WIKI'!$A:$AB,28,FALSE)</f>
        <v>1</v>
      </c>
      <c r="N123" s="31">
        <f>VLOOKUP(A123,'Enrollee File- PASTE FROM WIKI'!$A:$AC,29,FALSE)</f>
        <v>2</v>
      </c>
      <c r="O123" s="31">
        <f>VLOOKUP(A123,'Enrollee File- PASTE FROM WIKI'!$A:$AD,30,FALSE)</f>
        <v>2</v>
      </c>
      <c r="P123" s="31">
        <f>VLOOKUP(A123,'Enrollee File- PASTE FROM WIKI'!$A:$AO,41,FALSE)</f>
        <v>2</v>
      </c>
      <c r="Q123" s="33">
        <f>VLOOKUP(A123,'Enrollee File- PASTE FROM WIKI'!$A:$Y,25,FALSE)</f>
        <v>1.83</v>
      </c>
    </row>
    <row r="124" spans="1:17" ht="28" customHeight="1" x14ac:dyDescent="0.6">
      <c r="A124" s="82" t="str">
        <f>'Enrollee File- PASTE FROM WIKI'!A123</f>
        <v>3c834288-ef27-4064-b118-a5f500d8fed8</v>
      </c>
      <c r="B124" s="50" t="str">
        <f>VLOOKUP(A124,'Enrollee File- PASTE FROM WIKI'!$A:$D,3,FALSE)</f>
        <v>Shannon Boice</v>
      </c>
      <c r="C124" s="35" t="str">
        <f>VLOOKUP(A124,'Enrollee File- PASTE FROM WIKI'!$A:$D,4,FALSE)</f>
        <v>Enrolled</v>
      </c>
      <c r="D124" s="25" t="str">
        <f>VLOOKUP(A124,'Enrollee File- PASTE FROM WIKI'!$A:$AP,42,FALSE)</f>
        <v>Christina Allen</v>
      </c>
      <c r="E124" s="50" t="str">
        <f>VLOOKUP(A124,'Enrollee File- PASTE FROM WIKI'!$A:$AQ,43,FALSE)</f>
        <v xml:space="preserve">X352 The Vida Bogart School for All Children </v>
      </c>
      <c r="F124" s="36">
        <f>VLOOKUP(A124,'Enrollee File- PASTE FROM WIKI'!$A:$T,20,FALSE)</f>
        <v>3</v>
      </c>
      <c r="G124" s="36">
        <f>VLOOKUP(A124,'Enrollee File- PASTE FROM WIKI'!$A:$U,21,FALSE)</f>
        <v>3</v>
      </c>
      <c r="H124" s="36">
        <f>VLOOKUP(A124,'Enrollee File- PASTE FROM WIKI'!$A:$V,22,FALSE)</f>
        <v>3</v>
      </c>
      <c r="I124" s="36">
        <f>VLOOKUP(A124,'Enrollee File- PASTE FROM WIKI'!$A:$W,23,FALSE)</f>
        <v>3</v>
      </c>
      <c r="J124" s="37">
        <f>VLOOKUP(A124,'Enrollee File- PASTE FROM WIKI'!$A:$S,19,FALSE)</f>
        <v>3</v>
      </c>
      <c r="K124" s="50">
        <f>VLOOKUP(A124,'Enrollee File- PASTE FROM WIKI'!$A:$Z,26,FALSE)</f>
        <v>3</v>
      </c>
      <c r="L124" s="31">
        <f>VLOOKUP(A124,'Enrollee File- PASTE FROM WIKI'!$A:$AA,27,FALSE)</f>
        <v>3</v>
      </c>
      <c r="M124" s="31">
        <f>VLOOKUP(A124,'Enrollee File- PASTE FROM WIKI'!$A:$AB,28,FALSE)</f>
        <v>3</v>
      </c>
      <c r="N124" s="31">
        <f>VLOOKUP(A124,'Enrollee File- PASTE FROM WIKI'!$A:$AC,29,FALSE)</f>
        <v>3</v>
      </c>
      <c r="O124" s="31">
        <f>VLOOKUP(A124,'Enrollee File- PASTE FROM WIKI'!$A:$AD,30,FALSE)</f>
        <v>3</v>
      </c>
      <c r="P124" s="31" t="str">
        <f>VLOOKUP(A124,'Enrollee File- PASTE FROM WIKI'!$A:$AO,41,FALSE)</f>
        <v>Missing</v>
      </c>
      <c r="Q124" s="33">
        <f>VLOOKUP(A124,'Enrollee File- PASTE FROM WIKI'!$A:$Y,25,FALSE)</f>
        <v>3</v>
      </c>
    </row>
    <row r="125" spans="1:17" ht="28" customHeight="1" x14ac:dyDescent="0.6">
      <c r="A125" s="82" t="str">
        <f>'Enrollee File- PASTE FROM WIKI'!A124</f>
        <v>59217436-8317-487d-90ba-a2ee00a51dc5</v>
      </c>
      <c r="B125" s="50" t="str">
        <f>VLOOKUP(A125,'Enrollee File- PASTE FROM WIKI'!$A:$D,3,FALSE)</f>
        <v>Shantae Renfroe</v>
      </c>
      <c r="C125" s="35" t="str">
        <f>VLOOKUP(A125,'Enrollee File- PASTE FROM WIKI'!$A:$D,4,FALSE)</f>
        <v>Enrolled</v>
      </c>
      <c r="D125" s="25" t="str">
        <f>VLOOKUP(A125,'Enrollee File- PASTE FROM WIKI'!$A:$AP,42,FALSE)</f>
        <v>Lynda Baker | Marcia  Wint</v>
      </c>
      <c r="E125" s="50" t="str">
        <f>VLOOKUP(A125,'Enrollee File- PASTE FROM WIKI'!$A:$AQ,43,FALSE)</f>
        <v xml:space="preserve">X296 South Bronx Academy for Applied Media </v>
      </c>
      <c r="F125" s="36">
        <f>VLOOKUP(A125,'Enrollee File- PASTE FROM WIKI'!$A:$T,20,FALSE)</f>
        <v>3</v>
      </c>
      <c r="G125" s="36">
        <f>VLOOKUP(A125,'Enrollee File- PASTE FROM WIKI'!$A:$U,21,FALSE)</f>
        <v>3</v>
      </c>
      <c r="H125" s="36">
        <f>VLOOKUP(A125,'Enrollee File- PASTE FROM WIKI'!$A:$V,22,FALSE)</f>
        <v>3</v>
      </c>
      <c r="I125" s="36">
        <f>VLOOKUP(A125,'Enrollee File- PASTE FROM WIKI'!$A:$W,23,FALSE)</f>
        <v>3</v>
      </c>
      <c r="J125" s="37">
        <f>VLOOKUP(A125,'Enrollee File- PASTE FROM WIKI'!$A:$S,19,FALSE)</f>
        <v>3</v>
      </c>
      <c r="K125" s="50">
        <f>VLOOKUP(A125,'Enrollee File- PASTE FROM WIKI'!$A:$Z,26,FALSE)</f>
        <v>3</v>
      </c>
      <c r="L125" s="31">
        <f>VLOOKUP(A125,'Enrollee File- PASTE FROM WIKI'!$A:$AA,27,FALSE)</f>
        <v>3</v>
      </c>
      <c r="M125" s="31">
        <f>VLOOKUP(A125,'Enrollee File- PASTE FROM WIKI'!$A:$AB,28,FALSE)</f>
        <v>3</v>
      </c>
      <c r="N125" s="31">
        <f>VLOOKUP(A125,'Enrollee File- PASTE FROM WIKI'!$A:$AC,29,FALSE)</f>
        <v>3</v>
      </c>
      <c r="O125" s="31">
        <f>VLOOKUP(A125,'Enrollee File- PASTE FROM WIKI'!$A:$AD,30,FALSE)</f>
        <v>3</v>
      </c>
      <c r="P125" s="31">
        <f>VLOOKUP(A125,'Enrollee File- PASTE FROM WIKI'!$A:$AO,41,FALSE)</f>
        <v>3</v>
      </c>
      <c r="Q125" s="33">
        <f>VLOOKUP(A125,'Enrollee File- PASTE FROM WIKI'!$A:$Y,25,FALSE)</f>
        <v>3</v>
      </c>
    </row>
    <row r="126" spans="1:17" ht="28" customHeight="1" x14ac:dyDescent="0.6">
      <c r="A126" s="82" t="str">
        <f>'Enrollee File- PASTE FROM WIKI'!A125</f>
        <v>a76281cb-e779-47ed-a01c-a5ec011039c3</v>
      </c>
      <c r="B126" s="50" t="str">
        <f>VLOOKUP(A126,'Enrollee File- PASTE FROM WIKI'!$A:$D,3,FALSE)</f>
        <v>Shatiqua Burkett</v>
      </c>
      <c r="C126" s="35" t="str">
        <f>VLOOKUP(A126,'Enrollee File- PASTE FROM WIKI'!$A:$D,4,FALSE)</f>
        <v>Enrolled</v>
      </c>
      <c r="D126" s="25" t="str">
        <f>VLOOKUP(A126,'Enrollee File- PASTE FROM WIKI'!$A:$AP,42,FALSE)</f>
        <v>Jackie  Geary</v>
      </c>
      <c r="E126" s="50" t="str">
        <f>VLOOKUP(A126,'Enrollee File- PASTE FROM WIKI'!$A:$AQ,43,FALSE)</f>
        <v xml:space="preserve">K053 P.S. K053 </v>
      </c>
      <c r="F126" s="36">
        <f>VLOOKUP(A126,'Enrollee File- PASTE FROM WIKI'!$A:$T,20,FALSE)</f>
        <v>3</v>
      </c>
      <c r="G126" s="36">
        <f>VLOOKUP(A126,'Enrollee File- PASTE FROM WIKI'!$A:$U,21,FALSE)</f>
        <v>3</v>
      </c>
      <c r="H126" s="36">
        <f>VLOOKUP(A126,'Enrollee File- PASTE FROM WIKI'!$A:$V,22,FALSE)</f>
        <v>2</v>
      </c>
      <c r="I126" s="36">
        <f>VLOOKUP(A126,'Enrollee File- PASTE FROM WIKI'!$A:$W,23,FALSE)</f>
        <v>3</v>
      </c>
      <c r="J126" s="37">
        <f>VLOOKUP(A126,'Enrollee File- PASTE FROM WIKI'!$A:$S,19,FALSE)</f>
        <v>2.75</v>
      </c>
      <c r="K126" s="50">
        <f>VLOOKUP(A126,'Enrollee File- PASTE FROM WIKI'!$A:$Z,26,FALSE)</f>
        <v>3</v>
      </c>
      <c r="L126" s="31">
        <f>VLOOKUP(A126,'Enrollee File- PASTE FROM WIKI'!$A:$AA,27,FALSE)</f>
        <v>3</v>
      </c>
      <c r="M126" s="31">
        <f>VLOOKUP(A126,'Enrollee File- PASTE FROM WIKI'!$A:$AB,28,FALSE)</f>
        <v>3</v>
      </c>
      <c r="N126" s="31">
        <f>VLOOKUP(A126,'Enrollee File- PASTE FROM WIKI'!$A:$AC,29,FALSE)</f>
        <v>3</v>
      </c>
      <c r="O126" s="31">
        <f>VLOOKUP(A126,'Enrollee File- PASTE FROM WIKI'!$A:$AD,30,FALSE)</f>
        <v>3</v>
      </c>
      <c r="P126" s="31" t="str">
        <f>VLOOKUP(A126,'Enrollee File- PASTE FROM WIKI'!$A:$AO,41,FALSE)</f>
        <v>Missing</v>
      </c>
      <c r="Q126" s="33">
        <f>VLOOKUP(A126,'Enrollee File- PASTE FROM WIKI'!$A:$Y,25,FALSE)</f>
        <v>3</v>
      </c>
    </row>
    <row r="127" spans="1:17" ht="28" customHeight="1" x14ac:dyDescent="0.6">
      <c r="A127" s="82" t="str">
        <f>'Enrollee File- PASTE FROM WIKI'!A126</f>
        <v>f6ee2915-f659-4812-841b-a3d9014b3978</v>
      </c>
      <c r="B127" s="50" t="str">
        <f>VLOOKUP(A127,'Enrollee File- PASTE FROM WIKI'!$A:$D,3,FALSE)</f>
        <v xml:space="preserve">Shena Brackenridge </v>
      </c>
      <c r="C127" s="35" t="str">
        <f>VLOOKUP(A127,'Enrollee File- PASTE FROM WIKI'!$A:$D,4,FALSE)</f>
        <v>Enrolled</v>
      </c>
      <c r="D127" s="25" t="str">
        <f>VLOOKUP(A127,'Enrollee File- PASTE FROM WIKI'!$A:$AP,42,FALSE)</f>
        <v>Lauren Ravit-Franceskin</v>
      </c>
      <c r="E127" s="50" t="str">
        <f>VLOOKUP(A127,'Enrollee File- PASTE FROM WIKI'!$A:$AQ,43,FALSE)</f>
        <v xml:space="preserve">M314 Muscota </v>
      </c>
      <c r="F127" s="36">
        <f>VLOOKUP(A127,'Enrollee File- PASTE FROM WIKI'!$A:$T,20,FALSE)</f>
        <v>3</v>
      </c>
      <c r="G127" s="36">
        <f>VLOOKUP(A127,'Enrollee File- PASTE FROM WIKI'!$A:$U,21,FALSE)</f>
        <v>3</v>
      </c>
      <c r="H127" s="36">
        <f>VLOOKUP(A127,'Enrollee File- PASTE FROM WIKI'!$A:$V,22,FALSE)</f>
        <v>3</v>
      </c>
      <c r="I127" s="36">
        <f>VLOOKUP(A127,'Enrollee File- PASTE FROM WIKI'!$A:$W,23,FALSE)</f>
        <v>2</v>
      </c>
      <c r="J127" s="37">
        <f>VLOOKUP(A127,'Enrollee File- PASTE FROM WIKI'!$A:$S,19,FALSE)</f>
        <v>2.75</v>
      </c>
      <c r="K127" s="50">
        <f>VLOOKUP(A127,'Enrollee File- PASTE FROM WIKI'!$A:$Z,26,FALSE)</f>
        <v>2</v>
      </c>
      <c r="L127" s="31">
        <f>VLOOKUP(A127,'Enrollee File- PASTE FROM WIKI'!$A:$AA,27,FALSE)</f>
        <v>2</v>
      </c>
      <c r="M127" s="31">
        <f>VLOOKUP(A127,'Enrollee File- PASTE FROM WIKI'!$A:$AB,28,FALSE)</f>
        <v>3</v>
      </c>
      <c r="N127" s="31">
        <f>VLOOKUP(A127,'Enrollee File- PASTE FROM WIKI'!$A:$AC,29,FALSE)</f>
        <v>3</v>
      </c>
      <c r="O127" s="31">
        <f>VLOOKUP(A127,'Enrollee File- PASTE FROM WIKI'!$A:$AD,30,FALSE)</f>
        <v>3</v>
      </c>
      <c r="P127" s="31">
        <f>VLOOKUP(A127,'Enrollee File- PASTE FROM WIKI'!$A:$AO,41,FALSE)</f>
        <v>3</v>
      </c>
      <c r="Q127" s="33">
        <f>VLOOKUP(A127,'Enrollee File- PASTE FROM WIKI'!$A:$Y,25,FALSE)</f>
        <v>2.67</v>
      </c>
    </row>
    <row r="128" spans="1:17" ht="28" customHeight="1" x14ac:dyDescent="0.6">
      <c r="A128" s="82" t="str">
        <f>'Enrollee File- PASTE FROM WIKI'!A127</f>
        <v>010df90f-33bf-4f71-9aec-a5c401704fcf</v>
      </c>
      <c r="B128" s="50" t="str">
        <f>VLOOKUP(A128,'Enrollee File- PASTE FROM WIKI'!$A:$D,3,FALSE)</f>
        <v>Solomon Fisher-Smith</v>
      </c>
      <c r="C128" s="35" t="str">
        <f>VLOOKUP(A128,'Enrollee File- PASTE FROM WIKI'!$A:$D,4,FALSE)</f>
        <v>Enrolled</v>
      </c>
      <c r="D128" s="25" t="str">
        <f>VLOOKUP(A128,'Enrollee File- PASTE FROM WIKI'!$A:$AP,42,FALSE)</f>
        <v>Breanne Young</v>
      </c>
      <c r="E128" s="50" t="str">
        <f>VLOOKUP(A128,'Enrollee File- PASTE FROM WIKI'!$A:$AQ,43,FALSE)</f>
        <v xml:space="preserve">K549 Bushwick School for Social Justice </v>
      </c>
      <c r="F128" s="36">
        <f>VLOOKUP(A128,'Enrollee File- PASTE FROM WIKI'!$A:$T,20,FALSE)</f>
        <v>3</v>
      </c>
      <c r="G128" s="36">
        <f>VLOOKUP(A128,'Enrollee File- PASTE FROM WIKI'!$A:$U,21,FALSE)</f>
        <v>3</v>
      </c>
      <c r="H128" s="36">
        <f>VLOOKUP(A128,'Enrollee File- PASTE FROM WIKI'!$A:$V,22,FALSE)</f>
        <v>3</v>
      </c>
      <c r="I128" s="36">
        <f>VLOOKUP(A128,'Enrollee File- PASTE FROM WIKI'!$A:$W,23,FALSE)</f>
        <v>3</v>
      </c>
      <c r="J128" s="37">
        <f>VLOOKUP(A128,'Enrollee File- PASTE FROM WIKI'!$A:$S,19,FALSE)</f>
        <v>3</v>
      </c>
      <c r="K128" s="50">
        <f>VLOOKUP(A128,'Enrollee File- PASTE FROM WIKI'!$A:$Z,26,FALSE)</f>
        <v>3</v>
      </c>
      <c r="L128" s="31">
        <f>VLOOKUP(A128,'Enrollee File- PASTE FROM WIKI'!$A:$AA,27,FALSE)</f>
        <v>3</v>
      </c>
      <c r="M128" s="31">
        <f>VLOOKUP(A128,'Enrollee File- PASTE FROM WIKI'!$A:$AB,28,FALSE)</f>
        <v>2</v>
      </c>
      <c r="N128" s="31">
        <f>VLOOKUP(A128,'Enrollee File- PASTE FROM WIKI'!$A:$AC,29,FALSE)</f>
        <v>2</v>
      </c>
      <c r="O128" s="31">
        <f>VLOOKUP(A128,'Enrollee File- PASTE FROM WIKI'!$A:$AD,30,FALSE)</f>
        <v>2</v>
      </c>
      <c r="P128" s="31">
        <f>VLOOKUP(A128,'Enrollee File- PASTE FROM WIKI'!$A:$AO,41,FALSE)</f>
        <v>1</v>
      </c>
      <c r="Q128" s="33">
        <f>VLOOKUP(A128,'Enrollee File- PASTE FROM WIKI'!$A:$Y,25,FALSE)</f>
        <v>2.17</v>
      </c>
    </row>
    <row r="129" spans="1:17" ht="28" customHeight="1" x14ac:dyDescent="0.6">
      <c r="A129" s="82" t="str">
        <f>'Enrollee File- PASTE FROM WIKI'!A128</f>
        <v>fdca5cfe-0760-4d5a-bdd5-a15d012d6591</v>
      </c>
      <c r="B129" s="50" t="str">
        <f>VLOOKUP(A129,'Enrollee File- PASTE FROM WIKI'!$A:$D,3,FALSE)</f>
        <v>Stephen Davis-Kos</v>
      </c>
      <c r="C129" s="35" t="str">
        <f>VLOOKUP(A129,'Enrollee File- PASTE FROM WIKI'!$A:$D,4,FALSE)</f>
        <v>Enrolled</v>
      </c>
      <c r="D129" s="25" t="str">
        <f>VLOOKUP(A129,'Enrollee File- PASTE FROM WIKI'!$A:$AP,42,FALSE)</f>
        <v>Jason Petsch</v>
      </c>
      <c r="E129" s="50" t="str">
        <f>VLOOKUP(A129,'Enrollee File- PASTE FROM WIKI'!$A:$AQ,43,FALSE)</f>
        <v xml:space="preserve">X228 MS 228 Jonas Bronck Academy </v>
      </c>
      <c r="F129" s="36">
        <f>VLOOKUP(A129,'Enrollee File- PASTE FROM WIKI'!$A:$T,20,FALSE)</f>
        <v>3</v>
      </c>
      <c r="G129" s="36">
        <f>VLOOKUP(A129,'Enrollee File- PASTE FROM WIKI'!$A:$U,21,FALSE)</f>
        <v>2</v>
      </c>
      <c r="H129" s="36">
        <f>VLOOKUP(A129,'Enrollee File- PASTE FROM WIKI'!$A:$V,22,FALSE)</f>
        <v>2</v>
      </c>
      <c r="I129" s="36">
        <f>VLOOKUP(A129,'Enrollee File- PASTE FROM WIKI'!$A:$W,23,FALSE)</f>
        <v>3</v>
      </c>
      <c r="J129" s="37">
        <f>VLOOKUP(A129,'Enrollee File- PASTE FROM WIKI'!$A:$S,19,FALSE)</f>
        <v>2.5</v>
      </c>
      <c r="K129" s="50">
        <f>VLOOKUP(A129,'Enrollee File- PASTE FROM WIKI'!$A:$Z,26,FALSE)</f>
        <v>3</v>
      </c>
      <c r="L129" s="31">
        <f>VLOOKUP(A129,'Enrollee File- PASTE FROM WIKI'!$A:$AA,27,FALSE)</f>
        <v>3</v>
      </c>
      <c r="M129" s="31">
        <f>VLOOKUP(A129,'Enrollee File- PASTE FROM WIKI'!$A:$AB,28,FALSE)</f>
        <v>3</v>
      </c>
      <c r="N129" s="31">
        <f>VLOOKUP(A129,'Enrollee File- PASTE FROM WIKI'!$A:$AC,29,FALSE)</f>
        <v>3</v>
      </c>
      <c r="O129" s="31">
        <f>VLOOKUP(A129,'Enrollee File- PASTE FROM WIKI'!$A:$AD,30,FALSE)</f>
        <v>3</v>
      </c>
      <c r="P129" s="31">
        <f>VLOOKUP(A129,'Enrollee File- PASTE FROM WIKI'!$A:$AO,41,FALSE)</f>
        <v>3</v>
      </c>
      <c r="Q129" s="33">
        <f>VLOOKUP(A129,'Enrollee File- PASTE FROM WIKI'!$A:$Y,25,FALSE)</f>
        <v>3</v>
      </c>
    </row>
    <row r="130" spans="1:17" ht="28" customHeight="1" x14ac:dyDescent="0.6">
      <c r="A130" s="82" t="str">
        <f>'Enrollee File- PASTE FROM WIKI'!A129</f>
        <v>1c794496-f6fc-4207-a34f-a0d900fb2a7f</v>
      </c>
      <c r="B130" s="50" t="str">
        <f>VLOOKUP(A130,'Enrollee File- PASTE FROM WIKI'!$A:$D,3,FALSE)</f>
        <v>Stephen Ianiere</v>
      </c>
      <c r="C130" s="35" t="str">
        <f>VLOOKUP(A130,'Enrollee File- PASTE FROM WIKI'!$A:$D,4,FALSE)</f>
        <v>Enrolled</v>
      </c>
      <c r="D130" s="25" t="str">
        <f>VLOOKUP(A130,'Enrollee File- PASTE FROM WIKI'!$A:$AP,42,FALSE)</f>
        <v>Osvaldo Claudio</v>
      </c>
      <c r="E130" s="50" t="str">
        <f>VLOOKUP(A130,'Enrollee File- PASTE FROM WIKI'!$A:$AQ,43,FALSE)</f>
        <v xml:space="preserve">K373 P.S. 373 - Brooklyn Transition Center </v>
      </c>
      <c r="F130" s="36">
        <f>VLOOKUP(A130,'Enrollee File- PASTE FROM WIKI'!$A:$T,20,FALSE)</f>
        <v>3</v>
      </c>
      <c r="G130" s="36">
        <f>VLOOKUP(A130,'Enrollee File- PASTE FROM WIKI'!$A:$U,21,FALSE)</f>
        <v>3</v>
      </c>
      <c r="H130" s="36">
        <f>VLOOKUP(A130,'Enrollee File- PASTE FROM WIKI'!$A:$V,22,FALSE)</f>
        <v>3</v>
      </c>
      <c r="I130" s="36">
        <f>VLOOKUP(A130,'Enrollee File- PASTE FROM WIKI'!$A:$W,23,FALSE)</f>
        <v>3</v>
      </c>
      <c r="J130" s="37">
        <f>VLOOKUP(A130,'Enrollee File- PASTE FROM WIKI'!$A:$S,19,FALSE)</f>
        <v>3</v>
      </c>
      <c r="K130" s="50">
        <f>VLOOKUP(A130,'Enrollee File- PASTE FROM WIKI'!$A:$Z,26,FALSE)</f>
        <v>3</v>
      </c>
      <c r="L130" s="31">
        <f>VLOOKUP(A130,'Enrollee File- PASTE FROM WIKI'!$A:$AA,27,FALSE)</f>
        <v>3</v>
      </c>
      <c r="M130" s="31">
        <f>VLOOKUP(A130,'Enrollee File- PASTE FROM WIKI'!$A:$AB,28,FALSE)</f>
        <v>3</v>
      </c>
      <c r="N130" s="31">
        <f>VLOOKUP(A130,'Enrollee File- PASTE FROM WIKI'!$A:$AC,29,FALSE)</f>
        <v>3</v>
      </c>
      <c r="O130" s="31">
        <f>VLOOKUP(A130,'Enrollee File- PASTE FROM WIKI'!$A:$AD,30,FALSE)</f>
        <v>3</v>
      </c>
      <c r="P130" s="31" t="str">
        <f>VLOOKUP(A130,'Enrollee File- PASTE FROM WIKI'!$A:$AO,41,FALSE)</f>
        <v>Missing</v>
      </c>
      <c r="Q130" s="33">
        <f>VLOOKUP(A130,'Enrollee File- PASTE FROM WIKI'!$A:$Y,25,FALSE)</f>
        <v>3</v>
      </c>
    </row>
    <row r="131" spans="1:17" ht="28" customHeight="1" x14ac:dyDescent="0.6">
      <c r="A131" s="82" t="str">
        <f>'Enrollee File- PASTE FROM WIKI'!A130</f>
        <v>711e5c39-3de5-4cbc-a50b-a5c001040fbe</v>
      </c>
      <c r="B131" s="50" t="str">
        <f>VLOOKUP(A131,'Enrollee File- PASTE FROM WIKI'!$A:$D,3,FALSE)</f>
        <v xml:space="preserve">Sydney  King </v>
      </c>
      <c r="C131" s="35" t="str">
        <f>VLOOKUP(A131,'Enrollee File- PASTE FROM WIKI'!$A:$D,4,FALSE)</f>
        <v>Enrolled</v>
      </c>
      <c r="D131" s="25" t="str">
        <f>VLOOKUP(A131,'Enrollee File- PASTE FROM WIKI'!$A:$AP,42,FALSE)</f>
        <v>Patrice Saunders</v>
      </c>
      <c r="E131" s="50" t="str">
        <f>VLOOKUP(A131,'Enrollee File- PASTE FROM WIKI'!$A:$AQ,43,FALSE)</f>
        <v xml:space="preserve">Q319 Village Academy </v>
      </c>
      <c r="F131" s="36">
        <f>VLOOKUP(A131,'Enrollee File- PASTE FROM WIKI'!$A:$T,20,FALSE)</f>
        <v>3</v>
      </c>
      <c r="G131" s="36">
        <f>VLOOKUP(A131,'Enrollee File- PASTE FROM WIKI'!$A:$U,21,FALSE)</f>
        <v>3</v>
      </c>
      <c r="H131" s="36">
        <f>VLOOKUP(A131,'Enrollee File- PASTE FROM WIKI'!$A:$V,22,FALSE)</f>
        <v>3</v>
      </c>
      <c r="I131" s="36">
        <f>VLOOKUP(A131,'Enrollee File- PASTE FROM WIKI'!$A:$W,23,FALSE)</f>
        <v>3</v>
      </c>
      <c r="J131" s="37">
        <f>VLOOKUP(A131,'Enrollee File- PASTE FROM WIKI'!$A:$S,19,FALSE)</f>
        <v>3</v>
      </c>
      <c r="K131" s="50">
        <f>VLOOKUP(A131,'Enrollee File- PASTE FROM WIKI'!$A:$Z,26,FALSE)</f>
        <v>3</v>
      </c>
      <c r="L131" s="31">
        <f>VLOOKUP(A131,'Enrollee File- PASTE FROM WIKI'!$A:$AA,27,FALSE)</f>
        <v>3</v>
      </c>
      <c r="M131" s="31">
        <f>VLOOKUP(A131,'Enrollee File- PASTE FROM WIKI'!$A:$AB,28,FALSE)</f>
        <v>3</v>
      </c>
      <c r="N131" s="31">
        <f>VLOOKUP(A131,'Enrollee File- PASTE FROM WIKI'!$A:$AC,29,FALSE)</f>
        <v>3</v>
      </c>
      <c r="O131" s="31">
        <f>VLOOKUP(A131,'Enrollee File- PASTE FROM WIKI'!$A:$AD,30,FALSE)</f>
        <v>3</v>
      </c>
      <c r="P131" s="31">
        <f>VLOOKUP(A131,'Enrollee File- PASTE FROM WIKI'!$A:$AO,41,FALSE)</f>
        <v>3</v>
      </c>
      <c r="Q131" s="33">
        <f>VLOOKUP(A131,'Enrollee File- PASTE FROM WIKI'!$A:$Y,25,FALSE)</f>
        <v>3</v>
      </c>
    </row>
    <row r="132" spans="1:17" ht="28" customHeight="1" x14ac:dyDescent="0.6">
      <c r="A132" s="82" t="str">
        <f>'Enrollee File- PASTE FROM WIKI'!A131</f>
        <v>2a4ef03a-3a1c-44c2-b0b2-a5ca0184d38e</v>
      </c>
      <c r="B132" s="50" t="str">
        <f>VLOOKUP(A132,'Enrollee File- PASTE FROM WIKI'!$A:$D,3,FALSE)</f>
        <v>Tannisha  Mohammed</v>
      </c>
      <c r="C132" s="35" t="str">
        <f>VLOOKUP(A132,'Enrollee File- PASTE FROM WIKI'!$A:$D,4,FALSE)</f>
        <v>Enrolled</v>
      </c>
      <c r="D132" s="25" t="str">
        <f>VLOOKUP(A132,'Enrollee File- PASTE FROM WIKI'!$A:$AP,42,FALSE)</f>
        <v>Luann Milito</v>
      </c>
      <c r="E132" s="50" t="str">
        <f>VLOOKUP(A132,'Enrollee File- PASTE FROM WIKI'!$A:$AQ,43,FALSE)</f>
        <v xml:space="preserve">K053 P.S. K053 </v>
      </c>
      <c r="F132" s="36">
        <f>VLOOKUP(A132,'Enrollee File- PASTE FROM WIKI'!$A:$T,20,FALSE)</f>
        <v>3</v>
      </c>
      <c r="G132" s="36">
        <f>VLOOKUP(A132,'Enrollee File- PASTE FROM WIKI'!$A:$U,21,FALSE)</f>
        <v>3</v>
      </c>
      <c r="H132" s="36">
        <f>VLOOKUP(A132,'Enrollee File- PASTE FROM WIKI'!$A:$V,22,FALSE)</f>
        <v>3</v>
      </c>
      <c r="I132" s="36">
        <f>VLOOKUP(A132,'Enrollee File- PASTE FROM WIKI'!$A:$W,23,FALSE)</f>
        <v>3</v>
      </c>
      <c r="J132" s="37">
        <f>VLOOKUP(A132,'Enrollee File- PASTE FROM WIKI'!$A:$S,19,FALSE)</f>
        <v>3</v>
      </c>
      <c r="K132" s="50">
        <f>VLOOKUP(A132,'Enrollee File- PASTE FROM WIKI'!$A:$Z,26,FALSE)</f>
        <v>3</v>
      </c>
      <c r="L132" s="31">
        <f>VLOOKUP(A132,'Enrollee File- PASTE FROM WIKI'!$A:$AA,27,FALSE)</f>
        <v>3</v>
      </c>
      <c r="M132" s="31">
        <f>VLOOKUP(A132,'Enrollee File- PASTE FROM WIKI'!$A:$AB,28,FALSE)</f>
        <v>3</v>
      </c>
      <c r="N132" s="31">
        <f>VLOOKUP(A132,'Enrollee File- PASTE FROM WIKI'!$A:$AC,29,FALSE)</f>
        <v>3</v>
      </c>
      <c r="O132" s="31">
        <f>VLOOKUP(A132,'Enrollee File- PASTE FROM WIKI'!$A:$AD,30,FALSE)</f>
        <v>3</v>
      </c>
      <c r="P132" s="31" t="str">
        <f>VLOOKUP(A132,'Enrollee File- PASTE FROM WIKI'!$A:$AO,41,FALSE)</f>
        <v>Missing</v>
      </c>
      <c r="Q132" s="33">
        <f>VLOOKUP(A132,'Enrollee File- PASTE FROM WIKI'!$A:$Y,25,FALSE)</f>
        <v>3</v>
      </c>
    </row>
    <row r="133" spans="1:17" ht="28" customHeight="1" x14ac:dyDescent="0.6">
      <c r="A133" s="82" t="str">
        <f>'Enrollee File- PASTE FROM WIKI'!A132</f>
        <v>3200aa6f-ae53-47d9-87ef-a54d000f0f75</v>
      </c>
      <c r="B133" s="50" t="str">
        <f>VLOOKUP(A133,'Enrollee File- PASTE FROM WIKI'!$A:$D,3,FALSE)</f>
        <v>Tekisha Crosby</v>
      </c>
      <c r="C133" s="35" t="str">
        <f>VLOOKUP(A133,'Enrollee File- PASTE FROM WIKI'!$A:$D,4,FALSE)</f>
        <v>Enrolled</v>
      </c>
      <c r="D133" s="25" t="str">
        <f>VLOOKUP(A133,'Enrollee File- PASTE FROM WIKI'!$A:$AP,42,FALSE)</f>
        <v>Aiysha Cooper</v>
      </c>
      <c r="E133" s="50" t="str">
        <f>VLOOKUP(A133,'Enrollee File- PASTE FROM WIKI'!$A:$AQ,43,FALSE)</f>
        <v xml:space="preserve">X323 Bronx Writing Academy </v>
      </c>
      <c r="F133" s="36">
        <f>VLOOKUP(A133,'Enrollee File- PASTE FROM WIKI'!$A:$T,20,FALSE)</f>
        <v>3</v>
      </c>
      <c r="G133" s="36">
        <f>VLOOKUP(A133,'Enrollee File- PASTE FROM WIKI'!$A:$U,21,FALSE)</f>
        <v>3</v>
      </c>
      <c r="H133" s="36">
        <f>VLOOKUP(A133,'Enrollee File- PASTE FROM WIKI'!$A:$V,22,FALSE)</f>
        <v>3</v>
      </c>
      <c r="I133" s="36">
        <f>VLOOKUP(A133,'Enrollee File- PASTE FROM WIKI'!$A:$W,23,FALSE)</f>
        <v>3</v>
      </c>
      <c r="J133" s="37">
        <f>VLOOKUP(A133,'Enrollee File- PASTE FROM WIKI'!$A:$S,19,FALSE)</f>
        <v>3</v>
      </c>
      <c r="K133" s="50">
        <f>VLOOKUP(A133,'Enrollee File- PASTE FROM WIKI'!$A:$Z,26,FALSE)</f>
        <v>2</v>
      </c>
      <c r="L133" s="31">
        <f>VLOOKUP(A133,'Enrollee File- PASTE FROM WIKI'!$A:$AA,27,FALSE)</f>
        <v>3</v>
      </c>
      <c r="M133" s="31">
        <f>VLOOKUP(A133,'Enrollee File- PASTE FROM WIKI'!$A:$AB,28,FALSE)</f>
        <v>2</v>
      </c>
      <c r="N133" s="31">
        <f>VLOOKUP(A133,'Enrollee File- PASTE FROM WIKI'!$A:$AC,29,FALSE)</f>
        <v>2</v>
      </c>
      <c r="O133" s="31">
        <f>VLOOKUP(A133,'Enrollee File- PASTE FROM WIKI'!$A:$AD,30,FALSE)</f>
        <v>2</v>
      </c>
      <c r="P133" s="31">
        <f>VLOOKUP(A133,'Enrollee File- PASTE FROM WIKI'!$A:$AO,41,FALSE)</f>
        <v>1</v>
      </c>
      <c r="Q133" s="33">
        <f>VLOOKUP(A133,'Enrollee File- PASTE FROM WIKI'!$A:$Y,25,FALSE)</f>
        <v>2</v>
      </c>
    </row>
    <row r="134" spans="1:17" ht="28" customHeight="1" x14ac:dyDescent="0.6">
      <c r="A134" s="82" t="str">
        <f>'Enrollee File- PASTE FROM WIKI'!A133</f>
        <v>2435e5ec-f297-4e2c-99d0-a2c700c1b53d</v>
      </c>
      <c r="B134" s="50" t="str">
        <f>VLOOKUP(A134,'Enrollee File- PASTE FROM WIKI'!$A:$D,3,FALSE)</f>
        <v>Tenika Isaacs</v>
      </c>
      <c r="C134" s="35" t="str">
        <f>VLOOKUP(A134,'Enrollee File- PASTE FROM WIKI'!$A:$D,4,FALSE)</f>
        <v>Enrolled</v>
      </c>
      <c r="D134" s="25" t="str">
        <f>VLOOKUP(A134,'Enrollee File- PASTE FROM WIKI'!$A:$AP,42,FALSE)</f>
        <v>Nia Brown</v>
      </c>
      <c r="E134" s="50" t="str">
        <f>VLOOKUP(A134,'Enrollee File- PASTE FROM WIKI'!$A:$AQ,43,FALSE)</f>
        <v xml:space="preserve">Q183 P.S. 183 Dr. Richard R. Green </v>
      </c>
      <c r="F134" s="36">
        <f>VLOOKUP(A134,'Enrollee File- PASTE FROM WIKI'!$A:$T,20,FALSE)</f>
        <v>2</v>
      </c>
      <c r="G134" s="36">
        <f>VLOOKUP(A134,'Enrollee File- PASTE FROM WIKI'!$A:$U,21,FALSE)</f>
        <v>2</v>
      </c>
      <c r="H134" s="36">
        <f>VLOOKUP(A134,'Enrollee File- PASTE FROM WIKI'!$A:$V,22,FALSE)</f>
        <v>2</v>
      </c>
      <c r="I134" s="36">
        <f>VLOOKUP(A134,'Enrollee File- PASTE FROM WIKI'!$A:$W,23,FALSE)</f>
        <v>2</v>
      </c>
      <c r="J134" s="37">
        <f>VLOOKUP(A134,'Enrollee File- PASTE FROM WIKI'!$A:$S,19,FALSE)</f>
        <v>2</v>
      </c>
      <c r="K134" s="50">
        <f>VLOOKUP(A134,'Enrollee File- PASTE FROM WIKI'!$A:$Z,26,FALSE)</f>
        <v>2</v>
      </c>
      <c r="L134" s="31">
        <f>VLOOKUP(A134,'Enrollee File- PASTE FROM WIKI'!$A:$AA,27,FALSE)</f>
        <v>1</v>
      </c>
      <c r="M134" s="31">
        <f>VLOOKUP(A134,'Enrollee File- PASTE FROM WIKI'!$A:$AB,28,FALSE)</f>
        <v>2</v>
      </c>
      <c r="N134" s="31">
        <f>VLOOKUP(A134,'Enrollee File- PASTE FROM WIKI'!$A:$AC,29,FALSE)</f>
        <v>2</v>
      </c>
      <c r="O134" s="31">
        <f>VLOOKUP(A134,'Enrollee File- PASTE FROM WIKI'!$A:$AD,30,FALSE)</f>
        <v>2</v>
      </c>
      <c r="P134" s="31">
        <f>VLOOKUP(A134,'Enrollee File- PASTE FROM WIKI'!$A:$AO,41,FALSE)</f>
        <v>2</v>
      </c>
      <c r="Q134" s="33">
        <f>VLOOKUP(A134,'Enrollee File- PASTE FROM WIKI'!$A:$Y,25,FALSE)</f>
        <v>1.83</v>
      </c>
    </row>
    <row r="135" spans="1:17" ht="28" customHeight="1" x14ac:dyDescent="0.6">
      <c r="A135" s="82" t="str">
        <f>'Enrollee File- PASTE FROM WIKI'!A134</f>
        <v>e2afcdb9-63a0-4167-a1f9-a2ac00a32ce2</v>
      </c>
      <c r="B135" s="50" t="str">
        <f>VLOOKUP(A135,'Enrollee File- PASTE FROM WIKI'!$A:$D,3,FALSE)</f>
        <v>Tennielle Scott-Phillips</v>
      </c>
      <c r="C135" s="35" t="str">
        <f>VLOOKUP(A135,'Enrollee File- PASTE FROM WIKI'!$A:$D,4,FALSE)</f>
        <v>Enrolled</v>
      </c>
      <c r="D135" s="25" t="str">
        <f>VLOOKUP(A135,'Enrollee File- PASTE FROM WIKI'!$A:$AP,42,FALSE)</f>
        <v>Safiya Blanc</v>
      </c>
      <c r="E135" s="50" t="str">
        <f>VLOOKUP(A135,'Enrollee File- PASTE FROM WIKI'!$A:$AQ,43,FALSE)</f>
        <v xml:space="preserve">K422 Spring Creek Community School </v>
      </c>
      <c r="F135" s="36">
        <f>VLOOKUP(A135,'Enrollee File- PASTE FROM WIKI'!$A:$T,20,FALSE)</f>
        <v>2</v>
      </c>
      <c r="G135" s="36">
        <f>VLOOKUP(A135,'Enrollee File- PASTE FROM WIKI'!$A:$U,21,FALSE)</f>
        <v>2</v>
      </c>
      <c r="H135" s="36">
        <f>VLOOKUP(A135,'Enrollee File- PASTE FROM WIKI'!$A:$V,22,FALSE)</f>
        <v>2</v>
      </c>
      <c r="I135" s="36">
        <f>VLOOKUP(A135,'Enrollee File- PASTE FROM WIKI'!$A:$W,23,FALSE)</f>
        <v>3</v>
      </c>
      <c r="J135" s="37">
        <f>VLOOKUP(A135,'Enrollee File- PASTE FROM WIKI'!$A:$S,19,FALSE)</f>
        <v>2.25</v>
      </c>
      <c r="K135" s="50">
        <f>VLOOKUP(A135,'Enrollee File- PASTE FROM WIKI'!$A:$Z,26,FALSE)</f>
        <v>3</v>
      </c>
      <c r="L135" s="31">
        <f>VLOOKUP(A135,'Enrollee File- PASTE FROM WIKI'!$A:$AA,27,FALSE)</f>
        <v>2</v>
      </c>
      <c r="M135" s="31">
        <f>VLOOKUP(A135,'Enrollee File- PASTE FROM WIKI'!$A:$AB,28,FALSE)</f>
        <v>3</v>
      </c>
      <c r="N135" s="31">
        <f>VLOOKUP(A135,'Enrollee File- PASTE FROM WIKI'!$A:$AC,29,FALSE)</f>
        <v>2</v>
      </c>
      <c r="O135" s="31">
        <f>VLOOKUP(A135,'Enrollee File- PASTE FROM WIKI'!$A:$AD,30,FALSE)</f>
        <v>3</v>
      </c>
      <c r="P135" s="31">
        <f>VLOOKUP(A135,'Enrollee File- PASTE FROM WIKI'!$A:$AO,41,FALSE)</f>
        <v>2</v>
      </c>
      <c r="Q135" s="33">
        <f>VLOOKUP(A135,'Enrollee File- PASTE FROM WIKI'!$A:$Y,25,FALSE)</f>
        <v>2.5</v>
      </c>
    </row>
    <row r="136" spans="1:17" ht="28" customHeight="1" x14ac:dyDescent="0.6">
      <c r="A136" s="82" t="str">
        <f>'Enrollee File- PASTE FROM WIKI'!A135</f>
        <v>8f2475d3-bca4-4ca5-97cd-a20c00f80406</v>
      </c>
      <c r="B136" s="50" t="str">
        <f>VLOOKUP(A136,'Enrollee File- PASTE FROM WIKI'!$A:$D,3,FALSE)</f>
        <v>Theo Fawell</v>
      </c>
      <c r="C136" s="35" t="str">
        <f>VLOOKUP(A136,'Enrollee File- PASTE FROM WIKI'!$A:$D,4,FALSE)</f>
        <v>Enrolled</v>
      </c>
      <c r="D136" s="25" t="str">
        <f>VLOOKUP(A136,'Enrollee File- PASTE FROM WIKI'!$A:$AP,42,FALSE)</f>
        <v>Tiffany Braby</v>
      </c>
      <c r="E136" s="50" t="str">
        <f>VLOOKUP(A136,'Enrollee File- PASTE FROM WIKI'!$A:$AQ,43,FALSE)</f>
        <v xml:space="preserve">M319 M.S. 319 Maria Teresa </v>
      </c>
      <c r="F136" s="36">
        <f>VLOOKUP(A136,'Enrollee File- PASTE FROM WIKI'!$A:$T,20,FALSE)</f>
        <v>3</v>
      </c>
      <c r="G136" s="36">
        <f>VLOOKUP(A136,'Enrollee File- PASTE FROM WIKI'!$A:$U,21,FALSE)</f>
        <v>3</v>
      </c>
      <c r="H136" s="36">
        <f>VLOOKUP(A136,'Enrollee File- PASTE FROM WIKI'!$A:$V,22,FALSE)</f>
        <v>2</v>
      </c>
      <c r="I136" s="36">
        <f>VLOOKUP(A136,'Enrollee File- PASTE FROM WIKI'!$A:$W,23,FALSE)</f>
        <v>3</v>
      </c>
      <c r="J136" s="37">
        <f>VLOOKUP(A136,'Enrollee File- PASTE FROM WIKI'!$A:$S,19,FALSE)</f>
        <v>2.75</v>
      </c>
      <c r="K136" s="50">
        <f>VLOOKUP(A136,'Enrollee File- PASTE FROM WIKI'!$A:$Z,26,FALSE)</f>
        <v>3</v>
      </c>
      <c r="L136" s="31">
        <f>VLOOKUP(A136,'Enrollee File- PASTE FROM WIKI'!$A:$AA,27,FALSE)</f>
        <v>2</v>
      </c>
      <c r="M136" s="31">
        <f>VLOOKUP(A136,'Enrollee File- PASTE FROM WIKI'!$A:$AB,28,FALSE)</f>
        <v>3</v>
      </c>
      <c r="N136" s="31">
        <f>VLOOKUP(A136,'Enrollee File- PASTE FROM WIKI'!$A:$AC,29,FALSE)</f>
        <v>3</v>
      </c>
      <c r="O136" s="31">
        <f>VLOOKUP(A136,'Enrollee File- PASTE FROM WIKI'!$A:$AD,30,FALSE)</f>
        <v>3</v>
      </c>
      <c r="P136" s="31">
        <f>VLOOKUP(A136,'Enrollee File- PASTE FROM WIKI'!$A:$AO,41,FALSE)</f>
        <v>3</v>
      </c>
      <c r="Q136" s="33">
        <f>VLOOKUP(A136,'Enrollee File- PASTE FROM WIKI'!$A:$Y,25,FALSE)</f>
        <v>2.83</v>
      </c>
    </row>
    <row r="137" spans="1:17" ht="28" customHeight="1" x14ac:dyDescent="0.6">
      <c r="A137" s="82" t="str">
        <f>'Enrollee File- PASTE FROM WIKI'!A136</f>
        <v>7b982920-6606-42ad-a502-a59500feb8cc</v>
      </c>
      <c r="B137" s="50" t="str">
        <f>VLOOKUP(A137,'Enrollee File- PASTE FROM WIKI'!$A:$D,3,FALSE)</f>
        <v>Tiffany Nieves</v>
      </c>
      <c r="C137" s="35" t="str">
        <f>VLOOKUP(A137,'Enrollee File- PASTE FROM WIKI'!$A:$D,4,FALSE)</f>
        <v>Enrolled</v>
      </c>
      <c r="D137" s="25" t="str">
        <f>VLOOKUP(A137,'Enrollee File- PASTE FROM WIKI'!$A:$AP,42,FALSE)</f>
        <v>Dana Diaz</v>
      </c>
      <c r="E137" s="50" t="str">
        <f>VLOOKUP(A137,'Enrollee File- PASTE FROM WIKI'!$A:$AQ,43,FALSE)</f>
        <v xml:space="preserve">X089 P.S. 089 Bronx </v>
      </c>
      <c r="F137" s="36">
        <f>VLOOKUP(A137,'Enrollee File- PASTE FROM WIKI'!$A:$T,20,FALSE)</f>
        <v>3</v>
      </c>
      <c r="G137" s="36">
        <f>VLOOKUP(A137,'Enrollee File- PASTE FROM WIKI'!$A:$U,21,FALSE)</f>
        <v>3</v>
      </c>
      <c r="H137" s="36">
        <f>VLOOKUP(A137,'Enrollee File- PASTE FROM WIKI'!$A:$V,22,FALSE)</f>
        <v>3</v>
      </c>
      <c r="I137" s="36">
        <f>VLOOKUP(A137,'Enrollee File- PASTE FROM WIKI'!$A:$W,23,FALSE)</f>
        <v>3</v>
      </c>
      <c r="J137" s="37">
        <f>VLOOKUP(A137,'Enrollee File- PASTE FROM WIKI'!$A:$S,19,FALSE)</f>
        <v>3</v>
      </c>
      <c r="K137" s="50">
        <f>VLOOKUP(A137,'Enrollee File- PASTE FROM WIKI'!$A:$Z,26,FALSE)</f>
        <v>2</v>
      </c>
      <c r="L137" s="31">
        <f>VLOOKUP(A137,'Enrollee File- PASTE FROM WIKI'!$A:$AA,27,FALSE)</f>
        <v>3</v>
      </c>
      <c r="M137" s="31">
        <f>VLOOKUP(A137,'Enrollee File- PASTE FROM WIKI'!$A:$AB,28,FALSE)</f>
        <v>3</v>
      </c>
      <c r="N137" s="31">
        <f>VLOOKUP(A137,'Enrollee File- PASTE FROM WIKI'!$A:$AC,29,FALSE)</f>
        <v>3</v>
      </c>
      <c r="O137" s="31">
        <f>VLOOKUP(A137,'Enrollee File- PASTE FROM WIKI'!$A:$AD,30,FALSE)</f>
        <v>3</v>
      </c>
      <c r="P137" s="31">
        <f>VLOOKUP(A137,'Enrollee File- PASTE FROM WIKI'!$A:$AO,41,FALSE)</f>
        <v>3</v>
      </c>
      <c r="Q137" s="33">
        <f>VLOOKUP(A137,'Enrollee File- PASTE FROM WIKI'!$A:$Y,25,FALSE)</f>
        <v>2.83</v>
      </c>
    </row>
    <row r="138" spans="1:17" ht="28" customHeight="1" x14ac:dyDescent="0.6">
      <c r="A138" s="82" t="str">
        <f>'Enrollee File- PASTE FROM WIKI'!A137</f>
        <v>262aa0cb-a4b1-4db6-9ad4-a58900e17606</v>
      </c>
      <c r="B138" s="50" t="str">
        <f>VLOOKUP(A138,'Enrollee File- PASTE FROM WIKI'!$A:$D,3,FALSE)</f>
        <v>Timothy Blackford</v>
      </c>
      <c r="C138" s="35" t="str">
        <f>VLOOKUP(A138,'Enrollee File- PASTE FROM WIKI'!$A:$D,4,FALSE)</f>
        <v>Enrolled</v>
      </c>
      <c r="D138" s="25" t="str">
        <f>VLOOKUP(A138,'Enrollee File- PASTE FROM WIKI'!$A:$AP,42,FALSE)</f>
        <v>Dalvin Bartley</v>
      </c>
      <c r="E138" s="50" t="str">
        <f>VLOOKUP(A138,'Enrollee File- PASTE FROM WIKI'!$A:$AQ,43,FALSE)</f>
        <v xml:space="preserve">M369 Urban Assembly School for the Performing Arts </v>
      </c>
      <c r="F138" s="36">
        <f>VLOOKUP(A138,'Enrollee File- PASTE FROM WIKI'!$A:$T,20,FALSE)</f>
        <v>3</v>
      </c>
      <c r="G138" s="36">
        <f>VLOOKUP(A138,'Enrollee File- PASTE FROM WIKI'!$A:$U,21,FALSE)</f>
        <v>2</v>
      </c>
      <c r="H138" s="36">
        <f>VLOOKUP(A138,'Enrollee File- PASTE FROM WIKI'!$A:$V,22,FALSE)</f>
        <v>3</v>
      </c>
      <c r="I138" s="36">
        <f>VLOOKUP(A138,'Enrollee File- PASTE FROM WIKI'!$A:$W,23,FALSE)</f>
        <v>2</v>
      </c>
      <c r="J138" s="37">
        <f>VLOOKUP(A138,'Enrollee File- PASTE FROM WIKI'!$A:$S,19,FALSE)</f>
        <v>2.5</v>
      </c>
      <c r="K138" s="50">
        <f>VLOOKUP(A138,'Enrollee File- PASTE FROM WIKI'!$A:$Z,26,FALSE)</f>
        <v>2</v>
      </c>
      <c r="L138" s="31">
        <f>VLOOKUP(A138,'Enrollee File- PASTE FROM WIKI'!$A:$AA,27,FALSE)</f>
        <v>2</v>
      </c>
      <c r="M138" s="31">
        <f>VLOOKUP(A138,'Enrollee File- PASTE FROM WIKI'!$A:$AB,28,FALSE)</f>
        <v>3</v>
      </c>
      <c r="N138" s="31">
        <f>VLOOKUP(A138,'Enrollee File- PASTE FROM WIKI'!$A:$AC,29,FALSE)</f>
        <v>2</v>
      </c>
      <c r="O138" s="31">
        <f>VLOOKUP(A138,'Enrollee File- PASTE FROM WIKI'!$A:$AD,30,FALSE)</f>
        <v>2</v>
      </c>
      <c r="P138" s="31">
        <f>VLOOKUP(A138,'Enrollee File- PASTE FROM WIKI'!$A:$AO,41,FALSE)</f>
        <v>2</v>
      </c>
      <c r="Q138" s="33">
        <f>VLOOKUP(A138,'Enrollee File- PASTE FROM WIKI'!$A:$Y,25,FALSE)</f>
        <v>2.17</v>
      </c>
    </row>
    <row r="139" spans="1:17" ht="28" customHeight="1" x14ac:dyDescent="0.6">
      <c r="A139" s="82" t="str">
        <f>'Enrollee File- PASTE FROM WIKI'!A138</f>
        <v>a7659f13-89c4-4622-9e9d-a5fb0101a3df</v>
      </c>
      <c r="B139" s="50" t="str">
        <f>VLOOKUP(A139,'Enrollee File- PASTE FROM WIKI'!$A:$D,3,FALSE)</f>
        <v>Tori Saldivia</v>
      </c>
      <c r="C139" s="35" t="str">
        <f>VLOOKUP(A139,'Enrollee File- PASTE FROM WIKI'!$A:$D,4,FALSE)</f>
        <v>Enrolled</v>
      </c>
      <c r="D139" s="25" t="str">
        <f>VLOOKUP(A139,'Enrollee File- PASTE FROM WIKI'!$A:$AP,42,FALSE)</f>
        <v>Multiple Coaches Listed in TT2 - Please Confirm</v>
      </c>
      <c r="E139" s="50" t="str">
        <f>VLOOKUP(A139,'Enrollee File- PASTE FROM WIKI'!$A:$AQ,43,FALSE)</f>
        <v xml:space="preserve">X176 P.S. X176 </v>
      </c>
      <c r="F139" s="36">
        <f>VLOOKUP(A139,'Enrollee File- PASTE FROM WIKI'!$A:$T,20,FALSE)</f>
        <v>3</v>
      </c>
      <c r="G139" s="36">
        <f>VLOOKUP(A139,'Enrollee File- PASTE FROM WIKI'!$A:$U,21,FALSE)</f>
        <v>3</v>
      </c>
      <c r="H139" s="36">
        <f>VLOOKUP(A139,'Enrollee File- PASTE FROM WIKI'!$A:$V,22,FALSE)</f>
        <v>3</v>
      </c>
      <c r="I139" s="36">
        <f>VLOOKUP(A139,'Enrollee File- PASTE FROM WIKI'!$A:$W,23,FALSE)</f>
        <v>3</v>
      </c>
      <c r="J139" s="37">
        <f>VLOOKUP(A139,'Enrollee File- PASTE FROM WIKI'!$A:$S,19,FALSE)</f>
        <v>3</v>
      </c>
      <c r="K139" s="50">
        <f>VLOOKUP(A139,'Enrollee File- PASTE FROM WIKI'!$A:$Z,26,FALSE)</f>
        <v>3</v>
      </c>
      <c r="L139" s="31">
        <f>VLOOKUP(A139,'Enrollee File- PASTE FROM WIKI'!$A:$AA,27,FALSE)</f>
        <v>3</v>
      </c>
      <c r="M139" s="31">
        <f>VLOOKUP(A139,'Enrollee File- PASTE FROM WIKI'!$A:$AB,28,FALSE)</f>
        <v>3</v>
      </c>
      <c r="N139" s="31">
        <f>VLOOKUP(A139,'Enrollee File- PASTE FROM WIKI'!$A:$AC,29,FALSE)</f>
        <v>3</v>
      </c>
      <c r="O139" s="31">
        <f>VLOOKUP(A139,'Enrollee File- PASTE FROM WIKI'!$A:$AD,30,FALSE)</f>
        <v>3</v>
      </c>
      <c r="P139" s="31" t="str">
        <f>VLOOKUP(A139,'Enrollee File- PASTE FROM WIKI'!$A:$AO,41,FALSE)</f>
        <v>Missing</v>
      </c>
      <c r="Q139" s="33">
        <f>VLOOKUP(A139,'Enrollee File- PASTE FROM WIKI'!$A:$Y,25,FALSE)</f>
        <v>3</v>
      </c>
    </row>
    <row r="140" spans="1:17" ht="28" customHeight="1" x14ac:dyDescent="0.6">
      <c r="A140" s="82" t="str">
        <f>'Enrollee File- PASTE FROM WIKI'!A139</f>
        <v>00bdac17-a61d-4e81-9766-a4a700b84994</v>
      </c>
      <c r="B140" s="50" t="str">
        <f>VLOOKUP(A140,'Enrollee File- PASTE FROM WIKI'!$A:$D,3,FALSE)</f>
        <v>Valentyn Smith</v>
      </c>
      <c r="C140" s="35" t="str">
        <f>VLOOKUP(A140,'Enrollee File- PASTE FROM WIKI'!$A:$D,4,FALSE)</f>
        <v>Enrolled</v>
      </c>
      <c r="D140" s="25" t="str">
        <f>VLOOKUP(A140,'Enrollee File- PASTE FROM WIKI'!$A:$AP,42,FALSE)</f>
        <v>Tiffany Braby</v>
      </c>
      <c r="E140" s="50" t="str">
        <f>VLOOKUP(A140,'Enrollee File- PASTE FROM WIKI'!$A:$AQ,43,FALSE)</f>
        <v xml:space="preserve">M319 M.S. 319 Maria Teresa </v>
      </c>
      <c r="F140" s="36">
        <f>VLOOKUP(A140,'Enrollee File- PASTE FROM WIKI'!$A:$T,20,FALSE)</f>
        <v>3</v>
      </c>
      <c r="G140" s="36">
        <f>VLOOKUP(A140,'Enrollee File- PASTE FROM WIKI'!$A:$U,21,FALSE)</f>
        <v>3</v>
      </c>
      <c r="H140" s="36">
        <f>VLOOKUP(A140,'Enrollee File- PASTE FROM WIKI'!$A:$V,22,FALSE)</f>
        <v>3</v>
      </c>
      <c r="I140" s="36">
        <f>VLOOKUP(A140,'Enrollee File- PASTE FROM WIKI'!$A:$W,23,FALSE)</f>
        <v>3</v>
      </c>
      <c r="J140" s="37">
        <f>VLOOKUP(A140,'Enrollee File- PASTE FROM WIKI'!$A:$S,19,FALSE)</f>
        <v>3</v>
      </c>
      <c r="K140" s="50">
        <f>VLOOKUP(A140,'Enrollee File- PASTE FROM WIKI'!$A:$Z,26,FALSE)</f>
        <v>3</v>
      </c>
      <c r="L140" s="31">
        <f>VLOOKUP(A140,'Enrollee File- PASTE FROM WIKI'!$A:$AA,27,FALSE)</f>
        <v>3</v>
      </c>
      <c r="M140" s="31">
        <f>VLOOKUP(A140,'Enrollee File- PASTE FROM WIKI'!$A:$AB,28,FALSE)</f>
        <v>3</v>
      </c>
      <c r="N140" s="31">
        <f>VLOOKUP(A140,'Enrollee File- PASTE FROM WIKI'!$A:$AC,29,FALSE)</f>
        <v>3</v>
      </c>
      <c r="O140" s="31">
        <f>VLOOKUP(A140,'Enrollee File- PASTE FROM WIKI'!$A:$AD,30,FALSE)</f>
        <v>3</v>
      </c>
      <c r="P140" s="31">
        <f>VLOOKUP(A140,'Enrollee File- PASTE FROM WIKI'!$A:$AO,41,FALSE)</f>
        <v>3</v>
      </c>
      <c r="Q140" s="33">
        <f>VLOOKUP(A140,'Enrollee File- PASTE FROM WIKI'!$A:$Y,25,FALSE)</f>
        <v>3</v>
      </c>
    </row>
    <row r="141" spans="1:17" ht="28" customHeight="1" x14ac:dyDescent="0.6">
      <c r="A141" s="82" t="str">
        <f>'Enrollee File- PASTE FROM WIKI'!A140</f>
        <v>9fcbe58a-545d-4799-8b85-a5c200b6a64a</v>
      </c>
      <c r="B141" s="50" t="str">
        <f>VLOOKUP(A141,'Enrollee File- PASTE FROM WIKI'!$A:$D,3,FALSE)</f>
        <v>Veronica Diamond</v>
      </c>
      <c r="C141" s="35" t="str">
        <f>VLOOKUP(A141,'Enrollee File- PASTE FROM WIKI'!$A:$D,4,FALSE)</f>
        <v>Enrolled</v>
      </c>
      <c r="D141" s="25" t="str">
        <f>VLOOKUP(A141,'Enrollee File- PASTE FROM WIKI'!$A:$AP,42,FALSE)</f>
        <v>Margetina Velentzas</v>
      </c>
      <c r="E141" s="50" t="str">
        <f>VLOOKUP(A141,'Enrollee File- PASTE FROM WIKI'!$A:$AQ,43,FALSE)</f>
        <v xml:space="preserve">K422 Spring Creek Community School </v>
      </c>
      <c r="F141" s="36">
        <f>VLOOKUP(A141,'Enrollee File- PASTE FROM WIKI'!$A:$T,20,FALSE)</f>
        <v>3</v>
      </c>
      <c r="G141" s="36">
        <f>VLOOKUP(A141,'Enrollee File- PASTE FROM WIKI'!$A:$U,21,FALSE)</f>
        <v>3</v>
      </c>
      <c r="H141" s="36">
        <f>VLOOKUP(A141,'Enrollee File- PASTE FROM WIKI'!$A:$V,22,FALSE)</f>
        <v>3</v>
      </c>
      <c r="I141" s="36">
        <f>VLOOKUP(A141,'Enrollee File- PASTE FROM WIKI'!$A:$W,23,FALSE)</f>
        <v>3</v>
      </c>
      <c r="J141" s="37">
        <f>VLOOKUP(A141,'Enrollee File- PASTE FROM WIKI'!$A:$S,19,FALSE)</f>
        <v>3</v>
      </c>
      <c r="K141" s="50">
        <f>VLOOKUP(A141,'Enrollee File- PASTE FROM WIKI'!$A:$Z,26,FALSE)</f>
        <v>3</v>
      </c>
      <c r="L141" s="31">
        <f>VLOOKUP(A141,'Enrollee File- PASTE FROM WIKI'!$A:$AA,27,FALSE)</f>
        <v>3</v>
      </c>
      <c r="M141" s="31">
        <f>VLOOKUP(A141,'Enrollee File- PASTE FROM WIKI'!$A:$AB,28,FALSE)</f>
        <v>3</v>
      </c>
      <c r="N141" s="31">
        <f>VLOOKUP(A141,'Enrollee File- PASTE FROM WIKI'!$A:$AC,29,FALSE)</f>
        <v>3</v>
      </c>
      <c r="O141" s="31">
        <f>VLOOKUP(A141,'Enrollee File- PASTE FROM WIKI'!$A:$AD,30,FALSE)</f>
        <v>3</v>
      </c>
      <c r="P141" s="31">
        <f>VLOOKUP(A141,'Enrollee File- PASTE FROM WIKI'!$A:$AO,41,FALSE)</f>
        <v>3</v>
      </c>
      <c r="Q141" s="33">
        <f>VLOOKUP(A141,'Enrollee File- PASTE FROM WIKI'!$A:$Y,25,FALSE)</f>
        <v>3</v>
      </c>
    </row>
    <row r="142" spans="1:17" ht="28" customHeight="1" x14ac:dyDescent="0.6">
      <c r="A142" s="82" t="str">
        <f>'Enrollee File- PASTE FROM WIKI'!A141</f>
        <v>bf2cb73c-fbd2-492e-be0e-a59e01599d0d</v>
      </c>
      <c r="B142" s="50" t="str">
        <f>VLOOKUP(A142,'Enrollee File- PASTE FROM WIKI'!$A:$D,3,FALSE)</f>
        <v>Wanda White</v>
      </c>
      <c r="C142" s="35" t="str">
        <f>VLOOKUP(A142,'Enrollee File- PASTE FROM WIKI'!$A:$D,4,FALSE)</f>
        <v>Enrolled</v>
      </c>
      <c r="D142" s="25" t="str">
        <f>VLOOKUP(A142,'Enrollee File- PASTE FROM WIKI'!$A:$AP,42,FALSE)</f>
        <v>Caileen Reilly</v>
      </c>
      <c r="E142" s="50" t="str">
        <f>VLOOKUP(A142,'Enrollee File- PASTE FROM WIKI'!$A:$AQ,43,FALSE)</f>
        <v xml:space="preserve">X089 P.S. 089 Bronx </v>
      </c>
      <c r="F142" s="36">
        <f>VLOOKUP(A142,'Enrollee File- PASTE FROM WIKI'!$A:$T,20,FALSE)</f>
        <v>3</v>
      </c>
      <c r="G142" s="36">
        <f>VLOOKUP(A142,'Enrollee File- PASTE FROM WIKI'!$A:$U,21,FALSE)</f>
        <v>3</v>
      </c>
      <c r="H142" s="36">
        <f>VLOOKUP(A142,'Enrollee File- PASTE FROM WIKI'!$A:$V,22,FALSE)</f>
        <v>3</v>
      </c>
      <c r="I142" s="36">
        <f>VLOOKUP(A142,'Enrollee File- PASTE FROM WIKI'!$A:$W,23,FALSE)</f>
        <v>3</v>
      </c>
      <c r="J142" s="37">
        <f>VLOOKUP(A142,'Enrollee File- PASTE FROM WIKI'!$A:$S,19,FALSE)</f>
        <v>3</v>
      </c>
      <c r="K142" s="50">
        <f>VLOOKUP(A142,'Enrollee File- PASTE FROM WIKI'!$A:$Z,26,FALSE)</f>
        <v>3</v>
      </c>
      <c r="L142" s="31">
        <f>VLOOKUP(A142,'Enrollee File- PASTE FROM WIKI'!$A:$AA,27,FALSE)</f>
        <v>3</v>
      </c>
      <c r="M142" s="31">
        <f>VLOOKUP(A142,'Enrollee File- PASTE FROM WIKI'!$A:$AB,28,FALSE)</f>
        <v>3</v>
      </c>
      <c r="N142" s="31">
        <f>VLOOKUP(A142,'Enrollee File- PASTE FROM WIKI'!$A:$AC,29,FALSE)</f>
        <v>2</v>
      </c>
      <c r="O142" s="31">
        <f>VLOOKUP(A142,'Enrollee File- PASTE FROM WIKI'!$A:$AD,30,FALSE)</f>
        <v>3</v>
      </c>
      <c r="P142" s="31">
        <f>VLOOKUP(A142,'Enrollee File- PASTE FROM WIKI'!$A:$AO,41,FALSE)</f>
        <v>2</v>
      </c>
      <c r="Q142" s="33">
        <f>VLOOKUP(A142,'Enrollee File- PASTE FROM WIKI'!$A:$Y,25,FALSE)</f>
        <v>2.67</v>
      </c>
    </row>
    <row r="143" spans="1:17" ht="28" customHeight="1" x14ac:dyDescent="0.6">
      <c r="A143" s="82" t="str">
        <f>'Enrollee File- PASTE FROM WIKI'!A142</f>
        <v>3f9a2e78-6e01-43af-9249-a5b600a01420</v>
      </c>
      <c r="B143" s="50" t="str">
        <f>VLOOKUP(A143,'Enrollee File- PASTE FROM WIKI'!$A:$D,3,FALSE)</f>
        <v>Wesley Boone</v>
      </c>
      <c r="C143" s="35" t="str">
        <f>VLOOKUP(A143,'Enrollee File- PASTE FROM WIKI'!$A:$D,4,FALSE)</f>
        <v>Enrolled</v>
      </c>
      <c r="D143" s="25" t="str">
        <f>VLOOKUP(A143,'Enrollee File- PASTE FROM WIKI'!$A:$AP,42,FALSE)</f>
        <v>Samantha Cato</v>
      </c>
      <c r="E143" s="50" t="str">
        <f>VLOOKUP(A143,'Enrollee File- PASTE FROM WIKI'!$A:$AQ,43,FALSE)</f>
        <v xml:space="preserve">X303 I.S. X303 Leadership &amp; Community Service </v>
      </c>
      <c r="F143" s="36">
        <f>VLOOKUP(A143,'Enrollee File- PASTE FROM WIKI'!$A:$T,20,FALSE)</f>
        <v>2</v>
      </c>
      <c r="G143" s="36">
        <f>VLOOKUP(A143,'Enrollee File- PASTE FROM WIKI'!$A:$U,21,FALSE)</f>
        <v>3</v>
      </c>
      <c r="H143" s="36">
        <f>VLOOKUP(A143,'Enrollee File- PASTE FROM WIKI'!$A:$V,22,FALSE)</f>
        <v>3</v>
      </c>
      <c r="I143" s="36">
        <f>VLOOKUP(A143,'Enrollee File- PASTE FROM WIKI'!$A:$W,23,FALSE)</f>
        <v>3</v>
      </c>
      <c r="J143" s="37">
        <f>VLOOKUP(A143,'Enrollee File- PASTE FROM WIKI'!$A:$S,19,FALSE)</f>
        <v>2.75</v>
      </c>
      <c r="K143" s="50">
        <f>VLOOKUP(A143,'Enrollee File- PASTE FROM WIKI'!$A:$Z,26,FALSE)</f>
        <v>3</v>
      </c>
      <c r="L143" s="31">
        <f>VLOOKUP(A143,'Enrollee File- PASTE FROM WIKI'!$A:$AA,27,FALSE)</f>
        <v>2</v>
      </c>
      <c r="M143" s="31">
        <f>VLOOKUP(A143,'Enrollee File- PASTE FROM WIKI'!$A:$AB,28,FALSE)</f>
        <v>3</v>
      </c>
      <c r="N143" s="31">
        <f>VLOOKUP(A143,'Enrollee File- PASTE FROM WIKI'!$A:$AC,29,FALSE)</f>
        <v>3</v>
      </c>
      <c r="O143" s="31">
        <f>VLOOKUP(A143,'Enrollee File- PASTE FROM WIKI'!$A:$AD,30,FALSE)</f>
        <v>3</v>
      </c>
      <c r="P143" s="31">
        <f>VLOOKUP(A143,'Enrollee File- PASTE FROM WIKI'!$A:$AO,41,FALSE)</f>
        <v>2</v>
      </c>
      <c r="Q143" s="33">
        <f>VLOOKUP(A143,'Enrollee File- PASTE FROM WIKI'!$A:$Y,25,FALSE)</f>
        <v>2.67</v>
      </c>
    </row>
    <row r="144" spans="1:17" ht="28" customHeight="1" x14ac:dyDescent="0.6">
      <c r="A144" s="82" t="str">
        <f>'Enrollee File- PASTE FROM WIKI'!A143</f>
        <v>4c0b3bb3-9378-4cf3-8069-a51501482927</v>
      </c>
      <c r="B144" s="50" t="str">
        <f>VLOOKUP(A144,'Enrollee File- PASTE FROM WIKI'!$A:$D,3,FALSE)</f>
        <v>Wilkens Gilles</v>
      </c>
      <c r="C144" s="35" t="str">
        <f>VLOOKUP(A144,'Enrollee File- PASTE FROM WIKI'!$A:$D,4,FALSE)</f>
        <v>Enrolled</v>
      </c>
      <c r="D144" s="25" t="str">
        <f>VLOOKUP(A144,'Enrollee File- PASTE FROM WIKI'!$A:$AP,42,FALSE)</f>
        <v>Christian Dienna</v>
      </c>
      <c r="E144" s="50" t="str">
        <f>VLOOKUP(A144,'Enrollee File- PASTE FROM WIKI'!$A:$AQ,43,FALSE)</f>
        <v xml:space="preserve">M079 Dr. Horan School M079 </v>
      </c>
      <c r="F144" s="36">
        <f>VLOOKUP(A144,'Enrollee File- PASTE FROM WIKI'!$A:$T,20,FALSE)</f>
        <v>3</v>
      </c>
      <c r="G144" s="36">
        <f>VLOOKUP(A144,'Enrollee File- PASTE FROM WIKI'!$A:$U,21,FALSE)</f>
        <v>3</v>
      </c>
      <c r="H144" s="36">
        <f>VLOOKUP(A144,'Enrollee File- PASTE FROM WIKI'!$A:$V,22,FALSE)</f>
        <v>3</v>
      </c>
      <c r="I144" s="36">
        <f>VLOOKUP(A144,'Enrollee File- PASTE FROM WIKI'!$A:$W,23,FALSE)</f>
        <v>3</v>
      </c>
      <c r="J144" s="37">
        <f>VLOOKUP(A144,'Enrollee File- PASTE FROM WIKI'!$A:$S,19,FALSE)</f>
        <v>3</v>
      </c>
      <c r="K144" s="50">
        <f>VLOOKUP(A144,'Enrollee File- PASTE FROM WIKI'!$A:$Z,26,FALSE)</f>
        <v>3</v>
      </c>
      <c r="L144" s="31">
        <f>VLOOKUP(A144,'Enrollee File- PASTE FROM WIKI'!$A:$AA,27,FALSE)</f>
        <v>3</v>
      </c>
      <c r="M144" s="31">
        <f>VLOOKUP(A144,'Enrollee File- PASTE FROM WIKI'!$A:$AB,28,FALSE)</f>
        <v>2</v>
      </c>
      <c r="N144" s="31">
        <f>VLOOKUP(A144,'Enrollee File- PASTE FROM WIKI'!$A:$AC,29,FALSE)</f>
        <v>3</v>
      </c>
      <c r="O144" s="31">
        <f>VLOOKUP(A144,'Enrollee File- PASTE FROM WIKI'!$A:$AD,30,FALSE)</f>
        <v>3</v>
      </c>
      <c r="P144" s="31" t="str">
        <f>VLOOKUP(A144,'Enrollee File- PASTE FROM WIKI'!$A:$AO,41,FALSE)</f>
        <v>Missing</v>
      </c>
      <c r="Q144" s="33">
        <f>VLOOKUP(A144,'Enrollee File- PASTE FROM WIKI'!$A:$Y,25,FALSE)</f>
        <v>2.8</v>
      </c>
    </row>
    <row r="145" spans="1:17" ht="28" customHeight="1" x14ac:dyDescent="0.6">
      <c r="A145" s="82" t="str">
        <f>'Enrollee File- PASTE FROM WIKI'!A144</f>
        <v>226d8f7c-bfce-4a07-b2a8-a5f700d9a104</v>
      </c>
      <c r="B145" s="50" t="str">
        <f>VLOOKUP(A145,'Enrollee File- PASTE FROM WIKI'!$A:$D,3,FALSE)</f>
        <v>Will Lasky</v>
      </c>
      <c r="C145" s="35" t="str">
        <f>VLOOKUP(A145,'Enrollee File- PASTE FROM WIKI'!$A:$D,4,FALSE)</f>
        <v>Withdrawn</v>
      </c>
      <c r="D145" s="25">
        <f>VLOOKUP(A145,'Enrollee File- PASTE FROM WIKI'!$A:$AP,42,FALSE)</f>
        <v>0</v>
      </c>
      <c r="E145" s="50">
        <f>VLOOKUP(A145,'Enrollee File- PASTE FROM WIKI'!$A:$AQ,43,FALSE)</f>
        <v>0</v>
      </c>
      <c r="F145" s="36" t="str">
        <f>VLOOKUP(A145,'Enrollee File- PASTE FROM WIKI'!$A:$T,20,FALSE)</f>
        <v>Missing</v>
      </c>
      <c r="G145" s="36" t="str">
        <f>VLOOKUP(A145,'Enrollee File- PASTE FROM WIKI'!$A:$U,21,FALSE)</f>
        <v>Missing</v>
      </c>
      <c r="H145" s="36" t="str">
        <f>VLOOKUP(A145,'Enrollee File- PASTE FROM WIKI'!$A:$V,22,FALSE)</f>
        <v>Missing</v>
      </c>
      <c r="I145" s="36" t="str">
        <f>VLOOKUP(A145,'Enrollee File- PASTE FROM WIKI'!$A:$W,23,FALSE)</f>
        <v>Missing</v>
      </c>
      <c r="J145" s="37" t="str">
        <f>VLOOKUP(A145,'Enrollee File- PASTE FROM WIKI'!$A:$S,19,FALSE)</f>
        <v>Missing</v>
      </c>
      <c r="K145" s="50">
        <f>VLOOKUP(A145,'Enrollee File- PASTE FROM WIKI'!$A:$Z,26,FALSE)</f>
        <v>3</v>
      </c>
      <c r="L145" s="31">
        <f>VLOOKUP(A145,'Enrollee File- PASTE FROM WIKI'!$A:$AA,27,FALSE)</f>
        <v>3</v>
      </c>
      <c r="M145" s="31" t="str">
        <f>VLOOKUP(A145,'Enrollee File- PASTE FROM WIKI'!$A:$AB,28,FALSE)</f>
        <v>Missing</v>
      </c>
      <c r="N145" s="31" t="str">
        <f>VLOOKUP(A145,'Enrollee File- PASTE FROM WIKI'!$A:$AC,29,FALSE)</f>
        <v>Missing</v>
      </c>
      <c r="O145" s="31" t="str">
        <f>VLOOKUP(A145,'Enrollee File- PASTE FROM WIKI'!$A:$AD,30,FALSE)</f>
        <v>Missing</v>
      </c>
      <c r="P145" s="31" t="str">
        <f>VLOOKUP(A145,'Enrollee File- PASTE FROM WIKI'!$A:$AO,41,FALSE)</f>
        <v>Missing</v>
      </c>
      <c r="Q145" s="33">
        <f>VLOOKUP(A145,'Enrollee File- PASTE FROM WIKI'!$A:$Y,25,FALSE)</f>
        <v>3</v>
      </c>
    </row>
    <row r="146" spans="1:17" ht="28" customHeight="1" x14ac:dyDescent="0.6">
      <c r="A146" s="82" t="str">
        <f>'Enrollee File- PASTE FROM WIKI'!A145</f>
        <v>2257a1b5-0425-41b5-a0fb-a5a30055cbe3</v>
      </c>
      <c r="B146" s="50" t="str">
        <f>VLOOKUP(A146,'Enrollee File- PASTE FROM WIKI'!$A:$D,3,FALSE)</f>
        <v>William Lutz</v>
      </c>
      <c r="C146" s="35" t="str">
        <f>VLOOKUP(A146,'Enrollee File- PASTE FROM WIKI'!$A:$D,4,FALSE)</f>
        <v>Enrolled</v>
      </c>
      <c r="D146" s="25" t="str">
        <f>VLOOKUP(A146,'Enrollee File- PASTE FROM WIKI'!$A:$AP,42,FALSE)</f>
        <v>Andeisha Carbon</v>
      </c>
      <c r="E146" s="50" t="str">
        <f>VLOOKUP(A146,'Enrollee File- PASTE FROM WIKI'!$A:$AQ,43,FALSE)</f>
        <v xml:space="preserve">X323 Bronx Writing Academy </v>
      </c>
      <c r="F146" s="36">
        <f>VLOOKUP(A146,'Enrollee File- PASTE FROM WIKI'!$A:$T,20,FALSE)</f>
        <v>3</v>
      </c>
      <c r="G146" s="36">
        <f>VLOOKUP(A146,'Enrollee File- PASTE FROM WIKI'!$A:$U,21,FALSE)</f>
        <v>2</v>
      </c>
      <c r="H146" s="36">
        <f>VLOOKUP(A146,'Enrollee File- PASTE FROM WIKI'!$A:$V,22,FALSE)</f>
        <v>3</v>
      </c>
      <c r="I146" s="36">
        <f>VLOOKUP(A146,'Enrollee File- PASTE FROM WIKI'!$A:$W,23,FALSE)</f>
        <v>3</v>
      </c>
      <c r="J146" s="37">
        <f>VLOOKUP(A146,'Enrollee File- PASTE FROM WIKI'!$A:$S,19,FALSE)</f>
        <v>2.75</v>
      </c>
      <c r="K146" s="50">
        <f>VLOOKUP(A146,'Enrollee File- PASTE FROM WIKI'!$A:$Z,26,FALSE)</f>
        <v>2</v>
      </c>
      <c r="L146" s="31">
        <f>VLOOKUP(A146,'Enrollee File- PASTE FROM WIKI'!$A:$AA,27,FALSE)</f>
        <v>2</v>
      </c>
      <c r="M146" s="31">
        <f>VLOOKUP(A146,'Enrollee File- PASTE FROM WIKI'!$A:$AB,28,FALSE)</f>
        <v>3</v>
      </c>
      <c r="N146" s="31">
        <f>VLOOKUP(A146,'Enrollee File- PASTE FROM WIKI'!$A:$AC,29,FALSE)</f>
        <v>3</v>
      </c>
      <c r="O146" s="31">
        <f>VLOOKUP(A146,'Enrollee File- PASTE FROM WIKI'!$A:$AD,30,FALSE)</f>
        <v>3</v>
      </c>
      <c r="P146" s="31">
        <f>VLOOKUP(A146,'Enrollee File- PASTE FROM WIKI'!$A:$AO,41,FALSE)</f>
        <v>3</v>
      </c>
      <c r="Q146" s="33">
        <f>VLOOKUP(A146,'Enrollee File- PASTE FROM WIKI'!$A:$Y,25,FALSE)</f>
        <v>2.67</v>
      </c>
    </row>
    <row r="147" spans="1:17" ht="28" customHeight="1" x14ac:dyDescent="0.6">
      <c r="A147" s="82" t="str">
        <f>'Enrollee File- PASTE FROM WIKI'!A146</f>
        <v>7b6afd9c-2e3a-4116-b799-a4a4013aa29c</v>
      </c>
      <c r="B147" s="50" t="str">
        <f>VLOOKUP(A147,'Enrollee File- PASTE FROM WIKI'!$A:$D,3,FALSE)</f>
        <v>Yan Carlos Mejia</v>
      </c>
      <c r="C147" s="35" t="str">
        <f>VLOOKUP(A147,'Enrollee File- PASTE FROM WIKI'!$A:$D,4,FALSE)</f>
        <v>Enrolled</v>
      </c>
      <c r="D147" s="25" t="str">
        <f>VLOOKUP(A147,'Enrollee File- PASTE FROM WIKI'!$A:$AP,42,FALSE)</f>
        <v>Tamara Del Rosario</v>
      </c>
      <c r="E147" s="50" t="str">
        <f>VLOOKUP(A147,'Enrollee File- PASTE FROM WIKI'!$A:$AQ,43,FALSE)</f>
        <v xml:space="preserve">K562 Evergreen Middle School </v>
      </c>
      <c r="F147" s="36">
        <f>VLOOKUP(A147,'Enrollee File- PASTE FROM WIKI'!$A:$T,20,FALSE)</f>
        <v>3</v>
      </c>
      <c r="G147" s="36">
        <f>VLOOKUP(A147,'Enrollee File- PASTE FROM WIKI'!$A:$U,21,FALSE)</f>
        <v>3</v>
      </c>
      <c r="H147" s="36">
        <f>VLOOKUP(A147,'Enrollee File- PASTE FROM WIKI'!$A:$V,22,FALSE)</f>
        <v>2</v>
      </c>
      <c r="I147" s="36">
        <f>VLOOKUP(A147,'Enrollee File- PASTE FROM WIKI'!$A:$W,23,FALSE)</f>
        <v>3</v>
      </c>
      <c r="J147" s="37">
        <f>VLOOKUP(A147,'Enrollee File- PASTE FROM WIKI'!$A:$S,19,FALSE)</f>
        <v>2.75</v>
      </c>
      <c r="K147" s="50">
        <f>VLOOKUP(A147,'Enrollee File- PASTE FROM WIKI'!$A:$Z,26,FALSE)</f>
        <v>3</v>
      </c>
      <c r="L147" s="31">
        <f>VLOOKUP(A147,'Enrollee File- PASTE FROM WIKI'!$A:$AA,27,FALSE)</f>
        <v>3</v>
      </c>
      <c r="M147" s="31">
        <f>VLOOKUP(A147,'Enrollee File- PASTE FROM WIKI'!$A:$AB,28,FALSE)</f>
        <v>3</v>
      </c>
      <c r="N147" s="31">
        <f>VLOOKUP(A147,'Enrollee File- PASTE FROM WIKI'!$A:$AC,29,FALSE)</f>
        <v>3</v>
      </c>
      <c r="O147" s="31">
        <f>VLOOKUP(A147,'Enrollee File- PASTE FROM WIKI'!$A:$AD,30,FALSE)</f>
        <v>3</v>
      </c>
      <c r="P147" s="31">
        <f>VLOOKUP(A147,'Enrollee File- PASTE FROM WIKI'!$A:$AO,41,FALSE)</f>
        <v>3</v>
      </c>
      <c r="Q147" s="33">
        <f>VLOOKUP(A147,'Enrollee File- PASTE FROM WIKI'!$A:$Y,25,FALSE)</f>
        <v>3</v>
      </c>
    </row>
    <row r="148" spans="1:17" ht="28" customHeight="1" x14ac:dyDescent="0.6">
      <c r="A148" s="82" t="str">
        <f>'Enrollee File- PASTE FROM WIKI'!A147</f>
        <v>1c1ec790-5fed-465e-be15-a44a0146453c</v>
      </c>
      <c r="B148" s="50" t="str">
        <f>VLOOKUP(A148,'Enrollee File- PASTE FROM WIKI'!$A:$D,3,FALSE)</f>
        <v>Yasmeen Chisolm</v>
      </c>
      <c r="C148" s="35" t="str">
        <f>VLOOKUP(A148,'Enrollee File- PASTE FROM WIKI'!$A:$D,4,FALSE)</f>
        <v>Enrolled</v>
      </c>
      <c r="D148" s="25" t="str">
        <f>VLOOKUP(A148,'Enrollee File- PASTE FROM WIKI'!$A:$AP,42,FALSE)</f>
        <v>Christina Carlson</v>
      </c>
      <c r="E148" s="50" t="str">
        <f>VLOOKUP(A148,'Enrollee File- PASTE FROM WIKI'!$A:$AQ,43,FALSE)</f>
        <v xml:space="preserve">X089 P.S. 089 Bronx </v>
      </c>
      <c r="F148" s="36">
        <f>VLOOKUP(A148,'Enrollee File- PASTE FROM WIKI'!$A:$T,20,FALSE)</f>
        <v>3</v>
      </c>
      <c r="G148" s="36">
        <f>VLOOKUP(A148,'Enrollee File- PASTE FROM WIKI'!$A:$U,21,FALSE)</f>
        <v>3</v>
      </c>
      <c r="H148" s="36">
        <f>VLOOKUP(A148,'Enrollee File- PASTE FROM WIKI'!$A:$V,22,FALSE)</f>
        <v>3</v>
      </c>
      <c r="I148" s="36">
        <f>VLOOKUP(A148,'Enrollee File- PASTE FROM WIKI'!$A:$W,23,FALSE)</f>
        <v>3</v>
      </c>
      <c r="J148" s="37">
        <f>VLOOKUP(A148,'Enrollee File- PASTE FROM WIKI'!$A:$S,19,FALSE)</f>
        <v>3</v>
      </c>
      <c r="K148" s="50">
        <f>VLOOKUP(A148,'Enrollee File- PASTE FROM WIKI'!$A:$Z,26,FALSE)</f>
        <v>3</v>
      </c>
      <c r="L148" s="31">
        <f>VLOOKUP(A148,'Enrollee File- PASTE FROM WIKI'!$A:$AA,27,FALSE)</f>
        <v>3</v>
      </c>
      <c r="M148" s="31">
        <f>VLOOKUP(A148,'Enrollee File- PASTE FROM WIKI'!$A:$AB,28,FALSE)</f>
        <v>3</v>
      </c>
      <c r="N148" s="31">
        <f>VLOOKUP(A148,'Enrollee File- PASTE FROM WIKI'!$A:$AC,29,FALSE)</f>
        <v>3</v>
      </c>
      <c r="O148" s="31">
        <f>VLOOKUP(A148,'Enrollee File- PASTE FROM WIKI'!$A:$AD,30,FALSE)</f>
        <v>3</v>
      </c>
      <c r="P148" s="31">
        <f>VLOOKUP(A148,'Enrollee File- PASTE FROM WIKI'!$A:$AO,41,FALSE)</f>
        <v>2</v>
      </c>
      <c r="Q148" s="33">
        <f>VLOOKUP(A148,'Enrollee File- PASTE FROM WIKI'!$A:$Y,25,FALSE)</f>
        <v>2.83</v>
      </c>
    </row>
    <row r="149" spans="1:17" ht="28" customHeight="1" x14ac:dyDescent="0.6">
      <c r="A149" s="82" t="str">
        <f>'Enrollee File- PASTE FROM WIKI'!A148</f>
        <v>e113d8f0-6cda-4feb-8ff4-a5f3011c811d</v>
      </c>
      <c r="B149" s="50" t="str">
        <f>VLOOKUP(A149,'Enrollee File- PASTE FROM WIKI'!$A:$D,3,FALSE)</f>
        <v>Yessi Jimenez</v>
      </c>
      <c r="C149" s="35" t="str">
        <f>VLOOKUP(A149,'Enrollee File- PASTE FROM WIKI'!$A:$D,4,FALSE)</f>
        <v>Enrolled</v>
      </c>
      <c r="D149" s="25" t="str">
        <f>VLOOKUP(A149,'Enrollee File- PASTE FROM WIKI'!$A:$AP,42,FALSE)</f>
        <v>Jennifer Carnovale</v>
      </c>
      <c r="E149" s="50" t="str">
        <f>VLOOKUP(A149,'Enrollee File- PASTE FROM WIKI'!$A:$AQ,43,FALSE)</f>
        <v xml:space="preserve">X089 P.S. 089 Bronx </v>
      </c>
      <c r="F149" s="36">
        <f>VLOOKUP(A149,'Enrollee File- PASTE FROM WIKI'!$A:$T,20,FALSE)</f>
        <v>3</v>
      </c>
      <c r="G149" s="36">
        <f>VLOOKUP(A149,'Enrollee File- PASTE FROM WIKI'!$A:$U,21,FALSE)</f>
        <v>3</v>
      </c>
      <c r="H149" s="36">
        <f>VLOOKUP(A149,'Enrollee File- PASTE FROM WIKI'!$A:$V,22,FALSE)</f>
        <v>3</v>
      </c>
      <c r="I149" s="36">
        <f>VLOOKUP(A149,'Enrollee File- PASTE FROM WIKI'!$A:$W,23,FALSE)</f>
        <v>3</v>
      </c>
      <c r="J149" s="37">
        <f>VLOOKUP(A149,'Enrollee File- PASTE FROM WIKI'!$A:$S,19,FALSE)</f>
        <v>3</v>
      </c>
      <c r="K149" s="50">
        <f>VLOOKUP(A149,'Enrollee File- PASTE FROM WIKI'!$A:$Z,26,FALSE)</f>
        <v>3</v>
      </c>
      <c r="L149" s="31">
        <f>VLOOKUP(A149,'Enrollee File- PASTE FROM WIKI'!$A:$AA,27,FALSE)</f>
        <v>3</v>
      </c>
      <c r="M149" s="31">
        <f>VLOOKUP(A149,'Enrollee File- PASTE FROM WIKI'!$A:$AB,28,FALSE)</f>
        <v>2</v>
      </c>
      <c r="N149" s="31">
        <f>VLOOKUP(A149,'Enrollee File- PASTE FROM WIKI'!$A:$AC,29,FALSE)</f>
        <v>2</v>
      </c>
      <c r="O149" s="31">
        <f>VLOOKUP(A149,'Enrollee File- PASTE FROM WIKI'!$A:$AD,30,FALSE)</f>
        <v>2</v>
      </c>
      <c r="P149" s="31">
        <f>VLOOKUP(A149,'Enrollee File- PASTE FROM WIKI'!$A:$AO,41,FALSE)</f>
        <v>3</v>
      </c>
      <c r="Q149" s="33">
        <f>VLOOKUP(A149,'Enrollee File- PASTE FROM WIKI'!$A:$Y,25,FALSE)</f>
        <v>2.5</v>
      </c>
    </row>
    <row r="150" spans="1:17" ht="28" customHeight="1" x14ac:dyDescent="0.6">
      <c r="A150" s="82" t="str">
        <f>'Enrollee File- PASTE FROM WIKI'!A149</f>
        <v>23557c07-59a7-4669-a72c-a5ec0075c14a</v>
      </c>
      <c r="B150" s="50" t="str">
        <f>VLOOKUP(A150,'Enrollee File- PASTE FROM WIKI'!$A:$D,3,FALSE)</f>
        <v>Yukie Sugahara</v>
      </c>
      <c r="C150" s="35" t="str">
        <f>VLOOKUP(A150,'Enrollee File- PASTE FROM WIKI'!$A:$D,4,FALSE)</f>
        <v>Enrolled</v>
      </c>
      <c r="D150" s="25" t="str">
        <f>VLOOKUP(A150,'Enrollee File- PASTE FROM WIKI'!$A:$AP,42,FALSE)</f>
        <v>Lori-Ann Lowe</v>
      </c>
      <c r="E150" s="50" t="str">
        <f>VLOOKUP(A150,'Enrollee File- PASTE FROM WIKI'!$A:$AQ,43,FALSE)</f>
        <v xml:space="preserve">X161 P.S. 161 Juan Ponce De Leon School </v>
      </c>
      <c r="F150" s="36">
        <f>VLOOKUP(A150,'Enrollee File- PASTE FROM WIKI'!$A:$T,20,FALSE)</f>
        <v>3</v>
      </c>
      <c r="G150" s="36">
        <f>VLOOKUP(A150,'Enrollee File- PASTE FROM WIKI'!$A:$U,21,FALSE)</f>
        <v>3</v>
      </c>
      <c r="H150" s="36">
        <f>VLOOKUP(A150,'Enrollee File- PASTE FROM WIKI'!$A:$V,22,FALSE)</f>
        <v>3</v>
      </c>
      <c r="I150" s="36">
        <f>VLOOKUP(A150,'Enrollee File- PASTE FROM WIKI'!$A:$W,23,FALSE)</f>
        <v>3</v>
      </c>
      <c r="J150" s="37">
        <f>VLOOKUP(A150,'Enrollee File- PASTE FROM WIKI'!$A:$S,19,FALSE)</f>
        <v>3</v>
      </c>
      <c r="K150" s="50">
        <f>VLOOKUP(A150,'Enrollee File- PASTE FROM WIKI'!$A:$Z,26,FALSE)</f>
        <v>3</v>
      </c>
      <c r="L150" s="31">
        <f>VLOOKUP(A150,'Enrollee File- PASTE FROM WIKI'!$A:$AA,27,FALSE)</f>
        <v>3</v>
      </c>
      <c r="M150" s="31">
        <f>VLOOKUP(A150,'Enrollee File- PASTE FROM WIKI'!$A:$AB,28,FALSE)</f>
        <v>3</v>
      </c>
      <c r="N150" s="31">
        <f>VLOOKUP(A150,'Enrollee File- PASTE FROM WIKI'!$A:$AC,29,FALSE)</f>
        <v>3</v>
      </c>
      <c r="O150" s="31">
        <f>VLOOKUP(A150,'Enrollee File- PASTE FROM WIKI'!$A:$AD,30,FALSE)</f>
        <v>3</v>
      </c>
      <c r="P150" s="31" t="str">
        <f>VLOOKUP(A150,'Enrollee File- PASTE FROM WIKI'!$A:$AO,41,FALSE)</f>
        <v>Missing</v>
      </c>
      <c r="Q150" s="33">
        <f>VLOOKUP(A150,'Enrollee File- PASTE FROM WIKI'!$A:$Y,25,FALSE)</f>
        <v>3</v>
      </c>
    </row>
    <row r="151" spans="1:17" ht="28" customHeight="1" x14ac:dyDescent="0.6">
      <c r="A151" s="82" t="str">
        <f>'Enrollee File- PASTE FROM WIKI'!A150</f>
        <v>cd6386ea-a211-4fc0-8ff8-a5b400ded1c4</v>
      </c>
      <c r="B151" s="50" t="str">
        <f>VLOOKUP(A151,'Enrollee File- PASTE FROM WIKI'!$A:$D,3,FALSE)</f>
        <v>Zaiya Rucker</v>
      </c>
      <c r="C151" s="35" t="str">
        <f>VLOOKUP(A151,'Enrollee File- PASTE FROM WIKI'!$A:$D,4,FALSE)</f>
        <v>Enrolled</v>
      </c>
      <c r="D151" s="25" t="str">
        <f>VLOOKUP(A151,'Enrollee File- PASTE FROM WIKI'!$A:$AP,42,FALSE)</f>
        <v>Emily Thurston</v>
      </c>
      <c r="E151" s="50" t="str">
        <f>VLOOKUP(A151,'Enrollee File- PASTE FROM WIKI'!$A:$AQ,43,FALSE)</f>
        <v xml:space="preserve">K562 Evergreen Middle School </v>
      </c>
      <c r="F151" s="36">
        <f>VLOOKUP(A151,'Enrollee File- PASTE FROM WIKI'!$A:$T,20,FALSE)</f>
        <v>3</v>
      </c>
      <c r="G151" s="36">
        <f>VLOOKUP(A151,'Enrollee File- PASTE FROM WIKI'!$A:$U,21,FALSE)</f>
        <v>3</v>
      </c>
      <c r="H151" s="36">
        <f>VLOOKUP(A151,'Enrollee File- PASTE FROM WIKI'!$A:$V,22,FALSE)</f>
        <v>3</v>
      </c>
      <c r="I151" s="36">
        <f>VLOOKUP(A151,'Enrollee File- PASTE FROM WIKI'!$A:$W,23,FALSE)</f>
        <v>3</v>
      </c>
      <c r="J151" s="37">
        <f>VLOOKUP(A151,'Enrollee File- PASTE FROM WIKI'!$A:$S,19,FALSE)</f>
        <v>3</v>
      </c>
      <c r="K151" s="50">
        <f>VLOOKUP(A151,'Enrollee File- PASTE FROM WIKI'!$A:$Z,26,FALSE)</f>
        <v>3</v>
      </c>
      <c r="L151" s="31">
        <f>VLOOKUP(A151,'Enrollee File- PASTE FROM WIKI'!$A:$AA,27,FALSE)</f>
        <v>3</v>
      </c>
      <c r="M151" s="31">
        <f>VLOOKUP(A151,'Enrollee File- PASTE FROM WIKI'!$A:$AB,28,FALSE)</f>
        <v>3</v>
      </c>
      <c r="N151" s="31">
        <f>VLOOKUP(A151,'Enrollee File- PASTE FROM WIKI'!$A:$AC,29,FALSE)</f>
        <v>3</v>
      </c>
      <c r="O151" s="31">
        <f>VLOOKUP(A151,'Enrollee File- PASTE FROM WIKI'!$A:$AD,30,FALSE)</f>
        <v>2</v>
      </c>
      <c r="P151" s="31">
        <f>VLOOKUP(A151,'Enrollee File- PASTE FROM WIKI'!$A:$AO,41,FALSE)</f>
        <v>3</v>
      </c>
      <c r="Q151" s="33">
        <f>VLOOKUP(A151,'Enrollee File- PASTE FROM WIKI'!$A:$Y,25,FALSE)</f>
        <v>2.83</v>
      </c>
    </row>
  </sheetData>
  <sheetProtection formatCells="0" formatColumns="0" formatRows="0" sort="0" autoFilter="0" pivotTables="0"/>
  <autoFilter ref="A2:Q151"/>
  <mergeCells count="3">
    <mergeCell ref="F1:J1"/>
    <mergeCell ref="K1:Q1"/>
    <mergeCell ref="A1:E1"/>
  </mergeCells>
  <conditionalFormatting sqref="F1:Q1048576">
    <cfRule type="containsText" dxfId="32" priority="12" operator="containsText" text="Missing">
      <formula>NOT(ISERROR(SEARCH("Missing",F1)))</formula>
    </cfRule>
  </conditionalFormatting>
  <conditionalFormatting sqref="B152:Q1048576 F1:Q2 E2 E3:Q151 B2:C151">
    <cfRule type="containsErrors" dxfId="31" priority="11">
      <formula>ISERROR(B1)</formula>
    </cfRule>
  </conditionalFormatting>
  <conditionalFormatting sqref="E2:E151">
    <cfRule type="containsErrors" dxfId="30" priority="3">
      <formula>ISERROR(E2)</formula>
    </cfRule>
    <cfRule type="containsText" dxfId="29" priority="4" stopIfTrue="1" operator="containsText" text="Not enough data">
      <formula>NOT(ISERROR(SEARCH("Not enough data",E2)))</formula>
    </cfRule>
  </conditionalFormatting>
  <conditionalFormatting sqref="A3:A151">
    <cfRule type="duplicateValues" dxfId="28" priority="346"/>
    <cfRule type="duplicateValues" dxfId="27" priority="347"/>
    <cfRule type="duplicateValues" dxfId="26" priority="348"/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Errors" priority="1" id="{A4DB2EB5-122F-48B0-BDC9-EE57FE08A739}">
            <xm:f>ISERROR('Enrollee Calculator'!D1)</xm:f>
            <x14:dxf>
              <font>
                <color theme="0"/>
              </font>
            </x14:dxf>
          </x14:cfRule>
          <xm:sqref>D2</xm:sqref>
        </x14:conditionalFormatting>
        <x14:conditionalFormatting xmlns:xm="http://schemas.microsoft.com/office/excel/2006/main">
          <x14:cfRule type="containsErrors" priority="356" id="{C22A8C5E-9C80-4ABB-9E32-52DB6C58F9DF}">
            <xm:f>ISERROR('Enrollee Calculator'!D5)</xm:f>
            <x14:dxf>
              <font>
                <color theme="0"/>
              </font>
            </x14:dxf>
          </x14:cfRule>
          <xm:sqref>D3:D148</xm:sqref>
        </x14:conditionalFormatting>
        <x14:conditionalFormatting xmlns:xm="http://schemas.microsoft.com/office/excel/2006/main">
          <x14:cfRule type="containsErrors" priority="382" id="{C22A8C5E-9C80-4ABB-9E32-52DB6C58F9DF}">
            <xm:f>ISERROR('Enrollee Calculator'!D151)</xm:f>
            <x14:dxf>
              <font>
                <color theme="0"/>
              </font>
            </x14:dxf>
          </x14:cfRule>
          <xm:sqref>D150:D151</xm:sqref>
        </x14:conditionalFormatting>
        <x14:conditionalFormatting xmlns:xm="http://schemas.microsoft.com/office/excel/2006/main">
          <x14:cfRule type="containsErrors" priority="383" id="{C22A8C5E-9C80-4ABB-9E32-52DB6C58F9DF}">
            <xm:f>ISERROR('Enrollee Calculator'!#REF!)</xm:f>
            <x14:dxf>
              <font>
                <color theme="0"/>
              </font>
            </x14:dxf>
          </x14:cfRule>
          <xm:sqref>D149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126"/>
  <sheetViews>
    <sheetView tabSelected="1" topLeftCell="A100" workbookViewId="0">
      <selection activeCell="A56" sqref="A56:XFD57"/>
    </sheetView>
  </sheetViews>
  <sheetFormatPr defaultRowHeight="14.4" x14ac:dyDescent="0.55000000000000004"/>
  <cols>
    <col min="1" max="1" width="25.15625" customWidth="1"/>
    <col min="2" max="2" width="10.47265625" customWidth="1"/>
    <col min="3" max="3" width="14.47265625" customWidth="1"/>
    <col min="4" max="4" width="9.47265625" customWidth="1"/>
    <col min="5" max="6" width="12.7890625" customWidth="1"/>
    <col min="7" max="7" width="18.5234375" customWidth="1"/>
    <col min="8" max="8" width="13.47265625" customWidth="1"/>
  </cols>
  <sheetData>
    <row r="1" spans="1:9" x14ac:dyDescent="0.55000000000000004">
      <c r="A1" s="169" t="str">
        <f>'Coach File - PASTE FROM WIKI'!A1</f>
        <v>Coach Name</v>
      </c>
      <c r="B1" s="170" t="s">
        <v>757</v>
      </c>
      <c r="C1" s="168" t="s">
        <v>753</v>
      </c>
      <c r="D1" s="168"/>
      <c r="E1" s="168"/>
      <c r="F1" s="168"/>
      <c r="G1" s="168"/>
      <c r="H1" s="170" t="s">
        <v>756</v>
      </c>
    </row>
    <row r="2" spans="1:9" ht="28.8" x14ac:dyDescent="0.55000000000000004">
      <c r="A2" s="169"/>
      <c r="B2" s="170"/>
      <c r="C2" s="116" t="s">
        <v>754</v>
      </c>
      <c r="D2" s="117">
        <v>1</v>
      </c>
      <c r="E2" s="116" t="s">
        <v>5</v>
      </c>
      <c r="F2" s="116" t="s">
        <v>6</v>
      </c>
      <c r="G2" s="116" t="s">
        <v>755</v>
      </c>
      <c r="H2" s="170"/>
      <c r="I2" s="39"/>
    </row>
    <row r="3" spans="1:9" x14ac:dyDescent="0.55000000000000004">
      <c r="A3" s="96" t="str">
        <f>'Coach File - PASTE FROM WIKI'!A3</f>
        <v>Aiysha Cooper</v>
      </c>
      <c r="B3" s="96">
        <f>'Coach File - PASTE FROM WIKI'!H3</f>
        <v>1</v>
      </c>
      <c r="C3" s="96">
        <f>'Coach File - PASTE FROM WIKI'!B3</f>
        <v>3</v>
      </c>
      <c r="D3" s="96">
        <f>'Coach File - PASTE FROM WIKI'!C3</f>
        <v>3</v>
      </c>
      <c r="E3" s="96">
        <f>'Coach File - PASTE FROM WIKI'!D3</f>
        <v>3</v>
      </c>
      <c r="F3" s="96">
        <f>'Coach File - PASTE FROM WIKI'!E3</f>
        <v>3</v>
      </c>
      <c r="G3" s="96">
        <f>'Coach File - PASTE FROM WIKI'!F3</f>
        <v>3</v>
      </c>
      <c r="H3" s="96">
        <f>'Coach File - PASTE FROM WIKI'!G3</f>
        <v>1</v>
      </c>
    </row>
    <row r="4" spans="1:9" x14ac:dyDescent="0.55000000000000004">
      <c r="A4" s="96" t="str">
        <f>'Coach File - PASTE FROM WIKI'!A4</f>
        <v>Alexis Betancourt</v>
      </c>
      <c r="B4" s="96">
        <f>'Coach File - PASTE FROM WIKI'!H4</f>
        <v>2</v>
      </c>
      <c r="C4" s="96">
        <f>'Coach File - PASTE FROM WIKI'!B4</f>
        <v>2</v>
      </c>
      <c r="D4" s="96">
        <f>'Coach File - PASTE FROM WIKI'!C4</f>
        <v>2</v>
      </c>
      <c r="E4" s="96">
        <f>'Coach File - PASTE FROM WIKI'!D4</f>
        <v>2</v>
      </c>
      <c r="F4" s="96">
        <f>'Coach File - PASTE FROM WIKI'!E4</f>
        <v>2</v>
      </c>
      <c r="G4" s="96">
        <f>'Coach File - PASTE FROM WIKI'!F4</f>
        <v>2</v>
      </c>
      <c r="H4" s="96">
        <f>'Coach File - PASTE FROM WIKI'!G4</f>
        <v>2</v>
      </c>
    </row>
    <row r="5" spans="1:9" x14ac:dyDescent="0.55000000000000004">
      <c r="A5" s="96" t="str">
        <f>'Coach File - PASTE FROM WIKI'!A5</f>
        <v>Analia Penta</v>
      </c>
      <c r="B5" s="96">
        <f>'Coach File - PASTE FROM WIKI'!H5</f>
        <v>1</v>
      </c>
      <c r="C5" s="96">
        <f>'Coach File - PASTE FROM WIKI'!B5</f>
        <v>3</v>
      </c>
      <c r="D5" s="96">
        <f>'Coach File - PASTE FROM WIKI'!C5</f>
        <v>3</v>
      </c>
      <c r="E5" s="96">
        <f>'Coach File - PASTE FROM WIKI'!D5</f>
        <v>3</v>
      </c>
      <c r="F5" s="96">
        <f>'Coach File - PASTE FROM WIKI'!E5</f>
        <v>3</v>
      </c>
      <c r="G5" s="96">
        <f>'Coach File - PASTE FROM WIKI'!F5</f>
        <v>3</v>
      </c>
      <c r="H5" s="96">
        <f>'Coach File - PASTE FROM WIKI'!G5</f>
        <v>1</v>
      </c>
    </row>
    <row r="6" spans="1:9" x14ac:dyDescent="0.55000000000000004">
      <c r="A6" s="96" t="str">
        <f>'Coach File - PASTE FROM WIKI'!A6</f>
        <v>Andeisha Carbon</v>
      </c>
      <c r="B6" s="96">
        <f>'Coach File - PASTE FROM WIKI'!H6</f>
        <v>1</v>
      </c>
      <c r="C6" s="96">
        <f>'Coach File - PASTE FROM WIKI'!B6</f>
        <v>2.75</v>
      </c>
      <c r="D6" s="96">
        <f>'Coach File - PASTE FROM WIKI'!C6</f>
        <v>3</v>
      </c>
      <c r="E6" s="96">
        <f>'Coach File - PASTE FROM WIKI'!D6</f>
        <v>2</v>
      </c>
      <c r="F6" s="96">
        <f>'Coach File - PASTE FROM WIKI'!E6</f>
        <v>3</v>
      </c>
      <c r="G6" s="96">
        <f>'Coach File - PASTE FROM WIKI'!F6</f>
        <v>3</v>
      </c>
      <c r="H6" s="96">
        <f>'Coach File - PASTE FROM WIKI'!G6</f>
        <v>1</v>
      </c>
    </row>
    <row r="7" spans="1:9" x14ac:dyDescent="0.55000000000000004">
      <c r="A7" s="96" t="str">
        <f>'Coach File - PASTE FROM WIKI'!A7</f>
        <v>Andrea Mazza</v>
      </c>
      <c r="B7" s="96">
        <f>'Coach File - PASTE FROM WIKI'!H7</f>
        <v>1</v>
      </c>
      <c r="C7" s="96">
        <f>'Coach File - PASTE FROM WIKI'!B7</f>
        <v>3</v>
      </c>
      <c r="D7" s="96">
        <f>'Coach File - PASTE FROM WIKI'!C7</f>
        <v>3</v>
      </c>
      <c r="E7" s="96">
        <f>'Coach File - PASTE FROM WIKI'!D7</f>
        <v>3</v>
      </c>
      <c r="F7" s="96">
        <f>'Coach File - PASTE FROM WIKI'!E7</f>
        <v>3</v>
      </c>
      <c r="G7" s="96">
        <f>'Coach File - PASTE FROM WIKI'!F7</f>
        <v>3</v>
      </c>
      <c r="H7" s="96">
        <f>'Coach File - PASTE FROM WIKI'!G7</f>
        <v>1</v>
      </c>
    </row>
    <row r="8" spans="1:9" x14ac:dyDescent="0.55000000000000004">
      <c r="A8" s="96" t="str">
        <f>'Coach File - PASTE FROM WIKI'!A8</f>
        <v>Andrew  Cloherty</v>
      </c>
      <c r="B8" s="96">
        <f>'Coach File - PASTE FROM WIKI'!H8</f>
        <v>1</v>
      </c>
      <c r="C8" s="96">
        <f>'Coach File - PASTE FROM WIKI'!B8</f>
        <v>3</v>
      </c>
      <c r="D8" s="96">
        <f>'Coach File - PASTE FROM WIKI'!C8</f>
        <v>3</v>
      </c>
      <c r="E8" s="96">
        <f>'Coach File - PASTE FROM WIKI'!D8</f>
        <v>3</v>
      </c>
      <c r="F8" s="96">
        <f>'Coach File - PASTE FROM WIKI'!E8</f>
        <v>3</v>
      </c>
      <c r="G8" s="96">
        <f>'Coach File - PASTE FROM WIKI'!F8</f>
        <v>3</v>
      </c>
      <c r="H8" s="96">
        <f>'Coach File - PASTE FROM WIKI'!G8</f>
        <v>1</v>
      </c>
    </row>
    <row r="9" spans="1:9" x14ac:dyDescent="0.55000000000000004">
      <c r="A9" s="96" t="str">
        <f>'Coach File - PASTE FROM WIKI'!A9</f>
        <v>Angie Torres</v>
      </c>
      <c r="B9" s="96">
        <f>'Coach File - PASTE FROM WIKI'!H9</f>
        <v>1</v>
      </c>
      <c r="C9" s="96">
        <f>'Coach File - PASTE FROM WIKI'!B9</f>
        <v>2.25</v>
      </c>
      <c r="D9" s="96">
        <f>'Coach File - PASTE FROM WIKI'!C9</f>
        <v>2</v>
      </c>
      <c r="E9" s="96">
        <f>'Coach File - PASTE FROM WIKI'!D9</f>
        <v>2</v>
      </c>
      <c r="F9" s="96">
        <f>'Coach File - PASTE FROM WIKI'!E9</f>
        <v>2</v>
      </c>
      <c r="G9" s="96">
        <f>'Coach File - PASTE FROM WIKI'!F9</f>
        <v>3</v>
      </c>
      <c r="H9" s="96">
        <f>'Coach File - PASTE FROM WIKI'!G9</f>
        <v>1</v>
      </c>
    </row>
    <row r="10" spans="1:9" x14ac:dyDescent="0.55000000000000004">
      <c r="A10" s="96" t="str">
        <f>'Coach File - PASTE FROM WIKI'!A10</f>
        <v>Ashley Steed</v>
      </c>
      <c r="B10" s="96">
        <f>'Coach File - PASTE FROM WIKI'!H10</f>
        <v>2</v>
      </c>
      <c r="C10" s="96">
        <f>'Coach File - PASTE FROM WIKI'!B10</f>
        <v>2.88</v>
      </c>
      <c r="D10" s="96">
        <f>'Coach File - PASTE FROM WIKI'!C10</f>
        <v>3</v>
      </c>
      <c r="E10" s="96">
        <f>'Coach File - PASTE FROM WIKI'!D10</f>
        <v>3</v>
      </c>
      <c r="F10" s="96">
        <f>'Coach File - PASTE FROM WIKI'!E10</f>
        <v>2.5</v>
      </c>
      <c r="G10" s="96">
        <f>'Coach File - PASTE FROM WIKI'!F10</f>
        <v>3</v>
      </c>
      <c r="H10" s="96">
        <f>'Coach File - PASTE FROM WIKI'!G10</f>
        <v>2</v>
      </c>
    </row>
    <row r="11" spans="1:9" x14ac:dyDescent="0.55000000000000004">
      <c r="A11" s="96" t="str">
        <f>'Coach File - PASTE FROM WIKI'!A11</f>
        <v>Breanne Young</v>
      </c>
      <c r="B11" s="96">
        <f>'Coach File - PASTE FROM WIKI'!H11</f>
        <v>2</v>
      </c>
      <c r="C11" s="96">
        <f>'Coach File - PASTE FROM WIKI'!B11</f>
        <v>3</v>
      </c>
      <c r="D11" s="96">
        <f>'Coach File - PASTE FROM WIKI'!C11</f>
        <v>3</v>
      </c>
      <c r="E11" s="96">
        <f>'Coach File - PASTE FROM WIKI'!D11</f>
        <v>3</v>
      </c>
      <c r="F11" s="96">
        <f>'Coach File - PASTE FROM WIKI'!E11</f>
        <v>3</v>
      </c>
      <c r="G11" s="96">
        <f>'Coach File - PASTE FROM WIKI'!F11</f>
        <v>3</v>
      </c>
      <c r="H11" s="96">
        <f>'Coach File - PASTE FROM WIKI'!G11</f>
        <v>2</v>
      </c>
    </row>
    <row r="12" spans="1:9" x14ac:dyDescent="0.55000000000000004">
      <c r="A12" s="96" t="str">
        <f>'Coach File - PASTE FROM WIKI'!A12</f>
        <v>Brenton Be</v>
      </c>
      <c r="B12" s="96">
        <f>'Coach File - PASTE FROM WIKI'!H12</f>
        <v>1</v>
      </c>
      <c r="C12" s="96">
        <f>'Coach File - PASTE FROM WIKI'!B12</f>
        <v>3</v>
      </c>
      <c r="D12" s="96">
        <f>'Coach File - PASTE FROM WIKI'!C12</f>
        <v>3</v>
      </c>
      <c r="E12" s="96">
        <f>'Coach File - PASTE FROM WIKI'!D12</f>
        <v>3</v>
      </c>
      <c r="F12" s="96">
        <f>'Coach File - PASTE FROM WIKI'!E12</f>
        <v>3</v>
      </c>
      <c r="G12" s="96">
        <f>'Coach File - PASTE FROM WIKI'!F12</f>
        <v>3</v>
      </c>
      <c r="H12" s="96">
        <f>'Coach File - PASTE FROM WIKI'!G12</f>
        <v>1</v>
      </c>
    </row>
    <row r="13" spans="1:9" x14ac:dyDescent="0.55000000000000004">
      <c r="A13" s="96" t="str">
        <f>'Coach File - PASTE FROM WIKI'!A13</f>
        <v>Brittany Miller</v>
      </c>
      <c r="B13" s="96">
        <f>'Coach File - PASTE FROM WIKI'!H13</f>
        <v>1</v>
      </c>
      <c r="C13" s="96">
        <f>'Coach File - PASTE FROM WIKI'!B13</f>
        <v>2.5</v>
      </c>
      <c r="D13" s="96">
        <f>'Coach File - PASTE FROM WIKI'!C13</f>
        <v>2</v>
      </c>
      <c r="E13" s="96">
        <f>'Coach File - PASTE FROM WIKI'!D13</f>
        <v>2</v>
      </c>
      <c r="F13" s="96">
        <f>'Coach File - PASTE FROM WIKI'!E13</f>
        <v>3</v>
      </c>
      <c r="G13" s="96">
        <f>'Coach File - PASTE FROM WIKI'!F13</f>
        <v>3</v>
      </c>
      <c r="H13" s="96">
        <f>'Coach File - PASTE FROM WIKI'!G13</f>
        <v>1</v>
      </c>
    </row>
    <row r="14" spans="1:9" x14ac:dyDescent="0.55000000000000004">
      <c r="A14" s="96" t="str">
        <f>'Coach File - PASTE FROM WIKI'!A14</f>
        <v>Bushra Makiya</v>
      </c>
      <c r="B14" s="96">
        <f>'Coach File - PASTE FROM WIKI'!H14</f>
        <v>1</v>
      </c>
      <c r="C14" s="96">
        <f>'Coach File - PASTE FROM WIKI'!B14</f>
        <v>3</v>
      </c>
      <c r="D14" s="96">
        <f>'Coach File - PASTE FROM WIKI'!C14</f>
        <v>3</v>
      </c>
      <c r="E14" s="96">
        <f>'Coach File - PASTE FROM WIKI'!D14</f>
        <v>3</v>
      </c>
      <c r="F14" s="96">
        <f>'Coach File - PASTE FROM WIKI'!E14</f>
        <v>3</v>
      </c>
      <c r="G14" s="96">
        <f>'Coach File - PASTE FROM WIKI'!F14</f>
        <v>3</v>
      </c>
      <c r="H14" s="96">
        <f>'Coach File - PASTE FROM WIKI'!G14</f>
        <v>1</v>
      </c>
    </row>
    <row r="15" spans="1:9" x14ac:dyDescent="0.55000000000000004">
      <c r="A15" s="96" t="str">
        <f>'Coach File - PASTE FROM WIKI'!A15</f>
        <v>Caileen Reilly</v>
      </c>
      <c r="B15" s="96">
        <f>'Coach File - PASTE FROM WIKI'!H15</f>
        <v>1</v>
      </c>
      <c r="C15" s="96">
        <f>'Coach File - PASTE FROM WIKI'!B15</f>
        <v>3</v>
      </c>
      <c r="D15" s="96">
        <f>'Coach File - PASTE FROM WIKI'!C15</f>
        <v>3</v>
      </c>
      <c r="E15" s="96">
        <f>'Coach File - PASTE FROM WIKI'!D15</f>
        <v>3</v>
      </c>
      <c r="F15" s="96">
        <f>'Coach File - PASTE FROM WIKI'!E15</f>
        <v>3</v>
      </c>
      <c r="G15" s="96">
        <f>'Coach File - PASTE FROM WIKI'!F15</f>
        <v>3</v>
      </c>
      <c r="H15" s="96">
        <f>'Coach File - PASTE FROM WIKI'!G15</f>
        <v>1</v>
      </c>
    </row>
    <row r="16" spans="1:9" x14ac:dyDescent="0.55000000000000004">
      <c r="A16" s="96" t="str">
        <f>'Coach File - PASTE FROM WIKI'!A16</f>
        <v>Caitlin DeRousse</v>
      </c>
      <c r="B16" s="96">
        <f>'Coach File - PASTE FROM WIKI'!H16</f>
        <v>1</v>
      </c>
      <c r="C16" s="96">
        <f>'Coach File - PASTE FROM WIKI'!B16</f>
        <v>3</v>
      </c>
      <c r="D16" s="96">
        <f>'Coach File - PASTE FROM WIKI'!C16</f>
        <v>3</v>
      </c>
      <c r="E16" s="96">
        <f>'Coach File - PASTE FROM WIKI'!D16</f>
        <v>3</v>
      </c>
      <c r="F16" s="96">
        <f>'Coach File - PASTE FROM WIKI'!E16</f>
        <v>3</v>
      </c>
      <c r="G16" s="96">
        <f>'Coach File - PASTE FROM WIKI'!F16</f>
        <v>3</v>
      </c>
      <c r="H16" s="96">
        <f>'Coach File - PASTE FROM WIKI'!G16</f>
        <v>1</v>
      </c>
    </row>
    <row r="17" spans="1:8" x14ac:dyDescent="0.55000000000000004">
      <c r="A17" s="96" t="str">
        <f>'Coach File - PASTE FROM WIKI'!A17</f>
        <v>Carly Peterson</v>
      </c>
      <c r="B17" s="96">
        <f>'Coach File - PASTE FROM WIKI'!H17</f>
        <v>1</v>
      </c>
      <c r="C17" s="96">
        <f>'Coach File - PASTE FROM WIKI'!B17</f>
        <v>3</v>
      </c>
      <c r="D17" s="96">
        <f>'Coach File - PASTE FROM WIKI'!C17</f>
        <v>3</v>
      </c>
      <c r="E17" s="96">
        <f>'Coach File - PASTE FROM WIKI'!D17</f>
        <v>3</v>
      </c>
      <c r="F17" s="96">
        <f>'Coach File - PASTE FROM WIKI'!E17</f>
        <v>3</v>
      </c>
      <c r="G17" s="96">
        <f>'Coach File - PASTE FROM WIKI'!F17</f>
        <v>3</v>
      </c>
      <c r="H17" s="96">
        <f>'Coach File - PASTE FROM WIKI'!G17</f>
        <v>1</v>
      </c>
    </row>
    <row r="18" spans="1:8" x14ac:dyDescent="0.55000000000000004">
      <c r="A18" s="96" t="str">
        <f>'Coach File - PASTE FROM WIKI'!A18</f>
        <v>Charlotte Wellington</v>
      </c>
      <c r="B18" s="96">
        <f>'Coach File - PASTE FROM WIKI'!H18</f>
        <v>2</v>
      </c>
      <c r="C18" s="96">
        <f>'Coach File - PASTE FROM WIKI'!B18</f>
        <v>2</v>
      </c>
      <c r="D18" s="96">
        <f>'Coach File - PASTE FROM WIKI'!C18</f>
        <v>2</v>
      </c>
      <c r="E18" s="96">
        <f>'Coach File - PASTE FROM WIKI'!D18</f>
        <v>2</v>
      </c>
      <c r="F18" s="96">
        <f>'Coach File - PASTE FROM WIKI'!E18</f>
        <v>2</v>
      </c>
      <c r="G18" s="96">
        <f>'Coach File - PASTE FROM WIKI'!F18</f>
        <v>2</v>
      </c>
      <c r="H18" s="96">
        <f>'Coach File - PASTE FROM WIKI'!G18</f>
        <v>2</v>
      </c>
    </row>
    <row r="19" spans="1:8" x14ac:dyDescent="0.55000000000000004">
      <c r="A19" s="96" t="str">
        <f>'Coach File - PASTE FROM WIKI'!A19</f>
        <v>Christian Dienna</v>
      </c>
      <c r="B19" s="96">
        <f>'Coach File - PASTE FROM WIKI'!H19</f>
        <v>2</v>
      </c>
      <c r="C19" s="96">
        <f>'Coach File - PASTE FROM WIKI'!B19</f>
        <v>2.88</v>
      </c>
      <c r="D19" s="96">
        <f>'Coach File - PASTE FROM WIKI'!C19</f>
        <v>3</v>
      </c>
      <c r="E19" s="96">
        <f>'Coach File - PASTE FROM WIKI'!D19</f>
        <v>2.5</v>
      </c>
      <c r="F19" s="96">
        <f>'Coach File - PASTE FROM WIKI'!E19</f>
        <v>3</v>
      </c>
      <c r="G19" s="96">
        <f>'Coach File - PASTE FROM WIKI'!F19</f>
        <v>3</v>
      </c>
      <c r="H19" s="96">
        <f>'Coach File - PASTE FROM WIKI'!G19</f>
        <v>2</v>
      </c>
    </row>
    <row r="20" spans="1:8" x14ac:dyDescent="0.55000000000000004">
      <c r="A20" s="96" t="str">
        <f>'Coach File - PASTE FROM WIKI'!A20</f>
        <v>Christina  Desources</v>
      </c>
      <c r="B20" s="96">
        <f>'Coach File - PASTE FROM WIKI'!H20</f>
        <v>1</v>
      </c>
      <c r="C20" s="96">
        <f>'Coach File - PASTE FROM WIKI'!B20</f>
        <v>2.5</v>
      </c>
      <c r="D20" s="96">
        <f>'Coach File - PASTE FROM WIKI'!C20</f>
        <v>2</v>
      </c>
      <c r="E20" s="96">
        <f>'Coach File - PASTE FROM WIKI'!D20</f>
        <v>3</v>
      </c>
      <c r="F20" s="96">
        <f>'Coach File - PASTE FROM WIKI'!E20</f>
        <v>2</v>
      </c>
      <c r="G20" s="96">
        <f>'Coach File - PASTE FROM WIKI'!F20</f>
        <v>3</v>
      </c>
      <c r="H20" s="96">
        <f>'Coach File - PASTE FROM WIKI'!G20</f>
        <v>1</v>
      </c>
    </row>
    <row r="21" spans="1:8" x14ac:dyDescent="0.55000000000000004">
      <c r="A21" s="96" t="str">
        <f>'Coach File - PASTE FROM WIKI'!A21</f>
        <v>Christina Allen</v>
      </c>
      <c r="B21" s="96">
        <f>'Coach File - PASTE FROM WIKI'!H21</f>
        <v>1</v>
      </c>
      <c r="C21" s="96">
        <f>'Coach File - PASTE FROM WIKI'!B21</f>
        <v>3</v>
      </c>
      <c r="D21" s="96">
        <f>'Coach File - PASTE FROM WIKI'!C21</f>
        <v>3</v>
      </c>
      <c r="E21" s="96">
        <f>'Coach File - PASTE FROM WIKI'!D21</f>
        <v>3</v>
      </c>
      <c r="F21" s="96">
        <f>'Coach File - PASTE FROM WIKI'!E21</f>
        <v>3</v>
      </c>
      <c r="G21" s="96">
        <f>'Coach File - PASTE FROM WIKI'!F21</f>
        <v>3</v>
      </c>
      <c r="H21" s="96">
        <f>'Coach File - PASTE FROM WIKI'!G21</f>
        <v>1</v>
      </c>
    </row>
    <row r="22" spans="1:8" x14ac:dyDescent="0.55000000000000004">
      <c r="A22" s="96" t="str">
        <f>'Coach File - PASTE FROM WIKI'!A22</f>
        <v>Christina Carlson</v>
      </c>
      <c r="B22" s="96">
        <f>'Coach File - PASTE FROM WIKI'!H22</f>
        <v>2</v>
      </c>
      <c r="C22" s="96">
        <f>'Coach File - PASTE FROM WIKI'!B22</f>
        <v>2.63</v>
      </c>
      <c r="D22" s="96">
        <f>'Coach File - PASTE FROM WIKI'!C22</f>
        <v>2.5</v>
      </c>
      <c r="E22" s="96">
        <f>'Coach File - PASTE FROM WIKI'!D22</f>
        <v>2.5</v>
      </c>
      <c r="F22" s="96">
        <f>'Coach File - PASTE FROM WIKI'!E22</f>
        <v>3</v>
      </c>
      <c r="G22" s="96">
        <f>'Coach File - PASTE FROM WIKI'!F22</f>
        <v>2.5</v>
      </c>
      <c r="H22" s="96">
        <f>'Coach File - PASTE FROM WIKI'!G22</f>
        <v>2</v>
      </c>
    </row>
    <row r="23" spans="1:8" x14ac:dyDescent="0.55000000000000004">
      <c r="A23" s="96" t="str">
        <f>'Coach File - PASTE FROM WIKI'!A23</f>
        <v>Christopher MacDevitt</v>
      </c>
      <c r="B23" s="96">
        <f>'Coach File - PASTE FROM WIKI'!H23</f>
        <v>1</v>
      </c>
      <c r="C23" s="96">
        <f>'Coach File - PASTE FROM WIKI'!B23</f>
        <v>2.75</v>
      </c>
      <c r="D23" s="96">
        <f>'Coach File - PASTE FROM WIKI'!C23</f>
        <v>3</v>
      </c>
      <c r="E23" s="96">
        <f>'Coach File - PASTE FROM WIKI'!D23</f>
        <v>2</v>
      </c>
      <c r="F23" s="96">
        <f>'Coach File - PASTE FROM WIKI'!E23</f>
        <v>3</v>
      </c>
      <c r="G23" s="96">
        <f>'Coach File - PASTE FROM WIKI'!F23</f>
        <v>3</v>
      </c>
      <c r="H23" s="96">
        <f>'Coach File - PASTE FROM WIKI'!G23</f>
        <v>1</v>
      </c>
    </row>
    <row r="24" spans="1:8" x14ac:dyDescent="0.55000000000000004">
      <c r="A24" s="96" t="str">
        <f>'Coach File - PASTE FROM WIKI'!A24</f>
        <v>Claudette Oliveras</v>
      </c>
      <c r="B24" s="96">
        <f>'Coach File - PASTE FROM WIKI'!H24</f>
        <v>1</v>
      </c>
      <c r="C24" s="96">
        <f>'Coach File - PASTE FROM WIKI'!B24</f>
        <v>3</v>
      </c>
      <c r="D24" s="96">
        <f>'Coach File - PASTE FROM WIKI'!C24</f>
        <v>3</v>
      </c>
      <c r="E24" s="96">
        <f>'Coach File - PASTE FROM WIKI'!D24</f>
        <v>3</v>
      </c>
      <c r="F24" s="96">
        <f>'Coach File - PASTE FROM WIKI'!E24</f>
        <v>3</v>
      </c>
      <c r="G24" s="96">
        <f>'Coach File - PASTE FROM WIKI'!F24</f>
        <v>3</v>
      </c>
      <c r="H24" s="96">
        <f>'Coach File - PASTE FROM WIKI'!G24</f>
        <v>1</v>
      </c>
    </row>
    <row r="25" spans="1:8" x14ac:dyDescent="0.55000000000000004">
      <c r="A25" s="96" t="str">
        <f>'Coach File - PASTE FROM WIKI'!A25</f>
        <v>Dalvin Bartley</v>
      </c>
      <c r="B25" s="96">
        <f>'Coach File - PASTE FROM WIKI'!H25</f>
        <v>1</v>
      </c>
      <c r="C25" s="96">
        <f>'Coach File - PASTE FROM WIKI'!B25</f>
        <v>2.5</v>
      </c>
      <c r="D25" s="96">
        <f>'Coach File - PASTE FROM WIKI'!C25</f>
        <v>3</v>
      </c>
      <c r="E25" s="96">
        <f>'Coach File - PASTE FROM WIKI'!D25</f>
        <v>2</v>
      </c>
      <c r="F25" s="96">
        <f>'Coach File - PASTE FROM WIKI'!E25</f>
        <v>3</v>
      </c>
      <c r="G25" s="96">
        <f>'Coach File - PASTE FROM WIKI'!F25</f>
        <v>2</v>
      </c>
      <c r="H25" s="96">
        <f>'Coach File - PASTE FROM WIKI'!G25</f>
        <v>1</v>
      </c>
    </row>
    <row r="26" spans="1:8" x14ac:dyDescent="0.55000000000000004">
      <c r="A26" s="96" t="str">
        <f>'Coach File - PASTE FROM WIKI'!A26</f>
        <v>Damen Davis</v>
      </c>
      <c r="B26" s="96">
        <f>'Coach File - PASTE FROM WIKI'!H26</f>
        <v>1</v>
      </c>
      <c r="C26" s="96">
        <f>'Coach File - PASTE FROM WIKI'!B26</f>
        <v>2.75</v>
      </c>
      <c r="D26" s="96">
        <f>'Coach File - PASTE FROM WIKI'!C26</f>
        <v>3</v>
      </c>
      <c r="E26" s="96">
        <f>'Coach File - PASTE FROM WIKI'!D26</f>
        <v>3</v>
      </c>
      <c r="F26" s="96">
        <f>'Coach File - PASTE FROM WIKI'!E26</f>
        <v>2</v>
      </c>
      <c r="G26" s="96">
        <f>'Coach File - PASTE FROM WIKI'!F26</f>
        <v>3</v>
      </c>
      <c r="H26" s="96">
        <f>'Coach File - PASTE FROM WIKI'!G26</f>
        <v>1</v>
      </c>
    </row>
    <row r="27" spans="1:8" x14ac:dyDescent="0.55000000000000004">
      <c r="A27" s="96" t="str">
        <f>'Coach File - PASTE FROM WIKI'!A27</f>
        <v>Dana Diaz</v>
      </c>
      <c r="B27" s="96">
        <f>'Coach File - PASTE FROM WIKI'!H27</f>
        <v>2</v>
      </c>
      <c r="C27" s="96">
        <f>'Coach File - PASTE FROM WIKI'!B27</f>
        <v>3</v>
      </c>
      <c r="D27" s="96">
        <f>'Coach File - PASTE FROM WIKI'!C27</f>
        <v>3</v>
      </c>
      <c r="E27" s="96">
        <f>'Coach File - PASTE FROM WIKI'!D27</f>
        <v>3</v>
      </c>
      <c r="F27" s="96">
        <f>'Coach File - PASTE FROM WIKI'!E27</f>
        <v>3</v>
      </c>
      <c r="G27" s="96">
        <f>'Coach File - PASTE FROM WIKI'!F27</f>
        <v>3</v>
      </c>
      <c r="H27" s="96">
        <f>'Coach File - PASTE FROM WIKI'!G27</f>
        <v>2</v>
      </c>
    </row>
    <row r="28" spans="1:8" x14ac:dyDescent="0.55000000000000004">
      <c r="A28" s="96" t="str">
        <f>'Coach File - PASTE FROM WIKI'!A28</f>
        <v>Danielle Cooley</v>
      </c>
      <c r="B28" s="96">
        <f>'Coach File - PASTE FROM WIKI'!H28</f>
        <v>1</v>
      </c>
      <c r="C28" s="96">
        <f>'Coach File - PASTE FROM WIKI'!B28</f>
        <v>2.75</v>
      </c>
      <c r="D28" s="96">
        <f>'Coach File - PASTE FROM WIKI'!C28</f>
        <v>3</v>
      </c>
      <c r="E28" s="96">
        <f>'Coach File - PASTE FROM WIKI'!D28</f>
        <v>2</v>
      </c>
      <c r="F28" s="96">
        <f>'Coach File - PASTE FROM WIKI'!E28</f>
        <v>3</v>
      </c>
      <c r="G28" s="96">
        <f>'Coach File - PASTE FROM WIKI'!F28</f>
        <v>3</v>
      </c>
      <c r="H28" s="96">
        <f>'Coach File - PASTE FROM WIKI'!G28</f>
        <v>1</v>
      </c>
    </row>
    <row r="29" spans="1:8" x14ac:dyDescent="0.55000000000000004">
      <c r="A29" s="96" t="str">
        <f>'Coach File - PASTE FROM WIKI'!A29</f>
        <v>Deirdre Metcalf</v>
      </c>
      <c r="B29" s="96">
        <f>'Coach File - PASTE FROM WIKI'!H29</f>
        <v>2</v>
      </c>
      <c r="C29" s="96">
        <f>'Coach File - PASTE FROM WIKI'!B29</f>
        <v>2.63</v>
      </c>
      <c r="D29" s="96">
        <f>'Coach File - PASTE FROM WIKI'!C29</f>
        <v>2</v>
      </c>
      <c r="E29" s="96">
        <f>'Coach File - PASTE FROM WIKI'!D29</f>
        <v>2.5</v>
      </c>
      <c r="F29" s="96">
        <f>'Coach File - PASTE FROM WIKI'!E29</f>
        <v>3</v>
      </c>
      <c r="G29" s="96">
        <f>'Coach File - PASTE FROM WIKI'!F29</f>
        <v>3</v>
      </c>
      <c r="H29" s="96">
        <f>'Coach File - PASTE FROM WIKI'!G29</f>
        <v>2</v>
      </c>
    </row>
    <row r="30" spans="1:8" x14ac:dyDescent="0.55000000000000004">
      <c r="A30" s="96" t="str">
        <f>'Coach File - PASTE FROM WIKI'!A30</f>
        <v>Drusilla Sawyer</v>
      </c>
      <c r="B30" s="96">
        <f>'Coach File - PASTE FROM WIKI'!H30</f>
        <v>2</v>
      </c>
      <c r="C30" s="96">
        <f>'Coach File - PASTE FROM WIKI'!B30</f>
        <v>3</v>
      </c>
      <c r="D30" s="96">
        <f>'Coach File - PASTE FROM WIKI'!C30</f>
        <v>3</v>
      </c>
      <c r="E30" s="96">
        <f>'Coach File - PASTE FROM WIKI'!D30</f>
        <v>3</v>
      </c>
      <c r="F30" s="96">
        <f>'Coach File - PASTE FROM WIKI'!E30</f>
        <v>3</v>
      </c>
      <c r="G30" s="96">
        <f>'Coach File - PASTE FROM WIKI'!F30</f>
        <v>3</v>
      </c>
      <c r="H30" s="96">
        <f>'Coach File - PASTE FROM WIKI'!G30</f>
        <v>2</v>
      </c>
    </row>
    <row r="31" spans="1:8" x14ac:dyDescent="0.55000000000000004">
      <c r="A31" s="96" t="str">
        <f>'Coach File - PASTE FROM WIKI'!A31</f>
        <v>Eileen Olivera</v>
      </c>
      <c r="B31" s="96">
        <f>'Coach File - PASTE FROM WIKI'!H31</f>
        <v>1</v>
      </c>
      <c r="C31" s="96">
        <f>'Coach File - PASTE FROM WIKI'!B31</f>
        <v>3</v>
      </c>
      <c r="D31" s="96">
        <f>'Coach File - PASTE FROM WIKI'!C31</f>
        <v>3</v>
      </c>
      <c r="E31" s="96">
        <f>'Coach File - PASTE FROM WIKI'!D31</f>
        <v>3</v>
      </c>
      <c r="F31" s="96">
        <f>'Coach File - PASTE FROM WIKI'!E31</f>
        <v>3</v>
      </c>
      <c r="G31" s="96">
        <f>'Coach File - PASTE FROM WIKI'!F31</f>
        <v>3</v>
      </c>
      <c r="H31" s="96">
        <f>'Coach File - PASTE FROM WIKI'!G31</f>
        <v>1</v>
      </c>
    </row>
    <row r="32" spans="1:8" x14ac:dyDescent="0.55000000000000004">
      <c r="A32" s="96" t="str">
        <f>'Coach File - PASTE FROM WIKI'!A32</f>
        <v>Eliann Rodriguez</v>
      </c>
      <c r="B32" s="96">
        <f>'Coach File - PASTE FROM WIKI'!H32</f>
        <v>1</v>
      </c>
      <c r="C32" s="96">
        <f>'Coach File - PASTE FROM WIKI'!B32</f>
        <v>2.75</v>
      </c>
      <c r="D32" s="96">
        <f>'Coach File - PASTE FROM WIKI'!C32</f>
        <v>3</v>
      </c>
      <c r="E32" s="96">
        <f>'Coach File - PASTE FROM WIKI'!D32</f>
        <v>2</v>
      </c>
      <c r="F32" s="96">
        <f>'Coach File - PASTE FROM WIKI'!E32</f>
        <v>3</v>
      </c>
      <c r="G32" s="96">
        <f>'Coach File - PASTE FROM WIKI'!F32</f>
        <v>3</v>
      </c>
      <c r="H32" s="96">
        <f>'Coach File - PASTE FROM WIKI'!G32</f>
        <v>1</v>
      </c>
    </row>
    <row r="33" spans="1:8" x14ac:dyDescent="0.55000000000000004">
      <c r="A33" s="96" t="str">
        <f>'Coach File - PASTE FROM WIKI'!A33</f>
        <v>Elizabeth Kiernan</v>
      </c>
      <c r="B33" s="96">
        <f>'Coach File - PASTE FROM WIKI'!H33</f>
        <v>1</v>
      </c>
      <c r="C33" s="96">
        <f>'Coach File - PASTE FROM WIKI'!B33</f>
        <v>3</v>
      </c>
      <c r="D33" s="96">
        <f>'Coach File - PASTE FROM WIKI'!C33</f>
        <v>3</v>
      </c>
      <c r="E33" s="96">
        <f>'Coach File - PASTE FROM WIKI'!D33</f>
        <v>3</v>
      </c>
      <c r="F33" s="96">
        <f>'Coach File - PASTE FROM WIKI'!E33</f>
        <v>3</v>
      </c>
      <c r="G33" s="96">
        <f>'Coach File - PASTE FROM WIKI'!F33</f>
        <v>3</v>
      </c>
      <c r="H33" s="96">
        <f>'Coach File - PASTE FROM WIKI'!G33</f>
        <v>1</v>
      </c>
    </row>
    <row r="34" spans="1:8" x14ac:dyDescent="0.55000000000000004">
      <c r="A34" s="96" t="str">
        <f>'Coach File - PASTE FROM WIKI'!A34</f>
        <v>Elizabeth Putnam</v>
      </c>
      <c r="B34" s="96">
        <f>'Coach File - PASTE FROM WIKI'!H34</f>
        <v>1</v>
      </c>
      <c r="C34" s="96">
        <f>'Coach File - PASTE FROM WIKI'!B34</f>
        <v>3</v>
      </c>
      <c r="D34" s="96">
        <f>'Coach File - PASTE FROM WIKI'!C34</f>
        <v>3</v>
      </c>
      <c r="E34" s="96">
        <f>'Coach File - PASTE FROM WIKI'!D34</f>
        <v>3</v>
      </c>
      <c r="F34" s="96">
        <f>'Coach File - PASTE FROM WIKI'!E34</f>
        <v>3</v>
      </c>
      <c r="G34" s="96">
        <f>'Coach File - PASTE FROM WIKI'!F34</f>
        <v>3</v>
      </c>
      <c r="H34" s="96">
        <f>'Coach File - PASTE FROM WIKI'!G34</f>
        <v>1</v>
      </c>
    </row>
    <row r="35" spans="1:8" x14ac:dyDescent="0.55000000000000004">
      <c r="A35" s="96" t="str">
        <f>'Coach File - PASTE FROM WIKI'!A35</f>
        <v>Elkis Felice</v>
      </c>
      <c r="B35" s="96">
        <f>'Coach File - PASTE FROM WIKI'!H35</f>
        <v>1</v>
      </c>
      <c r="C35" s="96">
        <f>'Coach File - PASTE FROM WIKI'!B35</f>
        <v>2.75</v>
      </c>
      <c r="D35" s="96">
        <f>'Coach File - PASTE FROM WIKI'!C35</f>
        <v>2</v>
      </c>
      <c r="E35" s="96">
        <f>'Coach File - PASTE FROM WIKI'!D35</f>
        <v>3</v>
      </c>
      <c r="F35" s="96">
        <f>'Coach File - PASTE FROM WIKI'!E35</f>
        <v>3</v>
      </c>
      <c r="G35" s="96">
        <f>'Coach File - PASTE FROM WIKI'!F35</f>
        <v>3</v>
      </c>
      <c r="H35" s="96">
        <f>'Coach File - PASTE FROM WIKI'!G35</f>
        <v>1</v>
      </c>
    </row>
    <row r="36" spans="1:8" x14ac:dyDescent="0.55000000000000004">
      <c r="A36" s="96" t="str">
        <f>'Coach File - PASTE FROM WIKI'!A36</f>
        <v>Emilie Jones-McAdams</v>
      </c>
      <c r="B36" s="96">
        <f>'Coach File - PASTE FROM WIKI'!H36</f>
        <v>2</v>
      </c>
      <c r="C36" s="96">
        <f>'Coach File - PASTE FROM WIKI'!B36</f>
        <v>3</v>
      </c>
      <c r="D36" s="96">
        <f>'Coach File - PASTE FROM WIKI'!C36</f>
        <v>3</v>
      </c>
      <c r="E36" s="96">
        <f>'Coach File - PASTE FROM WIKI'!D36</f>
        <v>3</v>
      </c>
      <c r="F36" s="96">
        <f>'Coach File - PASTE FROM WIKI'!E36</f>
        <v>3</v>
      </c>
      <c r="G36" s="96">
        <f>'Coach File - PASTE FROM WIKI'!F36</f>
        <v>3</v>
      </c>
      <c r="H36" s="96">
        <f>'Coach File - PASTE FROM WIKI'!G36</f>
        <v>2</v>
      </c>
    </row>
    <row r="37" spans="1:8" x14ac:dyDescent="0.55000000000000004">
      <c r="A37" s="96" t="str">
        <f>'Coach File - PASTE FROM WIKI'!A37</f>
        <v>Emily Thurston</v>
      </c>
      <c r="B37" s="96">
        <f>'Coach File - PASTE FROM WIKI'!H37</f>
        <v>1</v>
      </c>
      <c r="C37" s="96">
        <f>'Coach File - PASTE FROM WIKI'!B37</f>
        <v>3</v>
      </c>
      <c r="D37" s="96">
        <f>'Coach File - PASTE FROM WIKI'!C37</f>
        <v>3</v>
      </c>
      <c r="E37" s="96">
        <f>'Coach File - PASTE FROM WIKI'!D37</f>
        <v>3</v>
      </c>
      <c r="F37" s="96">
        <f>'Coach File - PASTE FROM WIKI'!E37</f>
        <v>3</v>
      </c>
      <c r="G37" s="96">
        <f>'Coach File - PASTE FROM WIKI'!F37</f>
        <v>3</v>
      </c>
      <c r="H37" s="96">
        <f>'Coach File - PASTE FROM WIKI'!G37</f>
        <v>1</v>
      </c>
    </row>
    <row r="38" spans="1:8" x14ac:dyDescent="0.55000000000000004">
      <c r="A38" s="96" t="str">
        <f>'Coach File - PASTE FROM WIKI'!A38</f>
        <v>Fran Piccone</v>
      </c>
      <c r="B38" s="96">
        <f>'Coach File - PASTE FROM WIKI'!H38</f>
        <v>2</v>
      </c>
      <c r="C38" s="96">
        <f>'Coach File - PASTE FROM WIKI'!B38</f>
        <v>2.5</v>
      </c>
      <c r="D38" s="96">
        <f>'Coach File - PASTE FROM WIKI'!C38</f>
        <v>2</v>
      </c>
      <c r="E38" s="96">
        <f>'Coach File - PASTE FROM WIKI'!D38</f>
        <v>2</v>
      </c>
      <c r="F38" s="96">
        <f>'Coach File - PASTE FROM WIKI'!E38</f>
        <v>3</v>
      </c>
      <c r="G38" s="96">
        <f>'Coach File - PASTE FROM WIKI'!F38</f>
        <v>3</v>
      </c>
      <c r="H38" s="96">
        <f>'Coach File - PASTE FROM WIKI'!G38</f>
        <v>1</v>
      </c>
    </row>
    <row r="39" spans="1:8" x14ac:dyDescent="0.55000000000000004">
      <c r="A39" s="96" t="str">
        <f>'Coach File - PASTE FROM WIKI'!A39</f>
        <v>Gabriela Rivera</v>
      </c>
      <c r="B39" s="96">
        <f>'Coach File - PASTE FROM WIKI'!H39</f>
        <v>1</v>
      </c>
      <c r="C39" s="96">
        <f>'Coach File - PASTE FROM WIKI'!B39</f>
        <v>3</v>
      </c>
      <c r="D39" s="96">
        <f>'Coach File - PASTE FROM WIKI'!C39</f>
        <v>3</v>
      </c>
      <c r="E39" s="96">
        <f>'Coach File - PASTE FROM WIKI'!D39</f>
        <v>3</v>
      </c>
      <c r="F39" s="96">
        <f>'Coach File - PASTE FROM WIKI'!E39</f>
        <v>3</v>
      </c>
      <c r="G39" s="96">
        <f>'Coach File - PASTE FROM WIKI'!F39</f>
        <v>3</v>
      </c>
      <c r="H39" s="96">
        <f>'Coach File - PASTE FROM WIKI'!G39</f>
        <v>1</v>
      </c>
    </row>
    <row r="40" spans="1:8" x14ac:dyDescent="0.55000000000000004">
      <c r="A40" s="96" t="str">
        <f>'Coach File - PASTE FROM WIKI'!A40</f>
        <v>Gabrielle Lee</v>
      </c>
      <c r="B40" s="96">
        <f>'Coach File - PASTE FROM WIKI'!H40</f>
        <v>2</v>
      </c>
      <c r="C40" s="96">
        <f>'Coach File - PASTE FROM WIKI'!B40</f>
        <v>3</v>
      </c>
      <c r="D40" s="96">
        <f>'Coach File - PASTE FROM WIKI'!C40</f>
        <v>3</v>
      </c>
      <c r="E40" s="96">
        <f>'Coach File - PASTE FROM WIKI'!D40</f>
        <v>3</v>
      </c>
      <c r="F40" s="96">
        <f>'Coach File - PASTE FROM WIKI'!E40</f>
        <v>3</v>
      </c>
      <c r="G40" s="96">
        <f>'Coach File - PASTE FROM WIKI'!F40</f>
        <v>3</v>
      </c>
      <c r="H40" s="96">
        <f>'Coach File - PASTE FROM WIKI'!G40</f>
        <v>2</v>
      </c>
    </row>
    <row r="41" spans="1:8" x14ac:dyDescent="0.55000000000000004">
      <c r="A41" s="96" t="str">
        <f>'Coach File - PASTE FROM WIKI'!A41</f>
        <v>Grace Omorebokhae</v>
      </c>
      <c r="B41" s="96">
        <f>'Coach File - PASTE FROM WIKI'!H41</f>
        <v>1</v>
      </c>
      <c r="C41" s="96">
        <f>'Coach File - PASTE FROM WIKI'!B41</f>
        <v>3</v>
      </c>
      <c r="D41" s="96">
        <f>'Coach File - PASTE FROM WIKI'!C41</f>
        <v>3</v>
      </c>
      <c r="E41" s="96">
        <f>'Coach File - PASTE FROM WIKI'!D41</f>
        <v>3</v>
      </c>
      <c r="F41" s="96">
        <f>'Coach File - PASTE FROM WIKI'!E41</f>
        <v>3</v>
      </c>
      <c r="G41" s="96">
        <f>'Coach File - PASTE FROM WIKI'!F41</f>
        <v>3</v>
      </c>
      <c r="H41" s="96">
        <f>'Coach File - PASTE FROM WIKI'!G41</f>
        <v>1</v>
      </c>
    </row>
    <row r="42" spans="1:8" x14ac:dyDescent="0.55000000000000004">
      <c r="A42" s="96" t="str">
        <f>'Coach File - PASTE FROM WIKI'!A42</f>
        <v>Grisel Cordero</v>
      </c>
      <c r="B42" s="96">
        <f>'Coach File - PASTE FROM WIKI'!H42</f>
        <v>1</v>
      </c>
      <c r="C42" s="96">
        <f>'Coach File - PASTE FROM WIKI'!B42</f>
        <v>2.75</v>
      </c>
      <c r="D42" s="96">
        <f>'Coach File - PASTE FROM WIKI'!C42</f>
        <v>2</v>
      </c>
      <c r="E42" s="96">
        <f>'Coach File - PASTE FROM WIKI'!D42</f>
        <v>3</v>
      </c>
      <c r="F42" s="96">
        <f>'Coach File - PASTE FROM WIKI'!E42</f>
        <v>3</v>
      </c>
      <c r="G42" s="96">
        <f>'Coach File - PASTE FROM WIKI'!F42</f>
        <v>3</v>
      </c>
      <c r="H42" s="96">
        <f>'Coach File - PASTE FROM WIKI'!G42</f>
        <v>1</v>
      </c>
    </row>
    <row r="43" spans="1:8" x14ac:dyDescent="0.55000000000000004">
      <c r="A43" s="96" t="str">
        <f>'Coach File - PASTE FROM WIKI'!A43</f>
        <v>Guiselle Espinoza</v>
      </c>
      <c r="B43" s="96">
        <f>'Coach File - PASTE FROM WIKI'!H43</f>
        <v>1</v>
      </c>
      <c r="C43" s="96">
        <f>'Coach File - PASTE FROM WIKI'!B43</f>
        <v>2.75</v>
      </c>
      <c r="D43" s="96">
        <f>'Coach File - PASTE FROM WIKI'!C43</f>
        <v>2</v>
      </c>
      <c r="E43" s="96">
        <f>'Coach File - PASTE FROM WIKI'!D43</f>
        <v>3</v>
      </c>
      <c r="F43" s="96">
        <f>'Coach File - PASTE FROM WIKI'!E43</f>
        <v>3</v>
      </c>
      <c r="G43" s="96">
        <f>'Coach File - PASTE FROM WIKI'!F43</f>
        <v>3</v>
      </c>
      <c r="H43" s="96">
        <f>'Coach File - PASTE FROM WIKI'!G43</f>
        <v>1</v>
      </c>
    </row>
    <row r="44" spans="1:8" x14ac:dyDescent="0.55000000000000004">
      <c r="A44" s="96" t="str">
        <f>'Coach File - PASTE FROM WIKI'!A44</f>
        <v>Heather Green</v>
      </c>
      <c r="B44" s="96">
        <f>'Coach File - PASTE FROM WIKI'!H44</f>
        <v>1</v>
      </c>
      <c r="C44" s="96">
        <f>'Coach File - PASTE FROM WIKI'!B44</f>
        <v>3</v>
      </c>
      <c r="D44" s="96">
        <f>'Coach File - PASTE FROM WIKI'!C44</f>
        <v>3</v>
      </c>
      <c r="E44" s="96">
        <f>'Coach File - PASTE FROM WIKI'!D44</f>
        <v>3</v>
      </c>
      <c r="F44" s="96">
        <f>'Coach File - PASTE FROM WIKI'!E44</f>
        <v>3</v>
      </c>
      <c r="G44" s="96">
        <f>'Coach File - PASTE FROM WIKI'!F44</f>
        <v>3</v>
      </c>
      <c r="H44" s="96">
        <f>'Coach File - PASTE FROM WIKI'!G44</f>
        <v>1</v>
      </c>
    </row>
    <row r="45" spans="1:8" x14ac:dyDescent="0.55000000000000004">
      <c r="A45" s="96" t="str">
        <f>'Coach File - PASTE FROM WIKI'!A45</f>
        <v>Hollie Cottrell</v>
      </c>
      <c r="B45" s="96">
        <f>'Coach File - PASTE FROM WIKI'!H45</f>
        <v>2</v>
      </c>
      <c r="C45" s="96">
        <f>'Coach File - PASTE FROM WIKI'!B45</f>
        <v>3</v>
      </c>
      <c r="D45" s="96">
        <f>'Coach File - PASTE FROM WIKI'!C45</f>
        <v>3</v>
      </c>
      <c r="E45" s="96">
        <f>'Coach File - PASTE FROM WIKI'!D45</f>
        <v>3</v>
      </c>
      <c r="F45" s="96">
        <f>'Coach File - PASTE FROM WIKI'!E45</f>
        <v>3</v>
      </c>
      <c r="G45" s="96">
        <f>'Coach File - PASTE FROM WIKI'!F45</f>
        <v>3</v>
      </c>
      <c r="H45" s="96">
        <f>'Coach File - PASTE FROM WIKI'!G45</f>
        <v>2</v>
      </c>
    </row>
    <row r="46" spans="1:8" x14ac:dyDescent="0.55000000000000004">
      <c r="A46" s="96" t="str">
        <f>'Coach File - PASTE FROM WIKI'!A46</f>
        <v>Hugh Fletcher</v>
      </c>
      <c r="B46" s="96">
        <f>'Coach File - PASTE FROM WIKI'!H46</f>
        <v>1</v>
      </c>
      <c r="C46" s="96">
        <f>'Coach File - PASTE FROM WIKI'!B46</f>
        <v>2.75</v>
      </c>
      <c r="D46" s="96">
        <f>'Coach File - PASTE FROM WIKI'!C46</f>
        <v>3</v>
      </c>
      <c r="E46" s="96">
        <f>'Coach File - PASTE FROM WIKI'!D46</f>
        <v>3</v>
      </c>
      <c r="F46" s="96">
        <f>'Coach File - PASTE FROM WIKI'!E46</f>
        <v>3</v>
      </c>
      <c r="G46" s="96">
        <f>'Coach File - PASTE FROM WIKI'!F46</f>
        <v>2</v>
      </c>
      <c r="H46" s="96">
        <f>'Coach File - PASTE FROM WIKI'!G46</f>
        <v>1</v>
      </c>
    </row>
    <row r="47" spans="1:8" x14ac:dyDescent="0.55000000000000004">
      <c r="A47" s="96" t="str">
        <f>'Coach File - PASTE FROM WIKI'!A47</f>
        <v>Jackie  Geary</v>
      </c>
      <c r="B47" s="96">
        <f>'Coach File - PASTE FROM WIKI'!H47</f>
        <v>1</v>
      </c>
      <c r="C47" s="96">
        <f>'Coach File - PASTE FROM WIKI'!B47</f>
        <v>2.75</v>
      </c>
      <c r="D47" s="96">
        <f>'Coach File - PASTE FROM WIKI'!C47</f>
        <v>3</v>
      </c>
      <c r="E47" s="96">
        <f>'Coach File - PASTE FROM WIKI'!D47</f>
        <v>3</v>
      </c>
      <c r="F47" s="96">
        <f>'Coach File - PASTE FROM WIKI'!E47</f>
        <v>2</v>
      </c>
      <c r="G47" s="96">
        <f>'Coach File - PASTE FROM WIKI'!F47</f>
        <v>3</v>
      </c>
      <c r="H47" s="96">
        <f>'Coach File - PASTE FROM WIKI'!G47</f>
        <v>1</v>
      </c>
    </row>
    <row r="48" spans="1:8" x14ac:dyDescent="0.55000000000000004">
      <c r="A48" s="96" t="str">
        <f>'Coach File - PASTE FROM WIKI'!A48</f>
        <v>Jamie Kaufman</v>
      </c>
      <c r="B48" s="96">
        <f>'Coach File - PASTE FROM WIKI'!H48</f>
        <v>1</v>
      </c>
      <c r="C48" s="96">
        <f>'Coach File - PASTE FROM WIKI'!B48</f>
        <v>3</v>
      </c>
      <c r="D48" s="96">
        <f>'Coach File - PASTE FROM WIKI'!C48</f>
        <v>3</v>
      </c>
      <c r="E48" s="96">
        <f>'Coach File - PASTE FROM WIKI'!D48</f>
        <v>3</v>
      </c>
      <c r="F48" s="96">
        <f>'Coach File - PASTE FROM WIKI'!E48</f>
        <v>3</v>
      </c>
      <c r="G48" s="96">
        <f>'Coach File - PASTE FROM WIKI'!F48</f>
        <v>3</v>
      </c>
      <c r="H48" s="96">
        <f>'Coach File - PASTE FROM WIKI'!G48</f>
        <v>1</v>
      </c>
    </row>
    <row r="49" spans="1:8" x14ac:dyDescent="0.55000000000000004">
      <c r="A49" s="96" t="str">
        <f>'Coach File - PASTE FROM WIKI'!A49</f>
        <v>Jane Austrie-James</v>
      </c>
      <c r="B49" s="96">
        <f>'Coach File - PASTE FROM WIKI'!H49</f>
        <v>1</v>
      </c>
      <c r="C49" s="96">
        <f>'Coach File - PASTE FROM WIKI'!B49</f>
        <v>2.5</v>
      </c>
      <c r="D49" s="96">
        <f>'Coach File - PASTE FROM WIKI'!C49</f>
        <v>3</v>
      </c>
      <c r="E49" s="96">
        <f>'Coach File - PASTE FROM WIKI'!D49</f>
        <v>2</v>
      </c>
      <c r="F49" s="96">
        <f>'Coach File - PASTE FROM WIKI'!E49</f>
        <v>2</v>
      </c>
      <c r="G49" s="96">
        <f>'Coach File - PASTE FROM WIKI'!F49</f>
        <v>3</v>
      </c>
      <c r="H49" s="96">
        <f>'Coach File - PASTE FROM WIKI'!G49</f>
        <v>1</v>
      </c>
    </row>
    <row r="50" spans="1:8" x14ac:dyDescent="0.55000000000000004">
      <c r="A50" s="96" t="str">
        <f>'Coach File - PASTE FROM WIKI'!A50</f>
        <v>Jason Petsch</v>
      </c>
      <c r="B50" s="96">
        <f>'Coach File - PASTE FROM WIKI'!H50</f>
        <v>2</v>
      </c>
      <c r="C50" s="96">
        <f>'Coach File - PASTE FROM WIKI'!B50</f>
        <v>2.5</v>
      </c>
      <c r="D50" s="96">
        <f>'Coach File - PASTE FROM WIKI'!C50</f>
        <v>3</v>
      </c>
      <c r="E50" s="96">
        <f>'Coach File - PASTE FROM WIKI'!D50</f>
        <v>2</v>
      </c>
      <c r="F50" s="96">
        <f>'Coach File - PASTE FROM WIKI'!E50</f>
        <v>2</v>
      </c>
      <c r="G50" s="96">
        <f>'Coach File - PASTE FROM WIKI'!F50</f>
        <v>3</v>
      </c>
      <c r="H50" s="96">
        <f>'Coach File - PASTE FROM WIKI'!G50</f>
        <v>2</v>
      </c>
    </row>
    <row r="51" spans="1:8" x14ac:dyDescent="0.55000000000000004">
      <c r="A51" s="96" t="str">
        <f>'Coach File - PASTE FROM WIKI'!A51</f>
        <v>Jennifer Carnovale</v>
      </c>
      <c r="B51" s="96">
        <f>'Coach File - PASTE FROM WIKI'!H51</f>
        <v>1</v>
      </c>
      <c r="C51" s="96">
        <f>'Coach File - PASTE FROM WIKI'!B51</f>
        <v>3</v>
      </c>
      <c r="D51" s="96">
        <f>'Coach File - PASTE FROM WIKI'!C51</f>
        <v>3</v>
      </c>
      <c r="E51" s="96">
        <f>'Coach File - PASTE FROM WIKI'!D51</f>
        <v>3</v>
      </c>
      <c r="F51" s="96">
        <f>'Coach File - PASTE FROM WIKI'!E51</f>
        <v>3</v>
      </c>
      <c r="G51" s="96">
        <f>'Coach File - PASTE FROM WIKI'!F51</f>
        <v>3</v>
      </c>
      <c r="H51" s="96">
        <f>'Coach File - PASTE FROM WIKI'!G51</f>
        <v>1</v>
      </c>
    </row>
    <row r="52" spans="1:8" x14ac:dyDescent="0.55000000000000004">
      <c r="A52" s="96" t="str">
        <f>'Coach File - PASTE FROM WIKI'!A52</f>
        <v>Joshua Cuozzo</v>
      </c>
      <c r="B52" s="96">
        <f>'Coach File - PASTE FROM WIKI'!H52</f>
        <v>1</v>
      </c>
      <c r="C52" s="96">
        <f>'Coach File - PASTE FROM WIKI'!B52</f>
        <v>2.75</v>
      </c>
      <c r="D52" s="96">
        <f>'Coach File - PASTE FROM WIKI'!C52</f>
        <v>3</v>
      </c>
      <c r="E52" s="96">
        <f>'Coach File - PASTE FROM WIKI'!D52</f>
        <v>3</v>
      </c>
      <c r="F52" s="96">
        <f>'Coach File - PASTE FROM WIKI'!E52</f>
        <v>2</v>
      </c>
      <c r="G52" s="96">
        <f>'Coach File - PASTE FROM WIKI'!F52</f>
        <v>3</v>
      </c>
      <c r="H52" s="96">
        <f>'Coach File - PASTE FROM WIKI'!G52</f>
        <v>1</v>
      </c>
    </row>
    <row r="53" spans="1:8" x14ac:dyDescent="0.55000000000000004">
      <c r="A53" s="96" t="str">
        <f>'Coach File - PASTE FROM WIKI'!A53</f>
        <v>Julia Christensen</v>
      </c>
      <c r="B53" s="96">
        <f>'Coach File - PASTE FROM WIKI'!H53</f>
        <v>1</v>
      </c>
      <c r="C53" s="96">
        <f>'Coach File - PASTE FROM WIKI'!B53</f>
        <v>2.75</v>
      </c>
      <c r="D53" s="96">
        <f>'Coach File - PASTE FROM WIKI'!C53</f>
        <v>3</v>
      </c>
      <c r="E53" s="96">
        <f>'Coach File - PASTE FROM WIKI'!D53</f>
        <v>3</v>
      </c>
      <c r="F53" s="96">
        <f>'Coach File - PASTE FROM WIKI'!E53</f>
        <v>2</v>
      </c>
      <c r="G53" s="96">
        <f>'Coach File - PASTE FROM WIKI'!F53</f>
        <v>3</v>
      </c>
      <c r="H53" s="96">
        <f>'Coach File - PASTE FROM WIKI'!G53</f>
        <v>1</v>
      </c>
    </row>
    <row r="54" spans="1:8" x14ac:dyDescent="0.55000000000000004">
      <c r="A54" s="96" t="str">
        <f>'Coach File - PASTE FROM WIKI'!A54</f>
        <v>Julia DeCoteau</v>
      </c>
      <c r="B54" s="96">
        <f>'Coach File - PASTE FROM WIKI'!H54</f>
        <v>1</v>
      </c>
      <c r="C54" s="96">
        <f>'Coach File - PASTE FROM WIKI'!B54</f>
        <v>2.5</v>
      </c>
      <c r="D54" s="96">
        <f>'Coach File - PASTE FROM WIKI'!C54</f>
        <v>2</v>
      </c>
      <c r="E54" s="96">
        <f>'Coach File - PASTE FROM WIKI'!D54</f>
        <v>3</v>
      </c>
      <c r="F54" s="96">
        <f>'Coach File - PASTE FROM WIKI'!E54</f>
        <v>3</v>
      </c>
      <c r="G54" s="96">
        <f>'Coach File - PASTE FROM WIKI'!F54</f>
        <v>2</v>
      </c>
      <c r="H54" s="96">
        <f>'Coach File - PASTE FROM WIKI'!G54</f>
        <v>1</v>
      </c>
    </row>
    <row r="55" spans="1:8" x14ac:dyDescent="0.55000000000000004">
      <c r="A55" s="96" t="str">
        <f>'Coach File - PASTE FROM WIKI'!A55</f>
        <v>Kaitlin Zisa</v>
      </c>
      <c r="B55" s="96">
        <f>'Coach File - PASTE FROM WIKI'!H55</f>
        <v>2</v>
      </c>
      <c r="C55" s="96">
        <f>'Coach File - PASTE FROM WIKI'!B55</f>
        <v>3</v>
      </c>
      <c r="D55" s="96">
        <f>'Coach File - PASTE FROM WIKI'!C55</f>
        <v>3</v>
      </c>
      <c r="E55" s="96">
        <f>'Coach File - PASTE FROM WIKI'!D55</f>
        <v>3</v>
      </c>
      <c r="F55" s="96">
        <f>'Coach File - PASTE FROM WIKI'!E55</f>
        <v>3</v>
      </c>
      <c r="G55" s="96">
        <f>'Coach File - PASTE FROM WIKI'!F55</f>
        <v>3</v>
      </c>
      <c r="H55" s="96">
        <f>'Coach File - PASTE FROM WIKI'!G55</f>
        <v>2</v>
      </c>
    </row>
    <row r="56" spans="1:8" x14ac:dyDescent="0.55000000000000004">
      <c r="A56" s="96" t="str">
        <f>'Coach File - PASTE FROM WIKI'!A56</f>
        <v>Kat marocik</v>
      </c>
      <c r="B56" s="96">
        <f>'Coach File - PASTE FROM WIKI'!H56</f>
        <v>1</v>
      </c>
      <c r="C56" s="96">
        <f>'Coach File - PASTE FROM WIKI'!B56</f>
        <v>3</v>
      </c>
      <c r="D56" s="96">
        <f>'Coach File - PASTE FROM WIKI'!C56</f>
        <v>3</v>
      </c>
      <c r="E56" s="96">
        <f>'Coach File - PASTE FROM WIKI'!D56</f>
        <v>3</v>
      </c>
      <c r="F56" s="96">
        <f>'Coach File - PASTE FROM WIKI'!E56</f>
        <v>3</v>
      </c>
      <c r="G56" s="96">
        <f>'Coach File - PASTE FROM WIKI'!F56</f>
        <v>3</v>
      </c>
      <c r="H56" s="96">
        <f>'Coach File - PASTE FROM WIKI'!G56</f>
        <v>1</v>
      </c>
    </row>
    <row r="57" spans="1:8" x14ac:dyDescent="0.55000000000000004">
      <c r="A57" s="96" t="str">
        <f>'Coach File - PASTE FROM WIKI'!A57</f>
        <v>Katherine Pogue</v>
      </c>
      <c r="B57" s="96">
        <f>'Coach File - PASTE FROM WIKI'!H57</f>
        <v>1</v>
      </c>
      <c r="C57" s="96">
        <f>'Coach File - PASTE FROM WIKI'!B57</f>
        <v>2.25</v>
      </c>
      <c r="D57" s="96">
        <f>'Coach File - PASTE FROM WIKI'!C57</f>
        <v>2</v>
      </c>
      <c r="E57" s="96">
        <f>'Coach File - PASTE FROM WIKI'!D57</f>
        <v>2</v>
      </c>
      <c r="F57" s="96">
        <f>'Coach File - PASTE FROM WIKI'!E57</f>
        <v>3</v>
      </c>
      <c r="G57" s="96">
        <f>'Coach File - PASTE FROM WIKI'!F57</f>
        <v>2</v>
      </c>
      <c r="H57" s="96">
        <f>'Coach File - PASTE FROM WIKI'!G57</f>
        <v>1</v>
      </c>
    </row>
    <row r="58" spans="1:8" x14ac:dyDescent="0.55000000000000004">
      <c r="A58" s="96" t="str">
        <f>'Coach File - PASTE FROM WIKI'!A58</f>
        <v>Kati Casey</v>
      </c>
      <c r="B58" s="96">
        <f>'Coach File - PASTE FROM WIKI'!H58</f>
        <v>1</v>
      </c>
      <c r="C58" s="96">
        <f>'Coach File - PASTE FROM WIKI'!B58</f>
        <v>3</v>
      </c>
      <c r="D58" s="96">
        <f>'Coach File - PASTE FROM WIKI'!C58</f>
        <v>3</v>
      </c>
      <c r="E58" s="96">
        <f>'Coach File - PASTE FROM WIKI'!D58</f>
        <v>3</v>
      </c>
      <c r="F58" s="96">
        <f>'Coach File - PASTE FROM WIKI'!E58</f>
        <v>3</v>
      </c>
      <c r="G58" s="96">
        <f>'Coach File - PASTE FROM WIKI'!F58</f>
        <v>3</v>
      </c>
      <c r="H58" s="96">
        <f>'Coach File - PASTE FROM WIKI'!G58</f>
        <v>1</v>
      </c>
    </row>
    <row r="59" spans="1:8" x14ac:dyDescent="0.55000000000000004">
      <c r="A59" s="96" t="str">
        <f>'Coach File - PASTE FROM WIKI'!A59</f>
        <v>Kelly Johnston</v>
      </c>
      <c r="B59" s="96">
        <f>'Coach File - PASTE FROM WIKI'!H59</f>
        <v>1</v>
      </c>
      <c r="C59" s="96">
        <f>'Coach File - PASTE FROM WIKI'!B59</f>
        <v>3</v>
      </c>
      <c r="D59" s="96">
        <f>'Coach File - PASTE FROM WIKI'!C59</f>
        <v>3</v>
      </c>
      <c r="E59" s="96">
        <f>'Coach File - PASTE FROM WIKI'!D59</f>
        <v>3</v>
      </c>
      <c r="F59" s="96">
        <f>'Coach File - PASTE FROM WIKI'!E59</f>
        <v>3</v>
      </c>
      <c r="G59" s="96">
        <f>'Coach File - PASTE FROM WIKI'!F59</f>
        <v>3</v>
      </c>
      <c r="H59" s="96">
        <f>'Coach File - PASTE FROM WIKI'!G59</f>
        <v>1</v>
      </c>
    </row>
    <row r="60" spans="1:8" x14ac:dyDescent="0.55000000000000004">
      <c r="A60" s="96" t="str">
        <f>'Coach File - PASTE FROM WIKI'!A60</f>
        <v>Kelly Pelan</v>
      </c>
      <c r="B60" s="96">
        <f>'Coach File - PASTE FROM WIKI'!H60</f>
        <v>2</v>
      </c>
      <c r="C60" s="96">
        <f>'Coach File - PASTE FROM WIKI'!B60</f>
        <v>3</v>
      </c>
      <c r="D60" s="96">
        <f>'Coach File - PASTE FROM WIKI'!C60</f>
        <v>3</v>
      </c>
      <c r="E60" s="96">
        <f>'Coach File - PASTE FROM WIKI'!D60</f>
        <v>3</v>
      </c>
      <c r="F60" s="96">
        <f>'Coach File - PASTE FROM WIKI'!E60</f>
        <v>3</v>
      </c>
      <c r="G60" s="96">
        <f>'Coach File - PASTE FROM WIKI'!F60</f>
        <v>3</v>
      </c>
      <c r="H60" s="96">
        <f>'Coach File - PASTE FROM WIKI'!G60</f>
        <v>2</v>
      </c>
    </row>
    <row r="61" spans="1:8" x14ac:dyDescent="0.55000000000000004">
      <c r="A61" s="96" t="str">
        <f>'Coach File - PASTE FROM WIKI'!A61</f>
        <v>Kemouy Bhalai</v>
      </c>
      <c r="B61" s="96">
        <f>'Coach File - PASTE FROM WIKI'!H61</f>
        <v>1</v>
      </c>
      <c r="C61" s="96">
        <f>'Coach File - PASTE FROM WIKI'!B61</f>
        <v>3</v>
      </c>
      <c r="D61" s="96">
        <f>'Coach File - PASTE FROM WIKI'!C61</f>
        <v>3</v>
      </c>
      <c r="E61" s="96">
        <f>'Coach File - PASTE FROM WIKI'!D61</f>
        <v>3</v>
      </c>
      <c r="F61" s="96">
        <f>'Coach File - PASTE FROM WIKI'!E61</f>
        <v>3</v>
      </c>
      <c r="G61" s="96">
        <f>'Coach File - PASTE FROM WIKI'!F61</f>
        <v>3</v>
      </c>
      <c r="H61" s="96">
        <f>'Coach File - PASTE FROM WIKI'!G61</f>
        <v>1</v>
      </c>
    </row>
    <row r="62" spans="1:8" x14ac:dyDescent="0.55000000000000004">
      <c r="A62" s="96" t="str">
        <f>'Coach File - PASTE FROM WIKI'!A62</f>
        <v>Kendra Miller</v>
      </c>
      <c r="B62" s="96">
        <f>'Coach File - PASTE FROM WIKI'!H62</f>
        <v>1</v>
      </c>
      <c r="C62" s="96">
        <f>'Coach File - PASTE FROM WIKI'!B62</f>
        <v>3</v>
      </c>
      <c r="D62" s="96">
        <f>'Coach File - PASTE FROM WIKI'!C62</f>
        <v>3</v>
      </c>
      <c r="E62" s="96">
        <f>'Coach File - PASTE FROM WIKI'!D62</f>
        <v>3</v>
      </c>
      <c r="F62" s="96">
        <f>'Coach File - PASTE FROM WIKI'!E62</f>
        <v>3</v>
      </c>
      <c r="G62" s="96">
        <f>'Coach File - PASTE FROM WIKI'!F62</f>
        <v>3</v>
      </c>
      <c r="H62" s="96">
        <f>'Coach File - PASTE FROM WIKI'!G62</f>
        <v>1</v>
      </c>
    </row>
    <row r="63" spans="1:8" x14ac:dyDescent="0.55000000000000004">
      <c r="A63" s="96" t="str">
        <f>'Coach File - PASTE FROM WIKI'!A63</f>
        <v>Kristin Donnelly</v>
      </c>
      <c r="B63" s="96">
        <f>'Coach File - PASTE FROM WIKI'!H63</f>
        <v>1</v>
      </c>
      <c r="C63" s="96">
        <f>'Coach File - PASTE FROM WIKI'!B63</f>
        <v>3</v>
      </c>
      <c r="D63" s="96">
        <f>'Coach File - PASTE FROM WIKI'!C63</f>
        <v>3</v>
      </c>
      <c r="E63" s="96">
        <f>'Coach File - PASTE FROM WIKI'!D63</f>
        <v>3</v>
      </c>
      <c r="F63" s="96">
        <f>'Coach File - PASTE FROM WIKI'!E63</f>
        <v>3</v>
      </c>
      <c r="G63" s="96">
        <f>'Coach File - PASTE FROM WIKI'!F63</f>
        <v>3</v>
      </c>
      <c r="H63" s="96">
        <f>'Coach File - PASTE FROM WIKI'!G63</f>
        <v>1</v>
      </c>
    </row>
    <row r="64" spans="1:8" x14ac:dyDescent="0.55000000000000004">
      <c r="A64" s="96" t="str">
        <f>'Coach File - PASTE FROM WIKI'!A64</f>
        <v>Lamar Timmons-Long</v>
      </c>
      <c r="B64" s="96">
        <f>'Coach File - PASTE FROM WIKI'!H64</f>
        <v>2</v>
      </c>
      <c r="C64" s="96">
        <f>'Coach File - PASTE FROM WIKI'!B64</f>
        <v>2.38</v>
      </c>
      <c r="D64" s="96">
        <f>'Coach File - PASTE FROM WIKI'!C64</f>
        <v>2.5</v>
      </c>
      <c r="E64" s="96">
        <f>'Coach File - PASTE FROM WIKI'!D64</f>
        <v>2</v>
      </c>
      <c r="F64" s="96">
        <f>'Coach File - PASTE FROM WIKI'!E64</f>
        <v>2.5</v>
      </c>
      <c r="G64" s="96">
        <f>'Coach File - PASTE FROM WIKI'!F64</f>
        <v>2.5</v>
      </c>
      <c r="H64" s="96">
        <f>'Coach File - PASTE FROM WIKI'!G64</f>
        <v>2</v>
      </c>
    </row>
    <row r="65" spans="1:8" x14ac:dyDescent="0.55000000000000004">
      <c r="A65" s="96" t="str">
        <f>'Coach File - PASTE FROM WIKI'!A65</f>
        <v>Lauren Ravit-Franceskin</v>
      </c>
      <c r="B65" s="96">
        <f>'Coach File - PASTE FROM WIKI'!H65</f>
        <v>1</v>
      </c>
      <c r="C65" s="96">
        <f>'Coach File - PASTE FROM WIKI'!B65</f>
        <v>2.75</v>
      </c>
      <c r="D65" s="96">
        <f>'Coach File - PASTE FROM WIKI'!C65</f>
        <v>3</v>
      </c>
      <c r="E65" s="96">
        <f>'Coach File - PASTE FROM WIKI'!D65</f>
        <v>3</v>
      </c>
      <c r="F65" s="96">
        <f>'Coach File - PASTE FROM WIKI'!E65</f>
        <v>3</v>
      </c>
      <c r="G65" s="96">
        <f>'Coach File - PASTE FROM WIKI'!F65</f>
        <v>2</v>
      </c>
      <c r="H65" s="96">
        <f>'Coach File - PASTE FROM WIKI'!G65</f>
        <v>1</v>
      </c>
    </row>
    <row r="66" spans="1:8" x14ac:dyDescent="0.55000000000000004">
      <c r="A66" s="96" t="str">
        <f>'Coach File - PASTE FROM WIKI'!A66</f>
        <v>Lori-Ann Lowe</v>
      </c>
      <c r="B66" s="96">
        <f>'Coach File - PASTE FROM WIKI'!H66</f>
        <v>2</v>
      </c>
      <c r="C66" s="96">
        <f>'Coach File - PASTE FROM WIKI'!B66</f>
        <v>3</v>
      </c>
      <c r="D66" s="96">
        <f>'Coach File - PASTE FROM WIKI'!C66</f>
        <v>3</v>
      </c>
      <c r="E66" s="96">
        <f>'Coach File - PASTE FROM WIKI'!D66</f>
        <v>3</v>
      </c>
      <c r="F66" s="96">
        <f>'Coach File - PASTE FROM WIKI'!E66</f>
        <v>3</v>
      </c>
      <c r="G66" s="96">
        <f>'Coach File - PASTE FROM WIKI'!F66</f>
        <v>3</v>
      </c>
      <c r="H66" s="96">
        <f>'Coach File - PASTE FROM WIKI'!G66</f>
        <v>2</v>
      </c>
    </row>
    <row r="67" spans="1:8" x14ac:dyDescent="0.55000000000000004">
      <c r="A67" s="96" t="str">
        <f>'Coach File - PASTE FROM WIKI'!A67</f>
        <v>Luann Milito</v>
      </c>
      <c r="B67" s="96">
        <f>'Coach File - PASTE FROM WIKI'!H67</f>
        <v>1</v>
      </c>
      <c r="C67" s="96">
        <f>'Coach File - PASTE FROM WIKI'!B67</f>
        <v>3</v>
      </c>
      <c r="D67" s="96">
        <f>'Coach File - PASTE FROM WIKI'!C67</f>
        <v>3</v>
      </c>
      <c r="E67" s="96">
        <f>'Coach File - PASTE FROM WIKI'!D67</f>
        <v>3</v>
      </c>
      <c r="F67" s="96">
        <f>'Coach File - PASTE FROM WIKI'!E67</f>
        <v>3</v>
      </c>
      <c r="G67" s="96">
        <f>'Coach File - PASTE FROM WIKI'!F67</f>
        <v>3</v>
      </c>
      <c r="H67" s="96">
        <f>'Coach File - PASTE FROM WIKI'!G67</f>
        <v>1</v>
      </c>
    </row>
    <row r="68" spans="1:8" x14ac:dyDescent="0.55000000000000004">
      <c r="A68" s="96" t="str">
        <f>'Coach File - PASTE FROM WIKI'!A68</f>
        <v>Luz Austin</v>
      </c>
      <c r="B68" s="96">
        <f>'Coach File - PASTE FROM WIKI'!H68</f>
        <v>1</v>
      </c>
      <c r="C68" s="96">
        <f>'Coach File - PASTE FROM WIKI'!B68</f>
        <v>3</v>
      </c>
      <c r="D68" s="96">
        <f>'Coach File - PASTE FROM WIKI'!C68</f>
        <v>3</v>
      </c>
      <c r="E68" s="96">
        <f>'Coach File - PASTE FROM WIKI'!D68</f>
        <v>3</v>
      </c>
      <c r="F68" s="96">
        <f>'Coach File - PASTE FROM WIKI'!E68</f>
        <v>3</v>
      </c>
      <c r="G68" s="96">
        <f>'Coach File - PASTE FROM WIKI'!F68</f>
        <v>3</v>
      </c>
      <c r="H68" s="96">
        <f>'Coach File - PASTE FROM WIKI'!G68</f>
        <v>1</v>
      </c>
    </row>
    <row r="69" spans="1:8" x14ac:dyDescent="0.55000000000000004">
      <c r="A69" s="96" t="str">
        <f>'Coach File - PASTE FROM WIKI'!A69</f>
        <v>Lynda Baker | Marcia  Wint</v>
      </c>
      <c r="B69" s="96">
        <f>'Coach File - PASTE FROM WIKI'!H69</f>
        <v>1</v>
      </c>
      <c r="C69" s="96">
        <f>'Coach File - PASTE FROM WIKI'!B69</f>
        <v>3</v>
      </c>
      <c r="D69" s="96">
        <f>'Coach File - PASTE FROM WIKI'!C69</f>
        <v>3</v>
      </c>
      <c r="E69" s="96">
        <f>'Coach File - PASTE FROM WIKI'!D69</f>
        <v>3</v>
      </c>
      <c r="F69" s="96">
        <f>'Coach File - PASTE FROM WIKI'!E69</f>
        <v>3</v>
      </c>
      <c r="G69" s="96">
        <f>'Coach File - PASTE FROM WIKI'!F69</f>
        <v>3</v>
      </c>
      <c r="H69" s="96">
        <f>'Coach File - PASTE FROM WIKI'!G69</f>
        <v>1</v>
      </c>
    </row>
    <row r="70" spans="1:8" x14ac:dyDescent="0.55000000000000004">
      <c r="A70" s="96" t="str">
        <f>'Coach File - PASTE FROM WIKI'!A70</f>
        <v>Margetina Velentzas</v>
      </c>
      <c r="B70" s="96">
        <f>'Coach File - PASTE FROM WIKI'!H70</f>
        <v>2</v>
      </c>
      <c r="C70" s="96">
        <f>'Coach File - PASTE FROM WIKI'!B70</f>
        <v>3</v>
      </c>
      <c r="D70" s="96">
        <f>'Coach File - PASTE FROM WIKI'!C70</f>
        <v>3</v>
      </c>
      <c r="E70" s="96">
        <f>'Coach File - PASTE FROM WIKI'!D70</f>
        <v>3</v>
      </c>
      <c r="F70" s="96">
        <f>'Coach File - PASTE FROM WIKI'!E70</f>
        <v>3</v>
      </c>
      <c r="G70" s="96">
        <f>'Coach File - PASTE FROM WIKI'!F70</f>
        <v>3</v>
      </c>
      <c r="H70" s="96">
        <f>'Coach File - PASTE FROM WIKI'!G70</f>
        <v>2</v>
      </c>
    </row>
    <row r="71" spans="1:8" x14ac:dyDescent="0.55000000000000004">
      <c r="A71" s="96" t="str">
        <f>'Coach File - PASTE FROM WIKI'!A71</f>
        <v>Maria Sica</v>
      </c>
      <c r="B71" s="96">
        <f>'Coach File - PASTE FROM WIKI'!H71</f>
        <v>1</v>
      </c>
      <c r="C71" s="96">
        <f>'Coach File - PASTE FROM WIKI'!B71</f>
        <v>2.5</v>
      </c>
      <c r="D71" s="96">
        <f>'Coach File - PASTE FROM WIKI'!C71</f>
        <v>3</v>
      </c>
      <c r="E71" s="96">
        <f>'Coach File - PASTE FROM WIKI'!D71</f>
        <v>3</v>
      </c>
      <c r="F71" s="96">
        <f>'Coach File - PASTE FROM WIKI'!E71</f>
        <v>2</v>
      </c>
      <c r="G71" s="96">
        <f>'Coach File - PASTE FROM WIKI'!F71</f>
        <v>2</v>
      </c>
      <c r="H71" s="96">
        <f>'Coach File - PASTE FROM WIKI'!G71</f>
        <v>1</v>
      </c>
    </row>
    <row r="72" spans="1:8" x14ac:dyDescent="0.55000000000000004">
      <c r="A72" s="96" t="str">
        <f>'Coach File - PASTE FROM WIKI'!A72</f>
        <v>Marlowe Knipes</v>
      </c>
      <c r="B72" s="96">
        <f>'Coach File - PASTE FROM WIKI'!H72</f>
        <v>2</v>
      </c>
      <c r="C72" s="96">
        <f>'Coach File - PASTE FROM WIKI'!B72</f>
        <v>2.75</v>
      </c>
      <c r="D72" s="96">
        <f>'Coach File - PASTE FROM WIKI'!C72</f>
        <v>2.5</v>
      </c>
      <c r="E72" s="96">
        <f>'Coach File - PASTE FROM WIKI'!D72</f>
        <v>3</v>
      </c>
      <c r="F72" s="96">
        <f>'Coach File - PASTE FROM WIKI'!E72</f>
        <v>2.5</v>
      </c>
      <c r="G72" s="96">
        <f>'Coach File - PASTE FROM WIKI'!F72</f>
        <v>3</v>
      </c>
      <c r="H72" s="96">
        <f>'Coach File - PASTE FROM WIKI'!G72</f>
        <v>2</v>
      </c>
    </row>
    <row r="73" spans="1:8" x14ac:dyDescent="0.55000000000000004">
      <c r="A73" s="96" t="str">
        <f>'Coach File - PASTE FROM WIKI'!A73</f>
        <v>Mary Williams-Elibert</v>
      </c>
      <c r="B73" s="96">
        <f>'Coach File - PASTE FROM WIKI'!H73</f>
        <v>1</v>
      </c>
      <c r="C73" s="96">
        <f>'Coach File - PASTE FROM WIKI'!B73</f>
        <v>2.75</v>
      </c>
      <c r="D73" s="96">
        <f>'Coach File - PASTE FROM WIKI'!C73</f>
        <v>2</v>
      </c>
      <c r="E73" s="96">
        <f>'Coach File - PASTE FROM WIKI'!D73</f>
        <v>3</v>
      </c>
      <c r="F73" s="96">
        <f>'Coach File - PASTE FROM WIKI'!E73</f>
        <v>3</v>
      </c>
      <c r="G73" s="96">
        <f>'Coach File - PASTE FROM WIKI'!F73</f>
        <v>3</v>
      </c>
      <c r="H73" s="96">
        <f>'Coach File - PASTE FROM WIKI'!G73</f>
        <v>1</v>
      </c>
    </row>
    <row r="74" spans="1:8" x14ac:dyDescent="0.55000000000000004">
      <c r="A74" s="96" t="str">
        <f>'Coach File - PASTE FROM WIKI'!A74</f>
        <v>Melissa Cavaliero</v>
      </c>
      <c r="B74" s="96">
        <f>'Coach File - PASTE FROM WIKI'!H74</f>
        <v>1</v>
      </c>
      <c r="C74" s="96">
        <f>'Coach File - PASTE FROM WIKI'!B74</f>
        <v>2.5</v>
      </c>
      <c r="D74" s="96">
        <f>'Coach File - PASTE FROM WIKI'!C74</f>
        <v>3</v>
      </c>
      <c r="E74" s="96">
        <f>'Coach File - PASTE FROM WIKI'!D74</f>
        <v>2</v>
      </c>
      <c r="F74" s="96">
        <f>'Coach File - PASTE FROM WIKI'!E74</f>
        <v>3</v>
      </c>
      <c r="G74" s="96">
        <f>'Coach File - PASTE FROM WIKI'!F74</f>
        <v>2</v>
      </c>
      <c r="H74" s="96">
        <f>'Coach File - PASTE FROM WIKI'!G74</f>
        <v>1</v>
      </c>
    </row>
    <row r="75" spans="1:8" x14ac:dyDescent="0.55000000000000004">
      <c r="A75" s="96" t="str">
        <f>'Coach File - PASTE FROM WIKI'!A75</f>
        <v>Michael   Grassano</v>
      </c>
      <c r="B75" s="96">
        <f>'Coach File - PASTE FROM WIKI'!H75</f>
        <v>1</v>
      </c>
      <c r="C75" s="96">
        <f>'Coach File - PASTE FROM WIKI'!B75</f>
        <v>3</v>
      </c>
      <c r="D75" s="96">
        <f>'Coach File - PASTE FROM WIKI'!C75</f>
        <v>3</v>
      </c>
      <c r="E75" s="96">
        <f>'Coach File - PASTE FROM WIKI'!D75</f>
        <v>3</v>
      </c>
      <c r="F75" s="96">
        <f>'Coach File - PASTE FROM WIKI'!E75</f>
        <v>3</v>
      </c>
      <c r="G75" s="96">
        <f>'Coach File - PASTE FROM WIKI'!F75</f>
        <v>3</v>
      </c>
      <c r="H75" s="96">
        <f>'Coach File - PASTE FROM WIKI'!G75</f>
        <v>1</v>
      </c>
    </row>
    <row r="76" spans="1:8" x14ac:dyDescent="0.55000000000000004">
      <c r="A76" s="96" t="str">
        <f>'Coach File - PASTE FROM WIKI'!A76</f>
        <v>Michaella  Dauphin</v>
      </c>
      <c r="B76" s="96">
        <f>'Coach File - PASTE FROM WIKI'!H76</f>
        <v>1</v>
      </c>
      <c r="C76" s="96">
        <f>'Coach File - PASTE FROM WIKI'!B76</f>
        <v>2.75</v>
      </c>
      <c r="D76" s="96">
        <f>'Coach File - PASTE FROM WIKI'!C76</f>
        <v>3</v>
      </c>
      <c r="E76" s="96">
        <f>'Coach File - PASTE FROM WIKI'!D76</f>
        <v>3</v>
      </c>
      <c r="F76" s="96">
        <f>'Coach File - PASTE FROM WIKI'!E76</f>
        <v>2</v>
      </c>
      <c r="G76" s="96">
        <f>'Coach File - PASTE FROM WIKI'!F76</f>
        <v>3</v>
      </c>
      <c r="H76" s="96">
        <f>'Coach File - PASTE FROM WIKI'!G76</f>
        <v>1</v>
      </c>
    </row>
    <row r="77" spans="1:8" x14ac:dyDescent="0.55000000000000004">
      <c r="A77" s="96" t="str">
        <f>'Coach File - PASTE FROM WIKI'!A77</f>
        <v>Monique Wilson</v>
      </c>
      <c r="B77" s="96">
        <f>'Coach File - PASTE FROM WIKI'!H77</f>
        <v>2</v>
      </c>
      <c r="C77" s="96">
        <f>'Coach File - PASTE FROM WIKI'!B77</f>
        <v>2.63</v>
      </c>
      <c r="D77" s="96">
        <f>'Coach File - PASTE FROM WIKI'!C77</f>
        <v>3</v>
      </c>
      <c r="E77" s="96">
        <f>'Coach File - PASTE FROM WIKI'!D77</f>
        <v>3</v>
      </c>
      <c r="F77" s="96">
        <f>'Coach File - PASTE FROM WIKI'!E77</f>
        <v>2.5</v>
      </c>
      <c r="G77" s="96">
        <f>'Coach File - PASTE FROM WIKI'!F77</f>
        <v>2</v>
      </c>
      <c r="H77" s="96">
        <f>'Coach File - PASTE FROM WIKI'!G77</f>
        <v>2</v>
      </c>
    </row>
    <row r="78" spans="1:8" ht="28.8" hidden="1" x14ac:dyDescent="0.55000000000000004">
      <c r="A78" s="107" t="str">
        <f>'Coach File - PASTE FROM WIKI'!A78</f>
        <v>Multiple Coaches Listed in TT2 - Please Confirm</v>
      </c>
      <c r="B78" s="96">
        <f>'Coach File - PASTE FROM WIKI'!H78</f>
        <v>1</v>
      </c>
      <c r="C78" s="96">
        <f>'Coach File - PASTE FROM WIKI'!B78</f>
        <v>3</v>
      </c>
      <c r="D78" s="96">
        <f>'Coach File - PASTE FROM WIKI'!C78</f>
        <v>3</v>
      </c>
      <c r="E78" s="96">
        <f>'Coach File - PASTE FROM WIKI'!D78</f>
        <v>3</v>
      </c>
      <c r="F78" s="96">
        <f>'Coach File - PASTE FROM WIKI'!E78</f>
        <v>3</v>
      </c>
      <c r="G78" s="96">
        <f>'Coach File - PASTE FROM WIKI'!F78</f>
        <v>3</v>
      </c>
      <c r="H78" s="96">
        <f>'Coach File - PASTE FROM WIKI'!G78</f>
        <v>1</v>
      </c>
    </row>
    <row r="79" spans="1:8" x14ac:dyDescent="0.55000000000000004">
      <c r="A79" s="96" t="str">
        <f>'Coach File - PASTE FROM WIKI'!A79</f>
        <v>Nadine Lewis-Knight</v>
      </c>
      <c r="B79" s="96">
        <f>'Coach File - PASTE FROM WIKI'!H79</f>
        <v>2</v>
      </c>
      <c r="C79" s="96">
        <f>'Coach File - PASTE FROM WIKI'!B79</f>
        <v>2.75</v>
      </c>
      <c r="D79" s="96">
        <f>'Coach File - PASTE FROM WIKI'!C79</f>
        <v>3</v>
      </c>
      <c r="E79" s="96">
        <f>'Coach File - PASTE FROM WIKI'!D79</f>
        <v>2.5</v>
      </c>
      <c r="F79" s="96">
        <f>'Coach File - PASTE FROM WIKI'!E79</f>
        <v>3</v>
      </c>
      <c r="G79" s="96">
        <f>'Coach File - PASTE FROM WIKI'!F79</f>
        <v>2.5</v>
      </c>
      <c r="H79" s="96">
        <f>'Coach File - PASTE FROM WIKI'!G79</f>
        <v>2</v>
      </c>
    </row>
    <row r="80" spans="1:8" x14ac:dyDescent="0.55000000000000004">
      <c r="A80" s="96" t="str">
        <f>'Coach File - PASTE FROM WIKI'!A80</f>
        <v>Natalie Martin</v>
      </c>
      <c r="B80" s="96">
        <f>'Coach File - PASTE FROM WIKI'!H80</f>
        <v>2</v>
      </c>
      <c r="C80" s="96">
        <f>'Coach File - PASTE FROM WIKI'!B80</f>
        <v>3</v>
      </c>
      <c r="D80" s="96">
        <f>'Coach File - PASTE FROM WIKI'!C80</f>
        <v>3</v>
      </c>
      <c r="E80" s="96">
        <f>'Coach File - PASTE FROM WIKI'!D80</f>
        <v>3</v>
      </c>
      <c r="F80" s="96">
        <f>'Coach File - PASTE FROM WIKI'!E80</f>
        <v>3</v>
      </c>
      <c r="G80" s="96">
        <f>'Coach File - PASTE FROM WIKI'!F80</f>
        <v>3</v>
      </c>
      <c r="H80" s="96">
        <f>'Coach File - PASTE FROM WIKI'!G80</f>
        <v>2</v>
      </c>
    </row>
    <row r="81" spans="1:8" x14ac:dyDescent="0.55000000000000004">
      <c r="A81" s="96" t="str">
        <f>'Coach File - PASTE FROM WIKI'!A81</f>
        <v>Nia Brown</v>
      </c>
      <c r="B81" s="96">
        <f>'Coach File - PASTE FROM WIKI'!H81</f>
        <v>1</v>
      </c>
      <c r="C81" s="96">
        <f>'Coach File - PASTE FROM WIKI'!B81</f>
        <v>2</v>
      </c>
      <c r="D81" s="96">
        <f>'Coach File - PASTE FROM WIKI'!C81</f>
        <v>2</v>
      </c>
      <c r="E81" s="96">
        <f>'Coach File - PASTE FROM WIKI'!D81</f>
        <v>2</v>
      </c>
      <c r="F81" s="96">
        <f>'Coach File - PASTE FROM WIKI'!E81</f>
        <v>2</v>
      </c>
      <c r="G81" s="96">
        <f>'Coach File - PASTE FROM WIKI'!F81</f>
        <v>2</v>
      </c>
      <c r="H81" s="96">
        <f>'Coach File - PASTE FROM WIKI'!G81</f>
        <v>1</v>
      </c>
    </row>
    <row r="82" spans="1:8" x14ac:dyDescent="0.55000000000000004">
      <c r="A82" s="96" t="str">
        <f>'Coach File - PASTE FROM WIKI'!A82</f>
        <v>Nicole Desantis</v>
      </c>
      <c r="B82" s="96">
        <f>'Coach File - PASTE FROM WIKI'!H82</f>
        <v>1</v>
      </c>
      <c r="C82" s="96">
        <f>'Coach File - PASTE FROM WIKI'!B82</f>
        <v>3</v>
      </c>
      <c r="D82" s="96">
        <f>'Coach File - PASTE FROM WIKI'!C82</f>
        <v>3</v>
      </c>
      <c r="E82" s="96">
        <f>'Coach File - PASTE FROM WIKI'!D82</f>
        <v>3</v>
      </c>
      <c r="F82" s="96">
        <f>'Coach File - PASTE FROM WIKI'!E82</f>
        <v>3</v>
      </c>
      <c r="G82" s="96">
        <f>'Coach File - PASTE FROM WIKI'!F82</f>
        <v>3</v>
      </c>
      <c r="H82" s="96">
        <f>'Coach File - PASTE FROM WIKI'!G82</f>
        <v>1</v>
      </c>
    </row>
    <row r="83" spans="1:8" x14ac:dyDescent="0.55000000000000004">
      <c r="A83" s="96" t="str">
        <f>'Coach File - PASTE FROM WIKI'!A83</f>
        <v>Nicole Sciortino</v>
      </c>
      <c r="B83" s="96">
        <f>'Coach File - PASTE FROM WIKI'!H83</f>
        <v>1</v>
      </c>
      <c r="C83" s="96">
        <f>'Coach File - PASTE FROM WIKI'!B83</f>
        <v>3</v>
      </c>
      <c r="D83" s="96">
        <f>'Coach File - PASTE FROM WIKI'!C83</f>
        <v>3</v>
      </c>
      <c r="E83" s="96">
        <f>'Coach File - PASTE FROM WIKI'!D83</f>
        <v>3</v>
      </c>
      <c r="F83" s="96">
        <f>'Coach File - PASTE FROM WIKI'!E83</f>
        <v>3</v>
      </c>
      <c r="G83" s="96">
        <f>'Coach File - PASTE FROM WIKI'!F83</f>
        <v>3</v>
      </c>
      <c r="H83" s="96">
        <f>'Coach File - PASTE FROM WIKI'!G83</f>
        <v>1</v>
      </c>
    </row>
    <row r="84" spans="1:8" x14ac:dyDescent="0.55000000000000004">
      <c r="A84" s="96" t="str">
        <f>'Coach File - PASTE FROM WIKI'!A84</f>
        <v>Nigel Caines</v>
      </c>
      <c r="B84" s="96">
        <f>'Coach File - PASTE FROM WIKI'!H84</f>
        <v>1</v>
      </c>
      <c r="C84" s="96">
        <f>'Coach File - PASTE FROM WIKI'!B84</f>
        <v>3</v>
      </c>
      <c r="D84" s="96">
        <f>'Coach File - PASTE FROM WIKI'!C84</f>
        <v>3</v>
      </c>
      <c r="E84" s="96">
        <f>'Coach File - PASTE FROM WIKI'!D84</f>
        <v>3</v>
      </c>
      <c r="F84" s="96">
        <f>'Coach File - PASTE FROM WIKI'!E84</f>
        <v>3</v>
      </c>
      <c r="G84" s="96">
        <f>'Coach File - PASTE FROM WIKI'!F84</f>
        <v>3</v>
      </c>
      <c r="H84" s="96">
        <f>'Coach File - PASTE FROM WIKI'!G84</f>
        <v>1</v>
      </c>
    </row>
    <row r="85" spans="1:8" x14ac:dyDescent="0.55000000000000004">
      <c r="A85" s="96" t="str">
        <f>'Coach File - PASTE FROM WIKI'!A85</f>
        <v>Osvaldo Claudio</v>
      </c>
      <c r="B85" s="96">
        <f>'Coach File - PASTE FROM WIKI'!H85</f>
        <v>1</v>
      </c>
      <c r="C85" s="96">
        <f>'Coach File - PASTE FROM WIKI'!B85</f>
        <v>3</v>
      </c>
      <c r="D85" s="96">
        <f>'Coach File - PASTE FROM WIKI'!C85</f>
        <v>3</v>
      </c>
      <c r="E85" s="96">
        <f>'Coach File - PASTE FROM WIKI'!D85</f>
        <v>3</v>
      </c>
      <c r="F85" s="96">
        <f>'Coach File - PASTE FROM WIKI'!E85</f>
        <v>3</v>
      </c>
      <c r="G85" s="96">
        <f>'Coach File - PASTE FROM WIKI'!F85</f>
        <v>3</v>
      </c>
      <c r="H85" s="96">
        <f>'Coach File - PASTE FROM WIKI'!G85</f>
        <v>1</v>
      </c>
    </row>
    <row r="86" spans="1:8" x14ac:dyDescent="0.55000000000000004">
      <c r="A86" s="96" t="str">
        <f>'Coach File - PASTE FROM WIKI'!A86</f>
        <v>Pamela Ackert Schons</v>
      </c>
      <c r="B86" s="96">
        <f>'Coach File - PASTE FROM WIKI'!H86</f>
        <v>2</v>
      </c>
      <c r="C86" s="96">
        <f>'Coach File - PASTE FROM WIKI'!B86</f>
        <v>3</v>
      </c>
      <c r="D86" s="96">
        <f>'Coach File - PASTE FROM WIKI'!C86</f>
        <v>3</v>
      </c>
      <c r="E86" s="96">
        <f>'Coach File - PASTE FROM WIKI'!D86</f>
        <v>3</v>
      </c>
      <c r="F86" s="96">
        <f>'Coach File - PASTE FROM WIKI'!E86</f>
        <v>3</v>
      </c>
      <c r="G86" s="96">
        <f>'Coach File - PASTE FROM WIKI'!F86</f>
        <v>3</v>
      </c>
      <c r="H86" s="96">
        <f>'Coach File - PASTE FROM WIKI'!G86</f>
        <v>2</v>
      </c>
    </row>
    <row r="87" spans="1:8" x14ac:dyDescent="0.55000000000000004">
      <c r="A87" s="96" t="str">
        <f>'Coach File - PASTE FROM WIKI'!A87</f>
        <v>Patrice Saunders</v>
      </c>
      <c r="B87" s="96">
        <f>'Coach File - PASTE FROM WIKI'!H87</f>
        <v>1</v>
      </c>
      <c r="C87" s="96">
        <f>'Coach File - PASTE FROM WIKI'!B87</f>
        <v>3</v>
      </c>
      <c r="D87" s="96">
        <f>'Coach File - PASTE FROM WIKI'!C87</f>
        <v>3</v>
      </c>
      <c r="E87" s="96">
        <f>'Coach File - PASTE FROM WIKI'!D87</f>
        <v>3</v>
      </c>
      <c r="F87" s="96">
        <f>'Coach File - PASTE FROM WIKI'!E87</f>
        <v>3</v>
      </c>
      <c r="G87" s="96">
        <f>'Coach File - PASTE FROM WIKI'!F87</f>
        <v>3</v>
      </c>
      <c r="H87" s="96">
        <f>'Coach File - PASTE FROM WIKI'!G87</f>
        <v>1</v>
      </c>
    </row>
    <row r="88" spans="1:8" x14ac:dyDescent="0.55000000000000004">
      <c r="A88" s="96" t="str">
        <f>'Coach File - PASTE FROM WIKI'!A88</f>
        <v>Peter Holmes</v>
      </c>
      <c r="B88" s="96">
        <f>'Coach File - PASTE FROM WIKI'!H88</f>
        <v>1</v>
      </c>
      <c r="C88" s="96">
        <f>'Coach File - PASTE FROM WIKI'!B88</f>
        <v>3</v>
      </c>
      <c r="D88" s="96">
        <f>'Coach File - PASTE FROM WIKI'!C88</f>
        <v>3</v>
      </c>
      <c r="E88" s="96">
        <f>'Coach File - PASTE FROM WIKI'!D88</f>
        <v>3</v>
      </c>
      <c r="F88" s="96">
        <f>'Coach File - PASTE FROM WIKI'!E88</f>
        <v>3</v>
      </c>
      <c r="G88" s="96">
        <f>'Coach File - PASTE FROM WIKI'!F88</f>
        <v>3</v>
      </c>
      <c r="H88" s="96">
        <f>'Coach File - PASTE FROM WIKI'!G88</f>
        <v>1</v>
      </c>
    </row>
    <row r="89" spans="1:8" x14ac:dyDescent="0.55000000000000004">
      <c r="A89" s="96" t="str">
        <f>'Coach File - PASTE FROM WIKI'!A89</f>
        <v>Rachel Mcsween</v>
      </c>
      <c r="B89" s="96">
        <f>'Coach File - PASTE FROM WIKI'!H89</f>
        <v>1</v>
      </c>
      <c r="C89" s="96">
        <f>'Coach File - PASTE FROM WIKI'!B89</f>
        <v>3</v>
      </c>
      <c r="D89" s="96">
        <f>'Coach File - PASTE FROM WIKI'!C89</f>
        <v>3</v>
      </c>
      <c r="E89" s="96">
        <f>'Coach File - PASTE FROM WIKI'!D89</f>
        <v>3</v>
      </c>
      <c r="F89" s="96">
        <f>'Coach File - PASTE FROM WIKI'!E89</f>
        <v>3</v>
      </c>
      <c r="G89" s="96">
        <f>'Coach File - PASTE FROM WIKI'!F89</f>
        <v>3</v>
      </c>
      <c r="H89" s="96">
        <f>'Coach File - PASTE FROM WIKI'!G89</f>
        <v>1</v>
      </c>
    </row>
    <row r="90" spans="1:8" x14ac:dyDescent="0.55000000000000004">
      <c r="A90" s="96" t="str">
        <f>'Coach File - PASTE FROM WIKI'!A90</f>
        <v>Riyad Baksh</v>
      </c>
      <c r="B90" s="96">
        <f>'Coach File - PASTE FROM WIKI'!H90</f>
        <v>1</v>
      </c>
      <c r="C90" s="96">
        <f>'Coach File - PASTE FROM WIKI'!B90</f>
        <v>3</v>
      </c>
      <c r="D90" s="96">
        <f>'Coach File - PASTE FROM WIKI'!C90</f>
        <v>3</v>
      </c>
      <c r="E90" s="96">
        <f>'Coach File - PASTE FROM WIKI'!D90</f>
        <v>3</v>
      </c>
      <c r="F90" s="96">
        <f>'Coach File - PASTE FROM WIKI'!E90</f>
        <v>3</v>
      </c>
      <c r="G90" s="96">
        <f>'Coach File - PASTE FROM WIKI'!F90</f>
        <v>3</v>
      </c>
      <c r="H90" s="96">
        <f>'Coach File - PASTE FROM WIKI'!G90</f>
        <v>1</v>
      </c>
    </row>
    <row r="91" spans="1:8" x14ac:dyDescent="0.55000000000000004">
      <c r="A91" s="96" t="str">
        <f>'Coach File - PASTE FROM WIKI'!A91</f>
        <v>Rob York</v>
      </c>
      <c r="B91" s="96">
        <f>'Coach File - PASTE FROM WIKI'!H91</f>
        <v>1</v>
      </c>
      <c r="C91" s="96">
        <f>'Coach File - PASTE FROM WIKI'!B91</f>
        <v>2.75</v>
      </c>
      <c r="D91" s="96">
        <f>'Coach File - PASTE FROM WIKI'!C91</f>
        <v>3</v>
      </c>
      <c r="E91" s="96">
        <f>'Coach File - PASTE FROM WIKI'!D91</f>
        <v>2</v>
      </c>
      <c r="F91" s="96">
        <f>'Coach File - PASTE FROM WIKI'!E91</f>
        <v>3</v>
      </c>
      <c r="G91" s="96">
        <f>'Coach File - PASTE FROM WIKI'!F91</f>
        <v>3</v>
      </c>
      <c r="H91" s="96">
        <f>'Coach File - PASTE FROM WIKI'!G91</f>
        <v>1</v>
      </c>
    </row>
    <row r="92" spans="1:8" x14ac:dyDescent="0.55000000000000004">
      <c r="A92" s="96" t="str">
        <f>'Coach File - PASTE FROM WIKI'!A92</f>
        <v>Rod Rodriguez</v>
      </c>
      <c r="B92" s="96">
        <f>'Coach File - PASTE FROM WIKI'!H92</f>
        <v>1</v>
      </c>
      <c r="C92" s="96">
        <f>'Coach File - PASTE FROM WIKI'!B92</f>
        <v>3</v>
      </c>
      <c r="D92" s="96">
        <f>'Coach File - PASTE FROM WIKI'!C92</f>
        <v>3</v>
      </c>
      <c r="E92" s="96">
        <f>'Coach File - PASTE FROM WIKI'!D92</f>
        <v>3</v>
      </c>
      <c r="F92" s="96">
        <f>'Coach File - PASTE FROM WIKI'!E92</f>
        <v>3</v>
      </c>
      <c r="G92" s="96">
        <f>'Coach File - PASTE FROM WIKI'!F92</f>
        <v>3</v>
      </c>
      <c r="H92" s="96">
        <f>'Coach File - PASTE FROM WIKI'!G92</f>
        <v>1</v>
      </c>
    </row>
    <row r="93" spans="1:8" x14ac:dyDescent="0.55000000000000004">
      <c r="A93" s="96" t="str">
        <f>'Coach File - PASTE FROM WIKI'!A93</f>
        <v>Safiya Blanc</v>
      </c>
      <c r="B93" s="96">
        <f>'Coach File - PASTE FROM WIKI'!H93</f>
        <v>1</v>
      </c>
      <c r="C93" s="96">
        <f>'Coach File - PASTE FROM WIKI'!B93</f>
        <v>2.25</v>
      </c>
      <c r="D93" s="96">
        <f>'Coach File - PASTE FROM WIKI'!C93</f>
        <v>2</v>
      </c>
      <c r="E93" s="96">
        <f>'Coach File - PASTE FROM WIKI'!D93</f>
        <v>2</v>
      </c>
      <c r="F93" s="96">
        <f>'Coach File - PASTE FROM WIKI'!E93</f>
        <v>2</v>
      </c>
      <c r="G93" s="96">
        <f>'Coach File - PASTE FROM WIKI'!F93</f>
        <v>3</v>
      </c>
      <c r="H93" s="96">
        <f>'Coach File - PASTE FROM WIKI'!G93</f>
        <v>1</v>
      </c>
    </row>
    <row r="94" spans="1:8" x14ac:dyDescent="0.55000000000000004">
      <c r="A94" s="96" t="str">
        <f>'Coach File - PASTE FROM WIKI'!A94</f>
        <v>Sam Mercuris</v>
      </c>
      <c r="B94" s="96">
        <f>'Coach File - PASTE FROM WIKI'!H94</f>
        <v>1</v>
      </c>
      <c r="C94" s="96">
        <f>'Coach File - PASTE FROM WIKI'!B94</f>
        <v>3</v>
      </c>
      <c r="D94" s="96">
        <f>'Coach File - PASTE FROM WIKI'!C94</f>
        <v>3</v>
      </c>
      <c r="E94" s="96">
        <f>'Coach File - PASTE FROM WIKI'!D94</f>
        <v>3</v>
      </c>
      <c r="F94" s="96">
        <f>'Coach File - PASTE FROM WIKI'!E94</f>
        <v>3</v>
      </c>
      <c r="G94" s="96">
        <f>'Coach File - PASTE FROM WIKI'!F94</f>
        <v>3</v>
      </c>
      <c r="H94" s="96">
        <f>'Coach File - PASTE FROM WIKI'!G94</f>
        <v>1</v>
      </c>
    </row>
    <row r="95" spans="1:8" x14ac:dyDescent="0.55000000000000004">
      <c r="A95" s="96" t="str">
        <f>'Coach File - PASTE FROM WIKI'!A95</f>
        <v>Samantha Cato</v>
      </c>
      <c r="B95" s="96">
        <f>'Coach File - PASTE FROM WIKI'!H95</f>
        <v>2</v>
      </c>
      <c r="C95" s="96">
        <f>'Coach File - PASTE FROM WIKI'!B95</f>
        <v>2.5</v>
      </c>
      <c r="D95" s="96">
        <f>'Coach File - PASTE FROM WIKI'!C95</f>
        <v>2</v>
      </c>
      <c r="E95" s="96">
        <f>'Coach File - PASTE FROM WIKI'!D95</f>
        <v>2.5</v>
      </c>
      <c r="F95" s="96">
        <f>'Coach File - PASTE FROM WIKI'!E95</f>
        <v>2.5</v>
      </c>
      <c r="G95" s="96">
        <f>'Coach File - PASTE FROM WIKI'!F95</f>
        <v>3</v>
      </c>
      <c r="H95" s="96">
        <f>'Coach File - PASTE FROM WIKI'!G95</f>
        <v>2</v>
      </c>
    </row>
    <row r="96" spans="1:8" x14ac:dyDescent="0.55000000000000004">
      <c r="A96" s="96" t="str">
        <f>'Coach File - PASTE FROM WIKI'!A96</f>
        <v>Samuel Copeland</v>
      </c>
      <c r="B96" s="96">
        <f>'Coach File - PASTE FROM WIKI'!H96</f>
        <v>1</v>
      </c>
      <c r="C96" s="96">
        <f>'Coach File - PASTE FROM WIKI'!B96</f>
        <v>3</v>
      </c>
      <c r="D96" s="96">
        <f>'Coach File - PASTE FROM WIKI'!C96</f>
        <v>3</v>
      </c>
      <c r="E96" s="96">
        <f>'Coach File - PASTE FROM WIKI'!D96</f>
        <v>3</v>
      </c>
      <c r="F96" s="96">
        <f>'Coach File - PASTE FROM WIKI'!E96</f>
        <v>3</v>
      </c>
      <c r="G96" s="96">
        <f>'Coach File - PASTE FROM WIKI'!F96</f>
        <v>3</v>
      </c>
      <c r="H96" s="96">
        <f>'Coach File - PASTE FROM WIKI'!G96</f>
        <v>1</v>
      </c>
    </row>
    <row r="97" spans="1:8" x14ac:dyDescent="0.55000000000000004">
      <c r="A97" s="96" t="str">
        <f>'Coach File - PASTE FROM WIKI'!A97</f>
        <v>Sashennae Williams</v>
      </c>
      <c r="B97" s="96">
        <f>'Coach File - PASTE FROM WIKI'!H97</f>
        <v>2</v>
      </c>
      <c r="C97" s="96">
        <f>'Coach File - PASTE FROM WIKI'!B97</f>
        <v>2.63</v>
      </c>
      <c r="D97" s="96">
        <f>'Coach File - PASTE FROM WIKI'!C97</f>
        <v>2.5</v>
      </c>
      <c r="E97" s="96">
        <f>'Coach File - PASTE FROM WIKI'!D97</f>
        <v>2.5</v>
      </c>
      <c r="F97" s="96">
        <f>'Coach File - PASTE FROM WIKI'!E97</f>
        <v>3</v>
      </c>
      <c r="G97" s="96">
        <f>'Coach File - PASTE FROM WIKI'!F97</f>
        <v>2.5</v>
      </c>
      <c r="H97" s="96">
        <f>'Coach File - PASTE FROM WIKI'!G97</f>
        <v>2</v>
      </c>
    </row>
    <row r="98" spans="1:8" x14ac:dyDescent="0.55000000000000004">
      <c r="A98" s="96" t="str">
        <f>'Coach File - PASTE FROM WIKI'!A98</f>
        <v>Sean Garvey</v>
      </c>
      <c r="B98" s="96">
        <f>'Coach File - PASTE FROM WIKI'!H98</f>
        <v>1</v>
      </c>
      <c r="C98" s="96">
        <f>'Coach File - PASTE FROM WIKI'!B98</f>
        <v>3</v>
      </c>
      <c r="D98" s="96">
        <f>'Coach File - PASTE FROM WIKI'!C98</f>
        <v>3</v>
      </c>
      <c r="E98" s="96">
        <f>'Coach File - PASTE FROM WIKI'!D98</f>
        <v>3</v>
      </c>
      <c r="F98" s="96">
        <f>'Coach File - PASTE FROM WIKI'!E98</f>
        <v>3</v>
      </c>
      <c r="G98" s="96">
        <f>'Coach File - PASTE FROM WIKI'!F98</f>
        <v>3</v>
      </c>
      <c r="H98" s="96">
        <f>'Coach File - PASTE FROM WIKI'!G98</f>
        <v>1</v>
      </c>
    </row>
    <row r="99" spans="1:8" x14ac:dyDescent="0.55000000000000004">
      <c r="A99" s="96" t="str">
        <f>'Coach File - PASTE FROM WIKI'!A99</f>
        <v>Shannon Taylor</v>
      </c>
      <c r="B99" s="96">
        <f>'Coach File - PASTE FROM WIKI'!H99</f>
        <v>2</v>
      </c>
      <c r="C99" s="96">
        <f>'Coach File - PASTE FROM WIKI'!B99</f>
        <v>3</v>
      </c>
      <c r="D99" s="96">
        <f>'Coach File - PASTE FROM WIKI'!C99</f>
        <v>3</v>
      </c>
      <c r="E99" s="96">
        <f>'Coach File - PASTE FROM WIKI'!D99</f>
        <v>3</v>
      </c>
      <c r="F99" s="96">
        <f>'Coach File - PASTE FROM WIKI'!E99</f>
        <v>3</v>
      </c>
      <c r="G99" s="96">
        <f>'Coach File - PASTE FROM WIKI'!F99</f>
        <v>3</v>
      </c>
      <c r="H99" s="96">
        <f>'Coach File - PASTE FROM WIKI'!G99</f>
        <v>2</v>
      </c>
    </row>
    <row r="100" spans="1:8" x14ac:dyDescent="0.55000000000000004">
      <c r="A100" s="96" t="str">
        <f>'Coach File - PASTE FROM WIKI'!A100</f>
        <v>Sharon Cadogan</v>
      </c>
      <c r="B100" s="96">
        <f>'Coach File - PASTE FROM WIKI'!H100</f>
        <v>1</v>
      </c>
      <c r="C100" s="96">
        <f>'Coach File - PASTE FROM WIKI'!B100</f>
        <v>1.5</v>
      </c>
      <c r="D100" s="96">
        <f>'Coach File - PASTE FROM WIKI'!C100</f>
        <v>2</v>
      </c>
      <c r="E100" s="96">
        <f>'Coach File - PASTE FROM WIKI'!D100</f>
        <v>1</v>
      </c>
      <c r="F100" s="96">
        <f>'Coach File - PASTE FROM WIKI'!E100</f>
        <v>1</v>
      </c>
      <c r="G100" s="96">
        <f>'Coach File - PASTE FROM WIKI'!F100</f>
        <v>2</v>
      </c>
      <c r="H100" s="96">
        <f>'Coach File - PASTE FROM WIKI'!G100</f>
        <v>1</v>
      </c>
    </row>
    <row r="101" spans="1:8" x14ac:dyDescent="0.55000000000000004">
      <c r="A101" s="96" t="str">
        <f>'Coach File - PASTE FROM WIKI'!A101</f>
        <v>Shenaz Kapasi</v>
      </c>
      <c r="B101" s="96">
        <f>'Coach File - PASTE FROM WIKI'!H101</f>
        <v>1</v>
      </c>
      <c r="C101" s="96">
        <f>'Coach File - PASTE FROM WIKI'!B101</f>
        <v>3</v>
      </c>
      <c r="D101" s="96">
        <f>'Coach File - PASTE FROM WIKI'!C101</f>
        <v>3</v>
      </c>
      <c r="E101" s="96">
        <f>'Coach File - PASTE FROM WIKI'!D101</f>
        <v>3</v>
      </c>
      <c r="F101" s="96">
        <f>'Coach File - PASTE FROM WIKI'!E101</f>
        <v>3</v>
      </c>
      <c r="G101" s="96">
        <f>'Coach File - PASTE FROM WIKI'!F101</f>
        <v>3</v>
      </c>
      <c r="H101" s="96">
        <f>'Coach File - PASTE FROM WIKI'!G101</f>
        <v>1</v>
      </c>
    </row>
    <row r="102" spans="1:8" x14ac:dyDescent="0.55000000000000004">
      <c r="A102" s="96" t="str">
        <f>'Coach File - PASTE FROM WIKI'!A102</f>
        <v>Shonel Fraser</v>
      </c>
      <c r="B102" s="96">
        <f>'Coach File - PASTE FROM WIKI'!H102</f>
        <v>1</v>
      </c>
      <c r="C102" s="96">
        <f>'Coach File - PASTE FROM WIKI'!B102</f>
        <v>3</v>
      </c>
      <c r="D102" s="96">
        <f>'Coach File - PASTE FROM WIKI'!C102</f>
        <v>3</v>
      </c>
      <c r="E102" s="96">
        <f>'Coach File - PASTE FROM WIKI'!D102</f>
        <v>3</v>
      </c>
      <c r="F102" s="96">
        <f>'Coach File - PASTE FROM WIKI'!E102</f>
        <v>3</v>
      </c>
      <c r="G102" s="96">
        <f>'Coach File - PASTE FROM WIKI'!F102</f>
        <v>3</v>
      </c>
      <c r="H102" s="96">
        <f>'Coach File - PASTE FROM WIKI'!G102</f>
        <v>1</v>
      </c>
    </row>
    <row r="103" spans="1:8" x14ac:dyDescent="0.55000000000000004">
      <c r="A103" s="96" t="str">
        <f>'Coach File - PASTE FROM WIKI'!A103</f>
        <v>Sohail Qureshi</v>
      </c>
      <c r="B103" s="96">
        <f>'Coach File - PASTE FROM WIKI'!H103</f>
        <v>1</v>
      </c>
      <c r="C103" s="96">
        <f>'Coach File - PASTE FROM WIKI'!B103</f>
        <v>3</v>
      </c>
      <c r="D103" s="96">
        <f>'Coach File - PASTE FROM WIKI'!C103</f>
        <v>3</v>
      </c>
      <c r="E103" s="96">
        <f>'Coach File - PASTE FROM WIKI'!D103</f>
        <v>3</v>
      </c>
      <c r="F103" s="96">
        <f>'Coach File - PASTE FROM WIKI'!E103</f>
        <v>3</v>
      </c>
      <c r="G103" s="96">
        <f>'Coach File - PASTE FROM WIKI'!F103</f>
        <v>3</v>
      </c>
      <c r="H103" s="96">
        <f>'Coach File - PASTE FROM WIKI'!G103</f>
        <v>1</v>
      </c>
    </row>
    <row r="104" spans="1:8" x14ac:dyDescent="0.55000000000000004">
      <c r="A104" s="96" t="str">
        <f>'Coach File - PASTE FROM WIKI'!A104</f>
        <v>Stacey Murray</v>
      </c>
      <c r="B104" s="96">
        <f>'Coach File - PASTE FROM WIKI'!H104</f>
        <v>1</v>
      </c>
      <c r="C104" s="96">
        <f>'Coach File - PASTE FROM WIKI'!B104</f>
        <v>2.5</v>
      </c>
      <c r="D104" s="96">
        <f>'Coach File - PASTE FROM WIKI'!C104</f>
        <v>3</v>
      </c>
      <c r="E104" s="96">
        <f>'Coach File - PASTE FROM WIKI'!D104</f>
        <v>2</v>
      </c>
      <c r="F104" s="96">
        <f>'Coach File - PASTE FROM WIKI'!E104</f>
        <v>3</v>
      </c>
      <c r="G104" s="96">
        <f>'Coach File - PASTE FROM WIKI'!F104</f>
        <v>2</v>
      </c>
      <c r="H104" s="96">
        <f>'Coach File - PASTE FROM WIKI'!G104</f>
        <v>1</v>
      </c>
    </row>
    <row r="105" spans="1:8" x14ac:dyDescent="0.55000000000000004">
      <c r="A105" s="96" t="str">
        <f>'Coach File - PASTE FROM WIKI'!A105</f>
        <v>Stefanie Greco</v>
      </c>
      <c r="B105" s="96">
        <f>'Coach File - PASTE FROM WIKI'!H105</f>
        <v>1</v>
      </c>
      <c r="C105" s="96">
        <f>'Coach File - PASTE FROM WIKI'!B105</f>
        <v>2.75</v>
      </c>
      <c r="D105" s="96">
        <f>'Coach File - PASTE FROM WIKI'!C105</f>
        <v>3</v>
      </c>
      <c r="E105" s="96">
        <f>'Coach File - PASTE FROM WIKI'!D105</f>
        <v>3</v>
      </c>
      <c r="F105" s="96">
        <f>'Coach File - PASTE FROM WIKI'!E105</f>
        <v>2</v>
      </c>
      <c r="G105" s="96">
        <f>'Coach File - PASTE FROM WIKI'!F105</f>
        <v>3</v>
      </c>
      <c r="H105" s="96">
        <f>'Coach File - PASTE FROM WIKI'!G105</f>
        <v>1</v>
      </c>
    </row>
    <row r="106" spans="1:8" x14ac:dyDescent="0.55000000000000004">
      <c r="A106" s="96" t="str">
        <f>'Coach File - PASTE FROM WIKI'!A106</f>
        <v>Stephanie  Velez</v>
      </c>
      <c r="B106" s="96">
        <f>'Coach File - PASTE FROM WIKI'!H106</f>
        <v>1</v>
      </c>
      <c r="C106" s="96">
        <f>'Coach File - PASTE FROM WIKI'!B106</f>
        <v>3</v>
      </c>
      <c r="D106" s="96">
        <f>'Coach File - PASTE FROM WIKI'!C106</f>
        <v>3</v>
      </c>
      <c r="E106" s="96">
        <f>'Coach File - PASTE FROM WIKI'!D106</f>
        <v>3</v>
      </c>
      <c r="F106" s="96">
        <f>'Coach File - PASTE FROM WIKI'!E106</f>
        <v>3</v>
      </c>
      <c r="G106" s="96">
        <f>'Coach File - PASTE FROM WIKI'!F106</f>
        <v>3</v>
      </c>
      <c r="H106" s="96">
        <f>'Coach File - PASTE FROM WIKI'!G106</f>
        <v>1</v>
      </c>
    </row>
    <row r="107" spans="1:8" x14ac:dyDescent="0.55000000000000004">
      <c r="A107" s="96" t="str">
        <f>'Coach File - PASTE FROM WIKI'!A107</f>
        <v>Stephanie Carlson</v>
      </c>
      <c r="B107" s="96">
        <f>'Coach File - PASTE FROM WIKI'!H107</f>
        <v>1</v>
      </c>
      <c r="C107" s="96">
        <f>'Coach File - PASTE FROM WIKI'!B107</f>
        <v>2.75</v>
      </c>
      <c r="D107" s="96">
        <f>'Coach File - PASTE FROM WIKI'!C107</f>
        <v>2</v>
      </c>
      <c r="E107" s="96">
        <f>'Coach File - PASTE FROM WIKI'!D107</f>
        <v>3</v>
      </c>
      <c r="F107" s="96">
        <f>'Coach File - PASTE FROM WIKI'!E107</f>
        <v>3</v>
      </c>
      <c r="G107" s="96">
        <f>'Coach File - PASTE FROM WIKI'!F107</f>
        <v>3</v>
      </c>
      <c r="H107" s="96">
        <f>'Coach File - PASTE FROM WIKI'!G107</f>
        <v>1</v>
      </c>
    </row>
    <row r="108" spans="1:8" x14ac:dyDescent="0.55000000000000004">
      <c r="A108" s="96" t="str">
        <f>'Coach File - PASTE FROM WIKI'!A108</f>
        <v>Stephanie Plachy</v>
      </c>
      <c r="B108" s="96">
        <f>'Coach File - PASTE FROM WIKI'!H108</f>
        <v>1</v>
      </c>
      <c r="C108" s="96">
        <f>'Coach File - PASTE FROM WIKI'!B108</f>
        <v>2.25</v>
      </c>
      <c r="D108" s="96">
        <f>'Coach File - PASTE FROM WIKI'!C108</f>
        <v>2</v>
      </c>
      <c r="E108" s="96">
        <f>'Coach File - PASTE FROM WIKI'!D108</f>
        <v>2</v>
      </c>
      <c r="F108" s="96">
        <f>'Coach File - PASTE FROM WIKI'!E108</f>
        <v>2</v>
      </c>
      <c r="G108" s="96">
        <f>'Coach File - PASTE FROM WIKI'!F108</f>
        <v>3</v>
      </c>
      <c r="H108" s="96">
        <f>'Coach File - PASTE FROM WIKI'!G108</f>
        <v>1</v>
      </c>
    </row>
    <row r="109" spans="1:8" x14ac:dyDescent="0.55000000000000004">
      <c r="A109" s="96" t="str">
        <f>'Coach File - PASTE FROM WIKI'!A109</f>
        <v>Tamara Del Rosario</v>
      </c>
      <c r="B109" s="96">
        <f>'Coach File - PASTE FROM WIKI'!H109</f>
        <v>1</v>
      </c>
      <c r="C109" s="96">
        <f>'Coach File - PASTE FROM WIKI'!B109</f>
        <v>2.75</v>
      </c>
      <c r="D109" s="96">
        <f>'Coach File - PASTE FROM WIKI'!C109</f>
        <v>3</v>
      </c>
      <c r="E109" s="96">
        <f>'Coach File - PASTE FROM WIKI'!D109</f>
        <v>3</v>
      </c>
      <c r="F109" s="96">
        <f>'Coach File - PASTE FROM WIKI'!E109</f>
        <v>2</v>
      </c>
      <c r="G109" s="96">
        <f>'Coach File - PASTE FROM WIKI'!F109</f>
        <v>3</v>
      </c>
      <c r="H109" s="96">
        <f>'Coach File - PASTE FROM WIKI'!G109</f>
        <v>1</v>
      </c>
    </row>
    <row r="110" spans="1:8" x14ac:dyDescent="0.55000000000000004">
      <c r="A110" s="96" t="str">
        <f>'Coach File - PASTE FROM WIKI'!A110</f>
        <v>Tatiana Baron</v>
      </c>
      <c r="B110" s="96">
        <f>'Coach File - PASTE FROM WIKI'!H110</f>
        <v>2</v>
      </c>
      <c r="C110" s="96">
        <f>'Coach File - PASTE FROM WIKI'!B110</f>
        <v>3</v>
      </c>
      <c r="D110" s="96">
        <f>'Coach File - PASTE FROM WIKI'!C110</f>
        <v>3</v>
      </c>
      <c r="E110" s="96">
        <f>'Coach File - PASTE FROM WIKI'!D110</f>
        <v>3</v>
      </c>
      <c r="F110" s="96">
        <f>'Coach File - PASTE FROM WIKI'!E110</f>
        <v>3</v>
      </c>
      <c r="G110" s="96">
        <f>'Coach File - PASTE FROM WIKI'!F110</f>
        <v>3</v>
      </c>
      <c r="H110" s="96">
        <f>'Coach File - PASTE FROM WIKI'!G110</f>
        <v>2</v>
      </c>
    </row>
    <row r="111" spans="1:8" x14ac:dyDescent="0.55000000000000004">
      <c r="A111" s="96" t="str">
        <f>'Coach File - PASTE FROM WIKI'!A111</f>
        <v>Tiffany Braby</v>
      </c>
      <c r="B111" s="96">
        <f>'Coach File - PASTE FROM WIKI'!H111</f>
        <v>2</v>
      </c>
      <c r="C111" s="96">
        <f>'Coach File - PASTE FROM WIKI'!B111</f>
        <v>2.88</v>
      </c>
      <c r="D111" s="96">
        <f>'Coach File - PASTE FROM WIKI'!C111</f>
        <v>3</v>
      </c>
      <c r="E111" s="96">
        <f>'Coach File - PASTE FROM WIKI'!D111</f>
        <v>3</v>
      </c>
      <c r="F111" s="96">
        <f>'Coach File - PASTE FROM WIKI'!E111</f>
        <v>2.5</v>
      </c>
      <c r="G111" s="96">
        <f>'Coach File - PASTE FROM WIKI'!F111</f>
        <v>3</v>
      </c>
      <c r="H111" s="96">
        <f>'Coach File - PASTE FROM WIKI'!G111</f>
        <v>2</v>
      </c>
    </row>
    <row r="112" spans="1:8" x14ac:dyDescent="0.55000000000000004">
      <c r="A112" s="96" t="str">
        <f>'Coach File - PASTE FROM WIKI'!A112</f>
        <v>Tyece Lloyd</v>
      </c>
      <c r="B112" s="96">
        <f>'Coach File - PASTE FROM WIKI'!H112</f>
        <v>1</v>
      </c>
      <c r="C112" s="96">
        <f>'Coach File - PASTE FROM WIKI'!B112</f>
        <v>1.5</v>
      </c>
      <c r="D112" s="96">
        <f>'Coach File - PASTE FROM WIKI'!C112</f>
        <v>1</v>
      </c>
      <c r="E112" s="96">
        <f>'Coach File - PASTE FROM WIKI'!D112</f>
        <v>2</v>
      </c>
      <c r="F112" s="96">
        <f>'Coach File - PASTE FROM WIKI'!E112</f>
        <v>1</v>
      </c>
      <c r="G112" s="96">
        <f>'Coach File - PASTE FROM WIKI'!F112</f>
        <v>2</v>
      </c>
      <c r="H112" s="96">
        <f>'Coach File - PASTE FROM WIKI'!G112</f>
        <v>1</v>
      </c>
    </row>
    <row r="113" spans="1:8" x14ac:dyDescent="0.55000000000000004">
      <c r="A113" s="96" t="str">
        <f>'Coach File - PASTE FROM WIKI'!A113</f>
        <v>Valera Vanessa</v>
      </c>
      <c r="B113" s="96">
        <f>'Coach File - PASTE FROM WIKI'!H113</f>
        <v>1</v>
      </c>
      <c r="C113" s="96">
        <f>'Coach File - PASTE FROM WIKI'!B113</f>
        <v>2.75</v>
      </c>
      <c r="D113" s="96">
        <f>'Coach File - PASTE FROM WIKI'!C113</f>
        <v>3</v>
      </c>
      <c r="E113" s="96">
        <f>'Coach File - PASTE FROM WIKI'!D113</f>
        <v>3</v>
      </c>
      <c r="F113" s="96">
        <f>'Coach File - PASTE FROM WIKI'!E113</f>
        <v>3</v>
      </c>
      <c r="G113" s="96">
        <f>'Coach File - PASTE FROM WIKI'!F113</f>
        <v>2</v>
      </c>
      <c r="H113" s="96">
        <f>'Coach File - PASTE FROM WIKI'!G113</f>
        <v>1</v>
      </c>
    </row>
    <row r="114" spans="1:8" x14ac:dyDescent="0.55000000000000004">
      <c r="A114" s="96" t="str">
        <f>'Coach File - PASTE FROM WIKI'!A114</f>
        <v>Vaughan Danvers</v>
      </c>
      <c r="B114" s="96">
        <f>'Coach File - PASTE FROM WIKI'!H114</f>
        <v>2</v>
      </c>
      <c r="C114" s="96">
        <f>'Coach File - PASTE FROM WIKI'!B114</f>
        <v>3</v>
      </c>
      <c r="D114" s="96">
        <f>'Coach File - PASTE FROM WIKI'!C114</f>
        <v>3</v>
      </c>
      <c r="E114" s="96">
        <f>'Coach File - PASTE FROM WIKI'!D114</f>
        <v>3</v>
      </c>
      <c r="F114" s="96">
        <f>'Coach File - PASTE FROM WIKI'!E114</f>
        <v>3</v>
      </c>
      <c r="G114" s="96">
        <f>'Coach File - PASTE FROM WIKI'!F114</f>
        <v>3</v>
      </c>
      <c r="H114" s="96">
        <f>'Coach File - PASTE FROM WIKI'!G114</f>
        <v>2</v>
      </c>
    </row>
    <row r="115" spans="1:8" x14ac:dyDescent="0.55000000000000004">
      <c r="A115" s="96" t="str">
        <f>'Coach File - PASTE FROM WIKI'!A115</f>
        <v>Vinnessa  Coles</v>
      </c>
      <c r="B115" s="96">
        <f>'Coach File - PASTE FROM WIKI'!H115</f>
        <v>1</v>
      </c>
      <c r="C115" s="96">
        <f>'Coach File - PASTE FROM WIKI'!B115</f>
        <v>3</v>
      </c>
      <c r="D115" s="96">
        <f>'Coach File - PASTE FROM WIKI'!C115</f>
        <v>3</v>
      </c>
      <c r="E115" s="96">
        <f>'Coach File - PASTE FROM WIKI'!D115</f>
        <v>3</v>
      </c>
      <c r="F115" s="96">
        <f>'Coach File - PASTE FROM WIKI'!E115</f>
        <v>3</v>
      </c>
      <c r="G115" s="96">
        <f>'Coach File - PASTE FROM WIKI'!F115</f>
        <v>3</v>
      </c>
      <c r="H115" s="96">
        <f>'Coach File - PASTE FROM WIKI'!G115</f>
        <v>1</v>
      </c>
    </row>
    <row r="116" spans="1:8" x14ac:dyDescent="0.55000000000000004">
      <c r="A116" s="96"/>
      <c r="B116" s="96"/>
      <c r="C116" s="96"/>
      <c r="D116" s="96"/>
      <c r="E116" s="96"/>
      <c r="F116" s="96"/>
      <c r="G116" s="96"/>
      <c r="H116" s="96"/>
    </row>
    <row r="117" spans="1:8" x14ac:dyDescent="0.55000000000000004">
      <c r="A117" s="39"/>
      <c r="C117" s="39"/>
      <c r="D117" s="39"/>
      <c r="E117" s="39"/>
      <c r="F117" s="39"/>
      <c r="G117" s="39"/>
      <c r="H117" s="39"/>
    </row>
    <row r="118" spans="1:8" x14ac:dyDescent="0.55000000000000004">
      <c r="A118" s="39"/>
      <c r="C118" s="39"/>
      <c r="D118" s="39"/>
      <c r="E118" s="39"/>
      <c r="F118" s="39"/>
      <c r="G118" s="39"/>
      <c r="H118" s="39"/>
    </row>
    <row r="119" spans="1:8" x14ac:dyDescent="0.55000000000000004">
      <c r="A119" s="39"/>
      <c r="C119" s="39"/>
      <c r="D119" s="39"/>
      <c r="E119" s="39"/>
      <c r="F119" s="39"/>
      <c r="G119" s="39"/>
      <c r="H119" s="39"/>
    </row>
    <row r="120" spans="1:8" x14ac:dyDescent="0.55000000000000004">
      <c r="A120" s="39"/>
      <c r="C120" s="39"/>
      <c r="D120" s="39"/>
      <c r="E120" s="39"/>
      <c r="F120" s="39"/>
      <c r="G120" s="39"/>
      <c r="H120" s="39"/>
    </row>
    <row r="121" spans="1:8" x14ac:dyDescent="0.55000000000000004">
      <c r="A121" s="39"/>
      <c r="C121" s="39"/>
      <c r="D121" s="39"/>
      <c r="E121" s="39"/>
      <c r="F121" s="39"/>
      <c r="G121" s="39"/>
      <c r="H121" s="39"/>
    </row>
    <row r="122" spans="1:8" x14ac:dyDescent="0.55000000000000004">
      <c r="A122" s="39"/>
      <c r="C122" s="39"/>
      <c r="D122" s="39"/>
      <c r="E122" s="39"/>
      <c r="F122" s="39"/>
      <c r="G122" s="39"/>
      <c r="H122" s="39"/>
    </row>
    <row r="123" spans="1:8" x14ac:dyDescent="0.55000000000000004">
      <c r="A123" s="39"/>
      <c r="C123" s="39"/>
      <c r="D123" s="39"/>
      <c r="E123" s="39"/>
      <c r="F123" s="39"/>
      <c r="G123" s="39"/>
      <c r="H123" s="39"/>
    </row>
    <row r="124" spans="1:8" x14ac:dyDescent="0.55000000000000004">
      <c r="A124" s="39"/>
      <c r="C124" s="39"/>
      <c r="D124" s="39"/>
      <c r="E124" s="39"/>
      <c r="F124" s="39"/>
      <c r="G124" s="39"/>
      <c r="H124" s="39"/>
    </row>
    <row r="125" spans="1:8" x14ac:dyDescent="0.55000000000000004">
      <c r="A125" s="39"/>
      <c r="C125" s="39"/>
      <c r="D125" s="39"/>
      <c r="E125" s="39"/>
      <c r="F125" s="39"/>
      <c r="G125" s="39"/>
      <c r="H125" s="39"/>
    </row>
    <row r="126" spans="1:8" x14ac:dyDescent="0.55000000000000004">
      <c r="A126" s="39"/>
      <c r="C126" s="39"/>
      <c r="D126" s="39"/>
      <c r="E126" s="39"/>
      <c r="F126" s="39"/>
      <c r="G126" s="39"/>
      <c r="H126" s="39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J16"/>
  <sheetViews>
    <sheetView workbookViewId="0">
      <selection activeCell="B6" sqref="B6"/>
    </sheetView>
  </sheetViews>
  <sheetFormatPr defaultRowHeight="14.4" x14ac:dyDescent="0.55000000000000004"/>
  <cols>
    <col min="1" max="1" width="19.7890625" customWidth="1"/>
    <col min="2" max="2" width="22.734375" bestFit="1" customWidth="1"/>
    <col min="3" max="3" width="17.7890625" bestFit="1" customWidth="1"/>
    <col min="4" max="4" width="13.47265625" bestFit="1" customWidth="1"/>
    <col min="5" max="5" width="10.7890625" bestFit="1" customWidth="1"/>
    <col min="6" max="6" width="11.15625" bestFit="1" customWidth="1"/>
    <col min="7" max="7" width="18.15625" bestFit="1" customWidth="1"/>
    <col min="8" max="8" width="18" bestFit="1" customWidth="1"/>
    <col min="9" max="9" width="19.734375" customWidth="1"/>
  </cols>
  <sheetData>
    <row r="1" spans="1:10" x14ac:dyDescent="0.55000000000000004">
      <c r="A1" s="114"/>
      <c r="B1" s="114"/>
      <c r="C1" s="171" t="s">
        <v>750</v>
      </c>
      <c r="D1" s="171"/>
      <c r="E1" s="171"/>
      <c r="F1" s="171"/>
      <c r="G1" s="171"/>
      <c r="H1" s="171"/>
      <c r="I1" s="114"/>
    </row>
    <row r="2" spans="1:10" ht="28.8" x14ac:dyDescent="0.55000000000000004">
      <c r="A2" s="114" t="str">
        <f>'Advisor File - PASTE FROM WIKI'!A1</f>
        <v>Fellow Advisor Name</v>
      </c>
      <c r="B2" s="115" t="str">
        <f>'Advisor File - PASTE FROM WIKI'!I1</f>
        <v xml:space="preserve"># of Fellows assigned to Advisor </v>
      </c>
      <c r="C2" s="115" t="s">
        <v>160</v>
      </c>
      <c r="D2" s="115" t="s">
        <v>161</v>
      </c>
      <c r="E2" s="115" t="s">
        <v>21</v>
      </c>
      <c r="F2" s="115" t="s">
        <v>162</v>
      </c>
      <c r="G2" s="115" t="s">
        <v>10</v>
      </c>
      <c r="H2" s="115" t="s">
        <v>165</v>
      </c>
      <c r="I2" s="115" t="s">
        <v>2</v>
      </c>
      <c r="J2" s="88"/>
    </row>
    <row r="3" spans="1:10" x14ac:dyDescent="0.55000000000000004">
      <c r="A3" s="96" t="str">
        <f>'Advisor File - PASTE FROM WIKI'!A3</f>
        <v>Diamond Skinner</v>
      </c>
      <c r="B3" s="96">
        <f>'Advisor File - PASTE FROM WIKI'!I3</f>
        <v>35</v>
      </c>
      <c r="C3" s="96">
        <f>'Advisor File - PASTE FROM WIKI'!C3</f>
        <v>2.4900000000000002</v>
      </c>
      <c r="D3" s="96">
        <f>'Advisor File - PASTE FROM WIKI'!D3</f>
        <v>2.37</v>
      </c>
      <c r="E3" s="96">
        <f>'Advisor File - PASTE FROM WIKI'!E3</f>
        <v>2.11</v>
      </c>
      <c r="F3" s="96">
        <f>'Advisor File - PASTE FROM WIKI'!F3</f>
        <v>2.2000000000000002</v>
      </c>
      <c r="G3" s="96">
        <f>'Advisor File - PASTE FROM WIKI'!G3</f>
        <v>2.4900000000000002</v>
      </c>
      <c r="H3" s="96">
        <f>'Advisor File - PASTE FROM WIKI'!H3</f>
        <v>1.89</v>
      </c>
      <c r="I3" s="96">
        <f>'Advisor File - PASTE FROM WIKI'!B3</f>
        <v>2.2599999999999998</v>
      </c>
    </row>
    <row r="4" spans="1:10" x14ac:dyDescent="0.55000000000000004">
      <c r="A4" s="96" t="str">
        <f>'Advisor File - PASTE FROM WIKI'!A4</f>
        <v>Katie Furr</v>
      </c>
      <c r="B4" s="96">
        <f>'Advisor File - PASTE FROM WIKI'!I4</f>
        <v>41</v>
      </c>
      <c r="C4" s="96">
        <f>'Advisor File - PASTE FROM WIKI'!C4</f>
        <v>2.71</v>
      </c>
      <c r="D4" s="96">
        <f>'Advisor File - PASTE FROM WIKI'!D4</f>
        <v>2.88</v>
      </c>
      <c r="E4" s="96">
        <f>'Advisor File - PASTE FROM WIKI'!E4</f>
        <v>2.76</v>
      </c>
      <c r="F4" s="96">
        <f>'Advisor File - PASTE FROM WIKI'!F4</f>
        <v>2.71</v>
      </c>
      <c r="G4" s="96">
        <f>'Advisor File - PASTE FROM WIKI'!G4</f>
        <v>2.83</v>
      </c>
      <c r="H4" s="96">
        <f>'Advisor File - PASTE FROM WIKI'!H4</f>
        <v>2.71</v>
      </c>
      <c r="I4" s="96">
        <f>'Advisor File - PASTE FROM WIKI'!B4</f>
        <v>2.76</v>
      </c>
    </row>
    <row r="5" spans="1:10" x14ac:dyDescent="0.55000000000000004">
      <c r="A5" s="96" t="str">
        <f>'Advisor File - PASTE FROM WIKI'!A5</f>
        <v>Marilyn Rodriguez</v>
      </c>
      <c r="B5" s="96">
        <f>'Advisor File - PASTE FROM WIKI'!I5</f>
        <v>33</v>
      </c>
      <c r="C5" s="96">
        <f>'Advisor File - PASTE FROM WIKI'!C5</f>
        <v>3</v>
      </c>
      <c r="D5" s="96">
        <f>'Advisor File - PASTE FROM WIKI'!D5</f>
        <v>3</v>
      </c>
      <c r="E5" s="96">
        <f>'Advisor File - PASTE FROM WIKI'!E5</f>
        <v>2.85</v>
      </c>
      <c r="F5" s="96">
        <f>'Advisor File - PASTE FROM WIKI'!F5</f>
        <v>2.85</v>
      </c>
      <c r="G5" s="96">
        <f>'Advisor File - PASTE FROM WIKI'!G5</f>
        <v>2.94</v>
      </c>
      <c r="H5" s="96">
        <f>'Advisor File - PASTE FROM WIKI'!H5</f>
        <v>3</v>
      </c>
      <c r="I5" s="96">
        <f>'Advisor File - PASTE FROM WIKI'!B5</f>
        <v>2.93</v>
      </c>
    </row>
    <row r="6" spans="1:10" x14ac:dyDescent="0.55000000000000004">
      <c r="A6" s="96" t="str">
        <f>'Advisor File - PASTE FROM WIKI'!A6</f>
        <v>Najah Gall</v>
      </c>
      <c r="B6" s="96">
        <f>'Advisor File - PASTE FROM WIKI'!I6</f>
        <v>34</v>
      </c>
      <c r="C6" s="96">
        <f>'Advisor File - PASTE FROM WIKI'!C6</f>
        <v>2.94</v>
      </c>
      <c r="D6" s="96">
        <f>'Advisor File - PASTE FROM WIKI'!D6</f>
        <v>2.97</v>
      </c>
      <c r="E6" s="96">
        <f>'Advisor File - PASTE FROM WIKI'!E6</f>
        <v>2.94</v>
      </c>
      <c r="F6" s="96">
        <f>'Advisor File - PASTE FROM WIKI'!F6</f>
        <v>2.74</v>
      </c>
      <c r="G6" s="96">
        <f>'Advisor File - PASTE FROM WIKI'!G6</f>
        <v>2.91</v>
      </c>
      <c r="H6" s="96">
        <f>'Advisor File - PASTE FROM WIKI'!H6</f>
        <v>2.62</v>
      </c>
      <c r="I6" s="96">
        <f>'Advisor File - PASTE FROM WIKI'!B6</f>
        <v>2.85</v>
      </c>
    </row>
    <row r="7" spans="1:10" x14ac:dyDescent="0.55000000000000004">
      <c r="A7" s="39"/>
      <c r="B7" s="39"/>
      <c r="C7" s="39"/>
      <c r="D7" s="39"/>
      <c r="E7" s="39"/>
      <c r="F7" s="39"/>
      <c r="G7" s="39"/>
      <c r="H7" s="39"/>
    </row>
    <row r="8" spans="1:10" x14ac:dyDescent="0.55000000000000004">
      <c r="A8" s="39"/>
      <c r="B8" s="39"/>
      <c r="C8" s="39"/>
      <c r="D8" s="39"/>
      <c r="E8" s="39"/>
      <c r="F8" s="39"/>
      <c r="G8" s="39"/>
      <c r="H8" s="39"/>
    </row>
    <row r="9" spans="1:10" x14ac:dyDescent="0.55000000000000004">
      <c r="A9" s="39"/>
      <c r="B9" s="39"/>
      <c r="C9" s="39"/>
      <c r="D9" s="39"/>
      <c r="E9" s="39"/>
      <c r="F9" s="39"/>
      <c r="G9" s="39"/>
      <c r="H9" s="39"/>
    </row>
    <row r="10" spans="1:10" x14ac:dyDescent="0.55000000000000004">
      <c r="A10" s="39"/>
      <c r="B10" s="39"/>
      <c r="C10" s="39"/>
      <c r="D10" s="39"/>
      <c r="E10" s="39"/>
      <c r="F10" s="39"/>
      <c r="G10" s="39"/>
      <c r="H10" s="39"/>
    </row>
    <row r="11" spans="1:10" x14ac:dyDescent="0.55000000000000004">
      <c r="A11" s="39"/>
      <c r="B11" s="39"/>
      <c r="C11" s="39"/>
      <c r="D11" s="39"/>
      <c r="E11" s="39"/>
      <c r="F11" s="39"/>
      <c r="G11" s="39"/>
      <c r="H11" s="39"/>
    </row>
    <row r="12" spans="1:10" x14ac:dyDescent="0.55000000000000004">
      <c r="A12" s="39"/>
      <c r="B12" s="39"/>
      <c r="C12" s="39"/>
      <c r="D12" s="39"/>
      <c r="E12" s="39"/>
      <c r="F12" s="39"/>
      <c r="G12" s="39"/>
      <c r="H12" s="39"/>
    </row>
    <row r="13" spans="1:10" x14ac:dyDescent="0.55000000000000004">
      <c r="A13" s="39"/>
      <c r="B13" s="39"/>
      <c r="C13" s="39"/>
      <c r="D13" s="39"/>
      <c r="E13" s="39"/>
      <c r="F13" s="39"/>
      <c r="G13" s="39"/>
      <c r="H13" s="39"/>
    </row>
    <row r="14" spans="1:10" x14ac:dyDescent="0.55000000000000004">
      <c r="A14" s="39"/>
      <c r="B14" s="39"/>
      <c r="C14" s="39"/>
      <c r="D14" s="39"/>
      <c r="E14" s="39"/>
      <c r="F14" s="39"/>
      <c r="G14" s="39"/>
      <c r="H14" s="39"/>
    </row>
    <row r="15" spans="1:10" x14ac:dyDescent="0.55000000000000004">
      <c r="A15" s="39"/>
      <c r="B15" s="39"/>
      <c r="C15" s="39"/>
      <c r="D15" s="39"/>
      <c r="E15" s="39"/>
      <c r="F15" s="39"/>
      <c r="G15" s="39"/>
      <c r="H15" s="39"/>
    </row>
    <row r="16" spans="1:10" x14ac:dyDescent="0.55000000000000004">
      <c r="A16" s="39"/>
      <c r="B16" s="39"/>
      <c r="C16" s="39"/>
      <c r="D16" s="39"/>
      <c r="E16" s="39"/>
      <c r="F16" s="39"/>
      <c r="G16" s="39"/>
      <c r="H16" s="39"/>
    </row>
  </sheetData>
  <mergeCells count="1">
    <mergeCell ref="C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79998168889431442"/>
  </sheetPr>
  <dimension ref="A1:N152"/>
  <sheetViews>
    <sheetView showGridLines="0" zoomScale="90" zoomScaleNormal="90" workbookViewId="0">
      <pane ySplit="2" topLeftCell="A39" activePane="bottomLeft" state="frozen"/>
      <selection activeCell="S20" sqref="S20:V20"/>
      <selection pane="bottomLeft" activeCell="A152" sqref="A152:XFD152"/>
    </sheetView>
  </sheetViews>
  <sheetFormatPr defaultColWidth="8.5234375" defaultRowHeight="16.2" x14ac:dyDescent="0.7"/>
  <cols>
    <col min="1" max="1" width="3" style="51" customWidth="1"/>
    <col min="2" max="2" width="24.47265625" style="87" customWidth="1"/>
    <col min="3" max="4" width="16.26171875" style="51" customWidth="1"/>
    <col min="5" max="5" width="43.734375" style="51" customWidth="1"/>
    <col min="6" max="6" width="13.7890625" style="51" customWidth="1"/>
    <col min="7" max="8" width="15.7890625" style="51" customWidth="1"/>
    <col min="9" max="9" width="13.26171875" style="51" customWidth="1"/>
    <col min="10" max="10" width="15.5234375" style="51" customWidth="1"/>
    <col min="11" max="12" width="14.5234375" style="51" customWidth="1"/>
    <col min="13" max="13" width="15.5234375" style="51" hidden="1" customWidth="1"/>
    <col min="14" max="14" width="15.5234375" style="51" customWidth="1"/>
    <col min="15" max="16384" width="8.5234375" style="51"/>
  </cols>
  <sheetData>
    <row r="1" spans="1:14" ht="16" customHeight="1" x14ac:dyDescent="0.65">
      <c r="A1" s="172" t="s">
        <v>19</v>
      </c>
      <c r="B1" s="173"/>
      <c r="C1" s="174"/>
      <c r="D1" s="86"/>
      <c r="E1" s="86"/>
      <c r="F1" s="175" t="s">
        <v>221</v>
      </c>
      <c r="G1" s="176"/>
      <c r="H1" s="176"/>
      <c r="I1" s="177"/>
      <c r="J1" s="178" t="s">
        <v>222</v>
      </c>
      <c r="K1" s="179"/>
      <c r="L1" s="179"/>
      <c r="M1" s="179"/>
      <c r="N1" s="180"/>
    </row>
    <row r="2" spans="1:14" ht="27" x14ac:dyDescent="0.6">
      <c r="A2" s="52" t="s">
        <v>15</v>
      </c>
      <c r="B2" s="53" t="s">
        <v>1</v>
      </c>
      <c r="C2" s="53" t="s">
        <v>16</v>
      </c>
      <c r="D2" s="92" t="s">
        <v>0</v>
      </c>
      <c r="E2" s="53" t="s">
        <v>657</v>
      </c>
      <c r="F2" s="54" t="s">
        <v>30</v>
      </c>
      <c r="G2" s="54" t="s">
        <v>17</v>
      </c>
      <c r="H2" s="54" t="s">
        <v>34</v>
      </c>
      <c r="I2" s="55" t="s">
        <v>32</v>
      </c>
      <c r="J2" s="54" t="s">
        <v>30</v>
      </c>
      <c r="K2" s="54" t="s">
        <v>17</v>
      </c>
      <c r="L2" s="54" t="s">
        <v>34</v>
      </c>
      <c r="M2" s="61" t="s">
        <v>31</v>
      </c>
      <c r="N2" s="55" t="s">
        <v>33</v>
      </c>
    </row>
    <row r="3" spans="1:14" ht="14.7" x14ac:dyDescent="0.6">
      <c r="A3" s="82" t="str">
        <f>'Enrollee File- PASTE FROM WIKI'!A2</f>
        <v>ed850b49-34b8-45ce-84e7-a5d200939dd3</v>
      </c>
      <c r="B3" s="50" t="str">
        <f>VLOOKUP(A3,'Enrollee File- PASTE FROM WIKI'!$A:$D,3,FALSE)</f>
        <v>Alana Molloy</v>
      </c>
      <c r="C3" s="35" t="str">
        <f>VLOOKUP(A3,'Enrollee File- PASTE FROM WIKI'!$A:$D,4,FALSE)</f>
        <v>Enrolled</v>
      </c>
      <c r="D3" s="25" t="str">
        <f>VLOOKUP(A3,'Enrollee File- PASTE FROM WIKI'!$A:$AP,42,FALSE)</f>
        <v>Christian Dienna</v>
      </c>
      <c r="E3" s="50" t="str">
        <f>VLOOKUP(A3,'Enrollee File- PASTE FROM WIKI'!$A:$AQ,43,FALSE)</f>
        <v xml:space="preserve">M079 Dr. Horan School M079 </v>
      </c>
      <c r="F3" s="35" t="str">
        <f>VLOOKUP(A3,'Enrollee File- PASTE FROM WIKI'!$A:$AG,33,FALSE)</f>
        <v>Up 2 Levels</v>
      </c>
      <c r="G3" s="35" t="str">
        <f>VLOOKUP(A3,'Enrollee File- PASTE FROM WIKI'!$A:$AH,34,FALSE)</f>
        <v>Up 1 Level</v>
      </c>
      <c r="H3" s="35" t="str">
        <f>VLOOKUP(A3,'Enrollee File- PASTE FROM WIKI'!$A:$AI,35,FALSE)</f>
        <v>Up 1 Level</v>
      </c>
      <c r="I3" s="35">
        <f>VLOOKUP(A3,'Enrollee File- PASTE FROM WIKI'!$A:$AJ,36,FALSE)</f>
        <v>1.5</v>
      </c>
      <c r="J3" s="35" t="str">
        <f>VLOOKUP(A3,'Enrollee File- PASTE FROM WIKI'!$A:$AK,37,FALSE)</f>
        <v>No Change</v>
      </c>
      <c r="K3" s="35" t="str">
        <f>VLOOKUP(A3,'Enrollee File- PASTE FROM WIKI'!$A:$AL,38,FALSE)</f>
        <v>No Change</v>
      </c>
      <c r="L3" s="35" t="str">
        <f>VLOOKUP(A3,'Enrollee File- PASTE FROM WIKI'!$A:$AM,39,FALSE)</f>
        <v>Up 1 Level</v>
      </c>
      <c r="M3" s="35" t="e">
        <f>VLOOKUP(J3,'Enrollee File- PASTE FROM WIKI'!$A:$AG,33,FALSE)</f>
        <v>#N/A</v>
      </c>
      <c r="N3" s="35">
        <f>VLOOKUP(A3,'Enrollee File- PASTE FROM WIKI'!$A:$AN,40,FALSE)</f>
        <v>0.25</v>
      </c>
    </row>
    <row r="4" spans="1:14" ht="28" customHeight="1" x14ac:dyDescent="0.6">
      <c r="A4" s="82" t="str">
        <f>'Enrollee File- PASTE FROM WIKI'!A3</f>
        <v>a515ed9d-32ad-4dbc-9791-a59300ef749c</v>
      </c>
      <c r="B4" s="50" t="str">
        <f>VLOOKUP(A4,'Enrollee File- PASTE FROM WIKI'!$A:$D,3,FALSE)</f>
        <v>Andrew Martin</v>
      </c>
      <c r="C4" s="35" t="str">
        <f>VLOOKUP(A4,'Enrollee File- PASTE FROM WIKI'!$A:$D,4,FALSE)</f>
        <v>Enrolled</v>
      </c>
      <c r="D4" s="25" t="str">
        <f>VLOOKUP(A4,'Enrollee File- PASTE FROM WIKI'!$A:$AP,42,FALSE)</f>
        <v>Sharon Cadogan</v>
      </c>
      <c r="E4" s="50" t="str">
        <f>VLOOKUP(A4,'Enrollee File- PASTE FROM WIKI'!$A:$AQ,43,FALSE)</f>
        <v xml:space="preserve">K671 Mott Hall Bridges </v>
      </c>
      <c r="F4" s="35" t="str">
        <f>VLOOKUP(A4,'Enrollee File- PASTE FROM WIKI'!$A:$AG,33,FALSE)</f>
        <v>Up 1 Level</v>
      </c>
      <c r="G4" s="35" t="str">
        <f>VLOOKUP(A4,'Enrollee File- PASTE FROM WIKI'!$A:$AH,34,FALSE)</f>
        <v>Down 1 Level</v>
      </c>
      <c r="H4" s="35" t="str">
        <f>VLOOKUP(A4,'Enrollee File- PASTE FROM WIKI'!$A:$AI,35,FALSE)</f>
        <v>Up 1 Level</v>
      </c>
      <c r="I4" s="35">
        <f>VLOOKUP(A4,'Enrollee File- PASTE FROM WIKI'!$A:$AJ,36,FALSE)</f>
        <v>0.5</v>
      </c>
      <c r="J4" s="35" t="str">
        <f>VLOOKUP(A4,'Enrollee File- PASTE FROM WIKI'!$A:$AK,37,FALSE)</f>
        <v>No Change</v>
      </c>
      <c r="K4" s="35" t="str">
        <f>VLOOKUP(A4,'Enrollee File- PASTE FROM WIKI'!$A:$AL,38,FALSE)</f>
        <v>No Change</v>
      </c>
      <c r="L4" s="35" t="str">
        <f>VLOOKUP(A4,'Enrollee File- PASTE FROM WIKI'!$A:$AM,39,FALSE)</f>
        <v>Down 1 Level</v>
      </c>
      <c r="M4" s="35" t="e">
        <f>VLOOKUP(J4,'Enrollee File- PASTE FROM WIKI'!$A:$AG,33,FALSE)</f>
        <v>#N/A</v>
      </c>
      <c r="N4" s="35">
        <f>VLOOKUP(A4,'Enrollee File- PASTE FROM WIKI'!$A:$AN,40,FALSE)</f>
        <v>-0.25</v>
      </c>
    </row>
    <row r="5" spans="1:14" ht="28" customHeight="1" x14ac:dyDescent="0.6">
      <c r="A5" s="82" t="str">
        <f>'Enrollee File- PASTE FROM WIKI'!A4</f>
        <v>5d0b86d0-2e72-44dd-9a1b-a58100c4aaed</v>
      </c>
      <c r="B5" s="50" t="str">
        <f>VLOOKUP(A5,'Enrollee File- PASTE FROM WIKI'!$A:$D,3,FALSE)</f>
        <v>Anna Dunlavey</v>
      </c>
      <c r="C5" s="35" t="str">
        <f>VLOOKUP(A5,'Enrollee File- PASTE FROM WIKI'!$A:$D,4,FALSE)</f>
        <v>Enrolled</v>
      </c>
      <c r="D5" s="25" t="str">
        <f>VLOOKUP(A5,'Enrollee File- PASTE FROM WIKI'!$A:$AP,42,FALSE)</f>
        <v>Shannon Taylor</v>
      </c>
      <c r="E5" s="50" t="str">
        <f>VLOOKUP(A5,'Enrollee File- PASTE FROM WIKI'!$A:$AQ,43,FALSE)</f>
        <v xml:space="preserve">M319 M.S. 319 Maria Teresa </v>
      </c>
      <c r="F5" s="35" t="str">
        <f>VLOOKUP(A5,'Enrollee File- PASTE FROM WIKI'!$A:$AG,33,FALSE)</f>
        <v>Up 1 Level</v>
      </c>
      <c r="G5" s="35" t="str">
        <f>VLOOKUP(A5,'Enrollee File- PASTE FROM WIKI'!$A:$AH,34,FALSE)</f>
        <v>Up 1 Level</v>
      </c>
      <c r="H5" s="35" t="str">
        <f>VLOOKUP(A5,'Enrollee File- PASTE FROM WIKI'!$A:$AI,35,FALSE)</f>
        <v>No Change</v>
      </c>
      <c r="I5" s="35">
        <f>VLOOKUP(A5,'Enrollee File- PASTE FROM WIKI'!$A:$AJ,36,FALSE)</f>
        <v>0.75</v>
      </c>
      <c r="J5" s="35" t="str">
        <f>VLOOKUP(A5,'Enrollee File- PASTE FROM WIKI'!$A:$AK,37,FALSE)</f>
        <v>No Change</v>
      </c>
      <c r="K5" s="35" t="str">
        <f>VLOOKUP(A5,'Enrollee File- PASTE FROM WIKI'!$A:$AL,38,FALSE)</f>
        <v>No Change</v>
      </c>
      <c r="L5" s="35" t="str">
        <f>VLOOKUP(A5,'Enrollee File- PASTE FROM WIKI'!$A:$AM,39,FALSE)</f>
        <v>No Change</v>
      </c>
      <c r="M5" s="35" t="e">
        <f>VLOOKUP(J5,'Enrollee File- PASTE FROM WIKI'!$A:$AG,33,FALSE)</f>
        <v>#N/A</v>
      </c>
      <c r="N5" s="35">
        <f>VLOOKUP(A5,'Enrollee File- PASTE FROM WIKI'!$A:$AN,40,FALSE)</f>
        <v>0</v>
      </c>
    </row>
    <row r="6" spans="1:14" ht="28" customHeight="1" x14ac:dyDescent="0.6">
      <c r="A6" s="82" t="str">
        <f>'Enrollee File- PASTE FROM WIKI'!A5</f>
        <v>51699733-c580-47bd-9462-a5ea00d7a765</v>
      </c>
      <c r="B6" s="50" t="str">
        <f>VLOOKUP(A6,'Enrollee File- PASTE FROM WIKI'!$A:$D,3,FALSE)</f>
        <v>Ashaunte  Johnson</v>
      </c>
      <c r="C6" s="35" t="str">
        <f>VLOOKUP(A6,'Enrollee File- PASTE FROM WIKI'!$A:$D,4,FALSE)</f>
        <v>Enrolled</v>
      </c>
      <c r="D6" s="25" t="str">
        <f>VLOOKUP(A6,'Enrollee File- PASTE FROM WIKI'!$A:$AP,42,FALSE)</f>
        <v>Stephanie Plachy</v>
      </c>
      <c r="E6" s="50" t="str">
        <f>VLOOKUP(A6,'Enrollee File- PASTE FROM WIKI'!$A:$AQ,43,FALSE)</f>
        <v xml:space="preserve">K562 Evergreen Middle School </v>
      </c>
      <c r="F6" s="35" t="str">
        <f>VLOOKUP(A6,'Enrollee File- PASTE FROM WIKI'!$A:$AG,33,FALSE)</f>
        <v>No Change</v>
      </c>
      <c r="G6" s="35" t="str">
        <f>VLOOKUP(A6,'Enrollee File- PASTE FROM WIKI'!$A:$AH,34,FALSE)</f>
        <v>No Change</v>
      </c>
      <c r="H6" s="35" t="str">
        <f>VLOOKUP(A6,'Enrollee File- PASTE FROM WIKI'!$A:$AI,35,FALSE)</f>
        <v>No Change</v>
      </c>
      <c r="I6" s="35">
        <f>VLOOKUP(A6,'Enrollee File- PASTE FROM WIKI'!$A:$AJ,36,FALSE)</f>
        <v>0</v>
      </c>
      <c r="J6" s="35" t="str">
        <f>VLOOKUP(A6,'Enrollee File- PASTE FROM WIKI'!$A:$AK,37,FALSE)</f>
        <v>No Change</v>
      </c>
      <c r="K6" s="35" t="str">
        <f>VLOOKUP(A6,'Enrollee File- PASTE FROM WIKI'!$A:$AL,38,FALSE)</f>
        <v>No Change</v>
      </c>
      <c r="L6" s="35" t="str">
        <f>VLOOKUP(A6,'Enrollee File- PASTE FROM WIKI'!$A:$AM,39,FALSE)</f>
        <v>Up 1 Level</v>
      </c>
      <c r="M6" s="35" t="e">
        <f>VLOOKUP(J6,'Enrollee File- PASTE FROM WIKI'!$A:$AG,33,FALSE)</f>
        <v>#N/A</v>
      </c>
      <c r="N6" s="35">
        <f>VLOOKUP(A6,'Enrollee File- PASTE FROM WIKI'!$A:$AN,40,FALSE)</f>
        <v>0.25</v>
      </c>
    </row>
    <row r="7" spans="1:14" ht="28" customHeight="1" x14ac:dyDescent="0.6">
      <c r="A7" s="82" t="str">
        <f>'Enrollee File- PASTE FROM WIKI'!A6</f>
        <v>975471ee-46bb-4c2f-ba0d-a5fe00e261e6</v>
      </c>
      <c r="B7" s="50" t="str">
        <f>VLOOKUP(A7,'Enrollee File- PASTE FROM WIKI'!$A:$D,3,FALSE)</f>
        <v>Ashley Beccia</v>
      </c>
      <c r="C7" s="35" t="str">
        <f>VLOOKUP(A7,'Enrollee File- PASTE FROM WIKI'!$A:$D,4,FALSE)</f>
        <v>Enrolled</v>
      </c>
      <c r="D7" s="25" t="str">
        <f>VLOOKUP(A7,'Enrollee File- PASTE FROM WIKI'!$A:$AP,42,FALSE)</f>
        <v>Rod Rodriguez</v>
      </c>
      <c r="E7" s="50" t="str">
        <f>VLOOKUP(A7,'Enrollee File- PASTE FROM WIKI'!$A:$AQ,43,FALSE)</f>
        <v xml:space="preserve">X331 The Bronx School of Young Leaders </v>
      </c>
      <c r="F7" s="35" t="str">
        <f>VLOOKUP(A7,'Enrollee File- PASTE FROM WIKI'!$A:$AG,33,FALSE)</f>
        <v>No Change</v>
      </c>
      <c r="G7" s="35" t="str">
        <f>VLOOKUP(A7,'Enrollee File- PASTE FROM WIKI'!$A:$AH,34,FALSE)</f>
        <v>No Change</v>
      </c>
      <c r="H7" s="35" t="str">
        <f>VLOOKUP(A7,'Enrollee File- PASTE FROM WIKI'!$A:$AI,35,FALSE)</f>
        <v>No Change</v>
      </c>
      <c r="I7" s="35">
        <f>VLOOKUP(A7,'Enrollee File- PASTE FROM WIKI'!$A:$AJ,36,FALSE)</f>
        <v>0</v>
      </c>
      <c r="J7" s="35" t="str">
        <f>VLOOKUP(A7,'Enrollee File- PASTE FROM WIKI'!$A:$AK,37,FALSE)</f>
        <v>No Change</v>
      </c>
      <c r="K7" s="35" t="str">
        <f>VLOOKUP(A7,'Enrollee File- PASTE FROM WIKI'!$A:$AL,38,FALSE)</f>
        <v>No Change</v>
      </c>
      <c r="L7" s="35" t="str">
        <f>VLOOKUP(A7,'Enrollee File- PASTE FROM WIKI'!$A:$AM,39,FALSE)</f>
        <v>No Change</v>
      </c>
      <c r="M7" s="35" t="e">
        <f>VLOOKUP(J7,'Enrollee File- PASTE FROM WIKI'!$A:$AG,33,FALSE)</f>
        <v>#N/A</v>
      </c>
      <c r="N7" s="35">
        <f>VLOOKUP(A7,'Enrollee File- PASTE FROM WIKI'!$A:$AN,40,FALSE)</f>
        <v>0</v>
      </c>
    </row>
    <row r="8" spans="1:14" ht="28" customHeight="1" x14ac:dyDescent="0.6">
      <c r="A8" s="82" t="str">
        <f>'Enrollee File- PASTE FROM WIKI'!A7</f>
        <v>1b568102-d9a1-4d3c-9af6-a50400db23f6</v>
      </c>
      <c r="B8" s="50" t="str">
        <f>VLOOKUP(A8,'Enrollee File- PASTE FROM WIKI'!$A:$D,3,FALSE)</f>
        <v>Ayana Colvin</v>
      </c>
      <c r="C8" s="35" t="str">
        <f>VLOOKUP(A8,'Enrollee File- PASTE FROM WIKI'!$A:$D,4,FALSE)</f>
        <v>Enrolled</v>
      </c>
      <c r="D8" s="25" t="str">
        <f>VLOOKUP(A8,'Enrollee File- PASTE FROM WIKI'!$A:$AP,42,FALSE)</f>
        <v>Kristin Donnelly</v>
      </c>
      <c r="E8" s="50" t="str">
        <f>VLOOKUP(A8,'Enrollee File- PASTE FROM WIKI'!$A:$AQ,43,FALSE)</f>
        <v xml:space="preserve">Q296 Pan American International High School </v>
      </c>
      <c r="F8" s="35" t="str">
        <f>VLOOKUP(A8,'Enrollee File- PASTE FROM WIKI'!$A:$AG,33,FALSE)</f>
        <v>Up 1 Level</v>
      </c>
      <c r="G8" s="35" t="str">
        <f>VLOOKUP(A8,'Enrollee File- PASTE FROM WIKI'!$A:$AH,34,FALSE)</f>
        <v>Down 1 Level</v>
      </c>
      <c r="H8" s="35" t="str">
        <f>VLOOKUP(A8,'Enrollee File- PASTE FROM WIKI'!$A:$AI,35,FALSE)</f>
        <v>No Change</v>
      </c>
      <c r="I8" s="35">
        <f>VLOOKUP(A8,'Enrollee File- PASTE FROM WIKI'!$A:$AJ,36,FALSE)</f>
        <v>0.25</v>
      </c>
      <c r="J8" s="35" t="str">
        <f>VLOOKUP(A8,'Enrollee File- PASTE FROM WIKI'!$A:$AK,37,FALSE)</f>
        <v>No Change</v>
      </c>
      <c r="K8" s="35" t="str">
        <f>VLOOKUP(A8,'Enrollee File- PASTE FROM WIKI'!$A:$AL,38,FALSE)</f>
        <v>No Change</v>
      </c>
      <c r="L8" s="35" t="str">
        <f>VLOOKUP(A8,'Enrollee File- PASTE FROM WIKI'!$A:$AM,39,FALSE)</f>
        <v>No Change</v>
      </c>
      <c r="M8" s="35" t="e">
        <f>VLOOKUP(J8,'Enrollee File- PASTE FROM WIKI'!$A:$AG,33,FALSE)</f>
        <v>#N/A</v>
      </c>
      <c r="N8" s="35">
        <f>VLOOKUP(A8,'Enrollee File- PASTE FROM WIKI'!$A:$AN,40,FALSE)</f>
        <v>0</v>
      </c>
    </row>
    <row r="9" spans="1:14" ht="28" customHeight="1" x14ac:dyDescent="0.6">
      <c r="A9" s="82" t="str">
        <f>'Enrollee File- PASTE FROM WIKI'!A8</f>
        <v>c2cd45c9-a6e5-4232-8a29-a33a000b9253</v>
      </c>
      <c r="B9" s="50" t="str">
        <f>VLOOKUP(A9,'Enrollee File- PASTE FROM WIKI'!$A:$D,3,FALSE)</f>
        <v>Azia Brown</v>
      </c>
      <c r="C9" s="35" t="str">
        <f>VLOOKUP(A9,'Enrollee File- PASTE FROM WIKI'!$A:$D,4,FALSE)</f>
        <v>Enrolled</v>
      </c>
      <c r="D9" s="25" t="str">
        <f>VLOOKUP(A9,'Enrollee File- PASTE FROM WIKI'!$A:$AP,42,FALSE)</f>
        <v>Dana Diaz</v>
      </c>
      <c r="E9" s="50" t="str">
        <f>VLOOKUP(A9,'Enrollee File- PASTE FROM WIKI'!$A:$AQ,43,FALSE)</f>
        <v xml:space="preserve">X089 P.S. 089 Bronx </v>
      </c>
      <c r="F9" s="35" t="str">
        <f>VLOOKUP(A9,'Enrollee File- PASTE FROM WIKI'!$A:$AG,33,FALSE)</f>
        <v>No Change</v>
      </c>
      <c r="G9" s="35" t="str">
        <f>VLOOKUP(A9,'Enrollee File- PASTE FROM WIKI'!$A:$AH,34,FALSE)</f>
        <v>Up 1 Level</v>
      </c>
      <c r="H9" s="35" t="str">
        <f>VLOOKUP(A9,'Enrollee File- PASTE FROM WIKI'!$A:$AI,35,FALSE)</f>
        <v>No Change</v>
      </c>
      <c r="I9" s="35">
        <f>VLOOKUP(A9,'Enrollee File- PASTE FROM WIKI'!$A:$AJ,36,FALSE)</f>
        <v>0.25</v>
      </c>
      <c r="J9" s="35" t="str">
        <f>VLOOKUP(A9,'Enrollee File- PASTE FROM WIKI'!$A:$AK,37,FALSE)</f>
        <v>No Change</v>
      </c>
      <c r="K9" s="35" t="str">
        <f>VLOOKUP(A9,'Enrollee File- PASTE FROM WIKI'!$A:$AL,38,FALSE)</f>
        <v>No Change</v>
      </c>
      <c r="L9" s="35" t="str">
        <f>VLOOKUP(A9,'Enrollee File- PASTE FROM WIKI'!$A:$AM,39,FALSE)</f>
        <v>No Change</v>
      </c>
      <c r="M9" s="35" t="e">
        <f>VLOOKUP(J9,'Enrollee File- PASTE FROM WIKI'!$A:$AG,33,FALSE)</f>
        <v>#N/A</v>
      </c>
      <c r="N9" s="35">
        <f>VLOOKUP(A9,'Enrollee File- PASTE FROM WIKI'!$A:$AN,40,FALSE)</f>
        <v>0</v>
      </c>
    </row>
    <row r="10" spans="1:14" ht="28" customHeight="1" x14ac:dyDescent="0.6">
      <c r="A10" s="82" t="str">
        <f>'Enrollee File- PASTE FROM WIKI'!A9</f>
        <v>482c3372-f134-40f0-a56c-a5b500c8a937</v>
      </c>
      <c r="B10" s="50" t="str">
        <f>VLOOKUP(A10,'Enrollee File- PASTE FROM WIKI'!$A:$D,3,FALSE)</f>
        <v>Bianca Cruz</v>
      </c>
      <c r="C10" s="35" t="str">
        <f>VLOOKUP(A10,'Enrollee File- PASTE FROM WIKI'!$A:$D,4,FALSE)</f>
        <v>Enrolled</v>
      </c>
      <c r="D10" s="25" t="str">
        <f>VLOOKUP(A10,'Enrollee File- PASTE FROM WIKI'!$A:$AP,42,FALSE)</f>
        <v>Ashley Steed</v>
      </c>
      <c r="E10" s="50" t="str">
        <f>VLOOKUP(A10,'Enrollee File- PASTE FROM WIKI'!$A:$AQ,43,FALSE)</f>
        <v xml:space="preserve">M038 P.S. 38 Roberto Clemente </v>
      </c>
      <c r="F10" s="35" t="str">
        <f>VLOOKUP(A10,'Enrollee File- PASTE FROM WIKI'!$A:$AG,33,FALSE)</f>
        <v>No Change</v>
      </c>
      <c r="G10" s="35" t="str">
        <f>VLOOKUP(A10,'Enrollee File- PASTE FROM WIKI'!$A:$AH,34,FALSE)</f>
        <v>No Change</v>
      </c>
      <c r="H10" s="35" t="str">
        <f>VLOOKUP(A10,'Enrollee File- PASTE FROM WIKI'!$A:$AI,35,FALSE)</f>
        <v>No Change</v>
      </c>
      <c r="I10" s="35">
        <f>VLOOKUP(A10,'Enrollee File- PASTE FROM WIKI'!$A:$AJ,36,FALSE)</f>
        <v>0</v>
      </c>
      <c r="J10" s="35" t="str">
        <f>VLOOKUP(A10,'Enrollee File- PASTE FROM WIKI'!$A:$AK,37,FALSE)</f>
        <v>Down 1 Level</v>
      </c>
      <c r="K10" s="35" t="str">
        <f>VLOOKUP(A10,'Enrollee File- PASTE FROM WIKI'!$A:$AL,38,FALSE)</f>
        <v>Up 1 Level</v>
      </c>
      <c r="L10" s="35" t="str">
        <f>VLOOKUP(A10,'Enrollee File- PASTE FROM WIKI'!$A:$AM,39,FALSE)</f>
        <v>Up 1 Level</v>
      </c>
      <c r="M10" s="35" t="e">
        <f>VLOOKUP(J10,'Enrollee File- PASTE FROM WIKI'!$A:$AG,33,FALSE)</f>
        <v>#N/A</v>
      </c>
      <c r="N10" s="35">
        <f>VLOOKUP(A10,'Enrollee File- PASTE FROM WIKI'!$A:$AN,40,FALSE)</f>
        <v>0</v>
      </c>
    </row>
    <row r="11" spans="1:14" ht="28" customHeight="1" x14ac:dyDescent="0.6">
      <c r="A11" s="82" t="str">
        <f>'Enrollee File- PASTE FROM WIKI'!A10</f>
        <v>527ba0c3-3131-4993-9e05-a5a3014fc340</v>
      </c>
      <c r="B11" s="50" t="str">
        <f>VLOOKUP(A11,'Enrollee File- PASTE FROM WIKI'!$A:$D,3,FALSE)</f>
        <v>Brittney Glenn</v>
      </c>
      <c r="C11" s="35" t="str">
        <f>VLOOKUP(A11,'Enrollee File- PASTE FROM WIKI'!$A:$D,4,FALSE)</f>
        <v>Enrolled</v>
      </c>
      <c r="D11" s="25" t="str">
        <f>VLOOKUP(A11,'Enrollee File- PASTE FROM WIKI'!$A:$AP,42,FALSE)</f>
        <v>Nadine Lewis-Knight</v>
      </c>
      <c r="E11" s="50" t="str">
        <f>VLOOKUP(A11,'Enrollee File- PASTE FROM WIKI'!$A:$AQ,43,FALSE)</f>
        <v xml:space="preserve">K028 P.S. 028 The Warren Prep Academy </v>
      </c>
      <c r="F11" s="35" t="str">
        <f>VLOOKUP(A11,'Enrollee File- PASTE FROM WIKI'!$A:$AG,33,FALSE)</f>
        <v>Up 1 Level</v>
      </c>
      <c r="G11" s="35" t="str">
        <f>VLOOKUP(A11,'Enrollee File- PASTE FROM WIKI'!$A:$AH,34,FALSE)</f>
        <v>No Change</v>
      </c>
      <c r="H11" s="35" t="str">
        <f>VLOOKUP(A11,'Enrollee File- PASTE FROM WIKI'!$A:$AI,35,FALSE)</f>
        <v>No Change</v>
      </c>
      <c r="I11" s="35">
        <f>VLOOKUP(A11,'Enrollee File- PASTE FROM WIKI'!$A:$AJ,36,FALSE)</f>
        <v>0.5</v>
      </c>
      <c r="J11" s="35" t="str">
        <f>VLOOKUP(A11,'Enrollee File- PASTE FROM WIKI'!$A:$AK,37,FALSE)</f>
        <v>No Change</v>
      </c>
      <c r="K11" s="35" t="str">
        <f>VLOOKUP(A11,'Enrollee File- PASTE FROM WIKI'!$A:$AL,38,FALSE)</f>
        <v>No Change</v>
      </c>
      <c r="L11" s="35" t="str">
        <f>VLOOKUP(A11,'Enrollee File- PASTE FROM WIKI'!$A:$AM,39,FALSE)</f>
        <v>Up 1 Level</v>
      </c>
      <c r="M11" s="35" t="e">
        <f>VLOOKUP(J11,'Enrollee File- PASTE FROM WIKI'!$A:$AG,33,FALSE)</f>
        <v>#N/A</v>
      </c>
      <c r="N11" s="35">
        <f>VLOOKUP(A11,'Enrollee File- PASTE FROM WIKI'!$A:$AN,40,FALSE)</f>
        <v>0.25</v>
      </c>
    </row>
    <row r="12" spans="1:14" ht="28" customHeight="1" x14ac:dyDescent="0.6">
      <c r="A12" s="82" t="str">
        <f>'Enrollee File- PASTE FROM WIKI'!A11</f>
        <v>2941cca5-3525-4e24-825a-a567014c7931</v>
      </c>
      <c r="B12" s="50" t="str">
        <f>VLOOKUP(A12,'Enrollee File- PASTE FROM WIKI'!$A:$D,3,FALSE)</f>
        <v>Carla Alexander</v>
      </c>
      <c r="C12" s="35" t="str">
        <f>VLOOKUP(A12,'Enrollee File- PASTE FROM WIKI'!$A:$D,4,FALSE)</f>
        <v>Enrolled</v>
      </c>
      <c r="D12" s="25" t="str">
        <f>VLOOKUP(A12,'Enrollee File- PASTE FROM WIKI'!$A:$AP,42,FALSE)</f>
        <v>Christina  Desources</v>
      </c>
      <c r="E12" s="50" t="str">
        <f>VLOOKUP(A12,'Enrollee File- PASTE FROM WIKI'!$A:$AQ,43,FALSE)</f>
        <v xml:space="preserve">Q319 Village Academy </v>
      </c>
      <c r="F12" s="35" t="str">
        <f>VLOOKUP(A12,'Enrollee File- PASTE FROM WIKI'!$A:$AG,33,FALSE)</f>
        <v>Up 1 Level</v>
      </c>
      <c r="G12" s="35" t="str">
        <f>VLOOKUP(A12,'Enrollee File- PASTE FROM WIKI'!$A:$AH,34,FALSE)</f>
        <v>Up 1 Level</v>
      </c>
      <c r="H12" s="35" t="str">
        <f>VLOOKUP(A12,'Enrollee File- PASTE FROM WIKI'!$A:$AI,35,FALSE)</f>
        <v>No Change</v>
      </c>
      <c r="I12" s="35">
        <f>VLOOKUP(A12,'Enrollee File- PASTE FROM WIKI'!$A:$AJ,36,FALSE)</f>
        <v>0.75</v>
      </c>
      <c r="J12" s="35" t="str">
        <f>VLOOKUP(A12,'Enrollee File- PASTE FROM WIKI'!$A:$AK,37,FALSE)</f>
        <v>Down 1 Level</v>
      </c>
      <c r="K12" s="35" t="str">
        <f>VLOOKUP(A12,'Enrollee File- PASTE FROM WIKI'!$A:$AL,38,FALSE)</f>
        <v>No Change</v>
      </c>
      <c r="L12" s="35" t="str">
        <f>VLOOKUP(A12,'Enrollee File- PASTE FROM WIKI'!$A:$AM,39,FALSE)</f>
        <v>Up 1 Level</v>
      </c>
      <c r="M12" s="35" t="e">
        <f>VLOOKUP(J12,'Enrollee File- PASTE FROM WIKI'!$A:$AG,33,FALSE)</f>
        <v>#N/A</v>
      </c>
      <c r="N12" s="35">
        <f>VLOOKUP(A12,'Enrollee File- PASTE FROM WIKI'!$A:$AN,40,FALSE)</f>
        <v>-0.25</v>
      </c>
    </row>
    <row r="13" spans="1:14" ht="28" customHeight="1" x14ac:dyDescent="0.6">
      <c r="A13" s="82" t="str">
        <f>'Enrollee File- PASTE FROM WIKI'!A12</f>
        <v>df67de0d-a276-4a93-b935-a58a0132a17e</v>
      </c>
      <c r="B13" s="50" t="str">
        <f>VLOOKUP(A13,'Enrollee File- PASTE FROM WIKI'!$A:$D,3,FALSE)</f>
        <v>Carmen Ramos</v>
      </c>
      <c r="C13" s="35" t="str">
        <f>VLOOKUP(A13,'Enrollee File- PASTE FROM WIKI'!$A:$D,4,FALSE)</f>
        <v>Enrolled</v>
      </c>
      <c r="D13" s="25" t="str">
        <f>VLOOKUP(A13,'Enrollee File- PASTE FROM WIKI'!$A:$AP,42,FALSE)</f>
        <v>Marlowe Knipes</v>
      </c>
      <c r="E13" s="50" t="str">
        <f>VLOOKUP(A13,'Enrollee File- PASTE FROM WIKI'!$A:$AQ,43,FALSE)</f>
        <v xml:space="preserve">X556 Bronx Park Middle School </v>
      </c>
      <c r="F13" s="35" t="str">
        <f>VLOOKUP(A13,'Enrollee File- PASTE FROM WIKI'!$A:$AG,33,FALSE)</f>
        <v>No Change</v>
      </c>
      <c r="G13" s="35" t="str">
        <f>VLOOKUP(A13,'Enrollee File- PASTE FROM WIKI'!$A:$AH,34,FALSE)</f>
        <v>No Change</v>
      </c>
      <c r="H13" s="35" t="str">
        <f>VLOOKUP(A13,'Enrollee File- PASTE FROM WIKI'!$A:$AI,35,FALSE)</f>
        <v>Down 1 Level</v>
      </c>
      <c r="I13" s="35">
        <f>VLOOKUP(A13,'Enrollee File- PASTE FROM WIKI'!$A:$AJ,36,FALSE)</f>
        <v>-0.25</v>
      </c>
      <c r="J13" s="35" t="str">
        <f>VLOOKUP(A13,'Enrollee File- PASTE FROM WIKI'!$A:$AK,37,FALSE)</f>
        <v>Up 1 Level</v>
      </c>
      <c r="K13" s="35" t="str">
        <f>VLOOKUP(A13,'Enrollee File- PASTE FROM WIKI'!$A:$AL,38,FALSE)</f>
        <v>Up 1 Level</v>
      </c>
      <c r="L13" s="35" t="str">
        <f>VLOOKUP(A13,'Enrollee File- PASTE FROM WIKI'!$A:$AM,39,FALSE)</f>
        <v>Up 2 Levels</v>
      </c>
      <c r="M13" s="35" t="e">
        <f>VLOOKUP(J13,'Enrollee File- PASTE FROM WIKI'!$A:$AG,33,FALSE)</f>
        <v>#N/A</v>
      </c>
      <c r="N13" s="35">
        <f>VLOOKUP(A13,'Enrollee File- PASTE FROM WIKI'!$A:$AN,40,FALSE)</f>
        <v>1.25</v>
      </c>
    </row>
    <row r="14" spans="1:14" ht="28" customHeight="1" x14ac:dyDescent="0.6">
      <c r="A14" s="82" t="str">
        <f>'Enrollee File- PASTE FROM WIKI'!A13</f>
        <v>2d62848f-b1ce-4ad8-a40b-a58c0008c406</v>
      </c>
      <c r="B14" s="50" t="str">
        <f>VLOOKUP(A14,'Enrollee File- PASTE FROM WIKI'!$A:$D,3,FALSE)</f>
        <v>Casey Penk</v>
      </c>
      <c r="C14" s="35" t="str">
        <f>VLOOKUP(A14,'Enrollee File- PASTE FROM WIKI'!$A:$D,4,FALSE)</f>
        <v>Enrolled</v>
      </c>
      <c r="D14" s="25" t="str">
        <f>VLOOKUP(A14,'Enrollee File- PASTE FROM WIKI'!$A:$AP,42,FALSE)</f>
        <v>Pamela Ackert Schons</v>
      </c>
      <c r="E14" s="50" t="str">
        <f>VLOOKUP(A14,'Enrollee File- PASTE FROM WIKI'!$A:$AQ,43,FALSE)</f>
        <v xml:space="preserve">M052 J.H.S. 052 Inwood </v>
      </c>
      <c r="F14" s="35" t="str">
        <f>VLOOKUP(A14,'Enrollee File- PASTE FROM WIKI'!$A:$AG,33,FALSE)</f>
        <v>No Change</v>
      </c>
      <c r="G14" s="35" t="str">
        <f>VLOOKUP(A14,'Enrollee File- PASTE FROM WIKI'!$A:$AH,34,FALSE)</f>
        <v>No Change</v>
      </c>
      <c r="H14" s="35" t="str">
        <f>VLOOKUP(A14,'Enrollee File- PASTE FROM WIKI'!$A:$AI,35,FALSE)</f>
        <v>Up 1 Level</v>
      </c>
      <c r="I14" s="35">
        <f>VLOOKUP(A14,'Enrollee File- PASTE FROM WIKI'!$A:$AJ,36,FALSE)</f>
        <v>0.25</v>
      </c>
      <c r="J14" s="35" t="str">
        <f>VLOOKUP(A14,'Enrollee File- PASTE FROM WIKI'!$A:$AK,37,FALSE)</f>
        <v>No Change</v>
      </c>
      <c r="K14" s="35" t="str">
        <f>VLOOKUP(A14,'Enrollee File- PASTE FROM WIKI'!$A:$AL,38,FALSE)</f>
        <v>Down 1 Level</v>
      </c>
      <c r="L14" s="35" t="str">
        <f>VLOOKUP(A14,'Enrollee File- PASTE FROM WIKI'!$A:$AM,39,FALSE)</f>
        <v>No Change</v>
      </c>
      <c r="M14" s="35" t="e">
        <f>VLOOKUP(J14,'Enrollee File- PASTE FROM WIKI'!$A:$AG,33,FALSE)</f>
        <v>#N/A</v>
      </c>
      <c r="N14" s="35">
        <f>VLOOKUP(A14,'Enrollee File- PASTE FROM WIKI'!$A:$AN,40,FALSE)</f>
        <v>-0.25</v>
      </c>
    </row>
    <row r="15" spans="1:14" ht="28" customHeight="1" x14ac:dyDescent="0.6">
      <c r="A15" s="82" t="str">
        <f>'Enrollee File- PASTE FROM WIKI'!A14</f>
        <v>d02925ac-aacf-4077-a496-a5b400a156f4</v>
      </c>
      <c r="B15" s="50" t="str">
        <f>VLOOKUP(A15,'Enrollee File- PASTE FROM WIKI'!$A:$D,3,FALSE)</f>
        <v>Casilda Ruiz</v>
      </c>
      <c r="C15" s="35" t="str">
        <f>VLOOKUP(A15,'Enrollee File- PASTE FROM WIKI'!$A:$D,4,FALSE)</f>
        <v>Enrolled</v>
      </c>
      <c r="D15" s="25" t="str">
        <f>VLOOKUP(A15,'Enrollee File- PASTE FROM WIKI'!$A:$AP,42,FALSE)</f>
        <v>Charlotte Wellington</v>
      </c>
      <c r="E15" s="50" t="str">
        <f>VLOOKUP(A15,'Enrollee File- PASTE FROM WIKI'!$A:$AQ,43,FALSE)</f>
        <v xml:space="preserve">X323 Bronx Writing Academy </v>
      </c>
      <c r="F15" s="35" t="str">
        <f>VLOOKUP(A15,'Enrollee File- PASTE FROM WIKI'!$A:$AG,33,FALSE)</f>
        <v>No Change</v>
      </c>
      <c r="G15" s="35" t="str">
        <f>VLOOKUP(A15,'Enrollee File- PASTE FROM WIKI'!$A:$AH,34,FALSE)</f>
        <v>No Change</v>
      </c>
      <c r="H15" s="35" t="str">
        <f>VLOOKUP(A15,'Enrollee File- PASTE FROM WIKI'!$A:$AI,35,FALSE)</f>
        <v>Down 1 Level</v>
      </c>
      <c r="I15" s="35">
        <f>VLOOKUP(A15,'Enrollee File- PASTE FROM WIKI'!$A:$AJ,36,FALSE)</f>
        <v>-0.25</v>
      </c>
      <c r="J15" s="35" t="str">
        <f>VLOOKUP(A15,'Enrollee File- PASTE FROM WIKI'!$A:$AK,37,FALSE)</f>
        <v>No Change</v>
      </c>
      <c r="K15" s="35" t="str">
        <f>VLOOKUP(A15,'Enrollee File- PASTE FROM WIKI'!$A:$AL,38,FALSE)</f>
        <v>No Change</v>
      </c>
      <c r="L15" s="35" t="str">
        <f>VLOOKUP(A15,'Enrollee File- PASTE FROM WIKI'!$A:$AM,39,FALSE)</f>
        <v>Up 1 Level</v>
      </c>
      <c r="M15" s="35" t="e">
        <f>VLOOKUP(J15,'Enrollee File- PASTE FROM WIKI'!$A:$AG,33,FALSE)</f>
        <v>#N/A</v>
      </c>
      <c r="N15" s="35">
        <f>VLOOKUP(A15,'Enrollee File- PASTE FROM WIKI'!$A:$AN,40,FALSE)</f>
        <v>0.25</v>
      </c>
    </row>
    <row r="16" spans="1:14" ht="28" customHeight="1" x14ac:dyDescent="0.6">
      <c r="A16" s="82" t="str">
        <f>'Enrollee File- PASTE FROM WIKI'!A15</f>
        <v>0786adc0-ff51-4ded-aec0-a5a100b1c143</v>
      </c>
      <c r="B16" s="50" t="str">
        <f>VLOOKUP(A16,'Enrollee File- PASTE FROM WIKI'!$A:$D,3,FALSE)</f>
        <v>Charlotte Dooling</v>
      </c>
      <c r="C16" s="35" t="str">
        <f>VLOOKUP(A16,'Enrollee File- PASTE FROM WIKI'!$A:$D,4,FALSE)</f>
        <v>Withdrawn</v>
      </c>
      <c r="D16" s="25">
        <f>VLOOKUP(A16,'Enrollee File- PASTE FROM WIKI'!$A:$AP,42,FALSE)</f>
        <v>0</v>
      </c>
      <c r="E16" s="50">
        <f>VLOOKUP(A16,'Enrollee File- PASTE FROM WIKI'!$A:$AQ,43,FALSE)</f>
        <v>0</v>
      </c>
      <c r="F16" s="35" t="str">
        <f>VLOOKUP(A16,'Enrollee File- PASTE FROM WIKI'!$A:$AG,33,FALSE)</f>
        <v>Up 1 Level</v>
      </c>
      <c r="G16" s="35" t="str">
        <f>VLOOKUP(A16,'Enrollee File- PASTE FROM WIKI'!$A:$AH,34,FALSE)</f>
        <v>No Change</v>
      </c>
      <c r="H16" s="35" t="str">
        <f>VLOOKUP(A16,'Enrollee File- PASTE FROM WIKI'!$A:$AI,35,FALSE)</f>
        <v>Up 1 Level</v>
      </c>
      <c r="I16" s="35">
        <f>VLOOKUP(A16,'Enrollee File- PASTE FROM WIKI'!$A:$AJ,36,FALSE)</f>
        <v>0.75</v>
      </c>
      <c r="J16" s="35" t="str">
        <f>VLOOKUP(A16,'Enrollee File- PASTE FROM WIKI'!$A:$AK,37,FALSE)</f>
        <v>Not enough data</v>
      </c>
      <c r="K16" s="35" t="str">
        <f>VLOOKUP(A16,'Enrollee File- PASTE FROM WIKI'!$A:$AL,38,FALSE)</f>
        <v>Not enough data</v>
      </c>
      <c r="L16" s="35" t="str">
        <f>VLOOKUP(A16,'Enrollee File- PASTE FROM WIKI'!$A:$AM,39,FALSE)</f>
        <v>Not enough data</v>
      </c>
      <c r="M16" s="35" t="e">
        <f>VLOOKUP(J16,'Enrollee File- PASTE FROM WIKI'!$A:$AG,33,FALSE)</f>
        <v>#N/A</v>
      </c>
      <c r="N16" s="35" t="str">
        <f>VLOOKUP(A16,'Enrollee File- PASTE FROM WIKI'!$A:$AN,40,FALSE)</f>
        <v>Not enough data</v>
      </c>
    </row>
    <row r="17" spans="1:14" ht="28" customHeight="1" x14ac:dyDescent="0.6">
      <c r="A17" s="82" t="str">
        <f>'Enrollee File- PASTE FROM WIKI'!A16</f>
        <v>b2a803a2-f94c-447a-855d-a5b300e4ae37</v>
      </c>
      <c r="B17" s="50" t="str">
        <f>VLOOKUP(A17,'Enrollee File- PASTE FROM WIKI'!$A:$D,3,FALSE)</f>
        <v>Chirrard Cameau</v>
      </c>
      <c r="C17" s="35" t="str">
        <f>VLOOKUP(A17,'Enrollee File- PASTE FROM WIKI'!$A:$D,4,FALSE)</f>
        <v>Enrolled</v>
      </c>
      <c r="D17" s="25" t="str">
        <f>VLOOKUP(A17,'Enrollee File- PASTE FROM WIKI'!$A:$AP,42,FALSE)</f>
        <v>Fran Piccone</v>
      </c>
      <c r="E17" s="50" t="str">
        <f>VLOOKUP(A17,'Enrollee File- PASTE FROM WIKI'!$A:$AQ,43,FALSE)</f>
        <v xml:space="preserve">Q137 MS 137 Q </v>
      </c>
      <c r="F17" s="35" t="str">
        <f>VLOOKUP(A17,'Enrollee File- PASTE FROM WIKI'!$A:$AG,33,FALSE)</f>
        <v>No Change</v>
      </c>
      <c r="G17" s="35" t="str">
        <f>VLOOKUP(A17,'Enrollee File- PASTE FROM WIKI'!$A:$AH,34,FALSE)</f>
        <v>Up 1 Level</v>
      </c>
      <c r="H17" s="35" t="str">
        <f>VLOOKUP(A17,'Enrollee File- PASTE FROM WIKI'!$A:$AI,35,FALSE)</f>
        <v>Up 1 Level</v>
      </c>
      <c r="I17" s="35">
        <f>VLOOKUP(A17,'Enrollee File- PASTE FROM WIKI'!$A:$AJ,36,FALSE)</f>
        <v>0.5</v>
      </c>
      <c r="J17" s="35" t="str">
        <f>VLOOKUP(A17,'Enrollee File- PASTE FROM WIKI'!$A:$AK,37,FALSE)</f>
        <v>Up 1 Level</v>
      </c>
      <c r="K17" s="35" t="str">
        <f>VLOOKUP(A17,'Enrollee File- PASTE FROM WIKI'!$A:$AL,38,FALSE)</f>
        <v>Up 1 Level</v>
      </c>
      <c r="L17" s="35" t="str">
        <f>VLOOKUP(A17,'Enrollee File- PASTE FROM WIKI'!$A:$AM,39,FALSE)</f>
        <v>Up 1 Level</v>
      </c>
      <c r="M17" s="35" t="e">
        <f>VLOOKUP(J17,'Enrollee File- PASTE FROM WIKI'!$A:$AG,33,FALSE)</f>
        <v>#N/A</v>
      </c>
      <c r="N17" s="35">
        <f>VLOOKUP(A17,'Enrollee File- PASTE FROM WIKI'!$A:$AN,40,FALSE)</f>
        <v>1</v>
      </c>
    </row>
    <row r="18" spans="1:14" ht="28" customHeight="1" x14ac:dyDescent="0.6">
      <c r="A18" s="82" t="str">
        <f>'Enrollee File- PASTE FROM WIKI'!A17</f>
        <v>407e8174-b0f7-4f0b-8350-a5b20132d5d3</v>
      </c>
      <c r="B18" s="50" t="str">
        <f>VLOOKUP(A18,'Enrollee File- PASTE FROM WIKI'!$A:$D,3,FALSE)</f>
        <v>Chris Cummins</v>
      </c>
      <c r="C18" s="35" t="str">
        <f>VLOOKUP(A18,'Enrollee File- PASTE FROM WIKI'!$A:$D,4,FALSE)</f>
        <v>Enrolled</v>
      </c>
      <c r="D18" s="25" t="str">
        <f>VLOOKUP(A18,'Enrollee File- PASTE FROM WIKI'!$A:$AP,42,FALSE)</f>
        <v>Grisel Cordero</v>
      </c>
      <c r="E18" s="50" t="str">
        <f>VLOOKUP(A18,'Enrollee File- PASTE FROM WIKI'!$A:$AQ,43,FALSE)</f>
        <v xml:space="preserve">X323 Bronx Writing Academy </v>
      </c>
      <c r="F18" s="35" t="str">
        <f>VLOOKUP(A18,'Enrollee File- PASTE FROM WIKI'!$A:$AG,33,FALSE)</f>
        <v>No Change</v>
      </c>
      <c r="G18" s="35" t="str">
        <f>VLOOKUP(A18,'Enrollee File- PASTE FROM WIKI'!$A:$AH,34,FALSE)</f>
        <v>No Change</v>
      </c>
      <c r="H18" s="35" t="str">
        <f>VLOOKUP(A18,'Enrollee File- PASTE FROM WIKI'!$A:$AI,35,FALSE)</f>
        <v>No Change</v>
      </c>
      <c r="I18" s="35">
        <f>VLOOKUP(A18,'Enrollee File- PASTE FROM WIKI'!$A:$AJ,36,FALSE)</f>
        <v>0</v>
      </c>
      <c r="J18" s="35" t="str">
        <f>VLOOKUP(A18,'Enrollee File- PASTE FROM WIKI'!$A:$AK,37,FALSE)</f>
        <v>No Change</v>
      </c>
      <c r="K18" s="35" t="str">
        <f>VLOOKUP(A18,'Enrollee File- PASTE FROM WIKI'!$A:$AL,38,FALSE)</f>
        <v>Up 1 Level</v>
      </c>
      <c r="L18" s="35" t="str">
        <f>VLOOKUP(A18,'Enrollee File- PASTE FROM WIKI'!$A:$AM,39,FALSE)</f>
        <v>No Change</v>
      </c>
      <c r="M18" s="35" t="e">
        <f>VLOOKUP(J18,'Enrollee File- PASTE FROM WIKI'!$A:$AG,33,FALSE)</f>
        <v>#N/A</v>
      </c>
      <c r="N18" s="35">
        <f>VLOOKUP(A18,'Enrollee File- PASTE FROM WIKI'!$A:$AN,40,FALSE)</f>
        <v>0.25</v>
      </c>
    </row>
    <row r="19" spans="1:14" ht="28" customHeight="1" x14ac:dyDescent="0.6">
      <c r="A19" s="82" t="str">
        <f>'Enrollee File- PASTE FROM WIKI'!A18</f>
        <v>4af6fa7a-eabe-4ad1-a01f-a57c0160d515</v>
      </c>
      <c r="B19" s="50" t="str">
        <f>VLOOKUP(A19,'Enrollee File- PASTE FROM WIKI'!$A:$D,3,FALSE)</f>
        <v>Chris Matheson</v>
      </c>
      <c r="C19" s="35" t="str">
        <f>VLOOKUP(A19,'Enrollee File- PASTE FROM WIKI'!$A:$D,4,FALSE)</f>
        <v>Enrolled</v>
      </c>
      <c r="D19" s="25" t="str">
        <f>VLOOKUP(A19,'Enrollee File- PASTE FROM WIKI'!$A:$AP,42,FALSE)</f>
        <v>Katherine Pogue</v>
      </c>
      <c r="E19" s="50" t="str">
        <f>VLOOKUP(A19,'Enrollee File- PASTE FROM WIKI'!$A:$AQ,43,FALSE)</f>
        <v xml:space="preserve">K422 Spring Creek Community School </v>
      </c>
      <c r="F19" s="35" t="str">
        <f>VLOOKUP(A19,'Enrollee File- PASTE FROM WIKI'!$A:$AG,33,FALSE)</f>
        <v>Up 1 Level</v>
      </c>
      <c r="G19" s="35" t="str">
        <f>VLOOKUP(A19,'Enrollee File- PASTE FROM WIKI'!$A:$AH,34,FALSE)</f>
        <v>Down 1 Level</v>
      </c>
      <c r="H19" s="35" t="str">
        <f>VLOOKUP(A19,'Enrollee File- PASTE FROM WIKI'!$A:$AI,35,FALSE)</f>
        <v>No Change</v>
      </c>
      <c r="I19" s="35">
        <f>VLOOKUP(A19,'Enrollee File- PASTE FROM WIKI'!$A:$AJ,36,FALSE)</f>
        <v>0.25</v>
      </c>
      <c r="J19" s="35" t="str">
        <f>VLOOKUP(A19,'Enrollee File- PASTE FROM WIKI'!$A:$AK,37,FALSE)</f>
        <v>Down 1 Level</v>
      </c>
      <c r="K19" s="35" t="str">
        <f>VLOOKUP(A19,'Enrollee File- PASTE FROM WIKI'!$A:$AL,38,FALSE)</f>
        <v>No Change</v>
      </c>
      <c r="L19" s="35" t="str">
        <f>VLOOKUP(A19,'Enrollee File- PASTE FROM WIKI'!$A:$AM,39,FALSE)</f>
        <v>No Change</v>
      </c>
      <c r="M19" s="35" t="e">
        <f>VLOOKUP(J19,'Enrollee File- PASTE FROM WIKI'!$A:$AG,33,FALSE)</f>
        <v>#N/A</v>
      </c>
      <c r="N19" s="35">
        <f>VLOOKUP(A19,'Enrollee File- PASTE FROM WIKI'!$A:$AN,40,FALSE)</f>
        <v>-0.5</v>
      </c>
    </row>
    <row r="20" spans="1:14" ht="28" customHeight="1" x14ac:dyDescent="0.6">
      <c r="A20" s="82" t="str">
        <f>'Enrollee File- PASTE FROM WIKI'!A19</f>
        <v>dabc9d29-cfb3-4c0c-9bd5-a5b700f8a438</v>
      </c>
      <c r="B20" s="50" t="str">
        <f>VLOOKUP(A20,'Enrollee File- PASTE FROM WIKI'!$A:$D,3,FALSE)</f>
        <v>Christina  Ortiz</v>
      </c>
      <c r="C20" s="35" t="str">
        <f>VLOOKUP(A20,'Enrollee File- PASTE FROM WIKI'!$A:$D,4,FALSE)</f>
        <v>Enrolled</v>
      </c>
      <c r="D20" s="25" t="str">
        <f>VLOOKUP(A20,'Enrollee File- PASTE FROM WIKI'!$A:$AP,42,FALSE)</f>
        <v>Andrea Mazza</v>
      </c>
      <c r="E20" s="50" t="str">
        <f>VLOOKUP(A20,'Enrollee File- PASTE FROM WIKI'!$A:$AQ,43,FALSE)</f>
        <v xml:space="preserve">X176 P.S. X176 </v>
      </c>
      <c r="F20" s="35" t="str">
        <f>VLOOKUP(A20,'Enrollee File- PASTE FROM WIKI'!$A:$AG,33,FALSE)</f>
        <v>Up 1 Level</v>
      </c>
      <c r="G20" s="35" t="str">
        <f>VLOOKUP(A20,'Enrollee File- PASTE FROM WIKI'!$A:$AH,34,FALSE)</f>
        <v>Up 1 Level</v>
      </c>
      <c r="H20" s="35" t="str">
        <f>VLOOKUP(A20,'Enrollee File- PASTE FROM WIKI'!$A:$AI,35,FALSE)</f>
        <v>No Change</v>
      </c>
      <c r="I20" s="35">
        <f>VLOOKUP(A20,'Enrollee File- PASTE FROM WIKI'!$A:$AJ,36,FALSE)</f>
        <v>0.75</v>
      </c>
      <c r="J20" s="35" t="str">
        <f>VLOOKUP(A20,'Enrollee File- PASTE FROM WIKI'!$A:$AK,37,FALSE)</f>
        <v>No Change</v>
      </c>
      <c r="K20" s="35" t="str">
        <f>VLOOKUP(A20,'Enrollee File- PASTE FROM WIKI'!$A:$AL,38,FALSE)</f>
        <v>No Change</v>
      </c>
      <c r="L20" s="35" t="str">
        <f>VLOOKUP(A20,'Enrollee File- PASTE FROM WIKI'!$A:$AM,39,FALSE)</f>
        <v>Up 1 Level</v>
      </c>
      <c r="M20" s="35" t="e">
        <f>VLOOKUP(J20,'Enrollee File- PASTE FROM WIKI'!$A:$AG,33,FALSE)</f>
        <v>#N/A</v>
      </c>
      <c r="N20" s="35">
        <f>VLOOKUP(A20,'Enrollee File- PASTE FROM WIKI'!$A:$AN,40,FALSE)</f>
        <v>0.25</v>
      </c>
    </row>
    <row r="21" spans="1:14" ht="28" customHeight="1" x14ac:dyDescent="0.6">
      <c r="A21" s="82" t="str">
        <f>'Enrollee File- PASTE FROM WIKI'!A20</f>
        <v>caf0ce8d-4c4b-4556-940c-a5a901022834</v>
      </c>
      <c r="B21" s="50" t="str">
        <f>VLOOKUP(A21,'Enrollee File- PASTE FROM WIKI'!$A:$D,3,FALSE)</f>
        <v>Christine Jelcic</v>
      </c>
      <c r="C21" s="35" t="str">
        <f>VLOOKUP(A21,'Enrollee File- PASTE FROM WIKI'!$A:$D,4,FALSE)</f>
        <v>Enrolled</v>
      </c>
      <c r="D21" s="25" t="str">
        <f>VLOOKUP(A21,'Enrollee File- PASTE FROM WIKI'!$A:$AP,42,FALSE)</f>
        <v>Mary Williams-Elibert</v>
      </c>
      <c r="E21" s="50" t="str">
        <f>VLOOKUP(A21,'Enrollee File- PASTE FROM WIKI'!$A:$AQ,43,FALSE)</f>
        <v xml:space="preserve">K071 Juan Morel Campos Secondary School </v>
      </c>
      <c r="F21" s="35" t="str">
        <f>VLOOKUP(A21,'Enrollee File- PASTE FROM WIKI'!$A:$AG,33,FALSE)</f>
        <v>Up 2 Levels</v>
      </c>
      <c r="G21" s="35" t="str">
        <f>VLOOKUP(A21,'Enrollee File- PASTE FROM WIKI'!$A:$AH,34,FALSE)</f>
        <v>No Change</v>
      </c>
      <c r="H21" s="35" t="str">
        <f>VLOOKUP(A21,'Enrollee File- PASTE FROM WIKI'!$A:$AI,35,FALSE)</f>
        <v>Up 1 Level</v>
      </c>
      <c r="I21" s="35">
        <f>VLOOKUP(A21,'Enrollee File- PASTE FROM WIKI'!$A:$AJ,36,FALSE)</f>
        <v>1.25</v>
      </c>
      <c r="J21" s="35" t="str">
        <f>VLOOKUP(A21,'Enrollee File- PASTE FROM WIKI'!$A:$AK,37,FALSE)</f>
        <v>No Change</v>
      </c>
      <c r="K21" s="35" t="str">
        <f>VLOOKUP(A21,'Enrollee File- PASTE FROM WIKI'!$A:$AL,38,FALSE)</f>
        <v>Up 1 Level</v>
      </c>
      <c r="L21" s="35" t="str">
        <f>VLOOKUP(A21,'Enrollee File- PASTE FROM WIKI'!$A:$AM,39,FALSE)</f>
        <v>No Change</v>
      </c>
      <c r="M21" s="35" t="e">
        <f>VLOOKUP(J21,'Enrollee File- PASTE FROM WIKI'!$A:$AG,33,FALSE)</f>
        <v>#N/A</v>
      </c>
      <c r="N21" s="35">
        <f>VLOOKUP(A21,'Enrollee File- PASTE FROM WIKI'!$A:$AN,40,FALSE)</f>
        <v>0.25</v>
      </c>
    </row>
    <row r="22" spans="1:14" ht="28" customHeight="1" x14ac:dyDescent="0.6">
      <c r="A22" s="82" t="str">
        <f>'Enrollee File- PASTE FROM WIKI'!A21</f>
        <v>c7b8d171-ddde-4474-8b3c-a51f00eabe08</v>
      </c>
      <c r="B22" s="50" t="str">
        <f>VLOOKUP(A22,'Enrollee File- PASTE FROM WIKI'!$A:$D,3,FALSE)</f>
        <v>Clarice Borgella</v>
      </c>
      <c r="C22" s="35" t="str">
        <f>VLOOKUP(A22,'Enrollee File- PASTE FROM WIKI'!$A:$D,4,FALSE)</f>
        <v>Enrolled</v>
      </c>
      <c r="D22" s="25" t="str">
        <f>VLOOKUP(A22,'Enrollee File- PASTE FROM WIKI'!$A:$AP,42,FALSE)</f>
        <v>Deirdre Metcalf</v>
      </c>
      <c r="E22" s="50" t="str">
        <f>VLOOKUP(A22,'Enrollee File- PASTE FROM WIKI'!$A:$AQ,43,FALSE)</f>
        <v xml:space="preserve">M057 James Weldon Johnson </v>
      </c>
      <c r="F22" s="35" t="str">
        <f>VLOOKUP(A22,'Enrollee File- PASTE FROM WIKI'!$A:$AG,33,FALSE)</f>
        <v>No Change</v>
      </c>
      <c r="G22" s="35" t="str">
        <f>VLOOKUP(A22,'Enrollee File- PASTE FROM WIKI'!$A:$AH,34,FALSE)</f>
        <v>Up 2 Levels</v>
      </c>
      <c r="H22" s="35" t="str">
        <f>VLOOKUP(A22,'Enrollee File- PASTE FROM WIKI'!$A:$AI,35,FALSE)</f>
        <v>Up 1 Level</v>
      </c>
      <c r="I22" s="35">
        <f>VLOOKUP(A22,'Enrollee File- PASTE FROM WIKI'!$A:$AJ,36,FALSE)</f>
        <v>0.75</v>
      </c>
      <c r="J22" s="35" t="str">
        <f>VLOOKUP(A22,'Enrollee File- PASTE FROM WIKI'!$A:$AK,37,FALSE)</f>
        <v>Up 1 Level</v>
      </c>
      <c r="K22" s="35" t="str">
        <f>VLOOKUP(A22,'Enrollee File- PASTE FROM WIKI'!$A:$AL,38,FALSE)</f>
        <v>Down 1 Level</v>
      </c>
      <c r="L22" s="35" t="str">
        <f>VLOOKUP(A22,'Enrollee File- PASTE FROM WIKI'!$A:$AM,39,FALSE)</f>
        <v>Up 1 Level</v>
      </c>
      <c r="M22" s="35" t="e">
        <f>VLOOKUP(J22,'Enrollee File- PASTE FROM WIKI'!$A:$AG,33,FALSE)</f>
        <v>#N/A</v>
      </c>
      <c r="N22" s="35">
        <f>VLOOKUP(A22,'Enrollee File- PASTE FROM WIKI'!$A:$AN,40,FALSE)</f>
        <v>0.5</v>
      </c>
    </row>
    <row r="23" spans="1:14" ht="28" customHeight="1" x14ac:dyDescent="0.6">
      <c r="A23" s="82" t="str">
        <f>'Enrollee File- PASTE FROM WIKI'!A22</f>
        <v>d9919f62-fa07-43a2-8353-a5a800ce9548</v>
      </c>
      <c r="B23" s="50" t="str">
        <f>VLOOKUP(A23,'Enrollee File- PASTE FROM WIKI'!$A:$D,3,FALSE)</f>
        <v>Crystal Davis</v>
      </c>
      <c r="C23" s="35" t="str">
        <f>VLOOKUP(A23,'Enrollee File- PASTE FROM WIKI'!$A:$D,4,FALSE)</f>
        <v>Enrolled</v>
      </c>
      <c r="D23" s="25" t="str">
        <f>VLOOKUP(A23,'Enrollee File- PASTE FROM WIKI'!$A:$AP,42,FALSE)</f>
        <v>Deirdre Metcalf</v>
      </c>
      <c r="E23" s="50" t="str">
        <f>VLOOKUP(A23,'Enrollee File- PASTE FROM WIKI'!$A:$AQ,43,FALSE)</f>
        <v xml:space="preserve">M057 James Weldon Johnson </v>
      </c>
      <c r="F23" s="35" t="str">
        <f>VLOOKUP(A23,'Enrollee File- PASTE FROM WIKI'!$A:$AG,33,FALSE)</f>
        <v>No Change</v>
      </c>
      <c r="G23" s="35" t="str">
        <f>VLOOKUP(A23,'Enrollee File- PASTE FROM WIKI'!$A:$AH,34,FALSE)</f>
        <v>Up 1 Level</v>
      </c>
      <c r="H23" s="35" t="str">
        <f>VLOOKUP(A23,'Enrollee File- PASTE FROM WIKI'!$A:$AI,35,FALSE)</f>
        <v>No Change</v>
      </c>
      <c r="I23" s="35">
        <f>VLOOKUP(A23,'Enrollee File- PASTE FROM WIKI'!$A:$AJ,36,FALSE)</f>
        <v>0.25</v>
      </c>
      <c r="J23" s="35" t="str">
        <f>VLOOKUP(A23,'Enrollee File- PASTE FROM WIKI'!$A:$AK,37,FALSE)</f>
        <v>Up 1 Level</v>
      </c>
      <c r="K23" s="35" t="str">
        <f>VLOOKUP(A23,'Enrollee File- PASTE FROM WIKI'!$A:$AL,38,FALSE)</f>
        <v>Down 1 Level</v>
      </c>
      <c r="L23" s="35" t="str">
        <f>VLOOKUP(A23,'Enrollee File- PASTE FROM WIKI'!$A:$AM,39,FALSE)</f>
        <v>No Change</v>
      </c>
      <c r="M23" s="35" t="e">
        <f>VLOOKUP(J23,'Enrollee File- PASTE FROM WIKI'!$A:$AG,33,FALSE)</f>
        <v>#N/A</v>
      </c>
      <c r="N23" s="35">
        <f>VLOOKUP(A23,'Enrollee File- PASTE FROM WIKI'!$A:$AN,40,FALSE)</f>
        <v>0.25</v>
      </c>
    </row>
    <row r="24" spans="1:14" ht="28" customHeight="1" x14ac:dyDescent="0.6">
      <c r="A24" s="82" t="str">
        <f>'Enrollee File- PASTE FROM WIKI'!A23</f>
        <v>cd27e3d5-a45b-46f4-ad9a-a5ae01870db9</v>
      </c>
      <c r="B24" s="50" t="str">
        <f>VLOOKUP(A24,'Enrollee File- PASTE FROM WIKI'!$A:$D,3,FALSE)</f>
        <v>Curtis  Timmons</v>
      </c>
      <c r="C24" s="35" t="str">
        <f>VLOOKUP(A24,'Enrollee File- PASTE FROM WIKI'!$A:$D,4,FALSE)</f>
        <v>Enrolled</v>
      </c>
      <c r="D24" s="25" t="str">
        <f>VLOOKUP(A24,'Enrollee File- PASTE FROM WIKI'!$A:$AP,42,FALSE)</f>
        <v>Sohail Qureshi</v>
      </c>
      <c r="E24" s="50" t="str">
        <f>VLOOKUP(A24,'Enrollee File- PASTE FROM WIKI'!$A:$AQ,43,FALSE)</f>
        <v xml:space="preserve">X556 Bronx Park Middle School </v>
      </c>
      <c r="F24" s="35" t="str">
        <f>VLOOKUP(A24,'Enrollee File- PASTE FROM WIKI'!$A:$AG,33,FALSE)</f>
        <v>No Change</v>
      </c>
      <c r="G24" s="35" t="str">
        <f>VLOOKUP(A24,'Enrollee File- PASTE FROM WIKI'!$A:$AH,34,FALSE)</f>
        <v>No Change</v>
      </c>
      <c r="H24" s="35" t="str">
        <f>VLOOKUP(A24,'Enrollee File- PASTE FROM WIKI'!$A:$AI,35,FALSE)</f>
        <v>No Change</v>
      </c>
      <c r="I24" s="35">
        <f>VLOOKUP(A24,'Enrollee File- PASTE FROM WIKI'!$A:$AJ,36,FALSE)</f>
        <v>0</v>
      </c>
      <c r="J24" s="35" t="str">
        <f>VLOOKUP(A24,'Enrollee File- PASTE FROM WIKI'!$A:$AK,37,FALSE)</f>
        <v>Up 1 Level</v>
      </c>
      <c r="K24" s="35" t="str">
        <f>VLOOKUP(A24,'Enrollee File- PASTE FROM WIKI'!$A:$AL,38,FALSE)</f>
        <v>Up 1 Level</v>
      </c>
      <c r="L24" s="35" t="str">
        <f>VLOOKUP(A24,'Enrollee File- PASTE FROM WIKI'!$A:$AM,39,FALSE)</f>
        <v>Up 1 Level</v>
      </c>
      <c r="M24" s="35" t="e">
        <f>VLOOKUP(J24,'Enrollee File- PASTE FROM WIKI'!$A:$AG,33,FALSE)</f>
        <v>#N/A</v>
      </c>
      <c r="N24" s="35">
        <f>VLOOKUP(A24,'Enrollee File- PASTE FROM WIKI'!$A:$AN,40,FALSE)</f>
        <v>1</v>
      </c>
    </row>
    <row r="25" spans="1:14" ht="28" customHeight="1" x14ac:dyDescent="0.6">
      <c r="A25" s="82" t="str">
        <f>'Enrollee File- PASTE FROM WIKI'!A24</f>
        <v>294c5344-05d5-4fd9-a99f-a532017dbae7</v>
      </c>
      <c r="B25" s="50" t="str">
        <f>VLOOKUP(A25,'Enrollee File- PASTE FROM WIKI'!$A:$D,3,FALSE)</f>
        <v>Dacota Pratt-Pariseau</v>
      </c>
      <c r="C25" s="35" t="str">
        <f>VLOOKUP(A25,'Enrollee File- PASTE FROM WIKI'!$A:$D,4,FALSE)</f>
        <v>Withdrawn</v>
      </c>
      <c r="D25" s="25">
        <f>VLOOKUP(A25,'Enrollee File- PASTE FROM WIKI'!$A:$AP,42,FALSE)</f>
        <v>0</v>
      </c>
      <c r="E25" s="50">
        <f>VLOOKUP(A25,'Enrollee File- PASTE FROM WIKI'!$A:$AQ,43,FALSE)</f>
        <v>0</v>
      </c>
      <c r="F25" s="35" t="str">
        <f>VLOOKUP(A25,'Enrollee File- PASTE FROM WIKI'!$A:$AG,33,FALSE)</f>
        <v>Down 1 Level</v>
      </c>
      <c r="G25" s="35" t="str">
        <f>VLOOKUP(A25,'Enrollee File- PASTE FROM WIKI'!$A:$AH,34,FALSE)</f>
        <v>No Change</v>
      </c>
      <c r="H25" s="35" t="str">
        <f>VLOOKUP(A25,'Enrollee File- PASTE FROM WIKI'!$A:$AI,35,FALSE)</f>
        <v>Up 1 Level</v>
      </c>
      <c r="I25" s="35">
        <f>VLOOKUP(A25,'Enrollee File- PASTE FROM WIKI'!$A:$AJ,36,FALSE)</f>
        <v>-0.25</v>
      </c>
      <c r="J25" s="35" t="str">
        <f>VLOOKUP(A25,'Enrollee File- PASTE FROM WIKI'!$A:$AK,37,FALSE)</f>
        <v>Not enough data</v>
      </c>
      <c r="K25" s="35" t="str">
        <f>VLOOKUP(A25,'Enrollee File- PASTE FROM WIKI'!$A:$AL,38,FALSE)</f>
        <v>Not enough data</v>
      </c>
      <c r="L25" s="35" t="str">
        <f>VLOOKUP(A25,'Enrollee File- PASTE FROM WIKI'!$A:$AM,39,FALSE)</f>
        <v>Not enough data</v>
      </c>
      <c r="M25" s="35" t="e">
        <f>VLOOKUP(J25,'Enrollee File- PASTE FROM WIKI'!$A:$AG,33,FALSE)</f>
        <v>#N/A</v>
      </c>
      <c r="N25" s="35" t="str">
        <f>VLOOKUP(A25,'Enrollee File- PASTE FROM WIKI'!$A:$AN,40,FALSE)</f>
        <v>Not enough data</v>
      </c>
    </row>
    <row r="26" spans="1:14" ht="28" customHeight="1" x14ac:dyDescent="0.6">
      <c r="A26" s="82" t="str">
        <f>'Enrollee File- PASTE FROM WIKI'!A25</f>
        <v>75b69c6d-c80f-44f3-a92f-a5c2008d6c4a</v>
      </c>
      <c r="B26" s="50" t="str">
        <f>VLOOKUP(A26,'Enrollee File- PASTE FROM WIKI'!$A:$D,3,FALSE)</f>
        <v>Damaris Hardial</v>
      </c>
      <c r="C26" s="35" t="str">
        <f>VLOOKUP(A26,'Enrollee File- PASTE FROM WIKI'!$A:$D,4,FALSE)</f>
        <v>Enrolled</v>
      </c>
      <c r="D26" s="25" t="str">
        <f>VLOOKUP(A26,'Enrollee File- PASTE FROM WIKI'!$A:$AP,42,FALSE)</f>
        <v>Heather Green</v>
      </c>
      <c r="E26" s="50" t="str">
        <f>VLOOKUP(A26,'Enrollee File- PASTE FROM WIKI'!$A:$AQ,43,FALSE)</f>
        <v xml:space="preserve">X296 South Bronx Academy for Applied Media </v>
      </c>
      <c r="F26" s="35" t="str">
        <f>VLOOKUP(A26,'Enrollee File- PASTE FROM WIKI'!$A:$AG,33,FALSE)</f>
        <v>Up 1 Level</v>
      </c>
      <c r="G26" s="35" t="str">
        <f>VLOOKUP(A26,'Enrollee File- PASTE FROM WIKI'!$A:$AH,34,FALSE)</f>
        <v>Up 1 Level</v>
      </c>
      <c r="H26" s="35" t="str">
        <f>VLOOKUP(A26,'Enrollee File- PASTE FROM WIKI'!$A:$AI,35,FALSE)</f>
        <v>No Change</v>
      </c>
      <c r="I26" s="35">
        <f>VLOOKUP(A26,'Enrollee File- PASTE FROM WIKI'!$A:$AJ,36,FALSE)</f>
        <v>0.75</v>
      </c>
      <c r="J26" s="35" t="str">
        <f>VLOOKUP(A26,'Enrollee File- PASTE FROM WIKI'!$A:$AK,37,FALSE)</f>
        <v>No Change</v>
      </c>
      <c r="K26" s="35" t="str">
        <f>VLOOKUP(A26,'Enrollee File- PASTE FROM WIKI'!$A:$AL,38,FALSE)</f>
        <v>No Change</v>
      </c>
      <c r="L26" s="35" t="str">
        <f>VLOOKUP(A26,'Enrollee File- PASTE FROM WIKI'!$A:$AM,39,FALSE)</f>
        <v>No Change</v>
      </c>
      <c r="M26" s="35" t="e">
        <f>VLOOKUP(J26,'Enrollee File- PASTE FROM WIKI'!$A:$AG,33,FALSE)</f>
        <v>#N/A</v>
      </c>
      <c r="N26" s="35">
        <f>VLOOKUP(A26,'Enrollee File- PASTE FROM WIKI'!$A:$AN,40,FALSE)</f>
        <v>0</v>
      </c>
    </row>
    <row r="27" spans="1:14" ht="28" customHeight="1" x14ac:dyDescent="0.6">
      <c r="A27" s="82" t="str">
        <f>'Enrollee File- PASTE FROM WIKI'!A26</f>
        <v>63a55da7-9b4a-4714-afa4-a5df011d1a3b</v>
      </c>
      <c r="B27" s="50" t="str">
        <f>VLOOKUP(A27,'Enrollee File- PASTE FROM WIKI'!$A:$D,3,FALSE)</f>
        <v>Daniel Centeno</v>
      </c>
      <c r="C27" s="35" t="str">
        <f>VLOOKUP(A27,'Enrollee File- PASTE FROM WIKI'!$A:$D,4,FALSE)</f>
        <v>Enrolled</v>
      </c>
      <c r="D27" s="25" t="str">
        <f>VLOOKUP(A27,'Enrollee File- PASTE FROM WIKI'!$A:$AP,42,FALSE)</f>
        <v>Tatiana Baron</v>
      </c>
      <c r="E27" s="50" t="str">
        <f>VLOOKUP(A27,'Enrollee File- PASTE FROM WIKI'!$A:$AQ,43,FALSE)</f>
        <v xml:space="preserve">M079 Dr. Horan School M079 </v>
      </c>
      <c r="F27" s="35" t="str">
        <f>VLOOKUP(A27,'Enrollee File- PASTE FROM WIKI'!$A:$AG,33,FALSE)</f>
        <v>No Change</v>
      </c>
      <c r="G27" s="35" t="str">
        <f>VLOOKUP(A27,'Enrollee File- PASTE FROM WIKI'!$A:$AH,34,FALSE)</f>
        <v>No Change</v>
      </c>
      <c r="H27" s="35" t="str">
        <f>VLOOKUP(A27,'Enrollee File- PASTE FROM WIKI'!$A:$AI,35,FALSE)</f>
        <v>No Change</v>
      </c>
      <c r="I27" s="35">
        <f>VLOOKUP(A27,'Enrollee File- PASTE FROM WIKI'!$A:$AJ,36,FALSE)</f>
        <v>0</v>
      </c>
      <c r="J27" s="35" t="str">
        <f>VLOOKUP(A27,'Enrollee File- PASTE FROM WIKI'!$A:$AK,37,FALSE)</f>
        <v>No Change</v>
      </c>
      <c r="K27" s="35" t="str">
        <f>VLOOKUP(A27,'Enrollee File- PASTE FROM WIKI'!$A:$AL,38,FALSE)</f>
        <v>Down 1 Level</v>
      </c>
      <c r="L27" s="35" t="str">
        <f>VLOOKUP(A27,'Enrollee File- PASTE FROM WIKI'!$A:$AM,39,FALSE)</f>
        <v>No Change</v>
      </c>
      <c r="M27" s="35" t="e">
        <f>VLOOKUP(J27,'Enrollee File- PASTE FROM WIKI'!$A:$AG,33,FALSE)</f>
        <v>#N/A</v>
      </c>
      <c r="N27" s="35">
        <f>VLOOKUP(A27,'Enrollee File- PASTE FROM WIKI'!$A:$AN,40,FALSE)</f>
        <v>-0.25</v>
      </c>
    </row>
    <row r="28" spans="1:14" ht="28" customHeight="1" x14ac:dyDescent="0.6">
      <c r="A28" s="82" t="str">
        <f>'Enrollee File- PASTE FROM WIKI'!A27</f>
        <v>24c2431f-55c7-4d4d-8912-a58e018b37bd</v>
      </c>
      <c r="B28" s="50" t="str">
        <f>VLOOKUP(A28,'Enrollee File- PASTE FROM WIKI'!$A:$D,3,FALSE)</f>
        <v>Daniel Raskin</v>
      </c>
      <c r="C28" s="35" t="str">
        <f>VLOOKUP(A28,'Enrollee File- PASTE FROM WIKI'!$A:$D,4,FALSE)</f>
        <v>Enrolled</v>
      </c>
      <c r="D28" s="25" t="str">
        <f>VLOOKUP(A28,'Enrollee File- PASTE FROM WIKI'!$A:$AP,42,FALSE)</f>
        <v>Kaitlin Zisa</v>
      </c>
      <c r="E28" s="50" t="str">
        <f>VLOOKUP(A28,'Enrollee File- PASTE FROM WIKI'!$A:$AQ,43,FALSE)</f>
        <v xml:space="preserve">M079 Dr. Horan School M079 </v>
      </c>
      <c r="F28" s="35" t="str">
        <f>VLOOKUP(A28,'Enrollee File- PASTE FROM WIKI'!$A:$AG,33,FALSE)</f>
        <v>Up 1 Level</v>
      </c>
      <c r="G28" s="35" t="str">
        <f>VLOOKUP(A28,'Enrollee File- PASTE FROM WIKI'!$A:$AH,34,FALSE)</f>
        <v>No Change</v>
      </c>
      <c r="H28" s="35" t="str">
        <f>VLOOKUP(A28,'Enrollee File- PASTE FROM WIKI'!$A:$AI,35,FALSE)</f>
        <v>Up 1 Level</v>
      </c>
      <c r="I28" s="35">
        <f>VLOOKUP(A28,'Enrollee File- PASTE FROM WIKI'!$A:$AJ,36,FALSE)</f>
        <v>0.75</v>
      </c>
      <c r="J28" s="35" t="str">
        <f>VLOOKUP(A28,'Enrollee File- PASTE FROM WIKI'!$A:$AK,37,FALSE)</f>
        <v>No Change</v>
      </c>
      <c r="K28" s="35" t="str">
        <f>VLOOKUP(A28,'Enrollee File- PASTE FROM WIKI'!$A:$AL,38,FALSE)</f>
        <v>Down 1 Level</v>
      </c>
      <c r="L28" s="35" t="str">
        <f>VLOOKUP(A28,'Enrollee File- PASTE FROM WIKI'!$A:$AM,39,FALSE)</f>
        <v>Up 1 Level</v>
      </c>
      <c r="M28" s="35" t="e">
        <f>VLOOKUP(J28,'Enrollee File- PASTE FROM WIKI'!$A:$AG,33,FALSE)</f>
        <v>#N/A</v>
      </c>
      <c r="N28" s="35">
        <f>VLOOKUP(A28,'Enrollee File- PASTE FROM WIKI'!$A:$AN,40,FALSE)</f>
        <v>0</v>
      </c>
    </row>
    <row r="29" spans="1:14" ht="28" customHeight="1" x14ac:dyDescent="0.6">
      <c r="A29" s="82" t="str">
        <f>'Enrollee File- PASTE FROM WIKI'!A28</f>
        <v>bfa3125d-ab66-401a-971b-a60500c476a7</v>
      </c>
      <c r="B29" s="50" t="str">
        <f>VLOOKUP(A29,'Enrollee File- PASTE FROM WIKI'!$A:$D,3,FALSE)</f>
        <v>Darien Best</v>
      </c>
      <c r="C29" s="35" t="str">
        <f>VLOOKUP(A29,'Enrollee File- PASTE FROM WIKI'!$A:$D,4,FALSE)</f>
        <v>Enrolled</v>
      </c>
      <c r="D29" s="25" t="str">
        <f>VLOOKUP(A29,'Enrollee File- PASTE FROM WIKI'!$A:$AP,42,FALSE)</f>
        <v>Kati Casey</v>
      </c>
      <c r="E29" s="50" t="str">
        <f>VLOOKUP(A29,'Enrollee File- PASTE FROM WIKI'!$A:$AQ,43,FALSE)</f>
        <v xml:space="preserve">K053 P.S. K053 </v>
      </c>
      <c r="F29" s="35" t="str">
        <f>VLOOKUP(A29,'Enrollee File- PASTE FROM WIKI'!$A:$AG,33,FALSE)</f>
        <v>No Change</v>
      </c>
      <c r="G29" s="35" t="str">
        <f>VLOOKUP(A29,'Enrollee File- PASTE FROM WIKI'!$A:$AH,34,FALSE)</f>
        <v>Up 1 Level</v>
      </c>
      <c r="H29" s="35" t="str">
        <f>VLOOKUP(A29,'Enrollee File- PASTE FROM WIKI'!$A:$AI,35,FALSE)</f>
        <v>Up 1 Level</v>
      </c>
      <c r="I29" s="35">
        <f>VLOOKUP(A29,'Enrollee File- PASTE FROM WIKI'!$A:$AJ,36,FALSE)</f>
        <v>0.5</v>
      </c>
      <c r="J29" s="35" t="str">
        <f>VLOOKUP(A29,'Enrollee File- PASTE FROM WIKI'!$A:$AK,37,FALSE)</f>
        <v>No Change</v>
      </c>
      <c r="K29" s="35" t="str">
        <f>VLOOKUP(A29,'Enrollee File- PASTE FROM WIKI'!$A:$AL,38,FALSE)</f>
        <v>No Change</v>
      </c>
      <c r="L29" s="35" t="str">
        <f>VLOOKUP(A29,'Enrollee File- PASTE FROM WIKI'!$A:$AM,39,FALSE)</f>
        <v>No Change</v>
      </c>
      <c r="M29" s="35" t="e">
        <f>VLOOKUP(J29,'Enrollee File- PASTE FROM WIKI'!$A:$AG,33,FALSE)</f>
        <v>#N/A</v>
      </c>
      <c r="N29" s="35">
        <f>VLOOKUP(A29,'Enrollee File- PASTE FROM WIKI'!$A:$AN,40,FALSE)</f>
        <v>0</v>
      </c>
    </row>
    <row r="30" spans="1:14" ht="28" customHeight="1" x14ac:dyDescent="0.6">
      <c r="A30" s="82" t="str">
        <f>'Enrollee File- PASTE FROM WIKI'!A29</f>
        <v>089cfb06-3cca-4850-8305-a5c5011e3f5f</v>
      </c>
      <c r="B30" s="50" t="str">
        <f>VLOOKUP(A30,'Enrollee File- PASTE FROM WIKI'!$A:$D,3,FALSE)</f>
        <v>David  Lui</v>
      </c>
      <c r="C30" s="35" t="str">
        <f>VLOOKUP(A30,'Enrollee File- PASTE FROM WIKI'!$A:$D,4,FALSE)</f>
        <v>Enrolled</v>
      </c>
      <c r="D30" s="25" t="str">
        <f>VLOOKUP(A30,'Enrollee File- PASTE FROM WIKI'!$A:$AP,42,FALSE)</f>
        <v>Rachel Mcsween</v>
      </c>
      <c r="E30" s="50" t="str">
        <f>VLOOKUP(A30,'Enrollee File- PASTE FROM WIKI'!$A:$AQ,43,FALSE)</f>
        <v xml:space="preserve">K396 P.S. K396 </v>
      </c>
      <c r="F30" s="35" t="str">
        <f>VLOOKUP(A30,'Enrollee File- PASTE FROM WIKI'!$A:$AG,33,FALSE)</f>
        <v>No Change</v>
      </c>
      <c r="G30" s="35" t="str">
        <f>VLOOKUP(A30,'Enrollee File- PASTE FROM WIKI'!$A:$AH,34,FALSE)</f>
        <v>No Change</v>
      </c>
      <c r="H30" s="35" t="str">
        <f>VLOOKUP(A30,'Enrollee File- PASTE FROM WIKI'!$A:$AI,35,FALSE)</f>
        <v>No Change</v>
      </c>
      <c r="I30" s="35">
        <f>VLOOKUP(A30,'Enrollee File- PASTE FROM WIKI'!$A:$AJ,36,FALSE)</f>
        <v>0</v>
      </c>
      <c r="J30" s="35" t="str">
        <f>VLOOKUP(A30,'Enrollee File- PASTE FROM WIKI'!$A:$AK,37,FALSE)</f>
        <v>No Change</v>
      </c>
      <c r="K30" s="35" t="str">
        <f>VLOOKUP(A30,'Enrollee File- PASTE FROM WIKI'!$A:$AL,38,FALSE)</f>
        <v>No Change</v>
      </c>
      <c r="L30" s="35" t="str">
        <f>VLOOKUP(A30,'Enrollee File- PASTE FROM WIKI'!$A:$AM,39,FALSE)</f>
        <v>No Change</v>
      </c>
      <c r="M30" s="35" t="e">
        <f>VLOOKUP(J30,'Enrollee File- PASTE FROM WIKI'!$A:$AG,33,FALSE)</f>
        <v>#N/A</v>
      </c>
      <c r="N30" s="35">
        <f>VLOOKUP(A30,'Enrollee File- PASTE FROM WIKI'!$A:$AN,40,FALSE)</f>
        <v>0</v>
      </c>
    </row>
    <row r="31" spans="1:14" ht="28" customHeight="1" x14ac:dyDescent="0.6">
      <c r="A31" s="82" t="str">
        <f>'Enrollee File- PASTE FROM WIKI'!A30</f>
        <v>676a67b6-c629-477b-af21-a524012fdb76</v>
      </c>
      <c r="B31" s="50" t="str">
        <f>VLOOKUP(A31,'Enrollee File- PASTE FROM WIKI'!$A:$D,3,FALSE)</f>
        <v>David Sheward</v>
      </c>
      <c r="C31" s="35" t="str">
        <f>VLOOKUP(A31,'Enrollee File- PASTE FROM WIKI'!$A:$D,4,FALSE)</f>
        <v>Enrolled</v>
      </c>
      <c r="D31" s="25" t="str">
        <f>VLOOKUP(A31,'Enrollee File- PASTE FROM WIKI'!$A:$AP,42,FALSE)</f>
        <v>Elizabeth Putnam</v>
      </c>
      <c r="E31" s="50" t="str">
        <f>VLOOKUP(A31,'Enrollee File- PASTE FROM WIKI'!$A:$AQ,43,FALSE)</f>
        <v xml:space="preserve">M028 P.S. 028 Wright Brothers </v>
      </c>
      <c r="F31" s="35" t="str">
        <f>VLOOKUP(A31,'Enrollee File- PASTE FROM WIKI'!$A:$AG,33,FALSE)</f>
        <v>No Change</v>
      </c>
      <c r="G31" s="35" t="str">
        <f>VLOOKUP(A31,'Enrollee File- PASTE FROM WIKI'!$A:$AH,34,FALSE)</f>
        <v>Up 1 Level</v>
      </c>
      <c r="H31" s="35" t="str">
        <f>VLOOKUP(A31,'Enrollee File- PASTE FROM WIKI'!$A:$AI,35,FALSE)</f>
        <v>No Change</v>
      </c>
      <c r="I31" s="35">
        <f>VLOOKUP(A31,'Enrollee File- PASTE FROM WIKI'!$A:$AJ,36,FALSE)</f>
        <v>0.25</v>
      </c>
      <c r="J31" s="35" t="str">
        <f>VLOOKUP(A31,'Enrollee File- PASTE FROM WIKI'!$A:$AK,37,FALSE)</f>
        <v>No Change</v>
      </c>
      <c r="K31" s="35" t="str">
        <f>VLOOKUP(A31,'Enrollee File- PASTE FROM WIKI'!$A:$AL,38,FALSE)</f>
        <v>Down 1 Level</v>
      </c>
      <c r="L31" s="35" t="str">
        <f>VLOOKUP(A31,'Enrollee File- PASTE FROM WIKI'!$A:$AM,39,FALSE)</f>
        <v>Up 1 Level</v>
      </c>
      <c r="M31" s="35" t="e">
        <f>VLOOKUP(J31,'Enrollee File- PASTE FROM WIKI'!$A:$AG,33,FALSE)</f>
        <v>#N/A</v>
      </c>
      <c r="N31" s="35">
        <f>VLOOKUP(A31,'Enrollee File- PASTE FROM WIKI'!$A:$AN,40,FALSE)</f>
        <v>0</v>
      </c>
    </row>
    <row r="32" spans="1:14" ht="28" customHeight="1" x14ac:dyDescent="0.6">
      <c r="A32" s="82" t="str">
        <f>'Enrollee File- PASTE FROM WIKI'!A31</f>
        <v>9333da77-4326-4230-bd01-a5a600e33d01</v>
      </c>
      <c r="B32" s="50" t="str">
        <f>VLOOKUP(A32,'Enrollee File- PASTE FROM WIKI'!$A:$D,3,FALSE)</f>
        <v>Deborah Stack</v>
      </c>
      <c r="C32" s="35" t="str">
        <f>VLOOKUP(A32,'Enrollee File- PASTE FROM WIKI'!$A:$D,4,FALSE)</f>
        <v>Enrolled</v>
      </c>
      <c r="D32" s="25" t="str">
        <f>VLOOKUP(A32,'Enrollee File- PASTE FROM WIKI'!$A:$AP,42,FALSE)</f>
        <v>Sam Mercuris</v>
      </c>
      <c r="E32" s="50" t="str">
        <f>VLOOKUP(A32,'Enrollee File- PASTE FROM WIKI'!$A:$AQ,43,FALSE)</f>
        <v xml:space="preserve">X556 Bronx Park Middle School </v>
      </c>
      <c r="F32" s="35" t="str">
        <f>VLOOKUP(A32,'Enrollee File- PASTE FROM WIKI'!$A:$AG,33,FALSE)</f>
        <v>Up 1 Level</v>
      </c>
      <c r="G32" s="35" t="str">
        <f>VLOOKUP(A32,'Enrollee File- PASTE FROM WIKI'!$A:$AH,34,FALSE)</f>
        <v>No Change</v>
      </c>
      <c r="H32" s="35" t="str">
        <f>VLOOKUP(A32,'Enrollee File- PASTE FROM WIKI'!$A:$AI,35,FALSE)</f>
        <v>No Change</v>
      </c>
      <c r="I32" s="35">
        <f>VLOOKUP(A32,'Enrollee File- PASTE FROM WIKI'!$A:$AJ,36,FALSE)</f>
        <v>0.5</v>
      </c>
      <c r="J32" s="35" t="str">
        <f>VLOOKUP(A32,'Enrollee File- PASTE FROM WIKI'!$A:$AK,37,FALSE)</f>
        <v>No Change</v>
      </c>
      <c r="K32" s="35" t="str">
        <f>VLOOKUP(A32,'Enrollee File- PASTE FROM WIKI'!$A:$AL,38,FALSE)</f>
        <v>Up 1 Level</v>
      </c>
      <c r="L32" s="35" t="str">
        <f>VLOOKUP(A32,'Enrollee File- PASTE FROM WIKI'!$A:$AM,39,FALSE)</f>
        <v>Up 1 Level</v>
      </c>
      <c r="M32" s="35" t="e">
        <f>VLOOKUP(J32,'Enrollee File- PASTE FROM WIKI'!$A:$AG,33,FALSE)</f>
        <v>#N/A</v>
      </c>
      <c r="N32" s="35">
        <f>VLOOKUP(A32,'Enrollee File- PASTE FROM WIKI'!$A:$AN,40,FALSE)</f>
        <v>0.5</v>
      </c>
    </row>
    <row r="33" spans="1:14" ht="28" customHeight="1" x14ac:dyDescent="0.6">
      <c r="A33" s="82" t="str">
        <f>'Enrollee File- PASTE FROM WIKI'!A32</f>
        <v>3074e78c-2c59-4ab0-b2bf-a5fb0061c204</v>
      </c>
      <c r="B33" s="50" t="str">
        <f>VLOOKUP(A33,'Enrollee File- PASTE FROM WIKI'!$A:$D,3,FALSE)</f>
        <v>Deirdre Glascoe</v>
      </c>
      <c r="C33" s="35" t="str">
        <f>VLOOKUP(A33,'Enrollee File- PASTE FROM WIKI'!$A:$D,4,FALSE)</f>
        <v>Enrolled</v>
      </c>
      <c r="D33" s="25" t="str">
        <f>VLOOKUP(A33,'Enrollee File- PASTE FROM WIKI'!$A:$AP,42,FALSE)</f>
        <v>Jane Austrie-James</v>
      </c>
      <c r="E33" s="50" t="str">
        <f>VLOOKUP(A33,'Enrollee File- PASTE FROM WIKI'!$A:$AQ,43,FALSE)</f>
        <v xml:space="preserve">X012 P.S. X012 Lewis and Clark School </v>
      </c>
      <c r="F33" s="35" t="str">
        <f>VLOOKUP(A33,'Enrollee File- PASTE FROM WIKI'!$A:$AG,33,FALSE)</f>
        <v>No Change</v>
      </c>
      <c r="G33" s="35" t="str">
        <f>VLOOKUP(A33,'Enrollee File- PASTE FROM WIKI'!$A:$AH,34,FALSE)</f>
        <v>No Change</v>
      </c>
      <c r="H33" s="35" t="str">
        <f>VLOOKUP(A33,'Enrollee File- PASTE FROM WIKI'!$A:$AI,35,FALSE)</f>
        <v>No Change</v>
      </c>
      <c r="I33" s="35">
        <f>VLOOKUP(A33,'Enrollee File- PASTE FROM WIKI'!$A:$AJ,36,FALSE)</f>
        <v>0</v>
      </c>
      <c r="J33" s="35" t="str">
        <f>VLOOKUP(A33,'Enrollee File- PASTE FROM WIKI'!$A:$AK,37,FALSE)</f>
        <v>No Change</v>
      </c>
      <c r="K33" s="35" t="str">
        <f>VLOOKUP(A33,'Enrollee File- PASTE FROM WIKI'!$A:$AL,38,FALSE)</f>
        <v>No Change</v>
      </c>
      <c r="L33" s="35" t="str">
        <f>VLOOKUP(A33,'Enrollee File- PASTE FROM WIKI'!$A:$AM,39,FALSE)</f>
        <v>Up 1 Level</v>
      </c>
      <c r="M33" s="35" t="e">
        <f>VLOOKUP(J33,'Enrollee File- PASTE FROM WIKI'!$A:$AG,33,FALSE)</f>
        <v>#N/A</v>
      </c>
      <c r="N33" s="35">
        <f>VLOOKUP(A33,'Enrollee File- PASTE FROM WIKI'!$A:$AN,40,FALSE)</f>
        <v>0.25</v>
      </c>
    </row>
    <row r="34" spans="1:14" ht="28" customHeight="1" x14ac:dyDescent="0.6">
      <c r="A34" s="82" t="str">
        <f>'Enrollee File- PASTE FROM WIKI'!A33</f>
        <v>b9550676-6e69-4eed-b140-a5830031b8ee</v>
      </c>
      <c r="B34" s="50" t="str">
        <f>VLOOKUP(A34,'Enrollee File- PASTE FROM WIKI'!$A:$D,3,FALSE)</f>
        <v>Denique Haynes</v>
      </c>
      <c r="C34" s="35" t="str">
        <f>VLOOKUP(A34,'Enrollee File- PASTE FROM WIKI'!$A:$D,4,FALSE)</f>
        <v>Enrolled</v>
      </c>
      <c r="D34" s="25" t="str">
        <f>VLOOKUP(A34,'Enrollee File- PASTE FROM WIKI'!$A:$AP,42,FALSE)</f>
        <v>Nadine Lewis-Knight</v>
      </c>
      <c r="E34" s="50" t="str">
        <f>VLOOKUP(A34,'Enrollee File- PASTE FROM WIKI'!$A:$AQ,43,FALSE)</f>
        <v xml:space="preserve">K028 P.S. 028 The Warren Prep Academy </v>
      </c>
      <c r="F34" s="35" t="str">
        <f>VLOOKUP(A34,'Enrollee File- PASTE FROM WIKI'!$A:$AG,33,FALSE)</f>
        <v>No Change</v>
      </c>
      <c r="G34" s="35" t="str">
        <f>VLOOKUP(A34,'Enrollee File- PASTE FROM WIKI'!$A:$AH,34,FALSE)</f>
        <v>Up 1 Level</v>
      </c>
      <c r="H34" s="35" t="str">
        <f>VLOOKUP(A34,'Enrollee File- PASTE FROM WIKI'!$A:$AI,35,FALSE)</f>
        <v>Up 1 Level</v>
      </c>
      <c r="I34" s="35">
        <f>VLOOKUP(A34,'Enrollee File- PASTE FROM WIKI'!$A:$AJ,36,FALSE)</f>
        <v>0.5</v>
      </c>
      <c r="J34" s="35" t="str">
        <f>VLOOKUP(A34,'Enrollee File- PASTE FROM WIKI'!$A:$AK,37,FALSE)</f>
        <v>No Change</v>
      </c>
      <c r="K34" s="35" t="str">
        <f>VLOOKUP(A34,'Enrollee File- PASTE FROM WIKI'!$A:$AL,38,FALSE)</f>
        <v>No Change</v>
      </c>
      <c r="L34" s="35" t="str">
        <f>VLOOKUP(A34,'Enrollee File- PASTE FROM WIKI'!$A:$AM,39,FALSE)</f>
        <v>No Change</v>
      </c>
      <c r="M34" s="35" t="e">
        <f>VLOOKUP(J34,'Enrollee File- PASTE FROM WIKI'!$A:$AG,33,FALSE)</f>
        <v>#N/A</v>
      </c>
      <c r="N34" s="35">
        <f>VLOOKUP(A34,'Enrollee File- PASTE FROM WIKI'!$A:$AN,40,FALSE)</f>
        <v>0</v>
      </c>
    </row>
    <row r="35" spans="1:14" ht="28" customHeight="1" x14ac:dyDescent="0.6">
      <c r="A35" s="82" t="str">
        <f>'Enrollee File- PASTE FROM WIKI'!A34</f>
        <v>d19cef18-ff6d-4683-8478-a60300e62012</v>
      </c>
      <c r="B35" s="50" t="str">
        <f>VLOOKUP(A35,'Enrollee File- PASTE FROM WIKI'!$A:$D,3,FALSE)</f>
        <v>Devin Guiles</v>
      </c>
      <c r="C35" s="35" t="str">
        <f>VLOOKUP(A35,'Enrollee File- PASTE FROM WIKI'!$A:$D,4,FALSE)</f>
        <v>Enrolled</v>
      </c>
      <c r="D35" s="25" t="str">
        <f>VLOOKUP(A35,'Enrollee File- PASTE FROM WIKI'!$A:$AP,42,FALSE)</f>
        <v>Marlowe Knipes</v>
      </c>
      <c r="E35" s="50" t="str">
        <f>VLOOKUP(A35,'Enrollee File- PASTE FROM WIKI'!$A:$AQ,43,FALSE)</f>
        <v xml:space="preserve">X556 Bronx Park Middle School </v>
      </c>
      <c r="F35" s="35" t="str">
        <f>VLOOKUP(A35,'Enrollee File- PASTE FROM WIKI'!$A:$AG,33,FALSE)</f>
        <v>No Change</v>
      </c>
      <c r="G35" s="35" t="str">
        <f>VLOOKUP(A35,'Enrollee File- PASTE FROM WIKI'!$A:$AH,34,FALSE)</f>
        <v>No Change</v>
      </c>
      <c r="H35" s="35" t="str">
        <f>VLOOKUP(A35,'Enrollee File- PASTE FROM WIKI'!$A:$AI,35,FALSE)</f>
        <v>Up 1 Level</v>
      </c>
      <c r="I35" s="35">
        <f>VLOOKUP(A35,'Enrollee File- PASTE FROM WIKI'!$A:$AJ,36,FALSE)</f>
        <v>0.25</v>
      </c>
      <c r="J35" s="35" t="str">
        <f>VLOOKUP(A35,'Enrollee File- PASTE FROM WIKI'!$A:$AK,37,FALSE)</f>
        <v>No Change</v>
      </c>
      <c r="K35" s="35" t="str">
        <f>VLOOKUP(A35,'Enrollee File- PASTE FROM WIKI'!$A:$AL,38,FALSE)</f>
        <v>No Change</v>
      </c>
      <c r="L35" s="35" t="str">
        <f>VLOOKUP(A35,'Enrollee File- PASTE FROM WIKI'!$A:$AM,39,FALSE)</f>
        <v>Down 1 Level</v>
      </c>
      <c r="M35" s="35" t="e">
        <f>VLOOKUP(J35,'Enrollee File- PASTE FROM WIKI'!$A:$AG,33,FALSE)</f>
        <v>#N/A</v>
      </c>
      <c r="N35" s="35">
        <f>VLOOKUP(A35,'Enrollee File- PASTE FROM WIKI'!$A:$AN,40,FALSE)</f>
        <v>-0.25</v>
      </c>
    </row>
    <row r="36" spans="1:14" ht="28" customHeight="1" x14ac:dyDescent="0.6">
      <c r="A36" s="82" t="str">
        <f>'Enrollee File- PASTE FROM WIKI'!A35</f>
        <v>e93783b7-41a0-4868-a6c8-a611008cb659</v>
      </c>
      <c r="B36" s="50" t="str">
        <f>VLOOKUP(A36,'Enrollee File- PASTE FROM WIKI'!$A:$D,3,FALSE)</f>
        <v>Edwin Argueta</v>
      </c>
      <c r="C36" s="35" t="str">
        <f>VLOOKUP(A36,'Enrollee File- PASTE FROM WIKI'!$A:$D,4,FALSE)</f>
        <v>Enrolled</v>
      </c>
      <c r="D36" s="25" t="str">
        <f>VLOOKUP(A36,'Enrollee File- PASTE FROM WIKI'!$A:$AP,42,FALSE)</f>
        <v>Kelly Johnston</v>
      </c>
      <c r="E36" s="50" t="str">
        <f>VLOOKUP(A36,'Enrollee File- PASTE FROM WIKI'!$A:$AQ,43,FALSE)</f>
        <v xml:space="preserve">X032 P.S. 032 Belmont </v>
      </c>
      <c r="F36" s="35" t="str">
        <f>VLOOKUP(A36,'Enrollee File- PASTE FROM WIKI'!$A:$AG,33,FALSE)</f>
        <v>No Change</v>
      </c>
      <c r="G36" s="35" t="str">
        <f>VLOOKUP(A36,'Enrollee File- PASTE FROM WIKI'!$A:$AH,34,FALSE)</f>
        <v>Up 1 Level</v>
      </c>
      <c r="H36" s="35" t="str">
        <f>VLOOKUP(A36,'Enrollee File- PASTE FROM WIKI'!$A:$AI,35,FALSE)</f>
        <v>Up 1 Level</v>
      </c>
      <c r="I36" s="35">
        <f>VLOOKUP(A36,'Enrollee File- PASTE FROM WIKI'!$A:$AJ,36,FALSE)</f>
        <v>0.5</v>
      </c>
      <c r="J36" s="35" t="str">
        <f>VLOOKUP(A36,'Enrollee File- PASTE FROM WIKI'!$A:$AK,37,FALSE)</f>
        <v>No Change</v>
      </c>
      <c r="K36" s="35" t="str">
        <f>VLOOKUP(A36,'Enrollee File- PASTE FROM WIKI'!$A:$AL,38,FALSE)</f>
        <v>Down 1 Level</v>
      </c>
      <c r="L36" s="35" t="str">
        <f>VLOOKUP(A36,'Enrollee File- PASTE FROM WIKI'!$A:$AM,39,FALSE)</f>
        <v>No Change</v>
      </c>
      <c r="M36" s="35" t="e">
        <f>VLOOKUP(J36,'Enrollee File- PASTE FROM WIKI'!$A:$AG,33,FALSE)</f>
        <v>#N/A</v>
      </c>
      <c r="N36" s="35">
        <f>VLOOKUP(A36,'Enrollee File- PASTE FROM WIKI'!$A:$AN,40,FALSE)</f>
        <v>-0.25</v>
      </c>
    </row>
    <row r="37" spans="1:14" ht="28" customHeight="1" x14ac:dyDescent="0.6">
      <c r="A37" s="82" t="str">
        <f>'Enrollee File- PASTE FROM WIKI'!A36</f>
        <v>57a2517a-dfa5-46f0-90e3-a5e900c84086</v>
      </c>
      <c r="B37" s="50" t="str">
        <f>VLOOKUP(A37,'Enrollee File- PASTE FROM WIKI'!$A:$D,3,FALSE)</f>
        <v>Elizabeth Davis</v>
      </c>
      <c r="C37" s="35" t="str">
        <f>VLOOKUP(A37,'Enrollee File- PASTE FROM WIKI'!$A:$D,4,FALSE)</f>
        <v>Enrolled</v>
      </c>
      <c r="D37" s="25" t="str">
        <f>VLOOKUP(A37,'Enrollee File- PASTE FROM WIKI'!$A:$AP,42,FALSE)</f>
        <v>Eliann Rodriguez</v>
      </c>
      <c r="E37" s="50" t="str">
        <f>VLOOKUP(A37,'Enrollee File- PASTE FROM WIKI'!$A:$AQ,43,FALSE)</f>
        <v xml:space="preserve">M028 P.S. 028 Wright Brothers </v>
      </c>
      <c r="F37" s="35" t="str">
        <f>VLOOKUP(A37,'Enrollee File- PASTE FROM WIKI'!$A:$AG,33,FALSE)</f>
        <v>No Change</v>
      </c>
      <c r="G37" s="35" t="str">
        <f>VLOOKUP(A37,'Enrollee File- PASTE FROM WIKI'!$A:$AH,34,FALSE)</f>
        <v>No Change</v>
      </c>
      <c r="H37" s="35" t="str">
        <f>VLOOKUP(A37,'Enrollee File- PASTE FROM WIKI'!$A:$AI,35,FALSE)</f>
        <v>No Change</v>
      </c>
      <c r="I37" s="35">
        <f>VLOOKUP(A37,'Enrollee File- PASTE FROM WIKI'!$A:$AJ,36,FALSE)</f>
        <v>0</v>
      </c>
      <c r="J37" s="35" t="str">
        <f>VLOOKUP(A37,'Enrollee File- PASTE FROM WIKI'!$A:$AK,37,FALSE)</f>
        <v>Up 1 Level</v>
      </c>
      <c r="K37" s="35" t="str">
        <f>VLOOKUP(A37,'Enrollee File- PASTE FROM WIKI'!$A:$AL,38,FALSE)</f>
        <v>No Change</v>
      </c>
      <c r="L37" s="35" t="str">
        <f>VLOOKUP(A37,'Enrollee File- PASTE FROM WIKI'!$A:$AM,39,FALSE)</f>
        <v>Up 1 Level</v>
      </c>
      <c r="M37" s="35" t="e">
        <f>VLOOKUP(J37,'Enrollee File- PASTE FROM WIKI'!$A:$AG,33,FALSE)</f>
        <v>#N/A</v>
      </c>
      <c r="N37" s="35">
        <f>VLOOKUP(A37,'Enrollee File- PASTE FROM WIKI'!$A:$AN,40,FALSE)</f>
        <v>0.75</v>
      </c>
    </row>
    <row r="38" spans="1:14" ht="28" customHeight="1" x14ac:dyDescent="0.6">
      <c r="A38" s="82" t="str">
        <f>'Enrollee File- PASTE FROM WIKI'!A37</f>
        <v>d71b7a00-55ac-4d49-ad15-a5f7013adfa4</v>
      </c>
      <c r="B38" s="50" t="str">
        <f>VLOOKUP(A38,'Enrollee File- PASTE FROM WIKI'!$A:$D,3,FALSE)</f>
        <v>Elizabeth Gloeggler</v>
      </c>
      <c r="C38" s="35" t="str">
        <f>VLOOKUP(A38,'Enrollee File- PASTE FROM WIKI'!$A:$D,4,FALSE)</f>
        <v>Enrolled</v>
      </c>
      <c r="D38" s="25" t="str">
        <f>VLOOKUP(A38,'Enrollee File- PASTE FROM WIKI'!$A:$AP,42,FALSE)</f>
        <v>Stefanie Greco</v>
      </c>
      <c r="E38" s="50" t="str">
        <f>VLOOKUP(A38,'Enrollee File- PASTE FROM WIKI'!$A:$AQ,43,FALSE)</f>
        <v xml:space="preserve">X721 P.S. X721 - Stephen McSweeney School </v>
      </c>
      <c r="F38" s="35" t="str">
        <f>VLOOKUP(A38,'Enrollee File- PASTE FROM WIKI'!$A:$AG,33,FALSE)</f>
        <v>Down 1 Level</v>
      </c>
      <c r="G38" s="35" t="str">
        <f>VLOOKUP(A38,'Enrollee File- PASTE FROM WIKI'!$A:$AH,34,FALSE)</f>
        <v>Up 1 Level</v>
      </c>
      <c r="H38" s="35" t="str">
        <f>VLOOKUP(A38,'Enrollee File- PASTE FROM WIKI'!$A:$AI,35,FALSE)</f>
        <v>No Change</v>
      </c>
      <c r="I38" s="35">
        <f>VLOOKUP(A38,'Enrollee File- PASTE FROM WIKI'!$A:$AJ,36,FALSE)</f>
        <v>-0.25</v>
      </c>
      <c r="J38" s="35" t="str">
        <f>VLOOKUP(A38,'Enrollee File- PASTE FROM WIKI'!$A:$AK,37,FALSE)</f>
        <v>Up 1 Level</v>
      </c>
      <c r="K38" s="35" t="str">
        <f>VLOOKUP(A38,'Enrollee File- PASTE FROM WIKI'!$A:$AL,38,FALSE)</f>
        <v>No Change</v>
      </c>
      <c r="L38" s="35" t="str">
        <f>VLOOKUP(A38,'Enrollee File- PASTE FROM WIKI'!$A:$AM,39,FALSE)</f>
        <v>No Change</v>
      </c>
      <c r="M38" s="35" t="e">
        <f>VLOOKUP(J38,'Enrollee File- PASTE FROM WIKI'!$A:$AG,33,FALSE)</f>
        <v>#N/A</v>
      </c>
      <c r="N38" s="35">
        <f>VLOOKUP(A38,'Enrollee File- PASTE FROM WIKI'!$A:$AN,40,FALSE)</f>
        <v>0.5</v>
      </c>
    </row>
    <row r="39" spans="1:14" ht="28" customHeight="1" x14ac:dyDescent="0.6">
      <c r="A39" s="82" t="str">
        <f>'Enrollee File- PASTE FROM WIKI'!A38</f>
        <v>0a9a10d6-9e2f-4f81-837b-a3be0129b851</v>
      </c>
      <c r="B39" s="50" t="str">
        <f>VLOOKUP(A39,'Enrollee File- PASTE FROM WIKI'!$A:$D,3,FALSE)</f>
        <v>Erroll Davidson</v>
      </c>
      <c r="C39" s="35" t="str">
        <f>VLOOKUP(A39,'Enrollee File- PASTE FROM WIKI'!$A:$D,4,FALSE)</f>
        <v>Enrolled</v>
      </c>
      <c r="D39" s="25" t="str">
        <f>VLOOKUP(A39,'Enrollee File- PASTE FROM WIKI'!$A:$AP,42,FALSE)</f>
        <v>Samuel Copeland</v>
      </c>
      <c r="E39" s="50" t="str">
        <f>VLOOKUP(A39,'Enrollee File- PASTE FROM WIKI'!$A:$AQ,43,FALSE)</f>
        <v xml:space="preserve">X352 The Vida Bogart School for All Children </v>
      </c>
      <c r="F39" s="35" t="str">
        <f>VLOOKUP(A39,'Enrollee File- PASTE FROM WIKI'!$A:$AG,33,FALSE)</f>
        <v>Up 1 Level</v>
      </c>
      <c r="G39" s="35" t="str">
        <f>VLOOKUP(A39,'Enrollee File- PASTE FROM WIKI'!$A:$AH,34,FALSE)</f>
        <v>Up 1 Level</v>
      </c>
      <c r="H39" s="35" t="str">
        <f>VLOOKUP(A39,'Enrollee File- PASTE FROM WIKI'!$A:$AI,35,FALSE)</f>
        <v>Up 1 Level</v>
      </c>
      <c r="I39" s="35">
        <f>VLOOKUP(A39,'Enrollee File- PASTE FROM WIKI'!$A:$AJ,36,FALSE)</f>
        <v>1</v>
      </c>
      <c r="J39" s="35" t="str">
        <f>VLOOKUP(A39,'Enrollee File- PASTE FROM WIKI'!$A:$AK,37,FALSE)</f>
        <v>No Change</v>
      </c>
      <c r="K39" s="35" t="str">
        <f>VLOOKUP(A39,'Enrollee File- PASTE FROM WIKI'!$A:$AL,38,FALSE)</f>
        <v>No Change</v>
      </c>
      <c r="L39" s="35" t="str">
        <f>VLOOKUP(A39,'Enrollee File- PASTE FROM WIKI'!$A:$AM,39,FALSE)</f>
        <v>No Change</v>
      </c>
      <c r="M39" s="35" t="e">
        <f>VLOOKUP(J39,'Enrollee File- PASTE FROM WIKI'!$A:$AG,33,FALSE)</f>
        <v>#N/A</v>
      </c>
      <c r="N39" s="35">
        <f>VLOOKUP(A39,'Enrollee File- PASTE FROM WIKI'!$A:$AN,40,FALSE)</f>
        <v>0</v>
      </c>
    </row>
    <row r="40" spans="1:14" ht="28" customHeight="1" x14ac:dyDescent="0.6">
      <c r="A40" s="82" t="str">
        <f>'Enrollee File- PASTE FROM WIKI'!A39</f>
        <v>4faaa314-d611-43a1-b9dd-a5a900d7a57e</v>
      </c>
      <c r="B40" s="50" t="str">
        <f>VLOOKUP(A40,'Enrollee File- PASTE FROM WIKI'!$A:$D,3,FALSE)</f>
        <v>Forrest Bonjo</v>
      </c>
      <c r="C40" s="35" t="str">
        <f>VLOOKUP(A40,'Enrollee File- PASTE FROM WIKI'!$A:$D,4,FALSE)</f>
        <v>Enrolled</v>
      </c>
      <c r="D40" s="25" t="str">
        <f>VLOOKUP(A40,'Enrollee File- PASTE FROM WIKI'!$A:$AP,42,FALSE)</f>
        <v>Christina Carlson</v>
      </c>
      <c r="E40" s="50" t="str">
        <f>VLOOKUP(A40,'Enrollee File- PASTE FROM WIKI'!$A:$AQ,43,FALSE)</f>
        <v xml:space="preserve">X089 P.S. 089 Bronx </v>
      </c>
      <c r="F40" s="35" t="str">
        <f>VLOOKUP(A40,'Enrollee File- PASTE FROM WIKI'!$A:$AG,33,FALSE)</f>
        <v>No Change</v>
      </c>
      <c r="G40" s="35" t="str">
        <f>VLOOKUP(A40,'Enrollee File- PASTE FROM WIKI'!$A:$AH,34,FALSE)</f>
        <v>No Change</v>
      </c>
      <c r="H40" s="35" t="str">
        <f>VLOOKUP(A40,'Enrollee File- PASTE FROM WIKI'!$A:$AI,35,FALSE)</f>
        <v>No Change</v>
      </c>
      <c r="I40" s="35">
        <f>VLOOKUP(A40,'Enrollee File- PASTE FROM WIKI'!$A:$AJ,36,FALSE)</f>
        <v>0</v>
      </c>
      <c r="J40" s="35" t="str">
        <f>VLOOKUP(A40,'Enrollee File- PASTE FROM WIKI'!$A:$AK,37,FALSE)</f>
        <v>Up 1 Level</v>
      </c>
      <c r="K40" s="35" t="str">
        <f>VLOOKUP(A40,'Enrollee File- PASTE FROM WIKI'!$A:$AL,38,FALSE)</f>
        <v>No Change</v>
      </c>
      <c r="L40" s="35" t="str">
        <f>VLOOKUP(A40,'Enrollee File- PASTE FROM WIKI'!$A:$AM,39,FALSE)</f>
        <v>No Change</v>
      </c>
      <c r="M40" s="35" t="e">
        <f>VLOOKUP(J40,'Enrollee File- PASTE FROM WIKI'!$A:$AG,33,FALSE)</f>
        <v>#N/A</v>
      </c>
      <c r="N40" s="35">
        <f>VLOOKUP(A40,'Enrollee File- PASTE FROM WIKI'!$A:$AN,40,FALSE)</f>
        <v>0.5</v>
      </c>
    </row>
    <row r="41" spans="1:14" ht="28" customHeight="1" x14ac:dyDescent="0.6">
      <c r="A41" s="82" t="str">
        <f>'Enrollee File- PASTE FROM WIKI'!A40</f>
        <v>701d1be0-4aff-4821-b0ac-a61000dc5c5d</v>
      </c>
      <c r="B41" s="50" t="str">
        <f>VLOOKUP(A41,'Enrollee File- PASTE FROM WIKI'!$A:$D,3,FALSE)</f>
        <v>Genny Pena</v>
      </c>
      <c r="C41" s="35" t="str">
        <f>VLOOKUP(A41,'Enrollee File- PASTE FROM WIKI'!$A:$D,4,FALSE)</f>
        <v>Enrolled</v>
      </c>
      <c r="D41" s="25" t="str">
        <f>VLOOKUP(A41,'Enrollee File- PASTE FROM WIKI'!$A:$AP,42,FALSE)</f>
        <v>Hollie Cottrell</v>
      </c>
      <c r="E41" s="50" t="str">
        <f>VLOOKUP(A41,'Enrollee File- PASTE FROM WIKI'!$A:$AQ,43,FALSE)</f>
        <v xml:space="preserve">X168 P.S. 168 </v>
      </c>
      <c r="F41" s="35" t="str">
        <f>VLOOKUP(A41,'Enrollee File- PASTE FROM WIKI'!$A:$AG,33,FALSE)</f>
        <v>Up 1 Level</v>
      </c>
      <c r="G41" s="35" t="str">
        <f>VLOOKUP(A41,'Enrollee File- PASTE FROM WIKI'!$A:$AH,34,FALSE)</f>
        <v>Down 1 Level</v>
      </c>
      <c r="H41" s="35" t="str">
        <f>VLOOKUP(A41,'Enrollee File- PASTE FROM WIKI'!$A:$AI,35,FALSE)</f>
        <v>Down 1 Level</v>
      </c>
      <c r="I41" s="35">
        <f>VLOOKUP(A41,'Enrollee File- PASTE FROM WIKI'!$A:$AJ,36,FALSE)</f>
        <v>0</v>
      </c>
      <c r="J41" s="35" t="str">
        <f>VLOOKUP(A41,'Enrollee File- PASTE FROM WIKI'!$A:$AK,37,FALSE)</f>
        <v>No Change</v>
      </c>
      <c r="K41" s="35" t="str">
        <f>VLOOKUP(A41,'Enrollee File- PASTE FROM WIKI'!$A:$AL,38,FALSE)</f>
        <v>Up 1 Level</v>
      </c>
      <c r="L41" s="35" t="str">
        <f>VLOOKUP(A41,'Enrollee File- PASTE FROM WIKI'!$A:$AM,39,FALSE)</f>
        <v>Up 1 Level</v>
      </c>
      <c r="M41" s="35" t="e">
        <f>VLOOKUP(J41,'Enrollee File- PASTE FROM WIKI'!$A:$AG,33,FALSE)</f>
        <v>#N/A</v>
      </c>
      <c r="N41" s="35">
        <f>VLOOKUP(A41,'Enrollee File- PASTE FROM WIKI'!$A:$AN,40,FALSE)</f>
        <v>0.5</v>
      </c>
    </row>
    <row r="42" spans="1:14" ht="28" customHeight="1" x14ac:dyDescent="0.6">
      <c r="A42" s="82" t="str">
        <f>'Enrollee File- PASTE FROM WIKI'!A41</f>
        <v>7c19d9a4-a29f-427b-bc80-a52800e6a5fd</v>
      </c>
      <c r="B42" s="50" t="str">
        <f>VLOOKUP(A42,'Enrollee File- PASTE FROM WIKI'!$A:$D,3,FALSE)</f>
        <v>Gerard Cordano</v>
      </c>
      <c r="C42" s="35" t="str">
        <f>VLOOKUP(A42,'Enrollee File- PASTE FROM WIKI'!$A:$D,4,FALSE)</f>
        <v>Enrolled</v>
      </c>
      <c r="D42" s="25" t="str">
        <f>VLOOKUP(A42,'Enrollee File- PASTE FROM WIKI'!$A:$AP,42,FALSE)</f>
        <v>Emilie Jones-McAdams</v>
      </c>
      <c r="E42" s="50" t="str">
        <f>VLOOKUP(A42,'Enrollee File- PASTE FROM WIKI'!$A:$AQ,43,FALSE)</f>
        <v xml:space="preserve">X303 I.S. X303 Leadership &amp; Community Service </v>
      </c>
      <c r="F42" s="35" t="str">
        <f>VLOOKUP(A42,'Enrollee File- PASTE FROM WIKI'!$A:$AG,33,FALSE)</f>
        <v>No Change</v>
      </c>
      <c r="G42" s="35" t="str">
        <f>VLOOKUP(A42,'Enrollee File- PASTE FROM WIKI'!$A:$AH,34,FALSE)</f>
        <v>No Change</v>
      </c>
      <c r="H42" s="35" t="str">
        <f>VLOOKUP(A42,'Enrollee File- PASTE FROM WIKI'!$A:$AI,35,FALSE)</f>
        <v>No Change</v>
      </c>
      <c r="I42" s="35">
        <f>VLOOKUP(A42,'Enrollee File- PASTE FROM WIKI'!$A:$AJ,36,FALSE)</f>
        <v>0</v>
      </c>
      <c r="J42" s="35" t="str">
        <f>VLOOKUP(A42,'Enrollee File- PASTE FROM WIKI'!$A:$AK,37,FALSE)</f>
        <v>No Change</v>
      </c>
      <c r="K42" s="35" t="str">
        <f>VLOOKUP(A42,'Enrollee File- PASTE FROM WIKI'!$A:$AL,38,FALSE)</f>
        <v>No Change</v>
      </c>
      <c r="L42" s="35" t="str">
        <f>VLOOKUP(A42,'Enrollee File- PASTE FROM WIKI'!$A:$AM,39,FALSE)</f>
        <v>No Change</v>
      </c>
      <c r="M42" s="35" t="e">
        <f>VLOOKUP(J42,'Enrollee File- PASTE FROM WIKI'!$A:$AG,33,FALSE)</f>
        <v>#N/A</v>
      </c>
      <c r="N42" s="35">
        <f>VLOOKUP(A42,'Enrollee File- PASTE FROM WIKI'!$A:$AN,40,FALSE)</f>
        <v>0</v>
      </c>
    </row>
    <row r="43" spans="1:14" ht="28" customHeight="1" x14ac:dyDescent="0.6">
      <c r="A43" s="82" t="str">
        <f>'Enrollee File- PASTE FROM WIKI'!A42</f>
        <v>22fafd11-1164-484b-8208-a25300bfcc84</v>
      </c>
      <c r="B43" s="50" t="str">
        <f>VLOOKUP(A43,'Enrollee File- PASTE FROM WIKI'!$A:$D,3,FALSE)</f>
        <v>Glenn Murawski</v>
      </c>
      <c r="C43" s="35" t="str">
        <f>VLOOKUP(A43,'Enrollee File- PASTE FROM WIKI'!$A:$D,4,FALSE)</f>
        <v>Enrolled</v>
      </c>
      <c r="D43" s="25" t="str">
        <f>VLOOKUP(A43,'Enrollee File- PASTE FROM WIKI'!$A:$AP,42,FALSE)</f>
        <v>Stacey Murray</v>
      </c>
      <c r="E43" s="50" t="str">
        <f>VLOOKUP(A43,'Enrollee File- PASTE FROM WIKI'!$A:$AQ,43,FALSE)</f>
        <v xml:space="preserve">K554 All City Leadership Secondary School </v>
      </c>
      <c r="F43" s="35" t="str">
        <f>VLOOKUP(A43,'Enrollee File- PASTE FROM WIKI'!$A:$AG,33,FALSE)</f>
        <v>Up 1 Level</v>
      </c>
      <c r="G43" s="35" t="str">
        <f>VLOOKUP(A43,'Enrollee File- PASTE FROM WIKI'!$A:$AH,34,FALSE)</f>
        <v>Up 1 Level</v>
      </c>
      <c r="H43" s="35" t="str">
        <f>VLOOKUP(A43,'Enrollee File- PASTE FROM WIKI'!$A:$AI,35,FALSE)</f>
        <v>Up 1 Level</v>
      </c>
      <c r="I43" s="35">
        <f>VLOOKUP(A43,'Enrollee File- PASTE FROM WIKI'!$A:$AJ,36,FALSE)</f>
        <v>1</v>
      </c>
      <c r="J43" s="35" t="str">
        <f>VLOOKUP(A43,'Enrollee File- PASTE FROM WIKI'!$A:$AK,37,FALSE)</f>
        <v>No Change</v>
      </c>
      <c r="K43" s="35" t="str">
        <f>VLOOKUP(A43,'Enrollee File- PASTE FROM WIKI'!$A:$AL,38,FALSE)</f>
        <v>Down 1 Level</v>
      </c>
      <c r="L43" s="35" t="str">
        <f>VLOOKUP(A43,'Enrollee File- PASTE FROM WIKI'!$A:$AM,39,FALSE)</f>
        <v>No Change</v>
      </c>
      <c r="M43" s="35" t="e">
        <f>VLOOKUP(J43,'Enrollee File- PASTE FROM WIKI'!$A:$AG,33,FALSE)</f>
        <v>#N/A</v>
      </c>
      <c r="N43" s="35">
        <f>VLOOKUP(A43,'Enrollee File- PASTE FROM WIKI'!$A:$AN,40,FALSE)</f>
        <v>-0.25</v>
      </c>
    </row>
    <row r="44" spans="1:14" ht="28" customHeight="1" x14ac:dyDescent="0.6">
      <c r="A44" s="82" t="str">
        <f>'Enrollee File- PASTE FROM WIKI'!A43</f>
        <v>cf1243b1-2473-4de5-8a21-a41b009a6f91</v>
      </c>
      <c r="B44" s="50" t="str">
        <f>VLOOKUP(A44,'Enrollee File- PASTE FROM WIKI'!$A:$D,3,FALSE)</f>
        <v>Hadiyah Najeeullah</v>
      </c>
      <c r="C44" s="35" t="str">
        <f>VLOOKUP(A44,'Enrollee File- PASTE FROM WIKI'!$A:$D,4,FALSE)</f>
        <v>Enrolled</v>
      </c>
      <c r="D44" s="25" t="str">
        <f>VLOOKUP(A44,'Enrollee File- PASTE FROM WIKI'!$A:$AP,42,FALSE)</f>
        <v>Alexis Betancourt</v>
      </c>
      <c r="E44" s="50" t="str">
        <f>VLOOKUP(A44,'Enrollee File- PASTE FROM WIKI'!$A:$AQ,43,FALSE)</f>
        <v xml:space="preserve">X101 M.S. X101 Edward R. Byrne </v>
      </c>
      <c r="F44" s="35" t="str">
        <f>VLOOKUP(A44,'Enrollee File- PASTE FROM WIKI'!$A:$AG,33,FALSE)</f>
        <v>Up 1 Level</v>
      </c>
      <c r="G44" s="35" t="str">
        <f>VLOOKUP(A44,'Enrollee File- PASTE FROM WIKI'!$A:$AH,34,FALSE)</f>
        <v>No Change</v>
      </c>
      <c r="H44" s="35" t="str">
        <f>VLOOKUP(A44,'Enrollee File- PASTE FROM WIKI'!$A:$AI,35,FALSE)</f>
        <v>No Change</v>
      </c>
      <c r="I44" s="35">
        <f>VLOOKUP(A44,'Enrollee File- PASTE FROM WIKI'!$A:$AJ,36,FALSE)</f>
        <v>0.5</v>
      </c>
      <c r="J44" s="35" t="str">
        <f>VLOOKUP(A44,'Enrollee File- PASTE FROM WIKI'!$A:$AK,37,FALSE)</f>
        <v>No Change</v>
      </c>
      <c r="K44" s="35" t="str">
        <f>VLOOKUP(A44,'Enrollee File- PASTE FROM WIKI'!$A:$AL,38,FALSE)</f>
        <v>No Change</v>
      </c>
      <c r="L44" s="35" t="str">
        <f>VLOOKUP(A44,'Enrollee File- PASTE FROM WIKI'!$A:$AM,39,FALSE)</f>
        <v>Down 1 Level</v>
      </c>
      <c r="M44" s="35" t="e">
        <f>VLOOKUP(J44,'Enrollee File- PASTE FROM WIKI'!$A:$AG,33,FALSE)</f>
        <v>#N/A</v>
      </c>
      <c r="N44" s="35">
        <f>VLOOKUP(A44,'Enrollee File- PASTE FROM WIKI'!$A:$AN,40,FALSE)</f>
        <v>-0.25</v>
      </c>
    </row>
    <row r="45" spans="1:14" ht="28" customHeight="1" x14ac:dyDescent="0.6">
      <c r="A45" s="82" t="str">
        <f>'Enrollee File- PASTE FROM WIKI'!A44</f>
        <v>44693e06-1633-4edb-8865-a5ae0022295d</v>
      </c>
      <c r="B45" s="50" t="str">
        <f>VLOOKUP(A45,'Enrollee File- PASTE FROM WIKI'!$A:$D,3,FALSE)</f>
        <v>Hasina Akhter Rahman</v>
      </c>
      <c r="C45" s="35" t="str">
        <f>VLOOKUP(A45,'Enrollee File- PASTE FROM WIKI'!$A:$D,4,FALSE)</f>
        <v>Enrolled</v>
      </c>
      <c r="D45" s="25" t="str">
        <f>VLOOKUP(A45,'Enrollee File- PASTE FROM WIKI'!$A:$AP,42,FALSE)</f>
        <v>Michaella  Dauphin</v>
      </c>
      <c r="E45" s="50" t="str">
        <f>VLOOKUP(A45,'Enrollee File- PASTE FROM WIKI'!$A:$AQ,43,FALSE)</f>
        <v xml:space="preserve">K671 Mott Hall Bridges </v>
      </c>
      <c r="F45" s="35" t="str">
        <f>VLOOKUP(A45,'Enrollee File- PASTE FROM WIKI'!$A:$AG,33,FALSE)</f>
        <v>Up 1 Level</v>
      </c>
      <c r="G45" s="35" t="str">
        <f>VLOOKUP(A45,'Enrollee File- PASTE FROM WIKI'!$A:$AH,34,FALSE)</f>
        <v>Down 1 Level</v>
      </c>
      <c r="H45" s="35" t="str">
        <f>VLOOKUP(A45,'Enrollee File- PASTE FROM WIKI'!$A:$AI,35,FALSE)</f>
        <v>Up 1 Level</v>
      </c>
      <c r="I45" s="35">
        <f>VLOOKUP(A45,'Enrollee File- PASTE FROM WIKI'!$A:$AJ,36,FALSE)</f>
        <v>0.5</v>
      </c>
      <c r="J45" s="35" t="str">
        <f>VLOOKUP(A45,'Enrollee File- PASTE FROM WIKI'!$A:$AK,37,FALSE)</f>
        <v>No Change</v>
      </c>
      <c r="K45" s="35" t="str">
        <f>VLOOKUP(A45,'Enrollee File- PASTE FROM WIKI'!$A:$AL,38,FALSE)</f>
        <v>Up 2 Levels</v>
      </c>
      <c r="L45" s="35" t="str">
        <f>VLOOKUP(A45,'Enrollee File- PASTE FROM WIKI'!$A:$AM,39,FALSE)</f>
        <v>No Change</v>
      </c>
      <c r="M45" s="35" t="e">
        <f>VLOOKUP(J45,'Enrollee File- PASTE FROM WIKI'!$A:$AG,33,FALSE)</f>
        <v>#N/A</v>
      </c>
      <c r="N45" s="35">
        <f>VLOOKUP(A45,'Enrollee File- PASTE FROM WIKI'!$A:$AN,40,FALSE)</f>
        <v>0.5</v>
      </c>
    </row>
    <row r="46" spans="1:14" ht="28" customHeight="1" x14ac:dyDescent="0.6">
      <c r="A46" s="82" t="str">
        <f>'Enrollee File- PASTE FROM WIKI'!A45</f>
        <v>4351c913-2324-4e9d-813d-a434016538b4</v>
      </c>
      <c r="B46" s="50" t="str">
        <f>VLOOKUP(A46,'Enrollee File- PASTE FROM WIKI'!$A:$D,3,FALSE)</f>
        <v>Helen Kneeshaw</v>
      </c>
      <c r="C46" s="35" t="str">
        <f>VLOOKUP(A46,'Enrollee File- PASTE FROM WIKI'!$A:$D,4,FALSE)</f>
        <v>Enrolled</v>
      </c>
      <c r="D46" s="25" t="str">
        <f>VLOOKUP(A46,'Enrollee File- PASTE FROM WIKI'!$A:$AP,42,FALSE)</f>
        <v>Lamar Timmons-Long</v>
      </c>
      <c r="E46" s="50" t="str">
        <f>VLOOKUP(A46,'Enrollee File- PASTE FROM WIKI'!$A:$AQ,43,FALSE)</f>
        <v xml:space="preserve">Q226 J.H.S. 226 Virgil I. Grissom </v>
      </c>
      <c r="F46" s="35" t="str">
        <f>VLOOKUP(A46,'Enrollee File- PASTE FROM WIKI'!$A:$AG,33,FALSE)</f>
        <v>No Change</v>
      </c>
      <c r="G46" s="35" t="str">
        <f>VLOOKUP(A46,'Enrollee File- PASTE FROM WIKI'!$A:$AH,34,FALSE)</f>
        <v>Up 1 Level</v>
      </c>
      <c r="H46" s="35" t="str">
        <f>VLOOKUP(A46,'Enrollee File- PASTE FROM WIKI'!$A:$AI,35,FALSE)</f>
        <v>No Change</v>
      </c>
      <c r="I46" s="35">
        <f>VLOOKUP(A46,'Enrollee File- PASTE FROM WIKI'!$A:$AJ,36,FALSE)</f>
        <v>0.25</v>
      </c>
      <c r="J46" s="35" t="str">
        <f>VLOOKUP(A46,'Enrollee File- PASTE FROM WIKI'!$A:$AK,37,FALSE)</f>
        <v>No Change</v>
      </c>
      <c r="K46" s="35" t="str">
        <f>VLOOKUP(A46,'Enrollee File- PASTE FROM WIKI'!$A:$AL,38,FALSE)</f>
        <v>Down 1 Level</v>
      </c>
      <c r="L46" s="35" t="str">
        <f>VLOOKUP(A46,'Enrollee File- PASTE FROM WIKI'!$A:$AM,39,FALSE)</f>
        <v>No Change</v>
      </c>
      <c r="M46" s="35" t="e">
        <f>VLOOKUP(J46,'Enrollee File- PASTE FROM WIKI'!$A:$AG,33,FALSE)</f>
        <v>#N/A</v>
      </c>
      <c r="N46" s="35">
        <f>VLOOKUP(A46,'Enrollee File- PASTE FROM WIKI'!$A:$AN,40,FALSE)</f>
        <v>-0.25</v>
      </c>
    </row>
    <row r="47" spans="1:14" ht="28" customHeight="1" x14ac:dyDescent="0.6">
      <c r="A47" s="82" t="str">
        <f>'Enrollee File- PASTE FROM WIKI'!A46</f>
        <v>677d086f-1498-44c4-b1af-a2b201444222</v>
      </c>
      <c r="B47" s="50" t="str">
        <f>VLOOKUP(A47,'Enrollee File- PASTE FROM WIKI'!$A:$D,3,FALSE)</f>
        <v>Isabel Mauriello</v>
      </c>
      <c r="C47" s="35" t="str">
        <f>VLOOKUP(A47,'Enrollee File- PASTE FROM WIKI'!$A:$D,4,FALSE)</f>
        <v>Enrolled</v>
      </c>
      <c r="D47" s="25" t="str">
        <f>VLOOKUP(A47,'Enrollee File- PASTE FROM WIKI'!$A:$AP,42,FALSE)</f>
        <v>Nicole Desantis</v>
      </c>
      <c r="E47" s="50" t="str">
        <f>VLOOKUP(A47,'Enrollee File- PASTE FROM WIKI'!$A:$AQ,43,FALSE)</f>
        <v xml:space="preserve">X721 P.S. X721 - Stephen McSweeney School </v>
      </c>
      <c r="F47" s="35" t="str">
        <f>VLOOKUP(A47,'Enrollee File- PASTE FROM WIKI'!$A:$AG,33,FALSE)</f>
        <v>No Change</v>
      </c>
      <c r="G47" s="35" t="str">
        <f>VLOOKUP(A47,'Enrollee File- PASTE FROM WIKI'!$A:$AH,34,FALSE)</f>
        <v>No Change</v>
      </c>
      <c r="H47" s="35" t="str">
        <f>VLOOKUP(A47,'Enrollee File- PASTE FROM WIKI'!$A:$AI,35,FALSE)</f>
        <v>Up 1 Level</v>
      </c>
      <c r="I47" s="35">
        <f>VLOOKUP(A47,'Enrollee File- PASTE FROM WIKI'!$A:$AJ,36,FALSE)</f>
        <v>0.25</v>
      </c>
      <c r="J47" s="35" t="str">
        <f>VLOOKUP(A47,'Enrollee File- PASTE FROM WIKI'!$A:$AK,37,FALSE)</f>
        <v>No Change</v>
      </c>
      <c r="K47" s="35" t="str">
        <f>VLOOKUP(A47,'Enrollee File- PASTE FROM WIKI'!$A:$AL,38,FALSE)</f>
        <v>Up 1 Level</v>
      </c>
      <c r="L47" s="35" t="str">
        <f>VLOOKUP(A47,'Enrollee File- PASTE FROM WIKI'!$A:$AM,39,FALSE)</f>
        <v>Down 1 Level</v>
      </c>
      <c r="M47" s="35" t="e">
        <f>VLOOKUP(J47,'Enrollee File- PASTE FROM WIKI'!$A:$AG,33,FALSE)</f>
        <v>#N/A</v>
      </c>
      <c r="N47" s="35">
        <f>VLOOKUP(A47,'Enrollee File- PASTE FROM WIKI'!$A:$AN,40,FALSE)</f>
        <v>0</v>
      </c>
    </row>
    <row r="48" spans="1:14" ht="28" customHeight="1" x14ac:dyDescent="0.6">
      <c r="A48" s="82" t="str">
        <f>'Enrollee File- PASTE FROM WIKI'!A47</f>
        <v>1be1433a-bb33-4cd5-b928-a5f400fab437</v>
      </c>
      <c r="B48" s="50" t="str">
        <f>VLOOKUP(A48,'Enrollee File- PASTE FROM WIKI'!$A:$D,3,FALSE)</f>
        <v>Jacqueline Carberry</v>
      </c>
      <c r="C48" s="35" t="str">
        <f>VLOOKUP(A48,'Enrollee File- PASTE FROM WIKI'!$A:$D,4,FALSE)</f>
        <v>Enrolled</v>
      </c>
      <c r="D48" s="25" t="str">
        <f>VLOOKUP(A48,'Enrollee File- PASTE FROM WIKI'!$A:$AP,42,FALSE)</f>
        <v>Claudette Oliveras</v>
      </c>
      <c r="E48" s="50" t="str">
        <f>VLOOKUP(A48,'Enrollee File- PASTE FROM WIKI'!$A:$AQ,43,FALSE)</f>
        <v xml:space="preserve">Q199 P.S. 199 MAURICE A. FITZGERALD </v>
      </c>
      <c r="F48" s="35" t="str">
        <f>VLOOKUP(A48,'Enrollee File- PASTE FROM WIKI'!$A:$AG,33,FALSE)</f>
        <v>No Change</v>
      </c>
      <c r="G48" s="35" t="str">
        <f>VLOOKUP(A48,'Enrollee File- PASTE FROM WIKI'!$A:$AH,34,FALSE)</f>
        <v>Up 1 Level</v>
      </c>
      <c r="H48" s="35" t="str">
        <f>VLOOKUP(A48,'Enrollee File- PASTE FROM WIKI'!$A:$AI,35,FALSE)</f>
        <v>Up 1 Level</v>
      </c>
      <c r="I48" s="35">
        <f>VLOOKUP(A48,'Enrollee File- PASTE FROM WIKI'!$A:$AJ,36,FALSE)</f>
        <v>0.5</v>
      </c>
      <c r="J48" s="35" t="str">
        <f>VLOOKUP(A48,'Enrollee File- PASTE FROM WIKI'!$A:$AK,37,FALSE)</f>
        <v>No Change</v>
      </c>
      <c r="K48" s="35" t="str">
        <f>VLOOKUP(A48,'Enrollee File- PASTE FROM WIKI'!$A:$AL,38,FALSE)</f>
        <v>No Change</v>
      </c>
      <c r="L48" s="35" t="str">
        <f>VLOOKUP(A48,'Enrollee File- PASTE FROM WIKI'!$A:$AM,39,FALSE)</f>
        <v>No Change</v>
      </c>
      <c r="M48" s="35" t="e">
        <f>VLOOKUP(J48,'Enrollee File- PASTE FROM WIKI'!$A:$AG,33,FALSE)</f>
        <v>#N/A</v>
      </c>
      <c r="N48" s="35">
        <f>VLOOKUP(A48,'Enrollee File- PASTE FROM WIKI'!$A:$AN,40,FALSE)</f>
        <v>0</v>
      </c>
    </row>
    <row r="49" spans="1:14" ht="28" customHeight="1" x14ac:dyDescent="0.6">
      <c r="A49" s="82" t="str">
        <f>'Enrollee File- PASTE FROM WIKI'!A48</f>
        <v>b2e68bac-f960-44fa-a7d1-a5c40172e0d8</v>
      </c>
      <c r="B49" s="50" t="str">
        <f>VLOOKUP(A49,'Enrollee File- PASTE FROM WIKI'!$A:$D,3,FALSE)</f>
        <v>Jacqueline Helmig</v>
      </c>
      <c r="C49" s="35" t="str">
        <f>VLOOKUP(A49,'Enrollee File- PASTE FROM WIKI'!$A:$D,4,FALSE)</f>
        <v>Enrolled</v>
      </c>
      <c r="D49" s="25" t="str">
        <f>VLOOKUP(A49,'Enrollee File- PASTE FROM WIKI'!$A:$AP,42,FALSE)</f>
        <v>Kendra Miller</v>
      </c>
      <c r="E49" s="50" t="str">
        <f>VLOOKUP(A49,'Enrollee File- PASTE FROM WIKI'!$A:$AQ,43,FALSE)</f>
        <v xml:space="preserve">K562 Evergreen Middle School </v>
      </c>
      <c r="F49" s="35" t="str">
        <f>VLOOKUP(A49,'Enrollee File- PASTE FROM WIKI'!$A:$AG,33,FALSE)</f>
        <v>Up 2 Levels</v>
      </c>
      <c r="G49" s="35" t="str">
        <f>VLOOKUP(A49,'Enrollee File- PASTE FROM WIKI'!$A:$AH,34,FALSE)</f>
        <v>Up 1 Level</v>
      </c>
      <c r="H49" s="35" t="str">
        <f>VLOOKUP(A49,'Enrollee File- PASTE FROM WIKI'!$A:$AI,35,FALSE)</f>
        <v>No Change</v>
      </c>
      <c r="I49" s="35">
        <f>VLOOKUP(A49,'Enrollee File- PASTE FROM WIKI'!$A:$AJ,36,FALSE)</f>
        <v>1.25</v>
      </c>
      <c r="J49" s="35" t="str">
        <f>VLOOKUP(A49,'Enrollee File- PASTE FROM WIKI'!$A:$AK,37,FALSE)</f>
        <v>No Change</v>
      </c>
      <c r="K49" s="35" t="str">
        <f>VLOOKUP(A49,'Enrollee File- PASTE FROM WIKI'!$A:$AL,38,FALSE)</f>
        <v>No Change</v>
      </c>
      <c r="L49" s="35" t="str">
        <f>VLOOKUP(A49,'Enrollee File- PASTE FROM WIKI'!$A:$AM,39,FALSE)</f>
        <v>Up 1 Level</v>
      </c>
      <c r="M49" s="35" t="e">
        <f>VLOOKUP(J49,'Enrollee File- PASTE FROM WIKI'!$A:$AG,33,FALSE)</f>
        <v>#N/A</v>
      </c>
      <c r="N49" s="35">
        <f>VLOOKUP(A49,'Enrollee File- PASTE FROM WIKI'!$A:$AN,40,FALSE)</f>
        <v>0.25</v>
      </c>
    </row>
    <row r="50" spans="1:14" ht="28" customHeight="1" x14ac:dyDescent="0.6">
      <c r="A50" s="82" t="str">
        <f>'Enrollee File- PASTE FROM WIKI'!A49</f>
        <v>45eb2fe5-1f53-430b-bbd8-a5fc00eb73f1</v>
      </c>
      <c r="B50" s="50" t="str">
        <f>VLOOKUP(A50,'Enrollee File- PASTE FROM WIKI'!$A:$D,3,FALSE)</f>
        <v>James Davis</v>
      </c>
      <c r="C50" s="35" t="str">
        <f>VLOOKUP(A50,'Enrollee File- PASTE FROM WIKI'!$A:$D,4,FALSE)</f>
        <v>Enrolled</v>
      </c>
      <c r="D50" s="25" t="str">
        <f>VLOOKUP(A50,'Enrollee File- PASTE FROM WIKI'!$A:$AP,42,FALSE)</f>
        <v>Gabriela Rivera</v>
      </c>
      <c r="E50" s="50" t="str">
        <f>VLOOKUP(A50,'Enrollee File- PASTE FROM WIKI'!$A:$AQ,43,FALSE)</f>
        <v xml:space="preserve">M555 Central Park East HS </v>
      </c>
      <c r="F50" s="35" t="str">
        <f>VLOOKUP(A50,'Enrollee File- PASTE FROM WIKI'!$A:$AG,33,FALSE)</f>
        <v>No Change</v>
      </c>
      <c r="G50" s="35" t="str">
        <f>VLOOKUP(A50,'Enrollee File- PASTE FROM WIKI'!$A:$AH,34,FALSE)</f>
        <v>No Change</v>
      </c>
      <c r="H50" s="35" t="str">
        <f>VLOOKUP(A50,'Enrollee File- PASTE FROM WIKI'!$A:$AI,35,FALSE)</f>
        <v>No Change</v>
      </c>
      <c r="I50" s="35">
        <f>VLOOKUP(A50,'Enrollee File- PASTE FROM WIKI'!$A:$AJ,36,FALSE)</f>
        <v>0</v>
      </c>
      <c r="J50" s="35" t="str">
        <f>VLOOKUP(A50,'Enrollee File- PASTE FROM WIKI'!$A:$AK,37,FALSE)</f>
        <v>No Change</v>
      </c>
      <c r="K50" s="35" t="str">
        <f>VLOOKUP(A50,'Enrollee File- PASTE FROM WIKI'!$A:$AL,38,FALSE)</f>
        <v>Up 1 Level</v>
      </c>
      <c r="L50" s="35" t="str">
        <f>VLOOKUP(A50,'Enrollee File- PASTE FROM WIKI'!$A:$AM,39,FALSE)</f>
        <v>Up 1 Level</v>
      </c>
      <c r="M50" s="35" t="e">
        <f>VLOOKUP(J50,'Enrollee File- PASTE FROM WIKI'!$A:$AG,33,FALSE)</f>
        <v>#N/A</v>
      </c>
      <c r="N50" s="35">
        <f>VLOOKUP(A50,'Enrollee File- PASTE FROM WIKI'!$A:$AN,40,FALSE)</f>
        <v>0.5</v>
      </c>
    </row>
    <row r="51" spans="1:14" ht="28" customHeight="1" x14ac:dyDescent="0.6">
      <c r="A51" s="82" t="str">
        <f>'Enrollee File- PASTE FROM WIKI'!A50</f>
        <v>d171727d-6df8-4e48-826f-a5b600dd0188</v>
      </c>
      <c r="B51" s="50" t="str">
        <f>VLOOKUP(A51,'Enrollee File- PASTE FROM WIKI'!$A:$D,3,FALSE)</f>
        <v>Jasmin Robinson</v>
      </c>
      <c r="C51" s="35" t="str">
        <f>VLOOKUP(A51,'Enrollee File- PASTE FROM WIKI'!$A:$D,4,FALSE)</f>
        <v>Enrolled</v>
      </c>
      <c r="D51" s="25" t="str">
        <f>VLOOKUP(A51,'Enrollee File- PASTE FROM WIKI'!$A:$AP,42,FALSE)</f>
        <v>Brenton Be</v>
      </c>
      <c r="E51" s="50" t="str">
        <f>VLOOKUP(A51,'Enrollee File- PASTE FROM WIKI'!$A:$AQ,43,FALSE)</f>
        <v xml:space="preserve">K373 P.S. 373 - Brooklyn Transition Center </v>
      </c>
      <c r="F51" s="35" t="str">
        <f>VLOOKUP(A51,'Enrollee File- PASTE FROM WIKI'!$A:$AG,33,FALSE)</f>
        <v>Up 1 Level</v>
      </c>
      <c r="G51" s="35" t="str">
        <f>VLOOKUP(A51,'Enrollee File- PASTE FROM WIKI'!$A:$AH,34,FALSE)</f>
        <v>No Change</v>
      </c>
      <c r="H51" s="35" t="str">
        <f>VLOOKUP(A51,'Enrollee File- PASTE FROM WIKI'!$A:$AI,35,FALSE)</f>
        <v>Up 1 Level</v>
      </c>
      <c r="I51" s="35">
        <f>VLOOKUP(A51,'Enrollee File- PASTE FROM WIKI'!$A:$AJ,36,FALSE)</f>
        <v>0.75</v>
      </c>
      <c r="J51" s="35" t="str">
        <f>VLOOKUP(A51,'Enrollee File- PASTE FROM WIKI'!$A:$AK,37,FALSE)</f>
        <v>No Change</v>
      </c>
      <c r="K51" s="35" t="str">
        <f>VLOOKUP(A51,'Enrollee File- PASTE FROM WIKI'!$A:$AL,38,FALSE)</f>
        <v>No Change</v>
      </c>
      <c r="L51" s="35" t="str">
        <f>VLOOKUP(A51,'Enrollee File- PASTE FROM WIKI'!$A:$AM,39,FALSE)</f>
        <v>No Change</v>
      </c>
      <c r="M51" s="35" t="e">
        <f>VLOOKUP(J51,'Enrollee File- PASTE FROM WIKI'!$A:$AG,33,FALSE)</f>
        <v>#N/A</v>
      </c>
      <c r="N51" s="35">
        <f>VLOOKUP(A51,'Enrollee File- PASTE FROM WIKI'!$A:$AN,40,FALSE)</f>
        <v>0</v>
      </c>
    </row>
    <row r="52" spans="1:14" ht="28" customHeight="1" x14ac:dyDescent="0.6">
      <c r="A52" s="82" t="str">
        <f>'Enrollee File- PASTE FROM WIKI'!A51</f>
        <v>d31c97e2-972b-4f29-b0f5-a59e012d7af2</v>
      </c>
      <c r="B52" s="50" t="str">
        <f>VLOOKUP(A52,'Enrollee File- PASTE FROM WIKI'!$A:$D,3,FALSE)</f>
        <v>Jason Bolling</v>
      </c>
      <c r="C52" s="35" t="str">
        <f>VLOOKUP(A52,'Enrollee File- PASTE FROM WIKI'!$A:$D,4,FALSE)</f>
        <v>Enrolled</v>
      </c>
      <c r="D52" s="25" t="str">
        <f>VLOOKUP(A52,'Enrollee File- PASTE FROM WIKI'!$A:$AP,42,FALSE)</f>
        <v>Breanne Young</v>
      </c>
      <c r="E52" s="50" t="str">
        <f>VLOOKUP(A52,'Enrollee File- PASTE FROM WIKI'!$A:$AQ,43,FALSE)</f>
        <v xml:space="preserve">K549 Bushwick School for Social Justice </v>
      </c>
      <c r="F52" s="35" t="str">
        <f>VLOOKUP(A52,'Enrollee File- PASTE FROM WIKI'!$A:$AG,33,FALSE)</f>
        <v>Up 1 Level</v>
      </c>
      <c r="G52" s="35" t="str">
        <f>VLOOKUP(A52,'Enrollee File- PASTE FROM WIKI'!$A:$AH,34,FALSE)</f>
        <v>No Change</v>
      </c>
      <c r="H52" s="35" t="str">
        <f>VLOOKUP(A52,'Enrollee File- PASTE FROM WIKI'!$A:$AI,35,FALSE)</f>
        <v>Up 1 Level</v>
      </c>
      <c r="I52" s="35">
        <f>VLOOKUP(A52,'Enrollee File- PASTE FROM WIKI'!$A:$AJ,36,FALSE)</f>
        <v>0.75</v>
      </c>
      <c r="J52" s="35" t="str">
        <f>VLOOKUP(A52,'Enrollee File- PASTE FROM WIKI'!$A:$AK,37,FALSE)</f>
        <v>No Change</v>
      </c>
      <c r="K52" s="35" t="str">
        <f>VLOOKUP(A52,'Enrollee File- PASTE FROM WIKI'!$A:$AL,38,FALSE)</f>
        <v>Up 1 Level</v>
      </c>
      <c r="L52" s="35" t="str">
        <f>VLOOKUP(A52,'Enrollee File- PASTE FROM WIKI'!$A:$AM,39,FALSE)</f>
        <v>No Change</v>
      </c>
      <c r="M52" s="35" t="e">
        <f>VLOOKUP(J52,'Enrollee File- PASTE FROM WIKI'!$A:$AG,33,FALSE)</f>
        <v>#N/A</v>
      </c>
      <c r="N52" s="35">
        <f>VLOOKUP(A52,'Enrollee File- PASTE FROM WIKI'!$A:$AN,40,FALSE)</f>
        <v>0.25</v>
      </c>
    </row>
    <row r="53" spans="1:14" ht="28" customHeight="1" x14ac:dyDescent="0.6">
      <c r="A53" s="82" t="str">
        <f>'Enrollee File- PASTE FROM WIKI'!A52</f>
        <v>13fedbaf-cf1b-40bf-8de9-a12a00ce75e9</v>
      </c>
      <c r="B53" s="50" t="str">
        <f>VLOOKUP(A53,'Enrollee File- PASTE FROM WIKI'!$A:$D,3,FALSE)</f>
        <v>Jason Romano</v>
      </c>
      <c r="C53" s="35" t="str">
        <f>VLOOKUP(A53,'Enrollee File- PASTE FROM WIKI'!$A:$D,4,FALSE)</f>
        <v>Enrolled</v>
      </c>
      <c r="D53" s="25" t="str">
        <f>VLOOKUP(A53,'Enrollee File- PASTE FROM WIKI'!$A:$AP,42,FALSE)</f>
        <v>Natalie Martin</v>
      </c>
      <c r="E53" s="50" t="str">
        <f>VLOOKUP(A53,'Enrollee File- PASTE FROM WIKI'!$A:$AQ,43,FALSE)</f>
        <v xml:space="preserve">X323 Bronx Writing Academy </v>
      </c>
      <c r="F53" s="35" t="str">
        <f>VLOOKUP(A53,'Enrollee File- PASTE FROM WIKI'!$A:$AG,33,FALSE)</f>
        <v>No Change</v>
      </c>
      <c r="G53" s="35" t="str">
        <f>VLOOKUP(A53,'Enrollee File- PASTE FROM WIKI'!$A:$AH,34,FALSE)</f>
        <v>No Change</v>
      </c>
      <c r="H53" s="35" t="str">
        <f>VLOOKUP(A53,'Enrollee File- PASTE FROM WIKI'!$A:$AI,35,FALSE)</f>
        <v>No Change</v>
      </c>
      <c r="I53" s="35">
        <f>VLOOKUP(A53,'Enrollee File- PASTE FROM WIKI'!$A:$AJ,36,FALSE)</f>
        <v>0</v>
      </c>
      <c r="J53" s="35" t="str">
        <f>VLOOKUP(A53,'Enrollee File- PASTE FROM WIKI'!$A:$AK,37,FALSE)</f>
        <v>No Change</v>
      </c>
      <c r="K53" s="35" t="str">
        <f>VLOOKUP(A53,'Enrollee File- PASTE FROM WIKI'!$A:$AL,38,FALSE)</f>
        <v>No Change</v>
      </c>
      <c r="L53" s="35" t="str">
        <f>VLOOKUP(A53,'Enrollee File- PASTE FROM WIKI'!$A:$AM,39,FALSE)</f>
        <v>Up 1 Level</v>
      </c>
      <c r="M53" s="35" t="e">
        <f>VLOOKUP(J53,'Enrollee File- PASTE FROM WIKI'!$A:$AG,33,FALSE)</f>
        <v>#N/A</v>
      </c>
      <c r="N53" s="35">
        <f>VLOOKUP(A53,'Enrollee File- PASTE FROM WIKI'!$A:$AN,40,FALSE)</f>
        <v>0.25</v>
      </c>
    </row>
    <row r="54" spans="1:14" ht="28" customHeight="1" x14ac:dyDescent="0.6">
      <c r="A54" s="82" t="str">
        <f>'Enrollee File- PASTE FROM WIKI'!A53</f>
        <v>5429d42a-4cf5-41ef-8804-a5b600cc8b14</v>
      </c>
      <c r="B54" s="50" t="str">
        <f>VLOOKUP(A54,'Enrollee File- PASTE FROM WIKI'!$A:$D,3,FALSE)</f>
        <v>Jennifer  Mastrogiovanni</v>
      </c>
      <c r="C54" s="35" t="str">
        <f>VLOOKUP(A54,'Enrollee File- PASTE FROM WIKI'!$A:$D,4,FALSE)</f>
        <v>Enrolled</v>
      </c>
      <c r="D54" s="25" t="str">
        <f>VLOOKUP(A54,'Enrollee File- PASTE FROM WIKI'!$A:$AP,42,FALSE)</f>
        <v>Margetina Velentzas</v>
      </c>
      <c r="E54" s="50" t="str">
        <f>VLOOKUP(A54,'Enrollee File- PASTE FROM WIKI'!$A:$AQ,43,FALSE)</f>
        <v xml:space="preserve">K422 Spring Creek Community School </v>
      </c>
      <c r="F54" s="35" t="str">
        <f>VLOOKUP(A54,'Enrollee File- PASTE FROM WIKI'!$A:$AG,33,FALSE)</f>
        <v>Up 1 Level</v>
      </c>
      <c r="G54" s="35" t="str">
        <f>VLOOKUP(A54,'Enrollee File- PASTE FROM WIKI'!$A:$AH,34,FALSE)</f>
        <v>Down 1 Level</v>
      </c>
      <c r="H54" s="35" t="str">
        <f>VLOOKUP(A54,'Enrollee File- PASTE FROM WIKI'!$A:$AI,35,FALSE)</f>
        <v>No Change</v>
      </c>
      <c r="I54" s="35">
        <f>VLOOKUP(A54,'Enrollee File- PASTE FROM WIKI'!$A:$AJ,36,FALSE)</f>
        <v>0.25</v>
      </c>
      <c r="J54" s="35" t="str">
        <f>VLOOKUP(A54,'Enrollee File- PASTE FROM WIKI'!$A:$AK,37,FALSE)</f>
        <v>No Change</v>
      </c>
      <c r="K54" s="35" t="str">
        <f>VLOOKUP(A54,'Enrollee File- PASTE FROM WIKI'!$A:$AL,38,FALSE)</f>
        <v>No Change</v>
      </c>
      <c r="L54" s="35" t="str">
        <f>VLOOKUP(A54,'Enrollee File- PASTE FROM WIKI'!$A:$AM,39,FALSE)</f>
        <v>No Change</v>
      </c>
      <c r="M54" s="35" t="e">
        <f>VLOOKUP(J54,'Enrollee File- PASTE FROM WIKI'!$A:$AG,33,FALSE)</f>
        <v>#N/A</v>
      </c>
      <c r="N54" s="35">
        <f>VLOOKUP(A54,'Enrollee File- PASTE FROM WIKI'!$A:$AN,40,FALSE)</f>
        <v>0</v>
      </c>
    </row>
    <row r="55" spans="1:14" ht="28" customHeight="1" x14ac:dyDescent="0.6">
      <c r="A55" s="82" t="str">
        <f>'Enrollee File- PASTE FROM WIKI'!A54</f>
        <v>2e4ec7a9-3a84-442e-b701-a5ef00aab1c3</v>
      </c>
      <c r="B55" s="50" t="str">
        <f>VLOOKUP(A55,'Enrollee File- PASTE FROM WIKI'!$A:$D,3,FALSE)</f>
        <v>Jeremy Mcneal</v>
      </c>
      <c r="C55" s="35" t="str">
        <f>VLOOKUP(A55,'Enrollee File- PASTE FROM WIKI'!$A:$D,4,FALSE)</f>
        <v>Enrolled</v>
      </c>
      <c r="D55" s="25" t="str">
        <f>VLOOKUP(A55,'Enrollee File- PASTE FROM WIKI'!$A:$AP,42,FALSE)</f>
        <v>Monique Wilson</v>
      </c>
      <c r="E55" s="50" t="str">
        <f>VLOOKUP(A55,'Enrollee File- PASTE FROM WIKI'!$A:$AQ,43,FALSE)</f>
        <v xml:space="preserve">M057 James Weldon Johnson </v>
      </c>
      <c r="F55" s="35" t="str">
        <f>VLOOKUP(A55,'Enrollee File- PASTE FROM WIKI'!$A:$AG,33,FALSE)</f>
        <v>No Change</v>
      </c>
      <c r="G55" s="35" t="str">
        <f>VLOOKUP(A55,'Enrollee File- PASTE FROM WIKI'!$A:$AH,34,FALSE)</f>
        <v>No Change</v>
      </c>
      <c r="H55" s="35" t="str">
        <f>VLOOKUP(A55,'Enrollee File- PASTE FROM WIKI'!$A:$AI,35,FALSE)</f>
        <v>Up 1 Level</v>
      </c>
      <c r="I55" s="35">
        <f>VLOOKUP(A55,'Enrollee File- PASTE FROM WIKI'!$A:$AJ,36,FALSE)</f>
        <v>0.25</v>
      </c>
      <c r="J55" s="35" t="str">
        <f>VLOOKUP(A55,'Enrollee File- PASTE FROM WIKI'!$A:$AK,37,FALSE)</f>
        <v>No Change</v>
      </c>
      <c r="K55" s="35" t="str">
        <f>VLOOKUP(A55,'Enrollee File- PASTE FROM WIKI'!$A:$AL,38,FALSE)</f>
        <v>No Change</v>
      </c>
      <c r="L55" s="35" t="str">
        <f>VLOOKUP(A55,'Enrollee File- PASTE FROM WIKI'!$A:$AM,39,FALSE)</f>
        <v>No Change</v>
      </c>
      <c r="M55" s="35" t="e">
        <f>VLOOKUP(J55,'Enrollee File- PASTE FROM WIKI'!$A:$AG,33,FALSE)</f>
        <v>#N/A</v>
      </c>
      <c r="N55" s="35">
        <f>VLOOKUP(A55,'Enrollee File- PASTE FROM WIKI'!$A:$AN,40,FALSE)</f>
        <v>0</v>
      </c>
    </row>
    <row r="56" spans="1:14" ht="28" customHeight="1" x14ac:dyDescent="0.6">
      <c r="A56" s="82" t="str">
        <f>'Enrollee File- PASTE FROM WIKI'!A55</f>
        <v>d04b05a9-2bc4-4273-80ff-a1ea0071d448</v>
      </c>
      <c r="B56" s="50" t="str">
        <f>VLOOKUP(A56,'Enrollee File- PASTE FROM WIKI'!$A:$D,3,FALSE)</f>
        <v>Jewels Oladeji</v>
      </c>
      <c r="C56" s="35" t="str">
        <f>VLOOKUP(A56,'Enrollee File- PASTE FROM WIKI'!$A:$D,4,FALSE)</f>
        <v>Enrolled</v>
      </c>
      <c r="D56" s="25" t="str">
        <f>VLOOKUP(A56,'Enrollee File- PASTE FROM WIKI'!$A:$AP,42,FALSE)</f>
        <v>Melissa Cavaliero</v>
      </c>
      <c r="E56" s="50" t="str">
        <f>VLOOKUP(A56,'Enrollee File- PASTE FROM WIKI'!$A:$AQ,43,FALSE)</f>
        <v xml:space="preserve">K562 Evergreen Middle School </v>
      </c>
      <c r="F56" s="35" t="str">
        <f>VLOOKUP(A56,'Enrollee File- PASTE FROM WIKI'!$A:$AG,33,FALSE)</f>
        <v>No Change</v>
      </c>
      <c r="G56" s="35" t="str">
        <f>VLOOKUP(A56,'Enrollee File- PASTE FROM WIKI'!$A:$AH,34,FALSE)</f>
        <v>No Change</v>
      </c>
      <c r="H56" s="35" t="str">
        <f>VLOOKUP(A56,'Enrollee File- PASTE FROM WIKI'!$A:$AI,35,FALSE)</f>
        <v>No Change</v>
      </c>
      <c r="I56" s="35">
        <f>VLOOKUP(A56,'Enrollee File- PASTE FROM WIKI'!$A:$AJ,36,FALSE)</f>
        <v>0</v>
      </c>
      <c r="J56" s="35" t="str">
        <f>VLOOKUP(A56,'Enrollee File- PASTE FROM WIKI'!$A:$AK,37,FALSE)</f>
        <v>Up 1 Level</v>
      </c>
      <c r="K56" s="35" t="str">
        <f>VLOOKUP(A56,'Enrollee File- PASTE FROM WIKI'!$A:$AL,38,FALSE)</f>
        <v>No Change</v>
      </c>
      <c r="L56" s="35" t="str">
        <f>VLOOKUP(A56,'Enrollee File- PASTE FROM WIKI'!$A:$AM,39,FALSE)</f>
        <v>Up 1 Level</v>
      </c>
      <c r="M56" s="35" t="e">
        <f>VLOOKUP(J56,'Enrollee File- PASTE FROM WIKI'!$A:$AG,33,FALSE)</f>
        <v>#N/A</v>
      </c>
      <c r="N56" s="35">
        <f>VLOOKUP(A56,'Enrollee File- PASTE FROM WIKI'!$A:$AN,40,FALSE)</f>
        <v>0.75</v>
      </c>
    </row>
    <row r="57" spans="1:14" ht="28" customHeight="1" x14ac:dyDescent="0.6">
      <c r="A57" s="82" t="str">
        <f>'Enrollee File- PASTE FROM WIKI'!A56</f>
        <v>8a09e5d8-96a1-48d7-bff8-a5b500da92a8</v>
      </c>
      <c r="B57" s="50" t="str">
        <f>VLOOKUP(A57,'Enrollee File- PASTE FROM WIKI'!$A:$D,3,FALSE)</f>
        <v>Joseph Mavaro</v>
      </c>
      <c r="C57" s="35" t="str">
        <f>VLOOKUP(A57,'Enrollee File- PASTE FROM WIKI'!$A:$D,4,FALSE)</f>
        <v>Enrolled</v>
      </c>
      <c r="D57" s="25" t="str">
        <f>VLOOKUP(A57,'Enrollee File- PASTE FROM WIKI'!$A:$AP,42,FALSE)</f>
        <v>Bushra Makiya</v>
      </c>
      <c r="E57" s="50" t="str">
        <f>VLOOKUP(A57,'Enrollee File- PASTE FROM WIKI'!$A:$AQ,43,FALSE)</f>
        <v xml:space="preserve">X303 I.S. X303 Leadership &amp; Community Service </v>
      </c>
      <c r="F57" s="35" t="str">
        <f>VLOOKUP(A57,'Enrollee File- PASTE FROM WIKI'!$A:$AG,33,FALSE)</f>
        <v>No Change</v>
      </c>
      <c r="G57" s="35" t="str">
        <f>VLOOKUP(A57,'Enrollee File- PASTE FROM WIKI'!$A:$AH,34,FALSE)</f>
        <v>Down 1 Level</v>
      </c>
      <c r="H57" s="35" t="str">
        <f>VLOOKUP(A57,'Enrollee File- PASTE FROM WIKI'!$A:$AI,35,FALSE)</f>
        <v>Up 1 Level</v>
      </c>
      <c r="I57" s="35">
        <f>VLOOKUP(A57,'Enrollee File- PASTE FROM WIKI'!$A:$AJ,36,FALSE)</f>
        <v>0</v>
      </c>
      <c r="J57" s="35" t="str">
        <f>VLOOKUP(A57,'Enrollee File- PASTE FROM WIKI'!$A:$AK,37,FALSE)</f>
        <v>No Change</v>
      </c>
      <c r="K57" s="35" t="str">
        <f>VLOOKUP(A57,'Enrollee File- PASTE FROM WIKI'!$A:$AL,38,FALSE)</f>
        <v>Up 1 Level</v>
      </c>
      <c r="L57" s="35" t="str">
        <f>VLOOKUP(A57,'Enrollee File- PASTE FROM WIKI'!$A:$AM,39,FALSE)</f>
        <v>No Change</v>
      </c>
      <c r="M57" s="35" t="e">
        <f>VLOOKUP(J57,'Enrollee File- PASTE FROM WIKI'!$A:$AG,33,FALSE)</f>
        <v>#N/A</v>
      </c>
      <c r="N57" s="35">
        <f>VLOOKUP(A57,'Enrollee File- PASTE FROM WIKI'!$A:$AN,40,FALSE)</f>
        <v>0.25</v>
      </c>
    </row>
    <row r="58" spans="1:14" ht="28" customHeight="1" x14ac:dyDescent="0.6">
      <c r="A58" s="82" t="str">
        <f>'Enrollee File- PASTE FROM WIKI'!A57</f>
        <v>6851f97e-7c32-4ae3-8c85-a60000369077</v>
      </c>
      <c r="B58" s="50" t="str">
        <f>VLOOKUP(A58,'Enrollee File- PASTE FROM WIKI'!$A:$D,3,FALSE)</f>
        <v>Joseph Osei</v>
      </c>
      <c r="C58" s="35" t="str">
        <f>VLOOKUP(A58,'Enrollee File- PASTE FROM WIKI'!$A:$D,4,FALSE)</f>
        <v>Enrolled</v>
      </c>
      <c r="D58" s="25" t="str">
        <f>VLOOKUP(A58,'Enrollee File- PASTE FROM WIKI'!$A:$AP,42,FALSE)</f>
        <v>Hollie Cottrell</v>
      </c>
      <c r="E58" s="50" t="str">
        <f>VLOOKUP(A58,'Enrollee File- PASTE FROM WIKI'!$A:$AQ,43,FALSE)</f>
        <v xml:space="preserve">X168 P.S. 168 </v>
      </c>
      <c r="F58" s="35" t="str">
        <f>VLOOKUP(A58,'Enrollee File- PASTE FROM WIKI'!$A:$AG,33,FALSE)</f>
        <v>No Change</v>
      </c>
      <c r="G58" s="35" t="str">
        <f>VLOOKUP(A58,'Enrollee File- PASTE FROM WIKI'!$A:$AH,34,FALSE)</f>
        <v>Down 1 Level</v>
      </c>
      <c r="H58" s="35" t="str">
        <f>VLOOKUP(A58,'Enrollee File- PASTE FROM WIKI'!$A:$AI,35,FALSE)</f>
        <v>Down 1 Level</v>
      </c>
      <c r="I58" s="35">
        <f>VLOOKUP(A58,'Enrollee File- PASTE FROM WIKI'!$A:$AJ,36,FALSE)</f>
        <v>-0.5</v>
      </c>
      <c r="J58" s="35" t="str">
        <f>VLOOKUP(A58,'Enrollee File- PASTE FROM WIKI'!$A:$AK,37,FALSE)</f>
        <v>No Change</v>
      </c>
      <c r="K58" s="35" t="str">
        <f>VLOOKUP(A58,'Enrollee File- PASTE FROM WIKI'!$A:$AL,38,FALSE)</f>
        <v>Up 1 Level</v>
      </c>
      <c r="L58" s="35" t="str">
        <f>VLOOKUP(A58,'Enrollee File- PASTE FROM WIKI'!$A:$AM,39,FALSE)</f>
        <v>Up 1 Level</v>
      </c>
      <c r="M58" s="35" t="e">
        <f>VLOOKUP(J58,'Enrollee File- PASTE FROM WIKI'!$A:$AG,33,FALSE)</f>
        <v>#N/A</v>
      </c>
      <c r="N58" s="35">
        <f>VLOOKUP(A58,'Enrollee File- PASTE FROM WIKI'!$A:$AN,40,FALSE)</f>
        <v>0.5</v>
      </c>
    </row>
    <row r="59" spans="1:14" ht="28" customHeight="1" x14ac:dyDescent="0.6">
      <c r="A59" s="82" t="str">
        <f>'Enrollee File- PASTE FROM WIKI'!A58</f>
        <v>5e78616c-bfca-45a6-8b23-a60400e0c752</v>
      </c>
      <c r="B59" s="50" t="str">
        <f>VLOOKUP(A59,'Enrollee File- PASTE FROM WIKI'!$A:$D,3,FALSE)</f>
        <v>Joseph Suppo</v>
      </c>
      <c r="C59" s="35" t="str">
        <f>VLOOKUP(A59,'Enrollee File- PASTE FROM WIKI'!$A:$D,4,FALSE)</f>
        <v>Enrolled</v>
      </c>
      <c r="D59" s="25" t="str">
        <f>VLOOKUP(A59,'Enrollee File- PASTE FROM WIKI'!$A:$AP,42,FALSE)</f>
        <v>Julia Christensen</v>
      </c>
      <c r="E59" s="50" t="str">
        <f>VLOOKUP(A59,'Enrollee File- PASTE FROM WIKI'!$A:$AQ,43,FALSE)</f>
        <v xml:space="preserve">X089 P.S. 089 Bronx </v>
      </c>
      <c r="F59" s="35" t="str">
        <f>VLOOKUP(A59,'Enrollee File- PASTE FROM WIKI'!$A:$AG,33,FALSE)</f>
        <v>No Change</v>
      </c>
      <c r="G59" s="35" t="str">
        <f>VLOOKUP(A59,'Enrollee File- PASTE FROM WIKI'!$A:$AH,34,FALSE)</f>
        <v>Up 1 Level</v>
      </c>
      <c r="H59" s="35" t="str">
        <f>VLOOKUP(A59,'Enrollee File- PASTE FROM WIKI'!$A:$AI,35,FALSE)</f>
        <v>Down 1 Level</v>
      </c>
      <c r="I59" s="35">
        <f>VLOOKUP(A59,'Enrollee File- PASTE FROM WIKI'!$A:$AJ,36,FALSE)</f>
        <v>0</v>
      </c>
      <c r="J59" s="35" t="str">
        <f>VLOOKUP(A59,'Enrollee File- PASTE FROM WIKI'!$A:$AK,37,FALSE)</f>
        <v>No Change</v>
      </c>
      <c r="K59" s="35" t="str">
        <f>VLOOKUP(A59,'Enrollee File- PASTE FROM WIKI'!$A:$AL,38,FALSE)</f>
        <v>No Change</v>
      </c>
      <c r="L59" s="35" t="str">
        <f>VLOOKUP(A59,'Enrollee File- PASTE FROM WIKI'!$A:$AM,39,FALSE)</f>
        <v>Up 1 Level</v>
      </c>
      <c r="M59" s="35" t="e">
        <f>VLOOKUP(J59,'Enrollee File- PASTE FROM WIKI'!$A:$AG,33,FALSE)</f>
        <v>#N/A</v>
      </c>
      <c r="N59" s="35">
        <f>VLOOKUP(A59,'Enrollee File- PASTE FROM WIKI'!$A:$AN,40,FALSE)</f>
        <v>0.25</v>
      </c>
    </row>
    <row r="60" spans="1:14" ht="28" customHeight="1" x14ac:dyDescent="0.6">
      <c r="A60" s="82" t="str">
        <f>'Enrollee File- PASTE FROM WIKI'!A59</f>
        <v>1967e252-b36e-420a-b650-a5e2013be47b</v>
      </c>
      <c r="B60" s="50" t="str">
        <f>VLOOKUP(A60,'Enrollee File- PASTE FROM WIKI'!$A:$D,3,FALSE)</f>
        <v>Joyce Salas</v>
      </c>
      <c r="C60" s="35" t="str">
        <f>VLOOKUP(A60,'Enrollee File- PASTE FROM WIKI'!$A:$D,4,FALSE)</f>
        <v>Enrolled</v>
      </c>
      <c r="D60" s="25" t="str">
        <f>VLOOKUP(A60,'Enrollee File- PASTE FROM WIKI'!$A:$AP,42,FALSE)</f>
        <v>Andrew  Cloherty</v>
      </c>
      <c r="E60" s="50" t="str">
        <f>VLOOKUP(A60,'Enrollee File- PASTE FROM WIKI'!$A:$AQ,43,FALSE)</f>
        <v xml:space="preserve">X508 Bronxdale High School </v>
      </c>
      <c r="F60" s="35" t="str">
        <f>VLOOKUP(A60,'Enrollee File- PASTE FROM WIKI'!$A:$AG,33,FALSE)</f>
        <v>Up 1 Level</v>
      </c>
      <c r="G60" s="35" t="str">
        <f>VLOOKUP(A60,'Enrollee File- PASTE FROM WIKI'!$A:$AH,34,FALSE)</f>
        <v>No Change</v>
      </c>
      <c r="H60" s="35" t="str">
        <f>VLOOKUP(A60,'Enrollee File- PASTE FROM WIKI'!$A:$AI,35,FALSE)</f>
        <v>Up 1 Level</v>
      </c>
      <c r="I60" s="35">
        <f>VLOOKUP(A60,'Enrollee File- PASTE FROM WIKI'!$A:$AJ,36,FALSE)</f>
        <v>0.75</v>
      </c>
      <c r="J60" s="35" t="str">
        <f>VLOOKUP(A60,'Enrollee File- PASTE FROM WIKI'!$A:$AK,37,FALSE)</f>
        <v>No Change</v>
      </c>
      <c r="K60" s="35" t="str">
        <f>VLOOKUP(A60,'Enrollee File- PASTE FROM WIKI'!$A:$AL,38,FALSE)</f>
        <v>Up 1 Level</v>
      </c>
      <c r="L60" s="35" t="str">
        <f>VLOOKUP(A60,'Enrollee File- PASTE FROM WIKI'!$A:$AM,39,FALSE)</f>
        <v>No Change</v>
      </c>
      <c r="M60" s="35" t="e">
        <f>VLOOKUP(J60,'Enrollee File- PASTE FROM WIKI'!$A:$AG,33,FALSE)</f>
        <v>#N/A</v>
      </c>
      <c r="N60" s="35">
        <f>VLOOKUP(A60,'Enrollee File- PASTE FROM WIKI'!$A:$AN,40,FALSE)</f>
        <v>0.25</v>
      </c>
    </row>
    <row r="61" spans="1:14" ht="28" customHeight="1" x14ac:dyDescent="0.6">
      <c r="A61" s="82" t="str">
        <f>'Enrollee File- PASTE FROM WIKI'!A60</f>
        <v>96a75846-2570-4a41-b92b-a46c00e55ca7</v>
      </c>
      <c r="B61" s="50" t="str">
        <f>VLOOKUP(A61,'Enrollee File- PASTE FROM WIKI'!$A:$D,3,FALSE)</f>
        <v>Julian  Brown</v>
      </c>
      <c r="C61" s="35" t="str">
        <f>VLOOKUP(A61,'Enrollee File- PASTE FROM WIKI'!$A:$D,4,FALSE)</f>
        <v>Enrolled</v>
      </c>
      <c r="D61" s="25" t="str">
        <f>VLOOKUP(A61,'Enrollee File- PASTE FROM WIKI'!$A:$AP,42,FALSE)</f>
        <v>Brittany Miller</v>
      </c>
      <c r="E61" s="50" t="str">
        <f>VLOOKUP(A61,'Enrollee File- PASTE FROM WIKI'!$A:$AQ,43,FALSE)</f>
        <v xml:space="preserve">M555 Central Park East HS </v>
      </c>
      <c r="F61" s="35" t="str">
        <f>VLOOKUP(A61,'Enrollee File- PASTE FROM WIKI'!$A:$AG,33,FALSE)</f>
        <v>No Change</v>
      </c>
      <c r="G61" s="35" t="str">
        <f>VLOOKUP(A61,'Enrollee File- PASTE FROM WIKI'!$A:$AH,34,FALSE)</f>
        <v>Up 1 Level</v>
      </c>
      <c r="H61" s="35" t="str">
        <f>VLOOKUP(A61,'Enrollee File- PASTE FROM WIKI'!$A:$AI,35,FALSE)</f>
        <v>Up 1 Level</v>
      </c>
      <c r="I61" s="35">
        <f>VLOOKUP(A61,'Enrollee File- PASTE FROM WIKI'!$A:$AJ,36,FALSE)</f>
        <v>0.5</v>
      </c>
      <c r="J61" s="35" t="str">
        <f>VLOOKUP(A61,'Enrollee File- PASTE FROM WIKI'!$A:$AK,37,FALSE)</f>
        <v>Down 1 Level</v>
      </c>
      <c r="K61" s="35" t="str">
        <f>VLOOKUP(A61,'Enrollee File- PASTE FROM WIKI'!$A:$AL,38,FALSE)</f>
        <v>No Change</v>
      </c>
      <c r="L61" s="35" t="str">
        <f>VLOOKUP(A61,'Enrollee File- PASTE FROM WIKI'!$A:$AM,39,FALSE)</f>
        <v>No Change</v>
      </c>
      <c r="M61" s="35" t="e">
        <f>VLOOKUP(J61,'Enrollee File- PASTE FROM WIKI'!$A:$AG,33,FALSE)</f>
        <v>#N/A</v>
      </c>
      <c r="N61" s="35">
        <f>VLOOKUP(A61,'Enrollee File- PASTE FROM WIKI'!$A:$AN,40,FALSE)</f>
        <v>-0.5</v>
      </c>
    </row>
    <row r="62" spans="1:14" ht="28" customHeight="1" x14ac:dyDescent="0.6">
      <c r="A62" s="82" t="str">
        <f>'Enrollee File- PASTE FROM WIKI'!A61</f>
        <v>a50aa555-b2c8-49c9-a257-a45100b58858</v>
      </c>
      <c r="B62" s="50" t="str">
        <f>VLOOKUP(A62,'Enrollee File- PASTE FROM WIKI'!$A:$D,3,FALSE)</f>
        <v>Julian Entner</v>
      </c>
      <c r="C62" s="35" t="str">
        <f>VLOOKUP(A62,'Enrollee File- PASTE FROM WIKI'!$A:$D,4,FALSE)</f>
        <v>Enrolled</v>
      </c>
      <c r="D62" s="25" t="str">
        <f>VLOOKUP(A62,'Enrollee File- PASTE FROM WIKI'!$A:$AP,42,FALSE)</f>
        <v>Maria Sica</v>
      </c>
      <c r="E62" s="50" t="str">
        <f>VLOOKUP(A62,'Enrollee File- PASTE FROM WIKI'!$A:$AQ,43,FALSE)</f>
        <v xml:space="preserve">K220 J.H.S. 220 John J. Pershing </v>
      </c>
      <c r="F62" s="35" t="str">
        <f>VLOOKUP(A62,'Enrollee File- PASTE FROM WIKI'!$A:$AG,33,FALSE)</f>
        <v>Up 1 Level</v>
      </c>
      <c r="G62" s="35" t="str">
        <f>VLOOKUP(A62,'Enrollee File- PASTE FROM WIKI'!$A:$AH,34,FALSE)</f>
        <v>No Change</v>
      </c>
      <c r="H62" s="35" t="str">
        <f>VLOOKUP(A62,'Enrollee File- PASTE FROM WIKI'!$A:$AI,35,FALSE)</f>
        <v>No Change</v>
      </c>
      <c r="I62" s="35">
        <f>VLOOKUP(A62,'Enrollee File- PASTE FROM WIKI'!$A:$AJ,36,FALSE)</f>
        <v>0.5</v>
      </c>
      <c r="J62" s="35" t="str">
        <f>VLOOKUP(A62,'Enrollee File- PASTE FROM WIKI'!$A:$AK,37,FALSE)</f>
        <v>No Change</v>
      </c>
      <c r="K62" s="35" t="str">
        <f>VLOOKUP(A62,'Enrollee File- PASTE FROM WIKI'!$A:$AL,38,FALSE)</f>
        <v>Down 1 Level</v>
      </c>
      <c r="L62" s="35" t="str">
        <f>VLOOKUP(A62,'Enrollee File- PASTE FROM WIKI'!$A:$AM,39,FALSE)</f>
        <v>No Change</v>
      </c>
      <c r="M62" s="35" t="e">
        <f>VLOOKUP(J62,'Enrollee File- PASTE FROM WIKI'!$A:$AG,33,FALSE)</f>
        <v>#N/A</v>
      </c>
      <c r="N62" s="35">
        <f>VLOOKUP(A62,'Enrollee File- PASTE FROM WIKI'!$A:$AN,40,FALSE)</f>
        <v>-0.25</v>
      </c>
    </row>
    <row r="63" spans="1:14" ht="28" customHeight="1" x14ac:dyDescent="0.6">
      <c r="A63" s="82" t="str">
        <f>'Enrollee File- PASTE FROM WIKI'!A62</f>
        <v>c65d775c-708d-4114-994a-a613004202e7</v>
      </c>
      <c r="B63" s="50" t="str">
        <f>VLOOKUP(A63,'Enrollee File- PASTE FROM WIKI'!$A:$D,3,FALSE)</f>
        <v>Kamara Cupidon</v>
      </c>
      <c r="C63" s="35" t="str">
        <f>VLOOKUP(A63,'Enrollee File- PASTE FROM WIKI'!$A:$D,4,FALSE)</f>
        <v>Enrolled</v>
      </c>
      <c r="D63" s="25" t="str">
        <f>VLOOKUP(A63,'Enrollee File- PASTE FROM WIKI'!$A:$AP,42,FALSE)</f>
        <v>Kat marocik</v>
      </c>
      <c r="E63" s="50" t="str">
        <f>VLOOKUP(A63,'Enrollee File- PASTE FROM WIKI'!$A:$AQ,43,FALSE)</f>
        <v xml:space="preserve">K373 P.S. 373 - Brooklyn Transition Center </v>
      </c>
      <c r="F63" s="35" t="str">
        <f>VLOOKUP(A63,'Enrollee File- PASTE FROM WIKI'!$A:$AG,33,FALSE)</f>
        <v>Up 1 Level</v>
      </c>
      <c r="G63" s="35" t="str">
        <f>VLOOKUP(A63,'Enrollee File- PASTE FROM WIKI'!$A:$AH,34,FALSE)</f>
        <v>Up 1 Level</v>
      </c>
      <c r="H63" s="35" t="str">
        <f>VLOOKUP(A63,'Enrollee File- PASTE FROM WIKI'!$A:$AI,35,FALSE)</f>
        <v>Up 2 Levels</v>
      </c>
      <c r="I63" s="35">
        <f>VLOOKUP(A63,'Enrollee File- PASTE FROM WIKI'!$A:$AJ,36,FALSE)</f>
        <v>1.25</v>
      </c>
      <c r="J63" s="35" t="str">
        <f>VLOOKUP(A63,'Enrollee File- PASTE FROM WIKI'!$A:$AK,37,FALSE)</f>
        <v>No Change</v>
      </c>
      <c r="K63" s="35" t="str">
        <f>VLOOKUP(A63,'Enrollee File- PASTE FROM WIKI'!$A:$AL,38,FALSE)</f>
        <v>No Change</v>
      </c>
      <c r="L63" s="35" t="str">
        <f>VLOOKUP(A63,'Enrollee File- PASTE FROM WIKI'!$A:$AM,39,FALSE)</f>
        <v>No Change</v>
      </c>
      <c r="M63" s="35" t="e">
        <f>VLOOKUP(J63,'Enrollee File- PASTE FROM WIKI'!$A:$AG,33,FALSE)</f>
        <v>#N/A</v>
      </c>
      <c r="N63" s="35">
        <f>VLOOKUP(A63,'Enrollee File- PASTE FROM WIKI'!$A:$AN,40,FALSE)</f>
        <v>0</v>
      </c>
    </row>
    <row r="64" spans="1:14" ht="28" customHeight="1" x14ac:dyDescent="0.6">
      <c r="A64" s="82" t="str">
        <f>'Enrollee File- PASTE FROM WIKI'!A63</f>
        <v>d011318b-68f4-468f-be51-a24101028cdb</v>
      </c>
      <c r="B64" s="50" t="str">
        <f>VLOOKUP(A64,'Enrollee File- PASTE FROM WIKI'!$A:$D,3,FALSE)</f>
        <v>Kareem Hertzog</v>
      </c>
      <c r="C64" s="35" t="str">
        <f>VLOOKUP(A64,'Enrollee File- PASTE FROM WIKI'!$A:$D,4,FALSE)</f>
        <v>Enrolled</v>
      </c>
      <c r="D64" s="25" t="str">
        <f>VLOOKUP(A64,'Enrollee File- PASTE FROM WIKI'!$A:$AP,42,FALSE)</f>
        <v>Emilie Jones-McAdams</v>
      </c>
      <c r="E64" s="50" t="str">
        <f>VLOOKUP(A64,'Enrollee File- PASTE FROM WIKI'!$A:$AQ,43,FALSE)</f>
        <v xml:space="preserve">X303 I.S. X303 Leadership &amp; Community Service </v>
      </c>
      <c r="F64" s="35" t="str">
        <f>VLOOKUP(A64,'Enrollee File- PASTE FROM WIKI'!$A:$AG,33,FALSE)</f>
        <v>No Change</v>
      </c>
      <c r="G64" s="35" t="str">
        <f>VLOOKUP(A64,'Enrollee File- PASTE FROM WIKI'!$A:$AH,34,FALSE)</f>
        <v>No Change</v>
      </c>
      <c r="H64" s="35" t="str">
        <f>VLOOKUP(A64,'Enrollee File- PASTE FROM WIKI'!$A:$AI,35,FALSE)</f>
        <v>Down 1 Level</v>
      </c>
      <c r="I64" s="35">
        <f>VLOOKUP(A64,'Enrollee File- PASTE FROM WIKI'!$A:$AJ,36,FALSE)</f>
        <v>-0.25</v>
      </c>
      <c r="J64" s="35" t="str">
        <f>VLOOKUP(A64,'Enrollee File- PASTE FROM WIKI'!$A:$AK,37,FALSE)</f>
        <v>No Change</v>
      </c>
      <c r="K64" s="35" t="str">
        <f>VLOOKUP(A64,'Enrollee File- PASTE FROM WIKI'!$A:$AL,38,FALSE)</f>
        <v>No Change</v>
      </c>
      <c r="L64" s="35" t="str">
        <f>VLOOKUP(A64,'Enrollee File- PASTE FROM WIKI'!$A:$AM,39,FALSE)</f>
        <v>Up 2 Levels</v>
      </c>
      <c r="M64" s="35" t="e">
        <f>VLOOKUP(J64,'Enrollee File- PASTE FROM WIKI'!$A:$AG,33,FALSE)</f>
        <v>#N/A</v>
      </c>
      <c r="N64" s="35">
        <f>VLOOKUP(A64,'Enrollee File- PASTE FROM WIKI'!$A:$AN,40,FALSE)</f>
        <v>0.5</v>
      </c>
    </row>
    <row r="65" spans="1:14" ht="28" customHeight="1" x14ac:dyDescent="0.6">
      <c r="A65" s="82" t="str">
        <f>'Enrollee File- PASTE FROM WIKI'!A64</f>
        <v>d5b35041-cf96-41f7-b6cf-a5b400dcadb0</v>
      </c>
      <c r="B65" s="50" t="str">
        <f>VLOOKUP(A65,'Enrollee File- PASTE FROM WIKI'!$A:$D,3,FALSE)</f>
        <v>Kareen Eustache</v>
      </c>
      <c r="C65" s="35" t="str">
        <f>VLOOKUP(A65,'Enrollee File- PASTE FROM WIKI'!$A:$D,4,FALSE)</f>
        <v>Enrolled</v>
      </c>
      <c r="D65" s="25" t="str">
        <f>VLOOKUP(A65,'Enrollee File- PASTE FROM WIKI'!$A:$AP,42,FALSE)</f>
        <v>Shonel Fraser</v>
      </c>
      <c r="E65" s="50" t="str">
        <f>VLOOKUP(A65,'Enrollee File- PASTE FROM WIKI'!$A:$AQ,43,FALSE)</f>
        <v xml:space="preserve">K671 Mott Hall Bridges </v>
      </c>
      <c r="F65" s="35" t="str">
        <f>VLOOKUP(A65,'Enrollee File- PASTE FROM WIKI'!$A:$AG,33,FALSE)</f>
        <v>Up 1 Level</v>
      </c>
      <c r="G65" s="35" t="str">
        <f>VLOOKUP(A65,'Enrollee File- PASTE FROM WIKI'!$A:$AH,34,FALSE)</f>
        <v>No Change</v>
      </c>
      <c r="H65" s="35" t="str">
        <f>VLOOKUP(A65,'Enrollee File- PASTE FROM WIKI'!$A:$AI,35,FALSE)</f>
        <v>No Change</v>
      </c>
      <c r="I65" s="35">
        <f>VLOOKUP(A65,'Enrollee File- PASTE FROM WIKI'!$A:$AJ,36,FALSE)</f>
        <v>0.5</v>
      </c>
      <c r="J65" s="35" t="str">
        <f>VLOOKUP(A65,'Enrollee File- PASTE FROM WIKI'!$A:$AK,37,FALSE)</f>
        <v>No Change</v>
      </c>
      <c r="K65" s="35" t="str">
        <f>VLOOKUP(A65,'Enrollee File- PASTE FROM WIKI'!$A:$AL,38,FALSE)</f>
        <v>Down 1 Level</v>
      </c>
      <c r="L65" s="35" t="str">
        <f>VLOOKUP(A65,'Enrollee File- PASTE FROM WIKI'!$A:$AM,39,FALSE)</f>
        <v>Down 1 Level</v>
      </c>
      <c r="M65" s="35" t="e">
        <f>VLOOKUP(J65,'Enrollee File- PASTE FROM WIKI'!$A:$AG,33,FALSE)</f>
        <v>#N/A</v>
      </c>
      <c r="N65" s="35">
        <f>VLOOKUP(A65,'Enrollee File- PASTE FROM WIKI'!$A:$AN,40,FALSE)</f>
        <v>-0.5</v>
      </c>
    </row>
    <row r="66" spans="1:14" ht="28" customHeight="1" x14ac:dyDescent="0.6">
      <c r="A66" s="82" t="str">
        <f>'Enrollee File- PASTE FROM WIKI'!A65</f>
        <v>e30ca972-7aa7-4f05-9b1e-a58400d69569</v>
      </c>
      <c r="B66" s="50" t="str">
        <f>VLOOKUP(A66,'Enrollee File- PASTE FROM WIKI'!$A:$D,3,FALSE)</f>
        <v>Karima N. Pace</v>
      </c>
      <c r="C66" s="35" t="str">
        <f>VLOOKUP(A66,'Enrollee File- PASTE FROM WIKI'!$A:$D,4,FALSE)</f>
        <v>Enrolled</v>
      </c>
      <c r="D66" s="25" t="str">
        <f>VLOOKUP(A66,'Enrollee File- PASTE FROM WIKI'!$A:$AP,42,FALSE)</f>
        <v>Natalie Martin</v>
      </c>
      <c r="E66" s="50" t="str">
        <f>VLOOKUP(A66,'Enrollee File- PASTE FROM WIKI'!$A:$AQ,43,FALSE)</f>
        <v xml:space="preserve">X323 Bronx Writing Academy </v>
      </c>
      <c r="F66" s="35" t="str">
        <f>VLOOKUP(A66,'Enrollee File- PASTE FROM WIKI'!$A:$AG,33,FALSE)</f>
        <v>Up 1 Level</v>
      </c>
      <c r="G66" s="35" t="str">
        <f>VLOOKUP(A66,'Enrollee File- PASTE FROM WIKI'!$A:$AH,34,FALSE)</f>
        <v>Up 1 Level</v>
      </c>
      <c r="H66" s="35" t="str">
        <f>VLOOKUP(A66,'Enrollee File- PASTE FROM WIKI'!$A:$AI,35,FALSE)</f>
        <v>Up 1 Level</v>
      </c>
      <c r="I66" s="35">
        <f>VLOOKUP(A66,'Enrollee File- PASTE FROM WIKI'!$A:$AJ,36,FALSE)</f>
        <v>1</v>
      </c>
      <c r="J66" s="35" t="str">
        <f>VLOOKUP(A66,'Enrollee File- PASTE FROM WIKI'!$A:$AK,37,FALSE)</f>
        <v>Up 1 Level</v>
      </c>
      <c r="K66" s="35" t="str">
        <f>VLOOKUP(A66,'Enrollee File- PASTE FROM WIKI'!$A:$AL,38,FALSE)</f>
        <v>No Change</v>
      </c>
      <c r="L66" s="35" t="str">
        <f>VLOOKUP(A66,'Enrollee File- PASTE FROM WIKI'!$A:$AM,39,FALSE)</f>
        <v>No Change</v>
      </c>
      <c r="M66" s="35" t="e">
        <f>VLOOKUP(J66,'Enrollee File- PASTE FROM WIKI'!$A:$AG,33,FALSE)</f>
        <v>#N/A</v>
      </c>
      <c r="N66" s="35">
        <f>VLOOKUP(A66,'Enrollee File- PASTE FROM WIKI'!$A:$AN,40,FALSE)</f>
        <v>0.5</v>
      </c>
    </row>
    <row r="67" spans="1:14" ht="28" customHeight="1" x14ac:dyDescent="0.6">
      <c r="A67" s="82" t="str">
        <f>'Enrollee File- PASTE FROM WIKI'!A66</f>
        <v>2b5fac26-3f7f-4362-8e7f-a44d01492a8b</v>
      </c>
      <c r="B67" s="50" t="str">
        <f>VLOOKUP(A67,'Enrollee File- PASTE FROM WIKI'!$A:$D,3,FALSE)</f>
        <v>Katharine Rehder</v>
      </c>
      <c r="C67" s="35" t="str">
        <f>VLOOKUP(A67,'Enrollee File- PASTE FROM WIKI'!$A:$D,4,FALSE)</f>
        <v>Enrolled</v>
      </c>
      <c r="D67" s="25" t="str">
        <f>VLOOKUP(A67,'Enrollee File- PASTE FROM WIKI'!$A:$AP,42,FALSE)</f>
        <v>Joshua Cuozzo</v>
      </c>
      <c r="E67" s="50" t="str">
        <f>VLOOKUP(A67,'Enrollee File- PASTE FROM WIKI'!$A:$AQ,43,FALSE)</f>
        <v xml:space="preserve">X508 Bronxdale High School </v>
      </c>
      <c r="F67" s="35" t="str">
        <f>VLOOKUP(A67,'Enrollee File- PASTE FROM WIKI'!$A:$AG,33,FALSE)</f>
        <v>Up 1 Level</v>
      </c>
      <c r="G67" s="35" t="str">
        <f>VLOOKUP(A67,'Enrollee File- PASTE FROM WIKI'!$A:$AH,34,FALSE)</f>
        <v>No Change</v>
      </c>
      <c r="H67" s="35" t="str">
        <f>VLOOKUP(A67,'Enrollee File- PASTE FROM WIKI'!$A:$AI,35,FALSE)</f>
        <v>Up 1 Level</v>
      </c>
      <c r="I67" s="35">
        <f>VLOOKUP(A67,'Enrollee File- PASTE FROM WIKI'!$A:$AJ,36,FALSE)</f>
        <v>0.75</v>
      </c>
      <c r="J67" s="35" t="str">
        <f>VLOOKUP(A67,'Enrollee File- PASTE FROM WIKI'!$A:$AK,37,FALSE)</f>
        <v>No Change</v>
      </c>
      <c r="K67" s="35" t="str">
        <f>VLOOKUP(A67,'Enrollee File- PASTE FROM WIKI'!$A:$AL,38,FALSE)</f>
        <v>Up 1 Level</v>
      </c>
      <c r="L67" s="35" t="str">
        <f>VLOOKUP(A67,'Enrollee File- PASTE FROM WIKI'!$A:$AM,39,FALSE)</f>
        <v>No Change</v>
      </c>
      <c r="M67" s="35" t="e">
        <f>VLOOKUP(J67,'Enrollee File- PASTE FROM WIKI'!$A:$AG,33,FALSE)</f>
        <v>#N/A</v>
      </c>
      <c r="N67" s="35">
        <f>VLOOKUP(A67,'Enrollee File- PASTE FROM WIKI'!$A:$AN,40,FALSE)</f>
        <v>0.25</v>
      </c>
    </row>
    <row r="68" spans="1:14" ht="28" customHeight="1" x14ac:dyDescent="0.6">
      <c r="A68" s="82" t="str">
        <f>'Enrollee File- PASTE FROM WIKI'!A67</f>
        <v>a024d0f9-7583-4f04-892b-a60e011ff6ba</v>
      </c>
      <c r="B68" s="50" t="str">
        <f>VLOOKUP(A68,'Enrollee File- PASTE FROM WIKI'!$A:$D,3,FALSE)</f>
        <v>Katherine Kosich</v>
      </c>
      <c r="C68" s="35" t="str">
        <f>VLOOKUP(A68,'Enrollee File- PASTE FROM WIKI'!$A:$D,4,FALSE)</f>
        <v>Enrolled</v>
      </c>
      <c r="D68" s="25" t="str">
        <f>VLOOKUP(A68,'Enrollee File- PASTE FROM WIKI'!$A:$AP,42,FALSE)</f>
        <v>Kelly Pelan</v>
      </c>
      <c r="E68" s="50" t="str">
        <f>VLOOKUP(A68,'Enrollee File- PASTE FROM WIKI'!$A:$AQ,43,FALSE)</f>
        <v xml:space="preserve">M079 Dr. Horan School M079 </v>
      </c>
      <c r="F68" s="35" t="str">
        <f>VLOOKUP(A68,'Enrollee File- PASTE FROM WIKI'!$A:$AG,33,FALSE)</f>
        <v>No Change</v>
      </c>
      <c r="G68" s="35" t="str">
        <f>VLOOKUP(A68,'Enrollee File- PASTE FROM WIKI'!$A:$AH,34,FALSE)</f>
        <v>No Change</v>
      </c>
      <c r="H68" s="35" t="str">
        <f>VLOOKUP(A68,'Enrollee File- PASTE FROM WIKI'!$A:$AI,35,FALSE)</f>
        <v>No Change</v>
      </c>
      <c r="I68" s="35">
        <f>VLOOKUP(A68,'Enrollee File- PASTE FROM WIKI'!$A:$AJ,36,FALSE)</f>
        <v>0</v>
      </c>
      <c r="J68" s="35" t="str">
        <f>VLOOKUP(A68,'Enrollee File- PASTE FROM WIKI'!$A:$AK,37,FALSE)</f>
        <v>No Change</v>
      </c>
      <c r="K68" s="35" t="str">
        <f>VLOOKUP(A68,'Enrollee File- PASTE FROM WIKI'!$A:$AL,38,FALSE)</f>
        <v>Down 1 Level</v>
      </c>
      <c r="L68" s="35" t="str">
        <f>VLOOKUP(A68,'Enrollee File- PASTE FROM WIKI'!$A:$AM,39,FALSE)</f>
        <v>No Change</v>
      </c>
      <c r="M68" s="35" t="e">
        <f>VLOOKUP(J68,'Enrollee File- PASTE FROM WIKI'!$A:$AG,33,FALSE)</f>
        <v>#N/A</v>
      </c>
      <c r="N68" s="35">
        <f>VLOOKUP(A68,'Enrollee File- PASTE FROM WIKI'!$A:$AN,40,FALSE)</f>
        <v>-0.25</v>
      </c>
    </row>
    <row r="69" spans="1:14" ht="28" customHeight="1" x14ac:dyDescent="0.6">
      <c r="A69" s="82" t="str">
        <f>'Enrollee File- PASTE FROM WIKI'!A68</f>
        <v>88b1dfe6-7bd0-4fe1-afea-a6010128e600</v>
      </c>
      <c r="B69" s="50" t="str">
        <f>VLOOKUP(A69,'Enrollee File- PASTE FROM WIKI'!$A:$D,3,FALSE)</f>
        <v>Kendell May</v>
      </c>
      <c r="C69" s="35" t="str">
        <f>VLOOKUP(A69,'Enrollee File- PASTE FROM WIKI'!$A:$D,4,FALSE)</f>
        <v>Enrolled</v>
      </c>
      <c r="D69" s="25" t="str">
        <f>VLOOKUP(A69,'Enrollee File- PASTE FROM WIKI'!$A:$AP,42,FALSE)</f>
        <v>Hugh Fletcher</v>
      </c>
      <c r="E69" s="50" t="str">
        <f>VLOOKUP(A69,'Enrollee File- PASTE FROM WIKI'!$A:$AQ,43,FALSE)</f>
        <v xml:space="preserve">X274 THE NEW AMERICAN ACADEMY AT ROBERTO CLEMENTE STATE PARK </v>
      </c>
      <c r="F69" s="35" t="str">
        <f>VLOOKUP(A69,'Enrollee File- PASTE FROM WIKI'!$A:$AG,33,FALSE)</f>
        <v>Up 1 Level</v>
      </c>
      <c r="G69" s="35" t="str">
        <f>VLOOKUP(A69,'Enrollee File- PASTE FROM WIKI'!$A:$AH,34,FALSE)</f>
        <v>Up 1 Level</v>
      </c>
      <c r="H69" s="35" t="str">
        <f>VLOOKUP(A69,'Enrollee File- PASTE FROM WIKI'!$A:$AI,35,FALSE)</f>
        <v>No Change</v>
      </c>
      <c r="I69" s="35">
        <f>VLOOKUP(A69,'Enrollee File- PASTE FROM WIKI'!$A:$AJ,36,FALSE)</f>
        <v>0.75</v>
      </c>
      <c r="J69" s="35" t="str">
        <f>VLOOKUP(A69,'Enrollee File- PASTE FROM WIKI'!$A:$AK,37,FALSE)</f>
        <v>No Change</v>
      </c>
      <c r="K69" s="35" t="str">
        <f>VLOOKUP(A69,'Enrollee File- PASTE FROM WIKI'!$A:$AL,38,FALSE)</f>
        <v>No Change</v>
      </c>
      <c r="L69" s="35" t="str">
        <f>VLOOKUP(A69,'Enrollee File- PASTE FROM WIKI'!$A:$AM,39,FALSE)</f>
        <v>No Change</v>
      </c>
      <c r="M69" s="35" t="e">
        <f>VLOOKUP(J69,'Enrollee File- PASTE FROM WIKI'!$A:$AG,33,FALSE)</f>
        <v>#N/A</v>
      </c>
      <c r="N69" s="35">
        <f>VLOOKUP(A69,'Enrollee File- PASTE FROM WIKI'!$A:$AN,40,FALSE)</f>
        <v>0</v>
      </c>
    </row>
    <row r="70" spans="1:14" ht="28" customHeight="1" x14ac:dyDescent="0.6">
      <c r="A70" s="82" t="str">
        <f>'Enrollee File- PASTE FROM WIKI'!A69</f>
        <v>9dc99b9f-aac8-4837-ac7a-a60a01227504</v>
      </c>
      <c r="B70" s="50" t="str">
        <f>VLOOKUP(A70,'Enrollee File- PASTE FROM WIKI'!$A:$D,3,FALSE)</f>
        <v>Kevin Robillard</v>
      </c>
      <c r="C70" s="35" t="str">
        <f>VLOOKUP(A70,'Enrollee File- PASTE FROM WIKI'!$A:$D,4,FALSE)</f>
        <v>Enrolled</v>
      </c>
      <c r="D70" s="25" t="str">
        <f>VLOOKUP(A70,'Enrollee File- PASTE FROM WIKI'!$A:$AP,42,FALSE)</f>
        <v>Rob York</v>
      </c>
      <c r="E70" s="50" t="str">
        <f>VLOOKUP(A70,'Enrollee File- PASTE FROM WIKI'!$A:$AQ,43,FALSE)</f>
        <v xml:space="preserve">X721 P.S. X721 - Stephen McSweeney School </v>
      </c>
      <c r="F70" s="35" t="str">
        <f>VLOOKUP(A70,'Enrollee File- PASTE FROM WIKI'!$A:$AG,33,FALSE)</f>
        <v>Up 1 Level</v>
      </c>
      <c r="G70" s="35" t="str">
        <f>VLOOKUP(A70,'Enrollee File- PASTE FROM WIKI'!$A:$AH,34,FALSE)</f>
        <v>No Change</v>
      </c>
      <c r="H70" s="35" t="str">
        <f>VLOOKUP(A70,'Enrollee File- PASTE FROM WIKI'!$A:$AI,35,FALSE)</f>
        <v>No Change</v>
      </c>
      <c r="I70" s="35">
        <f>VLOOKUP(A70,'Enrollee File- PASTE FROM WIKI'!$A:$AJ,36,FALSE)</f>
        <v>0.5</v>
      </c>
      <c r="J70" s="35" t="str">
        <f>VLOOKUP(A70,'Enrollee File- PASTE FROM WIKI'!$A:$AK,37,FALSE)</f>
        <v>No Change</v>
      </c>
      <c r="K70" s="35" t="str">
        <f>VLOOKUP(A70,'Enrollee File- PASTE FROM WIKI'!$A:$AL,38,FALSE)</f>
        <v>Up 1 Level</v>
      </c>
      <c r="L70" s="35" t="str">
        <f>VLOOKUP(A70,'Enrollee File- PASTE FROM WIKI'!$A:$AM,39,FALSE)</f>
        <v>No Change</v>
      </c>
      <c r="M70" s="35" t="e">
        <f>VLOOKUP(J70,'Enrollee File- PASTE FROM WIKI'!$A:$AG,33,FALSE)</f>
        <v>#N/A</v>
      </c>
      <c r="N70" s="35">
        <f>VLOOKUP(A70,'Enrollee File- PASTE FROM WIKI'!$A:$AN,40,FALSE)</f>
        <v>0.25</v>
      </c>
    </row>
    <row r="71" spans="1:14" ht="28" customHeight="1" x14ac:dyDescent="0.6">
      <c r="A71" s="82" t="str">
        <f>'Enrollee File- PASTE FROM WIKI'!A70</f>
        <v>a8a74548-1e82-427e-833b-a5c500ff5711</v>
      </c>
      <c r="B71" s="50" t="str">
        <f>VLOOKUP(A71,'Enrollee File- PASTE FROM WIKI'!$A:$D,3,FALSE)</f>
        <v>Kwashee Totimeh</v>
      </c>
      <c r="C71" s="35" t="str">
        <f>VLOOKUP(A71,'Enrollee File- PASTE FROM WIKI'!$A:$D,4,FALSE)</f>
        <v>Enrolled</v>
      </c>
      <c r="D71" s="25" t="str">
        <f>VLOOKUP(A71,'Enrollee File- PASTE FROM WIKI'!$A:$AP,42,FALSE)</f>
        <v>Jason Petsch</v>
      </c>
      <c r="E71" s="50" t="str">
        <f>VLOOKUP(A71,'Enrollee File- PASTE FROM WIKI'!$A:$AQ,43,FALSE)</f>
        <v xml:space="preserve">X228 MS 228 Jonas Bronck Academy </v>
      </c>
      <c r="F71" s="35" t="str">
        <f>VLOOKUP(A71,'Enrollee File- PASTE FROM WIKI'!$A:$AG,33,FALSE)</f>
        <v>Up 1 Level</v>
      </c>
      <c r="G71" s="35" t="str">
        <f>VLOOKUP(A71,'Enrollee File- PASTE FROM WIKI'!$A:$AH,34,FALSE)</f>
        <v>No Change</v>
      </c>
      <c r="H71" s="35" t="str">
        <f>VLOOKUP(A71,'Enrollee File- PASTE FROM WIKI'!$A:$AI,35,FALSE)</f>
        <v>Up 1 Level</v>
      </c>
      <c r="I71" s="35">
        <f>VLOOKUP(A71,'Enrollee File- PASTE FROM WIKI'!$A:$AJ,36,FALSE)</f>
        <v>0.75</v>
      </c>
      <c r="J71" s="35" t="str">
        <f>VLOOKUP(A71,'Enrollee File- PASTE FROM WIKI'!$A:$AK,37,FALSE)</f>
        <v>No Change</v>
      </c>
      <c r="K71" s="35" t="str">
        <f>VLOOKUP(A71,'Enrollee File- PASTE FROM WIKI'!$A:$AL,38,FALSE)</f>
        <v>Up 1 Level</v>
      </c>
      <c r="L71" s="35" t="str">
        <f>VLOOKUP(A71,'Enrollee File- PASTE FROM WIKI'!$A:$AM,39,FALSE)</f>
        <v>No Change</v>
      </c>
      <c r="M71" s="35" t="e">
        <f>VLOOKUP(J71,'Enrollee File- PASTE FROM WIKI'!$A:$AG,33,FALSE)</f>
        <v>#N/A</v>
      </c>
      <c r="N71" s="35">
        <f>VLOOKUP(A71,'Enrollee File- PASTE FROM WIKI'!$A:$AN,40,FALSE)</f>
        <v>0.25</v>
      </c>
    </row>
    <row r="72" spans="1:14" ht="28" customHeight="1" x14ac:dyDescent="0.6">
      <c r="A72" s="82" t="str">
        <f>'Enrollee File- PASTE FROM WIKI'!A71</f>
        <v>cd3685e9-95f9-483c-8135-a5ae00d4d6d9</v>
      </c>
      <c r="B72" s="50" t="str">
        <f>VLOOKUP(A72,'Enrollee File- PASTE FROM WIKI'!$A:$D,3,FALSE)</f>
        <v>Laly Baez</v>
      </c>
      <c r="C72" s="35" t="str">
        <f>VLOOKUP(A72,'Enrollee File- PASTE FROM WIKI'!$A:$D,4,FALSE)</f>
        <v>Enrolled</v>
      </c>
      <c r="D72" s="25" t="str">
        <f>VLOOKUP(A72,'Enrollee File- PASTE FROM WIKI'!$A:$AP,42,FALSE)</f>
        <v>Stephanie Carlson</v>
      </c>
      <c r="E72" s="50" t="str">
        <f>VLOOKUP(A72,'Enrollee File- PASTE FROM WIKI'!$A:$AQ,43,FALSE)</f>
        <v xml:space="preserve">X303 I.S. X303 Leadership &amp; Community Service </v>
      </c>
      <c r="F72" s="35" t="str">
        <f>VLOOKUP(A72,'Enrollee File- PASTE FROM WIKI'!$A:$AG,33,FALSE)</f>
        <v>Up 2 Levels</v>
      </c>
      <c r="G72" s="35" t="str">
        <f>VLOOKUP(A72,'Enrollee File- PASTE FROM WIKI'!$A:$AH,34,FALSE)</f>
        <v>No Change</v>
      </c>
      <c r="H72" s="35" t="str">
        <f>VLOOKUP(A72,'Enrollee File- PASTE FROM WIKI'!$A:$AI,35,FALSE)</f>
        <v>Up 2 Levels</v>
      </c>
      <c r="I72" s="35">
        <f>VLOOKUP(A72,'Enrollee File- PASTE FROM WIKI'!$A:$AJ,36,FALSE)</f>
        <v>1.5</v>
      </c>
      <c r="J72" s="35" t="str">
        <f>VLOOKUP(A72,'Enrollee File- PASTE FROM WIKI'!$A:$AK,37,FALSE)</f>
        <v>No Change</v>
      </c>
      <c r="K72" s="35" t="str">
        <f>VLOOKUP(A72,'Enrollee File- PASTE FROM WIKI'!$A:$AL,38,FALSE)</f>
        <v>Up 1 Level</v>
      </c>
      <c r="L72" s="35" t="str">
        <f>VLOOKUP(A72,'Enrollee File- PASTE FROM WIKI'!$A:$AM,39,FALSE)</f>
        <v>Down 1 Level</v>
      </c>
      <c r="M72" s="35" t="e">
        <f>VLOOKUP(J72,'Enrollee File- PASTE FROM WIKI'!$A:$AG,33,FALSE)</f>
        <v>#N/A</v>
      </c>
      <c r="N72" s="35">
        <f>VLOOKUP(A72,'Enrollee File- PASTE FROM WIKI'!$A:$AN,40,FALSE)</f>
        <v>0</v>
      </c>
    </row>
    <row r="73" spans="1:14" ht="28" customHeight="1" x14ac:dyDescent="0.6">
      <c r="A73" s="82" t="str">
        <f>'Enrollee File- PASTE FROM WIKI'!A72</f>
        <v>7c1e98cc-bca2-4a16-9204-a52a01330232</v>
      </c>
      <c r="B73" s="50" t="str">
        <f>VLOOKUP(A73,'Enrollee File- PASTE FROM WIKI'!$A:$D,3,FALSE)</f>
        <v>Laneek Semple</v>
      </c>
      <c r="C73" s="35" t="str">
        <f>VLOOKUP(A73,'Enrollee File- PASTE FROM WIKI'!$A:$D,4,FALSE)</f>
        <v>Enrolled</v>
      </c>
      <c r="D73" s="25" t="str">
        <f>VLOOKUP(A73,'Enrollee File- PASTE FROM WIKI'!$A:$AP,42,FALSE)</f>
        <v>Stephanie  Velez</v>
      </c>
      <c r="E73" s="50" t="str">
        <f>VLOOKUP(A73,'Enrollee File- PASTE FROM WIKI'!$A:$AQ,43,FALSE)</f>
        <v xml:space="preserve">K562 Evergreen Middle School </v>
      </c>
      <c r="F73" s="35" t="str">
        <f>VLOOKUP(A73,'Enrollee File- PASTE FROM WIKI'!$A:$AG,33,FALSE)</f>
        <v>Up 1 Level</v>
      </c>
      <c r="G73" s="35" t="str">
        <f>VLOOKUP(A73,'Enrollee File- PASTE FROM WIKI'!$A:$AH,34,FALSE)</f>
        <v>No Change</v>
      </c>
      <c r="H73" s="35" t="str">
        <f>VLOOKUP(A73,'Enrollee File- PASTE FROM WIKI'!$A:$AI,35,FALSE)</f>
        <v>No Change</v>
      </c>
      <c r="I73" s="35">
        <f>VLOOKUP(A73,'Enrollee File- PASTE FROM WIKI'!$A:$AJ,36,FALSE)</f>
        <v>0.5</v>
      </c>
      <c r="J73" s="35" t="str">
        <f>VLOOKUP(A73,'Enrollee File- PASTE FROM WIKI'!$A:$AK,37,FALSE)</f>
        <v>No Change</v>
      </c>
      <c r="K73" s="35" t="str">
        <f>VLOOKUP(A73,'Enrollee File- PASTE FROM WIKI'!$A:$AL,38,FALSE)</f>
        <v>Up 1 Level</v>
      </c>
      <c r="L73" s="35" t="str">
        <f>VLOOKUP(A73,'Enrollee File- PASTE FROM WIKI'!$A:$AM,39,FALSE)</f>
        <v>Up 1 Level</v>
      </c>
      <c r="M73" s="35" t="e">
        <f>VLOOKUP(J73,'Enrollee File- PASTE FROM WIKI'!$A:$AG,33,FALSE)</f>
        <v>#N/A</v>
      </c>
      <c r="N73" s="35">
        <f>VLOOKUP(A73,'Enrollee File- PASTE FROM WIKI'!$A:$AN,40,FALSE)</f>
        <v>0.5</v>
      </c>
    </row>
    <row r="74" spans="1:14" ht="28" customHeight="1" x14ac:dyDescent="0.6">
      <c r="A74" s="82" t="str">
        <f>'Enrollee File- PASTE FROM WIKI'!A73</f>
        <v>0d0c0448-09bc-403a-a0c7-a3a8013af0d7</v>
      </c>
      <c r="B74" s="50" t="str">
        <f>VLOOKUP(A74,'Enrollee File- PASTE FROM WIKI'!$A:$D,3,FALSE)</f>
        <v>Lasasha Oyo</v>
      </c>
      <c r="C74" s="35" t="str">
        <f>VLOOKUP(A74,'Enrollee File- PASTE FROM WIKI'!$A:$D,4,FALSE)</f>
        <v>Enrolled</v>
      </c>
      <c r="D74" s="25" t="str">
        <f>VLOOKUP(A74,'Enrollee File- PASTE FROM WIKI'!$A:$AP,42,FALSE)</f>
        <v>Sashennae Williams</v>
      </c>
      <c r="E74" s="50" t="str">
        <f>VLOOKUP(A74,'Enrollee File- PASTE FROM WIKI'!$A:$AQ,43,FALSE)</f>
        <v xml:space="preserve">M079 Dr. Horan School M079 </v>
      </c>
      <c r="F74" s="35" t="str">
        <f>VLOOKUP(A74,'Enrollee File- PASTE FROM WIKI'!$A:$AG,33,FALSE)</f>
        <v>Up 1 Level</v>
      </c>
      <c r="G74" s="35" t="str">
        <f>VLOOKUP(A74,'Enrollee File- PASTE FROM WIKI'!$A:$AH,34,FALSE)</f>
        <v>No Change</v>
      </c>
      <c r="H74" s="35" t="str">
        <f>VLOOKUP(A74,'Enrollee File- PASTE FROM WIKI'!$A:$AI,35,FALSE)</f>
        <v>Up 1 Level</v>
      </c>
      <c r="I74" s="35">
        <f>VLOOKUP(A74,'Enrollee File- PASTE FROM WIKI'!$A:$AJ,36,FALSE)</f>
        <v>0.75</v>
      </c>
      <c r="J74" s="35" t="str">
        <f>VLOOKUP(A74,'Enrollee File- PASTE FROM WIKI'!$A:$AK,37,FALSE)</f>
        <v>No Change</v>
      </c>
      <c r="K74" s="35" t="str">
        <f>VLOOKUP(A74,'Enrollee File- PASTE FROM WIKI'!$A:$AL,38,FALSE)</f>
        <v>No Change</v>
      </c>
      <c r="L74" s="35" t="str">
        <f>VLOOKUP(A74,'Enrollee File- PASTE FROM WIKI'!$A:$AM,39,FALSE)</f>
        <v>Up 1 Level</v>
      </c>
      <c r="M74" s="35" t="e">
        <f>VLOOKUP(J74,'Enrollee File- PASTE FROM WIKI'!$A:$AG,33,FALSE)</f>
        <v>#N/A</v>
      </c>
      <c r="N74" s="35">
        <f>VLOOKUP(A74,'Enrollee File- PASTE FROM WIKI'!$A:$AN,40,FALSE)</f>
        <v>0.25</v>
      </c>
    </row>
    <row r="75" spans="1:14" ht="28" customHeight="1" x14ac:dyDescent="0.6">
      <c r="A75" s="82" t="str">
        <f>'Enrollee File- PASTE FROM WIKI'!A74</f>
        <v>6b56a202-d49b-4bf0-a4cb-a5e6012c088d</v>
      </c>
      <c r="B75" s="50" t="str">
        <f>VLOOKUP(A75,'Enrollee File- PASTE FROM WIKI'!$A:$D,3,FALSE)</f>
        <v>Laura Silver</v>
      </c>
      <c r="C75" s="35" t="str">
        <f>VLOOKUP(A75,'Enrollee File- PASTE FROM WIKI'!$A:$D,4,FALSE)</f>
        <v>Enrolled</v>
      </c>
      <c r="D75" s="25" t="str">
        <f>VLOOKUP(A75,'Enrollee File- PASTE FROM WIKI'!$A:$AP,42,FALSE)</f>
        <v>Monique Wilson</v>
      </c>
      <c r="E75" s="50" t="str">
        <f>VLOOKUP(A75,'Enrollee File- PASTE FROM WIKI'!$A:$AQ,43,FALSE)</f>
        <v xml:space="preserve">M057 James Weldon Johnson </v>
      </c>
      <c r="F75" s="35" t="str">
        <f>VLOOKUP(A75,'Enrollee File- PASTE FROM WIKI'!$A:$AG,33,FALSE)</f>
        <v>No Change</v>
      </c>
      <c r="G75" s="35" t="str">
        <f>VLOOKUP(A75,'Enrollee File- PASTE FROM WIKI'!$A:$AH,34,FALSE)</f>
        <v>Up 1 Level</v>
      </c>
      <c r="H75" s="35" t="str">
        <f>VLOOKUP(A75,'Enrollee File- PASTE FROM WIKI'!$A:$AI,35,FALSE)</f>
        <v>Up 1 Level</v>
      </c>
      <c r="I75" s="35">
        <f>VLOOKUP(A75,'Enrollee File- PASTE FROM WIKI'!$A:$AJ,36,FALSE)</f>
        <v>0.5</v>
      </c>
      <c r="J75" s="35" t="str">
        <f>VLOOKUP(A75,'Enrollee File- PASTE FROM WIKI'!$A:$AK,37,FALSE)</f>
        <v>Up 1 Level</v>
      </c>
      <c r="K75" s="35" t="str">
        <f>VLOOKUP(A75,'Enrollee File- PASTE FROM WIKI'!$A:$AL,38,FALSE)</f>
        <v>Down 1 Level</v>
      </c>
      <c r="L75" s="35" t="str">
        <f>VLOOKUP(A75,'Enrollee File- PASTE FROM WIKI'!$A:$AM,39,FALSE)</f>
        <v>Down 1 Level</v>
      </c>
      <c r="M75" s="35" t="e">
        <f>VLOOKUP(J75,'Enrollee File- PASTE FROM WIKI'!$A:$AG,33,FALSE)</f>
        <v>#N/A</v>
      </c>
      <c r="N75" s="35">
        <f>VLOOKUP(A75,'Enrollee File- PASTE FROM WIKI'!$A:$AN,40,FALSE)</f>
        <v>0</v>
      </c>
    </row>
    <row r="76" spans="1:14" ht="28" customHeight="1" x14ac:dyDescent="0.6">
      <c r="A76" s="82" t="str">
        <f>'Enrollee File- PASTE FROM WIKI'!A75</f>
        <v>aad0d7a4-aacc-4cf4-b81b-a59e009b53da</v>
      </c>
      <c r="B76" s="50" t="str">
        <f>VLOOKUP(A76,'Enrollee File- PASTE FROM WIKI'!$A:$D,3,FALSE)</f>
        <v>Leslie Seifert</v>
      </c>
      <c r="C76" s="35" t="str">
        <f>VLOOKUP(A76,'Enrollee File- PASTE FROM WIKI'!$A:$D,4,FALSE)</f>
        <v>Enrolled</v>
      </c>
      <c r="D76" s="25" t="str">
        <f>VLOOKUP(A76,'Enrollee File- PASTE FROM WIKI'!$A:$AP,42,FALSE)</f>
        <v>Charlotte Wellington</v>
      </c>
      <c r="E76" s="50" t="str">
        <f>VLOOKUP(A76,'Enrollee File- PASTE FROM WIKI'!$A:$AQ,43,FALSE)</f>
        <v xml:space="preserve">X323 Bronx Writing Academy </v>
      </c>
      <c r="F76" s="35" t="str">
        <f>VLOOKUP(A76,'Enrollee File- PASTE FROM WIKI'!$A:$AG,33,FALSE)</f>
        <v>Up 2 Levels</v>
      </c>
      <c r="G76" s="35" t="str">
        <f>VLOOKUP(A76,'Enrollee File- PASTE FROM WIKI'!$A:$AH,34,FALSE)</f>
        <v>Up 1 Level</v>
      </c>
      <c r="H76" s="35" t="str">
        <f>VLOOKUP(A76,'Enrollee File- PASTE FROM WIKI'!$A:$AI,35,FALSE)</f>
        <v>No Change</v>
      </c>
      <c r="I76" s="35">
        <f>VLOOKUP(A76,'Enrollee File- PASTE FROM WIKI'!$A:$AJ,36,FALSE)</f>
        <v>1.25</v>
      </c>
      <c r="J76" s="35" t="str">
        <f>VLOOKUP(A76,'Enrollee File- PASTE FROM WIKI'!$A:$AK,37,FALSE)</f>
        <v>No Change</v>
      </c>
      <c r="K76" s="35" t="str">
        <f>VLOOKUP(A76,'Enrollee File- PASTE FROM WIKI'!$A:$AL,38,FALSE)</f>
        <v>No Change</v>
      </c>
      <c r="L76" s="35" t="str">
        <f>VLOOKUP(A76,'Enrollee File- PASTE FROM WIKI'!$A:$AM,39,FALSE)</f>
        <v>Up 1 Level</v>
      </c>
      <c r="M76" s="35" t="e">
        <f>VLOOKUP(J76,'Enrollee File- PASTE FROM WIKI'!$A:$AG,33,FALSE)</f>
        <v>#N/A</v>
      </c>
      <c r="N76" s="35">
        <f>VLOOKUP(A76,'Enrollee File- PASTE FROM WIKI'!$A:$AN,40,FALSE)</f>
        <v>0.25</v>
      </c>
    </row>
    <row r="77" spans="1:14" ht="28" customHeight="1" x14ac:dyDescent="0.6">
      <c r="A77" s="82" t="str">
        <f>'Enrollee File- PASTE FROM WIKI'!A76</f>
        <v>7d5852b5-6452-481d-8c93-a2cf0135d931</v>
      </c>
      <c r="B77" s="50" t="str">
        <f>VLOOKUP(A77,'Enrollee File- PASTE FROM WIKI'!$A:$D,3,FALSE)</f>
        <v>Lisa Tong</v>
      </c>
      <c r="C77" s="35" t="str">
        <f>VLOOKUP(A77,'Enrollee File- PASTE FROM WIKI'!$A:$D,4,FALSE)</f>
        <v>Enrolled</v>
      </c>
      <c r="D77" s="25" t="str">
        <f>VLOOKUP(A77,'Enrollee File- PASTE FROM WIKI'!$A:$AP,42,FALSE)</f>
        <v>Eileen Olivera</v>
      </c>
      <c r="E77" s="50" t="str">
        <f>VLOOKUP(A77,'Enrollee File- PASTE FROM WIKI'!$A:$AQ,43,FALSE)</f>
        <v xml:space="preserve">X012 P.S. X012 Lewis and Clark School </v>
      </c>
      <c r="F77" s="35" t="str">
        <f>VLOOKUP(A77,'Enrollee File- PASTE FROM WIKI'!$A:$AG,33,FALSE)</f>
        <v>Up 1 Level</v>
      </c>
      <c r="G77" s="35" t="str">
        <f>VLOOKUP(A77,'Enrollee File- PASTE FROM WIKI'!$A:$AH,34,FALSE)</f>
        <v>Up 1 Level</v>
      </c>
      <c r="H77" s="35" t="str">
        <f>VLOOKUP(A77,'Enrollee File- PASTE FROM WIKI'!$A:$AI,35,FALSE)</f>
        <v>Up 1 Level</v>
      </c>
      <c r="I77" s="35">
        <f>VLOOKUP(A77,'Enrollee File- PASTE FROM WIKI'!$A:$AJ,36,FALSE)</f>
        <v>1</v>
      </c>
      <c r="J77" s="35" t="str">
        <f>VLOOKUP(A77,'Enrollee File- PASTE FROM WIKI'!$A:$AK,37,FALSE)</f>
        <v>No Change</v>
      </c>
      <c r="K77" s="35" t="str">
        <f>VLOOKUP(A77,'Enrollee File- PASTE FROM WIKI'!$A:$AL,38,FALSE)</f>
        <v>Down 1 Level</v>
      </c>
      <c r="L77" s="35" t="str">
        <f>VLOOKUP(A77,'Enrollee File- PASTE FROM WIKI'!$A:$AM,39,FALSE)</f>
        <v>No Change</v>
      </c>
      <c r="M77" s="35" t="e">
        <f>VLOOKUP(J77,'Enrollee File- PASTE FROM WIKI'!$A:$AG,33,FALSE)</f>
        <v>#N/A</v>
      </c>
      <c r="N77" s="35">
        <f>VLOOKUP(A77,'Enrollee File- PASTE FROM WIKI'!$A:$AN,40,FALSE)</f>
        <v>-0.25</v>
      </c>
    </row>
    <row r="78" spans="1:14" ht="28" customHeight="1" x14ac:dyDescent="0.6">
      <c r="A78" s="82" t="str">
        <f>'Enrollee File- PASTE FROM WIKI'!A77</f>
        <v>893ce1e7-689c-4ffd-8cd2-a5ac00ec260e</v>
      </c>
      <c r="B78" s="50" t="str">
        <f>VLOOKUP(A78,'Enrollee File- PASTE FROM WIKI'!$A:$D,3,FALSE)</f>
        <v>Luz Hernandez</v>
      </c>
      <c r="C78" s="35" t="str">
        <f>VLOOKUP(A78,'Enrollee File- PASTE FROM WIKI'!$A:$D,4,FALSE)</f>
        <v>Enrolled</v>
      </c>
      <c r="D78" s="25" t="str">
        <f>VLOOKUP(A78,'Enrollee File- PASTE FROM WIKI'!$A:$AP,42,FALSE)</f>
        <v>Nicole Sciortino</v>
      </c>
      <c r="E78" s="50" t="str">
        <f>VLOOKUP(A78,'Enrollee File- PASTE FROM WIKI'!$A:$AQ,43,FALSE)</f>
        <v xml:space="preserve">X089 P.S. 089 Bronx </v>
      </c>
      <c r="F78" s="35" t="str">
        <f>VLOOKUP(A78,'Enrollee File- PASTE FROM WIKI'!$A:$AG,33,FALSE)</f>
        <v>No Change</v>
      </c>
      <c r="G78" s="35" t="str">
        <f>VLOOKUP(A78,'Enrollee File- PASTE FROM WIKI'!$A:$AH,34,FALSE)</f>
        <v>Up 1 Level</v>
      </c>
      <c r="H78" s="35" t="str">
        <f>VLOOKUP(A78,'Enrollee File- PASTE FROM WIKI'!$A:$AI,35,FALSE)</f>
        <v>No Change</v>
      </c>
      <c r="I78" s="35">
        <f>VLOOKUP(A78,'Enrollee File- PASTE FROM WIKI'!$A:$AJ,36,FALSE)</f>
        <v>0.25</v>
      </c>
      <c r="J78" s="35" t="str">
        <f>VLOOKUP(A78,'Enrollee File- PASTE FROM WIKI'!$A:$AK,37,FALSE)</f>
        <v>Up 1 Level</v>
      </c>
      <c r="K78" s="35" t="str">
        <f>VLOOKUP(A78,'Enrollee File- PASTE FROM WIKI'!$A:$AL,38,FALSE)</f>
        <v>No Change</v>
      </c>
      <c r="L78" s="35" t="str">
        <f>VLOOKUP(A78,'Enrollee File- PASTE FROM WIKI'!$A:$AM,39,FALSE)</f>
        <v>Up 1 Level</v>
      </c>
      <c r="M78" s="35" t="e">
        <f>VLOOKUP(J78,'Enrollee File- PASTE FROM WIKI'!$A:$AG,33,FALSE)</f>
        <v>#N/A</v>
      </c>
      <c r="N78" s="35">
        <f>VLOOKUP(A78,'Enrollee File- PASTE FROM WIKI'!$A:$AN,40,FALSE)</f>
        <v>0.75</v>
      </c>
    </row>
    <row r="79" spans="1:14" ht="28" customHeight="1" x14ac:dyDescent="0.6">
      <c r="A79" s="82" t="str">
        <f>'Enrollee File- PASTE FROM WIKI'!A78</f>
        <v>eb81afbd-2c37-4c43-8958-a59400d65e04</v>
      </c>
      <c r="B79" s="50" t="str">
        <f>VLOOKUP(A79,'Enrollee File- PASTE FROM WIKI'!$A:$D,3,FALSE)</f>
        <v>Magala Bien-Aime</v>
      </c>
      <c r="C79" s="35" t="str">
        <f>VLOOKUP(A79,'Enrollee File- PASTE FROM WIKI'!$A:$D,4,FALSE)</f>
        <v>Enrolled</v>
      </c>
      <c r="D79" s="25" t="str">
        <f>VLOOKUP(A79,'Enrollee File- PASTE FROM WIKI'!$A:$AP,42,FALSE)</f>
        <v>Drusilla Sawyer</v>
      </c>
      <c r="E79" s="50" t="str">
        <f>VLOOKUP(A79,'Enrollee File- PASTE FROM WIKI'!$A:$AQ,43,FALSE)</f>
        <v xml:space="preserve">K422 Spring Creek Community School </v>
      </c>
      <c r="F79" s="35" t="str">
        <f>VLOOKUP(A79,'Enrollee File- PASTE FROM WIKI'!$A:$AG,33,FALSE)</f>
        <v>Up 1 Level</v>
      </c>
      <c r="G79" s="35" t="str">
        <f>VLOOKUP(A79,'Enrollee File- PASTE FROM WIKI'!$A:$AH,34,FALSE)</f>
        <v>Up 1 Level</v>
      </c>
      <c r="H79" s="35" t="str">
        <f>VLOOKUP(A79,'Enrollee File- PASTE FROM WIKI'!$A:$AI,35,FALSE)</f>
        <v>No Change</v>
      </c>
      <c r="I79" s="35">
        <f>VLOOKUP(A79,'Enrollee File- PASTE FROM WIKI'!$A:$AJ,36,FALSE)</f>
        <v>0.75</v>
      </c>
      <c r="J79" s="35" t="str">
        <f>VLOOKUP(A79,'Enrollee File- PASTE FROM WIKI'!$A:$AK,37,FALSE)</f>
        <v>No Change</v>
      </c>
      <c r="K79" s="35" t="str">
        <f>VLOOKUP(A79,'Enrollee File- PASTE FROM WIKI'!$A:$AL,38,FALSE)</f>
        <v>No Change</v>
      </c>
      <c r="L79" s="35" t="str">
        <f>VLOOKUP(A79,'Enrollee File- PASTE FROM WIKI'!$A:$AM,39,FALSE)</f>
        <v>Up 1 Level</v>
      </c>
      <c r="M79" s="35" t="e">
        <f>VLOOKUP(J79,'Enrollee File- PASTE FROM WIKI'!$A:$AG,33,FALSE)</f>
        <v>#N/A</v>
      </c>
      <c r="N79" s="35">
        <f>VLOOKUP(A79,'Enrollee File- PASTE FROM WIKI'!$A:$AN,40,FALSE)</f>
        <v>0.25</v>
      </c>
    </row>
    <row r="80" spans="1:14" ht="28" customHeight="1" x14ac:dyDescent="0.6">
      <c r="A80" s="82" t="str">
        <f>'Enrollee File- PASTE FROM WIKI'!A79</f>
        <v>803b2083-5f1e-4fb8-9448-a60500f194e9</v>
      </c>
      <c r="B80" s="50" t="str">
        <f>VLOOKUP(A80,'Enrollee File- PASTE FROM WIKI'!$A:$D,3,FALSE)</f>
        <v>Maha Awad</v>
      </c>
      <c r="C80" s="35" t="str">
        <f>VLOOKUP(A80,'Enrollee File- PASTE FROM WIKI'!$A:$D,4,FALSE)</f>
        <v>Enrolled</v>
      </c>
      <c r="D80" s="25" t="str">
        <f>VLOOKUP(A80,'Enrollee File- PASTE FROM WIKI'!$A:$AP,42,FALSE)</f>
        <v>Peter Holmes</v>
      </c>
      <c r="E80" s="50" t="str">
        <f>VLOOKUP(A80,'Enrollee File- PASTE FROM WIKI'!$A:$AQ,43,FALSE)</f>
        <v xml:space="preserve">K053 P.S. K053 </v>
      </c>
      <c r="F80" s="35" t="str">
        <f>VLOOKUP(A80,'Enrollee File- PASTE FROM WIKI'!$A:$AG,33,FALSE)</f>
        <v>No Change</v>
      </c>
      <c r="G80" s="35" t="str">
        <f>VLOOKUP(A80,'Enrollee File- PASTE FROM WIKI'!$A:$AH,34,FALSE)</f>
        <v>Up 1 Level</v>
      </c>
      <c r="H80" s="35" t="str">
        <f>VLOOKUP(A80,'Enrollee File- PASTE FROM WIKI'!$A:$AI,35,FALSE)</f>
        <v>Up 1 Level</v>
      </c>
      <c r="I80" s="35">
        <f>VLOOKUP(A80,'Enrollee File- PASTE FROM WIKI'!$A:$AJ,36,FALSE)</f>
        <v>0.5</v>
      </c>
      <c r="J80" s="35" t="str">
        <f>VLOOKUP(A80,'Enrollee File- PASTE FROM WIKI'!$A:$AK,37,FALSE)</f>
        <v>Up 1 Level</v>
      </c>
      <c r="K80" s="35" t="str">
        <f>VLOOKUP(A80,'Enrollee File- PASTE FROM WIKI'!$A:$AL,38,FALSE)</f>
        <v>Up 1 Level</v>
      </c>
      <c r="L80" s="35" t="str">
        <f>VLOOKUP(A80,'Enrollee File- PASTE FROM WIKI'!$A:$AM,39,FALSE)</f>
        <v>Up 1 Level</v>
      </c>
      <c r="M80" s="35" t="e">
        <f>VLOOKUP(J80,'Enrollee File- PASTE FROM WIKI'!$A:$AG,33,FALSE)</f>
        <v>#N/A</v>
      </c>
      <c r="N80" s="35">
        <f>VLOOKUP(A80,'Enrollee File- PASTE FROM WIKI'!$A:$AN,40,FALSE)</f>
        <v>1</v>
      </c>
    </row>
    <row r="81" spans="1:14" ht="28" customHeight="1" x14ac:dyDescent="0.6">
      <c r="A81" s="82" t="str">
        <f>'Enrollee File- PASTE FROM WIKI'!A80</f>
        <v>101eaea2-cd7f-4620-85c1-a59400aec540</v>
      </c>
      <c r="B81" s="50" t="str">
        <f>VLOOKUP(A81,'Enrollee File- PASTE FROM WIKI'!$A:$D,3,FALSE)</f>
        <v>Marcella Monney</v>
      </c>
      <c r="C81" s="35" t="str">
        <f>VLOOKUP(A81,'Enrollee File- PASTE FROM WIKI'!$A:$D,4,FALSE)</f>
        <v>Enrolled</v>
      </c>
      <c r="D81" s="25" t="str">
        <f>VLOOKUP(A81,'Enrollee File- PASTE FROM WIKI'!$A:$AP,42,FALSE)</f>
        <v>Kelly Pelan</v>
      </c>
      <c r="E81" s="50" t="str">
        <f>VLOOKUP(A81,'Enrollee File- PASTE FROM WIKI'!$A:$AQ,43,FALSE)</f>
        <v xml:space="preserve">M079 Dr. Horan School M079 </v>
      </c>
      <c r="F81" s="35" t="str">
        <f>VLOOKUP(A81,'Enrollee File- PASTE FROM WIKI'!$A:$AG,33,FALSE)</f>
        <v>No Change</v>
      </c>
      <c r="G81" s="35" t="str">
        <f>VLOOKUP(A81,'Enrollee File- PASTE FROM WIKI'!$A:$AH,34,FALSE)</f>
        <v>No Change</v>
      </c>
      <c r="H81" s="35" t="str">
        <f>VLOOKUP(A81,'Enrollee File- PASTE FROM WIKI'!$A:$AI,35,FALSE)</f>
        <v>Up 1 Level</v>
      </c>
      <c r="I81" s="35">
        <f>VLOOKUP(A81,'Enrollee File- PASTE FROM WIKI'!$A:$AJ,36,FALSE)</f>
        <v>0.25</v>
      </c>
      <c r="J81" s="35" t="str">
        <f>VLOOKUP(A81,'Enrollee File- PASTE FROM WIKI'!$A:$AK,37,FALSE)</f>
        <v>No Change</v>
      </c>
      <c r="K81" s="35" t="str">
        <f>VLOOKUP(A81,'Enrollee File- PASTE FROM WIKI'!$A:$AL,38,FALSE)</f>
        <v>No Change</v>
      </c>
      <c r="L81" s="35" t="str">
        <f>VLOOKUP(A81,'Enrollee File- PASTE FROM WIKI'!$A:$AM,39,FALSE)</f>
        <v>No Change</v>
      </c>
      <c r="M81" s="35" t="e">
        <f>VLOOKUP(J81,'Enrollee File- PASTE FROM WIKI'!$A:$AG,33,FALSE)</f>
        <v>#N/A</v>
      </c>
      <c r="N81" s="35">
        <f>VLOOKUP(A81,'Enrollee File- PASTE FROM WIKI'!$A:$AN,40,FALSE)</f>
        <v>0</v>
      </c>
    </row>
    <row r="82" spans="1:14" ht="28" customHeight="1" x14ac:dyDescent="0.6">
      <c r="A82" s="82" t="str">
        <f>'Enrollee File- PASTE FROM WIKI'!A81</f>
        <v>677d1680-8063-4e72-84aa-a0fa00fb15cf</v>
      </c>
      <c r="B82" s="50" t="str">
        <f>VLOOKUP(A82,'Enrollee File- PASTE FROM WIKI'!$A:$D,3,FALSE)</f>
        <v>Maria Barnkow</v>
      </c>
      <c r="C82" s="35" t="str">
        <f>VLOOKUP(A82,'Enrollee File- PASTE FROM WIKI'!$A:$D,4,FALSE)</f>
        <v>Withdrawn</v>
      </c>
      <c r="D82" s="25">
        <f>VLOOKUP(A82,'Enrollee File- PASTE FROM WIKI'!$A:$AP,42,FALSE)</f>
        <v>0</v>
      </c>
      <c r="E82" s="50">
        <f>VLOOKUP(A82,'Enrollee File- PASTE FROM WIKI'!$A:$AQ,43,FALSE)</f>
        <v>0</v>
      </c>
      <c r="F82" s="35" t="str">
        <f>VLOOKUP(A82,'Enrollee File- PASTE FROM WIKI'!$A:$AG,33,FALSE)</f>
        <v>Down 1 Level</v>
      </c>
      <c r="G82" s="35" t="str">
        <f>VLOOKUP(A82,'Enrollee File- PASTE FROM WIKI'!$A:$AH,34,FALSE)</f>
        <v>Up 1 Level</v>
      </c>
      <c r="H82" s="35" t="str">
        <f>VLOOKUP(A82,'Enrollee File- PASTE FROM WIKI'!$A:$AI,35,FALSE)</f>
        <v>No Change</v>
      </c>
      <c r="I82" s="35">
        <f>VLOOKUP(A82,'Enrollee File- PASTE FROM WIKI'!$A:$AJ,36,FALSE)</f>
        <v>-0.25</v>
      </c>
      <c r="J82" s="35" t="str">
        <f>VLOOKUP(A82,'Enrollee File- PASTE FROM WIKI'!$A:$AK,37,FALSE)</f>
        <v>Not enough data</v>
      </c>
      <c r="K82" s="35" t="str">
        <f>VLOOKUP(A82,'Enrollee File- PASTE FROM WIKI'!$A:$AL,38,FALSE)</f>
        <v>Not enough data</v>
      </c>
      <c r="L82" s="35" t="str">
        <f>VLOOKUP(A82,'Enrollee File- PASTE FROM WIKI'!$A:$AM,39,FALSE)</f>
        <v>Not enough data</v>
      </c>
      <c r="M82" s="35" t="e">
        <f>VLOOKUP(J82,'Enrollee File- PASTE FROM WIKI'!$A:$AG,33,FALSE)</f>
        <v>#N/A</v>
      </c>
      <c r="N82" s="35" t="str">
        <f>VLOOKUP(A82,'Enrollee File- PASTE FROM WIKI'!$A:$AN,40,FALSE)</f>
        <v>Not enough data</v>
      </c>
    </row>
    <row r="83" spans="1:14" ht="28" customHeight="1" x14ac:dyDescent="0.6">
      <c r="A83" s="82" t="str">
        <f>'Enrollee File- PASTE FROM WIKI'!A82</f>
        <v>fefc9886-de43-4739-b529-a55901433aa5</v>
      </c>
      <c r="B83" s="50" t="str">
        <f>VLOOKUP(A83,'Enrollee File- PASTE FROM WIKI'!$A:$D,3,FALSE)</f>
        <v>Maria Clegg</v>
      </c>
      <c r="C83" s="35" t="str">
        <f>VLOOKUP(A83,'Enrollee File- PASTE FROM WIKI'!$A:$D,4,FALSE)</f>
        <v>Enrolled</v>
      </c>
      <c r="D83" s="25" t="str">
        <f>VLOOKUP(A83,'Enrollee File- PASTE FROM WIKI'!$A:$AP,42,FALSE)</f>
        <v>Tyece Lloyd</v>
      </c>
      <c r="E83" s="50" t="str">
        <f>VLOOKUP(A83,'Enrollee File- PASTE FROM WIKI'!$A:$AQ,43,FALSE)</f>
        <v xml:space="preserve">M319 M.S. 319 Maria Teresa </v>
      </c>
      <c r="F83" s="35" t="str">
        <f>VLOOKUP(A83,'Enrollee File- PASTE FROM WIKI'!$A:$AG,33,FALSE)</f>
        <v>Up 1 Level</v>
      </c>
      <c r="G83" s="35" t="str">
        <f>VLOOKUP(A83,'Enrollee File- PASTE FROM WIKI'!$A:$AH,34,FALSE)</f>
        <v>No Change</v>
      </c>
      <c r="H83" s="35" t="str">
        <f>VLOOKUP(A83,'Enrollee File- PASTE FROM WIKI'!$A:$AI,35,FALSE)</f>
        <v>Up 1 Level</v>
      </c>
      <c r="I83" s="35">
        <f>VLOOKUP(A83,'Enrollee File- PASTE FROM WIKI'!$A:$AJ,36,FALSE)</f>
        <v>0.75</v>
      </c>
      <c r="J83" s="35" t="str">
        <f>VLOOKUP(A83,'Enrollee File- PASTE FROM WIKI'!$A:$AK,37,FALSE)</f>
        <v>Up 1 Level</v>
      </c>
      <c r="K83" s="35" t="str">
        <f>VLOOKUP(A83,'Enrollee File- PASTE FROM WIKI'!$A:$AL,38,FALSE)</f>
        <v>No Change</v>
      </c>
      <c r="L83" s="35" t="str">
        <f>VLOOKUP(A83,'Enrollee File- PASTE FROM WIKI'!$A:$AM,39,FALSE)</f>
        <v>No Change</v>
      </c>
      <c r="M83" s="35" t="e">
        <f>VLOOKUP(J83,'Enrollee File- PASTE FROM WIKI'!$A:$AG,33,FALSE)</f>
        <v>#N/A</v>
      </c>
      <c r="N83" s="35">
        <f>VLOOKUP(A83,'Enrollee File- PASTE FROM WIKI'!$A:$AN,40,FALSE)</f>
        <v>0.5</v>
      </c>
    </row>
    <row r="84" spans="1:14" ht="28" customHeight="1" x14ac:dyDescent="0.6">
      <c r="A84" s="82" t="str">
        <f>'Enrollee File- PASTE FROM WIKI'!A83</f>
        <v>9e567221-bfa4-450c-a47e-a5ea017e8325</v>
      </c>
      <c r="B84" s="50" t="str">
        <f>VLOOKUP(A84,'Enrollee File- PASTE FROM WIKI'!$A:$D,3,FALSE)</f>
        <v>Matthew Mastricova</v>
      </c>
      <c r="C84" s="35" t="str">
        <f>VLOOKUP(A84,'Enrollee File- PASTE FROM WIKI'!$A:$D,4,FALSE)</f>
        <v>Enrolled</v>
      </c>
      <c r="D84" s="25" t="str">
        <f>VLOOKUP(A84,'Enrollee File- PASTE FROM WIKI'!$A:$AP,42,FALSE)</f>
        <v>Jamie Kaufman</v>
      </c>
      <c r="E84" s="50" t="str">
        <f>VLOOKUP(A84,'Enrollee File- PASTE FROM WIKI'!$A:$AQ,43,FALSE)</f>
        <v xml:space="preserve">X721 P.S. X721 - Stephen McSweeney School </v>
      </c>
      <c r="F84" s="35" t="str">
        <f>VLOOKUP(A84,'Enrollee File- PASTE FROM WIKI'!$A:$AG,33,FALSE)</f>
        <v>No Change</v>
      </c>
      <c r="G84" s="35" t="str">
        <f>VLOOKUP(A84,'Enrollee File- PASTE FROM WIKI'!$A:$AH,34,FALSE)</f>
        <v>No Change</v>
      </c>
      <c r="H84" s="35" t="str">
        <f>VLOOKUP(A84,'Enrollee File- PASTE FROM WIKI'!$A:$AI,35,FALSE)</f>
        <v>No Change</v>
      </c>
      <c r="I84" s="35">
        <f>VLOOKUP(A84,'Enrollee File- PASTE FROM WIKI'!$A:$AJ,36,FALSE)</f>
        <v>0</v>
      </c>
      <c r="J84" s="35" t="str">
        <f>VLOOKUP(A84,'Enrollee File- PASTE FROM WIKI'!$A:$AK,37,FALSE)</f>
        <v>No Change</v>
      </c>
      <c r="K84" s="35" t="str">
        <f>VLOOKUP(A84,'Enrollee File- PASTE FROM WIKI'!$A:$AL,38,FALSE)</f>
        <v>No Change</v>
      </c>
      <c r="L84" s="35" t="str">
        <f>VLOOKUP(A84,'Enrollee File- PASTE FROM WIKI'!$A:$AM,39,FALSE)</f>
        <v>Up 1 Level</v>
      </c>
      <c r="M84" s="35" t="e">
        <f>VLOOKUP(J84,'Enrollee File- PASTE FROM WIKI'!$A:$AG,33,FALSE)</f>
        <v>#N/A</v>
      </c>
      <c r="N84" s="35">
        <f>VLOOKUP(A84,'Enrollee File- PASTE FROM WIKI'!$A:$AN,40,FALSE)</f>
        <v>0.25</v>
      </c>
    </row>
    <row r="85" spans="1:14" ht="28" customHeight="1" x14ac:dyDescent="0.6">
      <c r="A85" s="82" t="str">
        <f>'Enrollee File- PASTE FROM WIKI'!A84</f>
        <v>cdc2a1c6-d44c-4744-a615-a5a600c7e7da</v>
      </c>
      <c r="B85" s="50" t="str">
        <f>VLOOKUP(A85,'Enrollee File- PASTE FROM WIKI'!$A:$D,3,FALSE)</f>
        <v>Matthew Smart</v>
      </c>
      <c r="C85" s="35" t="str">
        <f>VLOOKUP(A85,'Enrollee File- PASTE FROM WIKI'!$A:$D,4,FALSE)</f>
        <v>Enrolled</v>
      </c>
      <c r="D85" s="25" t="str">
        <f>VLOOKUP(A85,'Enrollee File- PASTE FROM WIKI'!$A:$AP,42,FALSE)</f>
        <v>Guiselle Espinoza</v>
      </c>
      <c r="E85" s="50" t="str">
        <f>VLOOKUP(A85,'Enrollee File- PASTE FROM WIKI'!$A:$AQ,43,FALSE)</f>
        <v xml:space="preserve">M028 P.S. 028 Wright Brothers </v>
      </c>
      <c r="F85" s="35" t="str">
        <f>VLOOKUP(A85,'Enrollee File- PASTE FROM WIKI'!$A:$AG,33,FALSE)</f>
        <v>Up 1 Level</v>
      </c>
      <c r="G85" s="35" t="str">
        <f>VLOOKUP(A85,'Enrollee File- PASTE FROM WIKI'!$A:$AH,34,FALSE)</f>
        <v>No Change</v>
      </c>
      <c r="H85" s="35" t="str">
        <f>VLOOKUP(A85,'Enrollee File- PASTE FROM WIKI'!$A:$AI,35,FALSE)</f>
        <v>No Change</v>
      </c>
      <c r="I85" s="35">
        <f>VLOOKUP(A85,'Enrollee File- PASTE FROM WIKI'!$A:$AJ,36,FALSE)</f>
        <v>0.5</v>
      </c>
      <c r="J85" s="35" t="str">
        <f>VLOOKUP(A85,'Enrollee File- PASTE FROM WIKI'!$A:$AK,37,FALSE)</f>
        <v>No Change</v>
      </c>
      <c r="K85" s="35" t="str">
        <f>VLOOKUP(A85,'Enrollee File- PASTE FROM WIKI'!$A:$AL,38,FALSE)</f>
        <v>No Change</v>
      </c>
      <c r="L85" s="35" t="str">
        <f>VLOOKUP(A85,'Enrollee File- PASTE FROM WIKI'!$A:$AM,39,FALSE)</f>
        <v>No Change</v>
      </c>
      <c r="M85" s="35" t="e">
        <f>VLOOKUP(J85,'Enrollee File- PASTE FROM WIKI'!$A:$AG,33,FALSE)</f>
        <v>#N/A</v>
      </c>
      <c r="N85" s="35">
        <f>VLOOKUP(A85,'Enrollee File- PASTE FROM WIKI'!$A:$AN,40,FALSE)</f>
        <v>0</v>
      </c>
    </row>
    <row r="86" spans="1:14" ht="28" customHeight="1" x14ac:dyDescent="0.6">
      <c r="A86" s="82" t="str">
        <f>'Enrollee File- PASTE FROM WIKI'!A85</f>
        <v>3f915bda-51e1-445a-9132-a59f00b7e45a</v>
      </c>
      <c r="B86" s="50" t="str">
        <f>VLOOKUP(A86,'Enrollee File- PASTE FROM WIKI'!$A:$D,3,FALSE)</f>
        <v>Megan Fishman</v>
      </c>
      <c r="C86" s="35" t="str">
        <f>VLOOKUP(A86,'Enrollee File- PASTE FROM WIKI'!$A:$D,4,FALSE)</f>
        <v>Enrolled</v>
      </c>
      <c r="D86" s="25" t="str">
        <f>VLOOKUP(A86,'Enrollee File- PASTE FROM WIKI'!$A:$AP,42,FALSE)</f>
        <v>Ashley Steed</v>
      </c>
      <c r="E86" s="50" t="str">
        <f>VLOOKUP(A86,'Enrollee File- PASTE FROM WIKI'!$A:$AQ,43,FALSE)</f>
        <v xml:space="preserve">M038 P.S. 38 Roberto Clemente </v>
      </c>
      <c r="F86" s="35" t="str">
        <f>VLOOKUP(A86,'Enrollee File- PASTE FROM WIKI'!$A:$AG,33,FALSE)</f>
        <v>No Change</v>
      </c>
      <c r="G86" s="35" t="str">
        <f>VLOOKUP(A86,'Enrollee File- PASTE FROM WIKI'!$A:$AH,34,FALSE)</f>
        <v>No Change</v>
      </c>
      <c r="H86" s="35" t="str">
        <f>VLOOKUP(A86,'Enrollee File- PASTE FROM WIKI'!$A:$AI,35,FALSE)</f>
        <v>Up 1 Level</v>
      </c>
      <c r="I86" s="35">
        <f>VLOOKUP(A86,'Enrollee File- PASTE FROM WIKI'!$A:$AJ,36,FALSE)</f>
        <v>0.25</v>
      </c>
      <c r="J86" s="35" t="str">
        <f>VLOOKUP(A86,'Enrollee File- PASTE FROM WIKI'!$A:$AK,37,FALSE)</f>
        <v>No Change</v>
      </c>
      <c r="K86" s="35" t="str">
        <f>VLOOKUP(A86,'Enrollee File- PASTE FROM WIKI'!$A:$AL,38,FALSE)</f>
        <v>No Change</v>
      </c>
      <c r="L86" s="35" t="str">
        <f>VLOOKUP(A86,'Enrollee File- PASTE FROM WIKI'!$A:$AM,39,FALSE)</f>
        <v>No Change</v>
      </c>
      <c r="M86" s="35" t="e">
        <f>VLOOKUP(J86,'Enrollee File- PASTE FROM WIKI'!$A:$AG,33,FALSE)</f>
        <v>#N/A</v>
      </c>
      <c r="N86" s="35">
        <f>VLOOKUP(A86,'Enrollee File- PASTE FROM WIKI'!$A:$AN,40,FALSE)</f>
        <v>0</v>
      </c>
    </row>
    <row r="87" spans="1:14" ht="28" customHeight="1" x14ac:dyDescent="0.6">
      <c r="A87" s="82" t="str">
        <f>'Enrollee File- PASTE FROM WIKI'!A86</f>
        <v>881863ef-f318-4e92-a324-a59301489c7d</v>
      </c>
      <c r="B87" s="50" t="str">
        <f>VLOOKUP(A87,'Enrollee File- PASTE FROM WIKI'!$A:$D,3,FALSE)</f>
        <v>Melissa Maldonado</v>
      </c>
      <c r="C87" s="35" t="str">
        <f>VLOOKUP(A87,'Enrollee File- PASTE FROM WIKI'!$A:$D,4,FALSE)</f>
        <v>Withdrawn</v>
      </c>
      <c r="D87" s="25">
        <f>VLOOKUP(A87,'Enrollee File- PASTE FROM WIKI'!$A:$AP,42,FALSE)</f>
        <v>0</v>
      </c>
      <c r="E87" s="50">
        <f>VLOOKUP(A87,'Enrollee File- PASTE FROM WIKI'!$A:$AQ,43,FALSE)</f>
        <v>0</v>
      </c>
      <c r="F87" s="35" t="str">
        <f>VLOOKUP(A87,'Enrollee File- PASTE FROM WIKI'!$A:$AG,33,FALSE)</f>
        <v>Not enough data</v>
      </c>
      <c r="G87" s="35" t="str">
        <f>VLOOKUP(A87,'Enrollee File- PASTE FROM WIKI'!$A:$AH,34,FALSE)</f>
        <v>Not enough data</v>
      </c>
      <c r="H87" s="35" t="str">
        <f>VLOOKUP(A87,'Enrollee File- PASTE FROM WIKI'!$A:$AI,35,FALSE)</f>
        <v>Not enough data</v>
      </c>
      <c r="I87" s="35" t="str">
        <f>VLOOKUP(A87,'Enrollee File- PASTE FROM WIKI'!$A:$AJ,36,FALSE)</f>
        <v>Not enough data</v>
      </c>
      <c r="J87" s="35" t="str">
        <f>VLOOKUP(A87,'Enrollee File- PASTE FROM WIKI'!$A:$AK,37,FALSE)</f>
        <v>Not enough data</v>
      </c>
      <c r="K87" s="35" t="str">
        <f>VLOOKUP(A87,'Enrollee File- PASTE FROM WIKI'!$A:$AL,38,FALSE)</f>
        <v>Not enough data</v>
      </c>
      <c r="L87" s="35" t="str">
        <f>VLOOKUP(A87,'Enrollee File- PASTE FROM WIKI'!$A:$AM,39,FALSE)</f>
        <v>Not enough data</v>
      </c>
      <c r="M87" s="35" t="e">
        <f>VLOOKUP(J87,'Enrollee File- PASTE FROM WIKI'!$A:$AG,33,FALSE)</f>
        <v>#N/A</v>
      </c>
      <c r="N87" s="35" t="str">
        <f>VLOOKUP(A87,'Enrollee File- PASTE FROM WIKI'!$A:$AN,40,FALSE)</f>
        <v>Not enough data</v>
      </c>
    </row>
    <row r="88" spans="1:14" ht="28" customHeight="1" x14ac:dyDescent="0.6">
      <c r="A88" s="82" t="str">
        <f>'Enrollee File- PASTE FROM WIKI'!A87</f>
        <v>0bf86cf7-24f1-4dfa-aeb4-a60f00d49401</v>
      </c>
      <c r="B88" s="50" t="str">
        <f>VLOOKUP(A88,'Enrollee File- PASTE FROM WIKI'!$A:$D,3,FALSE)</f>
        <v>Merlisa Cornwall</v>
      </c>
      <c r="C88" s="35" t="str">
        <f>VLOOKUP(A88,'Enrollee File- PASTE FROM WIKI'!$A:$D,4,FALSE)</f>
        <v>Enrolled</v>
      </c>
      <c r="D88" s="25" t="str">
        <f>VLOOKUP(A88,'Enrollee File- PASTE FROM WIKI'!$A:$AP,42,FALSE)</f>
        <v>Christopher MacDevitt</v>
      </c>
      <c r="E88" s="50" t="str">
        <f>VLOOKUP(A88,'Enrollee File- PASTE FROM WIKI'!$A:$AQ,43,FALSE)</f>
        <v xml:space="preserve">K549 Bushwick School for Social Justice </v>
      </c>
      <c r="F88" s="35" t="str">
        <f>VLOOKUP(A88,'Enrollee File- PASTE FROM WIKI'!$A:$AG,33,FALSE)</f>
        <v>Down 1 Level</v>
      </c>
      <c r="G88" s="35" t="str">
        <f>VLOOKUP(A88,'Enrollee File- PASTE FROM WIKI'!$A:$AH,34,FALSE)</f>
        <v>Up 1 Level</v>
      </c>
      <c r="H88" s="35" t="str">
        <f>VLOOKUP(A88,'Enrollee File- PASTE FROM WIKI'!$A:$AI,35,FALSE)</f>
        <v>Up 1 Level</v>
      </c>
      <c r="I88" s="35">
        <f>VLOOKUP(A88,'Enrollee File- PASTE FROM WIKI'!$A:$AJ,36,FALSE)</f>
        <v>0</v>
      </c>
      <c r="J88" s="35" t="str">
        <f>VLOOKUP(A88,'Enrollee File- PASTE FROM WIKI'!$A:$AK,37,FALSE)</f>
        <v>Up 1 Level</v>
      </c>
      <c r="K88" s="35" t="str">
        <f>VLOOKUP(A88,'Enrollee File- PASTE FROM WIKI'!$A:$AL,38,FALSE)</f>
        <v>Down 1 Level</v>
      </c>
      <c r="L88" s="35" t="str">
        <f>VLOOKUP(A88,'Enrollee File- PASTE FROM WIKI'!$A:$AM,39,FALSE)</f>
        <v>No Change</v>
      </c>
      <c r="M88" s="35" t="e">
        <f>VLOOKUP(J88,'Enrollee File- PASTE FROM WIKI'!$A:$AG,33,FALSE)</f>
        <v>#N/A</v>
      </c>
      <c r="N88" s="35">
        <f>VLOOKUP(A88,'Enrollee File- PASTE FROM WIKI'!$A:$AN,40,FALSE)</f>
        <v>0.25</v>
      </c>
    </row>
    <row r="89" spans="1:14" ht="28" customHeight="1" x14ac:dyDescent="0.6">
      <c r="A89" s="82" t="str">
        <f>'Enrollee File- PASTE FROM WIKI'!A88</f>
        <v>402fc119-9617-4b41-b4c9-a45b00dc0cf3</v>
      </c>
      <c r="B89" s="50" t="str">
        <f>VLOOKUP(A89,'Enrollee File- PASTE FROM WIKI'!$A:$D,3,FALSE)</f>
        <v>Michael Awusie</v>
      </c>
      <c r="C89" s="35" t="str">
        <f>VLOOKUP(A89,'Enrollee File- PASTE FROM WIKI'!$A:$D,4,FALSE)</f>
        <v>Enrolled</v>
      </c>
      <c r="D89" s="25" t="str">
        <f>VLOOKUP(A89,'Enrollee File- PASTE FROM WIKI'!$A:$AP,42,FALSE)</f>
        <v>Grace Omorebokhae</v>
      </c>
      <c r="E89" s="50" t="str">
        <f>VLOOKUP(A89,'Enrollee File- PASTE FROM WIKI'!$A:$AQ,43,FALSE)</f>
        <v xml:space="preserve">X331 The Bronx School of Young Leaders </v>
      </c>
      <c r="F89" s="35" t="str">
        <f>VLOOKUP(A89,'Enrollee File- PASTE FROM WIKI'!$A:$AG,33,FALSE)</f>
        <v>No Change</v>
      </c>
      <c r="G89" s="35" t="str">
        <f>VLOOKUP(A89,'Enrollee File- PASTE FROM WIKI'!$A:$AH,34,FALSE)</f>
        <v>Down 1 Level</v>
      </c>
      <c r="H89" s="35" t="str">
        <f>VLOOKUP(A89,'Enrollee File- PASTE FROM WIKI'!$A:$AI,35,FALSE)</f>
        <v>No Change</v>
      </c>
      <c r="I89" s="35">
        <f>VLOOKUP(A89,'Enrollee File- PASTE FROM WIKI'!$A:$AJ,36,FALSE)</f>
        <v>-0.25</v>
      </c>
      <c r="J89" s="35" t="str">
        <f>VLOOKUP(A89,'Enrollee File- PASTE FROM WIKI'!$A:$AK,37,FALSE)</f>
        <v>No Change</v>
      </c>
      <c r="K89" s="35" t="str">
        <f>VLOOKUP(A89,'Enrollee File- PASTE FROM WIKI'!$A:$AL,38,FALSE)</f>
        <v>Up 1 Level</v>
      </c>
      <c r="L89" s="35" t="str">
        <f>VLOOKUP(A89,'Enrollee File- PASTE FROM WIKI'!$A:$AM,39,FALSE)</f>
        <v>No Change</v>
      </c>
      <c r="M89" s="35" t="e">
        <f>VLOOKUP(J89,'Enrollee File- PASTE FROM WIKI'!$A:$AG,33,FALSE)</f>
        <v>#N/A</v>
      </c>
      <c r="N89" s="35">
        <f>VLOOKUP(A89,'Enrollee File- PASTE FROM WIKI'!$A:$AN,40,FALSE)</f>
        <v>0.25</v>
      </c>
    </row>
    <row r="90" spans="1:14" ht="28" customHeight="1" x14ac:dyDescent="0.6">
      <c r="A90" s="82" t="str">
        <f>'Enrollee File- PASTE FROM WIKI'!A89</f>
        <v>cf1636fa-7bf8-4c03-9b8d-a38c00bfbce1</v>
      </c>
      <c r="B90" s="50" t="str">
        <f>VLOOKUP(A90,'Enrollee File- PASTE FROM WIKI'!$A:$D,3,FALSE)</f>
        <v>Momina Abdul Mannan</v>
      </c>
      <c r="C90" s="35" t="str">
        <f>VLOOKUP(A90,'Enrollee File- PASTE FROM WIKI'!$A:$D,4,FALSE)</f>
        <v>Withdrawn</v>
      </c>
      <c r="D90" s="25">
        <f>VLOOKUP(A90,'Enrollee File- PASTE FROM WIKI'!$A:$AP,42,FALSE)</f>
        <v>0</v>
      </c>
      <c r="E90" s="50">
        <f>VLOOKUP(A90,'Enrollee File- PASTE FROM WIKI'!$A:$AQ,43,FALSE)</f>
        <v>0</v>
      </c>
      <c r="F90" s="35" t="str">
        <f>VLOOKUP(A90,'Enrollee File- PASTE FROM WIKI'!$A:$AG,33,FALSE)</f>
        <v>Not enough data</v>
      </c>
      <c r="G90" s="35" t="str">
        <f>VLOOKUP(A90,'Enrollee File- PASTE FROM WIKI'!$A:$AH,34,FALSE)</f>
        <v>Not enough data</v>
      </c>
      <c r="H90" s="35" t="str">
        <f>VLOOKUP(A90,'Enrollee File- PASTE FROM WIKI'!$A:$AI,35,FALSE)</f>
        <v>Not enough data</v>
      </c>
      <c r="I90" s="35" t="str">
        <f>VLOOKUP(A90,'Enrollee File- PASTE FROM WIKI'!$A:$AJ,36,FALSE)</f>
        <v>Not enough data</v>
      </c>
      <c r="J90" s="35" t="str">
        <f>VLOOKUP(A90,'Enrollee File- PASTE FROM WIKI'!$A:$AK,37,FALSE)</f>
        <v>Not enough data</v>
      </c>
      <c r="K90" s="35" t="str">
        <f>VLOOKUP(A90,'Enrollee File- PASTE FROM WIKI'!$A:$AL,38,FALSE)</f>
        <v>Not enough data</v>
      </c>
      <c r="L90" s="35" t="str">
        <f>VLOOKUP(A90,'Enrollee File- PASTE FROM WIKI'!$A:$AM,39,FALSE)</f>
        <v>Not enough data</v>
      </c>
      <c r="M90" s="35" t="e">
        <f>VLOOKUP(J90,'Enrollee File- PASTE FROM WIKI'!$A:$AG,33,FALSE)</f>
        <v>#N/A</v>
      </c>
      <c r="N90" s="35" t="str">
        <f>VLOOKUP(A90,'Enrollee File- PASTE FROM WIKI'!$A:$AN,40,FALSE)</f>
        <v>Not enough data</v>
      </c>
    </row>
    <row r="91" spans="1:14" ht="28" customHeight="1" x14ac:dyDescent="0.6">
      <c r="A91" s="82" t="str">
        <f>'Enrollee File- PASTE FROM WIKI'!A90</f>
        <v>54c65908-e748-4a0e-8370-a65200f5b9c0</v>
      </c>
      <c r="B91" s="50" t="str">
        <f>VLOOKUP(A91,'Enrollee File- PASTE FROM WIKI'!$A:$D,3,FALSE)</f>
        <v>Monique Coppin</v>
      </c>
      <c r="C91" s="35" t="str">
        <f>VLOOKUP(A91,'Enrollee File- PASTE FROM WIKI'!$A:$D,4,FALSE)</f>
        <v>Enrolled</v>
      </c>
      <c r="D91" s="25" t="str">
        <f>VLOOKUP(A91,'Enrollee File- PASTE FROM WIKI'!$A:$AP,42,FALSE)</f>
        <v>Nigel Caines</v>
      </c>
      <c r="E91" s="50" t="str">
        <f>VLOOKUP(A91,'Enrollee File- PASTE FROM WIKI'!$A:$AQ,43,FALSE)</f>
        <v xml:space="preserve">X092 P.S. 092 Bronx </v>
      </c>
      <c r="F91" s="35" t="str">
        <f>VLOOKUP(A91,'Enrollee File- PASTE FROM WIKI'!$A:$AG,33,FALSE)</f>
        <v>Up 1 Level</v>
      </c>
      <c r="G91" s="35" t="str">
        <f>VLOOKUP(A91,'Enrollee File- PASTE FROM WIKI'!$A:$AH,34,FALSE)</f>
        <v>Up 1 Level</v>
      </c>
      <c r="H91" s="35" t="str">
        <f>VLOOKUP(A91,'Enrollee File- PASTE FROM WIKI'!$A:$AI,35,FALSE)</f>
        <v>No Change</v>
      </c>
      <c r="I91" s="35">
        <f>VLOOKUP(A91,'Enrollee File- PASTE FROM WIKI'!$A:$AJ,36,FALSE)</f>
        <v>0.75</v>
      </c>
      <c r="J91" s="35" t="str">
        <f>VLOOKUP(A91,'Enrollee File- PASTE FROM WIKI'!$A:$AK,37,FALSE)</f>
        <v>No Change</v>
      </c>
      <c r="K91" s="35" t="str">
        <f>VLOOKUP(A91,'Enrollee File- PASTE FROM WIKI'!$A:$AL,38,FALSE)</f>
        <v>Down 1 Level</v>
      </c>
      <c r="L91" s="35" t="str">
        <f>VLOOKUP(A91,'Enrollee File- PASTE FROM WIKI'!$A:$AM,39,FALSE)</f>
        <v>Up 1 Level</v>
      </c>
      <c r="M91" s="35" t="e">
        <f>VLOOKUP(J91,'Enrollee File- PASTE FROM WIKI'!$A:$AG,33,FALSE)</f>
        <v>#N/A</v>
      </c>
      <c r="N91" s="35">
        <f>VLOOKUP(A91,'Enrollee File- PASTE FROM WIKI'!$A:$AN,40,FALSE)</f>
        <v>0</v>
      </c>
    </row>
    <row r="92" spans="1:14" ht="28" customHeight="1" x14ac:dyDescent="0.6">
      <c r="A92" s="82" t="str">
        <f>'Enrollee File- PASTE FROM WIKI'!A91</f>
        <v>f1a98ed3-221d-48ed-b309-a5f400db5b23</v>
      </c>
      <c r="B92" s="50" t="str">
        <f>VLOOKUP(A92,'Enrollee File- PASTE FROM WIKI'!$A:$D,3,FALSE)</f>
        <v>Monique Dozier</v>
      </c>
      <c r="C92" s="35" t="str">
        <f>VLOOKUP(A92,'Enrollee File- PASTE FROM WIKI'!$A:$D,4,FALSE)</f>
        <v>Enrolled</v>
      </c>
      <c r="D92" s="25" t="str">
        <f>VLOOKUP(A92,'Enrollee File- PASTE FROM WIKI'!$A:$AP,42,FALSE)</f>
        <v>Luz Austin</v>
      </c>
      <c r="E92" s="50" t="str">
        <f>VLOOKUP(A92,'Enrollee File- PASTE FROM WIKI'!$A:$AQ,43,FALSE)</f>
        <v xml:space="preserve">X296 South Bronx Academy for Applied Media </v>
      </c>
      <c r="F92" s="35" t="str">
        <f>VLOOKUP(A92,'Enrollee File- PASTE FROM WIKI'!$A:$AG,33,FALSE)</f>
        <v>No Change</v>
      </c>
      <c r="G92" s="35" t="str">
        <f>VLOOKUP(A92,'Enrollee File- PASTE FROM WIKI'!$A:$AH,34,FALSE)</f>
        <v>Up 1 Level</v>
      </c>
      <c r="H92" s="35" t="str">
        <f>VLOOKUP(A92,'Enrollee File- PASTE FROM WIKI'!$A:$AI,35,FALSE)</f>
        <v>Up 1 Level</v>
      </c>
      <c r="I92" s="35">
        <f>VLOOKUP(A92,'Enrollee File- PASTE FROM WIKI'!$A:$AJ,36,FALSE)</f>
        <v>0.5</v>
      </c>
      <c r="J92" s="35" t="str">
        <f>VLOOKUP(A92,'Enrollee File- PASTE FROM WIKI'!$A:$AK,37,FALSE)</f>
        <v>Down 1 Level</v>
      </c>
      <c r="K92" s="35" t="str">
        <f>VLOOKUP(A92,'Enrollee File- PASTE FROM WIKI'!$A:$AL,38,FALSE)</f>
        <v>No Change</v>
      </c>
      <c r="L92" s="35" t="str">
        <f>VLOOKUP(A92,'Enrollee File- PASTE FROM WIKI'!$A:$AM,39,FALSE)</f>
        <v>No Change</v>
      </c>
      <c r="M92" s="35" t="e">
        <f>VLOOKUP(J92,'Enrollee File- PASTE FROM WIKI'!$A:$AG,33,FALSE)</f>
        <v>#N/A</v>
      </c>
      <c r="N92" s="35">
        <f>VLOOKUP(A92,'Enrollee File- PASTE FROM WIKI'!$A:$AN,40,FALSE)</f>
        <v>-0.5</v>
      </c>
    </row>
    <row r="93" spans="1:14" ht="28" customHeight="1" x14ac:dyDescent="0.6">
      <c r="A93" s="82" t="str">
        <f>'Enrollee File- PASTE FROM WIKI'!A92</f>
        <v>6f8990dc-4d2f-483b-9b34-a54a01554419</v>
      </c>
      <c r="B93" s="50" t="str">
        <f>VLOOKUP(A93,'Enrollee File- PASTE FROM WIKI'!$A:$D,3,FALSE)</f>
        <v>Morgan Kelly</v>
      </c>
      <c r="C93" s="35" t="str">
        <f>VLOOKUP(A93,'Enrollee File- PASTE FROM WIKI'!$A:$D,4,FALSE)</f>
        <v>Enrolled</v>
      </c>
      <c r="D93" s="25" t="str">
        <f>VLOOKUP(A93,'Enrollee File- PASTE FROM WIKI'!$A:$AP,42,FALSE)</f>
        <v>Sean Garvey</v>
      </c>
      <c r="E93" s="50" t="str">
        <f>VLOOKUP(A93,'Enrollee File- PASTE FROM WIKI'!$A:$AQ,43,FALSE)</f>
        <v xml:space="preserve">X508 Bronxdale High School </v>
      </c>
      <c r="F93" s="35" t="str">
        <f>VLOOKUP(A93,'Enrollee File- PASTE FROM WIKI'!$A:$AG,33,FALSE)</f>
        <v>Up 1 Level</v>
      </c>
      <c r="G93" s="35" t="str">
        <f>VLOOKUP(A93,'Enrollee File- PASTE FROM WIKI'!$A:$AH,34,FALSE)</f>
        <v>Up 1 Level</v>
      </c>
      <c r="H93" s="35" t="str">
        <f>VLOOKUP(A93,'Enrollee File- PASTE FROM WIKI'!$A:$AI,35,FALSE)</f>
        <v>Up 1 Level</v>
      </c>
      <c r="I93" s="35">
        <f>VLOOKUP(A93,'Enrollee File- PASTE FROM WIKI'!$A:$AJ,36,FALSE)</f>
        <v>1</v>
      </c>
      <c r="J93" s="35" t="str">
        <f>VLOOKUP(A93,'Enrollee File- PASTE FROM WIKI'!$A:$AK,37,FALSE)</f>
        <v>Down 1 Level</v>
      </c>
      <c r="K93" s="35" t="str">
        <f>VLOOKUP(A93,'Enrollee File- PASTE FROM WIKI'!$A:$AL,38,FALSE)</f>
        <v>Down 1 Level</v>
      </c>
      <c r="L93" s="35" t="str">
        <f>VLOOKUP(A93,'Enrollee File- PASTE FROM WIKI'!$A:$AM,39,FALSE)</f>
        <v>Down 1 Level</v>
      </c>
      <c r="M93" s="35" t="e">
        <f>VLOOKUP(J93,'Enrollee File- PASTE FROM WIKI'!$A:$AG,33,FALSE)</f>
        <v>#N/A</v>
      </c>
      <c r="N93" s="35">
        <f>VLOOKUP(A93,'Enrollee File- PASTE FROM WIKI'!$A:$AN,40,FALSE)</f>
        <v>-1</v>
      </c>
    </row>
    <row r="94" spans="1:14" ht="28" customHeight="1" x14ac:dyDescent="0.6">
      <c r="A94" s="82" t="str">
        <f>'Enrollee File- PASTE FROM WIKI'!A93</f>
        <v>b6878e5b-41a4-450c-898c-a436016c8351</v>
      </c>
      <c r="B94" s="50" t="str">
        <f>VLOOKUP(A94,'Enrollee File- PASTE FROM WIKI'!$A:$D,3,FALSE)</f>
        <v xml:space="preserve">Nailah  Brown </v>
      </c>
      <c r="C94" s="35" t="str">
        <f>VLOOKUP(A94,'Enrollee File- PASTE FROM WIKI'!$A:$D,4,FALSE)</f>
        <v>Enrolled</v>
      </c>
      <c r="D94" s="25" t="str">
        <f>VLOOKUP(A94,'Enrollee File- PASTE FROM WIKI'!$A:$AP,42,FALSE)</f>
        <v>Analia Penta</v>
      </c>
      <c r="E94" s="50" t="str">
        <f>VLOOKUP(A94,'Enrollee File- PASTE FROM WIKI'!$A:$AQ,43,FALSE)</f>
        <v xml:space="preserve">M038 P.S. 38 Roberto Clemente </v>
      </c>
      <c r="F94" s="35" t="str">
        <f>VLOOKUP(A94,'Enrollee File- PASTE FROM WIKI'!$A:$AG,33,FALSE)</f>
        <v>Up 1 Level</v>
      </c>
      <c r="G94" s="35" t="str">
        <f>VLOOKUP(A94,'Enrollee File- PASTE FROM WIKI'!$A:$AH,34,FALSE)</f>
        <v>No Change</v>
      </c>
      <c r="H94" s="35" t="str">
        <f>VLOOKUP(A94,'Enrollee File- PASTE FROM WIKI'!$A:$AI,35,FALSE)</f>
        <v>Up 1 Level</v>
      </c>
      <c r="I94" s="35">
        <f>VLOOKUP(A94,'Enrollee File- PASTE FROM WIKI'!$A:$AJ,36,FALSE)</f>
        <v>0.75</v>
      </c>
      <c r="J94" s="35" t="str">
        <f>VLOOKUP(A94,'Enrollee File- PASTE FROM WIKI'!$A:$AK,37,FALSE)</f>
        <v>No Change</v>
      </c>
      <c r="K94" s="35" t="str">
        <f>VLOOKUP(A94,'Enrollee File- PASTE FROM WIKI'!$A:$AL,38,FALSE)</f>
        <v>No Change</v>
      </c>
      <c r="L94" s="35" t="str">
        <f>VLOOKUP(A94,'Enrollee File- PASTE FROM WIKI'!$A:$AM,39,FALSE)</f>
        <v>No Change</v>
      </c>
      <c r="M94" s="35" t="e">
        <f>VLOOKUP(J94,'Enrollee File- PASTE FROM WIKI'!$A:$AG,33,FALSE)</f>
        <v>#N/A</v>
      </c>
      <c r="N94" s="35">
        <f>VLOOKUP(A94,'Enrollee File- PASTE FROM WIKI'!$A:$AN,40,FALSE)</f>
        <v>0</v>
      </c>
    </row>
    <row r="95" spans="1:14" ht="28" customHeight="1" x14ac:dyDescent="0.6">
      <c r="A95" s="82" t="str">
        <f>'Enrollee File- PASTE FROM WIKI'!A94</f>
        <v>a2897885-5cec-4f23-ac3a-a52300b24529</v>
      </c>
      <c r="B95" s="50" t="str">
        <f>VLOOKUP(A95,'Enrollee File- PASTE FROM WIKI'!$A:$D,3,FALSE)</f>
        <v>Najie Josama</v>
      </c>
      <c r="C95" s="35" t="str">
        <f>VLOOKUP(A95,'Enrollee File- PASTE FROM WIKI'!$A:$D,4,FALSE)</f>
        <v>Enrolled</v>
      </c>
      <c r="D95" s="25" t="str">
        <f>VLOOKUP(A95,'Enrollee File- PASTE FROM WIKI'!$A:$AP,42,FALSE)</f>
        <v>Carly Peterson</v>
      </c>
      <c r="E95" s="50" t="str">
        <f>VLOOKUP(A95,'Enrollee File- PASTE FROM WIKI'!$A:$AQ,43,FALSE)</f>
        <v xml:space="preserve">M028 P.S. 028 Wright Brothers </v>
      </c>
      <c r="F95" s="35" t="str">
        <f>VLOOKUP(A95,'Enrollee File- PASTE FROM WIKI'!$A:$AG,33,FALSE)</f>
        <v>No Change</v>
      </c>
      <c r="G95" s="35" t="str">
        <f>VLOOKUP(A95,'Enrollee File- PASTE FROM WIKI'!$A:$AH,34,FALSE)</f>
        <v>Up 1 Level</v>
      </c>
      <c r="H95" s="35" t="str">
        <f>VLOOKUP(A95,'Enrollee File- PASTE FROM WIKI'!$A:$AI,35,FALSE)</f>
        <v>Down 1 Level</v>
      </c>
      <c r="I95" s="35">
        <f>VLOOKUP(A95,'Enrollee File- PASTE FROM WIKI'!$A:$AJ,36,FALSE)</f>
        <v>0</v>
      </c>
      <c r="J95" s="35" t="str">
        <f>VLOOKUP(A95,'Enrollee File- PASTE FROM WIKI'!$A:$AK,37,FALSE)</f>
        <v>No Change</v>
      </c>
      <c r="K95" s="35" t="str">
        <f>VLOOKUP(A95,'Enrollee File- PASTE FROM WIKI'!$A:$AL,38,FALSE)</f>
        <v>Down 1 Level</v>
      </c>
      <c r="L95" s="35" t="str">
        <f>VLOOKUP(A95,'Enrollee File- PASTE FROM WIKI'!$A:$AM,39,FALSE)</f>
        <v>Up 1 Level</v>
      </c>
      <c r="M95" s="35" t="e">
        <f>VLOOKUP(J95,'Enrollee File- PASTE FROM WIKI'!$A:$AG,33,FALSE)</f>
        <v>#N/A</v>
      </c>
      <c r="N95" s="35">
        <f>VLOOKUP(A95,'Enrollee File- PASTE FROM WIKI'!$A:$AN,40,FALSE)</f>
        <v>0</v>
      </c>
    </row>
    <row r="96" spans="1:14" ht="28" customHeight="1" x14ac:dyDescent="0.6">
      <c r="A96" s="82" t="str">
        <f>'Enrollee File- PASTE FROM WIKI'!A95</f>
        <v>f91537bf-4228-48ea-a119-a454010e8d5b</v>
      </c>
      <c r="B96" s="50" t="str">
        <f>VLOOKUP(A96,'Enrollee File- PASTE FROM WIKI'!$A:$D,3,FALSE)</f>
        <v>Natalia Aristy</v>
      </c>
      <c r="C96" s="35" t="str">
        <f>VLOOKUP(A96,'Enrollee File- PASTE FROM WIKI'!$A:$D,4,FALSE)</f>
        <v>Enrolled</v>
      </c>
      <c r="D96" s="25" t="str">
        <f>VLOOKUP(A96,'Enrollee File- PASTE FROM WIKI'!$A:$AP,42,FALSE)</f>
        <v>Vaughan Danvers</v>
      </c>
      <c r="E96" s="50" t="str">
        <f>VLOOKUP(A96,'Enrollee File- PASTE FROM WIKI'!$A:$AQ,43,FALSE)</f>
        <v xml:space="preserve">K227 J.H.S. 227 Edward B. Shallow </v>
      </c>
      <c r="F96" s="35" t="str">
        <f>VLOOKUP(A96,'Enrollee File- PASTE FROM WIKI'!$A:$AG,33,FALSE)</f>
        <v>Up 1 Level</v>
      </c>
      <c r="G96" s="35" t="str">
        <f>VLOOKUP(A96,'Enrollee File- PASTE FROM WIKI'!$A:$AH,34,FALSE)</f>
        <v>No Change</v>
      </c>
      <c r="H96" s="35" t="str">
        <f>VLOOKUP(A96,'Enrollee File- PASTE FROM WIKI'!$A:$AI,35,FALSE)</f>
        <v>Down 2 Levels</v>
      </c>
      <c r="I96" s="35">
        <f>VLOOKUP(A96,'Enrollee File- PASTE FROM WIKI'!$A:$AJ,36,FALSE)</f>
        <v>0</v>
      </c>
      <c r="J96" s="35" t="str">
        <f>VLOOKUP(A96,'Enrollee File- PASTE FROM WIKI'!$A:$AK,37,FALSE)</f>
        <v>No Change</v>
      </c>
      <c r="K96" s="35" t="str">
        <f>VLOOKUP(A96,'Enrollee File- PASTE FROM WIKI'!$A:$AL,38,FALSE)</f>
        <v>No Change</v>
      </c>
      <c r="L96" s="35" t="str">
        <f>VLOOKUP(A96,'Enrollee File- PASTE FROM WIKI'!$A:$AM,39,FALSE)</f>
        <v>Up 1 Level</v>
      </c>
      <c r="M96" s="35" t="e">
        <f>VLOOKUP(J96,'Enrollee File- PASTE FROM WIKI'!$A:$AG,33,FALSE)</f>
        <v>#N/A</v>
      </c>
      <c r="N96" s="35">
        <f>VLOOKUP(A96,'Enrollee File- PASTE FROM WIKI'!$A:$AN,40,FALSE)</f>
        <v>0.25</v>
      </c>
    </row>
    <row r="97" spans="1:14" ht="28" customHeight="1" x14ac:dyDescent="0.6">
      <c r="A97" s="82" t="str">
        <f>'Enrollee File- PASTE FROM WIKI'!A96</f>
        <v>4417cf09-ef42-492e-bcd5-a5e7013d3a32</v>
      </c>
      <c r="B97" s="50" t="str">
        <f>VLOOKUP(A97,'Enrollee File- PASTE FROM WIKI'!$A:$D,3,FALSE)</f>
        <v>Nathalie Granados</v>
      </c>
      <c r="C97" s="35" t="str">
        <f>VLOOKUP(A97,'Enrollee File- PASTE FROM WIKI'!$A:$D,4,FALSE)</f>
        <v>Enrolled</v>
      </c>
      <c r="D97" s="25" t="str">
        <f>VLOOKUP(A97,'Enrollee File- PASTE FROM WIKI'!$A:$AP,42,FALSE)</f>
        <v>Elkis Felice</v>
      </c>
      <c r="E97" s="50" t="str">
        <f>VLOOKUP(A97,'Enrollee File- PASTE FROM WIKI'!$A:$AQ,43,FALSE)</f>
        <v xml:space="preserve">M028 P.S. 028 Wright Brothers </v>
      </c>
      <c r="F97" s="35" t="str">
        <f>VLOOKUP(A97,'Enrollee File- PASTE FROM WIKI'!$A:$AG,33,FALSE)</f>
        <v>No Change</v>
      </c>
      <c r="G97" s="35" t="str">
        <f>VLOOKUP(A97,'Enrollee File- PASTE FROM WIKI'!$A:$AH,34,FALSE)</f>
        <v>No Change</v>
      </c>
      <c r="H97" s="35" t="str">
        <f>VLOOKUP(A97,'Enrollee File- PASTE FROM WIKI'!$A:$AI,35,FALSE)</f>
        <v>Up 1 Level</v>
      </c>
      <c r="I97" s="35">
        <f>VLOOKUP(A97,'Enrollee File- PASTE FROM WIKI'!$A:$AJ,36,FALSE)</f>
        <v>0.25</v>
      </c>
      <c r="J97" s="35" t="str">
        <f>VLOOKUP(A97,'Enrollee File- PASTE FROM WIKI'!$A:$AK,37,FALSE)</f>
        <v>No Change</v>
      </c>
      <c r="K97" s="35" t="str">
        <f>VLOOKUP(A97,'Enrollee File- PASTE FROM WIKI'!$A:$AL,38,FALSE)</f>
        <v>Up 1 Level</v>
      </c>
      <c r="L97" s="35" t="str">
        <f>VLOOKUP(A97,'Enrollee File- PASTE FROM WIKI'!$A:$AM,39,FALSE)</f>
        <v>No Change</v>
      </c>
      <c r="M97" s="35" t="e">
        <f>VLOOKUP(J97,'Enrollee File- PASTE FROM WIKI'!$A:$AG,33,FALSE)</f>
        <v>#N/A</v>
      </c>
      <c r="N97" s="35">
        <f>VLOOKUP(A97,'Enrollee File- PASTE FROM WIKI'!$A:$AN,40,FALSE)</f>
        <v>0.25</v>
      </c>
    </row>
    <row r="98" spans="1:14" ht="28" customHeight="1" x14ac:dyDescent="0.6">
      <c r="A98" s="82" t="str">
        <f>'Enrollee File- PASTE FROM WIKI'!A97</f>
        <v>4db41c5b-4111-48f4-b0e3-a5b400df4dfb</v>
      </c>
      <c r="B98" s="50" t="str">
        <f>VLOOKUP(A98,'Enrollee File- PASTE FROM WIKI'!$A:$D,3,FALSE)</f>
        <v>Nicollette Ruiz</v>
      </c>
      <c r="C98" s="35" t="str">
        <f>VLOOKUP(A98,'Enrollee File- PASTE FROM WIKI'!$A:$D,4,FALSE)</f>
        <v>Enrolled</v>
      </c>
      <c r="D98" s="25" t="str">
        <f>VLOOKUP(A98,'Enrollee File- PASTE FROM WIKI'!$A:$AP,42,FALSE)</f>
        <v>Pamela Ackert Schons</v>
      </c>
      <c r="E98" s="50" t="str">
        <f>VLOOKUP(A98,'Enrollee File- PASTE FROM WIKI'!$A:$AQ,43,FALSE)</f>
        <v xml:space="preserve">M052 J.H.S. 052 Inwood </v>
      </c>
      <c r="F98" s="35" t="str">
        <f>VLOOKUP(A98,'Enrollee File- PASTE FROM WIKI'!$A:$AG,33,FALSE)</f>
        <v>No Change</v>
      </c>
      <c r="G98" s="35" t="str">
        <f>VLOOKUP(A98,'Enrollee File- PASTE FROM WIKI'!$A:$AH,34,FALSE)</f>
        <v>No Change</v>
      </c>
      <c r="H98" s="35" t="str">
        <f>VLOOKUP(A98,'Enrollee File- PASTE FROM WIKI'!$A:$AI,35,FALSE)</f>
        <v>No Change</v>
      </c>
      <c r="I98" s="35">
        <f>VLOOKUP(A98,'Enrollee File- PASTE FROM WIKI'!$A:$AJ,36,FALSE)</f>
        <v>0</v>
      </c>
      <c r="J98" s="35" t="str">
        <f>VLOOKUP(A98,'Enrollee File- PASTE FROM WIKI'!$A:$AK,37,FALSE)</f>
        <v>No Change</v>
      </c>
      <c r="K98" s="35" t="str">
        <f>VLOOKUP(A98,'Enrollee File- PASTE FROM WIKI'!$A:$AL,38,FALSE)</f>
        <v>No Change</v>
      </c>
      <c r="L98" s="35" t="str">
        <f>VLOOKUP(A98,'Enrollee File- PASTE FROM WIKI'!$A:$AM,39,FALSE)</f>
        <v>Up 1 Level</v>
      </c>
      <c r="M98" s="35" t="e">
        <f>VLOOKUP(J98,'Enrollee File- PASTE FROM WIKI'!$A:$AG,33,FALSE)</f>
        <v>#N/A</v>
      </c>
      <c r="N98" s="35">
        <f>VLOOKUP(A98,'Enrollee File- PASTE FROM WIKI'!$A:$AN,40,FALSE)</f>
        <v>0.25</v>
      </c>
    </row>
    <row r="99" spans="1:14" ht="28" customHeight="1" x14ac:dyDescent="0.6">
      <c r="A99" s="82" t="str">
        <f>'Enrollee File- PASTE FROM WIKI'!A98</f>
        <v>378408f5-cd10-4997-8ba9-a59900f14b7d</v>
      </c>
      <c r="B99" s="50" t="str">
        <f>VLOOKUP(A99,'Enrollee File- PASTE FROM WIKI'!$A:$D,3,FALSE)</f>
        <v>Noni Porter</v>
      </c>
      <c r="C99" s="35" t="str">
        <f>VLOOKUP(A99,'Enrollee File- PASTE FROM WIKI'!$A:$D,4,FALSE)</f>
        <v>Enrolled</v>
      </c>
      <c r="D99" s="25" t="str">
        <f>VLOOKUP(A99,'Enrollee File- PASTE FROM WIKI'!$A:$AP,42,FALSE)</f>
        <v>Lori-Ann Lowe</v>
      </c>
      <c r="E99" s="50" t="str">
        <f>VLOOKUP(A99,'Enrollee File- PASTE FROM WIKI'!$A:$AQ,43,FALSE)</f>
        <v xml:space="preserve">X161 P.S. 161 Juan Ponce De Leon School </v>
      </c>
      <c r="F99" s="35" t="str">
        <f>VLOOKUP(A99,'Enrollee File- PASTE FROM WIKI'!$A:$AG,33,FALSE)</f>
        <v>Up 1 Level</v>
      </c>
      <c r="G99" s="35" t="str">
        <f>VLOOKUP(A99,'Enrollee File- PASTE FROM WIKI'!$A:$AH,34,FALSE)</f>
        <v>No Change</v>
      </c>
      <c r="H99" s="35" t="str">
        <f>VLOOKUP(A99,'Enrollee File- PASTE FROM WIKI'!$A:$AI,35,FALSE)</f>
        <v>No Change</v>
      </c>
      <c r="I99" s="35">
        <f>VLOOKUP(A99,'Enrollee File- PASTE FROM WIKI'!$A:$AJ,36,FALSE)</f>
        <v>0.5</v>
      </c>
      <c r="J99" s="35" t="str">
        <f>VLOOKUP(A99,'Enrollee File- PASTE FROM WIKI'!$A:$AK,37,FALSE)</f>
        <v>No Change</v>
      </c>
      <c r="K99" s="35" t="str">
        <f>VLOOKUP(A99,'Enrollee File- PASTE FROM WIKI'!$A:$AL,38,FALSE)</f>
        <v>Down 1 Level</v>
      </c>
      <c r="L99" s="35" t="str">
        <f>VLOOKUP(A99,'Enrollee File- PASTE FROM WIKI'!$A:$AM,39,FALSE)</f>
        <v>Up 1 Level</v>
      </c>
      <c r="M99" s="35" t="e">
        <f>VLOOKUP(J99,'Enrollee File- PASTE FROM WIKI'!$A:$AG,33,FALSE)</f>
        <v>#N/A</v>
      </c>
      <c r="N99" s="35">
        <f>VLOOKUP(A99,'Enrollee File- PASTE FROM WIKI'!$A:$AN,40,FALSE)</f>
        <v>0</v>
      </c>
    </row>
    <row r="100" spans="1:14" ht="28" customHeight="1" x14ac:dyDescent="0.6">
      <c r="A100" s="82" t="str">
        <f>'Enrollee File- PASTE FROM WIKI'!A99</f>
        <v>ef852284-0194-488b-99da-a60e01888c45</v>
      </c>
      <c r="B100" s="50" t="str">
        <f>VLOOKUP(A100,'Enrollee File- PASTE FROM WIKI'!$A:$D,3,FALSE)</f>
        <v>Nyemah Gore</v>
      </c>
      <c r="C100" s="35" t="str">
        <f>VLOOKUP(A100,'Enrollee File- PASTE FROM WIKI'!$A:$D,4,FALSE)</f>
        <v>Enrolled</v>
      </c>
      <c r="D100" s="25" t="str">
        <f>VLOOKUP(A100,'Enrollee File- PASTE FROM WIKI'!$A:$AP,42,FALSE)</f>
        <v>Lamar Timmons-Long</v>
      </c>
      <c r="E100" s="50" t="str">
        <f>VLOOKUP(A100,'Enrollee File- PASTE FROM WIKI'!$A:$AQ,43,FALSE)</f>
        <v xml:space="preserve">Q226 J.H.S. 226 Virgil I. Grissom </v>
      </c>
      <c r="F100" s="35" t="str">
        <f>VLOOKUP(A100,'Enrollee File- PASTE FROM WIKI'!$A:$AG,33,FALSE)</f>
        <v>Up 1 Level</v>
      </c>
      <c r="G100" s="35" t="str">
        <f>VLOOKUP(A100,'Enrollee File- PASTE FROM WIKI'!$A:$AH,34,FALSE)</f>
        <v>No Change</v>
      </c>
      <c r="H100" s="35" t="str">
        <f>VLOOKUP(A100,'Enrollee File- PASTE FROM WIKI'!$A:$AI,35,FALSE)</f>
        <v>Up 1 Level</v>
      </c>
      <c r="I100" s="35">
        <f>VLOOKUP(A100,'Enrollee File- PASTE FROM WIKI'!$A:$AJ,36,FALSE)</f>
        <v>0.75</v>
      </c>
      <c r="J100" s="35" t="str">
        <f>VLOOKUP(A100,'Enrollee File- PASTE FROM WIKI'!$A:$AK,37,FALSE)</f>
        <v>No Change</v>
      </c>
      <c r="K100" s="35" t="str">
        <f>VLOOKUP(A100,'Enrollee File- PASTE FROM WIKI'!$A:$AL,38,FALSE)</f>
        <v>Up 1 Level</v>
      </c>
      <c r="L100" s="35" t="str">
        <f>VLOOKUP(A100,'Enrollee File- PASTE FROM WIKI'!$A:$AM,39,FALSE)</f>
        <v>Down 1 Level</v>
      </c>
      <c r="M100" s="35" t="e">
        <f>VLOOKUP(J100,'Enrollee File- PASTE FROM WIKI'!$A:$AG,33,FALSE)</f>
        <v>#N/A</v>
      </c>
      <c r="N100" s="35">
        <f>VLOOKUP(A100,'Enrollee File- PASTE FROM WIKI'!$A:$AN,40,FALSE)</f>
        <v>0</v>
      </c>
    </row>
    <row r="101" spans="1:14" ht="28" customHeight="1" x14ac:dyDescent="0.6">
      <c r="A101" s="82" t="str">
        <f>'Enrollee File- PASTE FROM WIKI'!A100</f>
        <v>7b52d4bb-bb05-436f-accf-a59800a3e6e5</v>
      </c>
      <c r="B101" s="50" t="str">
        <f>VLOOKUP(A101,'Enrollee File- PASTE FROM WIKI'!$A:$D,3,FALSE)</f>
        <v>Okitto Bailey</v>
      </c>
      <c r="C101" s="35" t="str">
        <f>VLOOKUP(A101,'Enrollee File- PASTE FROM WIKI'!$A:$D,4,FALSE)</f>
        <v>Enrolled</v>
      </c>
      <c r="D101" s="25" t="str">
        <f>VLOOKUP(A101,'Enrollee File- PASTE FROM WIKI'!$A:$AP,42,FALSE)</f>
        <v>Samantha Cato</v>
      </c>
      <c r="E101" s="50" t="str">
        <f>VLOOKUP(A101,'Enrollee File- PASTE FROM WIKI'!$A:$AQ,43,FALSE)</f>
        <v xml:space="preserve">X303 I.S. X303 Leadership &amp; Community Service </v>
      </c>
      <c r="F101" s="35" t="str">
        <f>VLOOKUP(A101,'Enrollee File- PASTE FROM WIKI'!$A:$AG,33,FALSE)</f>
        <v>No Change</v>
      </c>
      <c r="G101" s="35" t="str">
        <f>VLOOKUP(A101,'Enrollee File- PASTE FROM WIKI'!$A:$AH,34,FALSE)</f>
        <v>Down 1 Level</v>
      </c>
      <c r="H101" s="35" t="str">
        <f>VLOOKUP(A101,'Enrollee File- PASTE FROM WIKI'!$A:$AI,35,FALSE)</f>
        <v>Up 1 Level</v>
      </c>
      <c r="I101" s="35">
        <f>VLOOKUP(A101,'Enrollee File- PASTE FROM WIKI'!$A:$AJ,36,FALSE)</f>
        <v>0</v>
      </c>
      <c r="J101" s="35" t="str">
        <f>VLOOKUP(A101,'Enrollee File- PASTE FROM WIKI'!$A:$AK,37,FALSE)</f>
        <v>No Change</v>
      </c>
      <c r="K101" s="35" t="str">
        <f>VLOOKUP(A101,'Enrollee File- PASTE FROM WIKI'!$A:$AL,38,FALSE)</f>
        <v>Up 1 Level</v>
      </c>
      <c r="L101" s="35" t="str">
        <f>VLOOKUP(A101,'Enrollee File- PASTE FROM WIKI'!$A:$AM,39,FALSE)</f>
        <v>Down 1 Level</v>
      </c>
      <c r="M101" s="35" t="e">
        <f>VLOOKUP(J101,'Enrollee File- PASTE FROM WIKI'!$A:$AG,33,FALSE)</f>
        <v>#N/A</v>
      </c>
      <c r="N101" s="35">
        <f>VLOOKUP(A101,'Enrollee File- PASTE FROM WIKI'!$A:$AN,40,FALSE)</f>
        <v>0</v>
      </c>
    </row>
    <row r="102" spans="1:14" ht="28" customHeight="1" x14ac:dyDescent="0.6">
      <c r="A102" s="82" t="str">
        <f>'Enrollee File- PASTE FROM WIKI'!A101</f>
        <v>3d678217-852c-42a5-9a4d-a5a700fde3c3</v>
      </c>
      <c r="B102" s="50" t="str">
        <f>VLOOKUP(A102,'Enrollee File- PASTE FROM WIKI'!$A:$D,3,FALSE)</f>
        <v>Pamela  Pena</v>
      </c>
      <c r="C102" s="35" t="str">
        <f>VLOOKUP(A102,'Enrollee File- PASTE FROM WIKI'!$A:$D,4,FALSE)</f>
        <v>Enrolled</v>
      </c>
      <c r="D102" s="25" t="str">
        <f>VLOOKUP(A102,'Enrollee File- PASTE FROM WIKI'!$A:$AP,42,FALSE)</f>
        <v>Damen Davis</v>
      </c>
      <c r="E102" s="50" t="str">
        <f>VLOOKUP(A102,'Enrollee File- PASTE FROM WIKI'!$A:$AQ,43,FALSE)</f>
        <v xml:space="preserve">X303 I.S. X303 Leadership &amp; Community Service </v>
      </c>
      <c r="F102" s="35" t="str">
        <f>VLOOKUP(A102,'Enrollee File- PASTE FROM WIKI'!$A:$AG,33,FALSE)</f>
        <v>No Change</v>
      </c>
      <c r="G102" s="35" t="str">
        <f>VLOOKUP(A102,'Enrollee File- PASTE FROM WIKI'!$A:$AH,34,FALSE)</f>
        <v>Down 1 Level</v>
      </c>
      <c r="H102" s="35" t="str">
        <f>VLOOKUP(A102,'Enrollee File- PASTE FROM WIKI'!$A:$AI,35,FALSE)</f>
        <v>Up 1 Level</v>
      </c>
      <c r="I102" s="35">
        <f>VLOOKUP(A102,'Enrollee File- PASTE FROM WIKI'!$A:$AJ,36,FALSE)</f>
        <v>0</v>
      </c>
      <c r="J102" s="35" t="str">
        <f>VLOOKUP(A102,'Enrollee File- PASTE FROM WIKI'!$A:$AK,37,FALSE)</f>
        <v>No Change</v>
      </c>
      <c r="K102" s="35" t="str">
        <f>VLOOKUP(A102,'Enrollee File- PASTE FROM WIKI'!$A:$AL,38,FALSE)</f>
        <v>Up 1 Level</v>
      </c>
      <c r="L102" s="35" t="str">
        <f>VLOOKUP(A102,'Enrollee File- PASTE FROM WIKI'!$A:$AM,39,FALSE)</f>
        <v>No Change</v>
      </c>
      <c r="M102" s="35" t="e">
        <f>VLOOKUP(J102,'Enrollee File- PASTE FROM WIKI'!$A:$AG,33,FALSE)</f>
        <v>#N/A</v>
      </c>
      <c r="N102" s="35">
        <f>VLOOKUP(A102,'Enrollee File- PASTE FROM WIKI'!$A:$AN,40,FALSE)</f>
        <v>0.25</v>
      </c>
    </row>
    <row r="103" spans="1:14" ht="28" customHeight="1" x14ac:dyDescent="0.6">
      <c r="A103" s="82" t="str">
        <f>'Enrollee File- PASTE FROM WIKI'!A102</f>
        <v>b1049b63-7303-495e-b197-a5c1016a678b</v>
      </c>
      <c r="B103" s="50" t="str">
        <f>VLOOKUP(A103,'Enrollee File- PASTE FROM WIKI'!$A:$D,3,FALSE)</f>
        <v>Pamela Zaiter</v>
      </c>
      <c r="C103" s="35" t="str">
        <f>VLOOKUP(A103,'Enrollee File- PASTE FROM WIKI'!$A:$D,4,FALSE)</f>
        <v>Enrolled</v>
      </c>
      <c r="D103" s="25" t="str">
        <f>VLOOKUP(A103,'Enrollee File- PASTE FROM WIKI'!$A:$AP,42,FALSE)</f>
        <v>Caitlin DeRousse</v>
      </c>
      <c r="E103" s="50" t="str">
        <f>VLOOKUP(A103,'Enrollee File- PASTE FROM WIKI'!$A:$AQ,43,FALSE)</f>
        <v xml:space="preserve">X508 Bronxdale High School </v>
      </c>
      <c r="F103" s="35" t="str">
        <f>VLOOKUP(A103,'Enrollee File- PASTE FROM WIKI'!$A:$AG,33,FALSE)</f>
        <v>Up 1 Level</v>
      </c>
      <c r="G103" s="35" t="str">
        <f>VLOOKUP(A103,'Enrollee File- PASTE FROM WIKI'!$A:$AH,34,FALSE)</f>
        <v>No Change</v>
      </c>
      <c r="H103" s="35" t="str">
        <f>VLOOKUP(A103,'Enrollee File- PASTE FROM WIKI'!$A:$AI,35,FALSE)</f>
        <v>Up 1 Level</v>
      </c>
      <c r="I103" s="35">
        <f>VLOOKUP(A103,'Enrollee File- PASTE FROM WIKI'!$A:$AJ,36,FALSE)</f>
        <v>0.75</v>
      </c>
      <c r="J103" s="35" t="str">
        <f>VLOOKUP(A103,'Enrollee File- PASTE FROM WIKI'!$A:$AK,37,FALSE)</f>
        <v>No Change</v>
      </c>
      <c r="K103" s="35" t="str">
        <f>VLOOKUP(A103,'Enrollee File- PASTE FROM WIKI'!$A:$AL,38,FALSE)</f>
        <v>Up 1 Level</v>
      </c>
      <c r="L103" s="35" t="str">
        <f>VLOOKUP(A103,'Enrollee File- PASTE FROM WIKI'!$A:$AM,39,FALSE)</f>
        <v>No Change</v>
      </c>
      <c r="M103" s="35" t="e">
        <f>VLOOKUP(J103,'Enrollee File- PASTE FROM WIKI'!$A:$AG,33,FALSE)</f>
        <v>#N/A</v>
      </c>
      <c r="N103" s="35">
        <f>VLOOKUP(A103,'Enrollee File- PASTE FROM WIKI'!$A:$AN,40,FALSE)</f>
        <v>0.25</v>
      </c>
    </row>
    <row r="104" spans="1:14" ht="28" customHeight="1" x14ac:dyDescent="0.6">
      <c r="A104" s="82" t="str">
        <f>'Enrollee File- PASTE FROM WIKI'!A103</f>
        <v>ab47c7a1-7b28-42d2-af9f-a5fb01069469</v>
      </c>
      <c r="B104" s="50" t="str">
        <f>VLOOKUP(A104,'Enrollee File- PASTE FROM WIKI'!$A:$D,3,FALSE)</f>
        <v>Patricia Scherpf</v>
      </c>
      <c r="C104" s="35" t="str">
        <f>VLOOKUP(A104,'Enrollee File- PASTE FROM WIKI'!$A:$D,4,FALSE)</f>
        <v>Enrolled</v>
      </c>
      <c r="D104" s="25" t="str">
        <f>VLOOKUP(A104,'Enrollee File- PASTE FROM WIKI'!$A:$AP,42,FALSE)</f>
        <v>Elizabeth Kiernan</v>
      </c>
      <c r="E104" s="50" t="str">
        <f>VLOOKUP(A104,'Enrollee File- PASTE FROM WIKI'!$A:$AQ,43,FALSE)</f>
        <v xml:space="preserve">K373 P.S. 373 - Brooklyn Transition Center </v>
      </c>
      <c r="F104" s="35" t="str">
        <f>VLOOKUP(A104,'Enrollee File- PASTE FROM WIKI'!$A:$AG,33,FALSE)</f>
        <v>No Change</v>
      </c>
      <c r="G104" s="35" t="str">
        <f>VLOOKUP(A104,'Enrollee File- PASTE FROM WIKI'!$A:$AH,34,FALSE)</f>
        <v>Up 1 Level</v>
      </c>
      <c r="H104" s="35" t="str">
        <f>VLOOKUP(A104,'Enrollee File- PASTE FROM WIKI'!$A:$AI,35,FALSE)</f>
        <v>No Change</v>
      </c>
      <c r="I104" s="35">
        <f>VLOOKUP(A104,'Enrollee File- PASTE FROM WIKI'!$A:$AJ,36,FALSE)</f>
        <v>0.25</v>
      </c>
      <c r="J104" s="35" t="str">
        <f>VLOOKUP(A104,'Enrollee File- PASTE FROM WIKI'!$A:$AK,37,FALSE)</f>
        <v>No Change</v>
      </c>
      <c r="K104" s="35" t="str">
        <f>VLOOKUP(A104,'Enrollee File- PASTE FROM WIKI'!$A:$AL,38,FALSE)</f>
        <v>No Change</v>
      </c>
      <c r="L104" s="35" t="str">
        <f>VLOOKUP(A104,'Enrollee File- PASTE FROM WIKI'!$A:$AM,39,FALSE)</f>
        <v>No Change</v>
      </c>
      <c r="M104" s="35" t="e">
        <f>VLOOKUP(J104,'Enrollee File- PASTE FROM WIKI'!$A:$AG,33,FALSE)</f>
        <v>#N/A</v>
      </c>
      <c r="N104" s="35">
        <f>VLOOKUP(A104,'Enrollee File- PASTE FROM WIKI'!$A:$AN,40,FALSE)</f>
        <v>0</v>
      </c>
    </row>
    <row r="105" spans="1:14" ht="28" customHeight="1" x14ac:dyDescent="0.6">
      <c r="A105" s="82" t="str">
        <f>'Enrollee File- PASTE FROM WIKI'!A104</f>
        <v>d8bcb480-940f-44db-b76c-a5f00095db65</v>
      </c>
      <c r="B105" s="50" t="str">
        <f>VLOOKUP(A105,'Enrollee File- PASTE FROM WIKI'!$A:$D,3,FALSE)</f>
        <v>Philip Gagnon</v>
      </c>
      <c r="C105" s="35" t="str">
        <f>VLOOKUP(A105,'Enrollee File- PASTE FROM WIKI'!$A:$D,4,FALSE)</f>
        <v>Enrolled</v>
      </c>
      <c r="D105" s="25" t="str">
        <f>VLOOKUP(A105,'Enrollee File- PASTE FROM WIKI'!$A:$AP,42,FALSE)</f>
        <v>Michael   Grassano</v>
      </c>
      <c r="E105" s="50" t="str">
        <f>VLOOKUP(A105,'Enrollee File- PASTE FROM WIKI'!$A:$AQ,43,FALSE)</f>
        <v xml:space="preserve">K053 P.S. K053 </v>
      </c>
      <c r="F105" s="35" t="str">
        <f>VLOOKUP(A105,'Enrollee File- PASTE FROM WIKI'!$A:$AG,33,FALSE)</f>
        <v>No Change</v>
      </c>
      <c r="G105" s="35" t="str">
        <f>VLOOKUP(A105,'Enrollee File- PASTE FROM WIKI'!$A:$AH,34,FALSE)</f>
        <v>No Change</v>
      </c>
      <c r="H105" s="35" t="str">
        <f>VLOOKUP(A105,'Enrollee File- PASTE FROM WIKI'!$A:$AI,35,FALSE)</f>
        <v>Up 1 Level</v>
      </c>
      <c r="I105" s="35">
        <f>VLOOKUP(A105,'Enrollee File- PASTE FROM WIKI'!$A:$AJ,36,FALSE)</f>
        <v>0.25</v>
      </c>
      <c r="J105" s="35" t="str">
        <f>VLOOKUP(A105,'Enrollee File- PASTE FROM WIKI'!$A:$AK,37,FALSE)</f>
        <v>No Change</v>
      </c>
      <c r="K105" s="35" t="str">
        <f>VLOOKUP(A105,'Enrollee File- PASTE FROM WIKI'!$A:$AL,38,FALSE)</f>
        <v>Up 1 Level</v>
      </c>
      <c r="L105" s="35" t="str">
        <f>VLOOKUP(A105,'Enrollee File- PASTE FROM WIKI'!$A:$AM,39,FALSE)</f>
        <v>No Change</v>
      </c>
      <c r="M105" s="35" t="e">
        <f>VLOOKUP(J105,'Enrollee File- PASTE FROM WIKI'!$A:$AG,33,FALSE)</f>
        <v>#N/A</v>
      </c>
      <c r="N105" s="35">
        <f>VLOOKUP(A105,'Enrollee File- PASTE FROM WIKI'!$A:$AN,40,FALSE)</f>
        <v>0.25</v>
      </c>
    </row>
    <row r="106" spans="1:14" ht="28" customHeight="1" x14ac:dyDescent="0.6">
      <c r="A106" s="82" t="str">
        <f>'Enrollee File- PASTE FROM WIKI'!A105</f>
        <v>0be8c3e6-203e-49dd-80d4-a57c00fa17c2</v>
      </c>
      <c r="B106" s="50" t="str">
        <f>VLOOKUP(A106,'Enrollee File- PASTE FROM WIKI'!$A:$D,3,FALSE)</f>
        <v>Quamina Belgrave</v>
      </c>
      <c r="C106" s="35" t="str">
        <f>VLOOKUP(A106,'Enrollee File- PASTE FROM WIKI'!$A:$D,4,FALSE)</f>
        <v>Enrolled</v>
      </c>
      <c r="D106" s="25" t="str">
        <f>VLOOKUP(A106,'Enrollee File- PASTE FROM WIKI'!$A:$AP,42,FALSE)</f>
        <v>Vinnessa  Coles</v>
      </c>
      <c r="E106" s="50" t="str">
        <f>VLOOKUP(A106,'Enrollee File- PASTE FROM WIKI'!$A:$AQ,43,FALSE)</f>
        <v xml:space="preserve">K549 Bushwick School for Social Justice </v>
      </c>
      <c r="F106" s="35" t="str">
        <f>VLOOKUP(A106,'Enrollee File- PASTE FROM WIKI'!$A:$AG,33,FALSE)</f>
        <v>Up 1 Level</v>
      </c>
      <c r="G106" s="35" t="str">
        <f>VLOOKUP(A106,'Enrollee File- PASTE FROM WIKI'!$A:$AH,34,FALSE)</f>
        <v>No Change</v>
      </c>
      <c r="H106" s="35" t="str">
        <f>VLOOKUP(A106,'Enrollee File- PASTE FROM WIKI'!$A:$AI,35,FALSE)</f>
        <v>Up 1 Level</v>
      </c>
      <c r="I106" s="35">
        <f>VLOOKUP(A106,'Enrollee File- PASTE FROM WIKI'!$A:$AJ,36,FALSE)</f>
        <v>0.75</v>
      </c>
      <c r="J106" s="35" t="str">
        <f>VLOOKUP(A106,'Enrollee File- PASTE FROM WIKI'!$A:$AK,37,FALSE)</f>
        <v>No Change</v>
      </c>
      <c r="K106" s="35" t="str">
        <f>VLOOKUP(A106,'Enrollee File- PASTE FROM WIKI'!$A:$AL,38,FALSE)</f>
        <v>No Change</v>
      </c>
      <c r="L106" s="35" t="str">
        <f>VLOOKUP(A106,'Enrollee File- PASTE FROM WIKI'!$A:$AM,39,FALSE)</f>
        <v>No Change</v>
      </c>
      <c r="M106" s="35" t="e">
        <f>VLOOKUP(J106,'Enrollee File- PASTE FROM WIKI'!$A:$AG,33,FALSE)</f>
        <v>#N/A</v>
      </c>
      <c r="N106" s="35">
        <f>VLOOKUP(A106,'Enrollee File- PASTE FROM WIKI'!$A:$AN,40,FALSE)</f>
        <v>0</v>
      </c>
    </row>
    <row r="107" spans="1:14" ht="28" customHeight="1" x14ac:dyDescent="0.6">
      <c r="A107" s="82" t="str">
        <f>'Enrollee File- PASTE FROM WIKI'!A106</f>
        <v>f9ffba5a-657f-429c-ac2f-a4f000ace0df</v>
      </c>
      <c r="B107" s="50" t="str">
        <f>VLOOKUP(A107,'Enrollee File- PASTE FROM WIKI'!$A:$D,3,FALSE)</f>
        <v>Ralph Haynes</v>
      </c>
      <c r="C107" s="35" t="str">
        <f>VLOOKUP(A107,'Enrollee File- PASTE FROM WIKI'!$A:$D,4,FALSE)</f>
        <v>Enrolled</v>
      </c>
      <c r="D107" s="25" t="str">
        <f>VLOOKUP(A107,'Enrollee File- PASTE FROM WIKI'!$A:$AP,42,FALSE)</f>
        <v>Valera Vanessa</v>
      </c>
      <c r="E107" s="50" t="str">
        <f>VLOOKUP(A107,'Enrollee File- PASTE FROM WIKI'!$A:$AQ,43,FALSE)</f>
        <v xml:space="preserve">X331 The Bronx School of Young Leaders </v>
      </c>
      <c r="F107" s="35" t="str">
        <f>VLOOKUP(A107,'Enrollee File- PASTE FROM WIKI'!$A:$AG,33,FALSE)</f>
        <v>Up 1 Level</v>
      </c>
      <c r="G107" s="35" t="str">
        <f>VLOOKUP(A107,'Enrollee File- PASTE FROM WIKI'!$A:$AH,34,FALSE)</f>
        <v>No Change</v>
      </c>
      <c r="H107" s="35" t="str">
        <f>VLOOKUP(A107,'Enrollee File- PASTE FROM WIKI'!$A:$AI,35,FALSE)</f>
        <v>Up 1 Level</v>
      </c>
      <c r="I107" s="35">
        <f>VLOOKUP(A107,'Enrollee File- PASTE FROM WIKI'!$A:$AJ,36,FALSE)</f>
        <v>0.75</v>
      </c>
      <c r="J107" s="35" t="str">
        <f>VLOOKUP(A107,'Enrollee File- PASTE FROM WIKI'!$A:$AK,37,FALSE)</f>
        <v>No Change</v>
      </c>
      <c r="K107" s="35" t="str">
        <f>VLOOKUP(A107,'Enrollee File- PASTE FROM WIKI'!$A:$AL,38,FALSE)</f>
        <v>No Change</v>
      </c>
      <c r="L107" s="35" t="str">
        <f>VLOOKUP(A107,'Enrollee File- PASTE FROM WIKI'!$A:$AM,39,FALSE)</f>
        <v>Down 1 Level</v>
      </c>
      <c r="M107" s="35" t="e">
        <f>VLOOKUP(J107,'Enrollee File- PASTE FROM WIKI'!$A:$AG,33,FALSE)</f>
        <v>#N/A</v>
      </c>
      <c r="N107" s="35">
        <f>VLOOKUP(A107,'Enrollee File- PASTE FROM WIKI'!$A:$AN,40,FALSE)</f>
        <v>-0.25</v>
      </c>
    </row>
    <row r="108" spans="1:14" ht="28" customHeight="1" x14ac:dyDescent="0.6">
      <c r="A108" s="82" t="str">
        <f>'Enrollee File- PASTE FROM WIKI'!A107</f>
        <v>d26ed919-280f-497e-b7da-a41001424066</v>
      </c>
      <c r="B108" s="50" t="str">
        <f>VLOOKUP(A108,'Enrollee File- PASTE FROM WIKI'!$A:$D,3,FALSE)</f>
        <v>Ramon Perdomo</v>
      </c>
      <c r="C108" s="35" t="str">
        <f>VLOOKUP(A108,'Enrollee File- PASTE FROM WIKI'!$A:$D,4,FALSE)</f>
        <v>Enrolled</v>
      </c>
      <c r="D108" s="25" t="str">
        <f>VLOOKUP(A108,'Enrollee File- PASTE FROM WIKI'!$A:$AP,42,FALSE)</f>
        <v>Kaitlin Zisa</v>
      </c>
      <c r="E108" s="50" t="str">
        <f>VLOOKUP(A108,'Enrollee File- PASTE FROM WIKI'!$A:$AQ,43,FALSE)</f>
        <v xml:space="preserve">M079 Dr. Horan School M079 </v>
      </c>
      <c r="F108" s="35" t="str">
        <f>VLOOKUP(A108,'Enrollee File- PASTE FROM WIKI'!$A:$AG,33,FALSE)</f>
        <v>No Change</v>
      </c>
      <c r="G108" s="35" t="str">
        <f>VLOOKUP(A108,'Enrollee File- PASTE FROM WIKI'!$A:$AH,34,FALSE)</f>
        <v>No Change</v>
      </c>
      <c r="H108" s="35" t="str">
        <f>VLOOKUP(A108,'Enrollee File- PASTE FROM WIKI'!$A:$AI,35,FALSE)</f>
        <v>No Change</v>
      </c>
      <c r="I108" s="35">
        <f>VLOOKUP(A108,'Enrollee File- PASTE FROM WIKI'!$A:$AJ,36,FALSE)</f>
        <v>0</v>
      </c>
      <c r="J108" s="35" t="str">
        <f>VLOOKUP(A108,'Enrollee File- PASTE FROM WIKI'!$A:$AK,37,FALSE)</f>
        <v>No Change</v>
      </c>
      <c r="K108" s="35" t="str">
        <f>VLOOKUP(A108,'Enrollee File- PASTE FROM WIKI'!$A:$AL,38,FALSE)</f>
        <v>Down 1 Level</v>
      </c>
      <c r="L108" s="35" t="str">
        <f>VLOOKUP(A108,'Enrollee File- PASTE FROM WIKI'!$A:$AM,39,FALSE)</f>
        <v>No Change</v>
      </c>
      <c r="M108" s="35" t="e">
        <f>VLOOKUP(J108,'Enrollee File- PASTE FROM WIKI'!$A:$AG,33,FALSE)</f>
        <v>#N/A</v>
      </c>
      <c r="N108" s="35">
        <f>VLOOKUP(A108,'Enrollee File- PASTE FROM WIKI'!$A:$AN,40,FALSE)</f>
        <v>-0.25</v>
      </c>
    </row>
    <row r="109" spans="1:14" ht="28" customHeight="1" x14ac:dyDescent="0.6">
      <c r="A109" s="82" t="str">
        <f>'Enrollee File- PASTE FROM WIKI'!A108</f>
        <v>a6c83a59-ce56-4a10-96e1-a5700169fa24</v>
      </c>
      <c r="B109" s="50" t="str">
        <f>VLOOKUP(A109,'Enrollee File- PASTE FROM WIKI'!$A:$D,3,FALSE)</f>
        <v>Rasheed Sparks</v>
      </c>
      <c r="C109" s="35" t="str">
        <f>VLOOKUP(A109,'Enrollee File- PASTE FROM WIKI'!$A:$D,4,FALSE)</f>
        <v>Enrolled</v>
      </c>
      <c r="D109" s="25" t="str">
        <f>VLOOKUP(A109,'Enrollee File- PASTE FROM WIKI'!$A:$AP,42,FALSE)</f>
        <v>Danielle Cooley</v>
      </c>
      <c r="E109" s="50" t="str">
        <f>VLOOKUP(A109,'Enrollee File- PASTE FROM WIKI'!$A:$AQ,43,FALSE)</f>
        <v xml:space="preserve">M369 Urban Assembly School for the Performing Arts </v>
      </c>
      <c r="F109" s="35" t="str">
        <f>VLOOKUP(A109,'Enrollee File- PASTE FROM WIKI'!$A:$AG,33,FALSE)</f>
        <v>No Change</v>
      </c>
      <c r="G109" s="35" t="str">
        <f>VLOOKUP(A109,'Enrollee File- PASTE FROM WIKI'!$A:$AH,34,FALSE)</f>
        <v>Up 1 Level</v>
      </c>
      <c r="H109" s="35" t="str">
        <f>VLOOKUP(A109,'Enrollee File- PASTE FROM WIKI'!$A:$AI,35,FALSE)</f>
        <v>No Change</v>
      </c>
      <c r="I109" s="35">
        <f>VLOOKUP(A109,'Enrollee File- PASTE FROM WIKI'!$A:$AJ,36,FALSE)</f>
        <v>0.25</v>
      </c>
      <c r="J109" s="35" t="str">
        <f>VLOOKUP(A109,'Enrollee File- PASTE FROM WIKI'!$A:$AK,37,FALSE)</f>
        <v>No Change</v>
      </c>
      <c r="K109" s="35" t="str">
        <f>VLOOKUP(A109,'Enrollee File- PASTE FROM WIKI'!$A:$AL,38,FALSE)</f>
        <v>No Change</v>
      </c>
      <c r="L109" s="35" t="str">
        <f>VLOOKUP(A109,'Enrollee File- PASTE FROM WIKI'!$A:$AM,39,FALSE)</f>
        <v>No Change</v>
      </c>
      <c r="M109" s="35" t="e">
        <f>VLOOKUP(J109,'Enrollee File- PASTE FROM WIKI'!$A:$AG,33,FALSE)</f>
        <v>#N/A</v>
      </c>
      <c r="N109" s="35">
        <f>VLOOKUP(A109,'Enrollee File- PASTE FROM WIKI'!$A:$AN,40,FALSE)</f>
        <v>0</v>
      </c>
    </row>
    <row r="110" spans="1:14" ht="28" customHeight="1" x14ac:dyDescent="0.6">
      <c r="A110" s="82" t="str">
        <f>'Enrollee File- PASTE FROM WIKI'!A109</f>
        <v>3cb45329-188f-4070-94af-a4a6011058e3</v>
      </c>
      <c r="B110" s="50" t="str">
        <f>VLOOKUP(A110,'Enrollee File- PASTE FROM WIKI'!$A:$D,3,FALSE)</f>
        <v>Rashi Mager Garfield</v>
      </c>
      <c r="C110" s="35" t="str">
        <f>VLOOKUP(A110,'Enrollee File- PASTE FROM WIKI'!$A:$D,4,FALSE)</f>
        <v>Enrolled</v>
      </c>
      <c r="D110" s="25" t="str">
        <f>VLOOKUP(A110,'Enrollee File- PASTE FROM WIKI'!$A:$AP,42,FALSE)</f>
        <v>Gabrielle Lee</v>
      </c>
      <c r="E110" s="50" t="str">
        <f>VLOOKUP(A110,'Enrollee File- PASTE FROM WIKI'!$A:$AQ,43,FALSE)</f>
        <v xml:space="preserve">X089 P.S. 089 Bronx </v>
      </c>
      <c r="F110" s="35" t="str">
        <f>VLOOKUP(A110,'Enrollee File- PASTE FROM WIKI'!$A:$AG,33,FALSE)</f>
        <v>Up 1 Level</v>
      </c>
      <c r="G110" s="35" t="str">
        <f>VLOOKUP(A110,'Enrollee File- PASTE FROM WIKI'!$A:$AH,34,FALSE)</f>
        <v>Up 1 Level</v>
      </c>
      <c r="H110" s="35" t="str">
        <f>VLOOKUP(A110,'Enrollee File- PASTE FROM WIKI'!$A:$AI,35,FALSE)</f>
        <v>Up 2 Levels</v>
      </c>
      <c r="I110" s="35">
        <f>VLOOKUP(A110,'Enrollee File- PASTE FROM WIKI'!$A:$AJ,36,FALSE)</f>
        <v>1.25</v>
      </c>
      <c r="J110" s="35" t="str">
        <f>VLOOKUP(A110,'Enrollee File- PASTE FROM WIKI'!$A:$AK,37,FALSE)</f>
        <v>No Change</v>
      </c>
      <c r="K110" s="35" t="str">
        <f>VLOOKUP(A110,'Enrollee File- PASTE FROM WIKI'!$A:$AL,38,FALSE)</f>
        <v>No Change</v>
      </c>
      <c r="L110" s="35" t="str">
        <f>VLOOKUP(A110,'Enrollee File- PASTE FROM WIKI'!$A:$AM,39,FALSE)</f>
        <v>No Change</v>
      </c>
      <c r="M110" s="35" t="e">
        <f>VLOOKUP(J110,'Enrollee File- PASTE FROM WIKI'!$A:$AG,33,FALSE)</f>
        <v>#N/A</v>
      </c>
      <c r="N110" s="35">
        <f>VLOOKUP(A110,'Enrollee File- PASTE FROM WIKI'!$A:$AN,40,FALSE)</f>
        <v>0</v>
      </c>
    </row>
    <row r="111" spans="1:14" ht="28" customHeight="1" x14ac:dyDescent="0.6">
      <c r="A111" s="82" t="str">
        <f>'Enrollee File- PASTE FROM WIKI'!A110</f>
        <v>51fc415d-ae40-431d-b6e2-a53301495c59</v>
      </c>
      <c r="B111" s="50" t="str">
        <f>VLOOKUP(A111,'Enrollee File- PASTE FROM WIKI'!$A:$D,3,FALSE)</f>
        <v>Reginald Mccrimmon</v>
      </c>
      <c r="C111" s="35" t="str">
        <f>VLOOKUP(A111,'Enrollee File- PASTE FROM WIKI'!$A:$D,4,FALSE)</f>
        <v>Enrolled</v>
      </c>
      <c r="D111" s="25" t="str">
        <f>VLOOKUP(A111,'Enrollee File- PASTE FROM WIKI'!$A:$AP,42,FALSE)</f>
        <v>Alexis Betancourt</v>
      </c>
      <c r="E111" s="50" t="str">
        <f>VLOOKUP(A111,'Enrollee File- PASTE FROM WIKI'!$A:$AQ,43,FALSE)</f>
        <v xml:space="preserve">X101 M.S. X101 Edward R. Byrne </v>
      </c>
      <c r="F111" s="35" t="str">
        <f>VLOOKUP(A111,'Enrollee File- PASTE FROM WIKI'!$A:$AG,33,FALSE)</f>
        <v>Up 1 Level</v>
      </c>
      <c r="G111" s="35" t="str">
        <f>VLOOKUP(A111,'Enrollee File- PASTE FROM WIKI'!$A:$AH,34,FALSE)</f>
        <v>No Change</v>
      </c>
      <c r="H111" s="35" t="str">
        <f>VLOOKUP(A111,'Enrollee File- PASTE FROM WIKI'!$A:$AI,35,FALSE)</f>
        <v>No Change</v>
      </c>
      <c r="I111" s="35">
        <f>VLOOKUP(A111,'Enrollee File- PASTE FROM WIKI'!$A:$AJ,36,FALSE)</f>
        <v>0.5</v>
      </c>
      <c r="J111" s="35" t="str">
        <f>VLOOKUP(A111,'Enrollee File- PASTE FROM WIKI'!$A:$AK,37,FALSE)</f>
        <v>No Change</v>
      </c>
      <c r="K111" s="35" t="str">
        <f>VLOOKUP(A111,'Enrollee File- PASTE FROM WIKI'!$A:$AL,38,FALSE)</f>
        <v>No Change</v>
      </c>
      <c r="L111" s="35" t="str">
        <f>VLOOKUP(A111,'Enrollee File- PASTE FROM WIKI'!$A:$AM,39,FALSE)</f>
        <v>No Change</v>
      </c>
      <c r="M111" s="35" t="e">
        <f>VLOOKUP(J111,'Enrollee File- PASTE FROM WIKI'!$A:$AG,33,FALSE)</f>
        <v>#N/A</v>
      </c>
      <c r="N111" s="35">
        <f>VLOOKUP(A111,'Enrollee File- PASTE FROM WIKI'!$A:$AN,40,FALSE)</f>
        <v>0</v>
      </c>
    </row>
    <row r="112" spans="1:14" ht="28" customHeight="1" x14ac:dyDescent="0.6">
      <c r="A112" s="82" t="str">
        <f>'Enrollee File- PASTE FROM WIKI'!A111</f>
        <v>7444681c-dede-4a89-b8cb-a5ee01741f4c</v>
      </c>
      <c r="B112" s="50" t="str">
        <f>VLOOKUP(A112,'Enrollee File- PASTE FROM WIKI'!$A:$D,3,FALSE)</f>
        <v>Renee Rispoli</v>
      </c>
      <c r="C112" s="35" t="str">
        <f>VLOOKUP(A112,'Enrollee File- PASTE FROM WIKI'!$A:$D,4,FALSE)</f>
        <v>Enrolled</v>
      </c>
      <c r="D112" s="25" t="str">
        <f>VLOOKUP(A112,'Enrollee File- PASTE FROM WIKI'!$A:$AP,42,FALSE)</f>
        <v>Sashennae Williams</v>
      </c>
      <c r="E112" s="50" t="str">
        <f>VLOOKUP(A112,'Enrollee File- PASTE FROM WIKI'!$A:$AQ,43,FALSE)</f>
        <v xml:space="preserve">M079 Dr. Horan School M079 </v>
      </c>
      <c r="F112" s="35" t="str">
        <f>VLOOKUP(A112,'Enrollee File- PASTE FROM WIKI'!$A:$AG,33,FALSE)</f>
        <v>No Change</v>
      </c>
      <c r="G112" s="35" t="str">
        <f>VLOOKUP(A112,'Enrollee File- PASTE FROM WIKI'!$A:$AH,34,FALSE)</f>
        <v>No Change</v>
      </c>
      <c r="H112" s="35" t="str">
        <f>VLOOKUP(A112,'Enrollee File- PASTE FROM WIKI'!$A:$AI,35,FALSE)</f>
        <v>No Change</v>
      </c>
      <c r="I112" s="35">
        <f>VLOOKUP(A112,'Enrollee File- PASTE FROM WIKI'!$A:$AJ,36,FALSE)</f>
        <v>0</v>
      </c>
      <c r="J112" s="35" t="str">
        <f>VLOOKUP(A112,'Enrollee File- PASTE FROM WIKI'!$A:$AK,37,FALSE)</f>
        <v>No Change</v>
      </c>
      <c r="K112" s="35" t="str">
        <f>VLOOKUP(A112,'Enrollee File- PASTE FROM WIKI'!$A:$AL,38,FALSE)</f>
        <v>Down 1 Level</v>
      </c>
      <c r="L112" s="35" t="str">
        <f>VLOOKUP(A112,'Enrollee File- PASTE FROM WIKI'!$A:$AM,39,FALSE)</f>
        <v>No Change</v>
      </c>
      <c r="M112" s="35" t="e">
        <f>VLOOKUP(J112,'Enrollee File- PASTE FROM WIKI'!$A:$AG,33,FALSE)</f>
        <v>#N/A</v>
      </c>
      <c r="N112" s="35">
        <f>VLOOKUP(A112,'Enrollee File- PASTE FROM WIKI'!$A:$AN,40,FALSE)</f>
        <v>-0.25</v>
      </c>
    </row>
    <row r="113" spans="1:14" ht="28" customHeight="1" x14ac:dyDescent="0.6">
      <c r="A113" s="82" t="str">
        <f>'Enrollee File- PASTE FROM WIKI'!A112</f>
        <v>fd2e1db7-2d77-4420-a1b1-a5fa00bbd81e</v>
      </c>
      <c r="B113" s="50" t="str">
        <f>VLOOKUP(A113,'Enrollee File- PASTE FROM WIKI'!$A:$D,3,FALSE)</f>
        <v>Richard Billson</v>
      </c>
      <c r="C113" s="35" t="str">
        <f>VLOOKUP(A113,'Enrollee File- PASTE FROM WIKI'!$A:$D,4,FALSE)</f>
        <v>Enrolled</v>
      </c>
      <c r="D113" s="25" t="str">
        <f>VLOOKUP(A113,'Enrollee File- PASTE FROM WIKI'!$A:$AP,42,FALSE)</f>
        <v>Vaughan Danvers</v>
      </c>
      <c r="E113" s="50" t="str">
        <f>VLOOKUP(A113,'Enrollee File- PASTE FROM WIKI'!$A:$AQ,43,FALSE)</f>
        <v xml:space="preserve">K227 J.H.S. 227 Edward B. Shallow </v>
      </c>
      <c r="F113" s="35" t="str">
        <f>VLOOKUP(A113,'Enrollee File- PASTE FROM WIKI'!$A:$AG,33,FALSE)</f>
        <v>Up 1 Level</v>
      </c>
      <c r="G113" s="35" t="str">
        <f>VLOOKUP(A113,'Enrollee File- PASTE FROM WIKI'!$A:$AH,34,FALSE)</f>
        <v>Up 1 Level</v>
      </c>
      <c r="H113" s="35" t="str">
        <f>VLOOKUP(A113,'Enrollee File- PASTE FROM WIKI'!$A:$AI,35,FALSE)</f>
        <v>No Change</v>
      </c>
      <c r="I113" s="35">
        <f>VLOOKUP(A113,'Enrollee File- PASTE FROM WIKI'!$A:$AJ,36,FALSE)</f>
        <v>0.75</v>
      </c>
      <c r="J113" s="35" t="str">
        <f>VLOOKUP(A113,'Enrollee File- PASTE FROM WIKI'!$A:$AK,37,FALSE)</f>
        <v>No Change</v>
      </c>
      <c r="K113" s="35" t="str">
        <f>VLOOKUP(A113,'Enrollee File- PASTE FROM WIKI'!$A:$AL,38,FALSE)</f>
        <v>No Change</v>
      </c>
      <c r="L113" s="35" t="str">
        <f>VLOOKUP(A113,'Enrollee File- PASTE FROM WIKI'!$A:$AM,39,FALSE)</f>
        <v>Up 1 Level</v>
      </c>
      <c r="M113" s="35" t="e">
        <f>VLOOKUP(J113,'Enrollee File- PASTE FROM WIKI'!$A:$AG,33,FALSE)</f>
        <v>#N/A</v>
      </c>
      <c r="N113" s="35">
        <f>VLOOKUP(A113,'Enrollee File- PASTE FROM WIKI'!$A:$AN,40,FALSE)</f>
        <v>0.25</v>
      </c>
    </row>
    <row r="114" spans="1:14" ht="28" customHeight="1" x14ac:dyDescent="0.6">
      <c r="A114" s="82" t="str">
        <f>'Enrollee File- PASTE FROM WIKI'!A113</f>
        <v>6e149dc3-fa5a-42e3-9901-a5d700fd70cb</v>
      </c>
      <c r="B114" s="50" t="str">
        <f>VLOOKUP(A114,'Enrollee File- PASTE FROM WIKI'!$A:$D,3,FALSE)</f>
        <v>Robyn Collins</v>
      </c>
      <c r="C114" s="35" t="str">
        <f>VLOOKUP(A114,'Enrollee File- PASTE FROM WIKI'!$A:$D,4,FALSE)</f>
        <v>Enrolled</v>
      </c>
      <c r="D114" s="25" t="str">
        <f>VLOOKUP(A114,'Enrollee File- PASTE FROM WIKI'!$A:$AP,42,FALSE)</f>
        <v>Tatiana Baron</v>
      </c>
      <c r="E114" s="50" t="str">
        <f>VLOOKUP(A114,'Enrollee File- PASTE FROM WIKI'!$A:$AQ,43,FALSE)</f>
        <v xml:space="preserve">M079 Dr. Horan School M079 </v>
      </c>
      <c r="F114" s="35" t="str">
        <f>VLOOKUP(A114,'Enrollee File- PASTE FROM WIKI'!$A:$AG,33,FALSE)</f>
        <v>Up 1 Level</v>
      </c>
      <c r="G114" s="35" t="str">
        <f>VLOOKUP(A114,'Enrollee File- PASTE FROM WIKI'!$A:$AH,34,FALSE)</f>
        <v>Up 2 Levels</v>
      </c>
      <c r="H114" s="35" t="str">
        <f>VLOOKUP(A114,'Enrollee File- PASTE FROM WIKI'!$A:$AI,35,FALSE)</f>
        <v>Up 2 Levels</v>
      </c>
      <c r="I114" s="35">
        <f>VLOOKUP(A114,'Enrollee File- PASTE FROM WIKI'!$A:$AJ,36,FALSE)</f>
        <v>1.5</v>
      </c>
      <c r="J114" s="35" t="str">
        <f>VLOOKUP(A114,'Enrollee File- PASTE FROM WIKI'!$A:$AK,37,FALSE)</f>
        <v>No Change</v>
      </c>
      <c r="K114" s="35" t="str">
        <f>VLOOKUP(A114,'Enrollee File- PASTE FROM WIKI'!$A:$AL,38,FALSE)</f>
        <v>Down 1 Level</v>
      </c>
      <c r="L114" s="35" t="str">
        <f>VLOOKUP(A114,'Enrollee File- PASTE FROM WIKI'!$A:$AM,39,FALSE)</f>
        <v>No Change</v>
      </c>
      <c r="M114" s="35" t="e">
        <f>VLOOKUP(J114,'Enrollee File- PASTE FROM WIKI'!$A:$AG,33,FALSE)</f>
        <v>#N/A</v>
      </c>
      <c r="N114" s="35">
        <f>VLOOKUP(A114,'Enrollee File- PASTE FROM WIKI'!$A:$AN,40,FALSE)</f>
        <v>-0.25</v>
      </c>
    </row>
    <row r="115" spans="1:14" ht="28" customHeight="1" x14ac:dyDescent="0.6">
      <c r="A115" s="82" t="str">
        <f>'Enrollee File- PASTE FROM WIKI'!A114</f>
        <v>89944cae-fa2e-47fe-a8bd-a5bd00f2f710</v>
      </c>
      <c r="B115" s="50" t="str">
        <f>VLOOKUP(A115,'Enrollee File- PASTE FROM WIKI'!$A:$D,3,FALSE)</f>
        <v>Ryan Harold</v>
      </c>
      <c r="C115" s="35" t="str">
        <f>VLOOKUP(A115,'Enrollee File- PASTE FROM WIKI'!$A:$D,4,FALSE)</f>
        <v>Enrolled</v>
      </c>
      <c r="D115" s="25" t="str">
        <f>VLOOKUP(A115,'Enrollee File- PASTE FROM WIKI'!$A:$AP,42,FALSE)</f>
        <v>Kemouy Bhalai</v>
      </c>
      <c r="E115" s="50" t="str">
        <f>VLOOKUP(A115,'Enrollee File- PASTE FROM WIKI'!$A:$AQ,43,FALSE)</f>
        <v xml:space="preserve">K422 Spring Creek Community School </v>
      </c>
      <c r="F115" s="35" t="str">
        <f>VLOOKUP(A115,'Enrollee File- PASTE FROM WIKI'!$A:$AG,33,FALSE)</f>
        <v>No Change</v>
      </c>
      <c r="G115" s="35" t="str">
        <f>VLOOKUP(A115,'Enrollee File- PASTE FROM WIKI'!$A:$AH,34,FALSE)</f>
        <v>Down 1 Level</v>
      </c>
      <c r="H115" s="35" t="str">
        <f>VLOOKUP(A115,'Enrollee File- PASTE FROM WIKI'!$A:$AI,35,FALSE)</f>
        <v>Down 1 Level</v>
      </c>
      <c r="I115" s="35">
        <f>VLOOKUP(A115,'Enrollee File- PASTE FROM WIKI'!$A:$AJ,36,FALSE)</f>
        <v>-0.5</v>
      </c>
      <c r="J115" s="35" t="str">
        <f>VLOOKUP(A115,'Enrollee File- PASTE FROM WIKI'!$A:$AK,37,FALSE)</f>
        <v>Up 1 Level</v>
      </c>
      <c r="K115" s="35" t="str">
        <f>VLOOKUP(A115,'Enrollee File- PASTE FROM WIKI'!$A:$AL,38,FALSE)</f>
        <v>Up 2 Levels</v>
      </c>
      <c r="L115" s="35" t="str">
        <f>VLOOKUP(A115,'Enrollee File- PASTE FROM WIKI'!$A:$AM,39,FALSE)</f>
        <v>Up 1 Level</v>
      </c>
      <c r="M115" s="35" t="e">
        <f>VLOOKUP(J115,'Enrollee File- PASTE FROM WIKI'!$A:$AG,33,FALSE)</f>
        <v>#N/A</v>
      </c>
      <c r="N115" s="35">
        <f>VLOOKUP(A115,'Enrollee File- PASTE FROM WIKI'!$A:$AN,40,FALSE)</f>
        <v>1.25</v>
      </c>
    </row>
    <row r="116" spans="1:14" ht="28" customHeight="1" x14ac:dyDescent="0.6">
      <c r="A116" s="82" t="str">
        <f>'Enrollee File- PASTE FROM WIKI'!A115</f>
        <v>2ac26e5e-59e3-438c-9ebd-a59d00f3052d</v>
      </c>
      <c r="B116" s="50" t="str">
        <f>VLOOKUP(A116,'Enrollee File- PASTE FROM WIKI'!$A:$D,3,FALSE)</f>
        <v>Samantha Brijmohan</v>
      </c>
      <c r="C116" s="35" t="str">
        <f>VLOOKUP(A116,'Enrollee File- PASTE FROM WIKI'!$A:$D,4,FALSE)</f>
        <v>Enrolled</v>
      </c>
      <c r="D116" s="25" t="str">
        <f>VLOOKUP(A116,'Enrollee File- PASTE FROM WIKI'!$A:$AP,42,FALSE)</f>
        <v>Riyad Baksh</v>
      </c>
      <c r="E116" s="50" t="str">
        <f>VLOOKUP(A116,'Enrollee File- PASTE FROM WIKI'!$A:$AQ,43,FALSE)</f>
        <v xml:space="preserve">Q049 P.S. 049 Dorothy Bonawit Kole </v>
      </c>
      <c r="F116" s="35" t="str">
        <f>VLOOKUP(A116,'Enrollee File- PASTE FROM WIKI'!$A:$AG,33,FALSE)</f>
        <v>Up 1 Level</v>
      </c>
      <c r="G116" s="35" t="str">
        <f>VLOOKUP(A116,'Enrollee File- PASTE FROM WIKI'!$A:$AH,34,FALSE)</f>
        <v>No Change</v>
      </c>
      <c r="H116" s="35" t="str">
        <f>VLOOKUP(A116,'Enrollee File- PASTE FROM WIKI'!$A:$AI,35,FALSE)</f>
        <v>No Change</v>
      </c>
      <c r="I116" s="35">
        <f>VLOOKUP(A116,'Enrollee File- PASTE FROM WIKI'!$A:$AJ,36,FALSE)</f>
        <v>0.5</v>
      </c>
      <c r="J116" s="35" t="str">
        <f>VLOOKUP(A116,'Enrollee File- PASTE FROM WIKI'!$A:$AK,37,FALSE)</f>
        <v>Down 1 Level</v>
      </c>
      <c r="K116" s="35" t="str">
        <f>VLOOKUP(A116,'Enrollee File- PASTE FROM WIKI'!$A:$AL,38,FALSE)</f>
        <v>No Change</v>
      </c>
      <c r="L116" s="35" t="str">
        <f>VLOOKUP(A116,'Enrollee File- PASTE FROM WIKI'!$A:$AM,39,FALSE)</f>
        <v>No Change</v>
      </c>
      <c r="M116" s="35" t="e">
        <f>VLOOKUP(J116,'Enrollee File- PASTE FROM WIKI'!$A:$AG,33,FALSE)</f>
        <v>#N/A</v>
      </c>
      <c r="N116" s="35">
        <f>VLOOKUP(A116,'Enrollee File- PASTE FROM WIKI'!$A:$AN,40,FALSE)</f>
        <v>-0.5</v>
      </c>
    </row>
    <row r="117" spans="1:14" ht="28" customHeight="1" x14ac:dyDescent="0.6">
      <c r="A117" s="82" t="str">
        <f>'Enrollee File- PASTE FROM WIKI'!A116</f>
        <v>4da76833-c52b-4305-b27f-a60f0112c445</v>
      </c>
      <c r="B117" s="50" t="str">
        <f>VLOOKUP(A117,'Enrollee File- PASTE FROM WIKI'!$A:$D,3,FALSE)</f>
        <v>Samantha Friend</v>
      </c>
      <c r="C117" s="35" t="str">
        <f>VLOOKUP(A117,'Enrollee File- PASTE FROM WIKI'!$A:$D,4,FALSE)</f>
        <v>Enrolled</v>
      </c>
      <c r="D117" s="25" t="str">
        <f>VLOOKUP(A117,'Enrollee File- PASTE FROM WIKI'!$A:$AP,42,FALSE)</f>
        <v>Shannon Taylor</v>
      </c>
      <c r="E117" s="50" t="str">
        <f>VLOOKUP(A117,'Enrollee File- PASTE FROM WIKI'!$A:$AQ,43,FALSE)</f>
        <v xml:space="preserve">M319 M.S. 319 Maria Teresa </v>
      </c>
      <c r="F117" s="35" t="str">
        <f>VLOOKUP(A117,'Enrollee File- PASTE FROM WIKI'!$A:$AG,33,FALSE)</f>
        <v>No Change</v>
      </c>
      <c r="G117" s="35" t="str">
        <f>VLOOKUP(A117,'Enrollee File- PASTE FROM WIKI'!$A:$AH,34,FALSE)</f>
        <v>No Change</v>
      </c>
      <c r="H117" s="35" t="str">
        <f>VLOOKUP(A117,'Enrollee File- PASTE FROM WIKI'!$A:$AI,35,FALSE)</f>
        <v>No Change</v>
      </c>
      <c r="I117" s="35">
        <f>VLOOKUP(A117,'Enrollee File- PASTE FROM WIKI'!$A:$AJ,36,FALSE)</f>
        <v>0</v>
      </c>
      <c r="J117" s="35" t="str">
        <f>VLOOKUP(A117,'Enrollee File- PASTE FROM WIKI'!$A:$AK,37,FALSE)</f>
        <v>No Change</v>
      </c>
      <c r="K117" s="35" t="str">
        <f>VLOOKUP(A117,'Enrollee File- PASTE FROM WIKI'!$A:$AL,38,FALSE)</f>
        <v>No Change</v>
      </c>
      <c r="L117" s="35" t="str">
        <f>VLOOKUP(A117,'Enrollee File- PASTE FROM WIKI'!$A:$AM,39,FALSE)</f>
        <v>No Change</v>
      </c>
      <c r="M117" s="35" t="e">
        <f>VLOOKUP(J117,'Enrollee File- PASTE FROM WIKI'!$A:$AG,33,FALSE)</f>
        <v>#N/A</v>
      </c>
      <c r="N117" s="35">
        <f>VLOOKUP(A117,'Enrollee File- PASTE FROM WIKI'!$A:$AN,40,FALSE)</f>
        <v>0</v>
      </c>
    </row>
    <row r="118" spans="1:14" ht="28" customHeight="1" x14ac:dyDescent="0.6">
      <c r="A118" s="82" t="str">
        <f>'Enrollee File- PASTE FROM WIKI'!A117</f>
        <v>7958a324-2a83-4a89-8a6c-a52900e9a6c9</v>
      </c>
      <c r="B118" s="50" t="str">
        <f>VLOOKUP(A118,'Enrollee File- PASTE FROM WIKI'!$A:$D,3,FALSE)</f>
        <v>Samuel Carcamo</v>
      </c>
      <c r="C118" s="35" t="str">
        <f>VLOOKUP(A118,'Enrollee File- PASTE FROM WIKI'!$A:$D,4,FALSE)</f>
        <v>Enrolled</v>
      </c>
      <c r="D118" s="25" t="str">
        <f>VLOOKUP(A118,'Enrollee File- PASTE FROM WIKI'!$A:$AP,42,FALSE)</f>
        <v>Angie Torres</v>
      </c>
      <c r="E118" s="50" t="str">
        <f>VLOOKUP(A118,'Enrollee File- PASTE FROM WIKI'!$A:$AQ,43,FALSE)</f>
        <v xml:space="preserve">K422 Spring Creek Community School </v>
      </c>
      <c r="F118" s="35" t="str">
        <f>VLOOKUP(A118,'Enrollee File- PASTE FROM WIKI'!$A:$AG,33,FALSE)</f>
        <v>Up 1 Level</v>
      </c>
      <c r="G118" s="35" t="str">
        <f>VLOOKUP(A118,'Enrollee File- PASTE FROM WIKI'!$A:$AH,34,FALSE)</f>
        <v>Up 1 Level</v>
      </c>
      <c r="H118" s="35" t="str">
        <f>VLOOKUP(A118,'Enrollee File- PASTE FROM WIKI'!$A:$AI,35,FALSE)</f>
        <v>No Change</v>
      </c>
      <c r="I118" s="35">
        <f>VLOOKUP(A118,'Enrollee File- PASTE FROM WIKI'!$A:$AJ,36,FALSE)</f>
        <v>0.75</v>
      </c>
      <c r="J118" s="35" t="str">
        <f>VLOOKUP(A118,'Enrollee File- PASTE FROM WIKI'!$A:$AK,37,FALSE)</f>
        <v>Down 1 Level</v>
      </c>
      <c r="K118" s="35" t="str">
        <f>VLOOKUP(A118,'Enrollee File- PASTE FROM WIKI'!$A:$AL,38,FALSE)</f>
        <v>Down 1 Level</v>
      </c>
      <c r="L118" s="35" t="str">
        <f>VLOOKUP(A118,'Enrollee File- PASTE FROM WIKI'!$A:$AM,39,FALSE)</f>
        <v>Up 1 Level</v>
      </c>
      <c r="M118" s="35" t="e">
        <f>VLOOKUP(J118,'Enrollee File- PASTE FROM WIKI'!$A:$AG,33,FALSE)</f>
        <v>#N/A</v>
      </c>
      <c r="N118" s="35">
        <f>VLOOKUP(A118,'Enrollee File- PASTE FROM WIKI'!$A:$AN,40,FALSE)</f>
        <v>-0.5</v>
      </c>
    </row>
    <row r="119" spans="1:14" ht="28" customHeight="1" x14ac:dyDescent="0.6">
      <c r="A119" s="82" t="str">
        <f>'Enrollee File- PASTE FROM WIKI'!A118</f>
        <v>9c4fe748-f612-452d-8b1e-a5be00eb682b</v>
      </c>
      <c r="B119" s="50" t="str">
        <f>VLOOKUP(A119,'Enrollee File- PASTE FROM WIKI'!$A:$D,3,FALSE)</f>
        <v>Samuel Chase</v>
      </c>
      <c r="C119" s="35" t="str">
        <f>VLOOKUP(A119,'Enrollee File- PASTE FROM WIKI'!$A:$D,4,FALSE)</f>
        <v>Enrolled</v>
      </c>
      <c r="D119" s="25" t="str">
        <f>VLOOKUP(A119,'Enrollee File- PASTE FROM WIKI'!$A:$AP,42,FALSE)</f>
        <v>Shenaz Kapasi</v>
      </c>
      <c r="E119" s="50" t="str">
        <f>VLOOKUP(A119,'Enrollee File- PASTE FROM WIKI'!$A:$AQ,43,FALSE)</f>
        <v xml:space="preserve">X331 The Bronx School of Young Leaders </v>
      </c>
      <c r="F119" s="35" t="str">
        <f>VLOOKUP(A119,'Enrollee File- PASTE FROM WIKI'!$A:$AG,33,FALSE)</f>
        <v>Up 1 Level</v>
      </c>
      <c r="G119" s="35" t="str">
        <f>VLOOKUP(A119,'Enrollee File- PASTE FROM WIKI'!$A:$AH,34,FALSE)</f>
        <v>No Change</v>
      </c>
      <c r="H119" s="35" t="str">
        <f>VLOOKUP(A119,'Enrollee File- PASTE FROM WIKI'!$A:$AI,35,FALSE)</f>
        <v>Up 1 Level</v>
      </c>
      <c r="I119" s="35">
        <f>VLOOKUP(A119,'Enrollee File- PASTE FROM WIKI'!$A:$AJ,36,FALSE)</f>
        <v>0.75</v>
      </c>
      <c r="J119" s="35" t="str">
        <f>VLOOKUP(A119,'Enrollee File- PASTE FROM WIKI'!$A:$AK,37,FALSE)</f>
        <v>No Change</v>
      </c>
      <c r="K119" s="35" t="str">
        <f>VLOOKUP(A119,'Enrollee File- PASTE FROM WIKI'!$A:$AL,38,FALSE)</f>
        <v>No Change</v>
      </c>
      <c r="L119" s="35" t="str">
        <f>VLOOKUP(A119,'Enrollee File- PASTE FROM WIKI'!$A:$AM,39,FALSE)</f>
        <v>Down 1 Level</v>
      </c>
      <c r="M119" s="35" t="e">
        <f>VLOOKUP(J119,'Enrollee File- PASTE FROM WIKI'!$A:$AG,33,FALSE)</f>
        <v>#N/A</v>
      </c>
      <c r="N119" s="35">
        <f>VLOOKUP(A119,'Enrollee File- PASTE FROM WIKI'!$A:$AN,40,FALSE)</f>
        <v>-0.25</v>
      </c>
    </row>
    <row r="120" spans="1:14" ht="28" customHeight="1" x14ac:dyDescent="0.6">
      <c r="A120" s="82" t="str">
        <f>'Enrollee File- PASTE FROM WIKI'!A119</f>
        <v>743cf306-b2a6-403b-a753-a42700abf49c</v>
      </c>
      <c r="B120" s="50" t="str">
        <f>VLOOKUP(A120,'Enrollee File- PASTE FROM WIKI'!$A:$D,3,FALSE)</f>
        <v>Sha-Mecca  Hawkins</v>
      </c>
      <c r="C120" s="35" t="str">
        <f>VLOOKUP(A120,'Enrollee File- PASTE FROM WIKI'!$A:$D,4,FALSE)</f>
        <v>Enrolled</v>
      </c>
      <c r="D120" s="25" t="str">
        <f>VLOOKUP(A120,'Enrollee File- PASTE FROM WIKI'!$A:$AP,42,FALSE)</f>
        <v>Fran Piccone</v>
      </c>
      <c r="E120" s="50" t="str">
        <f>VLOOKUP(A120,'Enrollee File- PASTE FROM WIKI'!$A:$AQ,43,FALSE)</f>
        <v xml:space="preserve">Q137 MS 137 Q </v>
      </c>
      <c r="F120" s="35" t="str">
        <f>VLOOKUP(A120,'Enrollee File- PASTE FROM WIKI'!$A:$AG,33,FALSE)</f>
        <v>No Change</v>
      </c>
      <c r="G120" s="35" t="str">
        <f>VLOOKUP(A120,'Enrollee File- PASTE FROM WIKI'!$A:$AH,34,FALSE)</f>
        <v>Up 1 Level</v>
      </c>
      <c r="H120" s="35" t="str">
        <f>VLOOKUP(A120,'Enrollee File- PASTE FROM WIKI'!$A:$AI,35,FALSE)</f>
        <v>Up 2 Levels</v>
      </c>
      <c r="I120" s="35">
        <f>VLOOKUP(A120,'Enrollee File- PASTE FROM WIKI'!$A:$AJ,36,FALSE)</f>
        <v>0.75</v>
      </c>
      <c r="J120" s="35" t="str">
        <f>VLOOKUP(A120,'Enrollee File- PASTE FROM WIKI'!$A:$AK,37,FALSE)</f>
        <v>Not enough data</v>
      </c>
      <c r="K120" s="35" t="str">
        <f>VLOOKUP(A120,'Enrollee File- PASTE FROM WIKI'!$A:$AL,38,FALSE)</f>
        <v>Not enough data</v>
      </c>
      <c r="L120" s="35" t="str">
        <f>VLOOKUP(A120,'Enrollee File- PASTE FROM WIKI'!$A:$AM,39,FALSE)</f>
        <v>Not enough data</v>
      </c>
      <c r="M120" s="35" t="e">
        <f>VLOOKUP(J120,'Enrollee File- PASTE FROM WIKI'!$A:$AG,33,FALSE)</f>
        <v>#N/A</v>
      </c>
      <c r="N120" s="35" t="str">
        <f>VLOOKUP(A120,'Enrollee File- PASTE FROM WIKI'!$A:$AN,40,FALSE)</f>
        <v>Not enough data</v>
      </c>
    </row>
    <row r="121" spans="1:14" ht="28" customHeight="1" x14ac:dyDescent="0.6">
      <c r="A121" s="82" t="str">
        <f>'Enrollee File- PASTE FROM WIKI'!A120</f>
        <v>07642304-df7e-4d7a-a21a-a56d0115d4d5</v>
      </c>
      <c r="B121" s="50" t="str">
        <f>VLOOKUP(A121,'Enrollee File- PASTE FROM WIKI'!$A:$D,3,FALSE)</f>
        <v>Shalyce Barnes</v>
      </c>
      <c r="C121" s="35" t="str">
        <f>VLOOKUP(A121,'Enrollee File- PASTE FROM WIKI'!$A:$D,4,FALSE)</f>
        <v>Enrolled</v>
      </c>
      <c r="D121" s="25" t="str">
        <f>VLOOKUP(A121,'Enrollee File- PASTE FROM WIKI'!$A:$AP,42,FALSE)</f>
        <v>Drusilla Sawyer</v>
      </c>
      <c r="E121" s="50" t="str">
        <f>VLOOKUP(A121,'Enrollee File- PASTE FROM WIKI'!$A:$AQ,43,FALSE)</f>
        <v xml:space="preserve">K422 Spring Creek Community School </v>
      </c>
      <c r="F121" s="35" t="str">
        <f>VLOOKUP(A121,'Enrollee File- PASTE FROM WIKI'!$A:$AG,33,FALSE)</f>
        <v>Up 1 Level</v>
      </c>
      <c r="G121" s="35" t="str">
        <f>VLOOKUP(A121,'Enrollee File- PASTE FROM WIKI'!$A:$AH,34,FALSE)</f>
        <v>Up 1 Level</v>
      </c>
      <c r="H121" s="35" t="str">
        <f>VLOOKUP(A121,'Enrollee File- PASTE FROM WIKI'!$A:$AI,35,FALSE)</f>
        <v>No Change</v>
      </c>
      <c r="I121" s="35">
        <f>VLOOKUP(A121,'Enrollee File- PASTE FROM WIKI'!$A:$AJ,36,FALSE)</f>
        <v>0.75</v>
      </c>
      <c r="J121" s="35" t="str">
        <f>VLOOKUP(A121,'Enrollee File- PASTE FROM WIKI'!$A:$AK,37,FALSE)</f>
        <v>No Change</v>
      </c>
      <c r="K121" s="35" t="str">
        <f>VLOOKUP(A121,'Enrollee File- PASTE FROM WIKI'!$A:$AL,38,FALSE)</f>
        <v>No Change</v>
      </c>
      <c r="L121" s="35" t="str">
        <f>VLOOKUP(A121,'Enrollee File- PASTE FROM WIKI'!$A:$AM,39,FALSE)</f>
        <v>Up 1 Level</v>
      </c>
      <c r="M121" s="35" t="e">
        <f>VLOOKUP(J121,'Enrollee File- PASTE FROM WIKI'!$A:$AG,33,FALSE)</f>
        <v>#N/A</v>
      </c>
      <c r="N121" s="35">
        <f>VLOOKUP(A121,'Enrollee File- PASTE FROM WIKI'!$A:$AN,40,FALSE)</f>
        <v>0.25</v>
      </c>
    </row>
    <row r="122" spans="1:14" ht="28" customHeight="1" x14ac:dyDescent="0.6">
      <c r="A122" s="82" t="str">
        <f>'Enrollee File- PASTE FROM WIKI'!A121</f>
        <v>4fe73d08-ef77-404a-bc8e-a528017373c0</v>
      </c>
      <c r="B122" s="50" t="str">
        <f>VLOOKUP(A122,'Enrollee File- PASTE FROM WIKI'!$A:$D,3,FALSE)</f>
        <v>Shanel Johnson</v>
      </c>
      <c r="C122" s="35" t="str">
        <f>VLOOKUP(A122,'Enrollee File- PASTE FROM WIKI'!$A:$D,4,FALSE)</f>
        <v>Enrolled</v>
      </c>
      <c r="D122" s="25" t="str">
        <f>VLOOKUP(A122,'Enrollee File- PASTE FROM WIKI'!$A:$AP,42,FALSE)</f>
        <v>Gabrielle Lee</v>
      </c>
      <c r="E122" s="50" t="str">
        <f>VLOOKUP(A122,'Enrollee File- PASTE FROM WIKI'!$A:$AQ,43,FALSE)</f>
        <v xml:space="preserve">X089 P.S. 089 Bronx </v>
      </c>
      <c r="F122" s="35" t="str">
        <f>VLOOKUP(A122,'Enrollee File- PASTE FROM WIKI'!$A:$AG,33,FALSE)</f>
        <v>Up 1 Level</v>
      </c>
      <c r="G122" s="35" t="str">
        <f>VLOOKUP(A122,'Enrollee File- PASTE FROM WIKI'!$A:$AH,34,FALSE)</f>
        <v>Up 1 Level</v>
      </c>
      <c r="H122" s="35" t="str">
        <f>VLOOKUP(A122,'Enrollee File- PASTE FROM WIKI'!$A:$AI,35,FALSE)</f>
        <v>Up 2 Levels</v>
      </c>
      <c r="I122" s="35">
        <f>VLOOKUP(A122,'Enrollee File- PASTE FROM WIKI'!$A:$AJ,36,FALSE)</f>
        <v>1.25</v>
      </c>
      <c r="J122" s="35" t="str">
        <f>VLOOKUP(A122,'Enrollee File- PASTE FROM WIKI'!$A:$AK,37,FALSE)</f>
        <v>No Change</v>
      </c>
      <c r="K122" s="35" t="str">
        <f>VLOOKUP(A122,'Enrollee File- PASTE FROM WIKI'!$A:$AL,38,FALSE)</f>
        <v>No Change</v>
      </c>
      <c r="L122" s="35" t="str">
        <f>VLOOKUP(A122,'Enrollee File- PASTE FROM WIKI'!$A:$AM,39,FALSE)</f>
        <v>No Change</v>
      </c>
      <c r="M122" s="35" t="e">
        <f>VLOOKUP(J122,'Enrollee File- PASTE FROM WIKI'!$A:$AG,33,FALSE)</f>
        <v>#N/A</v>
      </c>
      <c r="N122" s="35">
        <f>VLOOKUP(A122,'Enrollee File- PASTE FROM WIKI'!$A:$AN,40,FALSE)</f>
        <v>0</v>
      </c>
    </row>
    <row r="123" spans="1:14" ht="28" customHeight="1" x14ac:dyDescent="0.6">
      <c r="A123" s="82" t="str">
        <f>'Enrollee File- PASTE FROM WIKI'!A122</f>
        <v>63d424ae-8882-48fd-a78f-a57b00fc38ad</v>
      </c>
      <c r="B123" s="50" t="str">
        <f>VLOOKUP(A123,'Enrollee File- PASTE FROM WIKI'!$A:$D,3,FALSE)</f>
        <v>Shaniya Spencer</v>
      </c>
      <c r="C123" s="35" t="str">
        <f>VLOOKUP(A123,'Enrollee File- PASTE FROM WIKI'!$A:$D,4,FALSE)</f>
        <v>Enrolled</v>
      </c>
      <c r="D123" s="25" t="str">
        <f>VLOOKUP(A123,'Enrollee File- PASTE FROM WIKI'!$A:$AP,42,FALSE)</f>
        <v>Julia DeCoteau</v>
      </c>
      <c r="E123" s="50" t="str">
        <f>VLOOKUP(A123,'Enrollee File- PASTE FROM WIKI'!$A:$AQ,43,FALSE)</f>
        <v xml:space="preserve">K671 Mott Hall Bridges </v>
      </c>
      <c r="F123" s="35" t="str">
        <f>VLOOKUP(A123,'Enrollee File- PASTE FROM WIKI'!$A:$AG,33,FALSE)</f>
        <v>No Change</v>
      </c>
      <c r="G123" s="35" t="str">
        <f>VLOOKUP(A123,'Enrollee File- PASTE FROM WIKI'!$A:$AH,34,FALSE)</f>
        <v>Up 1 Level</v>
      </c>
      <c r="H123" s="35" t="str">
        <f>VLOOKUP(A123,'Enrollee File- PASTE FROM WIKI'!$A:$AI,35,FALSE)</f>
        <v>No Change</v>
      </c>
      <c r="I123" s="35">
        <f>VLOOKUP(A123,'Enrollee File- PASTE FROM WIKI'!$A:$AJ,36,FALSE)</f>
        <v>0.25</v>
      </c>
      <c r="J123" s="35" t="str">
        <f>VLOOKUP(A123,'Enrollee File- PASTE FROM WIKI'!$A:$AK,37,FALSE)</f>
        <v>Down 1 Level</v>
      </c>
      <c r="K123" s="35" t="str">
        <f>VLOOKUP(A123,'Enrollee File- PASTE FROM WIKI'!$A:$AL,38,FALSE)</f>
        <v>Up 1 Level</v>
      </c>
      <c r="L123" s="35" t="str">
        <f>VLOOKUP(A123,'Enrollee File- PASTE FROM WIKI'!$A:$AM,39,FALSE)</f>
        <v>Up 1 Level</v>
      </c>
      <c r="M123" s="35" t="e">
        <f>VLOOKUP(J123,'Enrollee File- PASTE FROM WIKI'!$A:$AG,33,FALSE)</f>
        <v>#N/A</v>
      </c>
      <c r="N123" s="35">
        <f>VLOOKUP(A123,'Enrollee File- PASTE FROM WIKI'!$A:$AN,40,FALSE)</f>
        <v>0</v>
      </c>
    </row>
    <row r="124" spans="1:14" ht="28" customHeight="1" x14ac:dyDescent="0.6">
      <c r="A124" s="82" t="str">
        <f>'Enrollee File- PASTE FROM WIKI'!A123</f>
        <v>3c834288-ef27-4064-b118-a5f500d8fed8</v>
      </c>
      <c r="B124" s="50" t="str">
        <f>VLOOKUP(A124,'Enrollee File- PASTE FROM WIKI'!$A:$D,3,FALSE)</f>
        <v>Shannon Boice</v>
      </c>
      <c r="C124" s="35" t="str">
        <f>VLOOKUP(A124,'Enrollee File- PASTE FROM WIKI'!$A:$D,4,FALSE)</f>
        <v>Enrolled</v>
      </c>
      <c r="D124" s="25" t="str">
        <f>VLOOKUP(A124,'Enrollee File- PASTE FROM WIKI'!$A:$AP,42,FALSE)</f>
        <v>Christina Allen</v>
      </c>
      <c r="E124" s="50" t="str">
        <f>VLOOKUP(A124,'Enrollee File- PASTE FROM WIKI'!$A:$AQ,43,FALSE)</f>
        <v xml:space="preserve">X352 The Vida Bogart School for All Children </v>
      </c>
      <c r="F124" s="35" t="str">
        <f>VLOOKUP(A124,'Enrollee File- PASTE FROM WIKI'!$A:$AG,33,FALSE)</f>
        <v>Up 1 Level</v>
      </c>
      <c r="G124" s="35" t="str">
        <f>VLOOKUP(A124,'Enrollee File- PASTE FROM WIKI'!$A:$AH,34,FALSE)</f>
        <v>No Change</v>
      </c>
      <c r="H124" s="35" t="str">
        <f>VLOOKUP(A124,'Enrollee File- PASTE FROM WIKI'!$A:$AI,35,FALSE)</f>
        <v>Up 1 Level</v>
      </c>
      <c r="I124" s="35">
        <f>VLOOKUP(A124,'Enrollee File- PASTE FROM WIKI'!$A:$AJ,36,FALSE)</f>
        <v>0.75</v>
      </c>
      <c r="J124" s="35" t="str">
        <f>VLOOKUP(A124,'Enrollee File- PASTE FROM WIKI'!$A:$AK,37,FALSE)</f>
        <v>No Change</v>
      </c>
      <c r="K124" s="35" t="str">
        <f>VLOOKUP(A124,'Enrollee File- PASTE FROM WIKI'!$A:$AL,38,FALSE)</f>
        <v>No Change</v>
      </c>
      <c r="L124" s="35" t="str">
        <f>VLOOKUP(A124,'Enrollee File- PASTE FROM WIKI'!$A:$AM,39,FALSE)</f>
        <v>No Change</v>
      </c>
      <c r="M124" s="35" t="e">
        <f>VLOOKUP(J124,'Enrollee File- PASTE FROM WIKI'!$A:$AG,33,FALSE)</f>
        <v>#N/A</v>
      </c>
      <c r="N124" s="35">
        <f>VLOOKUP(A124,'Enrollee File- PASTE FROM WIKI'!$A:$AN,40,FALSE)</f>
        <v>0</v>
      </c>
    </row>
    <row r="125" spans="1:14" ht="28" customHeight="1" x14ac:dyDescent="0.6">
      <c r="A125" s="82" t="str">
        <f>'Enrollee File- PASTE FROM WIKI'!A124</f>
        <v>59217436-8317-487d-90ba-a2ee00a51dc5</v>
      </c>
      <c r="B125" s="50" t="str">
        <f>VLOOKUP(A125,'Enrollee File- PASTE FROM WIKI'!$A:$D,3,FALSE)</f>
        <v>Shantae Renfroe</v>
      </c>
      <c r="C125" s="35" t="str">
        <f>VLOOKUP(A125,'Enrollee File- PASTE FROM WIKI'!$A:$D,4,FALSE)</f>
        <v>Enrolled</v>
      </c>
      <c r="D125" s="25" t="str">
        <f>VLOOKUP(A125,'Enrollee File- PASTE FROM WIKI'!$A:$AP,42,FALSE)</f>
        <v>Lynda Baker | Marcia  Wint</v>
      </c>
      <c r="E125" s="50" t="str">
        <f>VLOOKUP(A125,'Enrollee File- PASTE FROM WIKI'!$A:$AQ,43,FALSE)</f>
        <v xml:space="preserve">X296 South Bronx Academy for Applied Media </v>
      </c>
      <c r="F125" s="35" t="str">
        <f>VLOOKUP(A125,'Enrollee File- PASTE FROM WIKI'!$A:$AG,33,FALSE)</f>
        <v>Up 1 Level</v>
      </c>
      <c r="G125" s="35" t="str">
        <f>VLOOKUP(A125,'Enrollee File- PASTE FROM WIKI'!$A:$AH,34,FALSE)</f>
        <v>No Change</v>
      </c>
      <c r="H125" s="35" t="str">
        <f>VLOOKUP(A125,'Enrollee File- PASTE FROM WIKI'!$A:$AI,35,FALSE)</f>
        <v>No Change</v>
      </c>
      <c r="I125" s="35">
        <f>VLOOKUP(A125,'Enrollee File- PASTE FROM WIKI'!$A:$AJ,36,FALSE)</f>
        <v>0.5</v>
      </c>
      <c r="J125" s="35" t="str">
        <f>VLOOKUP(A125,'Enrollee File- PASTE FROM WIKI'!$A:$AK,37,FALSE)</f>
        <v>No Change</v>
      </c>
      <c r="K125" s="35" t="str">
        <f>VLOOKUP(A125,'Enrollee File- PASTE FROM WIKI'!$A:$AL,38,FALSE)</f>
        <v>No Change</v>
      </c>
      <c r="L125" s="35" t="str">
        <f>VLOOKUP(A125,'Enrollee File- PASTE FROM WIKI'!$A:$AM,39,FALSE)</f>
        <v>No Change</v>
      </c>
      <c r="M125" s="35" t="e">
        <f>VLOOKUP(J125,'Enrollee File- PASTE FROM WIKI'!$A:$AG,33,FALSE)</f>
        <v>#N/A</v>
      </c>
      <c r="N125" s="35">
        <f>VLOOKUP(A125,'Enrollee File- PASTE FROM WIKI'!$A:$AN,40,FALSE)</f>
        <v>0</v>
      </c>
    </row>
    <row r="126" spans="1:14" ht="28" customHeight="1" x14ac:dyDescent="0.6">
      <c r="A126" s="82" t="str">
        <f>'Enrollee File- PASTE FROM WIKI'!A125</f>
        <v>a76281cb-e779-47ed-a01c-a5ec011039c3</v>
      </c>
      <c r="B126" s="50" t="str">
        <f>VLOOKUP(A126,'Enrollee File- PASTE FROM WIKI'!$A:$D,3,FALSE)</f>
        <v>Shatiqua Burkett</v>
      </c>
      <c r="C126" s="35" t="str">
        <f>VLOOKUP(A126,'Enrollee File- PASTE FROM WIKI'!$A:$D,4,FALSE)</f>
        <v>Enrolled</v>
      </c>
      <c r="D126" s="25" t="str">
        <f>VLOOKUP(A126,'Enrollee File- PASTE FROM WIKI'!$A:$AP,42,FALSE)</f>
        <v>Jackie  Geary</v>
      </c>
      <c r="E126" s="50" t="str">
        <f>VLOOKUP(A126,'Enrollee File- PASTE FROM WIKI'!$A:$AQ,43,FALSE)</f>
        <v xml:space="preserve">K053 P.S. K053 </v>
      </c>
      <c r="F126" s="35" t="str">
        <f>VLOOKUP(A126,'Enrollee File- PASTE FROM WIKI'!$A:$AG,33,FALSE)</f>
        <v>No Change</v>
      </c>
      <c r="G126" s="35" t="str">
        <f>VLOOKUP(A126,'Enrollee File- PASTE FROM WIKI'!$A:$AH,34,FALSE)</f>
        <v>No Change</v>
      </c>
      <c r="H126" s="35" t="str">
        <f>VLOOKUP(A126,'Enrollee File- PASTE FROM WIKI'!$A:$AI,35,FALSE)</f>
        <v>Up 1 Level</v>
      </c>
      <c r="I126" s="35">
        <f>VLOOKUP(A126,'Enrollee File- PASTE FROM WIKI'!$A:$AJ,36,FALSE)</f>
        <v>0.25</v>
      </c>
      <c r="J126" s="35" t="str">
        <f>VLOOKUP(A126,'Enrollee File- PASTE FROM WIKI'!$A:$AK,37,FALSE)</f>
        <v>No Change</v>
      </c>
      <c r="K126" s="35" t="str">
        <f>VLOOKUP(A126,'Enrollee File- PASTE FROM WIKI'!$A:$AL,38,FALSE)</f>
        <v>Up 1 Level</v>
      </c>
      <c r="L126" s="35" t="str">
        <f>VLOOKUP(A126,'Enrollee File- PASTE FROM WIKI'!$A:$AM,39,FALSE)</f>
        <v>No Change</v>
      </c>
      <c r="M126" s="35" t="e">
        <f>VLOOKUP(J126,'Enrollee File- PASTE FROM WIKI'!$A:$AG,33,FALSE)</f>
        <v>#N/A</v>
      </c>
      <c r="N126" s="35">
        <f>VLOOKUP(A126,'Enrollee File- PASTE FROM WIKI'!$A:$AN,40,FALSE)</f>
        <v>0.25</v>
      </c>
    </row>
    <row r="127" spans="1:14" ht="28" customHeight="1" x14ac:dyDescent="0.6">
      <c r="A127" s="82" t="str">
        <f>'Enrollee File- PASTE FROM WIKI'!A126</f>
        <v>f6ee2915-f659-4812-841b-a3d9014b3978</v>
      </c>
      <c r="B127" s="50" t="str">
        <f>VLOOKUP(A127,'Enrollee File- PASTE FROM WIKI'!$A:$D,3,FALSE)</f>
        <v xml:space="preserve">Shena Brackenridge </v>
      </c>
      <c r="C127" s="35" t="str">
        <f>VLOOKUP(A127,'Enrollee File- PASTE FROM WIKI'!$A:$D,4,FALSE)</f>
        <v>Enrolled</v>
      </c>
      <c r="D127" s="25" t="str">
        <f>VLOOKUP(A127,'Enrollee File- PASTE FROM WIKI'!$A:$AP,42,FALSE)</f>
        <v>Lauren Ravit-Franceskin</v>
      </c>
      <c r="E127" s="50" t="str">
        <f>VLOOKUP(A127,'Enrollee File- PASTE FROM WIKI'!$A:$AQ,43,FALSE)</f>
        <v xml:space="preserve">M314 Muscota </v>
      </c>
      <c r="F127" s="35" t="str">
        <f>VLOOKUP(A127,'Enrollee File- PASTE FROM WIKI'!$A:$AG,33,FALSE)</f>
        <v>No Change</v>
      </c>
      <c r="G127" s="35" t="str">
        <f>VLOOKUP(A127,'Enrollee File- PASTE FROM WIKI'!$A:$AH,34,FALSE)</f>
        <v>Down 1 Level</v>
      </c>
      <c r="H127" s="35" t="str">
        <f>VLOOKUP(A127,'Enrollee File- PASTE FROM WIKI'!$A:$AI,35,FALSE)</f>
        <v>No Change</v>
      </c>
      <c r="I127" s="35">
        <f>VLOOKUP(A127,'Enrollee File- PASTE FROM WIKI'!$A:$AJ,36,FALSE)</f>
        <v>-0.25</v>
      </c>
      <c r="J127" s="35" t="str">
        <f>VLOOKUP(A127,'Enrollee File- PASTE FROM WIKI'!$A:$AK,37,FALSE)</f>
        <v>No Change</v>
      </c>
      <c r="K127" s="35" t="str">
        <f>VLOOKUP(A127,'Enrollee File- PASTE FROM WIKI'!$A:$AL,38,FALSE)</f>
        <v>No Change</v>
      </c>
      <c r="L127" s="35" t="str">
        <f>VLOOKUP(A127,'Enrollee File- PASTE FROM WIKI'!$A:$AM,39,FALSE)</f>
        <v>No Change</v>
      </c>
      <c r="M127" s="35" t="e">
        <f>VLOOKUP(J127,'Enrollee File- PASTE FROM WIKI'!$A:$AG,33,FALSE)</f>
        <v>#N/A</v>
      </c>
      <c r="N127" s="35">
        <f>VLOOKUP(A127,'Enrollee File- PASTE FROM WIKI'!$A:$AN,40,FALSE)</f>
        <v>0</v>
      </c>
    </row>
    <row r="128" spans="1:14" ht="28" customHeight="1" x14ac:dyDescent="0.6">
      <c r="A128" s="82" t="str">
        <f>'Enrollee File- PASTE FROM WIKI'!A127</f>
        <v>010df90f-33bf-4f71-9aec-a5c401704fcf</v>
      </c>
      <c r="B128" s="50" t="str">
        <f>VLOOKUP(A128,'Enrollee File- PASTE FROM WIKI'!$A:$D,3,FALSE)</f>
        <v>Solomon Fisher-Smith</v>
      </c>
      <c r="C128" s="35" t="str">
        <f>VLOOKUP(A128,'Enrollee File- PASTE FROM WIKI'!$A:$D,4,FALSE)</f>
        <v>Enrolled</v>
      </c>
      <c r="D128" s="25" t="str">
        <f>VLOOKUP(A128,'Enrollee File- PASTE FROM WIKI'!$A:$AP,42,FALSE)</f>
        <v>Breanne Young</v>
      </c>
      <c r="E128" s="50" t="str">
        <f>VLOOKUP(A128,'Enrollee File- PASTE FROM WIKI'!$A:$AQ,43,FALSE)</f>
        <v xml:space="preserve">K549 Bushwick School for Social Justice </v>
      </c>
      <c r="F128" s="35" t="str">
        <f>VLOOKUP(A128,'Enrollee File- PASTE FROM WIKI'!$A:$AG,33,FALSE)</f>
        <v>Up 1 Level</v>
      </c>
      <c r="G128" s="35" t="str">
        <f>VLOOKUP(A128,'Enrollee File- PASTE FROM WIKI'!$A:$AH,34,FALSE)</f>
        <v>No Change</v>
      </c>
      <c r="H128" s="35" t="str">
        <f>VLOOKUP(A128,'Enrollee File- PASTE FROM WIKI'!$A:$AI,35,FALSE)</f>
        <v>No Change</v>
      </c>
      <c r="I128" s="35">
        <f>VLOOKUP(A128,'Enrollee File- PASTE FROM WIKI'!$A:$AJ,36,FALSE)</f>
        <v>0.5</v>
      </c>
      <c r="J128" s="35" t="str">
        <f>VLOOKUP(A128,'Enrollee File- PASTE FROM WIKI'!$A:$AK,37,FALSE)</f>
        <v>No Change</v>
      </c>
      <c r="K128" s="35" t="str">
        <f>VLOOKUP(A128,'Enrollee File- PASTE FROM WIKI'!$A:$AL,38,FALSE)</f>
        <v>Up 1 Level</v>
      </c>
      <c r="L128" s="35" t="str">
        <f>VLOOKUP(A128,'Enrollee File- PASTE FROM WIKI'!$A:$AM,39,FALSE)</f>
        <v>Up 1 Level</v>
      </c>
      <c r="M128" s="35" t="e">
        <f>VLOOKUP(J128,'Enrollee File- PASTE FROM WIKI'!$A:$AG,33,FALSE)</f>
        <v>#N/A</v>
      </c>
      <c r="N128" s="35">
        <f>VLOOKUP(A128,'Enrollee File- PASTE FROM WIKI'!$A:$AN,40,FALSE)</f>
        <v>0.5</v>
      </c>
    </row>
    <row r="129" spans="1:14" ht="28" customHeight="1" x14ac:dyDescent="0.6">
      <c r="A129" s="82" t="str">
        <f>'Enrollee File- PASTE FROM WIKI'!A128</f>
        <v>fdca5cfe-0760-4d5a-bdd5-a15d012d6591</v>
      </c>
      <c r="B129" s="50" t="str">
        <f>VLOOKUP(A129,'Enrollee File- PASTE FROM WIKI'!$A:$D,3,FALSE)</f>
        <v>Stephen Davis-Kos</v>
      </c>
      <c r="C129" s="35" t="str">
        <f>VLOOKUP(A129,'Enrollee File- PASTE FROM WIKI'!$A:$D,4,FALSE)</f>
        <v>Enrolled</v>
      </c>
      <c r="D129" s="25" t="str">
        <f>VLOOKUP(A129,'Enrollee File- PASTE FROM WIKI'!$A:$AP,42,FALSE)</f>
        <v>Jason Petsch</v>
      </c>
      <c r="E129" s="50" t="str">
        <f>VLOOKUP(A129,'Enrollee File- PASTE FROM WIKI'!$A:$AQ,43,FALSE)</f>
        <v xml:space="preserve">X228 MS 228 Jonas Bronck Academy </v>
      </c>
      <c r="F129" s="35" t="str">
        <f>VLOOKUP(A129,'Enrollee File- PASTE FROM WIKI'!$A:$AG,33,FALSE)</f>
        <v>No Change</v>
      </c>
      <c r="G129" s="35" t="str">
        <f>VLOOKUP(A129,'Enrollee File- PASTE FROM WIKI'!$A:$AH,34,FALSE)</f>
        <v>Up 1 Level</v>
      </c>
      <c r="H129" s="35" t="str">
        <f>VLOOKUP(A129,'Enrollee File- PASTE FROM WIKI'!$A:$AI,35,FALSE)</f>
        <v>No Change</v>
      </c>
      <c r="I129" s="35">
        <f>VLOOKUP(A129,'Enrollee File- PASTE FROM WIKI'!$A:$AJ,36,FALSE)</f>
        <v>0.25</v>
      </c>
      <c r="J129" s="35" t="str">
        <f>VLOOKUP(A129,'Enrollee File- PASTE FROM WIKI'!$A:$AK,37,FALSE)</f>
        <v>No Change</v>
      </c>
      <c r="K129" s="35" t="str">
        <f>VLOOKUP(A129,'Enrollee File- PASTE FROM WIKI'!$A:$AL,38,FALSE)</f>
        <v>No Change</v>
      </c>
      <c r="L129" s="35" t="str">
        <f>VLOOKUP(A129,'Enrollee File- PASTE FROM WIKI'!$A:$AM,39,FALSE)</f>
        <v>Up 1 Level</v>
      </c>
      <c r="M129" s="35" t="e">
        <f>VLOOKUP(J129,'Enrollee File- PASTE FROM WIKI'!$A:$AG,33,FALSE)</f>
        <v>#N/A</v>
      </c>
      <c r="N129" s="35">
        <f>VLOOKUP(A129,'Enrollee File- PASTE FROM WIKI'!$A:$AN,40,FALSE)</f>
        <v>0.25</v>
      </c>
    </row>
    <row r="130" spans="1:14" ht="28" customHeight="1" x14ac:dyDescent="0.6">
      <c r="A130" s="82" t="str">
        <f>'Enrollee File- PASTE FROM WIKI'!A129</f>
        <v>1c794496-f6fc-4207-a34f-a0d900fb2a7f</v>
      </c>
      <c r="B130" s="50" t="str">
        <f>VLOOKUP(A130,'Enrollee File- PASTE FROM WIKI'!$A:$D,3,FALSE)</f>
        <v>Stephen Ianiere</v>
      </c>
      <c r="C130" s="35" t="str">
        <f>VLOOKUP(A130,'Enrollee File- PASTE FROM WIKI'!$A:$D,4,FALSE)</f>
        <v>Enrolled</v>
      </c>
      <c r="D130" s="25" t="str">
        <f>VLOOKUP(A130,'Enrollee File- PASTE FROM WIKI'!$A:$AP,42,FALSE)</f>
        <v>Osvaldo Claudio</v>
      </c>
      <c r="E130" s="50" t="str">
        <f>VLOOKUP(A130,'Enrollee File- PASTE FROM WIKI'!$A:$AQ,43,FALSE)</f>
        <v xml:space="preserve">K373 P.S. 373 - Brooklyn Transition Center </v>
      </c>
      <c r="F130" s="35" t="str">
        <f>VLOOKUP(A130,'Enrollee File- PASTE FROM WIKI'!$A:$AG,33,FALSE)</f>
        <v>Up 1 Level</v>
      </c>
      <c r="G130" s="35" t="str">
        <f>VLOOKUP(A130,'Enrollee File- PASTE FROM WIKI'!$A:$AH,34,FALSE)</f>
        <v>Down 1 Level</v>
      </c>
      <c r="H130" s="35" t="str">
        <f>VLOOKUP(A130,'Enrollee File- PASTE FROM WIKI'!$A:$AI,35,FALSE)</f>
        <v>No Change</v>
      </c>
      <c r="I130" s="35">
        <f>VLOOKUP(A130,'Enrollee File- PASTE FROM WIKI'!$A:$AJ,36,FALSE)</f>
        <v>0.25</v>
      </c>
      <c r="J130" s="35" t="str">
        <f>VLOOKUP(A130,'Enrollee File- PASTE FROM WIKI'!$A:$AK,37,FALSE)</f>
        <v>No Change</v>
      </c>
      <c r="K130" s="35" t="str">
        <f>VLOOKUP(A130,'Enrollee File- PASTE FROM WIKI'!$A:$AL,38,FALSE)</f>
        <v>Up 1 Level</v>
      </c>
      <c r="L130" s="35" t="str">
        <f>VLOOKUP(A130,'Enrollee File- PASTE FROM WIKI'!$A:$AM,39,FALSE)</f>
        <v>Up 1 Level</v>
      </c>
      <c r="M130" s="35" t="e">
        <f>VLOOKUP(J130,'Enrollee File- PASTE FROM WIKI'!$A:$AG,33,FALSE)</f>
        <v>#N/A</v>
      </c>
      <c r="N130" s="35">
        <f>VLOOKUP(A130,'Enrollee File- PASTE FROM WIKI'!$A:$AN,40,FALSE)</f>
        <v>0.5</v>
      </c>
    </row>
    <row r="131" spans="1:14" ht="28" customHeight="1" x14ac:dyDescent="0.6">
      <c r="A131" s="82" t="str">
        <f>'Enrollee File- PASTE FROM WIKI'!A130</f>
        <v>711e5c39-3de5-4cbc-a50b-a5c001040fbe</v>
      </c>
      <c r="B131" s="50" t="str">
        <f>VLOOKUP(A131,'Enrollee File- PASTE FROM WIKI'!$A:$D,3,FALSE)</f>
        <v xml:space="preserve">Sydney  King </v>
      </c>
      <c r="C131" s="35" t="str">
        <f>VLOOKUP(A131,'Enrollee File- PASTE FROM WIKI'!$A:$D,4,FALSE)</f>
        <v>Enrolled</v>
      </c>
      <c r="D131" s="25" t="str">
        <f>VLOOKUP(A131,'Enrollee File- PASTE FROM WIKI'!$A:$AP,42,FALSE)</f>
        <v>Patrice Saunders</v>
      </c>
      <c r="E131" s="50" t="str">
        <f>VLOOKUP(A131,'Enrollee File- PASTE FROM WIKI'!$A:$AQ,43,FALSE)</f>
        <v xml:space="preserve">Q319 Village Academy </v>
      </c>
      <c r="F131" s="35" t="str">
        <f>VLOOKUP(A131,'Enrollee File- PASTE FROM WIKI'!$A:$AG,33,FALSE)</f>
        <v>No Change</v>
      </c>
      <c r="G131" s="35" t="str">
        <f>VLOOKUP(A131,'Enrollee File- PASTE FROM WIKI'!$A:$AH,34,FALSE)</f>
        <v>No Change</v>
      </c>
      <c r="H131" s="35" t="str">
        <f>VLOOKUP(A131,'Enrollee File- PASTE FROM WIKI'!$A:$AI,35,FALSE)</f>
        <v>Up 1 Level</v>
      </c>
      <c r="I131" s="35">
        <f>VLOOKUP(A131,'Enrollee File- PASTE FROM WIKI'!$A:$AJ,36,FALSE)</f>
        <v>0.25</v>
      </c>
      <c r="J131" s="35" t="str">
        <f>VLOOKUP(A131,'Enrollee File- PASTE FROM WIKI'!$A:$AK,37,FALSE)</f>
        <v>No Change</v>
      </c>
      <c r="K131" s="35" t="str">
        <f>VLOOKUP(A131,'Enrollee File- PASTE FROM WIKI'!$A:$AL,38,FALSE)</f>
        <v>Up 1 Level</v>
      </c>
      <c r="L131" s="35" t="str">
        <f>VLOOKUP(A131,'Enrollee File- PASTE FROM WIKI'!$A:$AM,39,FALSE)</f>
        <v>Down 1 Level</v>
      </c>
      <c r="M131" s="35" t="e">
        <f>VLOOKUP(J131,'Enrollee File- PASTE FROM WIKI'!$A:$AG,33,FALSE)</f>
        <v>#N/A</v>
      </c>
      <c r="N131" s="35">
        <f>VLOOKUP(A131,'Enrollee File- PASTE FROM WIKI'!$A:$AN,40,FALSE)</f>
        <v>0</v>
      </c>
    </row>
    <row r="132" spans="1:14" ht="28" customHeight="1" x14ac:dyDescent="0.6">
      <c r="A132" s="82" t="str">
        <f>'Enrollee File- PASTE FROM WIKI'!A131</f>
        <v>2a4ef03a-3a1c-44c2-b0b2-a5ca0184d38e</v>
      </c>
      <c r="B132" s="50" t="str">
        <f>VLOOKUP(A132,'Enrollee File- PASTE FROM WIKI'!$A:$D,3,FALSE)</f>
        <v>Tannisha  Mohammed</v>
      </c>
      <c r="C132" s="35" t="str">
        <f>VLOOKUP(A132,'Enrollee File- PASTE FROM WIKI'!$A:$D,4,FALSE)</f>
        <v>Enrolled</v>
      </c>
      <c r="D132" s="25" t="str">
        <f>VLOOKUP(A132,'Enrollee File- PASTE FROM WIKI'!$A:$AP,42,FALSE)</f>
        <v>Luann Milito</v>
      </c>
      <c r="E132" s="50" t="str">
        <f>VLOOKUP(A132,'Enrollee File- PASTE FROM WIKI'!$A:$AQ,43,FALSE)</f>
        <v xml:space="preserve">K053 P.S. K053 </v>
      </c>
      <c r="F132" s="35" t="str">
        <f>VLOOKUP(A132,'Enrollee File- PASTE FROM WIKI'!$A:$AG,33,FALSE)</f>
        <v>No Change</v>
      </c>
      <c r="G132" s="35" t="str">
        <f>VLOOKUP(A132,'Enrollee File- PASTE FROM WIKI'!$A:$AH,34,FALSE)</f>
        <v>No Change</v>
      </c>
      <c r="H132" s="35" t="str">
        <f>VLOOKUP(A132,'Enrollee File- PASTE FROM WIKI'!$A:$AI,35,FALSE)</f>
        <v>No Change</v>
      </c>
      <c r="I132" s="35">
        <f>VLOOKUP(A132,'Enrollee File- PASTE FROM WIKI'!$A:$AJ,36,FALSE)</f>
        <v>0</v>
      </c>
      <c r="J132" s="35" t="str">
        <f>VLOOKUP(A132,'Enrollee File- PASTE FROM WIKI'!$A:$AK,37,FALSE)</f>
        <v>No Change</v>
      </c>
      <c r="K132" s="35" t="str">
        <f>VLOOKUP(A132,'Enrollee File- PASTE FROM WIKI'!$A:$AL,38,FALSE)</f>
        <v>Up 1 Level</v>
      </c>
      <c r="L132" s="35" t="str">
        <f>VLOOKUP(A132,'Enrollee File- PASTE FROM WIKI'!$A:$AM,39,FALSE)</f>
        <v>No Change</v>
      </c>
      <c r="M132" s="35" t="e">
        <f>VLOOKUP(J132,'Enrollee File- PASTE FROM WIKI'!$A:$AG,33,FALSE)</f>
        <v>#N/A</v>
      </c>
      <c r="N132" s="35">
        <f>VLOOKUP(A132,'Enrollee File- PASTE FROM WIKI'!$A:$AN,40,FALSE)</f>
        <v>0.25</v>
      </c>
    </row>
    <row r="133" spans="1:14" ht="28" customHeight="1" x14ac:dyDescent="0.6">
      <c r="A133" s="82" t="str">
        <f>'Enrollee File- PASTE FROM WIKI'!A132</f>
        <v>3200aa6f-ae53-47d9-87ef-a54d000f0f75</v>
      </c>
      <c r="B133" s="50" t="str">
        <f>VLOOKUP(A133,'Enrollee File- PASTE FROM WIKI'!$A:$D,3,FALSE)</f>
        <v>Tekisha Crosby</v>
      </c>
      <c r="C133" s="35" t="str">
        <f>VLOOKUP(A133,'Enrollee File- PASTE FROM WIKI'!$A:$D,4,FALSE)</f>
        <v>Enrolled</v>
      </c>
      <c r="D133" s="25" t="str">
        <f>VLOOKUP(A133,'Enrollee File- PASTE FROM WIKI'!$A:$AP,42,FALSE)</f>
        <v>Aiysha Cooper</v>
      </c>
      <c r="E133" s="50" t="str">
        <f>VLOOKUP(A133,'Enrollee File- PASTE FROM WIKI'!$A:$AQ,43,FALSE)</f>
        <v xml:space="preserve">X323 Bronx Writing Academy </v>
      </c>
      <c r="F133" s="35" t="str">
        <f>VLOOKUP(A133,'Enrollee File- PASTE FROM WIKI'!$A:$AG,33,FALSE)</f>
        <v>Up 1 Level</v>
      </c>
      <c r="G133" s="35" t="str">
        <f>VLOOKUP(A133,'Enrollee File- PASTE FROM WIKI'!$A:$AH,34,FALSE)</f>
        <v>Up 1 Level</v>
      </c>
      <c r="H133" s="35" t="str">
        <f>VLOOKUP(A133,'Enrollee File- PASTE FROM WIKI'!$A:$AI,35,FALSE)</f>
        <v>Up 1 Level</v>
      </c>
      <c r="I133" s="35">
        <f>VLOOKUP(A133,'Enrollee File- PASTE FROM WIKI'!$A:$AJ,36,FALSE)</f>
        <v>1</v>
      </c>
      <c r="J133" s="35" t="str">
        <f>VLOOKUP(A133,'Enrollee File- PASTE FROM WIKI'!$A:$AK,37,FALSE)</f>
        <v>No Change</v>
      </c>
      <c r="K133" s="35" t="str">
        <f>VLOOKUP(A133,'Enrollee File- PASTE FROM WIKI'!$A:$AL,38,FALSE)</f>
        <v>No Change</v>
      </c>
      <c r="L133" s="35" t="str">
        <f>VLOOKUP(A133,'Enrollee File- PASTE FROM WIKI'!$A:$AM,39,FALSE)</f>
        <v>No Change</v>
      </c>
      <c r="M133" s="35" t="e">
        <f>VLOOKUP(J133,'Enrollee File- PASTE FROM WIKI'!$A:$AG,33,FALSE)</f>
        <v>#N/A</v>
      </c>
      <c r="N133" s="35">
        <f>VLOOKUP(A133,'Enrollee File- PASTE FROM WIKI'!$A:$AN,40,FALSE)</f>
        <v>0</v>
      </c>
    </row>
    <row r="134" spans="1:14" ht="28" customHeight="1" x14ac:dyDescent="0.6">
      <c r="A134" s="82" t="str">
        <f>'Enrollee File- PASTE FROM WIKI'!A133</f>
        <v>2435e5ec-f297-4e2c-99d0-a2c700c1b53d</v>
      </c>
      <c r="B134" s="50" t="str">
        <f>VLOOKUP(A134,'Enrollee File- PASTE FROM WIKI'!$A:$D,3,FALSE)</f>
        <v>Tenika Isaacs</v>
      </c>
      <c r="C134" s="35" t="str">
        <f>VLOOKUP(A134,'Enrollee File- PASTE FROM WIKI'!$A:$D,4,FALSE)</f>
        <v>Enrolled</v>
      </c>
      <c r="D134" s="25" t="str">
        <f>VLOOKUP(A134,'Enrollee File- PASTE FROM WIKI'!$A:$AP,42,FALSE)</f>
        <v>Nia Brown</v>
      </c>
      <c r="E134" s="50" t="str">
        <f>VLOOKUP(A134,'Enrollee File- PASTE FROM WIKI'!$A:$AQ,43,FALSE)</f>
        <v xml:space="preserve">Q183 P.S. 183 Dr. Richard R. Green </v>
      </c>
      <c r="F134" s="35" t="str">
        <f>VLOOKUP(A134,'Enrollee File- PASTE FROM WIKI'!$A:$AG,33,FALSE)</f>
        <v>Up 1 Level</v>
      </c>
      <c r="G134" s="35" t="str">
        <f>VLOOKUP(A134,'Enrollee File- PASTE FROM WIKI'!$A:$AH,34,FALSE)</f>
        <v>Up 1 Level</v>
      </c>
      <c r="H134" s="35" t="str">
        <f>VLOOKUP(A134,'Enrollee File- PASTE FROM WIKI'!$A:$AI,35,FALSE)</f>
        <v>No Change</v>
      </c>
      <c r="I134" s="35">
        <f>VLOOKUP(A134,'Enrollee File- PASTE FROM WIKI'!$A:$AJ,36,FALSE)</f>
        <v>0.75</v>
      </c>
      <c r="J134" s="35" t="str">
        <f>VLOOKUP(A134,'Enrollee File- PASTE FROM WIKI'!$A:$AK,37,FALSE)</f>
        <v>Down 1 Level</v>
      </c>
      <c r="K134" s="35" t="str">
        <f>VLOOKUP(A134,'Enrollee File- PASTE FROM WIKI'!$A:$AL,38,FALSE)</f>
        <v>Down 1 Level</v>
      </c>
      <c r="L134" s="35" t="str">
        <f>VLOOKUP(A134,'Enrollee File- PASTE FROM WIKI'!$A:$AM,39,FALSE)</f>
        <v>No Change</v>
      </c>
      <c r="M134" s="35" t="e">
        <f>VLOOKUP(J134,'Enrollee File- PASTE FROM WIKI'!$A:$AG,33,FALSE)</f>
        <v>#N/A</v>
      </c>
      <c r="N134" s="35">
        <f>VLOOKUP(A134,'Enrollee File- PASTE FROM WIKI'!$A:$AN,40,FALSE)</f>
        <v>-0.75</v>
      </c>
    </row>
    <row r="135" spans="1:14" ht="28" customHeight="1" x14ac:dyDescent="0.6">
      <c r="A135" s="82" t="str">
        <f>'Enrollee File- PASTE FROM WIKI'!A134</f>
        <v>e2afcdb9-63a0-4167-a1f9-a2ac00a32ce2</v>
      </c>
      <c r="B135" s="50" t="str">
        <f>VLOOKUP(A135,'Enrollee File- PASTE FROM WIKI'!$A:$D,3,FALSE)</f>
        <v>Tennielle Scott-Phillips</v>
      </c>
      <c r="C135" s="35" t="str">
        <f>VLOOKUP(A135,'Enrollee File- PASTE FROM WIKI'!$A:$D,4,FALSE)</f>
        <v>Enrolled</v>
      </c>
      <c r="D135" s="25" t="str">
        <f>VLOOKUP(A135,'Enrollee File- PASTE FROM WIKI'!$A:$AP,42,FALSE)</f>
        <v>Safiya Blanc</v>
      </c>
      <c r="E135" s="50" t="str">
        <f>VLOOKUP(A135,'Enrollee File- PASTE FROM WIKI'!$A:$AQ,43,FALSE)</f>
        <v xml:space="preserve">K422 Spring Creek Community School </v>
      </c>
      <c r="F135" s="35" t="str">
        <f>VLOOKUP(A135,'Enrollee File- PASTE FROM WIKI'!$A:$AG,33,FALSE)</f>
        <v>Up 1 Level</v>
      </c>
      <c r="G135" s="35" t="str">
        <f>VLOOKUP(A135,'Enrollee File- PASTE FROM WIKI'!$A:$AH,34,FALSE)</f>
        <v>Up 1 Level</v>
      </c>
      <c r="H135" s="35" t="str">
        <f>VLOOKUP(A135,'Enrollee File- PASTE FROM WIKI'!$A:$AI,35,FALSE)</f>
        <v>No Change</v>
      </c>
      <c r="I135" s="35">
        <f>VLOOKUP(A135,'Enrollee File- PASTE FROM WIKI'!$A:$AJ,36,FALSE)</f>
        <v>0.75</v>
      </c>
      <c r="J135" s="35" t="str">
        <f>VLOOKUP(A135,'Enrollee File- PASTE FROM WIKI'!$A:$AK,37,FALSE)</f>
        <v>No Change</v>
      </c>
      <c r="K135" s="35" t="str">
        <f>VLOOKUP(A135,'Enrollee File- PASTE FROM WIKI'!$A:$AL,38,FALSE)</f>
        <v>No Change</v>
      </c>
      <c r="L135" s="35" t="str">
        <f>VLOOKUP(A135,'Enrollee File- PASTE FROM WIKI'!$A:$AM,39,FALSE)</f>
        <v>Up 1 Level</v>
      </c>
      <c r="M135" s="35" t="e">
        <f>VLOOKUP(J135,'Enrollee File- PASTE FROM WIKI'!$A:$AG,33,FALSE)</f>
        <v>#N/A</v>
      </c>
      <c r="N135" s="35">
        <f>VLOOKUP(A135,'Enrollee File- PASTE FROM WIKI'!$A:$AN,40,FALSE)</f>
        <v>0.25</v>
      </c>
    </row>
    <row r="136" spans="1:14" ht="28" customHeight="1" x14ac:dyDescent="0.6">
      <c r="A136" s="82" t="str">
        <f>'Enrollee File- PASTE FROM WIKI'!A135</f>
        <v>8f2475d3-bca4-4ca5-97cd-a20c00f80406</v>
      </c>
      <c r="B136" s="50" t="str">
        <f>VLOOKUP(A136,'Enrollee File- PASTE FROM WIKI'!$A:$D,3,FALSE)</f>
        <v>Theo Fawell</v>
      </c>
      <c r="C136" s="35" t="str">
        <f>VLOOKUP(A136,'Enrollee File- PASTE FROM WIKI'!$A:$D,4,FALSE)</f>
        <v>Enrolled</v>
      </c>
      <c r="D136" s="25" t="str">
        <f>VLOOKUP(A136,'Enrollee File- PASTE FROM WIKI'!$A:$AP,42,FALSE)</f>
        <v>Tiffany Braby</v>
      </c>
      <c r="E136" s="50" t="str">
        <f>VLOOKUP(A136,'Enrollee File- PASTE FROM WIKI'!$A:$AQ,43,FALSE)</f>
        <v xml:space="preserve">M319 M.S. 319 Maria Teresa </v>
      </c>
      <c r="F136" s="35" t="str">
        <f>VLOOKUP(A136,'Enrollee File- PASTE FROM WIKI'!$A:$AG,33,FALSE)</f>
        <v>No Change</v>
      </c>
      <c r="G136" s="35" t="str">
        <f>VLOOKUP(A136,'Enrollee File- PASTE FROM WIKI'!$A:$AH,34,FALSE)</f>
        <v>No Change</v>
      </c>
      <c r="H136" s="35" t="str">
        <f>VLOOKUP(A136,'Enrollee File- PASTE FROM WIKI'!$A:$AI,35,FALSE)</f>
        <v>Down 1 Level</v>
      </c>
      <c r="I136" s="35">
        <f>VLOOKUP(A136,'Enrollee File- PASTE FROM WIKI'!$A:$AJ,36,FALSE)</f>
        <v>-0.25</v>
      </c>
      <c r="J136" s="35" t="str">
        <f>VLOOKUP(A136,'Enrollee File- PASTE FROM WIKI'!$A:$AK,37,FALSE)</f>
        <v>Up 1 Level</v>
      </c>
      <c r="K136" s="35" t="str">
        <f>VLOOKUP(A136,'Enrollee File- PASTE FROM WIKI'!$A:$AL,38,FALSE)</f>
        <v>Up 1 Level</v>
      </c>
      <c r="L136" s="35" t="str">
        <f>VLOOKUP(A136,'Enrollee File- PASTE FROM WIKI'!$A:$AM,39,FALSE)</f>
        <v>Up 1 Level</v>
      </c>
      <c r="M136" s="35" t="e">
        <f>VLOOKUP(J136,'Enrollee File- PASTE FROM WIKI'!$A:$AG,33,FALSE)</f>
        <v>#N/A</v>
      </c>
      <c r="N136" s="35">
        <f>VLOOKUP(A136,'Enrollee File- PASTE FROM WIKI'!$A:$AN,40,FALSE)</f>
        <v>1</v>
      </c>
    </row>
    <row r="137" spans="1:14" ht="28" customHeight="1" x14ac:dyDescent="0.6">
      <c r="A137" s="82" t="str">
        <f>'Enrollee File- PASTE FROM WIKI'!A136</f>
        <v>7b982920-6606-42ad-a502-a59500feb8cc</v>
      </c>
      <c r="B137" s="50" t="str">
        <f>VLOOKUP(A137,'Enrollee File- PASTE FROM WIKI'!$A:$D,3,FALSE)</f>
        <v>Tiffany Nieves</v>
      </c>
      <c r="C137" s="35" t="str">
        <f>VLOOKUP(A137,'Enrollee File- PASTE FROM WIKI'!$A:$D,4,FALSE)</f>
        <v>Enrolled</v>
      </c>
      <c r="D137" s="25" t="str">
        <f>VLOOKUP(A137,'Enrollee File- PASTE FROM WIKI'!$A:$AP,42,FALSE)</f>
        <v>Dana Diaz</v>
      </c>
      <c r="E137" s="50" t="str">
        <f>VLOOKUP(A137,'Enrollee File- PASTE FROM WIKI'!$A:$AQ,43,FALSE)</f>
        <v xml:space="preserve">X089 P.S. 089 Bronx </v>
      </c>
      <c r="F137" s="35" t="str">
        <f>VLOOKUP(A137,'Enrollee File- PASTE FROM WIKI'!$A:$AG,33,FALSE)</f>
        <v>Up 1 Level</v>
      </c>
      <c r="G137" s="35" t="str">
        <f>VLOOKUP(A137,'Enrollee File- PASTE FROM WIKI'!$A:$AH,34,FALSE)</f>
        <v>No Change</v>
      </c>
      <c r="H137" s="35" t="str">
        <f>VLOOKUP(A137,'Enrollee File- PASTE FROM WIKI'!$A:$AI,35,FALSE)</f>
        <v>Up 1 Level</v>
      </c>
      <c r="I137" s="35">
        <f>VLOOKUP(A137,'Enrollee File- PASTE FROM WIKI'!$A:$AJ,36,FALSE)</f>
        <v>0.75</v>
      </c>
      <c r="J137" s="35" t="str">
        <f>VLOOKUP(A137,'Enrollee File- PASTE FROM WIKI'!$A:$AK,37,FALSE)</f>
        <v>Up 1 Level</v>
      </c>
      <c r="K137" s="35" t="str">
        <f>VLOOKUP(A137,'Enrollee File- PASTE FROM WIKI'!$A:$AL,38,FALSE)</f>
        <v>Up 1 Level</v>
      </c>
      <c r="L137" s="35" t="str">
        <f>VLOOKUP(A137,'Enrollee File- PASTE FROM WIKI'!$A:$AM,39,FALSE)</f>
        <v>No Change</v>
      </c>
      <c r="M137" s="35" t="e">
        <f>VLOOKUP(J137,'Enrollee File- PASTE FROM WIKI'!$A:$AG,33,FALSE)</f>
        <v>#N/A</v>
      </c>
      <c r="N137" s="35">
        <f>VLOOKUP(A137,'Enrollee File- PASTE FROM WIKI'!$A:$AN,40,FALSE)</f>
        <v>0.75</v>
      </c>
    </row>
    <row r="138" spans="1:14" ht="28" customHeight="1" x14ac:dyDescent="0.6">
      <c r="A138" s="82" t="str">
        <f>'Enrollee File- PASTE FROM WIKI'!A137</f>
        <v>262aa0cb-a4b1-4db6-9ad4-a58900e17606</v>
      </c>
      <c r="B138" s="50" t="str">
        <f>VLOOKUP(A138,'Enrollee File- PASTE FROM WIKI'!$A:$D,3,FALSE)</f>
        <v>Timothy Blackford</v>
      </c>
      <c r="C138" s="35" t="str">
        <f>VLOOKUP(A138,'Enrollee File- PASTE FROM WIKI'!$A:$D,4,FALSE)</f>
        <v>Enrolled</v>
      </c>
      <c r="D138" s="25" t="str">
        <f>VLOOKUP(A138,'Enrollee File- PASTE FROM WIKI'!$A:$AP,42,FALSE)</f>
        <v>Dalvin Bartley</v>
      </c>
      <c r="E138" s="50" t="str">
        <f>VLOOKUP(A138,'Enrollee File- PASTE FROM WIKI'!$A:$AQ,43,FALSE)</f>
        <v xml:space="preserve">M369 Urban Assembly School for the Performing Arts </v>
      </c>
      <c r="F138" s="35" t="str">
        <f>VLOOKUP(A138,'Enrollee File- PASTE FROM WIKI'!$A:$AG,33,FALSE)</f>
        <v>Up 1 Level</v>
      </c>
      <c r="G138" s="35" t="str">
        <f>VLOOKUP(A138,'Enrollee File- PASTE FROM WIKI'!$A:$AH,34,FALSE)</f>
        <v>Up 2 Levels</v>
      </c>
      <c r="H138" s="35" t="str">
        <f>VLOOKUP(A138,'Enrollee File- PASTE FROM WIKI'!$A:$AI,35,FALSE)</f>
        <v>Up 1 Level</v>
      </c>
      <c r="I138" s="35">
        <f>VLOOKUP(A138,'Enrollee File- PASTE FROM WIKI'!$A:$AJ,36,FALSE)</f>
        <v>1.25</v>
      </c>
      <c r="J138" s="35" t="str">
        <f>VLOOKUP(A138,'Enrollee File- PASTE FROM WIKI'!$A:$AK,37,FALSE)</f>
        <v>No Change</v>
      </c>
      <c r="K138" s="35" t="str">
        <f>VLOOKUP(A138,'Enrollee File- PASTE FROM WIKI'!$A:$AL,38,FALSE)</f>
        <v>No Change</v>
      </c>
      <c r="L138" s="35" t="str">
        <f>VLOOKUP(A138,'Enrollee File- PASTE FROM WIKI'!$A:$AM,39,FALSE)</f>
        <v>No Change</v>
      </c>
      <c r="M138" s="35" t="e">
        <f>VLOOKUP(J138,'Enrollee File- PASTE FROM WIKI'!$A:$AG,33,FALSE)</f>
        <v>#N/A</v>
      </c>
      <c r="N138" s="35">
        <f>VLOOKUP(A138,'Enrollee File- PASTE FROM WIKI'!$A:$AN,40,FALSE)</f>
        <v>0</v>
      </c>
    </row>
    <row r="139" spans="1:14" ht="28" customHeight="1" x14ac:dyDescent="0.6">
      <c r="A139" s="82" t="str">
        <f>'Enrollee File- PASTE FROM WIKI'!A138</f>
        <v>a7659f13-89c4-4622-9e9d-a5fb0101a3df</v>
      </c>
      <c r="B139" s="50" t="str">
        <f>VLOOKUP(A139,'Enrollee File- PASTE FROM WIKI'!$A:$D,3,FALSE)</f>
        <v>Tori Saldivia</v>
      </c>
      <c r="C139" s="35" t="str">
        <f>VLOOKUP(A139,'Enrollee File- PASTE FROM WIKI'!$A:$D,4,FALSE)</f>
        <v>Enrolled</v>
      </c>
      <c r="D139" s="25" t="str">
        <f>VLOOKUP(A139,'Enrollee File- PASTE FROM WIKI'!$A:$AP,42,FALSE)</f>
        <v>Multiple Coaches Listed in TT2 - Please Confirm</v>
      </c>
      <c r="E139" s="50" t="str">
        <f>VLOOKUP(A139,'Enrollee File- PASTE FROM WIKI'!$A:$AQ,43,FALSE)</f>
        <v xml:space="preserve">X176 P.S. X176 </v>
      </c>
      <c r="F139" s="35" t="str">
        <f>VLOOKUP(A139,'Enrollee File- PASTE FROM WIKI'!$A:$AG,33,FALSE)</f>
        <v>No Change</v>
      </c>
      <c r="G139" s="35" t="str">
        <f>VLOOKUP(A139,'Enrollee File- PASTE FROM WIKI'!$A:$AH,34,FALSE)</f>
        <v>No Change</v>
      </c>
      <c r="H139" s="35" t="str">
        <f>VLOOKUP(A139,'Enrollee File- PASTE FROM WIKI'!$A:$AI,35,FALSE)</f>
        <v>No Change</v>
      </c>
      <c r="I139" s="35">
        <f>VLOOKUP(A139,'Enrollee File- PASTE FROM WIKI'!$A:$AJ,36,FALSE)</f>
        <v>0</v>
      </c>
      <c r="J139" s="35" t="str">
        <f>VLOOKUP(A139,'Enrollee File- PASTE FROM WIKI'!$A:$AK,37,FALSE)</f>
        <v>No Change</v>
      </c>
      <c r="K139" s="35" t="str">
        <f>VLOOKUP(A139,'Enrollee File- PASTE FROM WIKI'!$A:$AL,38,FALSE)</f>
        <v>Up 1 Level</v>
      </c>
      <c r="L139" s="35" t="str">
        <f>VLOOKUP(A139,'Enrollee File- PASTE FROM WIKI'!$A:$AM,39,FALSE)</f>
        <v>No Change</v>
      </c>
      <c r="M139" s="35" t="e">
        <f>VLOOKUP(J139,'Enrollee File- PASTE FROM WIKI'!$A:$AG,33,FALSE)</f>
        <v>#N/A</v>
      </c>
      <c r="N139" s="35">
        <f>VLOOKUP(A139,'Enrollee File- PASTE FROM WIKI'!$A:$AN,40,FALSE)</f>
        <v>0.25</v>
      </c>
    </row>
    <row r="140" spans="1:14" ht="28" customHeight="1" x14ac:dyDescent="0.6">
      <c r="A140" s="82" t="str">
        <f>'Enrollee File- PASTE FROM WIKI'!A139</f>
        <v>00bdac17-a61d-4e81-9766-a4a700b84994</v>
      </c>
      <c r="B140" s="50" t="str">
        <f>VLOOKUP(A140,'Enrollee File- PASTE FROM WIKI'!$A:$D,3,FALSE)</f>
        <v>Valentyn Smith</v>
      </c>
      <c r="C140" s="35" t="str">
        <f>VLOOKUP(A140,'Enrollee File- PASTE FROM WIKI'!$A:$D,4,FALSE)</f>
        <v>Enrolled</v>
      </c>
      <c r="D140" s="25" t="str">
        <f>VLOOKUP(A140,'Enrollee File- PASTE FROM WIKI'!$A:$AP,42,FALSE)</f>
        <v>Tiffany Braby</v>
      </c>
      <c r="E140" s="50" t="str">
        <f>VLOOKUP(A140,'Enrollee File- PASTE FROM WIKI'!$A:$AQ,43,FALSE)</f>
        <v xml:space="preserve">M319 M.S. 319 Maria Teresa </v>
      </c>
      <c r="F140" s="35" t="str">
        <f>VLOOKUP(A140,'Enrollee File- PASTE FROM WIKI'!$A:$AG,33,FALSE)</f>
        <v>No Change</v>
      </c>
      <c r="G140" s="35" t="str">
        <f>VLOOKUP(A140,'Enrollee File- PASTE FROM WIKI'!$A:$AH,34,FALSE)</f>
        <v>Down 1 Level</v>
      </c>
      <c r="H140" s="35" t="str">
        <f>VLOOKUP(A140,'Enrollee File- PASTE FROM WIKI'!$A:$AI,35,FALSE)</f>
        <v>Down 1 Level</v>
      </c>
      <c r="I140" s="35">
        <f>VLOOKUP(A140,'Enrollee File- PASTE FROM WIKI'!$A:$AJ,36,FALSE)</f>
        <v>-0.5</v>
      </c>
      <c r="J140" s="35" t="str">
        <f>VLOOKUP(A140,'Enrollee File- PASTE FROM WIKI'!$A:$AK,37,FALSE)</f>
        <v>No Change</v>
      </c>
      <c r="K140" s="35" t="str">
        <f>VLOOKUP(A140,'Enrollee File- PASTE FROM WIKI'!$A:$AL,38,FALSE)</f>
        <v>Up 1 Level</v>
      </c>
      <c r="L140" s="35" t="str">
        <f>VLOOKUP(A140,'Enrollee File- PASTE FROM WIKI'!$A:$AM,39,FALSE)</f>
        <v>Up 1 Level</v>
      </c>
      <c r="M140" s="35" t="e">
        <f>VLOOKUP(J140,'Enrollee File- PASTE FROM WIKI'!$A:$AG,33,FALSE)</f>
        <v>#N/A</v>
      </c>
      <c r="N140" s="35">
        <f>VLOOKUP(A140,'Enrollee File- PASTE FROM WIKI'!$A:$AN,40,FALSE)</f>
        <v>0.5</v>
      </c>
    </row>
    <row r="141" spans="1:14" ht="28" customHeight="1" x14ac:dyDescent="0.6">
      <c r="A141" s="82" t="str">
        <f>'Enrollee File- PASTE FROM WIKI'!A140</f>
        <v>9fcbe58a-545d-4799-8b85-a5c200b6a64a</v>
      </c>
      <c r="B141" s="50" t="str">
        <f>VLOOKUP(A141,'Enrollee File- PASTE FROM WIKI'!$A:$D,3,FALSE)</f>
        <v>Veronica Diamond</v>
      </c>
      <c r="C141" s="35" t="str">
        <f>VLOOKUP(A141,'Enrollee File- PASTE FROM WIKI'!$A:$D,4,FALSE)</f>
        <v>Enrolled</v>
      </c>
      <c r="D141" s="25" t="str">
        <f>VLOOKUP(A141,'Enrollee File- PASTE FROM WIKI'!$A:$AP,42,FALSE)</f>
        <v>Margetina Velentzas</v>
      </c>
      <c r="E141" s="50" t="str">
        <f>VLOOKUP(A141,'Enrollee File- PASTE FROM WIKI'!$A:$AQ,43,FALSE)</f>
        <v xml:space="preserve">K422 Spring Creek Community School </v>
      </c>
      <c r="F141" s="35" t="str">
        <f>VLOOKUP(A141,'Enrollee File- PASTE FROM WIKI'!$A:$AG,33,FALSE)</f>
        <v>Up 1 Level</v>
      </c>
      <c r="G141" s="35" t="str">
        <f>VLOOKUP(A141,'Enrollee File- PASTE FROM WIKI'!$A:$AH,34,FALSE)</f>
        <v>No Change</v>
      </c>
      <c r="H141" s="35" t="str">
        <f>VLOOKUP(A141,'Enrollee File- PASTE FROM WIKI'!$A:$AI,35,FALSE)</f>
        <v>No Change</v>
      </c>
      <c r="I141" s="35">
        <f>VLOOKUP(A141,'Enrollee File- PASTE FROM WIKI'!$A:$AJ,36,FALSE)</f>
        <v>0.5</v>
      </c>
      <c r="J141" s="35" t="str">
        <f>VLOOKUP(A141,'Enrollee File- PASTE FROM WIKI'!$A:$AK,37,FALSE)</f>
        <v>No Change</v>
      </c>
      <c r="K141" s="35" t="str">
        <f>VLOOKUP(A141,'Enrollee File- PASTE FROM WIKI'!$A:$AL,38,FALSE)</f>
        <v>Up 1 Level</v>
      </c>
      <c r="L141" s="35" t="str">
        <f>VLOOKUP(A141,'Enrollee File- PASTE FROM WIKI'!$A:$AM,39,FALSE)</f>
        <v>No Change</v>
      </c>
      <c r="M141" s="35" t="e">
        <f>VLOOKUP(J141,'Enrollee File- PASTE FROM WIKI'!$A:$AG,33,FALSE)</f>
        <v>#N/A</v>
      </c>
      <c r="N141" s="35">
        <f>VLOOKUP(A141,'Enrollee File- PASTE FROM WIKI'!$A:$AN,40,FALSE)</f>
        <v>0.25</v>
      </c>
    </row>
    <row r="142" spans="1:14" ht="28" customHeight="1" x14ac:dyDescent="0.6">
      <c r="A142" s="82" t="str">
        <f>'Enrollee File- PASTE FROM WIKI'!A141</f>
        <v>bf2cb73c-fbd2-492e-be0e-a59e01599d0d</v>
      </c>
      <c r="B142" s="50" t="str">
        <f>VLOOKUP(A142,'Enrollee File- PASTE FROM WIKI'!$A:$D,3,FALSE)</f>
        <v>Wanda White</v>
      </c>
      <c r="C142" s="35" t="str">
        <f>VLOOKUP(A142,'Enrollee File- PASTE FROM WIKI'!$A:$D,4,FALSE)</f>
        <v>Enrolled</v>
      </c>
      <c r="D142" s="25" t="str">
        <f>VLOOKUP(A142,'Enrollee File- PASTE FROM WIKI'!$A:$AP,42,FALSE)</f>
        <v>Caileen Reilly</v>
      </c>
      <c r="E142" s="50" t="str">
        <f>VLOOKUP(A142,'Enrollee File- PASTE FROM WIKI'!$A:$AQ,43,FALSE)</f>
        <v xml:space="preserve">X089 P.S. 089 Bronx </v>
      </c>
      <c r="F142" s="35" t="str">
        <f>VLOOKUP(A142,'Enrollee File- PASTE FROM WIKI'!$A:$AG,33,FALSE)</f>
        <v>No Change</v>
      </c>
      <c r="G142" s="35" t="str">
        <f>VLOOKUP(A142,'Enrollee File- PASTE FROM WIKI'!$A:$AH,34,FALSE)</f>
        <v>No Change</v>
      </c>
      <c r="H142" s="35" t="str">
        <f>VLOOKUP(A142,'Enrollee File- PASTE FROM WIKI'!$A:$AI,35,FALSE)</f>
        <v>Up 1 Level</v>
      </c>
      <c r="I142" s="35">
        <f>VLOOKUP(A142,'Enrollee File- PASTE FROM WIKI'!$A:$AJ,36,FALSE)</f>
        <v>0.25</v>
      </c>
      <c r="J142" s="35" t="str">
        <f>VLOOKUP(A142,'Enrollee File- PASTE FROM WIKI'!$A:$AK,37,FALSE)</f>
        <v>Up 1 Level</v>
      </c>
      <c r="K142" s="35" t="str">
        <f>VLOOKUP(A142,'Enrollee File- PASTE FROM WIKI'!$A:$AL,38,FALSE)</f>
        <v>Up 1 Level</v>
      </c>
      <c r="L142" s="35" t="str">
        <f>VLOOKUP(A142,'Enrollee File- PASTE FROM WIKI'!$A:$AM,39,FALSE)</f>
        <v>Up 1 Level</v>
      </c>
      <c r="M142" s="35" t="e">
        <f>VLOOKUP(J142,'Enrollee File- PASTE FROM WIKI'!$A:$AG,33,FALSE)</f>
        <v>#N/A</v>
      </c>
      <c r="N142" s="35">
        <f>VLOOKUP(A142,'Enrollee File- PASTE FROM WIKI'!$A:$AN,40,FALSE)</f>
        <v>1</v>
      </c>
    </row>
    <row r="143" spans="1:14" ht="28" customHeight="1" x14ac:dyDescent="0.6">
      <c r="A143" s="82" t="str">
        <f>'Enrollee File- PASTE FROM WIKI'!A142</f>
        <v>3f9a2e78-6e01-43af-9249-a5b600a01420</v>
      </c>
      <c r="B143" s="50" t="str">
        <f>VLOOKUP(A143,'Enrollee File- PASTE FROM WIKI'!$A:$D,3,FALSE)</f>
        <v>Wesley Boone</v>
      </c>
      <c r="C143" s="35" t="str">
        <f>VLOOKUP(A143,'Enrollee File- PASTE FROM WIKI'!$A:$D,4,FALSE)</f>
        <v>Enrolled</v>
      </c>
      <c r="D143" s="25" t="str">
        <f>VLOOKUP(A143,'Enrollee File- PASTE FROM WIKI'!$A:$AP,42,FALSE)</f>
        <v>Samantha Cato</v>
      </c>
      <c r="E143" s="50" t="str">
        <f>VLOOKUP(A143,'Enrollee File- PASTE FROM WIKI'!$A:$AQ,43,FALSE)</f>
        <v xml:space="preserve">X303 I.S. X303 Leadership &amp; Community Service </v>
      </c>
      <c r="F143" s="35" t="str">
        <f>VLOOKUP(A143,'Enrollee File- PASTE FROM WIKI'!$A:$AG,33,FALSE)</f>
        <v>No Change</v>
      </c>
      <c r="G143" s="35" t="str">
        <f>VLOOKUP(A143,'Enrollee File- PASTE FROM WIKI'!$A:$AH,34,FALSE)</f>
        <v>No Change</v>
      </c>
      <c r="H143" s="35" t="str">
        <f>VLOOKUP(A143,'Enrollee File- PASTE FROM WIKI'!$A:$AI,35,FALSE)</f>
        <v>No Change</v>
      </c>
      <c r="I143" s="35">
        <f>VLOOKUP(A143,'Enrollee File- PASTE FROM WIKI'!$A:$AJ,36,FALSE)</f>
        <v>0</v>
      </c>
      <c r="J143" s="35" t="str">
        <f>VLOOKUP(A143,'Enrollee File- PASTE FROM WIKI'!$A:$AK,37,FALSE)</f>
        <v>No Change</v>
      </c>
      <c r="K143" s="35" t="str">
        <f>VLOOKUP(A143,'Enrollee File- PASTE FROM WIKI'!$A:$AL,38,FALSE)</f>
        <v>Up 1 Level</v>
      </c>
      <c r="L143" s="35" t="str">
        <f>VLOOKUP(A143,'Enrollee File- PASTE FROM WIKI'!$A:$AM,39,FALSE)</f>
        <v>Down 1 Level</v>
      </c>
      <c r="M143" s="35" t="e">
        <f>VLOOKUP(J143,'Enrollee File- PASTE FROM WIKI'!$A:$AG,33,FALSE)</f>
        <v>#N/A</v>
      </c>
      <c r="N143" s="35">
        <f>VLOOKUP(A143,'Enrollee File- PASTE FROM WIKI'!$A:$AN,40,FALSE)</f>
        <v>0</v>
      </c>
    </row>
    <row r="144" spans="1:14" ht="28" customHeight="1" x14ac:dyDescent="0.6">
      <c r="A144" s="82" t="str">
        <f>'Enrollee File- PASTE FROM WIKI'!A143</f>
        <v>4c0b3bb3-9378-4cf3-8069-a51501482927</v>
      </c>
      <c r="B144" s="50" t="str">
        <f>VLOOKUP(A144,'Enrollee File- PASTE FROM WIKI'!$A:$D,3,FALSE)</f>
        <v>Wilkens Gilles</v>
      </c>
      <c r="C144" s="35" t="str">
        <f>VLOOKUP(A144,'Enrollee File- PASTE FROM WIKI'!$A:$D,4,FALSE)</f>
        <v>Enrolled</v>
      </c>
      <c r="D144" s="25" t="str">
        <f>VLOOKUP(A144,'Enrollee File- PASTE FROM WIKI'!$A:$AP,42,FALSE)</f>
        <v>Christian Dienna</v>
      </c>
      <c r="E144" s="50" t="str">
        <f>VLOOKUP(A144,'Enrollee File- PASTE FROM WIKI'!$A:$AQ,43,FALSE)</f>
        <v xml:space="preserve">M079 Dr. Horan School M079 </v>
      </c>
      <c r="F144" s="35" t="str">
        <f>VLOOKUP(A144,'Enrollee File- PASTE FROM WIKI'!$A:$AG,33,FALSE)</f>
        <v>Up 1 Level</v>
      </c>
      <c r="G144" s="35" t="str">
        <f>VLOOKUP(A144,'Enrollee File- PASTE FROM WIKI'!$A:$AH,34,FALSE)</f>
        <v>Up 1 Level</v>
      </c>
      <c r="H144" s="35" t="str">
        <f>VLOOKUP(A144,'Enrollee File- PASTE FROM WIKI'!$A:$AI,35,FALSE)</f>
        <v>Up 2 Levels</v>
      </c>
      <c r="I144" s="35">
        <f>VLOOKUP(A144,'Enrollee File- PASTE FROM WIKI'!$A:$AJ,36,FALSE)</f>
        <v>1.25</v>
      </c>
      <c r="J144" s="35" t="str">
        <f>VLOOKUP(A144,'Enrollee File- PASTE FROM WIKI'!$A:$AK,37,FALSE)</f>
        <v>No Change</v>
      </c>
      <c r="K144" s="35" t="str">
        <f>VLOOKUP(A144,'Enrollee File- PASTE FROM WIKI'!$A:$AL,38,FALSE)</f>
        <v>Down 1 Level</v>
      </c>
      <c r="L144" s="35" t="str">
        <f>VLOOKUP(A144,'Enrollee File- PASTE FROM WIKI'!$A:$AM,39,FALSE)</f>
        <v>No Change</v>
      </c>
      <c r="M144" s="35" t="e">
        <f>VLOOKUP(J144,'Enrollee File- PASTE FROM WIKI'!$A:$AG,33,FALSE)</f>
        <v>#N/A</v>
      </c>
      <c r="N144" s="35">
        <f>VLOOKUP(A144,'Enrollee File- PASTE FROM WIKI'!$A:$AN,40,FALSE)</f>
        <v>-0.25</v>
      </c>
    </row>
    <row r="145" spans="1:14" ht="28" customHeight="1" x14ac:dyDescent="0.6">
      <c r="A145" s="82" t="str">
        <f>'Enrollee File- PASTE FROM WIKI'!A144</f>
        <v>226d8f7c-bfce-4a07-b2a8-a5f700d9a104</v>
      </c>
      <c r="B145" s="50" t="str">
        <f>VLOOKUP(A145,'Enrollee File- PASTE FROM WIKI'!$A:$D,3,FALSE)</f>
        <v>Will Lasky</v>
      </c>
      <c r="C145" s="35" t="str">
        <f>VLOOKUP(A145,'Enrollee File- PASTE FROM WIKI'!$A:$D,4,FALSE)</f>
        <v>Withdrawn</v>
      </c>
      <c r="D145" s="25">
        <f>VLOOKUP(A145,'Enrollee File- PASTE FROM WIKI'!$A:$AP,42,FALSE)</f>
        <v>0</v>
      </c>
      <c r="E145" s="50">
        <f>VLOOKUP(A145,'Enrollee File- PASTE FROM WIKI'!$A:$AQ,43,FALSE)</f>
        <v>0</v>
      </c>
      <c r="F145" s="35" t="str">
        <f>VLOOKUP(A145,'Enrollee File- PASTE FROM WIKI'!$A:$AG,33,FALSE)</f>
        <v>Not enough data</v>
      </c>
      <c r="G145" s="35" t="str">
        <f>VLOOKUP(A145,'Enrollee File- PASTE FROM WIKI'!$A:$AH,34,FALSE)</f>
        <v>Not enough data</v>
      </c>
      <c r="H145" s="35" t="str">
        <f>VLOOKUP(A145,'Enrollee File- PASTE FROM WIKI'!$A:$AI,35,FALSE)</f>
        <v>Not enough data</v>
      </c>
      <c r="I145" s="35" t="str">
        <f>VLOOKUP(A145,'Enrollee File- PASTE FROM WIKI'!$A:$AJ,36,FALSE)</f>
        <v>Not enough data</v>
      </c>
      <c r="J145" s="35" t="str">
        <f>VLOOKUP(A145,'Enrollee File- PASTE FROM WIKI'!$A:$AK,37,FALSE)</f>
        <v>Not enough data</v>
      </c>
      <c r="K145" s="35" t="str">
        <f>VLOOKUP(A145,'Enrollee File- PASTE FROM WIKI'!$A:$AL,38,FALSE)</f>
        <v>Not enough data</v>
      </c>
      <c r="L145" s="35" t="str">
        <f>VLOOKUP(A145,'Enrollee File- PASTE FROM WIKI'!$A:$AM,39,FALSE)</f>
        <v>Not enough data</v>
      </c>
      <c r="M145" s="35" t="e">
        <f>VLOOKUP(J145,'Enrollee File- PASTE FROM WIKI'!$A:$AG,33,FALSE)</f>
        <v>#N/A</v>
      </c>
      <c r="N145" s="35" t="str">
        <f>VLOOKUP(A145,'Enrollee File- PASTE FROM WIKI'!$A:$AN,40,FALSE)</f>
        <v>Not enough data</v>
      </c>
    </row>
    <row r="146" spans="1:14" ht="28" customHeight="1" x14ac:dyDescent="0.6">
      <c r="A146" s="82" t="str">
        <f>'Enrollee File- PASTE FROM WIKI'!A145</f>
        <v>2257a1b5-0425-41b5-a0fb-a5a30055cbe3</v>
      </c>
      <c r="B146" s="50" t="str">
        <f>VLOOKUP(A146,'Enrollee File- PASTE FROM WIKI'!$A:$D,3,FALSE)</f>
        <v>William Lutz</v>
      </c>
      <c r="C146" s="35" t="str">
        <f>VLOOKUP(A146,'Enrollee File- PASTE FROM WIKI'!$A:$D,4,FALSE)</f>
        <v>Enrolled</v>
      </c>
      <c r="D146" s="25" t="str">
        <f>VLOOKUP(A146,'Enrollee File- PASTE FROM WIKI'!$A:$AP,42,FALSE)</f>
        <v>Andeisha Carbon</v>
      </c>
      <c r="E146" s="50" t="str">
        <f>VLOOKUP(A146,'Enrollee File- PASTE FROM WIKI'!$A:$AQ,43,FALSE)</f>
        <v xml:space="preserve">X323 Bronx Writing Academy </v>
      </c>
      <c r="F146" s="35" t="str">
        <f>VLOOKUP(A146,'Enrollee File- PASTE FROM WIKI'!$A:$AG,33,FALSE)</f>
        <v>Up 2 Levels</v>
      </c>
      <c r="G146" s="35" t="str">
        <f>VLOOKUP(A146,'Enrollee File- PASTE FROM WIKI'!$A:$AH,34,FALSE)</f>
        <v>No Change</v>
      </c>
      <c r="H146" s="35" t="str">
        <f>VLOOKUP(A146,'Enrollee File- PASTE FROM WIKI'!$A:$AI,35,FALSE)</f>
        <v>No Change</v>
      </c>
      <c r="I146" s="35">
        <f>VLOOKUP(A146,'Enrollee File- PASTE FROM WIKI'!$A:$AJ,36,FALSE)</f>
        <v>1</v>
      </c>
      <c r="J146" s="35" t="str">
        <f>VLOOKUP(A146,'Enrollee File- PASTE FROM WIKI'!$A:$AK,37,FALSE)</f>
        <v>No Change</v>
      </c>
      <c r="K146" s="35" t="str">
        <f>VLOOKUP(A146,'Enrollee File- PASTE FROM WIKI'!$A:$AL,38,FALSE)</f>
        <v>Up 1 Level</v>
      </c>
      <c r="L146" s="35" t="str">
        <f>VLOOKUP(A146,'Enrollee File- PASTE FROM WIKI'!$A:$AM,39,FALSE)</f>
        <v>Up 1 Level</v>
      </c>
      <c r="M146" s="35" t="e">
        <f>VLOOKUP(J146,'Enrollee File- PASTE FROM WIKI'!$A:$AG,33,FALSE)</f>
        <v>#N/A</v>
      </c>
      <c r="N146" s="35">
        <f>VLOOKUP(A146,'Enrollee File- PASTE FROM WIKI'!$A:$AN,40,FALSE)</f>
        <v>0.5</v>
      </c>
    </row>
    <row r="147" spans="1:14" ht="28" customHeight="1" x14ac:dyDescent="0.6">
      <c r="A147" s="82" t="str">
        <f>'Enrollee File- PASTE FROM WIKI'!A146</f>
        <v>7b6afd9c-2e3a-4116-b799-a4a4013aa29c</v>
      </c>
      <c r="B147" s="50" t="str">
        <f>VLOOKUP(A147,'Enrollee File- PASTE FROM WIKI'!$A:$D,3,FALSE)</f>
        <v>Yan Carlos Mejia</v>
      </c>
      <c r="C147" s="35" t="str">
        <f>VLOOKUP(A147,'Enrollee File- PASTE FROM WIKI'!$A:$D,4,FALSE)</f>
        <v>Enrolled</v>
      </c>
      <c r="D147" s="25" t="str">
        <f>VLOOKUP(A147,'Enrollee File- PASTE FROM WIKI'!$A:$AP,42,FALSE)</f>
        <v>Tamara Del Rosario</v>
      </c>
      <c r="E147" s="50" t="str">
        <f>VLOOKUP(A147,'Enrollee File- PASTE FROM WIKI'!$A:$AQ,43,FALSE)</f>
        <v xml:space="preserve">K562 Evergreen Middle School </v>
      </c>
      <c r="F147" s="35" t="str">
        <f>VLOOKUP(A147,'Enrollee File- PASTE FROM WIKI'!$A:$AG,33,FALSE)</f>
        <v>Up 2 Levels</v>
      </c>
      <c r="G147" s="35" t="str">
        <f>VLOOKUP(A147,'Enrollee File- PASTE FROM WIKI'!$A:$AH,34,FALSE)</f>
        <v>Up 1 Level</v>
      </c>
      <c r="H147" s="35" t="str">
        <f>VLOOKUP(A147,'Enrollee File- PASTE FROM WIKI'!$A:$AI,35,FALSE)</f>
        <v>No Change</v>
      </c>
      <c r="I147" s="35">
        <f>VLOOKUP(A147,'Enrollee File- PASTE FROM WIKI'!$A:$AJ,36,FALSE)</f>
        <v>1.25</v>
      </c>
      <c r="J147" s="35" t="str">
        <f>VLOOKUP(A147,'Enrollee File- PASTE FROM WIKI'!$A:$AK,37,FALSE)</f>
        <v>No Change</v>
      </c>
      <c r="K147" s="35" t="str">
        <f>VLOOKUP(A147,'Enrollee File- PASTE FROM WIKI'!$A:$AL,38,FALSE)</f>
        <v>Up 1 Level</v>
      </c>
      <c r="L147" s="35" t="str">
        <f>VLOOKUP(A147,'Enrollee File- PASTE FROM WIKI'!$A:$AM,39,FALSE)</f>
        <v>Up 1 Level</v>
      </c>
      <c r="M147" s="35" t="e">
        <f>VLOOKUP(J147,'Enrollee File- PASTE FROM WIKI'!$A:$AG,33,FALSE)</f>
        <v>#N/A</v>
      </c>
      <c r="N147" s="35">
        <f>VLOOKUP(A147,'Enrollee File- PASTE FROM WIKI'!$A:$AN,40,FALSE)</f>
        <v>0.5</v>
      </c>
    </row>
    <row r="148" spans="1:14" ht="28" customHeight="1" x14ac:dyDescent="0.6">
      <c r="A148" s="82" t="str">
        <f>'Enrollee File- PASTE FROM WIKI'!A147</f>
        <v>1c1ec790-5fed-465e-be15-a44a0146453c</v>
      </c>
      <c r="B148" s="50" t="str">
        <f>VLOOKUP(A148,'Enrollee File- PASTE FROM WIKI'!$A:$D,3,FALSE)</f>
        <v>Yasmeen Chisolm</v>
      </c>
      <c r="C148" s="35" t="str">
        <f>VLOOKUP(A148,'Enrollee File- PASTE FROM WIKI'!$A:$D,4,FALSE)</f>
        <v>Enrolled</v>
      </c>
      <c r="D148" s="25" t="str">
        <f>VLOOKUP(A148,'Enrollee File- PASTE FROM WIKI'!$A:$AP,42,FALSE)</f>
        <v>Christina Carlson</v>
      </c>
      <c r="E148" s="50" t="str">
        <f>VLOOKUP(A148,'Enrollee File- PASTE FROM WIKI'!$A:$AQ,43,FALSE)</f>
        <v xml:space="preserve">X089 P.S. 089 Bronx </v>
      </c>
      <c r="F148" s="35" t="str">
        <f>VLOOKUP(A148,'Enrollee File- PASTE FROM WIKI'!$A:$AG,33,FALSE)</f>
        <v>No Change</v>
      </c>
      <c r="G148" s="35" t="str">
        <f>VLOOKUP(A148,'Enrollee File- PASTE FROM WIKI'!$A:$AH,34,FALSE)</f>
        <v>Up 1 Level</v>
      </c>
      <c r="H148" s="35" t="str">
        <f>VLOOKUP(A148,'Enrollee File- PASTE FROM WIKI'!$A:$AI,35,FALSE)</f>
        <v>Up 1 Level</v>
      </c>
      <c r="I148" s="35">
        <f>VLOOKUP(A148,'Enrollee File- PASTE FROM WIKI'!$A:$AJ,36,FALSE)</f>
        <v>0.5</v>
      </c>
      <c r="J148" s="35" t="str">
        <f>VLOOKUP(A148,'Enrollee File- PASTE FROM WIKI'!$A:$AK,37,FALSE)</f>
        <v>Up 1 Level</v>
      </c>
      <c r="K148" s="35" t="str">
        <f>VLOOKUP(A148,'Enrollee File- PASTE FROM WIKI'!$A:$AL,38,FALSE)</f>
        <v>No Change</v>
      </c>
      <c r="L148" s="35" t="str">
        <f>VLOOKUP(A148,'Enrollee File- PASTE FROM WIKI'!$A:$AM,39,FALSE)</f>
        <v>Down 1 Level</v>
      </c>
      <c r="M148" s="35" t="e">
        <f>VLOOKUP(J148,'Enrollee File- PASTE FROM WIKI'!$A:$AG,33,FALSE)</f>
        <v>#N/A</v>
      </c>
      <c r="N148" s="35">
        <f>VLOOKUP(A148,'Enrollee File- PASTE FROM WIKI'!$A:$AN,40,FALSE)</f>
        <v>0.25</v>
      </c>
    </row>
    <row r="149" spans="1:14" ht="28" customHeight="1" x14ac:dyDescent="0.6">
      <c r="A149" s="82" t="str">
        <f>'Enrollee File- PASTE FROM WIKI'!A148</f>
        <v>e113d8f0-6cda-4feb-8ff4-a5f3011c811d</v>
      </c>
      <c r="B149" s="50" t="str">
        <f>VLOOKUP(A149,'Enrollee File- PASTE FROM WIKI'!$A:$D,3,FALSE)</f>
        <v>Yessi Jimenez</v>
      </c>
      <c r="C149" s="35" t="str">
        <f>VLOOKUP(A149,'Enrollee File- PASTE FROM WIKI'!$A:$D,4,FALSE)</f>
        <v>Enrolled</v>
      </c>
      <c r="D149" s="25" t="str">
        <f>VLOOKUP(A149,'Enrollee File- PASTE FROM WIKI'!$A:$AP,42,FALSE)</f>
        <v>Jennifer Carnovale</v>
      </c>
      <c r="E149" s="50" t="str">
        <f>VLOOKUP(A149,'Enrollee File- PASTE FROM WIKI'!$A:$AQ,43,FALSE)</f>
        <v xml:space="preserve">X089 P.S. 089 Bronx </v>
      </c>
      <c r="F149" s="35" t="str">
        <f>VLOOKUP(A149,'Enrollee File- PASTE FROM WIKI'!$A:$AG,33,FALSE)</f>
        <v>Up 1 Level</v>
      </c>
      <c r="G149" s="35" t="str">
        <f>VLOOKUP(A149,'Enrollee File- PASTE FROM WIKI'!$A:$AH,34,FALSE)</f>
        <v>Up 1 Level</v>
      </c>
      <c r="H149" s="35" t="str">
        <f>VLOOKUP(A149,'Enrollee File- PASTE FROM WIKI'!$A:$AI,35,FALSE)</f>
        <v>Up 1 Level</v>
      </c>
      <c r="I149" s="35">
        <f>VLOOKUP(A149,'Enrollee File- PASTE FROM WIKI'!$A:$AJ,36,FALSE)</f>
        <v>1</v>
      </c>
      <c r="J149" s="35" t="str">
        <f>VLOOKUP(A149,'Enrollee File- PASTE FROM WIKI'!$A:$AK,37,FALSE)</f>
        <v>No Change</v>
      </c>
      <c r="K149" s="35" t="str">
        <f>VLOOKUP(A149,'Enrollee File- PASTE FROM WIKI'!$A:$AL,38,FALSE)</f>
        <v>No Change</v>
      </c>
      <c r="L149" s="35" t="str">
        <f>VLOOKUP(A149,'Enrollee File- PASTE FROM WIKI'!$A:$AM,39,FALSE)</f>
        <v>No Change</v>
      </c>
      <c r="M149" s="35" t="e">
        <f>VLOOKUP(J149,'Enrollee File- PASTE FROM WIKI'!$A:$AG,33,FALSE)</f>
        <v>#N/A</v>
      </c>
      <c r="N149" s="35">
        <f>VLOOKUP(A149,'Enrollee File- PASTE FROM WIKI'!$A:$AN,40,FALSE)</f>
        <v>0</v>
      </c>
    </row>
    <row r="150" spans="1:14" ht="28" customHeight="1" x14ac:dyDescent="0.6">
      <c r="A150" s="82" t="str">
        <f>'Enrollee File- PASTE FROM WIKI'!A149</f>
        <v>23557c07-59a7-4669-a72c-a5ec0075c14a</v>
      </c>
      <c r="B150" s="50" t="str">
        <f>VLOOKUP(A150,'Enrollee File- PASTE FROM WIKI'!$A:$D,3,FALSE)</f>
        <v>Yukie Sugahara</v>
      </c>
      <c r="C150" s="35" t="str">
        <f>VLOOKUP(A150,'Enrollee File- PASTE FROM WIKI'!$A:$D,4,FALSE)</f>
        <v>Enrolled</v>
      </c>
      <c r="D150" s="25" t="str">
        <f>VLOOKUP(A150,'Enrollee File- PASTE FROM WIKI'!$A:$AP,42,FALSE)</f>
        <v>Lori-Ann Lowe</v>
      </c>
      <c r="E150" s="50" t="str">
        <f>VLOOKUP(A150,'Enrollee File- PASTE FROM WIKI'!$A:$AQ,43,FALSE)</f>
        <v xml:space="preserve">X161 P.S. 161 Juan Ponce De Leon School </v>
      </c>
      <c r="F150" s="35" t="str">
        <f>VLOOKUP(A150,'Enrollee File- PASTE FROM WIKI'!$A:$AG,33,FALSE)</f>
        <v>No Change</v>
      </c>
      <c r="G150" s="35" t="str">
        <f>VLOOKUP(A150,'Enrollee File- PASTE FROM WIKI'!$A:$AH,34,FALSE)</f>
        <v>Down 1 Level</v>
      </c>
      <c r="H150" s="35" t="str">
        <f>VLOOKUP(A150,'Enrollee File- PASTE FROM WIKI'!$A:$AI,35,FALSE)</f>
        <v>No Change</v>
      </c>
      <c r="I150" s="35">
        <f>VLOOKUP(A150,'Enrollee File- PASTE FROM WIKI'!$A:$AJ,36,FALSE)</f>
        <v>-0.25</v>
      </c>
      <c r="J150" s="35" t="str">
        <f>VLOOKUP(A150,'Enrollee File- PASTE FROM WIKI'!$A:$AK,37,FALSE)</f>
        <v>No Change</v>
      </c>
      <c r="K150" s="35" t="str">
        <f>VLOOKUP(A150,'Enrollee File- PASTE FROM WIKI'!$A:$AL,38,FALSE)</f>
        <v>Up 1 Level</v>
      </c>
      <c r="L150" s="35" t="str">
        <f>VLOOKUP(A150,'Enrollee File- PASTE FROM WIKI'!$A:$AM,39,FALSE)</f>
        <v>Up 1 Level</v>
      </c>
      <c r="M150" s="35" t="e">
        <f>VLOOKUP(J150,'Enrollee File- PASTE FROM WIKI'!$A:$AG,33,FALSE)</f>
        <v>#N/A</v>
      </c>
      <c r="N150" s="35">
        <f>VLOOKUP(A150,'Enrollee File- PASTE FROM WIKI'!$A:$AN,40,FALSE)</f>
        <v>0.5</v>
      </c>
    </row>
    <row r="151" spans="1:14" ht="28" customHeight="1" x14ac:dyDescent="0.6">
      <c r="A151" s="82" t="str">
        <f>'Enrollee File- PASTE FROM WIKI'!A150</f>
        <v>cd6386ea-a211-4fc0-8ff8-a5b400ded1c4</v>
      </c>
      <c r="B151" s="50" t="str">
        <f>VLOOKUP(A151,'Enrollee File- PASTE FROM WIKI'!$A:$D,3,FALSE)</f>
        <v>Zaiya Rucker</v>
      </c>
      <c r="C151" s="35" t="str">
        <f>VLOOKUP(A151,'Enrollee File- PASTE FROM WIKI'!$A:$D,4,FALSE)</f>
        <v>Enrolled</v>
      </c>
      <c r="D151" s="25" t="str">
        <f>VLOOKUP(A151,'Enrollee File- PASTE FROM WIKI'!$A:$AP,42,FALSE)</f>
        <v>Emily Thurston</v>
      </c>
      <c r="E151" s="50" t="str">
        <f>VLOOKUP(A151,'Enrollee File- PASTE FROM WIKI'!$A:$AQ,43,FALSE)</f>
        <v xml:space="preserve">K562 Evergreen Middle School </v>
      </c>
      <c r="F151" s="35" t="str">
        <f>VLOOKUP(A151,'Enrollee File- PASTE FROM WIKI'!$A:$AG,33,FALSE)</f>
        <v>No Change</v>
      </c>
      <c r="G151" s="35" t="str">
        <f>VLOOKUP(A151,'Enrollee File- PASTE FROM WIKI'!$A:$AH,34,FALSE)</f>
        <v>Up 1 Level</v>
      </c>
      <c r="H151" s="35" t="str">
        <f>VLOOKUP(A151,'Enrollee File- PASTE FROM WIKI'!$A:$AI,35,FALSE)</f>
        <v>Up 1 Level</v>
      </c>
      <c r="I151" s="35">
        <f>VLOOKUP(A151,'Enrollee File- PASTE FROM WIKI'!$A:$AJ,36,FALSE)</f>
        <v>0.5</v>
      </c>
      <c r="J151" s="35" t="str">
        <f>VLOOKUP(A151,'Enrollee File- PASTE FROM WIKI'!$A:$AK,37,FALSE)</f>
        <v>No Change</v>
      </c>
      <c r="K151" s="35" t="str">
        <f>VLOOKUP(A151,'Enrollee File- PASTE FROM WIKI'!$A:$AL,38,FALSE)</f>
        <v>No Change</v>
      </c>
      <c r="L151" s="35" t="str">
        <f>VLOOKUP(A151,'Enrollee File- PASTE FROM WIKI'!$A:$AM,39,FALSE)</f>
        <v>No Change</v>
      </c>
      <c r="M151" s="35" t="e">
        <f>VLOOKUP(J151,'Enrollee File- PASTE FROM WIKI'!$A:$AG,33,FALSE)</f>
        <v>#N/A</v>
      </c>
      <c r="N151" s="35">
        <f>VLOOKUP(A151,'Enrollee File- PASTE FROM WIKI'!$A:$AN,40,FALSE)</f>
        <v>0</v>
      </c>
    </row>
    <row r="152" spans="1:14" ht="28" customHeight="1" x14ac:dyDescent="0.7"/>
  </sheetData>
  <sheetProtection formatCells="0" formatColumns="0" formatRows="0" sort="0" autoFilter="0" pivotTables="0"/>
  <autoFilter ref="A2:N37"/>
  <mergeCells count="3">
    <mergeCell ref="A1:C1"/>
    <mergeCell ref="F1:I1"/>
    <mergeCell ref="J1:N1"/>
  </mergeCells>
  <conditionalFormatting sqref="F1 J1:XFD1 A1:A2 A152:XFD1048576 E2:XFD151 B2:C151">
    <cfRule type="containsErrors" dxfId="21" priority="17">
      <formula>ISERROR(A1)</formula>
    </cfRule>
    <cfRule type="containsText" dxfId="20" priority="18" stopIfTrue="1" operator="containsText" text="Not enough data">
      <formula>NOT(ISERROR(SEARCH("Not enough data",A1)))</formula>
    </cfRule>
  </conditionalFormatting>
  <conditionalFormatting sqref="A1:A2 E2:E151 B2:C151">
    <cfRule type="containsErrors" dxfId="19" priority="19">
      <formula>ISERROR(A1)</formula>
    </cfRule>
  </conditionalFormatting>
  <conditionalFormatting sqref="A3:A151">
    <cfRule type="duplicateValues" dxfId="18" priority="409"/>
    <cfRule type="duplicateValues" dxfId="17" priority="410"/>
    <cfRule type="duplicateValues" dxfId="16" priority="411"/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Errors" priority="1" id="{EED062E3-AD0B-4BA9-99E9-E6D896481D3C}">
            <xm:f>ISERROR('Enrollee Calculator'!D1)</xm:f>
            <x14:dxf>
              <font>
                <color theme="0"/>
              </font>
            </x14:dxf>
          </x14:cfRule>
          <xm:sqref>D2</xm:sqref>
        </x14:conditionalFormatting>
        <x14:conditionalFormatting xmlns:xm="http://schemas.microsoft.com/office/excel/2006/main">
          <x14:cfRule type="containsErrors" priority="2" id="{7ED18A56-F140-4674-BBC0-62C521192FEC}">
            <xm:f>ISERROR('Enrollee Calculator'!D4)</xm:f>
            <x14:dxf>
              <font>
                <color theme="0"/>
              </font>
            </x14:dxf>
          </x14:cfRule>
          <xm:sqref>D3:D149</xm:sqref>
        </x14:conditionalFormatting>
        <x14:conditionalFormatting xmlns:xm="http://schemas.microsoft.com/office/excel/2006/main">
          <x14:cfRule type="containsErrors" priority="386" id="{7ED18A56-F140-4674-BBC0-62C521192FEC}">
            <xm:f>ISERROR('Enrollee Calculator'!D151)</xm:f>
            <x14:dxf>
              <font>
                <color theme="0"/>
              </font>
            </x14:dxf>
          </x14:cfRule>
          <xm:sqref>D151</xm:sqref>
        </x14:conditionalFormatting>
        <x14:conditionalFormatting xmlns:xm="http://schemas.microsoft.com/office/excel/2006/main">
          <x14:cfRule type="containsErrors" priority="387" id="{7ED18A56-F140-4674-BBC0-62C521192FEC}">
            <xm:f>ISERROR('Enrollee Calculator'!#REF!)</xm:f>
            <x14:dxf>
              <font>
                <color theme="0"/>
              </font>
            </x14:dxf>
          </x14:cfRule>
          <xm:sqref>D150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N48"/>
  <sheetViews>
    <sheetView topLeftCell="A22" workbookViewId="0">
      <selection activeCell="O21" sqref="O21"/>
    </sheetView>
  </sheetViews>
  <sheetFormatPr defaultColWidth="8.7890625" defaultRowHeight="13.5" x14ac:dyDescent="0.6"/>
  <cols>
    <col min="1" max="1" width="43.15625" style="1" customWidth="1"/>
    <col min="2" max="2" width="18.7890625" style="1" customWidth="1"/>
    <col min="3" max="3" width="10.734375" style="1" customWidth="1"/>
    <col min="4" max="4" width="12" style="1" customWidth="1"/>
    <col min="5" max="5" width="17.47265625" style="1" customWidth="1"/>
    <col min="6" max="6" width="11" style="1" customWidth="1"/>
    <col min="7" max="7" width="10.15625" style="1" customWidth="1"/>
    <col min="8" max="8" width="10.5234375" style="1" customWidth="1"/>
    <col min="9" max="9" width="14.47265625" style="1" customWidth="1"/>
    <col min="10" max="10" width="10" style="1" customWidth="1"/>
    <col min="11" max="11" width="10.15625" style="1" customWidth="1"/>
    <col min="12" max="12" width="11.15625" style="1" customWidth="1"/>
    <col min="13" max="13" width="15.15625" style="1" customWidth="1"/>
    <col min="14" max="14" width="9" style="1" customWidth="1"/>
    <col min="15" max="16384" width="8.7890625" style="1"/>
  </cols>
  <sheetData>
    <row r="1" spans="1:14" s="20" customFormat="1" ht="14.65" customHeight="1" x14ac:dyDescent="0.55000000000000004">
      <c r="A1" s="78"/>
      <c r="B1" s="184" t="s">
        <v>739</v>
      </c>
      <c r="C1" s="181" t="s">
        <v>213</v>
      </c>
      <c r="D1" s="182"/>
      <c r="E1" s="182"/>
      <c r="F1" s="183"/>
      <c r="G1" s="181" t="s">
        <v>214</v>
      </c>
      <c r="H1" s="182"/>
      <c r="I1" s="182"/>
      <c r="J1" s="183"/>
      <c r="K1" s="181" t="s">
        <v>215</v>
      </c>
      <c r="L1" s="182"/>
      <c r="M1" s="182"/>
      <c r="N1" s="183"/>
    </row>
    <row r="2" spans="1:14" s="22" customFormat="1" ht="27" x14ac:dyDescent="0.55000000000000004">
      <c r="A2" s="85" t="s">
        <v>658</v>
      </c>
      <c r="B2" s="184"/>
      <c r="C2" s="99" t="s">
        <v>30</v>
      </c>
      <c r="D2" s="85" t="s">
        <v>17</v>
      </c>
      <c r="E2" s="85" t="s">
        <v>18</v>
      </c>
      <c r="F2" s="100" t="s">
        <v>738</v>
      </c>
      <c r="G2" s="99" t="s">
        <v>30</v>
      </c>
      <c r="H2" s="85" t="s">
        <v>17</v>
      </c>
      <c r="I2" s="85" t="s">
        <v>18</v>
      </c>
      <c r="J2" s="100" t="s">
        <v>740</v>
      </c>
      <c r="K2" s="99" t="s">
        <v>30</v>
      </c>
      <c r="L2" s="85" t="s">
        <v>17</v>
      </c>
      <c r="M2" s="85" t="s">
        <v>18</v>
      </c>
      <c r="N2" s="100" t="s">
        <v>741</v>
      </c>
    </row>
    <row r="3" spans="1:14" x14ac:dyDescent="0.6">
      <c r="A3" s="82" t="str">
        <f>'FE Site File - PASTE FROM WIKI'!A3</f>
        <v xml:space="preserve">K028 P.S. 028 The Warren Prep Academy </v>
      </c>
      <c r="B3" s="119">
        <f>VLOOKUP(A3,'FE Site File - PASTE FROM WIKI'!$A:$B,2,FALSE)</f>
        <v>2</v>
      </c>
      <c r="C3" s="101">
        <f>VLOOKUP(A3,'FE Site File - PASTE FROM WIKI'!$A:$C,3,FALSE)</f>
        <v>2.5</v>
      </c>
      <c r="D3" s="94">
        <f>VLOOKUP(A3,'FE Site File - PASTE FROM WIKI'!$A:$D,4,FALSE)</f>
        <v>2</v>
      </c>
      <c r="E3" s="94">
        <f>VLOOKUP(A3,'FE Site File - PASTE FROM WIKI'!$A:$E,5,FALSE)</f>
        <v>2</v>
      </c>
      <c r="F3" s="102">
        <f>VLOOKUP(A3,'FE Site File - PASTE FROM WIKI'!$A:$F,6,FALSE)</f>
        <v>2.25</v>
      </c>
      <c r="G3" s="101">
        <f>VLOOKUP(A3,'FE Site File - PASTE FROM WIKI'!$A:$G,7,FALSE)</f>
        <v>3</v>
      </c>
      <c r="H3" s="94">
        <f>VLOOKUP(A3,'FE Site File - PASTE FROM WIKI'!$A:$H,8,FALSE)</f>
        <v>2.5</v>
      </c>
      <c r="I3" s="94">
        <f>VLOOKUP(A3,'FE Site File - PASTE FROM WIKI'!$A:$I,9,FALSE)</f>
        <v>2.5</v>
      </c>
      <c r="J3" s="102">
        <f>VLOOKUP(A3,'FE Site File - PASTE FROM WIKI'!$A:$J,10,FALSE)</f>
        <v>2.75</v>
      </c>
      <c r="K3" s="101">
        <f>VLOOKUP(A3,'FE Site File - PASTE FROM WIKI'!$A:$K,11,FALSE)</f>
        <v>3</v>
      </c>
      <c r="L3" s="94">
        <f>VLOOKUP(A3,'FE Site File - PASTE FROM WIKI'!$A:$L,12,FALSE)</f>
        <v>2.5</v>
      </c>
      <c r="M3" s="94">
        <f>VLOOKUP(A3,'FE Site File - PASTE FROM WIKI'!$A:$M,13,FALSE)</f>
        <v>3</v>
      </c>
      <c r="N3" s="102">
        <f>VLOOKUP(A3,'FE Site File - PASTE FROM WIKI'!$A:$N,14,FALSE)</f>
        <v>2.875</v>
      </c>
    </row>
    <row r="4" spans="1:14" x14ac:dyDescent="0.6">
      <c r="A4" s="82" t="str">
        <f>'FE Site File - PASTE FROM WIKI'!A4</f>
        <v xml:space="preserve">K053 P.S. K053 </v>
      </c>
      <c r="B4" s="119">
        <f>VLOOKUP(A4,'FE Site File - PASTE FROM WIKI'!$A:$B,2,FALSE)</f>
        <v>5</v>
      </c>
      <c r="C4" s="101">
        <f>VLOOKUP(A4,'FE Site File - PASTE FROM WIKI'!$A:$C,3,FALSE)</f>
        <v>2.8</v>
      </c>
      <c r="D4" s="94">
        <f>VLOOKUP(A4,'FE Site File - PASTE FROM WIKI'!$A:$D,4,FALSE)</f>
        <v>1.8</v>
      </c>
      <c r="E4" s="94">
        <f>VLOOKUP(A4,'FE Site File - PASTE FROM WIKI'!$A:$E,5,FALSE)</f>
        <v>1.8</v>
      </c>
      <c r="F4" s="102">
        <f>VLOOKUP(A4,'FE Site File - PASTE FROM WIKI'!$A:$F,6,FALSE)</f>
        <v>2.2999999999999998</v>
      </c>
      <c r="G4" s="101">
        <f>VLOOKUP(A4,'FE Site File - PASTE FROM WIKI'!$A:$G,7,FALSE)</f>
        <v>2.8</v>
      </c>
      <c r="H4" s="94">
        <f>VLOOKUP(A4,'FE Site File - PASTE FROM WIKI'!$A:$H,8,FALSE)</f>
        <v>2.2000000000000002</v>
      </c>
      <c r="I4" s="94">
        <f>VLOOKUP(A4,'FE Site File - PASTE FROM WIKI'!$A:$I,9,FALSE)</f>
        <v>2.6</v>
      </c>
      <c r="J4" s="102">
        <f>VLOOKUP(A4,'FE Site File - PASTE FROM WIKI'!$A:$J,10,FALSE)</f>
        <v>2.6</v>
      </c>
      <c r="K4" s="101">
        <f>VLOOKUP(A4,'FE Site File - PASTE FROM WIKI'!$A:$K,11,FALSE)</f>
        <v>3</v>
      </c>
      <c r="L4" s="94">
        <f>VLOOKUP(A4,'FE Site File - PASTE FROM WIKI'!$A:$L,12,FALSE)</f>
        <v>3</v>
      </c>
      <c r="M4" s="94">
        <f>VLOOKUP(A4,'FE Site File - PASTE FROM WIKI'!$A:$M,13,FALSE)</f>
        <v>2.8</v>
      </c>
      <c r="N4" s="102">
        <f>VLOOKUP(A4,'FE Site File - PASTE FROM WIKI'!$A:$N,14,FALSE)</f>
        <v>2.95</v>
      </c>
    </row>
    <row r="5" spans="1:14" x14ac:dyDescent="0.6">
      <c r="A5" s="82" t="str">
        <f>'FE Site File - PASTE FROM WIKI'!A5</f>
        <v xml:space="preserve">K071 Juan Morel Campos Secondary School </v>
      </c>
      <c r="B5" s="119">
        <f>VLOOKUP(A5,'FE Site File - PASTE FROM WIKI'!$A:$B,2,FALSE)</f>
        <v>1</v>
      </c>
      <c r="C5" s="101">
        <f>VLOOKUP(A5,'FE Site File - PASTE FROM WIKI'!$A:$C,3,FALSE)</f>
        <v>1</v>
      </c>
      <c r="D5" s="94">
        <f>VLOOKUP(A5,'FE Site File - PASTE FROM WIKI'!$A:$D,4,FALSE)</f>
        <v>2</v>
      </c>
      <c r="E5" s="94">
        <f>VLOOKUP(A5,'FE Site File - PASTE FROM WIKI'!$A:$E,5,FALSE)</f>
        <v>2</v>
      </c>
      <c r="F5" s="102">
        <f>VLOOKUP(A5,'FE Site File - PASTE FROM WIKI'!$A:$F,6,FALSE)</f>
        <v>1.5</v>
      </c>
      <c r="G5" s="101">
        <f>VLOOKUP(A5,'FE Site File - PASTE FROM WIKI'!$A:$G,7,FALSE)</f>
        <v>3</v>
      </c>
      <c r="H5" s="94">
        <f>VLOOKUP(A5,'FE Site File - PASTE FROM WIKI'!$A:$H,8,FALSE)</f>
        <v>2</v>
      </c>
      <c r="I5" s="94">
        <f>VLOOKUP(A5,'FE Site File - PASTE FROM WIKI'!$A:$I,9,FALSE)</f>
        <v>3</v>
      </c>
      <c r="J5" s="102">
        <f>VLOOKUP(A5,'FE Site File - PASTE FROM WIKI'!$A:$J,10,FALSE)</f>
        <v>2.75</v>
      </c>
      <c r="K5" s="101">
        <f>VLOOKUP(A5,'FE Site File - PASTE FROM WIKI'!$A:$K,11,FALSE)</f>
        <v>3</v>
      </c>
      <c r="L5" s="94">
        <f>VLOOKUP(A5,'FE Site File - PASTE FROM WIKI'!$A:$L,12,FALSE)</f>
        <v>3</v>
      </c>
      <c r="M5" s="94">
        <f>VLOOKUP(A5,'FE Site File - PASTE FROM WIKI'!$A:$M,13,FALSE)</f>
        <v>3</v>
      </c>
      <c r="N5" s="102">
        <f>VLOOKUP(A5,'FE Site File - PASTE FROM WIKI'!$A:$N,14,FALSE)</f>
        <v>3</v>
      </c>
    </row>
    <row r="6" spans="1:14" x14ac:dyDescent="0.6">
      <c r="A6" s="82" t="str">
        <f>'FE Site File - PASTE FROM WIKI'!A6</f>
        <v xml:space="preserve">K220 J.H.S. 220 John J. Pershing </v>
      </c>
      <c r="B6" s="119">
        <f>VLOOKUP(A6,'FE Site File - PASTE FROM WIKI'!$A:$B,2,FALSE)</f>
        <v>1</v>
      </c>
      <c r="C6" s="101">
        <f>VLOOKUP(A6,'FE Site File - PASTE FROM WIKI'!$A:$C,3,FALSE)</f>
        <v>2</v>
      </c>
      <c r="D6" s="94">
        <f>VLOOKUP(A6,'FE Site File - PASTE FROM WIKI'!$A:$D,4,FALSE)</f>
        <v>3</v>
      </c>
      <c r="E6" s="94">
        <f>VLOOKUP(A6,'FE Site File - PASTE FROM WIKI'!$A:$E,5,FALSE)</f>
        <v>2</v>
      </c>
      <c r="F6" s="102">
        <f>VLOOKUP(A6,'FE Site File - PASTE FROM WIKI'!$A:$F,6,FALSE)</f>
        <v>2.25</v>
      </c>
      <c r="G6" s="101">
        <f>VLOOKUP(A6,'FE Site File - PASTE FROM WIKI'!$A:$G,7,FALSE)</f>
        <v>3</v>
      </c>
      <c r="H6" s="94">
        <f>VLOOKUP(A6,'FE Site File - PASTE FROM WIKI'!$A:$H,8,FALSE)</f>
        <v>3</v>
      </c>
      <c r="I6" s="94">
        <f>VLOOKUP(A6,'FE Site File - PASTE FROM WIKI'!$A:$I,9,FALSE)</f>
        <v>2</v>
      </c>
      <c r="J6" s="102">
        <f>VLOOKUP(A6,'FE Site File - PASTE FROM WIKI'!$A:$J,10,FALSE)</f>
        <v>2.75</v>
      </c>
      <c r="K6" s="101">
        <f>VLOOKUP(A6,'FE Site File - PASTE FROM WIKI'!$A:$K,11,FALSE)</f>
        <v>3</v>
      </c>
      <c r="L6" s="94">
        <f>VLOOKUP(A6,'FE Site File - PASTE FROM WIKI'!$A:$L,12,FALSE)</f>
        <v>2</v>
      </c>
      <c r="M6" s="94">
        <f>VLOOKUP(A6,'FE Site File - PASTE FROM WIKI'!$A:$M,13,FALSE)</f>
        <v>2</v>
      </c>
      <c r="N6" s="102">
        <f>VLOOKUP(A6,'FE Site File - PASTE FROM WIKI'!$A:$N,14,FALSE)</f>
        <v>2.5</v>
      </c>
    </row>
    <row r="7" spans="1:14" x14ac:dyDescent="0.6">
      <c r="A7" s="82" t="str">
        <f>'FE Site File - PASTE FROM WIKI'!A7</f>
        <v xml:space="preserve">K227 J.H.S. 227 Edward B. Shallow </v>
      </c>
      <c r="B7" s="119">
        <f>VLOOKUP(A7,'FE Site File - PASTE FROM WIKI'!$A:$B,2,FALSE)</f>
        <v>2</v>
      </c>
      <c r="C7" s="101">
        <f>VLOOKUP(A7,'FE Site File - PASTE FROM WIKI'!$A:$C,3,FALSE)</f>
        <v>2</v>
      </c>
      <c r="D7" s="94">
        <f>VLOOKUP(A7,'FE Site File - PASTE FROM WIKI'!$A:$D,4,FALSE)</f>
        <v>1.5</v>
      </c>
      <c r="E7" s="94">
        <f>VLOOKUP(A7,'FE Site File - PASTE FROM WIKI'!$A:$E,5,FALSE)</f>
        <v>2</v>
      </c>
      <c r="F7" s="102">
        <f>VLOOKUP(A7,'FE Site File - PASTE FROM WIKI'!$A:$F,6,FALSE)</f>
        <v>1.875</v>
      </c>
      <c r="G7" s="101">
        <f>VLOOKUP(A7,'FE Site File - PASTE FROM WIKI'!$A:$G,7,FALSE)</f>
        <v>3</v>
      </c>
      <c r="H7" s="94">
        <f>VLOOKUP(A7,'FE Site File - PASTE FROM WIKI'!$A:$H,8,FALSE)</f>
        <v>2</v>
      </c>
      <c r="I7" s="94">
        <f>VLOOKUP(A7,'FE Site File - PASTE FROM WIKI'!$A:$I,9,FALSE)</f>
        <v>1</v>
      </c>
      <c r="J7" s="102">
        <f>VLOOKUP(A7,'FE Site File - PASTE FROM WIKI'!$A:$J,10,FALSE)</f>
        <v>2.25</v>
      </c>
      <c r="K7" s="101">
        <f>VLOOKUP(A7,'FE Site File - PASTE FROM WIKI'!$A:$K,11,FALSE)</f>
        <v>3</v>
      </c>
      <c r="L7" s="94">
        <f>VLOOKUP(A7,'FE Site File - PASTE FROM WIKI'!$A:$L,12,FALSE)</f>
        <v>2</v>
      </c>
      <c r="M7" s="94">
        <f>VLOOKUP(A7,'FE Site File - PASTE FROM WIKI'!$A:$M,13,FALSE)</f>
        <v>2</v>
      </c>
      <c r="N7" s="102">
        <f>VLOOKUP(A7,'FE Site File - PASTE FROM WIKI'!$A:$N,14,FALSE)</f>
        <v>2.5</v>
      </c>
    </row>
    <row r="8" spans="1:14" x14ac:dyDescent="0.6">
      <c r="A8" s="82" t="str">
        <f>'FE Site File - PASTE FROM WIKI'!A8</f>
        <v xml:space="preserve">K373 P.S. 373 - Brooklyn Transition Center </v>
      </c>
      <c r="B8" s="119">
        <f>VLOOKUP(A8,'FE Site File - PASTE FROM WIKI'!$A:$B,2,FALSE)</f>
        <v>4</v>
      </c>
      <c r="C8" s="101">
        <f>VLOOKUP(A8,'FE Site File - PASTE FROM WIKI'!$A:$C,3,FALSE)</f>
        <v>2.25</v>
      </c>
      <c r="D8" s="94">
        <f>VLOOKUP(A8,'FE Site File - PASTE FROM WIKI'!$A:$D,4,FALSE)</f>
        <v>2.5</v>
      </c>
      <c r="E8" s="94">
        <f>VLOOKUP(A8,'FE Site File - PASTE FROM WIKI'!$A:$E,5,FALSE)</f>
        <v>2</v>
      </c>
      <c r="F8" s="102">
        <f>VLOOKUP(A8,'FE Site File - PASTE FROM WIKI'!$A:$F,6,FALSE)</f>
        <v>2.25</v>
      </c>
      <c r="G8" s="101">
        <f>VLOOKUP(A8,'FE Site File - PASTE FROM WIKI'!$A:$G,7,FALSE)</f>
        <v>3</v>
      </c>
      <c r="H8" s="94">
        <f>VLOOKUP(A8,'FE Site File - PASTE FROM WIKI'!$A:$H,8,FALSE)</f>
        <v>2.75</v>
      </c>
      <c r="I8" s="94">
        <f>VLOOKUP(A8,'FE Site File - PASTE FROM WIKI'!$A:$I,9,FALSE)</f>
        <v>2.75</v>
      </c>
      <c r="J8" s="102">
        <f>VLOOKUP(A8,'FE Site File - PASTE FROM WIKI'!$A:$J,10,FALSE)</f>
        <v>2.875</v>
      </c>
      <c r="K8" s="101">
        <f>VLOOKUP(A8,'FE Site File - PASTE FROM WIKI'!$A:$K,11,FALSE)</f>
        <v>3</v>
      </c>
      <c r="L8" s="94">
        <f>VLOOKUP(A8,'FE Site File - PASTE FROM WIKI'!$A:$L,12,FALSE)</f>
        <v>3</v>
      </c>
      <c r="M8" s="94">
        <f>VLOOKUP(A8,'FE Site File - PASTE FROM WIKI'!$A:$M,13,FALSE)</f>
        <v>3</v>
      </c>
      <c r="N8" s="102">
        <f>VLOOKUP(A8,'FE Site File - PASTE FROM WIKI'!$A:$N,14,FALSE)</f>
        <v>3</v>
      </c>
    </row>
    <row r="9" spans="1:14" x14ac:dyDescent="0.6">
      <c r="A9" s="82" t="str">
        <f>'FE Site File - PASTE FROM WIKI'!A9</f>
        <v xml:space="preserve">K396 P.S. K396 </v>
      </c>
      <c r="B9" s="119">
        <f>VLOOKUP(A9,'FE Site File - PASTE FROM WIKI'!$A:$B,2,FALSE)</f>
        <v>1</v>
      </c>
      <c r="C9" s="101">
        <f>VLOOKUP(A9,'FE Site File - PASTE FROM WIKI'!$A:$C,3,FALSE)</f>
        <v>3</v>
      </c>
      <c r="D9" s="94">
        <f>VLOOKUP(A9,'FE Site File - PASTE FROM WIKI'!$A:$D,4,FALSE)</f>
        <v>3</v>
      </c>
      <c r="E9" s="94">
        <f>VLOOKUP(A9,'FE Site File - PASTE FROM WIKI'!$A:$E,5,FALSE)</f>
        <v>3</v>
      </c>
      <c r="F9" s="102">
        <f>VLOOKUP(A9,'FE Site File - PASTE FROM WIKI'!$A:$F,6,FALSE)</f>
        <v>3</v>
      </c>
      <c r="G9" s="101">
        <f>VLOOKUP(A9,'FE Site File - PASTE FROM WIKI'!$A:$G,7,FALSE)</f>
        <v>3</v>
      </c>
      <c r="H9" s="94">
        <f>VLOOKUP(A9,'FE Site File - PASTE FROM WIKI'!$A:$H,8,FALSE)</f>
        <v>3</v>
      </c>
      <c r="I9" s="94">
        <f>VLOOKUP(A9,'FE Site File - PASTE FROM WIKI'!$A:$I,9,FALSE)</f>
        <v>3</v>
      </c>
      <c r="J9" s="102">
        <f>VLOOKUP(A9,'FE Site File - PASTE FROM WIKI'!$A:$J,10,FALSE)</f>
        <v>3</v>
      </c>
      <c r="K9" s="101">
        <f>VLOOKUP(A9,'FE Site File - PASTE FROM WIKI'!$A:$K,11,FALSE)</f>
        <v>3</v>
      </c>
      <c r="L9" s="94">
        <f>VLOOKUP(A9,'FE Site File - PASTE FROM WIKI'!$A:$L,12,FALSE)</f>
        <v>3</v>
      </c>
      <c r="M9" s="94">
        <f>VLOOKUP(A9,'FE Site File - PASTE FROM WIKI'!$A:$M,13,FALSE)</f>
        <v>3</v>
      </c>
      <c r="N9" s="102">
        <f>VLOOKUP(A9,'FE Site File - PASTE FROM WIKI'!$A:$N,14,FALSE)</f>
        <v>3</v>
      </c>
    </row>
    <row r="10" spans="1:14" x14ac:dyDescent="0.6">
      <c r="A10" s="82" t="str">
        <f>'FE Site File - PASTE FROM WIKI'!A10</f>
        <v xml:space="preserve">K422 Spring Creek Community School </v>
      </c>
      <c r="B10" s="119">
        <f>VLOOKUP(A10,'FE Site File - PASTE FROM WIKI'!$A:$B,2,FALSE)</f>
        <v>8</v>
      </c>
      <c r="C10" s="101">
        <f>VLOOKUP(A10,'FE Site File - PASTE FROM WIKI'!$A:$C,3,FALSE)</f>
        <v>2</v>
      </c>
      <c r="D10" s="94">
        <f>VLOOKUP(A10,'FE Site File - PASTE FROM WIKI'!$A:$D,4,FALSE)</f>
        <v>2.25</v>
      </c>
      <c r="E10" s="94">
        <f>VLOOKUP(A10,'FE Site File - PASTE FROM WIKI'!$A:$E,5,FALSE)</f>
        <v>2.5</v>
      </c>
      <c r="F10" s="102">
        <f>VLOOKUP(A10,'FE Site File - PASTE FROM WIKI'!$A:$F,6,FALSE)</f>
        <v>2.1875</v>
      </c>
      <c r="G10" s="101">
        <f>VLOOKUP(A10,'FE Site File - PASTE FROM WIKI'!$A:$G,7,FALSE)</f>
        <v>2.875</v>
      </c>
      <c r="H10" s="94">
        <f>VLOOKUP(A10,'FE Site File - PASTE FROM WIKI'!$A:$H,8,FALSE)</f>
        <v>2.375</v>
      </c>
      <c r="I10" s="94">
        <f>VLOOKUP(A10,'FE Site File - PASTE FROM WIKI'!$A:$I,9,FALSE)</f>
        <v>2.375</v>
      </c>
      <c r="J10" s="102">
        <f>VLOOKUP(A10,'FE Site File - PASTE FROM WIKI'!$A:$J,10,FALSE)</f>
        <v>2.625</v>
      </c>
      <c r="K10" s="101">
        <f>VLOOKUP(A10,'FE Site File - PASTE FROM WIKI'!$A:$K,11,FALSE)</f>
        <v>2.75</v>
      </c>
      <c r="L10" s="94">
        <f>VLOOKUP(A10,'FE Site File - PASTE FROM WIKI'!$A:$L,12,FALSE)</f>
        <v>2.625</v>
      </c>
      <c r="M10" s="94">
        <f>VLOOKUP(A10,'FE Site File - PASTE FROM WIKI'!$A:$M,13,FALSE)</f>
        <v>3</v>
      </c>
      <c r="N10" s="102">
        <f>VLOOKUP(A10,'FE Site File - PASTE FROM WIKI'!$A:$N,14,FALSE)</f>
        <v>2.78125</v>
      </c>
    </row>
    <row r="11" spans="1:14" x14ac:dyDescent="0.6">
      <c r="A11" s="82" t="str">
        <f>'FE Site File - PASTE FROM WIKI'!A11</f>
        <v xml:space="preserve">K549 Bushwick School for Social Justice </v>
      </c>
      <c r="B11" s="119">
        <f>VLOOKUP(A11,'FE Site File - PASTE FROM WIKI'!$A:$B,2,FALSE)</f>
        <v>4</v>
      </c>
      <c r="C11" s="101">
        <f>VLOOKUP(A11,'FE Site File - PASTE FROM WIKI'!$A:$C,3,FALSE)</f>
        <v>2.25</v>
      </c>
      <c r="D11" s="94">
        <f>VLOOKUP(A11,'FE Site File - PASTE FROM WIKI'!$A:$D,4,FALSE)</f>
        <v>2.25</v>
      </c>
      <c r="E11" s="94">
        <f>VLOOKUP(A11,'FE Site File - PASTE FROM WIKI'!$A:$E,5,FALSE)</f>
        <v>2</v>
      </c>
      <c r="F11" s="102">
        <f>VLOOKUP(A11,'FE Site File - PASTE FROM WIKI'!$A:$F,6,FALSE)</f>
        <v>2.1875</v>
      </c>
      <c r="G11" s="101">
        <f>VLOOKUP(A11,'FE Site File - PASTE FROM WIKI'!$A:$G,7,FALSE)</f>
        <v>2.75</v>
      </c>
      <c r="H11" s="94">
        <f>VLOOKUP(A11,'FE Site File - PASTE FROM WIKI'!$A:$H,8,FALSE)</f>
        <v>2.5</v>
      </c>
      <c r="I11" s="94">
        <f>VLOOKUP(A11,'FE Site File - PASTE FROM WIKI'!$A:$I,9,FALSE)</f>
        <v>2.75</v>
      </c>
      <c r="J11" s="102">
        <f>VLOOKUP(A11,'FE Site File - PASTE FROM WIKI'!$A:$J,10,FALSE)</f>
        <v>2.6875</v>
      </c>
      <c r="K11" s="101">
        <f>VLOOKUP(A11,'FE Site File - PASTE FROM WIKI'!$A:$K,11,FALSE)</f>
        <v>3</v>
      </c>
      <c r="L11" s="94">
        <f>VLOOKUP(A11,'FE Site File - PASTE FROM WIKI'!$A:$L,12,FALSE)</f>
        <v>2.75</v>
      </c>
      <c r="M11" s="94">
        <f>VLOOKUP(A11,'FE Site File - PASTE FROM WIKI'!$A:$M,13,FALSE)</f>
        <v>3</v>
      </c>
      <c r="N11" s="102">
        <f>VLOOKUP(A11,'FE Site File - PASTE FROM WIKI'!$A:$N,14,FALSE)</f>
        <v>2.9375</v>
      </c>
    </row>
    <row r="12" spans="1:14" x14ac:dyDescent="0.6">
      <c r="A12" s="82" t="str">
        <f>'FE Site File - PASTE FROM WIKI'!A12</f>
        <v xml:space="preserve">K554 All City Leadership Secondary School </v>
      </c>
      <c r="B12" s="119">
        <f>VLOOKUP(A12,'FE Site File - PASTE FROM WIKI'!$A:$B,2,FALSE)</f>
        <v>1</v>
      </c>
      <c r="C12" s="101">
        <f>VLOOKUP(A12,'FE Site File - PASTE FROM WIKI'!$A:$C,3,FALSE)</f>
        <v>2</v>
      </c>
      <c r="D12" s="94">
        <f>VLOOKUP(A12,'FE Site File - PASTE FROM WIKI'!$A:$D,4,FALSE)</f>
        <v>2</v>
      </c>
      <c r="E12" s="94">
        <f>VLOOKUP(A12,'FE Site File - PASTE FROM WIKI'!$A:$E,5,FALSE)</f>
        <v>2</v>
      </c>
      <c r="F12" s="102">
        <f>VLOOKUP(A12,'FE Site File - PASTE FROM WIKI'!$A:$F,6,FALSE)</f>
        <v>2</v>
      </c>
      <c r="G12" s="101">
        <f>VLOOKUP(A12,'FE Site File - PASTE FROM WIKI'!$A:$G,7,FALSE)</f>
        <v>3</v>
      </c>
      <c r="H12" s="94">
        <f>VLOOKUP(A12,'FE Site File - PASTE FROM WIKI'!$A:$H,8,FALSE)</f>
        <v>3</v>
      </c>
      <c r="I12" s="94">
        <f>VLOOKUP(A12,'FE Site File - PASTE FROM WIKI'!$A:$I,9,FALSE)</f>
        <v>3</v>
      </c>
      <c r="J12" s="102">
        <f>VLOOKUP(A12,'FE Site File - PASTE FROM WIKI'!$A:$J,10,FALSE)</f>
        <v>3</v>
      </c>
      <c r="K12" s="101">
        <f>VLOOKUP(A12,'FE Site File - PASTE FROM WIKI'!$A:$K,11,FALSE)</f>
        <v>3</v>
      </c>
      <c r="L12" s="94">
        <f>VLOOKUP(A12,'FE Site File - PASTE FROM WIKI'!$A:$L,12,FALSE)</f>
        <v>2</v>
      </c>
      <c r="M12" s="94">
        <f>VLOOKUP(A12,'FE Site File - PASTE FROM WIKI'!$A:$M,13,FALSE)</f>
        <v>3</v>
      </c>
      <c r="N12" s="102">
        <f>VLOOKUP(A12,'FE Site File - PASTE FROM WIKI'!$A:$N,14,FALSE)</f>
        <v>2.75</v>
      </c>
    </row>
    <row r="13" spans="1:14" x14ac:dyDescent="0.6">
      <c r="A13" s="82" t="str">
        <f>'FE Site File - PASTE FROM WIKI'!A13</f>
        <v xml:space="preserve">K562 Evergreen Middle School </v>
      </c>
      <c r="B13" s="119">
        <f>VLOOKUP(A13,'FE Site File - PASTE FROM WIKI'!$A:$B,2,FALSE)</f>
        <v>6</v>
      </c>
      <c r="C13" s="101">
        <f>VLOOKUP(A13,'FE Site File - PASTE FROM WIKI'!$A:$C,3,FALSE)</f>
        <v>1.8333330000000001</v>
      </c>
      <c r="D13" s="94">
        <f>VLOOKUP(A13,'FE Site File - PASTE FROM WIKI'!$A:$D,4,FALSE)</f>
        <v>2</v>
      </c>
      <c r="E13" s="94">
        <f>VLOOKUP(A13,'FE Site File - PASTE FROM WIKI'!$A:$E,5,FALSE)</f>
        <v>2</v>
      </c>
      <c r="F13" s="102">
        <f>VLOOKUP(A13,'FE Site File - PASTE FROM WIKI'!$A:$F,6,FALSE)</f>
        <v>1.9166669999999999</v>
      </c>
      <c r="G13" s="101">
        <f>VLOOKUP(A13,'FE Site File - PASTE FROM WIKI'!$A:$G,7,FALSE)</f>
        <v>2.6666669999999999</v>
      </c>
      <c r="H13" s="94">
        <f>VLOOKUP(A13,'FE Site File - PASTE FROM WIKI'!$A:$H,8,FALSE)</f>
        <v>2.5</v>
      </c>
      <c r="I13" s="94">
        <f>VLOOKUP(A13,'FE Site File - PASTE FROM WIKI'!$A:$I,9,FALSE)</f>
        <v>2.1666669999999999</v>
      </c>
      <c r="J13" s="102">
        <f>VLOOKUP(A13,'FE Site File - PASTE FROM WIKI'!$A:$J,10,FALSE)</f>
        <v>2.5</v>
      </c>
      <c r="K13" s="101">
        <f>VLOOKUP(A13,'FE Site File - PASTE FROM WIKI'!$A:$K,11,FALSE)</f>
        <v>2.8333330000000001</v>
      </c>
      <c r="L13" s="94">
        <f>VLOOKUP(A13,'FE Site File - PASTE FROM WIKI'!$A:$L,12,FALSE)</f>
        <v>2.8333330000000001</v>
      </c>
      <c r="M13" s="94">
        <f>VLOOKUP(A13,'FE Site File - PASTE FROM WIKI'!$A:$M,13,FALSE)</f>
        <v>3</v>
      </c>
      <c r="N13" s="102">
        <f>VLOOKUP(A13,'FE Site File - PASTE FROM WIKI'!$A:$N,14,FALSE)</f>
        <v>2.875</v>
      </c>
    </row>
    <row r="14" spans="1:14" x14ac:dyDescent="0.6">
      <c r="A14" s="82" t="str">
        <f>'FE Site File - PASTE FROM WIKI'!A14</f>
        <v xml:space="preserve">K671 Mott Hall Bridges </v>
      </c>
      <c r="B14" s="119">
        <f>VLOOKUP(A14,'FE Site File - PASTE FROM WIKI'!$A:$B,2,FALSE)</f>
        <v>4</v>
      </c>
      <c r="C14" s="101">
        <f>VLOOKUP(A14,'FE Site File - PASTE FROM WIKI'!$A:$C,3,FALSE)</f>
        <v>2.25</v>
      </c>
      <c r="D14" s="94">
        <f>VLOOKUP(A14,'FE Site File - PASTE FROM WIKI'!$A:$D,4,FALSE)</f>
        <v>2</v>
      </c>
      <c r="E14" s="94">
        <f>VLOOKUP(A14,'FE Site File - PASTE FROM WIKI'!$A:$E,5,FALSE)</f>
        <v>1.75</v>
      </c>
      <c r="F14" s="102">
        <f>VLOOKUP(A14,'FE Site File - PASTE FROM WIKI'!$A:$F,6,FALSE)</f>
        <v>2.0625</v>
      </c>
      <c r="G14" s="101">
        <f>VLOOKUP(A14,'FE Site File - PASTE FROM WIKI'!$A:$G,7,FALSE)</f>
        <v>3</v>
      </c>
      <c r="H14" s="94">
        <f>VLOOKUP(A14,'FE Site File - PASTE FROM WIKI'!$A:$H,8,FALSE)</f>
        <v>1.75</v>
      </c>
      <c r="I14" s="94">
        <f>VLOOKUP(A14,'FE Site File - PASTE FROM WIKI'!$A:$I,9,FALSE)</f>
        <v>2.25</v>
      </c>
      <c r="J14" s="102">
        <f>VLOOKUP(A14,'FE Site File - PASTE FROM WIKI'!$A:$J,10,FALSE)</f>
        <v>2.5</v>
      </c>
      <c r="K14" s="101">
        <f>VLOOKUP(A14,'FE Site File - PASTE FROM WIKI'!$A:$K,11,FALSE)</f>
        <v>2.75</v>
      </c>
      <c r="L14" s="94">
        <f>VLOOKUP(A14,'FE Site File - PASTE FROM WIKI'!$A:$L,12,FALSE)</f>
        <v>2.25</v>
      </c>
      <c r="M14" s="94">
        <f>VLOOKUP(A14,'FE Site File - PASTE FROM WIKI'!$A:$M,13,FALSE)</f>
        <v>2</v>
      </c>
      <c r="N14" s="102">
        <f>VLOOKUP(A14,'FE Site File - PASTE FROM WIKI'!$A:$N,14,FALSE)</f>
        <v>2.4375</v>
      </c>
    </row>
    <row r="15" spans="1:14" x14ac:dyDescent="0.6">
      <c r="A15" s="82" t="str">
        <f>'FE Site File - PASTE FROM WIKI'!A15</f>
        <v xml:space="preserve">M028 P.S. 028 Wright Brothers </v>
      </c>
      <c r="B15" s="119">
        <f>VLOOKUP(A15,'FE Site File - PASTE FROM WIKI'!$A:$B,2,FALSE)</f>
        <v>5</v>
      </c>
      <c r="C15" s="101">
        <f>VLOOKUP(A15,'FE Site File - PASTE FROM WIKI'!$A:$C,3,FALSE)</f>
        <v>2.6</v>
      </c>
      <c r="D15" s="94">
        <f>VLOOKUP(A15,'FE Site File - PASTE FROM WIKI'!$A:$D,4,FALSE)</f>
        <v>2.2000000000000002</v>
      </c>
      <c r="E15" s="94">
        <f>VLOOKUP(A15,'FE Site File - PASTE FROM WIKI'!$A:$E,5,FALSE)</f>
        <v>2.4</v>
      </c>
      <c r="F15" s="102">
        <f>VLOOKUP(A15,'FE Site File - PASTE FROM WIKI'!$A:$F,6,FALSE)</f>
        <v>2.4500000000000002</v>
      </c>
      <c r="G15" s="101">
        <f>VLOOKUP(A15,'FE Site File - PASTE FROM WIKI'!$A:$G,7,FALSE)</f>
        <v>2.8</v>
      </c>
      <c r="H15" s="94">
        <f>VLOOKUP(A15,'FE Site File - PASTE FROM WIKI'!$A:$H,8,FALSE)</f>
        <v>2.6</v>
      </c>
      <c r="I15" s="94">
        <f>VLOOKUP(A15,'FE Site File - PASTE FROM WIKI'!$A:$I,9,FALSE)</f>
        <v>2.4</v>
      </c>
      <c r="J15" s="102">
        <f>VLOOKUP(A15,'FE Site File - PASTE FROM WIKI'!$A:$J,10,FALSE)</f>
        <v>2.65</v>
      </c>
      <c r="K15" s="101">
        <f>VLOOKUP(A15,'FE Site File - PASTE FROM WIKI'!$A:$K,11,FALSE)</f>
        <v>3</v>
      </c>
      <c r="L15" s="94">
        <f>VLOOKUP(A15,'FE Site File - PASTE FROM WIKI'!$A:$L,12,FALSE)</f>
        <v>2.4</v>
      </c>
      <c r="M15" s="94">
        <f>VLOOKUP(A15,'FE Site File - PASTE FROM WIKI'!$A:$M,13,FALSE)</f>
        <v>3</v>
      </c>
      <c r="N15" s="102">
        <f>VLOOKUP(A15,'FE Site File - PASTE FROM WIKI'!$A:$N,14,FALSE)</f>
        <v>2.85</v>
      </c>
    </row>
    <row r="16" spans="1:14" x14ac:dyDescent="0.6">
      <c r="A16" s="82" t="str">
        <f>'FE Site File - PASTE FROM WIKI'!A16</f>
        <v xml:space="preserve">M038 P.S. 38 Roberto Clemente </v>
      </c>
      <c r="B16" s="119">
        <f>VLOOKUP(A16,'FE Site File - PASTE FROM WIKI'!$A:$B,2,FALSE)</f>
        <v>3</v>
      </c>
      <c r="C16" s="101">
        <f>VLOOKUP(A16,'FE Site File - PASTE FROM WIKI'!$A:$C,3,FALSE)</f>
        <v>2.6666669999999999</v>
      </c>
      <c r="D16" s="94">
        <f>VLOOKUP(A16,'FE Site File - PASTE FROM WIKI'!$A:$D,4,FALSE)</f>
        <v>2.3333330000000001</v>
      </c>
      <c r="E16" s="94">
        <f>VLOOKUP(A16,'FE Site File - PASTE FROM WIKI'!$A:$E,5,FALSE)</f>
        <v>2</v>
      </c>
      <c r="F16" s="102">
        <f>VLOOKUP(A16,'FE Site File - PASTE FROM WIKI'!$A:$F,6,FALSE)</f>
        <v>2.4166669999999999</v>
      </c>
      <c r="G16" s="101">
        <f>VLOOKUP(A16,'FE Site File - PASTE FROM WIKI'!$A:$G,7,FALSE)</f>
        <v>3</v>
      </c>
      <c r="H16" s="94">
        <f>VLOOKUP(A16,'FE Site File - PASTE FROM WIKI'!$A:$H,8,FALSE)</f>
        <v>2.3333330000000001</v>
      </c>
      <c r="I16" s="94">
        <f>VLOOKUP(A16,'FE Site File - PASTE FROM WIKI'!$A:$I,9,FALSE)</f>
        <v>2.6666669999999999</v>
      </c>
      <c r="J16" s="102">
        <f>VLOOKUP(A16,'FE Site File - PASTE FROM WIKI'!$A:$J,10,FALSE)</f>
        <v>2.75</v>
      </c>
      <c r="K16" s="101">
        <f>VLOOKUP(A16,'FE Site File - PASTE FROM WIKI'!$A:$K,11,FALSE)</f>
        <v>2.6666669999999999</v>
      </c>
      <c r="L16" s="94">
        <f>VLOOKUP(A16,'FE Site File - PASTE FROM WIKI'!$A:$L,12,FALSE)</f>
        <v>2.6666669999999999</v>
      </c>
      <c r="M16" s="94">
        <f>VLOOKUP(A16,'FE Site File - PASTE FROM WIKI'!$A:$M,13,FALSE)</f>
        <v>3</v>
      </c>
      <c r="N16" s="102">
        <f>VLOOKUP(A16,'FE Site File - PASTE FROM WIKI'!$A:$N,14,FALSE)</f>
        <v>2.75</v>
      </c>
    </row>
    <row r="17" spans="1:14" x14ac:dyDescent="0.6">
      <c r="A17" s="82" t="str">
        <f>'FE Site File - PASTE FROM WIKI'!A17</f>
        <v xml:space="preserve">M052 J.H.S. 052 Inwood </v>
      </c>
      <c r="B17" s="119">
        <f>VLOOKUP(A17,'FE Site File - PASTE FROM WIKI'!$A:$B,2,FALSE)</f>
        <v>2</v>
      </c>
      <c r="C17" s="101">
        <f>VLOOKUP(A17,'FE Site File - PASTE FROM WIKI'!$A:$C,3,FALSE)</f>
        <v>3</v>
      </c>
      <c r="D17" s="94">
        <f>VLOOKUP(A17,'FE Site File - PASTE FROM WIKI'!$A:$D,4,FALSE)</f>
        <v>2.5</v>
      </c>
      <c r="E17" s="94">
        <f>VLOOKUP(A17,'FE Site File - PASTE FROM WIKI'!$A:$E,5,FALSE)</f>
        <v>2</v>
      </c>
      <c r="F17" s="102">
        <f>VLOOKUP(A17,'FE Site File - PASTE FROM WIKI'!$A:$F,6,FALSE)</f>
        <v>2.625</v>
      </c>
      <c r="G17" s="101">
        <f>VLOOKUP(A17,'FE Site File - PASTE FROM WIKI'!$A:$G,7,FALSE)</f>
        <v>3</v>
      </c>
      <c r="H17" s="94">
        <f>VLOOKUP(A17,'FE Site File - PASTE FROM WIKI'!$A:$H,8,FALSE)</f>
        <v>2.5</v>
      </c>
      <c r="I17" s="94">
        <f>VLOOKUP(A17,'FE Site File - PASTE FROM WIKI'!$A:$I,9,FALSE)</f>
        <v>2.5</v>
      </c>
      <c r="J17" s="102">
        <f>VLOOKUP(A17,'FE Site File - PASTE FROM WIKI'!$A:$J,10,FALSE)</f>
        <v>2.75</v>
      </c>
      <c r="K17" s="101">
        <f>VLOOKUP(A17,'FE Site File - PASTE FROM WIKI'!$A:$K,11,FALSE)</f>
        <v>3</v>
      </c>
      <c r="L17" s="94">
        <f>VLOOKUP(A17,'FE Site File - PASTE FROM WIKI'!$A:$L,12,FALSE)</f>
        <v>2</v>
      </c>
      <c r="M17" s="94">
        <f>VLOOKUP(A17,'FE Site File - PASTE FROM WIKI'!$A:$M,13,FALSE)</f>
        <v>3</v>
      </c>
      <c r="N17" s="102">
        <f>VLOOKUP(A17,'FE Site File - PASTE FROM WIKI'!$A:$N,14,FALSE)</f>
        <v>2.75</v>
      </c>
    </row>
    <row r="18" spans="1:14" x14ac:dyDescent="0.6">
      <c r="A18" s="82" t="str">
        <f>'FE Site File - PASTE FROM WIKI'!A18</f>
        <v xml:space="preserve">M057 James Weldon Johnson </v>
      </c>
      <c r="B18" s="119">
        <f>VLOOKUP(A18,'FE Site File - PASTE FROM WIKI'!$A:$B,2,FALSE)</f>
        <v>4</v>
      </c>
      <c r="C18" s="101">
        <f>VLOOKUP(A18,'FE Site File - PASTE FROM WIKI'!$A:$C,3,FALSE)</f>
        <v>2</v>
      </c>
      <c r="D18" s="94">
        <f>VLOOKUP(A18,'FE Site File - PASTE FROM WIKI'!$A:$D,4,FALSE)</f>
        <v>1.75</v>
      </c>
      <c r="E18" s="94">
        <f>VLOOKUP(A18,'FE Site File - PASTE FROM WIKI'!$A:$E,5,FALSE)</f>
        <v>1.5</v>
      </c>
      <c r="F18" s="102">
        <f>VLOOKUP(A18,'FE Site File - PASTE FROM WIKI'!$A:$F,6,FALSE)</f>
        <v>1.8125</v>
      </c>
      <c r="G18" s="101">
        <f>VLOOKUP(A18,'FE Site File - PASTE FROM WIKI'!$A:$G,7,FALSE)</f>
        <v>2</v>
      </c>
      <c r="H18" s="94">
        <f>VLOOKUP(A18,'FE Site File - PASTE FROM WIKI'!$A:$H,8,FALSE)</f>
        <v>2.75</v>
      </c>
      <c r="I18" s="94">
        <f>VLOOKUP(A18,'FE Site File - PASTE FROM WIKI'!$A:$I,9,FALSE)</f>
        <v>2.25</v>
      </c>
      <c r="J18" s="102">
        <f>VLOOKUP(A18,'FE Site File - PASTE FROM WIKI'!$A:$J,10,FALSE)</f>
        <v>2.25</v>
      </c>
      <c r="K18" s="101">
        <f>VLOOKUP(A18,'FE Site File - PASTE FROM WIKI'!$A:$K,11,FALSE)</f>
        <v>2.75</v>
      </c>
      <c r="L18" s="94">
        <f>VLOOKUP(A18,'FE Site File - PASTE FROM WIKI'!$A:$L,12,FALSE)</f>
        <v>2</v>
      </c>
      <c r="M18" s="94">
        <f>VLOOKUP(A18,'FE Site File - PASTE FROM WIKI'!$A:$M,13,FALSE)</f>
        <v>2.25</v>
      </c>
      <c r="N18" s="102">
        <f>VLOOKUP(A18,'FE Site File - PASTE FROM WIKI'!$A:$N,14,FALSE)</f>
        <v>2.4375</v>
      </c>
    </row>
    <row r="19" spans="1:14" x14ac:dyDescent="0.6">
      <c r="A19" s="82" t="str">
        <f>'FE Site File - PASTE FROM WIKI'!A19</f>
        <v xml:space="preserve">M079 Dr. Horan School M079 </v>
      </c>
      <c r="B19" s="119">
        <f>VLOOKUP(A19,'FE Site File - PASTE FROM WIKI'!$A:$B,2,FALSE)</f>
        <v>10</v>
      </c>
      <c r="C19" s="101">
        <f>VLOOKUP(A19,'FE Site File - PASTE FROM WIKI'!$A:$C,3,FALSE)</f>
        <v>2.4</v>
      </c>
      <c r="D19" s="94">
        <f>VLOOKUP(A19,'FE Site File - PASTE FROM WIKI'!$A:$D,4,FALSE)</f>
        <v>2.6</v>
      </c>
      <c r="E19" s="94">
        <f>VLOOKUP(A19,'FE Site File - PASTE FROM WIKI'!$A:$E,5,FALSE)</f>
        <v>1.9</v>
      </c>
      <c r="F19" s="102">
        <f>VLOOKUP(A19,'FE Site File - PASTE FROM WIKI'!$A:$F,6,FALSE)</f>
        <v>2.3250000000000002</v>
      </c>
      <c r="G19" s="101">
        <f>VLOOKUP(A19,'FE Site File - PASTE FROM WIKI'!$A:$G,7,FALSE)</f>
        <v>3</v>
      </c>
      <c r="H19" s="94">
        <f>VLOOKUP(A19,'FE Site File - PASTE FROM WIKI'!$A:$H,8,FALSE)</f>
        <v>3</v>
      </c>
      <c r="I19" s="94">
        <f>VLOOKUP(A19,'FE Site File - PASTE FROM WIKI'!$A:$I,9,FALSE)</f>
        <v>2.7</v>
      </c>
      <c r="J19" s="102">
        <f>VLOOKUP(A19,'FE Site File - PASTE FROM WIKI'!$A:$J,10,FALSE)</f>
        <v>2.9249999999999998</v>
      </c>
      <c r="K19" s="101">
        <f>VLOOKUP(A19,'FE Site File - PASTE FROM WIKI'!$A:$K,11,FALSE)</f>
        <v>3</v>
      </c>
      <c r="L19" s="94">
        <f>VLOOKUP(A19,'FE Site File - PASTE FROM WIKI'!$A:$L,12,FALSE)</f>
        <v>2.2999999999999998</v>
      </c>
      <c r="M19" s="94">
        <f>VLOOKUP(A19,'FE Site File - PASTE FROM WIKI'!$A:$M,13,FALSE)</f>
        <v>3</v>
      </c>
      <c r="N19" s="102">
        <f>VLOOKUP(A19,'FE Site File - PASTE FROM WIKI'!$A:$N,14,FALSE)</f>
        <v>2.8250000000000002</v>
      </c>
    </row>
    <row r="20" spans="1:14" x14ac:dyDescent="0.6">
      <c r="A20" s="82" t="str">
        <f>'FE Site File - PASTE FROM WIKI'!A20</f>
        <v xml:space="preserve">M314 Muscota </v>
      </c>
      <c r="B20" s="119">
        <f>VLOOKUP(A20,'FE Site File - PASTE FROM WIKI'!$A:$B,2,FALSE)</f>
        <v>1</v>
      </c>
      <c r="C20" s="101">
        <f>VLOOKUP(A20,'FE Site File - PASTE FROM WIKI'!$A:$C,3,FALSE)</f>
        <v>3</v>
      </c>
      <c r="D20" s="94">
        <f>VLOOKUP(A20,'FE Site File - PASTE FROM WIKI'!$A:$D,4,FALSE)</f>
        <v>3</v>
      </c>
      <c r="E20" s="94">
        <f>VLOOKUP(A20,'FE Site File - PASTE FROM WIKI'!$A:$E,5,FALSE)</f>
        <v>3</v>
      </c>
      <c r="F20" s="102">
        <f>VLOOKUP(A20,'FE Site File - PASTE FROM WIKI'!$A:$F,6,FALSE)</f>
        <v>3</v>
      </c>
      <c r="G20" s="101">
        <f>VLOOKUP(A20,'FE Site File - PASTE FROM WIKI'!$A:$G,7,FALSE)</f>
        <v>3</v>
      </c>
      <c r="H20" s="94">
        <f>VLOOKUP(A20,'FE Site File - PASTE FROM WIKI'!$A:$H,8,FALSE)</f>
        <v>2</v>
      </c>
      <c r="I20" s="94">
        <f>VLOOKUP(A20,'FE Site File - PASTE FROM WIKI'!$A:$I,9,FALSE)</f>
        <v>3</v>
      </c>
      <c r="J20" s="102">
        <f>VLOOKUP(A20,'FE Site File - PASTE FROM WIKI'!$A:$J,10,FALSE)</f>
        <v>2.75</v>
      </c>
      <c r="K20" s="101">
        <f>VLOOKUP(A20,'FE Site File - PASTE FROM WIKI'!$A:$K,11,FALSE)</f>
        <v>3</v>
      </c>
      <c r="L20" s="94">
        <f>VLOOKUP(A20,'FE Site File - PASTE FROM WIKI'!$A:$L,12,FALSE)</f>
        <v>2</v>
      </c>
      <c r="M20" s="94">
        <f>VLOOKUP(A20,'FE Site File - PASTE FROM WIKI'!$A:$M,13,FALSE)</f>
        <v>3</v>
      </c>
      <c r="N20" s="102">
        <f>VLOOKUP(A20,'FE Site File - PASTE FROM WIKI'!$A:$N,14,FALSE)</f>
        <v>2.75</v>
      </c>
    </row>
    <row r="21" spans="1:14" x14ac:dyDescent="0.6">
      <c r="A21" s="82" t="str">
        <f>'FE Site File - PASTE FROM WIKI'!A21</f>
        <v xml:space="preserve">M319 M.S. 319 Maria Teresa </v>
      </c>
      <c r="B21" s="119">
        <f>VLOOKUP(A21,'FE Site File - PASTE FROM WIKI'!$A:$B,2,FALSE)</f>
        <v>5</v>
      </c>
      <c r="C21" s="101">
        <f>VLOOKUP(A21,'FE Site File - PASTE FROM WIKI'!$A:$C,3,FALSE)</f>
        <v>2.2000000000000002</v>
      </c>
      <c r="D21" s="94">
        <f>VLOOKUP(A21,'FE Site File - PASTE FROM WIKI'!$A:$D,4,FALSE)</f>
        <v>2.4</v>
      </c>
      <c r="E21" s="94">
        <f>VLOOKUP(A21,'FE Site File - PASTE FROM WIKI'!$A:$E,5,FALSE)</f>
        <v>2.6</v>
      </c>
      <c r="F21" s="102">
        <f>VLOOKUP(A21,'FE Site File - PASTE FROM WIKI'!$A:$F,6,FALSE)</f>
        <v>2.35</v>
      </c>
      <c r="G21" s="101">
        <f>VLOOKUP(A21,'FE Site File - PASTE FROM WIKI'!$A:$G,7,FALSE)</f>
        <v>2.6</v>
      </c>
      <c r="H21" s="94">
        <f>VLOOKUP(A21,'FE Site File - PASTE FROM WIKI'!$A:$H,8,FALSE)</f>
        <v>2.4</v>
      </c>
      <c r="I21" s="94">
        <f>VLOOKUP(A21,'FE Site File - PASTE FROM WIKI'!$A:$I,9,FALSE)</f>
        <v>2.4</v>
      </c>
      <c r="J21" s="102">
        <f>VLOOKUP(A21,'FE Site File - PASTE FROM WIKI'!$A:$J,10,FALSE)</f>
        <v>2.5</v>
      </c>
      <c r="K21" s="101">
        <f>VLOOKUP(A21,'FE Site File - PASTE FROM WIKI'!$A:$K,11,FALSE)</f>
        <v>3</v>
      </c>
      <c r="L21" s="94">
        <f>VLOOKUP(A21,'FE Site File - PASTE FROM WIKI'!$A:$L,12,FALSE)</f>
        <v>2.8</v>
      </c>
      <c r="M21" s="94">
        <f>VLOOKUP(A21,'FE Site File - PASTE FROM WIKI'!$A:$M,13,FALSE)</f>
        <v>2.8</v>
      </c>
      <c r="N21" s="102">
        <f>VLOOKUP(A21,'FE Site File - PASTE FROM WIKI'!$A:$N,14,FALSE)</f>
        <v>2.9</v>
      </c>
    </row>
    <row r="22" spans="1:14" x14ac:dyDescent="0.6">
      <c r="A22" s="82" t="str">
        <f>'FE Site File - PASTE FROM WIKI'!A22</f>
        <v xml:space="preserve">M369 Urban Assembly School for the Performing Arts </v>
      </c>
      <c r="B22" s="119">
        <f>VLOOKUP(A22,'FE Site File - PASTE FROM WIKI'!$A:$B,2,FALSE)</f>
        <v>2</v>
      </c>
      <c r="C22" s="101">
        <f>VLOOKUP(A22,'FE Site File - PASTE FROM WIKI'!$A:$C,3,FALSE)</f>
        <v>2.5</v>
      </c>
      <c r="D22" s="94">
        <f>VLOOKUP(A22,'FE Site File - PASTE FROM WIKI'!$A:$D,4,FALSE)</f>
        <v>1.5</v>
      </c>
      <c r="E22" s="94">
        <f>VLOOKUP(A22,'FE Site File - PASTE FROM WIKI'!$A:$E,5,FALSE)</f>
        <v>2.5</v>
      </c>
      <c r="F22" s="102">
        <f>VLOOKUP(A22,'FE Site File - PASTE FROM WIKI'!$A:$F,6,FALSE)</f>
        <v>2.25</v>
      </c>
      <c r="G22" s="101">
        <f>VLOOKUP(A22,'FE Site File - PASTE FROM WIKI'!$A:$G,7,FALSE)</f>
        <v>3</v>
      </c>
      <c r="H22" s="94">
        <f>VLOOKUP(A22,'FE Site File - PASTE FROM WIKI'!$A:$H,8,FALSE)</f>
        <v>3</v>
      </c>
      <c r="I22" s="94">
        <f>VLOOKUP(A22,'FE Site File - PASTE FROM WIKI'!$A:$I,9,FALSE)</f>
        <v>3</v>
      </c>
      <c r="J22" s="102">
        <f>VLOOKUP(A22,'FE Site File - PASTE FROM WIKI'!$A:$J,10,FALSE)</f>
        <v>3</v>
      </c>
      <c r="K22" s="101">
        <f>VLOOKUP(A22,'FE Site File - PASTE FROM WIKI'!$A:$K,11,FALSE)</f>
        <v>3</v>
      </c>
      <c r="L22" s="94">
        <f>VLOOKUP(A22,'FE Site File - PASTE FROM WIKI'!$A:$L,12,FALSE)</f>
        <v>3</v>
      </c>
      <c r="M22" s="94">
        <f>VLOOKUP(A22,'FE Site File - PASTE FROM WIKI'!$A:$M,13,FALSE)</f>
        <v>3</v>
      </c>
      <c r="N22" s="102">
        <f>VLOOKUP(A22,'FE Site File - PASTE FROM WIKI'!$A:$N,14,FALSE)</f>
        <v>3</v>
      </c>
    </row>
    <row r="23" spans="1:14" x14ac:dyDescent="0.6">
      <c r="A23" s="82" t="str">
        <f>'FE Site File - PASTE FROM WIKI'!A23</f>
        <v xml:space="preserve">M555 Central Park East HS </v>
      </c>
      <c r="B23" s="119">
        <f>VLOOKUP(A23,'FE Site File - PASTE FROM WIKI'!$A:$B,2,FALSE)</f>
        <v>2</v>
      </c>
      <c r="C23" s="101">
        <f>VLOOKUP(A23,'FE Site File - PASTE FROM WIKI'!$A:$C,3,FALSE)</f>
        <v>3</v>
      </c>
      <c r="D23" s="94">
        <f>VLOOKUP(A23,'FE Site File - PASTE FROM WIKI'!$A:$D,4,FALSE)</f>
        <v>2</v>
      </c>
      <c r="E23" s="94">
        <f>VLOOKUP(A23,'FE Site File - PASTE FROM WIKI'!$A:$E,5,FALSE)</f>
        <v>1.5</v>
      </c>
      <c r="F23" s="102">
        <f>VLOOKUP(A23,'FE Site File - PASTE FROM WIKI'!$A:$F,6,FALSE)</f>
        <v>2.375</v>
      </c>
      <c r="G23" s="101">
        <f>VLOOKUP(A23,'FE Site File - PASTE FROM WIKI'!$A:$G,7,FALSE)</f>
        <v>3</v>
      </c>
      <c r="H23" s="94">
        <f>VLOOKUP(A23,'FE Site File - PASTE FROM WIKI'!$A:$H,8,FALSE)</f>
        <v>2.5</v>
      </c>
      <c r="I23" s="94">
        <f>VLOOKUP(A23,'FE Site File - PASTE FROM WIKI'!$A:$I,9,FALSE)</f>
        <v>2</v>
      </c>
      <c r="J23" s="102">
        <f>VLOOKUP(A23,'FE Site File - PASTE FROM WIKI'!$A:$J,10,FALSE)</f>
        <v>2.625</v>
      </c>
      <c r="K23" s="101">
        <f>VLOOKUP(A23,'FE Site File - PASTE FROM WIKI'!$A:$K,11,FALSE)</f>
        <v>2.5</v>
      </c>
      <c r="L23" s="94">
        <f>VLOOKUP(A23,'FE Site File - PASTE FROM WIKI'!$A:$L,12,FALSE)</f>
        <v>3</v>
      </c>
      <c r="M23" s="94">
        <f>VLOOKUP(A23,'FE Site File - PASTE FROM WIKI'!$A:$M,13,FALSE)</f>
        <v>2.5</v>
      </c>
      <c r="N23" s="102">
        <f>VLOOKUP(A23,'FE Site File - PASTE FROM WIKI'!$A:$N,14,FALSE)</f>
        <v>2.625</v>
      </c>
    </row>
    <row r="24" spans="1:14" x14ac:dyDescent="0.6">
      <c r="A24" s="82" t="str">
        <f>'FE Site File - PASTE FROM WIKI'!A24</f>
        <v xml:space="preserve">Q049 P.S. 049 Dorothy Bonawit Kole </v>
      </c>
      <c r="B24" s="119">
        <f>VLOOKUP(A24,'FE Site File - PASTE FROM WIKI'!$A:$B,2,FALSE)</f>
        <v>1</v>
      </c>
      <c r="C24" s="101">
        <f>VLOOKUP(A24,'FE Site File - PASTE FROM WIKI'!$A:$C,3,FALSE)</f>
        <v>2</v>
      </c>
      <c r="D24" s="94">
        <f>VLOOKUP(A24,'FE Site File - PASTE FROM WIKI'!$A:$D,4,FALSE)</f>
        <v>3</v>
      </c>
      <c r="E24" s="94">
        <f>VLOOKUP(A24,'FE Site File - PASTE FROM WIKI'!$A:$E,5,FALSE)</f>
        <v>3</v>
      </c>
      <c r="F24" s="102">
        <f>VLOOKUP(A24,'FE Site File - PASTE FROM WIKI'!$A:$F,6,FALSE)</f>
        <v>2.5</v>
      </c>
      <c r="G24" s="101">
        <f>VLOOKUP(A24,'FE Site File - PASTE FROM WIKI'!$A:$G,7,FALSE)</f>
        <v>3</v>
      </c>
      <c r="H24" s="94">
        <f>VLOOKUP(A24,'FE Site File - PASTE FROM WIKI'!$A:$H,8,FALSE)</f>
        <v>3</v>
      </c>
      <c r="I24" s="94">
        <f>VLOOKUP(A24,'FE Site File - PASTE FROM WIKI'!$A:$I,9,FALSE)</f>
        <v>3</v>
      </c>
      <c r="J24" s="102">
        <f>VLOOKUP(A24,'FE Site File - PASTE FROM WIKI'!$A:$J,10,FALSE)</f>
        <v>3</v>
      </c>
      <c r="K24" s="101">
        <f>VLOOKUP(A24,'FE Site File - PASTE FROM WIKI'!$A:$K,11,FALSE)</f>
        <v>2</v>
      </c>
      <c r="L24" s="94">
        <f>VLOOKUP(A24,'FE Site File - PASTE FROM WIKI'!$A:$L,12,FALSE)</f>
        <v>3</v>
      </c>
      <c r="M24" s="94">
        <f>VLOOKUP(A24,'FE Site File - PASTE FROM WIKI'!$A:$M,13,FALSE)</f>
        <v>3</v>
      </c>
      <c r="N24" s="102">
        <f>VLOOKUP(A24,'FE Site File - PASTE FROM WIKI'!$A:$N,14,FALSE)</f>
        <v>2.5</v>
      </c>
    </row>
    <row r="25" spans="1:14" x14ac:dyDescent="0.6">
      <c r="A25" s="82" t="str">
        <f>'FE Site File - PASTE FROM WIKI'!A25</f>
        <v xml:space="preserve">Q137 MS 137 Q </v>
      </c>
      <c r="B25" s="119">
        <f>VLOOKUP(A25,'FE Site File - PASTE FROM WIKI'!$A:$B,2,FALSE)</f>
        <v>2</v>
      </c>
      <c r="C25" s="101">
        <f>VLOOKUP(A25,'FE Site File - PASTE FROM WIKI'!$A:$C,3,FALSE)</f>
        <v>2</v>
      </c>
      <c r="D25" s="94">
        <f>VLOOKUP(A25,'FE Site File - PASTE FROM WIKI'!$A:$D,4,FALSE)</f>
        <v>1</v>
      </c>
      <c r="E25" s="94">
        <f>VLOOKUP(A25,'FE Site File - PASTE FROM WIKI'!$A:$E,5,FALSE)</f>
        <v>1</v>
      </c>
      <c r="F25" s="102">
        <f>VLOOKUP(A25,'FE Site File - PASTE FROM WIKI'!$A:$F,6,FALSE)</f>
        <v>1.5</v>
      </c>
      <c r="G25" s="101">
        <f>VLOOKUP(A25,'FE Site File - PASTE FROM WIKI'!$A:$G,7,FALSE)</f>
        <v>2</v>
      </c>
      <c r="H25" s="94">
        <f>VLOOKUP(A25,'FE Site File - PASTE FROM WIKI'!$A:$H,8,FALSE)</f>
        <v>2</v>
      </c>
      <c r="I25" s="94">
        <f>VLOOKUP(A25,'FE Site File - PASTE FROM WIKI'!$A:$I,9,FALSE)</f>
        <v>2.5</v>
      </c>
      <c r="J25" s="102">
        <f>VLOOKUP(A25,'FE Site File - PASTE FROM WIKI'!$A:$J,10,FALSE)</f>
        <v>2.125</v>
      </c>
      <c r="K25" s="101">
        <f>VLOOKUP(A25,'FE Site File - PASTE FROM WIKI'!$A:$K,11,FALSE)</f>
        <v>3</v>
      </c>
      <c r="L25" s="94">
        <f>VLOOKUP(A25,'FE Site File - PASTE FROM WIKI'!$A:$L,12,FALSE)</f>
        <v>3</v>
      </c>
      <c r="M25" s="94">
        <f>VLOOKUP(A25,'FE Site File - PASTE FROM WIKI'!$A:$M,13,FALSE)</f>
        <v>3</v>
      </c>
      <c r="N25" s="102">
        <f>VLOOKUP(A25,'FE Site File - PASTE FROM WIKI'!$A:$N,14,FALSE)</f>
        <v>3</v>
      </c>
    </row>
    <row r="26" spans="1:14" x14ac:dyDescent="0.6">
      <c r="A26" s="82" t="str">
        <f>'FE Site File - PASTE FROM WIKI'!A26</f>
        <v xml:space="preserve">Q183 P.S. 183 Dr. Richard R. Green </v>
      </c>
      <c r="B26" s="119">
        <f>VLOOKUP(A26,'FE Site File - PASTE FROM WIKI'!$A:$B,2,FALSE)</f>
        <v>1</v>
      </c>
      <c r="C26" s="101">
        <f>VLOOKUP(A26,'FE Site File - PASTE FROM WIKI'!$A:$C,3,FALSE)</f>
        <v>2</v>
      </c>
      <c r="D26" s="94">
        <f>VLOOKUP(A26,'FE Site File - PASTE FROM WIKI'!$A:$D,4,FALSE)</f>
        <v>2</v>
      </c>
      <c r="E26" s="94">
        <f>VLOOKUP(A26,'FE Site File - PASTE FROM WIKI'!$A:$E,5,FALSE)</f>
        <v>2</v>
      </c>
      <c r="F26" s="102">
        <f>VLOOKUP(A26,'FE Site File - PASTE FROM WIKI'!$A:$F,6,FALSE)</f>
        <v>2</v>
      </c>
      <c r="G26" s="101">
        <f>VLOOKUP(A26,'FE Site File - PASTE FROM WIKI'!$A:$G,7,FALSE)</f>
        <v>3</v>
      </c>
      <c r="H26" s="94">
        <f>VLOOKUP(A26,'FE Site File - PASTE FROM WIKI'!$A:$H,8,FALSE)</f>
        <v>3</v>
      </c>
      <c r="I26" s="94">
        <f>VLOOKUP(A26,'FE Site File - PASTE FROM WIKI'!$A:$I,9,FALSE)</f>
        <v>2</v>
      </c>
      <c r="J26" s="102">
        <f>VLOOKUP(A26,'FE Site File - PASTE FROM WIKI'!$A:$J,10,FALSE)</f>
        <v>2.75</v>
      </c>
      <c r="K26" s="101">
        <f>VLOOKUP(A26,'FE Site File - PASTE FROM WIKI'!$A:$K,11,FALSE)</f>
        <v>2</v>
      </c>
      <c r="L26" s="94">
        <f>VLOOKUP(A26,'FE Site File - PASTE FROM WIKI'!$A:$L,12,FALSE)</f>
        <v>2</v>
      </c>
      <c r="M26" s="94">
        <f>VLOOKUP(A26,'FE Site File - PASTE FROM WIKI'!$A:$M,13,FALSE)</f>
        <v>2</v>
      </c>
      <c r="N26" s="102">
        <f>VLOOKUP(A26,'FE Site File - PASTE FROM WIKI'!$A:$N,14,FALSE)</f>
        <v>2</v>
      </c>
    </row>
    <row r="27" spans="1:14" x14ac:dyDescent="0.6">
      <c r="A27" s="82" t="str">
        <f>'FE Site File - PASTE FROM WIKI'!A27</f>
        <v xml:space="preserve">Q199 P.S. 199 MAURICE A. FITZGERALD </v>
      </c>
      <c r="B27" s="119">
        <f>VLOOKUP(A27,'FE Site File - PASTE FROM WIKI'!$A:$B,2,FALSE)</f>
        <v>1</v>
      </c>
      <c r="C27" s="101">
        <f>VLOOKUP(A27,'FE Site File - PASTE FROM WIKI'!$A:$C,3,FALSE)</f>
        <v>3</v>
      </c>
      <c r="D27" s="94">
        <f>VLOOKUP(A27,'FE Site File - PASTE FROM WIKI'!$A:$D,4,FALSE)</f>
        <v>2</v>
      </c>
      <c r="E27" s="94">
        <f>VLOOKUP(A27,'FE Site File - PASTE FROM WIKI'!$A:$E,5,FALSE)</f>
        <v>2</v>
      </c>
      <c r="F27" s="102">
        <f>VLOOKUP(A27,'FE Site File - PASTE FROM WIKI'!$A:$F,6,FALSE)</f>
        <v>2.5</v>
      </c>
      <c r="G27" s="101">
        <f>VLOOKUP(A27,'FE Site File - PASTE FROM WIKI'!$A:$G,7,FALSE)</f>
        <v>3</v>
      </c>
      <c r="H27" s="94">
        <f>VLOOKUP(A27,'FE Site File - PASTE FROM WIKI'!$A:$H,8,FALSE)</f>
        <v>3</v>
      </c>
      <c r="I27" s="94">
        <f>VLOOKUP(A27,'FE Site File - PASTE FROM WIKI'!$A:$I,9,FALSE)</f>
        <v>3</v>
      </c>
      <c r="J27" s="102">
        <f>VLOOKUP(A27,'FE Site File - PASTE FROM WIKI'!$A:$J,10,FALSE)</f>
        <v>3</v>
      </c>
      <c r="K27" s="101">
        <f>VLOOKUP(A27,'FE Site File - PASTE FROM WIKI'!$A:$K,11,FALSE)</f>
        <v>3</v>
      </c>
      <c r="L27" s="94">
        <f>VLOOKUP(A27,'FE Site File - PASTE FROM WIKI'!$A:$L,12,FALSE)</f>
        <v>3</v>
      </c>
      <c r="M27" s="94">
        <f>VLOOKUP(A27,'FE Site File - PASTE FROM WIKI'!$A:$M,13,FALSE)</f>
        <v>3</v>
      </c>
      <c r="N27" s="102">
        <f>VLOOKUP(A27,'FE Site File - PASTE FROM WIKI'!$A:$N,14,FALSE)</f>
        <v>3</v>
      </c>
    </row>
    <row r="28" spans="1:14" x14ac:dyDescent="0.6">
      <c r="A28" s="82" t="str">
        <f>'FE Site File - PASTE FROM WIKI'!A28</f>
        <v xml:space="preserve">Q226 J.H.S. 226 Virgil I. Grissom </v>
      </c>
      <c r="B28" s="119">
        <f>VLOOKUP(A28,'FE Site File - PASTE FROM WIKI'!$A:$B,2,FALSE)</f>
        <v>2</v>
      </c>
      <c r="C28" s="101">
        <f>VLOOKUP(A28,'FE Site File - PASTE FROM WIKI'!$A:$C,3,FALSE)</f>
        <v>2</v>
      </c>
      <c r="D28" s="94">
        <f>VLOOKUP(A28,'FE Site File - PASTE FROM WIKI'!$A:$D,4,FALSE)</f>
        <v>2</v>
      </c>
      <c r="E28" s="94">
        <f>VLOOKUP(A28,'FE Site File - PASTE FROM WIKI'!$A:$E,5,FALSE)</f>
        <v>2</v>
      </c>
      <c r="F28" s="102">
        <f>VLOOKUP(A28,'FE Site File - PASTE FROM WIKI'!$A:$F,6,FALSE)</f>
        <v>2</v>
      </c>
      <c r="G28" s="101">
        <f>VLOOKUP(A28,'FE Site File - PASTE FROM WIKI'!$A:$G,7,FALSE)</f>
        <v>2.5</v>
      </c>
      <c r="H28" s="94">
        <f>VLOOKUP(A28,'FE Site File - PASTE FROM WIKI'!$A:$H,8,FALSE)</f>
        <v>2.5</v>
      </c>
      <c r="I28" s="94">
        <f>VLOOKUP(A28,'FE Site File - PASTE FROM WIKI'!$A:$I,9,FALSE)</f>
        <v>2.5</v>
      </c>
      <c r="J28" s="102">
        <f>VLOOKUP(A28,'FE Site File - PASTE FROM WIKI'!$A:$J,10,FALSE)</f>
        <v>2.5</v>
      </c>
      <c r="K28" s="101">
        <f>VLOOKUP(A28,'FE Site File - PASTE FROM WIKI'!$A:$K,11,FALSE)</f>
        <v>2.5</v>
      </c>
      <c r="L28" s="94">
        <f>VLOOKUP(A28,'FE Site File - PASTE FROM WIKI'!$A:$L,12,FALSE)</f>
        <v>2.5</v>
      </c>
      <c r="M28" s="94">
        <f>VLOOKUP(A28,'FE Site File - PASTE FROM WIKI'!$A:$M,13,FALSE)</f>
        <v>2</v>
      </c>
      <c r="N28" s="102">
        <f>VLOOKUP(A28,'FE Site File - PASTE FROM WIKI'!$A:$N,14,FALSE)</f>
        <v>2.375</v>
      </c>
    </row>
    <row r="29" spans="1:14" x14ac:dyDescent="0.6">
      <c r="A29" s="82" t="str">
        <f>'FE Site File - PASTE FROM WIKI'!A29</f>
        <v xml:space="preserve">Q296 Pan American International High School </v>
      </c>
      <c r="B29" s="119">
        <f>VLOOKUP(A29,'FE Site File - PASTE FROM WIKI'!$A:$B,2,FALSE)</f>
        <v>1</v>
      </c>
      <c r="C29" s="101">
        <f>VLOOKUP(A29,'FE Site File - PASTE FROM WIKI'!$A:$C,3,FALSE)</f>
        <v>2</v>
      </c>
      <c r="D29" s="94">
        <f>VLOOKUP(A29,'FE Site File - PASTE FROM WIKI'!$A:$D,4,FALSE)</f>
        <v>3</v>
      </c>
      <c r="E29" s="94">
        <f>VLOOKUP(A29,'FE Site File - PASTE FROM WIKI'!$A:$E,5,FALSE)</f>
        <v>3</v>
      </c>
      <c r="F29" s="102">
        <f>VLOOKUP(A29,'FE Site File - PASTE FROM WIKI'!$A:$F,6,FALSE)</f>
        <v>2.5</v>
      </c>
      <c r="G29" s="101">
        <f>VLOOKUP(A29,'FE Site File - PASTE FROM WIKI'!$A:$G,7,FALSE)</f>
        <v>3</v>
      </c>
      <c r="H29" s="94">
        <f>VLOOKUP(A29,'FE Site File - PASTE FROM WIKI'!$A:$H,8,FALSE)</f>
        <v>2</v>
      </c>
      <c r="I29" s="94">
        <f>VLOOKUP(A29,'FE Site File - PASTE FROM WIKI'!$A:$I,9,FALSE)</f>
        <v>3</v>
      </c>
      <c r="J29" s="102">
        <f>VLOOKUP(A29,'FE Site File - PASTE FROM WIKI'!$A:$J,10,FALSE)</f>
        <v>2.75</v>
      </c>
      <c r="K29" s="101">
        <f>VLOOKUP(A29,'FE Site File - PASTE FROM WIKI'!$A:$K,11,FALSE)</f>
        <v>3</v>
      </c>
      <c r="L29" s="94">
        <f>VLOOKUP(A29,'FE Site File - PASTE FROM WIKI'!$A:$L,12,FALSE)</f>
        <v>2</v>
      </c>
      <c r="M29" s="94">
        <f>VLOOKUP(A29,'FE Site File - PASTE FROM WIKI'!$A:$M,13,FALSE)</f>
        <v>3</v>
      </c>
      <c r="N29" s="102">
        <f>VLOOKUP(A29,'FE Site File - PASTE FROM WIKI'!$A:$N,14,FALSE)</f>
        <v>2.75</v>
      </c>
    </row>
    <row r="30" spans="1:14" x14ac:dyDescent="0.6">
      <c r="A30" s="82" t="str">
        <f>'FE Site File - PASTE FROM WIKI'!A30</f>
        <v xml:space="preserve">Q319 Village Academy </v>
      </c>
      <c r="B30" s="119">
        <f>VLOOKUP(A30,'FE Site File - PASTE FROM WIKI'!$A:$B,2,FALSE)</f>
        <v>2</v>
      </c>
      <c r="C30" s="101">
        <f>VLOOKUP(A30,'FE Site File - PASTE FROM WIKI'!$A:$C,3,FALSE)</f>
        <v>2.5</v>
      </c>
      <c r="D30" s="94">
        <f>VLOOKUP(A30,'FE Site File - PASTE FROM WIKI'!$A:$D,4,FALSE)</f>
        <v>2</v>
      </c>
      <c r="E30" s="94">
        <f>VLOOKUP(A30,'FE Site File - PASTE FROM WIKI'!$A:$E,5,FALSE)</f>
        <v>2</v>
      </c>
      <c r="F30" s="102">
        <f>VLOOKUP(A30,'FE Site File - PASTE FROM WIKI'!$A:$F,6,FALSE)</f>
        <v>2.25</v>
      </c>
      <c r="G30" s="101">
        <f>VLOOKUP(A30,'FE Site File - PASTE FROM WIKI'!$A:$G,7,FALSE)</f>
        <v>3</v>
      </c>
      <c r="H30" s="94">
        <f>VLOOKUP(A30,'FE Site File - PASTE FROM WIKI'!$A:$H,8,FALSE)</f>
        <v>2.5</v>
      </c>
      <c r="I30" s="94">
        <f>VLOOKUP(A30,'FE Site File - PASTE FROM WIKI'!$A:$I,9,FALSE)</f>
        <v>2.5</v>
      </c>
      <c r="J30" s="102">
        <f>VLOOKUP(A30,'FE Site File - PASTE FROM WIKI'!$A:$J,10,FALSE)</f>
        <v>2.75</v>
      </c>
      <c r="K30" s="101">
        <f>VLOOKUP(A30,'FE Site File - PASTE FROM WIKI'!$A:$K,11,FALSE)</f>
        <v>2.5</v>
      </c>
      <c r="L30" s="94">
        <f>VLOOKUP(A30,'FE Site File - PASTE FROM WIKI'!$A:$L,12,FALSE)</f>
        <v>3</v>
      </c>
      <c r="M30" s="94">
        <f>VLOOKUP(A30,'FE Site File - PASTE FROM WIKI'!$A:$M,13,FALSE)</f>
        <v>2.5</v>
      </c>
      <c r="N30" s="102">
        <f>VLOOKUP(A30,'FE Site File - PASTE FROM WIKI'!$A:$N,14,FALSE)</f>
        <v>2.625</v>
      </c>
    </row>
    <row r="31" spans="1:14" x14ac:dyDescent="0.6">
      <c r="A31" s="82" t="str">
        <f>'FE Site File - PASTE FROM WIKI'!A31</f>
        <v xml:space="preserve">X012 P.S. X012 Lewis and Clark School </v>
      </c>
      <c r="B31" s="119">
        <f>VLOOKUP(A31,'FE Site File - PASTE FROM WIKI'!$A:$B,2,FALSE)</f>
        <v>2</v>
      </c>
      <c r="C31" s="101">
        <f>VLOOKUP(A31,'FE Site File - PASTE FROM WIKI'!$A:$C,3,FALSE)</f>
        <v>2.5</v>
      </c>
      <c r="D31" s="94">
        <f>VLOOKUP(A31,'FE Site File - PASTE FROM WIKI'!$A:$D,4,FALSE)</f>
        <v>2</v>
      </c>
      <c r="E31" s="94">
        <f>VLOOKUP(A31,'FE Site File - PASTE FROM WIKI'!$A:$E,5,FALSE)</f>
        <v>2</v>
      </c>
      <c r="F31" s="102">
        <f>VLOOKUP(A31,'FE Site File - PASTE FROM WIKI'!$A:$F,6,FALSE)</f>
        <v>2.25</v>
      </c>
      <c r="G31" s="101">
        <f>VLOOKUP(A31,'FE Site File - PASTE FROM WIKI'!$A:$G,7,FALSE)</f>
        <v>3</v>
      </c>
      <c r="H31" s="94">
        <f>VLOOKUP(A31,'FE Site File - PASTE FROM WIKI'!$A:$H,8,FALSE)</f>
        <v>2.5</v>
      </c>
      <c r="I31" s="94">
        <f>VLOOKUP(A31,'FE Site File - PASTE FROM WIKI'!$A:$I,9,FALSE)</f>
        <v>2.5</v>
      </c>
      <c r="J31" s="102">
        <f>VLOOKUP(A31,'FE Site File - PASTE FROM WIKI'!$A:$J,10,FALSE)</f>
        <v>2.75</v>
      </c>
      <c r="K31" s="101">
        <f>VLOOKUP(A31,'FE Site File - PASTE FROM WIKI'!$A:$K,11,FALSE)</f>
        <v>3</v>
      </c>
      <c r="L31" s="94">
        <f>VLOOKUP(A31,'FE Site File - PASTE FROM WIKI'!$A:$L,12,FALSE)</f>
        <v>2</v>
      </c>
      <c r="M31" s="94">
        <f>VLOOKUP(A31,'FE Site File - PASTE FROM WIKI'!$A:$M,13,FALSE)</f>
        <v>3</v>
      </c>
      <c r="N31" s="102">
        <f>VLOOKUP(A31,'FE Site File - PASTE FROM WIKI'!$A:$N,14,FALSE)</f>
        <v>2.75</v>
      </c>
    </row>
    <row r="32" spans="1:14" x14ac:dyDescent="0.6">
      <c r="A32" s="82" t="str">
        <f>'FE Site File - PASTE FROM WIKI'!A32</f>
        <v xml:space="preserve">X032 P.S. 032 Belmont </v>
      </c>
      <c r="B32" s="119">
        <f>VLOOKUP(A32,'FE Site File - PASTE FROM WIKI'!$A:$B,2,FALSE)</f>
        <v>1</v>
      </c>
      <c r="C32" s="101">
        <f>VLOOKUP(A32,'FE Site File - PASTE FROM WIKI'!$A:$C,3,FALSE)</f>
        <v>3</v>
      </c>
      <c r="D32" s="94">
        <f>VLOOKUP(A32,'FE Site File - PASTE FROM WIKI'!$A:$D,4,FALSE)</f>
        <v>2</v>
      </c>
      <c r="E32" s="94">
        <f>VLOOKUP(A32,'FE Site File - PASTE FROM WIKI'!$A:$E,5,FALSE)</f>
        <v>2</v>
      </c>
      <c r="F32" s="102">
        <f>VLOOKUP(A32,'FE Site File - PASTE FROM WIKI'!$A:$F,6,FALSE)</f>
        <v>2.5</v>
      </c>
      <c r="G32" s="101">
        <f>VLOOKUP(A32,'FE Site File - PASTE FROM WIKI'!$A:$G,7,FALSE)</f>
        <v>3</v>
      </c>
      <c r="H32" s="94">
        <f>VLOOKUP(A32,'FE Site File - PASTE FROM WIKI'!$A:$H,8,FALSE)</f>
        <v>3</v>
      </c>
      <c r="I32" s="94">
        <f>VLOOKUP(A32,'FE Site File - PASTE FROM WIKI'!$A:$I,9,FALSE)</f>
        <v>3</v>
      </c>
      <c r="J32" s="102">
        <f>VLOOKUP(A32,'FE Site File - PASTE FROM WIKI'!$A:$J,10,FALSE)</f>
        <v>3</v>
      </c>
      <c r="K32" s="101">
        <f>VLOOKUP(A32,'FE Site File - PASTE FROM WIKI'!$A:$K,11,FALSE)</f>
        <v>3</v>
      </c>
      <c r="L32" s="94">
        <f>VLOOKUP(A32,'FE Site File - PASTE FROM WIKI'!$A:$L,12,FALSE)</f>
        <v>2</v>
      </c>
      <c r="M32" s="94">
        <f>VLOOKUP(A32,'FE Site File - PASTE FROM WIKI'!$A:$M,13,FALSE)</f>
        <v>3</v>
      </c>
      <c r="N32" s="102">
        <f>VLOOKUP(A32,'FE Site File - PASTE FROM WIKI'!$A:$N,14,FALSE)</f>
        <v>2.75</v>
      </c>
    </row>
    <row r="33" spans="1:14" x14ac:dyDescent="0.6">
      <c r="A33" s="82" t="str">
        <f>'FE Site File - PASTE FROM WIKI'!A33</f>
        <v xml:space="preserve">X089 P.S. 089 Bronx </v>
      </c>
      <c r="B33" s="119">
        <f>VLOOKUP(A33,'FE Site File - PASTE FROM WIKI'!$A:$B,2,FALSE)</f>
        <v>10</v>
      </c>
      <c r="C33" s="101">
        <f>VLOOKUP(A33,'FE Site File - PASTE FROM WIKI'!$A:$C,3,FALSE)</f>
        <v>2.1</v>
      </c>
      <c r="D33" s="94">
        <f>VLOOKUP(A33,'FE Site File - PASTE FROM WIKI'!$A:$D,4,FALSE)</f>
        <v>2</v>
      </c>
      <c r="E33" s="94">
        <f>VLOOKUP(A33,'FE Site File - PASTE FROM WIKI'!$A:$E,5,FALSE)</f>
        <v>1.9</v>
      </c>
      <c r="F33" s="102">
        <f>VLOOKUP(A33,'FE Site File - PASTE FROM WIKI'!$A:$F,6,FALSE)</f>
        <v>2.0249999999999999</v>
      </c>
      <c r="G33" s="101">
        <f>VLOOKUP(A33,'FE Site File - PASTE FROM WIKI'!$A:$G,7,FALSE)</f>
        <v>2.5</v>
      </c>
      <c r="H33" s="94">
        <f>VLOOKUP(A33,'FE Site File - PASTE FROM WIKI'!$A:$H,8,FALSE)</f>
        <v>2.7</v>
      </c>
      <c r="I33" s="94">
        <f>VLOOKUP(A33,'FE Site File - PASTE FROM WIKI'!$A:$I,9,FALSE)</f>
        <v>2.6</v>
      </c>
      <c r="J33" s="102">
        <f>VLOOKUP(A33,'FE Site File - PASTE FROM WIKI'!$A:$J,10,FALSE)</f>
        <v>2.5750000000000002</v>
      </c>
      <c r="K33" s="101">
        <f>VLOOKUP(A33,'FE Site File - PASTE FROM WIKI'!$A:$K,11,FALSE)</f>
        <v>3</v>
      </c>
      <c r="L33" s="94">
        <f>VLOOKUP(A33,'FE Site File - PASTE FROM WIKI'!$A:$L,12,FALSE)</f>
        <v>2.9</v>
      </c>
      <c r="M33" s="94">
        <f>VLOOKUP(A33,'FE Site File - PASTE FROM WIKI'!$A:$M,13,FALSE)</f>
        <v>2.8</v>
      </c>
      <c r="N33" s="102">
        <f>VLOOKUP(A33,'FE Site File - PASTE FROM WIKI'!$A:$N,14,FALSE)</f>
        <v>2.9249999999999998</v>
      </c>
    </row>
    <row r="34" spans="1:14" x14ac:dyDescent="0.6">
      <c r="A34" s="82" t="str">
        <f>'FE Site File - PASTE FROM WIKI'!A34</f>
        <v xml:space="preserve">X092 P.S. 092 Bronx </v>
      </c>
      <c r="B34" s="119">
        <f>VLOOKUP(A34,'FE Site File - PASTE FROM WIKI'!$A:$B,2,FALSE)</f>
        <v>1</v>
      </c>
      <c r="C34" s="101">
        <f>VLOOKUP(A34,'FE Site File - PASTE FROM WIKI'!$A:$C,3,FALSE)</f>
        <v>2</v>
      </c>
      <c r="D34" s="94">
        <f>VLOOKUP(A34,'FE Site File - PASTE FROM WIKI'!$A:$D,4,FALSE)</f>
        <v>2</v>
      </c>
      <c r="E34" s="94">
        <f>VLOOKUP(A34,'FE Site File - PASTE FROM WIKI'!$A:$E,5,FALSE)</f>
        <v>2</v>
      </c>
      <c r="F34" s="102">
        <f>VLOOKUP(A34,'FE Site File - PASTE FROM WIKI'!$A:$F,6,FALSE)</f>
        <v>2</v>
      </c>
      <c r="G34" s="101">
        <f>VLOOKUP(A34,'FE Site File - PASTE FROM WIKI'!$A:$G,7,FALSE)</f>
        <v>3</v>
      </c>
      <c r="H34" s="94">
        <f>VLOOKUP(A34,'FE Site File - PASTE FROM WIKI'!$A:$H,8,FALSE)</f>
        <v>3</v>
      </c>
      <c r="I34" s="94">
        <f>VLOOKUP(A34,'FE Site File - PASTE FROM WIKI'!$A:$I,9,FALSE)</f>
        <v>2</v>
      </c>
      <c r="J34" s="102">
        <f>VLOOKUP(A34,'FE Site File - PASTE FROM WIKI'!$A:$J,10,FALSE)</f>
        <v>2.75</v>
      </c>
      <c r="K34" s="101">
        <f>VLOOKUP(A34,'FE Site File - PASTE FROM WIKI'!$A:$K,11,FALSE)</f>
        <v>3</v>
      </c>
      <c r="L34" s="94">
        <f>VLOOKUP(A34,'FE Site File - PASTE FROM WIKI'!$A:$L,12,FALSE)</f>
        <v>2</v>
      </c>
      <c r="M34" s="94">
        <f>VLOOKUP(A34,'FE Site File - PASTE FROM WIKI'!$A:$M,13,FALSE)</f>
        <v>3</v>
      </c>
      <c r="N34" s="102">
        <f>VLOOKUP(A34,'FE Site File - PASTE FROM WIKI'!$A:$N,14,FALSE)</f>
        <v>2.75</v>
      </c>
    </row>
    <row r="35" spans="1:14" x14ac:dyDescent="0.6">
      <c r="A35" s="82" t="str">
        <f>'FE Site File - PASTE FROM WIKI'!A35</f>
        <v xml:space="preserve">X101 M.S. X101 Edward R. Byrne </v>
      </c>
      <c r="B35" s="119">
        <f>VLOOKUP(A35,'FE Site File - PASTE FROM WIKI'!$A:$B,2,FALSE)</f>
        <v>2</v>
      </c>
      <c r="C35" s="101">
        <f>VLOOKUP(A35,'FE Site File - PASTE FROM WIKI'!$A:$C,3,FALSE)</f>
        <v>2</v>
      </c>
      <c r="D35" s="94">
        <f>VLOOKUP(A35,'FE Site File - PASTE FROM WIKI'!$A:$D,4,FALSE)</f>
        <v>3</v>
      </c>
      <c r="E35" s="94">
        <f>VLOOKUP(A35,'FE Site File - PASTE FROM WIKI'!$A:$E,5,FALSE)</f>
        <v>3</v>
      </c>
      <c r="F35" s="102">
        <f>VLOOKUP(A35,'FE Site File - PASTE FROM WIKI'!$A:$F,6,FALSE)</f>
        <v>2.5</v>
      </c>
      <c r="G35" s="101">
        <f>VLOOKUP(A35,'FE Site File - PASTE FROM WIKI'!$A:$G,7,FALSE)</f>
        <v>3</v>
      </c>
      <c r="H35" s="94">
        <f>VLOOKUP(A35,'FE Site File - PASTE FROM WIKI'!$A:$H,8,FALSE)</f>
        <v>3</v>
      </c>
      <c r="I35" s="94">
        <f>VLOOKUP(A35,'FE Site File - PASTE FROM WIKI'!$A:$I,9,FALSE)</f>
        <v>3</v>
      </c>
      <c r="J35" s="102">
        <f>VLOOKUP(A35,'FE Site File - PASTE FROM WIKI'!$A:$J,10,FALSE)</f>
        <v>3</v>
      </c>
      <c r="K35" s="101">
        <f>VLOOKUP(A35,'FE Site File - PASTE FROM WIKI'!$A:$K,11,FALSE)</f>
        <v>3</v>
      </c>
      <c r="L35" s="94">
        <f>VLOOKUP(A35,'FE Site File - PASTE FROM WIKI'!$A:$L,12,FALSE)</f>
        <v>3</v>
      </c>
      <c r="M35" s="94">
        <f>VLOOKUP(A35,'FE Site File - PASTE FROM WIKI'!$A:$M,13,FALSE)</f>
        <v>2.5</v>
      </c>
      <c r="N35" s="102">
        <f>VLOOKUP(A35,'FE Site File - PASTE FROM WIKI'!$A:$N,14,FALSE)</f>
        <v>2.875</v>
      </c>
    </row>
    <row r="36" spans="1:14" x14ac:dyDescent="0.6">
      <c r="A36" s="82" t="str">
        <f>'FE Site File - PASTE FROM WIKI'!A36</f>
        <v xml:space="preserve">X161 P.S. 161 Juan Ponce De Leon School </v>
      </c>
      <c r="B36" s="119">
        <f>VLOOKUP(A36,'FE Site File - PASTE FROM WIKI'!$A:$B,2,FALSE)</f>
        <v>2</v>
      </c>
      <c r="C36" s="101">
        <f>VLOOKUP(A36,'FE Site File - PASTE FROM WIKI'!$A:$C,3,FALSE)</f>
        <v>2</v>
      </c>
      <c r="D36" s="94">
        <f>VLOOKUP(A36,'FE Site File - PASTE FROM WIKI'!$A:$D,4,FALSE)</f>
        <v>3</v>
      </c>
      <c r="E36" s="94">
        <f>VLOOKUP(A36,'FE Site File - PASTE FROM WIKI'!$A:$E,5,FALSE)</f>
        <v>2</v>
      </c>
      <c r="F36" s="102">
        <f>VLOOKUP(A36,'FE Site File - PASTE FROM WIKI'!$A:$F,6,FALSE)</f>
        <v>2.25</v>
      </c>
      <c r="G36" s="101">
        <f>VLOOKUP(A36,'FE Site File - PASTE FROM WIKI'!$A:$G,7,FALSE)</f>
        <v>2.5</v>
      </c>
      <c r="H36" s="94">
        <f>VLOOKUP(A36,'FE Site File - PASTE FROM WIKI'!$A:$H,8,FALSE)</f>
        <v>2.5</v>
      </c>
      <c r="I36" s="94">
        <f>VLOOKUP(A36,'FE Site File - PASTE FROM WIKI'!$A:$I,9,FALSE)</f>
        <v>2</v>
      </c>
      <c r="J36" s="102">
        <f>VLOOKUP(A36,'FE Site File - PASTE FROM WIKI'!$A:$J,10,FALSE)</f>
        <v>2.375</v>
      </c>
      <c r="K36" s="101">
        <f>VLOOKUP(A36,'FE Site File - PASTE FROM WIKI'!$A:$K,11,FALSE)</f>
        <v>2.5</v>
      </c>
      <c r="L36" s="94">
        <f>VLOOKUP(A36,'FE Site File - PASTE FROM WIKI'!$A:$L,12,FALSE)</f>
        <v>2.5</v>
      </c>
      <c r="M36" s="94">
        <f>VLOOKUP(A36,'FE Site File - PASTE FROM WIKI'!$A:$M,13,FALSE)</f>
        <v>3</v>
      </c>
      <c r="N36" s="102">
        <f>VLOOKUP(A36,'FE Site File - PASTE FROM WIKI'!$A:$N,14,FALSE)</f>
        <v>2.625</v>
      </c>
    </row>
    <row r="37" spans="1:14" x14ac:dyDescent="0.6">
      <c r="A37" s="82" t="str">
        <f>'FE Site File - PASTE FROM WIKI'!A37</f>
        <v xml:space="preserve">X168 P.S. 168 </v>
      </c>
      <c r="B37" s="119">
        <f>VLOOKUP(A37,'FE Site File - PASTE FROM WIKI'!$A:$B,2,FALSE)</f>
        <v>2</v>
      </c>
      <c r="C37" s="101">
        <f>VLOOKUP(A37,'FE Site File - PASTE FROM WIKI'!$A:$C,3,FALSE)</f>
        <v>2.5</v>
      </c>
      <c r="D37" s="94">
        <f>VLOOKUP(A37,'FE Site File - PASTE FROM WIKI'!$A:$D,4,FALSE)</f>
        <v>3</v>
      </c>
      <c r="E37" s="94">
        <f>VLOOKUP(A37,'FE Site File - PASTE FROM WIKI'!$A:$E,5,FALSE)</f>
        <v>3</v>
      </c>
      <c r="F37" s="102">
        <f>VLOOKUP(A37,'FE Site File - PASTE FROM WIKI'!$A:$F,6,FALSE)</f>
        <v>2.75</v>
      </c>
      <c r="G37" s="101">
        <f>VLOOKUP(A37,'FE Site File - PASTE FROM WIKI'!$A:$G,7,FALSE)</f>
        <v>3</v>
      </c>
      <c r="H37" s="94">
        <f>VLOOKUP(A37,'FE Site File - PASTE FROM WIKI'!$A:$H,8,FALSE)</f>
        <v>2</v>
      </c>
      <c r="I37" s="94">
        <f>VLOOKUP(A37,'FE Site File - PASTE FROM WIKI'!$A:$I,9,FALSE)</f>
        <v>2</v>
      </c>
      <c r="J37" s="102">
        <f>VLOOKUP(A37,'FE Site File - PASTE FROM WIKI'!$A:$J,10,FALSE)</f>
        <v>2.5</v>
      </c>
      <c r="K37" s="101">
        <f>VLOOKUP(A37,'FE Site File - PASTE FROM WIKI'!$A:$K,11,FALSE)</f>
        <v>3</v>
      </c>
      <c r="L37" s="94">
        <f>VLOOKUP(A37,'FE Site File - PASTE FROM WIKI'!$A:$L,12,FALSE)</f>
        <v>3</v>
      </c>
      <c r="M37" s="94">
        <f>VLOOKUP(A37,'FE Site File - PASTE FROM WIKI'!$A:$M,13,FALSE)</f>
        <v>3</v>
      </c>
      <c r="N37" s="102">
        <f>VLOOKUP(A37,'FE Site File - PASTE FROM WIKI'!$A:$N,14,FALSE)</f>
        <v>3</v>
      </c>
    </row>
    <row r="38" spans="1:14" x14ac:dyDescent="0.6">
      <c r="A38" s="82" t="str">
        <f>'FE Site File - PASTE FROM WIKI'!A38</f>
        <v xml:space="preserve">X176 P.S. X176 </v>
      </c>
      <c r="B38" s="119">
        <f>VLOOKUP(A38,'FE Site File - PASTE FROM WIKI'!$A:$B,2,FALSE)</f>
        <v>2</v>
      </c>
      <c r="C38" s="101">
        <f>VLOOKUP(A38,'FE Site File - PASTE FROM WIKI'!$A:$C,3,FALSE)</f>
        <v>2.5</v>
      </c>
      <c r="D38" s="94">
        <f>VLOOKUP(A38,'FE Site File - PASTE FROM WIKI'!$A:$D,4,FALSE)</f>
        <v>2</v>
      </c>
      <c r="E38" s="94">
        <f>VLOOKUP(A38,'FE Site File - PASTE FROM WIKI'!$A:$E,5,FALSE)</f>
        <v>2.5</v>
      </c>
      <c r="F38" s="102">
        <f>VLOOKUP(A38,'FE Site File - PASTE FROM WIKI'!$A:$F,6,FALSE)</f>
        <v>2.375</v>
      </c>
      <c r="G38" s="101">
        <f>VLOOKUP(A38,'FE Site File - PASTE FROM WIKI'!$A:$G,7,FALSE)</f>
        <v>3</v>
      </c>
      <c r="H38" s="94">
        <f>VLOOKUP(A38,'FE Site File - PASTE FROM WIKI'!$A:$H,8,FALSE)</f>
        <v>2.5</v>
      </c>
      <c r="I38" s="94">
        <f>VLOOKUP(A38,'FE Site File - PASTE FROM WIKI'!$A:$I,9,FALSE)</f>
        <v>2.5</v>
      </c>
      <c r="J38" s="102">
        <f>VLOOKUP(A38,'FE Site File - PASTE FROM WIKI'!$A:$J,10,FALSE)</f>
        <v>2.75</v>
      </c>
      <c r="K38" s="101">
        <f>VLOOKUP(A38,'FE Site File - PASTE FROM WIKI'!$A:$K,11,FALSE)</f>
        <v>3</v>
      </c>
      <c r="L38" s="94">
        <f>VLOOKUP(A38,'FE Site File - PASTE FROM WIKI'!$A:$L,12,FALSE)</f>
        <v>3</v>
      </c>
      <c r="M38" s="94">
        <f>VLOOKUP(A38,'FE Site File - PASTE FROM WIKI'!$A:$M,13,FALSE)</f>
        <v>3</v>
      </c>
      <c r="N38" s="102">
        <f>VLOOKUP(A38,'FE Site File - PASTE FROM WIKI'!$A:$N,14,FALSE)</f>
        <v>3</v>
      </c>
    </row>
    <row r="39" spans="1:14" x14ac:dyDescent="0.6">
      <c r="A39" s="82" t="str">
        <f>'FE Site File - PASTE FROM WIKI'!A39</f>
        <v xml:space="preserve">X228 MS 228 Jonas Bronck Academy </v>
      </c>
      <c r="B39" s="119">
        <f>VLOOKUP(A39,'FE Site File - PASTE FROM WIKI'!$A:$B,2,FALSE)</f>
        <v>2</v>
      </c>
      <c r="C39" s="101">
        <f>VLOOKUP(A39,'FE Site File - PASTE FROM WIKI'!$A:$C,3,FALSE)</f>
        <v>2.5</v>
      </c>
      <c r="D39" s="94">
        <f>VLOOKUP(A39,'FE Site File - PASTE FROM WIKI'!$A:$D,4,FALSE)</f>
        <v>2</v>
      </c>
      <c r="E39" s="94">
        <f>VLOOKUP(A39,'FE Site File - PASTE FROM WIKI'!$A:$E,5,FALSE)</f>
        <v>2</v>
      </c>
      <c r="F39" s="102">
        <f>VLOOKUP(A39,'FE Site File - PASTE FROM WIKI'!$A:$F,6,FALSE)</f>
        <v>2.25</v>
      </c>
      <c r="G39" s="101">
        <f>VLOOKUP(A39,'FE Site File - PASTE FROM WIKI'!$A:$G,7,FALSE)</f>
        <v>3</v>
      </c>
      <c r="H39" s="94">
        <f>VLOOKUP(A39,'FE Site File - PASTE FROM WIKI'!$A:$H,8,FALSE)</f>
        <v>2.5</v>
      </c>
      <c r="I39" s="94">
        <f>VLOOKUP(A39,'FE Site File - PASTE FROM WIKI'!$A:$I,9,FALSE)</f>
        <v>2.5</v>
      </c>
      <c r="J39" s="102">
        <f>VLOOKUP(A39,'FE Site File - PASTE FROM WIKI'!$A:$J,10,FALSE)</f>
        <v>2.75</v>
      </c>
      <c r="K39" s="101">
        <f>VLOOKUP(A39,'FE Site File - PASTE FROM WIKI'!$A:$K,11,FALSE)</f>
        <v>3</v>
      </c>
      <c r="L39" s="94">
        <f>VLOOKUP(A39,'FE Site File - PASTE FROM WIKI'!$A:$L,12,FALSE)</f>
        <v>3</v>
      </c>
      <c r="M39" s="94">
        <f>VLOOKUP(A39,'FE Site File - PASTE FROM WIKI'!$A:$M,13,FALSE)</f>
        <v>3</v>
      </c>
      <c r="N39" s="102">
        <f>VLOOKUP(A39,'FE Site File - PASTE FROM WIKI'!$A:$N,14,FALSE)</f>
        <v>3</v>
      </c>
    </row>
    <row r="40" spans="1:14" x14ac:dyDescent="0.6">
      <c r="A40" s="82" t="str">
        <f>'FE Site File - PASTE FROM WIKI'!A40</f>
        <v xml:space="preserve">X274 THE NEW AMERICAN ACADEMY AT ROBERTO CLEMENTE STATE PARK </v>
      </c>
      <c r="B40" s="119">
        <f>VLOOKUP(A40,'FE Site File - PASTE FROM WIKI'!$A:$B,2,FALSE)</f>
        <v>1</v>
      </c>
      <c r="C40" s="101">
        <f>VLOOKUP(A40,'FE Site File - PASTE FROM WIKI'!$A:$C,3,FALSE)</f>
        <v>2</v>
      </c>
      <c r="D40" s="94">
        <f>VLOOKUP(A40,'FE Site File - PASTE FROM WIKI'!$A:$D,4,FALSE)</f>
        <v>2</v>
      </c>
      <c r="E40" s="94">
        <f>VLOOKUP(A40,'FE Site File - PASTE FROM WIKI'!$A:$E,5,FALSE)</f>
        <v>2</v>
      </c>
      <c r="F40" s="102">
        <f>VLOOKUP(A40,'FE Site File - PASTE FROM WIKI'!$A:$F,6,FALSE)</f>
        <v>2</v>
      </c>
      <c r="G40" s="101">
        <f>VLOOKUP(A40,'FE Site File - PASTE FROM WIKI'!$A:$G,7,FALSE)</f>
        <v>3</v>
      </c>
      <c r="H40" s="94">
        <f>VLOOKUP(A40,'FE Site File - PASTE FROM WIKI'!$A:$H,8,FALSE)</f>
        <v>3</v>
      </c>
      <c r="I40" s="94">
        <f>VLOOKUP(A40,'FE Site File - PASTE FROM WIKI'!$A:$I,9,FALSE)</f>
        <v>2</v>
      </c>
      <c r="J40" s="102">
        <f>VLOOKUP(A40,'FE Site File - PASTE FROM WIKI'!$A:$J,10,FALSE)</f>
        <v>2.75</v>
      </c>
      <c r="K40" s="101">
        <f>VLOOKUP(A40,'FE Site File - PASTE FROM WIKI'!$A:$K,11,FALSE)</f>
        <v>3</v>
      </c>
      <c r="L40" s="94">
        <f>VLOOKUP(A40,'FE Site File - PASTE FROM WIKI'!$A:$L,12,FALSE)</f>
        <v>3</v>
      </c>
      <c r="M40" s="94">
        <f>VLOOKUP(A40,'FE Site File - PASTE FROM WIKI'!$A:$M,13,FALSE)</f>
        <v>2</v>
      </c>
      <c r="N40" s="102">
        <f>VLOOKUP(A40,'FE Site File - PASTE FROM WIKI'!$A:$N,14,FALSE)</f>
        <v>2.75</v>
      </c>
    </row>
    <row r="41" spans="1:14" x14ac:dyDescent="0.6">
      <c r="A41" s="82" t="str">
        <f>'FE Site File - PASTE FROM WIKI'!A41</f>
        <v xml:space="preserve">X296 South Bronx Academy for Applied Media </v>
      </c>
      <c r="B41" s="119">
        <f>VLOOKUP(A41,'FE Site File - PASTE FROM WIKI'!$A:$B,2,FALSE)</f>
        <v>3</v>
      </c>
      <c r="C41" s="101">
        <f>VLOOKUP(A41,'FE Site File - PASTE FROM WIKI'!$A:$C,3,FALSE)</f>
        <v>2.3333330000000001</v>
      </c>
      <c r="D41" s="94">
        <f>VLOOKUP(A41,'FE Site File - PASTE FROM WIKI'!$A:$D,4,FALSE)</f>
        <v>2.3333330000000001</v>
      </c>
      <c r="E41" s="94">
        <f>VLOOKUP(A41,'FE Site File - PASTE FROM WIKI'!$A:$E,5,FALSE)</f>
        <v>2.6666669999999999</v>
      </c>
      <c r="F41" s="102">
        <f>VLOOKUP(A41,'FE Site File - PASTE FROM WIKI'!$A:$F,6,FALSE)</f>
        <v>2.4166669999999999</v>
      </c>
      <c r="G41" s="101">
        <f>VLOOKUP(A41,'FE Site File - PASTE FROM WIKI'!$A:$G,7,FALSE)</f>
        <v>3</v>
      </c>
      <c r="H41" s="94">
        <f>VLOOKUP(A41,'FE Site File - PASTE FROM WIKI'!$A:$H,8,FALSE)</f>
        <v>3</v>
      </c>
      <c r="I41" s="94">
        <f>VLOOKUP(A41,'FE Site File - PASTE FROM WIKI'!$A:$I,9,FALSE)</f>
        <v>3</v>
      </c>
      <c r="J41" s="102">
        <f>VLOOKUP(A41,'FE Site File - PASTE FROM WIKI'!$A:$J,10,FALSE)</f>
        <v>3</v>
      </c>
      <c r="K41" s="101">
        <f>VLOOKUP(A41,'FE Site File - PASTE FROM WIKI'!$A:$K,11,FALSE)</f>
        <v>2.6666669999999999</v>
      </c>
      <c r="L41" s="94">
        <f>VLOOKUP(A41,'FE Site File - PASTE FROM WIKI'!$A:$L,12,FALSE)</f>
        <v>3</v>
      </c>
      <c r="M41" s="94">
        <f>VLOOKUP(A41,'FE Site File - PASTE FROM WIKI'!$A:$M,13,FALSE)</f>
        <v>3</v>
      </c>
      <c r="N41" s="102">
        <f>VLOOKUP(A41,'FE Site File - PASTE FROM WIKI'!$A:$N,14,FALSE)</f>
        <v>2.8333330000000001</v>
      </c>
    </row>
    <row r="42" spans="1:14" x14ac:dyDescent="0.6">
      <c r="A42" s="82" t="str">
        <f>'FE Site File - PASTE FROM WIKI'!A42</f>
        <v xml:space="preserve">X303 I.S. X303 Leadership &amp; Community Service </v>
      </c>
      <c r="B42" s="119">
        <f>VLOOKUP(A42,'FE Site File - PASTE FROM WIKI'!$A:$B,2,FALSE)</f>
        <v>7</v>
      </c>
      <c r="C42" s="101">
        <f>VLOOKUP(A42,'FE Site File - PASTE FROM WIKI'!$A:$C,3,FALSE)</f>
        <v>2.714286</v>
      </c>
      <c r="D42" s="94">
        <f>VLOOKUP(A42,'FE Site File - PASTE FROM WIKI'!$A:$D,4,FALSE)</f>
        <v>2.4285709999999998</v>
      </c>
      <c r="E42" s="94">
        <f>VLOOKUP(A42,'FE Site File - PASTE FROM WIKI'!$A:$E,5,FALSE)</f>
        <v>2</v>
      </c>
      <c r="F42" s="102">
        <f>VLOOKUP(A42,'FE Site File - PASTE FROM WIKI'!$A:$F,6,FALSE)</f>
        <v>2.464286</v>
      </c>
      <c r="G42" s="101">
        <f>VLOOKUP(A42,'FE Site File - PASTE FROM WIKI'!$A:$G,7,FALSE)</f>
        <v>3</v>
      </c>
      <c r="H42" s="94">
        <f>VLOOKUP(A42,'FE Site File - PASTE FROM WIKI'!$A:$H,8,FALSE)</f>
        <v>2</v>
      </c>
      <c r="I42" s="94">
        <f>VLOOKUP(A42,'FE Site File - PASTE FROM WIKI'!$A:$I,9,FALSE)</f>
        <v>2.5714290000000002</v>
      </c>
      <c r="J42" s="102">
        <f>VLOOKUP(A42,'FE Site File - PASTE FROM WIKI'!$A:$J,10,FALSE)</f>
        <v>2.6428569999999998</v>
      </c>
      <c r="K42" s="101">
        <f>VLOOKUP(A42,'FE Site File - PASTE FROM WIKI'!$A:$K,11,FALSE)</f>
        <v>3</v>
      </c>
      <c r="L42" s="94">
        <f>VLOOKUP(A42,'FE Site File - PASTE FROM WIKI'!$A:$L,12,FALSE)</f>
        <v>2.714286</v>
      </c>
      <c r="M42" s="94">
        <f>VLOOKUP(A42,'FE Site File - PASTE FROM WIKI'!$A:$M,13,FALSE)</f>
        <v>2.4285709999999998</v>
      </c>
      <c r="N42" s="102">
        <f>VLOOKUP(A42,'FE Site File - PASTE FROM WIKI'!$A:$N,14,FALSE)</f>
        <v>2.785714</v>
      </c>
    </row>
    <row r="43" spans="1:14" x14ac:dyDescent="0.6">
      <c r="A43" s="82" t="str">
        <f>'FE Site File - PASTE FROM WIKI'!A43</f>
        <v xml:space="preserve">X323 Bronx Writing Academy </v>
      </c>
      <c r="B43" s="119">
        <f>VLOOKUP(A43,'FE Site File - PASTE FROM WIKI'!$A:$B,2,FALSE)</f>
        <v>7</v>
      </c>
      <c r="C43" s="101">
        <f>VLOOKUP(A43,'FE Site File - PASTE FROM WIKI'!$A:$C,3,FALSE)</f>
        <v>2</v>
      </c>
      <c r="D43" s="94">
        <f>VLOOKUP(A43,'FE Site File - PASTE FROM WIKI'!$A:$D,4,FALSE)</f>
        <v>2.285714</v>
      </c>
      <c r="E43" s="94">
        <f>VLOOKUP(A43,'FE Site File - PASTE FROM WIKI'!$A:$E,5,FALSE)</f>
        <v>2.285714</v>
      </c>
      <c r="F43" s="102">
        <f>VLOOKUP(A43,'FE Site File - PASTE FROM WIKI'!$A:$F,6,FALSE)</f>
        <v>2.1428569999999998</v>
      </c>
      <c r="G43" s="101">
        <f>VLOOKUP(A43,'FE Site File - PASTE FROM WIKI'!$A:$G,7,FALSE)</f>
        <v>2.8571430000000002</v>
      </c>
      <c r="H43" s="94">
        <f>VLOOKUP(A43,'FE Site File - PASTE FROM WIKI'!$A:$H,8,FALSE)</f>
        <v>2.714286</v>
      </c>
      <c r="I43" s="94">
        <f>VLOOKUP(A43,'FE Site File - PASTE FROM WIKI'!$A:$I,9,FALSE)</f>
        <v>2.4285709999999998</v>
      </c>
      <c r="J43" s="102">
        <f>VLOOKUP(A43,'FE Site File - PASTE FROM WIKI'!$A:$J,10,FALSE)</f>
        <v>2.714286</v>
      </c>
      <c r="K43" s="101">
        <f>VLOOKUP(A43,'FE Site File - PASTE FROM WIKI'!$A:$K,11,FALSE)</f>
        <v>3</v>
      </c>
      <c r="L43" s="94">
        <f>VLOOKUP(A43,'FE Site File - PASTE FROM WIKI'!$A:$L,12,FALSE)</f>
        <v>3</v>
      </c>
      <c r="M43" s="94">
        <f>VLOOKUP(A43,'FE Site File - PASTE FROM WIKI'!$A:$M,13,FALSE)</f>
        <v>3</v>
      </c>
      <c r="N43" s="102">
        <f>VLOOKUP(A43,'FE Site File - PASTE FROM WIKI'!$A:$N,14,FALSE)</f>
        <v>3</v>
      </c>
    </row>
    <row r="44" spans="1:14" x14ac:dyDescent="0.6">
      <c r="A44" s="82" t="str">
        <f>'FE Site File - PASTE FROM WIKI'!A44</f>
        <v xml:space="preserve">X331 The Bronx School of Young Leaders </v>
      </c>
      <c r="B44" s="119">
        <f>VLOOKUP(A44,'FE Site File - PASTE FROM WIKI'!$A:$B,2,FALSE)</f>
        <v>4</v>
      </c>
      <c r="C44" s="101">
        <f>VLOOKUP(A44,'FE Site File - PASTE FROM WIKI'!$A:$C,3,FALSE)</f>
        <v>2.5</v>
      </c>
      <c r="D44" s="94">
        <f>VLOOKUP(A44,'FE Site File - PASTE FROM WIKI'!$A:$D,4,FALSE)</f>
        <v>2.5</v>
      </c>
      <c r="E44" s="94">
        <f>VLOOKUP(A44,'FE Site File - PASTE FROM WIKI'!$A:$E,5,FALSE)</f>
        <v>2.5</v>
      </c>
      <c r="F44" s="102">
        <f>VLOOKUP(A44,'FE Site File - PASTE FROM WIKI'!$A:$F,6,FALSE)</f>
        <v>2.5</v>
      </c>
      <c r="G44" s="101">
        <f>VLOOKUP(A44,'FE Site File - PASTE FROM WIKI'!$A:$G,7,FALSE)</f>
        <v>3</v>
      </c>
      <c r="H44" s="94">
        <f>VLOOKUP(A44,'FE Site File - PASTE FROM WIKI'!$A:$H,8,FALSE)</f>
        <v>2.25</v>
      </c>
      <c r="I44" s="94">
        <f>VLOOKUP(A44,'FE Site File - PASTE FROM WIKI'!$A:$I,9,FALSE)</f>
        <v>3</v>
      </c>
      <c r="J44" s="102">
        <f>VLOOKUP(A44,'FE Site File - PASTE FROM WIKI'!$A:$J,10,FALSE)</f>
        <v>2.8125</v>
      </c>
      <c r="K44" s="101">
        <f>VLOOKUP(A44,'FE Site File - PASTE FROM WIKI'!$A:$K,11,FALSE)</f>
        <v>3</v>
      </c>
      <c r="L44" s="94">
        <f>VLOOKUP(A44,'FE Site File - PASTE FROM WIKI'!$A:$L,12,FALSE)</f>
        <v>2.5</v>
      </c>
      <c r="M44" s="94">
        <f>VLOOKUP(A44,'FE Site File - PASTE FROM WIKI'!$A:$M,13,FALSE)</f>
        <v>2.5</v>
      </c>
      <c r="N44" s="102">
        <f>VLOOKUP(A44,'FE Site File - PASTE FROM WIKI'!$A:$N,14,FALSE)</f>
        <v>2.75</v>
      </c>
    </row>
    <row r="45" spans="1:14" x14ac:dyDescent="0.6">
      <c r="A45" s="82" t="str">
        <f>'FE Site File - PASTE FROM WIKI'!A45</f>
        <v xml:space="preserve">X352 The Vida Bogart School for All Children </v>
      </c>
      <c r="B45" s="119">
        <f>VLOOKUP(A45,'FE Site File - PASTE FROM WIKI'!$A:$B,2,FALSE)</f>
        <v>2</v>
      </c>
      <c r="C45" s="101">
        <f>VLOOKUP(A45,'FE Site File - PASTE FROM WIKI'!$A:$C,3,FALSE)</f>
        <v>2</v>
      </c>
      <c r="D45" s="94">
        <f>VLOOKUP(A45,'FE Site File - PASTE FROM WIKI'!$A:$D,4,FALSE)</f>
        <v>2.5</v>
      </c>
      <c r="E45" s="94">
        <f>VLOOKUP(A45,'FE Site File - PASTE FROM WIKI'!$A:$E,5,FALSE)</f>
        <v>2</v>
      </c>
      <c r="F45" s="102">
        <f>VLOOKUP(A45,'FE Site File - PASTE FROM WIKI'!$A:$F,6,FALSE)</f>
        <v>2.125</v>
      </c>
      <c r="G45" s="101">
        <f>VLOOKUP(A45,'FE Site File - PASTE FROM WIKI'!$A:$G,7,FALSE)</f>
        <v>3</v>
      </c>
      <c r="H45" s="94">
        <f>VLOOKUP(A45,'FE Site File - PASTE FROM WIKI'!$A:$H,8,FALSE)</f>
        <v>3</v>
      </c>
      <c r="I45" s="94">
        <f>VLOOKUP(A45,'FE Site File - PASTE FROM WIKI'!$A:$I,9,FALSE)</f>
        <v>3</v>
      </c>
      <c r="J45" s="102">
        <f>VLOOKUP(A45,'FE Site File - PASTE FROM WIKI'!$A:$J,10,FALSE)</f>
        <v>3</v>
      </c>
      <c r="K45" s="101">
        <f>VLOOKUP(A45,'FE Site File - PASTE FROM WIKI'!$A:$K,11,FALSE)</f>
        <v>3</v>
      </c>
      <c r="L45" s="94">
        <f>VLOOKUP(A45,'FE Site File - PASTE FROM WIKI'!$A:$L,12,FALSE)</f>
        <v>3</v>
      </c>
      <c r="M45" s="94">
        <f>VLOOKUP(A45,'FE Site File - PASTE FROM WIKI'!$A:$M,13,FALSE)</f>
        <v>3</v>
      </c>
      <c r="N45" s="102">
        <f>VLOOKUP(A45,'FE Site File - PASTE FROM WIKI'!$A:$N,14,FALSE)</f>
        <v>3</v>
      </c>
    </row>
    <row r="46" spans="1:14" x14ac:dyDescent="0.6">
      <c r="A46" s="82" t="str">
        <f>'FE Site File - PASTE FROM WIKI'!A46</f>
        <v xml:space="preserve">X508 Bronxdale High School </v>
      </c>
      <c r="B46" s="119">
        <f>VLOOKUP(A46,'FE Site File - PASTE FROM WIKI'!$A:$B,2,FALSE)</f>
        <v>4</v>
      </c>
      <c r="C46" s="101">
        <f>VLOOKUP(A46,'FE Site File - PASTE FROM WIKI'!$A:$C,3,FALSE)</f>
        <v>2</v>
      </c>
      <c r="D46" s="94">
        <f>VLOOKUP(A46,'FE Site File - PASTE FROM WIKI'!$A:$D,4,FALSE)</f>
        <v>2</v>
      </c>
      <c r="E46" s="94">
        <f>VLOOKUP(A46,'FE Site File - PASTE FROM WIKI'!$A:$E,5,FALSE)</f>
        <v>2</v>
      </c>
      <c r="F46" s="102">
        <f>VLOOKUP(A46,'FE Site File - PASTE FROM WIKI'!$A:$F,6,FALSE)</f>
        <v>2</v>
      </c>
      <c r="G46" s="101">
        <f>VLOOKUP(A46,'FE Site File - PASTE FROM WIKI'!$A:$G,7,FALSE)</f>
        <v>3</v>
      </c>
      <c r="H46" s="94">
        <f>VLOOKUP(A46,'FE Site File - PASTE FROM WIKI'!$A:$H,8,FALSE)</f>
        <v>2.25</v>
      </c>
      <c r="I46" s="94">
        <f>VLOOKUP(A46,'FE Site File - PASTE FROM WIKI'!$A:$I,9,FALSE)</f>
        <v>3</v>
      </c>
      <c r="J46" s="102">
        <f>VLOOKUP(A46,'FE Site File - PASTE FROM WIKI'!$A:$J,10,FALSE)</f>
        <v>2.8125</v>
      </c>
      <c r="K46" s="101">
        <f>VLOOKUP(A46,'FE Site File - PASTE FROM WIKI'!$A:$K,11,FALSE)</f>
        <v>2.75</v>
      </c>
      <c r="L46" s="94">
        <f>VLOOKUP(A46,'FE Site File - PASTE FROM WIKI'!$A:$L,12,FALSE)</f>
        <v>2.75</v>
      </c>
      <c r="M46" s="94">
        <f>VLOOKUP(A46,'FE Site File - PASTE FROM WIKI'!$A:$M,13,FALSE)</f>
        <v>2.75</v>
      </c>
      <c r="N46" s="102">
        <f>VLOOKUP(A46,'FE Site File - PASTE FROM WIKI'!$A:$N,14,FALSE)</f>
        <v>2.75</v>
      </c>
    </row>
    <row r="47" spans="1:14" x14ac:dyDescent="0.6">
      <c r="A47" s="82" t="str">
        <f>'FE Site File - PASTE FROM WIKI'!A47</f>
        <v xml:space="preserve">X556 Bronx Park Middle School </v>
      </c>
      <c r="B47" s="119">
        <f>VLOOKUP(A47,'FE Site File - PASTE FROM WIKI'!$A:$B,2,FALSE)</f>
        <v>4</v>
      </c>
      <c r="C47" s="101">
        <f>VLOOKUP(A47,'FE Site File - PASTE FROM WIKI'!$A:$C,3,FALSE)</f>
        <v>2.25</v>
      </c>
      <c r="D47" s="94">
        <f>VLOOKUP(A47,'FE Site File - PASTE FROM WIKI'!$A:$D,4,FALSE)</f>
        <v>2</v>
      </c>
      <c r="E47" s="94">
        <f>VLOOKUP(A47,'FE Site File - PASTE FROM WIKI'!$A:$E,5,FALSE)</f>
        <v>2</v>
      </c>
      <c r="F47" s="102">
        <f>VLOOKUP(A47,'FE Site File - PASTE FROM WIKI'!$A:$F,6,FALSE)</f>
        <v>2.125</v>
      </c>
      <c r="G47" s="101">
        <f>VLOOKUP(A47,'FE Site File - PASTE FROM WIKI'!$A:$G,7,FALSE)</f>
        <v>2.5</v>
      </c>
      <c r="H47" s="94">
        <f>VLOOKUP(A47,'FE Site File - PASTE FROM WIKI'!$A:$H,8,FALSE)</f>
        <v>2</v>
      </c>
      <c r="I47" s="94">
        <f>VLOOKUP(A47,'FE Site File - PASTE FROM WIKI'!$A:$I,9,FALSE)</f>
        <v>2</v>
      </c>
      <c r="J47" s="102">
        <f>VLOOKUP(A47,'FE Site File - PASTE FROM WIKI'!$A:$J,10,FALSE)</f>
        <v>2.25</v>
      </c>
      <c r="K47" s="101">
        <f>VLOOKUP(A47,'FE Site File - PASTE FROM WIKI'!$A:$K,11,FALSE)</f>
        <v>3</v>
      </c>
      <c r="L47" s="94">
        <f>VLOOKUP(A47,'FE Site File - PASTE FROM WIKI'!$A:$L,12,FALSE)</f>
        <v>2.75</v>
      </c>
      <c r="M47" s="94">
        <f>VLOOKUP(A47,'FE Site File - PASTE FROM WIKI'!$A:$M,13,FALSE)</f>
        <v>2.75</v>
      </c>
      <c r="N47" s="102">
        <f>VLOOKUP(A47,'FE Site File - PASTE FROM WIKI'!$A:$N,14,FALSE)</f>
        <v>2.875</v>
      </c>
    </row>
    <row r="48" spans="1:14" ht="13.8" thickBot="1" x14ac:dyDescent="0.65">
      <c r="A48" s="82" t="str">
        <f>'FE Site File - PASTE FROM WIKI'!A48</f>
        <v xml:space="preserve">X721 P.S. X721 - Stephen McSweeney School </v>
      </c>
      <c r="B48" s="119">
        <f>VLOOKUP(A48,'FE Site File - PASTE FROM WIKI'!$A:$B,2,FALSE)</f>
        <v>4</v>
      </c>
      <c r="C48" s="103">
        <f>VLOOKUP(A48,'FE Site File - PASTE FROM WIKI'!$A:$C,3,FALSE)</f>
        <v>2.75</v>
      </c>
      <c r="D48" s="104">
        <f>VLOOKUP(A48,'FE Site File - PASTE FROM WIKI'!$A:$D,4,FALSE)</f>
        <v>2</v>
      </c>
      <c r="E48" s="104">
        <f>VLOOKUP(A48,'FE Site File - PASTE FROM WIKI'!$A:$E,5,FALSE)</f>
        <v>2</v>
      </c>
      <c r="F48" s="105">
        <f>VLOOKUP(A48,'FE Site File - PASTE FROM WIKI'!$A:$F,6,FALSE)</f>
        <v>2.375</v>
      </c>
      <c r="G48" s="103">
        <f>VLOOKUP(A48,'FE Site File - PASTE FROM WIKI'!$A:$G,7,FALSE)</f>
        <v>2.75</v>
      </c>
      <c r="H48" s="104">
        <f>VLOOKUP(A48,'FE Site File - PASTE FROM WIKI'!$A:$H,8,FALSE)</f>
        <v>2.25</v>
      </c>
      <c r="I48" s="104">
        <f>VLOOKUP(A48,'FE Site File - PASTE FROM WIKI'!$A:$I,9,FALSE)</f>
        <v>2.25</v>
      </c>
      <c r="J48" s="105">
        <f>VLOOKUP(A48,'FE Site File - PASTE FROM WIKI'!$A:$J,10,FALSE)</f>
        <v>2.5</v>
      </c>
      <c r="K48" s="103">
        <f>VLOOKUP(A48,'FE Site File - PASTE FROM WIKI'!$A:$K,11,FALSE)</f>
        <v>3</v>
      </c>
      <c r="L48" s="104">
        <f>VLOOKUP(A48,'FE Site File - PASTE FROM WIKI'!$A:$L,12,FALSE)</f>
        <v>2.75</v>
      </c>
      <c r="M48" s="104">
        <f>VLOOKUP(A48,'FE Site File - PASTE FROM WIKI'!$A:$M,13,FALSE)</f>
        <v>2.25</v>
      </c>
      <c r="N48" s="105">
        <f>VLOOKUP(A48,'FE Site File - PASTE FROM WIKI'!$A:$N,14,FALSE)</f>
        <v>2.75</v>
      </c>
    </row>
  </sheetData>
  <mergeCells count="4">
    <mergeCell ref="C1:F1"/>
    <mergeCell ref="G1:J1"/>
    <mergeCell ref="K1:N1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NOTES</vt:lpstr>
      <vt:lpstr>Summary</vt:lpstr>
      <vt:lpstr>Enrollee Calculator</vt:lpstr>
      <vt:lpstr>Observation Rating Detail</vt:lpstr>
      <vt:lpstr>Techniques Detail</vt:lpstr>
      <vt:lpstr>Anchor Techniques by Coach</vt:lpstr>
      <vt:lpstr>nATs by Fellow Advisor</vt:lpstr>
      <vt:lpstr>Enrollee Growth</vt:lpstr>
      <vt:lpstr>Field Experience Site Core Obs </vt:lpstr>
      <vt:lpstr>Field Experience Site Technique</vt:lpstr>
      <vt:lpstr>Core Observations by Observer</vt:lpstr>
      <vt:lpstr>Coach, FEM, Academy</vt:lpstr>
      <vt:lpstr>Enrollee File- PASTE FROM WIKI</vt:lpstr>
      <vt:lpstr>FE Site File - PASTE FROM WIKI</vt:lpstr>
      <vt:lpstr>Observer File - PASTE FROM WIKI</vt:lpstr>
      <vt:lpstr>Advisor File - PASTE FROM WIKI</vt:lpstr>
      <vt:lpstr>Coach File - PASTE FROM WIKI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Cellini</dc:creator>
  <cp:lastModifiedBy>Jules Liebster</cp:lastModifiedBy>
  <dcterms:created xsi:type="dcterms:W3CDTF">2014-03-10T15:52:05Z</dcterms:created>
  <dcterms:modified xsi:type="dcterms:W3CDTF">2017-03-24T21:04:26Z</dcterms:modified>
</cp:coreProperties>
</file>