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837410\Desktop\"/>
    </mc:Choice>
  </mc:AlternateContent>
  <bookViews>
    <workbookView xWindow="0" yWindow="0" windowWidth="25080" windowHeight="9210" activeTab="2"/>
  </bookViews>
  <sheets>
    <sheet name="Summary" sheetId="1" r:id="rId1"/>
    <sheet name="Sheet1" sheetId="3" r:id="rId2"/>
    <sheet name="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4" i="3"/>
  <c r="E5" i="3"/>
  <c r="E6" i="3"/>
  <c r="E7" i="3"/>
  <c r="E3" i="3"/>
  <c r="O14" i="2" l="1"/>
  <c r="E7" i="1" s="1"/>
  <c r="N14" i="2"/>
  <c r="D7" i="1" s="1"/>
  <c r="E10" i="1"/>
  <c r="D10" i="1"/>
  <c r="E9" i="1"/>
  <c r="D9" i="1"/>
  <c r="E8" i="1"/>
  <c r="D8" i="1"/>
  <c r="E6" i="1"/>
  <c r="D6" i="1"/>
  <c r="N4" i="2"/>
  <c r="N24" i="2"/>
  <c r="O24" i="2"/>
  <c r="N33" i="2"/>
  <c r="O33" i="2"/>
  <c r="N43" i="2"/>
  <c r="O43" i="2"/>
  <c r="O4" i="2"/>
</calcChain>
</file>

<file path=xl/sharedStrings.xml><?xml version="1.0" encoding="utf-8"?>
<sst xmlns="http://schemas.openxmlformats.org/spreadsheetml/2006/main" count="138" uniqueCount="39">
  <si>
    <t>Si-5kV-100s</t>
  </si>
  <si>
    <t>Line Type</t>
  </si>
  <si>
    <t>Quant</t>
  </si>
  <si>
    <t>Area</t>
  </si>
  <si>
    <t>Sigma</t>
  </si>
  <si>
    <t>Fit Index</t>
  </si>
  <si>
    <t>Si</t>
  </si>
  <si>
    <t>K series</t>
  </si>
  <si>
    <t>Yes</t>
  </si>
  <si>
    <t>L series</t>
  </si>
  <si>
    <t>No</t>
  </si>
  <si>
    <t>C</t>
  </si>
  <si>
    <t>O</t>
  </si>
  <si>
    <t>Noise 1</t>
  </si>
  <si>
    <t>Noise 2</t>
  </si>
  <si>
    <t>Noise 3</t>
  </si>
  <si>
    <t>Si-7kV-100s</t>
  </si>
  <si>
    <t>Qset</t>
  </si>
  <si>
    <t>Fac 5 kV</t>
  </si>
  <si>
    <t>Si-15kV-100s</t>
  </si>
  <si>
    <t>Si-20kV-100s</t>
  </si>
  <si>
    <t>Fac -ext</t>
  </si>
  <si>
    <t>Si-10kV-100s</t>
  </si>
  <si>
    <t>Fac-ext</t>
  </si>
  <si>
    <t>pc nA</t>
  </si>
  <si>
    <t>wd [mm]</t>
  </si>
  <si>
    <t>lt</t>
  </si>
  <si>
    <t>mean  cps/nA</t>
  </si>
  <si>
    <t>e0</t>
  </si>
  <si>
    <t>[kV]</t>
  </si>
  <si>
    <t xml:space="preserve">mean </t>
  </si>
  <si>
    <t>s</t>
  </si>
  <si>
    <t>[cps/nA]</t>
  </si>
  <si>
    <t>Oxford Detector Sensitivity to Si Ka X-rays at 4 mm</t>
  </si>
  <si>
    <t>std  cps/nA</t>
  </si>
  <si>
    <t>cps/na meas</t>
  </si>
  <si>
    <t>sim</t>
  </si>
  <si>
    <t>ratio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</si>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</sst>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6" sqref="C6:D10"/>
    </sheetView>
  </sheetViews>
  <sheetFormatPr defaultRowHeight="15" x14ac:dyDescent="0.25"/>
  <cols>
    <col min="2" max="6" width="12.28515625" customWidth="1"/>
  </cols>
  <sheetData>
    <row r="2" spans="2:6" ht="18.75" x14ac:dyDescent="0.3">
      <c r="B2" s="12" t="s">
        <v>33</v>
      </c>
      <c r="C2" s="12"/>
      <c r="D2" s="12"/>
      <c r="E2" s="12"/>
      <c r="F2" s="12"/>
    </row>
    <row r="3" spans="2:6" ht="18.75" x14ac:dyDescent="0.3">
      <c r="B3" s="3"/>
      <c r="C3" s="3"/>
      <c r="D3" s="3"/>
      <c r="E3" s="3"/>
      <c r="F3" s="3"/>
    </row>
    <row r="4" spans="2:6" ht="18.75" x14ac:dyDescent="0.3">
      <c r="B4" s="3"/>
      <c r="C4" s="4" t="s">
        <v>28</v>
      </c>
      <c r="D4" s="5" t="s">
        <v>30</v>
      </c>
      <c r="E4" s="6" t="s">
        <v>31</v>
      </c>
      <c r="F4" s="3"/>
    </row>
    <row r="5" spans="2:6" ht="18.75" x14ac:dyDescent="0.3">
      <c r="B5" s="3"/>
      <c r="C5" s="7" t="s">
        <v>29</v>
      </c>
      <c r="D5" s="8" t="s">
        <v>32</v>
      </c>
      <c r="E5" s="9" t="s">
        <v>32</v>
      </c>
      <c r="F5" s="3"/>
    </row>
    <row r="6" spans="2:6" ht="18.75" x14ac:dyDescent="0.3">
      <c r="B6" s="3"/>
      <c r="C6" s="10">
        <v>5</v>
      </c>
      <c r="D6" s="11">
        <f>Data!N4</f>
        <v>2004.8852813852814</v>
      </c>
      <c r="E6" s="11">
        <f>Data!O4</f>
        <v>5.1593073593073591</v>
      </c>
      <c r="F6" s="3"/>
    </row>
    <row r="7" spans="2:6" ht="18.75" x14ac:dyDescent="0.3">
      <c r="B7" s="3"/>
      <c r="C7" s="10">
        <v>7</v>
      </c>
      <c r="D7" s="11">
        <f>Data!N14</f>
        <v>4197.5438661710041</v>
      </c>
      <c r="E7" s="11">
        <f>Data!O14</f>
        <v>6.8639405204460973</v>
      </c>
      <c r="F7" s="3"/>
    </row>
    <row r="8" spans="2:6" ht="18.75" x14ac:dyDescent="0.3">
      <c r="B8" s="3"/>
      <c r="C8" s="10">
        <v>10</v>
      </c>
      <c r="D8" s="11">
        <f>Data!N24</f>
        <v>8202.387588652482</v>
      </c>
      <c r="E8" s="11">
        <f>Data!O24</f>
        <v>9.2875886524822704</v>
      </c>
      <c r="F8" s="3"/>
    </row>
    <row r="9" spans="2:6" ht="18.75" x14ac:dyDescent="0.3">
      <c r="B9" s="3"/>
      <c r="C9" s="10">
        <v>15</v>
      </c>
      <c r="D9" s="11">
        <f>Data!N33</f>
        <v>15155.628337874659</v>
      </c>
      <c r="E9" s="11">
        <f>Data!O33</f>
        <v>10.981471389645776</v>
      </c>
      <c r="F9" s="3"/>
    </row>
    <row r="10" spans="2:6" ht="18.75" x14ac:dyDescent="0.3">
      <c r="B10" s="3"/>
      <c r="C10" s="10">
        <v>20</v>
      </c>
      <c r="D10" s="11">
        <f>Data!N43</f>
        <v>21604.670380434782</v>
      </c>
      <c r="E10" s="11">
        <f>Data!O43</f>
        <v>13.014673913043477</v>
      </c>
      <c r="F10" s="3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9" sqref="E9:E10"/>
    </sheetView>
  </sheetViews>
  <sheetFormatPr defaultRowHeight="15" x14ac:dyDescent="0.25"/>
  <cols>
    <col min="3" max="3" width="11.85546875" customWidth="1"/>
  </cols>
  <sheetData>
    <row r="2" spans="2:5" x14ac:dyDescent="0.25">
      <c r="B2" t="s">
        <v>28</v>
      </c>
      <c r="C2" t="s">
        <v>35</v>
      </c>
      <c r="D2" t="s">
        <v>36</v>
      </c>
      <c r="E2" t="s">
        <v>37</v>
      </c>
    </row>
    <row r="3" spans="2:5" x14ac:dyDescent="0.25">
      <c r="B3">
        <v>5</v>
      </c>
      <c r="C3" s="2">
        <v>2004.8852813852814</v>
      </c>
      <c r="D3">
        <v>5953.19</v>
      </c>
      <c r="E3" s="13">
        <f>C3/D3</f>
        <v>0.33677495282113984</v>
      </c>
    </row>
    <row r="4" spans="2:5" x14ac:dyDescent="0.25">
      <c r="B4">
        <v>7</v>
      </c>
      <c r="C4" s="2">
        <v>4197.5438661710041</v>
      </c>
      <c r="D4">
        <v>13076.85</v>
      </c>
      <c r="E4" s="13">
        <f t="shared" ref="E4:E7" si="0">C4/D4</f>
        <v>0.32099044235966645</v>
      </c>
    </row>
    <row r="5" spans="2:5" x14ac:dyDescent="0.25">
      <c r="B5">
        <v>10</v>
      </c>
      <c r="C5" s="2">
        <v>8202.387588652482</v>
      </c>
      <c r="D5">
        <v>25800.15</v>
      </c>
      <c r="E5" s="13">
        <f t="shared" si="0"/>
        <v>0.31792015118720168</v>
      </c>
    </row>
    <row r="6" spans="2:5" x14ac:dyDescent="0.25">
      <c r="B6">
        <v>15</v>
      </c>
      <c r="C6" s="2">
        <v>15155.628337874659</v>
      </c>
      <c r="D6">
        <v>47937.39</v>
      </c>
      <c r="E6" s="13">
        <f t="shared" si="0"/>
        <v>0.31615464124923487</v>
      </c>
    </row>
    <row r="7" spans="2:5" x14ac:dyDescent="0.25">
      <c r="B7">
        <v>20</v>
      </c>
      <c r="C7" s="2">
        <v>21604.670380434782</v>
      </c>
      <c r="D7">
        <v>69200.039999999994</v>
      </c>
      <c r="E7" s="13">
        <f t="shared" si="0"/>
        <v>0.31220603890452642</v>
      </c>
    </row>
    <row r="9" spans="2:5" x14ac:dyDescent="0.25">
      <c r="D9" t="s">
        <v>38</v>
      </c>
      <c r="E9" s="14">
        <f>AVERAGE(E3:E7)</f>
        <v>0.32080924530435384</v>
      </c>
    </row>
    <row r="10" spans="2:5" x14ac:dyDescent="0.25">
      <c r="D10" t="s">
        <v>31</v>
      </c>
      <c r="E10" s="14">
        <f>STDEV(E3:E7)</f>
        <v>9.4731728181498883E-3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tabSelected="1" workbookViewId="0">
      <selection activeCell="O15" sqref="O15"/>
    </sheetView>
  </sheetViews>
  <sheetFormatPr defaultRowHeight="15" x14ac:dyDescent="0.25"/>
  <cols>
    <col min="2" max="2" width="16.28515625" customWidth="1"/>
    <col min="14" max="14" width="17.140625" customWidth="1"/>
    <col min="15" max="15" width="16.42578125" customWidth="1"/>
  </cols>
  <sheetData>
    <row r="2" spans="2:15" ht="24" customHeight="1" x14ac:dyDescent="0.25">
      <c r="I2" s="1" t="s">
        <v>17</v>
      </c>
      <c r="J2" t="s">
        <v>24</v>
      </c>
      <c r="K2" t="s">
        <v>25</v>
      </c>
      <c r="L2" t="s">
        <v>26</v>
      </c>
      <c r="N2" t="s">
        <v>27</v>
      </c>
      <c r="O2" t="s">
        <v>34</v>
      </c>
    </row>
    <row r="3" spans="2:15" ht="3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15" x14ac:dyDescent="0.25">
      <c r="B4" s="1" t="s">
        <v>6</v>
      </c>
      <c r="C4" s="1" t="s">
        <v>7</v>
      </c>
      <c r="D4" s="1" t="s">
        <v>8</v>
      </c>
      <c r="E4" s="1">
        <v>463128.5</v>
      </c>
      <c r="F4" s="1">
        <v>1191.8</v>
      </c>
      <c r="G4" s="1">
        <v>12.4</v>
      </c>
      <c r="I4" t="s">
        <v>18</v>
      </c>
      <c r="J4">
        <v>2.31</v>
      </c>
      <c r="K4">
        <v>4</v>
      </c>
      <c r="L4">
        <v>100</v>
      </c>
      <c r="N4" s="2">
        <f>(E4/L4)/J4</f>
        <v>2004.8852813852814</v>
      </c>
      <c r="O4" s="2">
        <f>(F4/L4)/J4</f>
        <v>5.1593073593073591</v>
      </c>
    </row>
    <row r="5" spans="2:15" x14ac:dyDescent="0.25">
      <c r="B5" s="1" t="s">
        <v>6</v>
      </c>
      <c r="C5" s="1" t="s">
        <v>9</v>
      </c>
      <c r="D5" s="1" t="s">
        <v>10</v>
      </c>
      <c r="E5" s="1">
        <v>23586.9</v>
      </c>
      <c r="F5" s="1">
        <v>424.7</v>
      </c>
      <c r="G5" s="1">
        <v>5.8</v>
      </c>
      <c r="N5" s="2"/>
      <c r="O5" s="2"/>
    </row>
    <row r="6" spans="2:15" x14ac:dyDescent="0.25">
      <c r="B6" s="1" t="s">
        <v>11</v>
      </c>
      <c r="C6" s="1" t="s">
        <v>7</v>
      </c>
      <c r="D6" s="1" t="s">
        <v>8</v>
      </c>
      <c r="E6" s="1">
        <v>1733.1</v>
      </c>
      <c r="F6" s="1">
        <v>186.2</v>
      </c>
      <c r="G6" s="1">
        <v>5.8</v>
      </c>
      <c r="N6" s="2"/>
      <c r="O6" s="2"/>
    </row>
    <row r="7" spans="2:15" x14ac:dyDescent="0.25">
      <c r="B7" s="1" t="s">
        <v>12</v>
      </c>
      <c r="C7" s="1" t="s">
        <v>7</v>
      </c>
      <c r="D7" s="1" t="s">
        <v>8</v>
      </c>
      <c r="E7" s="1">
        <v>3241.3</v>
      </c>
      <c r="F7" s="1">
        <v>273.7</v>
      </c>
      <c r="G7" s="1">
        <v>1.5</v>
      </c>
      <c r="N7" s="2"/>
      <c r="O7" s="2"/>
    </row>
    <row r="8" spans="2:15" x14ac:dyDescent="0.25">
      <c r="B8" s="1"/>
      <c r="C8" s="1" t="s">
        <v>13</v>
      </c>
      <c r="D8" s="1" t="s">
        <v>10</v>
      </c>
      <c r="E8" s="1">
        <v>30629.200000000001</v>
      </c>
      <c r="F8" s="1">
        <v>1609.6</v>
      </c>
      <c r="G8" s="1">
        <v>5.2</v>
      </c>
      <c r="N8" s="2"/>
      <c r="O8" s="2"/>
    </row>
    <row r="9" spans="2:15" x14ac:dyDescent="0.25">
      <c r="B9" s="1"/>
      <c r="C9" s="1" t="s">
        <v>14</v>
      </c>
      <c r="D9" s="1" t="s">
        <v>10</v>
      </c>
      <c r="E9" s="1">
        <v>-17043</v>
      </c>
      <c r="F9" s="1">
        <v>2242.8000000000002</v>
      </c>
      <c r="G9" s="1">
        <v>5.3</v>
      </c>
      <c r="N9" s="2"/>
      <c r="O9" s="2"/>
    </row>
    <row r="10" spans="2:15" x14ac:dyDescent="0.25">
      <c r="B10" s="1"/>
      <c r="C10" s="1" t="s">
        <v>15</v>
      </c>
      <c r="D10" s="1" t="s">
        <v>10</v>
      </c>
      <c r="E10" s="1">
        <v>17486.3</v>
      </c>
      <c r="F10" s="1">
        <v>1470.5</v>
      </c>
      <c r="G10" s="1">
        <v>5.6</v>
      </c>
      <c r="N10" s="2"/>
      <c r="O10" s="2"/>
    </row>
    <row r="11" spans="2:15" x14ac:dyDescent="0.25">
      <c r="N11" s="2"/>
      <c r="O11" s="2"/>
    </row>
    <row r="12" spans="2:15" x14ac:dyDescent="0.25">
      <c r="N12" s="2"/>
      <c r="O12" s="2"/>
    </row>
    <row r="13" spans="2:15" ht="30" x14ac:dyDescent="0.25">
      <c r="B13" s="1" t="s">
        <v>16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N13" s="2"/>
      <c r="O13" s="2"/>
    </row>
    <row r="14" spans="2:15" x14ac:dyDescent="0.25">
      <c r="B14" s="1" t="s">
        <v>6</v>
      </c>
      <c r="C14" s="1" t="s">
        <v>7</v>
      </c>
      <c r="D14" s="1" t="s">
        <v>8</v>
      </c>
      <c r="E14" s="1">
        <v>1129139.3</v>
      </c>
      <c r="F14" s="1">
        <v>1846.4</v>
      </c>
      <c r="G14" s="1">
        <v>30.4</v>
      </c>
      <c r="I14" s="1" t="s">
        <v>18</v>
      </c>
      <c r="J14">
        <v>2.69</v>
      </c>
      <c r="K14">
        <v>4</v>
      </c>
      <c r="L14">
        <v>100</v>
      </c>
      <c r="N14" s="2">
        <f>(E14/L14)/J14</f>
        <v>4197.5438661710041</v>
      </c>
      <c r="O14" s="2">
        <f>(F14/L14)/J14</f>
        <v>6.8639405204460973</v>
      </c>
    </row>
    <row r="15" spans="2:15" x14ac:dyDescent="0.25">
      <c r="B15" s="1" t="s">
        <v>6</v>
      </c>
      <c r="C15" s="1" t="s">
        <v>9</v>
      </c>
      <c r="D15" s="1" t="s">
        <v>10</v>
      </c>
      <c r="E15" s="1">
        <v>31243.8</v>
      </c>
      <c r="F15" s="1">
        <v>461.4</v>
      </c>
      <c r="G15" s="1">
        <v>5.4</v>
      </c>
      <c r="N15" s="2"/>
      <c r="O15" s="2"/>
    </row>
    <row r="16" spans="2:15" x14ac:dyDescent="0.25">
      <c r="B16" s="1" t="s">
        <v>11</v>
      </c>
      <c r="C16" s="1" t="s">
        <v>7</v>
      </c>
      <c r="D16" s="1" t="s">
        <v>8</v>
      </c>
      <c r="E16" s="1">
        <v>2119.9</v>
      </c>
      <c r="F16" s="1">
        <v>191</v>
      </c>
      <c r="G16" s="1">
        <v>4.4000000000000004</v>
      </c>
    </row>
    <row r="17" spans="2:15" x14ac:dyDescent="0.25">
      <c r="B17" s="1" t="s">
        <v>12</v>
      </c>
      <c r="C17" s="1" t="s">
        <v>7</v>
      </c>
      <c r="D17" s="1" t="s">
        <v>8</v>
      </c>
      <c r="E17" s="1">
        <v>3128.6</v>
      </c>
      <c r="F17" s="1">
        <v>303.39999999999998</v>
      </c>
      <c r="G17" s="1">
        <v>1.5</v>
      </c>
      <c r="N17" s="2"/>
      <c r="O17" s="2"/>
    </row>
    <row r="18" spans="2:15" x14ac:dyDescent="0.25">
      <c r="B18" s="1"/>
      <c r="C18" s="1" t="s">
        <v>13</v>
      </c>
      <c r="D18" s="1" t="s">
        <v>10</v>
      </c>
      <c r="E18" s="1">
        <v>25950.400000000001</v>
      </c>
      <c r="F18" s="1">
        <v>1645.5</v>
      </c>
      <c r="G18" s="1">
        <v>4.4000000000000004</v>
      </c>
      <c r="N18" s="2"/>
      <c r="O18" s="2"/>
    </row>
    <row r="19" spans="2:15" x14ac:dyDescent="0.25">
      <c r="B19" s="1"/>
      <c r="C19" s="1" t="s">
        <v>14</v>
      </c>
      <c r="D19" s="1" t="s">
        <v>10</v>
      </c>
      <c r="E19" s="1">
        <v>-12210.6</v>
      </c>
      <c r="F19" s="1">
        <v>2238.9</v>
      </c>
      <c r="G19" s="1">
        <v>4.4000000000000004</v>
      </c>
      <c r="N19" s="2"/>
      <c r="O19" s="2"/>
    </row>
    <row r="20" spans="2:15" x14ac:dyDescent="0.25">
      <c r="B20" s="1"/>
      <c r="C20" s="1" t="s">
        <v>15</v>
      </c>
      <c r="D20" s="1" t="s">
        <v>10</v>
      </c>
      <c r="E20" s="1">
        <v>15602</v>
      </c>
      <c r="F20" s="1">
        <v>1463.7</v>
      </c>
      <c r="G20" s="1">
        <v>4.7</v>
      </c>
      <c r="N20" s="2"/>
      <c r="O20" s="2"/>
    </row>
    <row r="21" spans="2:15" x14ac:dyDescent="0.25">
      <c r="N21" s="2"/>
      <c r="O21" s="2"/>
    </row>
    <row r="22" spans="2:15" x14ac:dyDescent="0.25">
      <c r="N22" s="2"/>
      <c r="O22" s="2"/>
    </row>
    <row r="23" spans="2:15" ht="30" x14ac:dyDescent="0.25">
      <c r="B23" s="1" t="s">
        <v>22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N23" s="2"/>
      <c r="O23" s="2"/>
    </row>
    <row r="24" spans="2:15" x14ac:dyDescent="0.25">
      <c r="B24" s="1" t="s">
        <v>6</v>
      </c>
      <c r="C24" s="1" t="s">
        <v>7</v>
      </c>
      <c r="D24" s="1" t="s">
        <v>8</v>
      </c>
      <c r="E24" s="1">
        <v>2313073.2999999998</v>
      </c>
      <c r="F24" s="1">
        <v>2619.1</v>
      </c>
      <c r="G24" s="1">
        <v>56.5</v>
      </c>
      <c r="I24" s="1" t="s">
        <v>23</v>
      </c>
      <c r="J24">
        <v>2.82</v>
      </c>
      <c r="K24">
        <v>4</v>
      </c>
      <c r="L24">
        <v>100</v>
      </c>
      <c r="N24" s="2">
        <f>(E24/L24)/J24</f>
        <v>8202.387588652482</v>
      </c>
      <c r="O24" s="2">
        <f>(F24/L24)/J24</f>
        <v>9.2875886524822704</v>
      </c>
    </row>
    <row r="25" spans="2:15" x14ac:dyDescent="0.25">
      <c r="B25" s="1" t="s">
        <v>6</v>
      </c>
      <c r="C25" s="1" t="s">
        <v>9</v>
      </c>
      <c r="D25" s="1" t="s">
        <v>10</v>
      </c>
      <c r="E25" s="1">
        <v>32144.6</v>
      </c>
      <c r="F25" s="1">
        <v>459.9</v>
      </c>
      <c r="G25" s="1">
        <v>4.5999999999999996</v>
      </c>
      <c r="N25" s="2"/>
      <c r="O25" s="2"/>
    </row>
    <row r="26" spans="2:15" x14ac:dyDescent="0.25">
      <c r="B26" s="1" t="s">
        <v>11</v>
      </c>
      <c r="C26" s="1" t="s">
        <v>7</v>
      </c>
      <c r="D26" s="1" t="s">
        <v>8</v>
      </c>
      <c r="E26" s="1">
        <v>3078.5</v>
      </c>
      <c r="F26" s="1">
        <v>190.8</v>
      </c>
      <c r="G26" s="1">
        <v>5.3</v>
      </c>
      <c r="N26" s="2"/>
      <c r="O26" s="2"/>
    </row>
    <row r="27" spans="2:15" x14ac:dyDescent="0.25">
      <c r="B27" s="1" t="s">
        <v>12</v>
      </c>
      <c r="C27" s="1" t="s">
        <v>7</v>
      </c>
      <c r="D27" s="1" t="s">
        <v>8</v>
      </c>
      <c r="E27" s="1">
        <v>2373.1</v>
      </c>
      <c r="F27" s="1">
        <v>304.2</v>
      </c>
      <c r="G27" s="1">
        <v>2.1</v>
      </c>
      <c r="N27" s="2"/>
      <c r="O27" s="2"/>
    </row>
    <row r="28" spans="2:15" x14ac:dyDescent="0.25">
      <c r="B28" s="1"/>
      <c r="C28" s="1" t="s">
        <v>13</v>
      </c>
      <c r="D28" s="1" t="s">
        <v>10</v>
      </c>
      <c r="E28" s="1">
        <v>21834.9</v>
      </c>
      <c r="F28" s="1">
        <v>1687.4</v>
      </c>
      <c r="G28" s="1">
        <v>2.2999999999999998</v>
      </c>
      <c r="N28" s="2"/>
      <c r="O28" s="2"/>
    </row>
    <row r="29" spans="2:15" x14ac:dyDescent="0.25">
      <c r="B29" s="1"/>
      <c r="C29" s="1" t="s">
        <v>14</v>
      </c>
      <c r="D29" s="1" t="s">
        <v>10</v>
      </c>
      <c r="E29" s="1">
        <v>-7416.8</v>
      </c>
      <c r="F29" s="1">
        <v>2326.1</v>
      </c>
      <c r="G29" s="1">
        <v>2</v>
      </c>
      <c r="N29" s="2"/>
      <c r="O29" s="2"/>
    </row>
    <row r="30" spans="2:15" x14ac:dyDescent="0.25">
      <c r="B30" s="1"/>
      <c r="C30" s="1" t="s">
        <v>15</v>
      </c>
      <c r="D30" s="1" t="s">
        <v>10</v>
      </c>
      <c r="E30" s="1">
        <v>13200.2</v>
      </c>
      <c r="F30" s="1">
        <v>1511.7</v>
      </c>
      <c r="G30" s="1">
        <v>2.1</v>
      </c>
      <c r="N30" s="2"/>
      <c r="O30" s="2"/>
    </row>
    <row r="31" spans="2:15" x14ac:dyDescent="0.25">
      <c r="N31" s="2"/>
      <c r="O31" s="2"/>
    </row>
    <row r="32" spans="2:15" ht="30" x14ac:dyDescent="0.25">
      <c r="B32" s="1" t="s">
        <v>19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N32" s="2"/>
      <c r="O32" s="2"/>
    </row>
    <row r="33" spans="2:15" x14ac:dyDescent="0.25">
      <c r="B33" s="1" t="s">
        <v>6</v>
      </c>
      <c r="C33" s="1" t="s">
        <v>7</v>
      </c>
      <c r="D33" s="1" t="s">
        <v>8</v>
      </c>
      <c r="E33" s="1">
        <v>5562115.5999999996</v>
      </c>
      <c r="F33" s="1">
        <v>4030.2</v>
      </c>
      <c r="G33" s="1">
        <v>95.6</v>
      </c>
      <c r="I33" s="1" t="s">
        <v>21</v>
      </c>
      <c r="J33">
        <v>3.67</v>
      </c>
      <c r="K33">
        <v>4</v>
      </c>
      <c r="L33">
        <v>100</v>
      </c>
      <c r="N33" s="2">
        <f>(E33/L33)/J33</f>
        <v>15155.628337874659</v>
      </c>
      <c r="O33" s="2">
        <f>(F33/L33)/J33</f>
        <v>10.981471389645776</v>
      </c>
    </row>
    <row r="34" spans="2:15" x14ac:dyDescent="0.25">
      <c r="B34" s="1" t="s">
        <v>6</v>
      </c>
      <c r="C34" s="1" t="s">
        <v>9</v>
      </c>
      <c r="D34" s="1" t="s">
        <v>10</v>
      </c>
      <c r="E34" s="1">
        <v>30822.3</v>
      </c>
      <c r="F34" s="1">
        <v>461.4</v>
      </c>
      <c r="G34" s="1">
        <v>7.9</v>
      </c>
      <c r="N34" s="2"/>
      <c r="O34" s="2"/>
    </row>
    <row r="35" spans="2:15" x14ac:dyDescent="0.25">
      <c r="B35" s="1" t="s">
        <v>11</v>
      </c>
      <c r="C35" s="1" t="s">
        <v>7</v>
      </c>
      <c r="D35" s="1" t="s">
        <v>8</v>
      </c>
      <c r="E35" s="1">
        <v>4988</v>
      </c>
      <c r="F35" s="1">
        <v>219.4</v>
      </c>
      <c r="G35" s="1">
        <v>10</v>
      </c>
      <c r="N35" s="2"/>
      <c r="O35" s="2"/>
    </row>
    <row r="36" spans="2:15" x14ac:dyDescent="0.25">
      <c r="B36" s="1" t="s">
        <v>12</v>
      </c>
      <c r="C36" s="1" t="s">
        <v>7</v>
      </c>
      <c r="D36" s="1" t="s">
        <v>8</v>
      </c>
      <c r="E36" s="1">
        <v>3206.1</v>
      </c>
      <c r="F36" s="1">
        <v>320</v>
      </c>
      <c r="G36" s="1">
        <v>3.8</v>
      </c>
      <c r="N36" s="2"/>
      <c r="O36" s="2"/>
    </row>
    <row r="37" spans="2:15" x14ac:dyDescent="0.25">
      <c r="B37" s="1"/>
      <c r="C37" s="1" t="s">
        <v>13</v>
      </c>
      <c r="D37" s="1" t="s">
        <v>10</v>
      </c>
      <c r="E37" s="1">
        <v>12862.1</v>
      </c>
      <c r="F37" s="1">
        <v>1630.8</v>
      </c>
      <c r="G37" s="1">
        <v>4.2</v>
      </c>
      <c r="N37" s="2"/>
      <c r="O37" s="2"/>
    </row>
    <row r="38" spans="2:15" x14ac:dyDescent="0.25">
      <c r="B38" s="1"/>
      <c r="C38" s="1" t="s">
        <v>14</v>
      </c>
      <c r="D38" s="1" t="s">
        <v>10</v>
      </c>
      <c r="E38" s="1">
        <v>-1931.3</v>
      </c>
      <c r="F38" s="1">
        <v>2239.6999999999998</v>
      </c>
      <c r="G38" s="1">
        <v>4.0999999999999996</v>
      </c>
      <c r="N38" s="2"/>
      <c r="O38" s="2"/>
    </row>
    <row r="39" spans="2:15" x14ac:dyDescent="0.25">
      <c r="B39" s="1"/>
      <c r="C39" s="1" t="s">
        <v>15</v>
      </c>
      <c r="D39" s="1" t="s">
        <v>10</v>
      </c>
      <c r="E39" s="1">
        <v>11266.7</v>
      </c>
      <c r="F39" s="1">
        <v>1455.2</v>
      </c>
      <c r="G39" s="1">
        <v>4</v>
      </c>
      <c r="N39" s="2"/>
      <c r="O39" s="2"/>
    </row>
    <row r="40" spans="2:15" x14ac:dyDescent="0.25">
      <c r="N40" s="2"/>
      <c r="O40" s="2"/>
    </row>
    <row r="41" spans="2:15" x14ac:dyDescent="0.25">
      <c r="N41" s="2"/>
      <c r="O41" s="2"/>
    </row>
    <row r="42" spans="2:15" ht="30" x14ac:dyDescent="0.25">
      <c r="B42" s="1" t="s">
        <v>20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N42" s="2"/>
      <c r="O42" s="2"/>
    </row>
    <row r="43" spans="2:15" x14ac:dyDescent="0.25">
      <c r="B43" s="1" t="s">
        <v>6</v>
      </c>
      <c r="C43" s="1" t="s">
        <v>7</v>
      </c>
      <c r="D43" s="1" t="s">
        <v>8</v>
      </c>
      <c r="E43" s="1">
        <v>7950518.7000000002</v>
      </c>
      <c r="F43" s="1">
        <v>4789.3999999999996</v>
      </c>
      <c r="G43" s="1">
        <v>139.9</v>
      </c>
      <c r="I43" s="1" t="s">
        <v>21</v>
      </c>
      <c r="J43">
        <v>3.68</v>
      </c>
      <c r="K43">
        <v>4</v>
      </c>
      <c r="L43">
        <v>100</v>
      </c>
      <c r="N43" s="2">
        <f>(E43/L43)/J43</f>
        <v>21604.670380434782</v>
      </c>
      <c r="O43" s="2">
        <f>(F43/L43)/J43</f>
        <v>13.014673913043477</v>
      </c>
    </row>
    <row r="44" spans="2:15" x14ac:dyDescent="0.25">
      <c r="B44" s="1" t="s">
        <v>6</v>
      </c>
      <c r="C44" s="1" t="s">
        <v>9</v>
      </c>
      <c r="D44" s="1" t="s">
        <v>10</v>
      </c>
      <c r="E44" s="1">
        <v>22059</v>
      </c>
      <c r="F44" s="1">
        <v>403.6</v>
      </c>
      <c r="G44" s="1">
        <v>28.5</v>
      </c>
    </row>
    <row r="45" spans="2:15" x14ac:dyDescent="0.25">
      <c r="B45" s="1"/>
      <c r="C45" s="1" t="s">
        <v>13</v>
      </c>
      <c r="D45" s="1" t="s">
        <v>10</v>
      </c>
      <c r="E45" s="1">
        <v>9686</v>
      </c>
      <c r="F45" s="1">
        <v>1447.9</v>
      </c>
      <c r="G45" s="1">
        <v>22.4</v>
      </c>
    </row>
    <row r="46" spans="2:15" x14ac:dyDescent="0.25">
      <c r="B46" s="1"/>
      <c r="C46" s="1" t="s">
        <v>14</v>
      </c>
      <c r="D46" s="1" t="s">
        <v>10</v>
      </c>
      <c r="E46" s="1">
        <v>-3286.8</v>
      </c>
      <c r="F46" s="1">
        <v>2013.2</v>
      </c>
      <c r="G46" s="1">
        <v>12.7</v>
      </c>
    </row>
    <row r="47" spans="2:15" x14ac:dyDescent="0.25">
      <c r="B47" s="1"/>
      <c r="C47" s="1" t="s">
        <v>15</v>
      </c>
      <c r="D47" s="1" t="s">
        <v>10</v>
      </c>
      <c r="E47" s="1">
        <v>13408.3</v>
      </c>
      <c r="F47" s="1">
        <v>1323.2</v>
      </c>
      <c r="G47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Minter, John R</dc:creator>
  <cp:lastModifiedBy>Minter, John R</cp:lastModifiedBy>
  <dcterms:created xsi:type="dcterms:W3CDTF">2017-06-02T11:46:59Z</dcterms:created>
  <dcterms:modified xsi:type="dcterms:W3CDTF">2017-06-02T13:21:47Z</dcterms:modified>
</cp:coreProperties>
</file>