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033341\Desktop\UNGS 2021\Ing Soft 2\"/>
    </mc:Choice>
  </mc:AlternateContent>
  <xr:revisionPtr revIDLastSave="0" documentId="13_ncr:1_{047897B7-FE19-4AF1-9020-E608B4E91D7A}" xr6:coauthVersionLast="45" xr6:coauthVersionMax="45" xr10:uidLastSave="{00000000-0000-0000-0000-000000000000}"/>
  <bookViews>
    <workbookView xWindow="-120" yWindow="-120" windowWidth="20730" windowHeight="11160" firstSheet="1" activeTab="5" xr2:uid="{6C752CFD-2633-42C5-86ED-189D4CDA00EB}"/>
  </bookViews>
  <sheets>
    <sheet name="Proyeccion inicial" sheetId="3" r:id="rId1"/>
    <sheet name="2do sprint" sheetId="4" r:id="rId2"/>
    <sheet name="EJ1- Opcion a" sheetId="5" r:id="rId3"/>
    <sheet name="EJ1- Opcion b" sheetId="7" r:id="rId4"/>
    <sheet name="EJ2- Opcion a" sheetId="9" r:id="rId5"/>
    <sheet name="EJ2- Opcion b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9" l="1"/>
  <c r="O7" i="9"/>
  <c r="O8" i="9"/>
  <c r="O9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N9" i="9"/>
  <c r="M9" i="9"/>
  <c r="L9" i="9"/>
  <c r="K9" i="9"/>
  <c r="F9" i="9"/>
  <c r="N8" i="9"/>
  <c r="M8" i="9"/>
  <c r="L8" i="9"/>
  <c r="K8" i="9"/>
  <c r="F8" i="9"/>
  <c r="N7" i="9"/>
  <c r="M7" i="9"/>
  <c r="L7" i="9"/>
  <c r="K7" i="9"/>
  <c r="F7" i="9"/>
  <c r="F6" i="9"/>
  <c r="N5" i="9"/>
  <c r="M5" i="9"/>
  <c r="L5" i="9"/>
  <c r="K5" i="9"/>
  <c r="F5" i="9"/>
  <c r="F4" i="9"/>
  <c r="F3" i="9"/>
  <c r="K6" i="9" s="1"/>
  <c r="M6" i="3"/>
  <c r="N6" i="3" s="1"/>
  <c r="L6" i="3"/>
  <c r="K6" i="3"/>
  <c r="L9" i="3"/>
  <c r="M9" i="3"/>
  <c r="N9" i="3"/>
  <c r="K9" i="3"/>
  <c r="L8" i="3"/>
  <c r="M8" i="3"/>
  <c r="N8" i="3"/>
  <c r="L7" i="3"/>
  <c r="M7" i="3"/>
  <c r="N7" i="3"/>
  <c r="K7" i="3"/>
  <c r="K8" i="3"/>
  <c r="L5" i="3"/>
  <c r="M5" i="3"/>
  <c r="N5" i="3"/>
  <c r="K5" i="3"/>
  <c r="L9" i="8"/>
  <c r="M9" i="8"/>
  <c r="N9" i="8"/>
  <c r="O9" i="8"/>
  <c r="K9" i="8"/>
  <c r="L8" i="8"/>
  <c r="M8" i="8"/>
  <c r="N8" i="8"/>
  <c r="O8" i="8"/>
  <c r="K8" i="8"/>
  <c r="L7" i="8"/>
  <c r="M7" i="8"/>
  <c r="N7" i="8"/>
  <c r="O7" i="8"/>
  <c r="K7" i="8"/>
  <c r="L9" i="7"/>
  <c r="M9" i="7"/>
  <c r="N9" i="7"/>
  <c r="K9" i="7"/>
  <c r="L8" i="7"/>
  <c r="M8" i="7"/>
  <c r="N8" i="7"/>
  <c r="K8" i="7"/>
  <c r="L7" i="7"/>
  <c r="M7" i="7"/>
  <c r="N7" i="7"/>
  <c r="K7" i="7"/>
  <c r="K6" i="7"/>
  <c r="K9" i="5"/>
  <c r="L9" i="5"/>
  <c r="M9" i="5"/>
  <c r="N9" i="5"/>
  <c r="K7" i="5"/>
  <c r="L8" i="5"/>
  <c r="M8" i="5"/>
  <c r="N8" i="5"/>
  <c r="K8" i="5"/>
  <c r="L7" i="5"/>
  <c r="M7" i="5"/>
  <c r="N7" i="5"/>
  <c r="K5" i="5"/>
  <c r="L5" i="4"/>
  <c r="M5" i="4"/>
  <c r="N5" i="4"/>
  <c r="K5" i="4"/>
  <c r="L9" i="4"/>
  <c r="M9" i="4"/>
  <c r="N9" i="4"/>
  <c r="K9" i="4"/>
  <c r="L8" i="4"/>
  <c r="M8" i="4"/>
  <c r="N8" i="4"/>
  <c r="K8" i="4"/>
  <c r="L7" i="4"/>
  <c r="M7" i="4"/>
  <c r="N7" i="4"/>
  <c r="K7" i="4"/>
  <c r="M6" i="4"/>
  <c r="N6" i="4" s="1"/>
  <c r="L6" i="4"/>
  <c r="K6" i="4"/>
  <c r="K10" i="4" s="1"/>
  <c r="N10" i="8"/>
  <c r="F3" i="8"/>
  <c r="F14" i="4"/>
  <c r="F3" i="4"/>
  <c r="F4" i="4"/>
  <c r="F5" i="4"/>
  <c r="F6" i="4"/>
  <c r="F7" i="4"/>
  <c r="F8" i="4"/>
  <c r="F9" i="4"/>
  <c r="F10" i="4"/>
  <c r="F11" i="4"/>
  <c r="F12" i="4"/>
  <c r="F13" i="4"/>
  <c r="F15" i="4"/>
  <c r="F16" i="4"/>
  <c r="F17" i="4"/>
  <c r="F18" i="4"/>
  <c r="F19" i="4"/>
  <c r="F20" i="4"/>
  <c r="F21" i="4"/>
  <c r="F22" i="4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3" i="5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3" i="7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K6" i="8"/>
  <c r="L6" i="8" s="1"/>
  <c r="M6" i="8" s="1"/>
  <c r="N6" i="8" s="1"/>
  <c r="O6" i="8" s="1"/>
  <c r="K5" i="8"/>
  <c r="N5" i="8"/>
  <c r="O5" i="8"/>
  <c r="M5" i="8"/>
  <c r="L5" i="8"/>
  <c r="N5" i="7"/>
  <c r="M5" i="7"/>
  <c r="L5" i="7"/>
  <c r="K5" i="7"/>
  <c r="L5" i="5"/>
  <c r="M5" i="5"/>
  <c r="N5" i="5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3" i="3"/>
  <c r="K6" i="5"/>
  <c r="L6" i="5" s="1"/>
  <c r="K10" i="9" l="1"/>
  <c r="L6" i="9"/>
  <c r="L10" i="8"/>
  <c r="K10" i="8"/>
  <c r="L6" i="7"/>
  <c r="M6" i="7" s="1"/>
  <c r="K10" i="7"/>
  <c r="K10" i="3"/>
  <c r="L10" i="5"/>
  <c r="M6" i="5"/>
  <c r="K10" i="5"/>
  <c r="M6" i="9" l="1"/>
  <c r="L10" i="9"/>
  <c r="M10" i="8"/>
  <c r="L10" i="7"/>
  <c r="L10" i="3"/>
  <c r="L10" i="4"/>
  <c r="N6" i="5"/>
  <c r="N10" i="5" s="1"/>
  <c r="M10" i="5"/>
  <c r="N6" i="9" l="1"/>
  <c r="O6" i="9" s="1"/>
  <c r="O10" i="9" s="1"/>
  <c r="M10" i="9"/>
  <c r="O10" i="8"/>
  <c r="N6" i="7"/>
  <c r="N10" i="7" s="1"/>
  <c r="M10" i="7"/>
  <c r="N10" i="3"/>
  <c r="M10" i="3"/>
  <c r="N10" i="4"/>
  <c r="M10" i="4"/>
  <c r="N10" i="9" l="1"/>
</calcChain>
</file>

<file path=xl/sharedStrings.xml><?xml version="1.0" encoding="utf-8"?>
<sst xmlns="http://schemas.openxmlformats.org/spreadsheetml/2006/main" count="634" uniqueCount="54">
  <si>
    <t>% DE INCREMENTO</t>
  </si>
  <si>
    <t>PRODUCT BACKLOG</t>
  </si>
  <si>
    <t>SPRINT 1</t>
  </si>
  <si>
    <t>SPRINT 2</t>
  </si>
  <si>
    <t>SPRINT 3</t>
  </si>
  <si>
    <t>SPRINT</t>
  </si>
  <si>
    <t>IMPORTANCIA</t>
  </si>
  <si>
    <t>INCRMENTO</t>
  </si>
  <si>
    <t>US. HISTORY</t>
  </si>
  <si>
    <t>ALTA</t>
  </si>
  <si>
    <t>HS</t>
  </si>
  <si>
    <t>MEDIA</t>
  </si>
  <si>
    <t>SPRINT 4</t>
  </si>
  <si>
    <t>Sprint 1</t>
  </si>
  <si>
    <t>Sprint 2</t>
  </si>
  <si>
    <t>Sprint 3</t>
  </si>
  <si>
    <t>INICIO</t>
  </si>
  <si>
    <t>FIN</t>
  </si>
  <si>
    <t>Instalar version de prueba</t>
  </si>
  <si>
    <t>VELOCIDAD</t>
  </si>
  <si>
    <t>AVANCE</t>
  </si>
  <si>
    <t>MUY IMPORTANTES</t>
  </si>
  <si>
    <t>MEDIANAMENTE IMPORTANTES</t>
  </si>
  <si>
    <t>POCO IMPORTANTES</t>
  </si>
  <si>
    <t>Sprint 4</t>
  </si>
  <si>
    <t>SPRINTS</t>
  </si>
  <si>
    <t>TERMINADO</t>
  </si>
  <si>
    <t>SI</t>
  </si>
  <si>
    <t>NO</t>
  </si>
  <si>
    <t>Sprint Burndown</t>
  </si>
  <si>
    <t>TAREAS</t>
  </si>
  <si>
    <t>INSTALACION DE VERSION DE PRUEBA</t>
  </si>
  <si>
    <t>IMPLEMENTACION DE ATENCION POR CANAL DE E-MAIL</t>
  </si>
  <si>
    <t>Alta de correo electronico y sincronizacion / configuracion</t>
  </si>
  <si>
    <t>Capacitacion de los usaurios finales</t>
  </si>
  <si>
    <t>IMPLEMENTACION DE CANAL DE ATENCION POR CHAT</t>
  </si>
  <si>
    <t>Interconexion con la plataforma</t>
  </si>
  <si>
    <t>IMPLEMENTACION DE DASHBOARD DE METRICAS DE PRODUCTIVIDAD</t>
  </si>
  <si>
    <t>Creacion de metricas principales (querys)</t>
  </si>
  <si>
    <t>Armado del Dashboard</t>
  </si>
  <si>
    <t>Capacitacion de los supervisores y accesos</t>
  </si>
  <si>
    <t>Carga de respuestas predeterminadas</t>
  </si>
  <si>
    <t>IMPLEMENTACION DE REGLAS DE NEGOCIO (SLA)</t>
  </si>
  <si>
    <t>Carga de tiempos de resolucion para los distintos SLA</t>
  </si>
  <si>
    <t>IMPLEMENTACION DE RESPUESTAS AUTOMATICAS PREDETERMINADAS</t>
  </si>
  <si>
    <t>Mostrar mensajes de novedades en el widget de chat</t>
  </si>
  <si>
    <t>BAJA</t>
  </si>
  <si>
    <t>IMPLEMENTACION DE DASHBOARD DE SATISFACCION (NPS, CSAT)</t>
  </si>
  <si>
    <t>capacitacion inicial de usuarios Administradores</t>
  </si>
  <si>
    <t>Desarrollo de Widget de chat en la pagina de la empresa</t>
  </si>
  <si>
    <t>Mensaje de novedades e el Widget del chat de cliente final</t>
  </si>
  <si>
    <t>Distribucion de consultas por skill</t>
  </si>
  <si>
    <t>SPRINT 5</t>
  </si>
  <si>
    <t>Sprint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</si>
</sst>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C000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4" borderId="1" xfId="0" applyNumberFormat="1" applyFill="1" applyBorder="1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4" fillId="3" borderId="0" xfId="0" applyFont="1" applyFill="1" applyAlignment="1"/>
    <xf numFmtId="14" fontId="0" fillId="4" borderId="2" xfId="0" applyNumberFormat="1" applyFill="1" applyBorder="1"/>
    <xf numFmtId="0" fontId="5" fillId="5" borderId="1" xfId="0" applyFont="1" applyFill="1" applyBorder="1"/>
    <xf numFmtId="0" fontId="5" fillId="2" borderId="1" xfId="0" applyFont="1" applyFill="1" applyBorder="1"/>
    <xf numFmtId="9" fontId="5" fillId="2" borderId="1" xfId="1" applyFont="1" applyFill="1" applyBorder="1"/>
    <xf numFmtId="0" fontId="5" fillId="0" borderId="0" xfId="0" applyFont="1" applyFill="1" applyBorder="1"/>
    <xf numFmtId="9" fontId="0" fillId="0" borderId="0" xfId="1" applyFont="1" applyBorder="1"/>
    <xf numFmtId="0" fontId="0" fillId="3" borderId="0" xfId="0" applyFill="1" applyAlignment="1">
      <alignment horizontal="left"/>
    </xf>
    <xf numFmtId="0" fontId="6" fillId="3" borderId="0" xfId="0" applyFont="1" applyFill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left" wrapText="1"/>
    </xf>
    <xf numFmtId="0" fontId="0" fillId="4" borderId="4" xfId="0" applyFill="1" applyBorder="1" applyAlignment="1">
      <alignment horizontal="center" vertical="center" textRotation="90"/>
    </xf>
    <xf numFmtId="0" fontId="0" fillId="4" borderId="5" xfId="0" applyFill="1" applyBorder="1" applyAlignment="1">
      <alignment horizontal="center" vertical="center" textRotation="90"/>
    </xf>
    <xf numFmtId="0" fontId="9" fillId="0" borderId="1" xfId="0" applyFont="1" applyBorder="1"/>
    <xf numFmtId="0" fontId="10" fillId="0" borderId="1" xfId="0" applyFont="1" applyBorder="1" applyAlignment="1">
      <alignment vertical="center"/>
    </xf>
    <xf numFmtId="0" fontId="2" fillId="2" borderId="5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050" b="0"/>
              <a:t>INCREMENTO Y VELOCIDAD</a:t>
            </a:r>
            <a:r>
              <a:rPr lang="es-AR" sz="1050" b="0" baseline="0"/>
              <a:t> DEL PROYECTO</a:t>
            </a:r>
            <a:endParaRPr lang="es-AR" sz="105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'Proyeccion inicial'!$K$2:$N$2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'Proyeccion inicial'!$K$5:$N$5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F-4920-95BA-246A5E491294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'Proyeccion inicial'!$K$2:$N$2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'Proyeccion inicial'!$K$6:$N$6</c:f>
              <c:numCache>
                <c:formatCode>0%</c:formatCode>
                <c:ptCount val="4"/>
                <c:pt idx="0">
                  <c:v>0.16216216216216217</c:v>
                </c:pt>
                <c:pt idx="1">
                  <c:v>0.40540540540540543</c:v>
                </c:pt>
                <c:pt idx="2">
                  <c:v>0.5135135135135136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F-4920-95BA-246A5E491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221280"/>
        <c:axId val="472316536"/>
      </c:barChart>
      <c:catAx>
        <c:axId val="4672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2316536"/>
        <c:crosses val="autoZero"/>
        <c:auto val="1"/>
        <c:lblAlgn val="ctr"/>
        <c:lblOffset val="100"/>
        <c:noMultiLvlLbl val="0"/>
      </c:catAx>
      <c:valAx>
        <c:axId val="472316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72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050" b="0"/>
              <a:t>INCREMENTO Y VELOCIDAD</a:t>
            </a:r>
            <a:r>
              <a:rPr lang="es-AR" sz="1050" b="0" baseline="0"/>
              <a:t> DEL PROYECTO</a:t>
            </a:r>
            <a:endParaRPr lang="es-AR" sz="105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'EJ1- Opcion b'!$K$2:$N$2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'EJ1- Opcion b'!$K$5:$N$5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4F5-BC83-B8941FE80488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'EJ1- Opcion b'!$K$2:$N$2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'EJ1- Opcion b'!$K$6:$N$6</c:f>
              <c:numCache>
                <c:formatCode>0%</c:formatCode>
                <c:ptCount val="4"/>
                <c:pt idx="0">
                  <c:v>0.13333333333333333</c:v>
                </c:pt>
                <c:pt idx="1">
                  <c:v>0.26666666666666666</c:v>
                </c:pt>
                <c:pt idx="2">
                  <c:v>0.44444444444444442</c:v>
                </c:pt>
                <c:pt idx="3">
                  <c:v>0.53333333333333333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D-44F5-BC83-B8941FE80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221280"/>
        <c:axId val="472316536"/>
      </c:barChart>
      <c:catAx>
        <c:axId val="4672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2316536"/>
        <c:crosses val="autoZero"/>
        <c:auto val="1"/>
        <c:lblAlgn val="ctr"/>
        <c:lblOffset val="100"/>
        <c:noMultiLvlLbl val="0"/>
      </c:catAx>
      <c:valAx>
        <c:axId val="472316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72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0"/>
              <a:t>PROYECT</a:t>
            </a:r>
            <a:r>
              <a:rPr lang="es-AR" sz="1200" b="0" baseline="0"/>
              <a:t> BURNDOWN</a:t>
            </a:r>
            <a:endParaRPr lang="es-AR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9215686274509803E-2"/>
          <c:y val="0.21285293863449509"/>
          <c:w val="0.92156862745098034"/>
          <c:h val="0.56763424465979828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3"/>
              <c:layout>
                <c:manualLayout>
                  <c:x val="-3.968253968253968E-3"/>
                  <c:y val="2.1108173572345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8A-41BE-9BAC-7646E25F87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'EJ1- Opcion b'!$K$2:$N$2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'EJ1- Opcion b'!$K$10:$N$10</c:f>
              <c:numCache>
                <c:formatCode>0%</c:formatCode>
                <c:ptCount val="4"/>
                <c:pt idx="0">
                  <c:v>0.8666666666666667</c:v>
                </c:pt>
                <c:pt idx="1">
                  <c:v>0.73333333333333339</c:v>
                </c:pt>
                <c:pt idx="2">
                  <c:v>0.55555555555555558</c:v>
                </c:pt>
                <c:pt idx="3">
                  <c:v>0.46666666666666667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A-41BE-9BAC-7646E25F8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56636232"/>
        <c:axId val="556641152"/>
      </c:barChart>
      <c:catAx>
        <c:axId val="55663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6641152"/>
        <c:crosses val="autoZero"/>
        <c:auto val="1"/>
        <c:lblAlgn val="ctr"/>
        <c:lblOffset val="100"/>
        <c:noMultiLvlLbl val="0"/>
      </c:catAx>
      <c:valAx>
        <c:axId val="55664115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5663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0"/>
              <a:t>IMPORTANCIA DE</a:t>
            </a:r>
            <a:r>
              <a:rPr lang="es-AR" sz="1200" b="0" baseline="0"/>
              <a:t> LAS TAREAS</a:t>
            </a:r>
            <a:endParaRPr lang="es-AR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9215686274509803E-2"/>
          <c:y val="0.21285293863449509"/>
          <c:w val="0.92156862745098034"/>
          <c:h val="0.567634244659798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'EJ1- Opcion b'!$J$7</c:f>
              <c:strCache>
                <c:ptCount val="1"/>
                <c:pt idx="0">
                  <c:v>MUY IMPORTANTES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'EJ1- Opcion b'!$K$7:$N$7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9-4FCA-A78E-20BE882713F9}"/>
            </c:ext>
          </c:extLst>
        </c:ser>
        <c:ser>
          <c:idx val="1"/>
          <c:order val="1"/>
          <c:tx>
            <c:strRef>
              <c:f>'EJ1- Opcion b'!$J$8</c:f>
              <c:strCache>
                <c:ptCount val="1"/>
                <c:pt idx="0">
                  <c:v>MEDIANAMENTE IMPORTANTES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'EJ1- Opcion b'!$K$8:$N$8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9-4FCA-A78E-20BE882713F9}"/>
            </c:ext>
          </c:extLst>
        </c:ser>
        <c:ser>
          <c:idx val="2"/>
          <c:order val="2"/>
          <c:tx>
            <c:strRef>
              <c:f>'EJ1- Opcion b'!$J$9</c:f>
              <c:strCache>
                <c:ptCount val="1"/>
                <c:pt idx="0">
                  <c:v>POCO IMPORTANTES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'EJ1- Opcion b'!$K$9:$N$9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39-4FCA-A78E-20BE88271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56636232"/>
        <c:axId val="556641152"/>
      </c:barChart>
      <c:catAx>
        <c:axId val="556636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6641152"/>
        <c:crosses val="autoZero"/>
        <c:auto val="1"/>
        <c:lblAlgn val="ctr"/>
        <c:lblOffset val="100"/>
        <c:noMultiLvlLbl val="0"/>
      </c:catAx>
      <c:valAx>
        <c:axId val="556641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663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86543511646614824"/>
          <c:w val="0.98930481283422456"/>
          <c:h val="0.13317429257147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050" b="0"/>
              <a:t>INCREMENTO Y VELOCIDAD</a:t>
            </a:r>
            <a:r>
              <a:rPr lang="es-AR" sz="1050" b="0" baseline="0"/>
              <a:t> DEL PROYECTO</a:t>
            </a:r>
            <a:endParaRPr lang="es-AR" sz="105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'EJ2- Opcion a'!$K$2:$N$2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'EJ2- Opcion a'!$K$5:$N$5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F-4B5D-AFEB-A6994E03A650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'EJ2- Opcion a'!$K$2:$N$2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'EJ2- Opcion a'!$K$6:$N$6</c:f>
              <c:numCache>
                <c:formatCode>0%</c:formatCode>
                <c:ptCount val="4"/>
                <c:pt idx="0">
                  <c:v>0.125</c:v>
                </c:pt>
                <c:pt idx="1">
                  <c:v>0.25</c:v>
                </c:pt>
                <c:pt idx="2">
                  <c:v>0.47916666666666663</c:v>
                </c:pt>
                <c:pt idx="3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F-4B5D-AFEB-A6994E03A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221280"/>
        <c:axId val="472316536"/>
      </c:barChart>
      <c:catAx>
        <c:axId val="4672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2316536"/>
        <c:crosses val="autoZero"/>
        <c:auto val="1"/>
        <c:lblAlgn val="ctr"/>
        <c:lblOffset val="100"/>
        <c:noMultiLvlLbl val="0"/>
      </c:catAx>
      <c:valAx>
        <c:axId val="472316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72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0"/>
              <a:t>PROYECT</a:t>
            </a:r>
            <a:r>
              <a:rPr lang="es-AR" sz="1200" b="0" baseline="0"/>
              <a:t> BURNDOWN</a:t>
            </a:r>
            <a:endParaRPr lang="es-AR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9215686274509803E-2"/>
          <c:y val="0.21285293863449509"/>
          <c:w val="0.92156862745098034"/>
          <c:h val="0.56763424465979828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3"/>
              <c:layout>
                <c:manualLayout>
                  <c:x val="-3.968253968253968E-3"/>
                  <c:y val="2.1108173572345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48-44B0-8B93-F13904B097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'EJ2- Opcion a'!$K$2:$N$2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'EJ2- Opcion a'!$K$10:$N$10</c:f>
              <c:numCache>
                <c:formatCode>0%</c:formatCode>
                <c:ptCount val="4"/>
                <c:pt idx="0">
                  <c:v>0.875</c:v>
                </c:pt>
                <c:pt idx="1">
                  <c:v>0.75</c:v>
                </c:pt>
                <c:pt idx="2">
                  <c:v>0.52083333333333337</c:v>
                </c:pt>
                <c:pt idx="3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8-44B0-8B93-F13904B09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56636232"/>
        <c:axId val="556641152"/>
      </c:barChart>
      <c:catAx>
        <c:axId val="55663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6641152"/>
        <c:crosses val="autoZero"/>
        <c:auto val="1"/>
        <c:lblAlgn val="ctr"/>
        <c:lblOffset val="100"/>
        <c:noMultiLvlLbl val="0"/>
      </c:catAx>
      <c:valAx>
        <c:axId val="55664115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5663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0"/>
              <a:t>IMPORTANCIA DE</a:t>
            </a:r>
            <a:r>
              <a:rPr lang="es-AR" sz="1200" b="0" baseline="0"/>
              <a:t> LAS TAREAS</a:t>
            </a:r>
            <a:endParaRPr lang="es-AR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9215686274509803E-2"/>
          <c:y val="0.21285293863449509"/>
          <c:w val="0.92156862745098034"/>
          <c:h val="0.567634244659798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'EJ2- Opcion a'!$J$7</c:f>
              <c:strCache>
                <c:ptCount val="1"/>
                <c:pt idx="0">
                  <c:v>MUY IMPORTANTES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'EJ2- Opcion a'!$K$7:$N$7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7-44FB-9002-1D60FC782FE6}"/>
            </c:ext>
          </c:extLst>
        </c:ser>
        <c:ser>
          <c:idx val="1"/>
          <c:order val="1"/>
          <c:tx>
            <c:strRef>
              <c:f>'EJ2- Opcion a'!$J$8</c:f>
              <c:strCache>
                <c:ptCount val="1"/>
                <c:pt idx="0">
                  <c:v>MEDIANAMENTE IMPORTANTES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'EJ2- Opcion a'!$K$8:$N$8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7-44FB-9002-1D60FC782FE6}"/>
            </c:ext>
          </c:extLst>
        </c:ser>
        <c:ser>
          <c:idx val="2"/>
          <c:order val="2"/>
          <c:tx>
            <c:strRef>
              <c:f>'EJ2- Opcion a'!$J$9</c:f>
              <c:strCache>
                <c:ptCount val="1"/>
                <c:pt idx="0">
                  <c:v>POCO IMPORTANTES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'EJ2- Opcion a'!$K$9:$N$9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7-44FB-9002-1D60FC782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56636232"/>
        <c:axId val="556641152"/>
      </c:barChart>
      <c:catAx>
        <c:axId val="556636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6641152"/>
        <c:crosses val="autoZero"/>
        <c:auto val="1"/>
        <c:lblAlgn val="ctr"/>
        <c:lblOffset val="100"/>
        <c:noMultiLvlLbl val="0"/>
      </c:catAx>
      <c:valAx>
        <c:axId val="556641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663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86543511646614824"/>
          <c:w val="0.98930481283422456"/>
          <c:h val="0.13317429257147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050" b="0"/>
              <a:t>INCREMENTO Y VELOCIDAD</a:t>
            </a:r>
            <a:r>
              <a:rPr lang="es-AR" sz="1050" b="0" baseline="0"/>
              <a:t> DEL PROYECTO</a:t>
            </a:r>
            <a:endParaRPr lang="es-AR" sz="105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'EJ2- Opcion b'!$K$2:$O$2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'EJ2- Opcion b'!$K$5:$O$5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E-4AE3-AD0F-3E625C2F9F96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'EJ2- Opcion b'!$K$2:$O$2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'EJ2- Opcion b'!$K$6:$O$6</c:f>
              <c:numCache>
                <c:formatCode>0%</c:formatCode>
                <c:ptCount val="5"/>
                <c:pt idx="0">
                  <c:v>0.125</c:v>
                </c:pt>
                <c:pt idx="1">
                  <c:v>0.25</c:v>
                </c:pt>
                <c:pt idx="2">
                  <c:v>0.47916666666666663</c:v>
                </c:pt>
                <c:pt idx="3">
                  <c:v>0.9375</c:v>
                </c:pt>
                <c:pt idx="4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E-4AE3-AD0F-3E625C2F9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221280"/>
        <c:axId val="472316536"/>
      </c:barChart>
      <c:catAx>
        <c:axId val="4672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2316536"/>
        <c:crosses val="autoZero"/>
        <c:auto val="1"/>
        <c:lblAlgn val="ctr"/>
        <c:lblOffset val="100"/>
        <c:noMultiLvlLbl val="0"/>
      </c:catAx>
      <c:valAx>
        <c:axId val="472316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72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0"/>
              <a:t>PROYECT</a:t>
            </a:r>
            <a:r>
              <a:rPr lang="es-AR" sz="1200" b="0" baseline="0"/>
              <a:t> BURNDOWN</a:t>
            </a:r>
            <a:endParaRPr lang="es-AR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9215686274509803E-2"/>
          <c:y val="0.21285293863449509"/>
          <c:w val="0.92156862745098034"/>
          <c:h val="0.56763424465979828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3"/>
              <c:layout>
                <c:manualLayout>
                  <c:x val="-3.968253968253968E-3"/>
                  <c:y val="2.1108173572345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0D5-4A77-9A88-86B3927D45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'EJ2- Opcion b'!$K$2:$O$2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'EJ2- Opcion b'!$K$10:$O$10</c:f>
              <c:numCache>
                <c:formatCode>0%</c:formatCode>
                <c:ptCount val="5"/>
                <c:pt idx="0">
                  <c:v>0.875</c:v>
                </c:pt>
                <c:pt idx="1">
                  <c:v>0.75</c:v>
                </c:pt>
                <c:pt idx="2">
                  <c:v>0.52083333333333337</c:v>
                </c:pt>
                <c:pt idx="3">
                  <c:v>6.25E-2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5-4A77-9A88-86B3927D4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56636232"/>
        <c:axId val="556641152"/>
      </c:barChart>
      <c:catAx>
        <c:axId val="55663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6641152"/>
        <c:crosses val="autoZero"/>
        <c:auto val="1"/>
        <c:lblAlgn val="ctr"/>
        <c:lblOffset val="100"/>
        <c:noMultiLvlLbl val="0"/>
      </c:catAx>
      <c:valAx>
        <c:axId val="55664115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5663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0"/>
              <a:t>IMPORTANCIA DE</a:t>
            </a:r>
            <a:r>
              <a:rPr lang="es-AR" sz="1200" b="0" baseline="0"/>
              <a:t> LAS TAREAS</a:t>
            </a:r>
            <a:endParaRPr lang="es-AR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9215686274509803E-2"/>
          <c:y val="0.21285293863449509"/>
          <c:w val="0.92156862745098034"/>
          <c:h val="0.567634244659798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'EJ2- Opcion b'!$J$7</c:f>
              <c:strCache>
                <c:ptCount val="1"/>
                <c:pt idx="0">
                  <c:v>MUY IMPORTANTES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'EJ2- Opcion b'!$K$7:$O$7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B-42FE-886A-D2A50FE1C5CD}"/>
            </c:ext>
          </c:extLst>
        </c:ser>
        <c:ser>
          <c:idx val="1"/>
          <c:order val="1"/>
          <c:tx>
            <c:strRef>
              <c:f>'EJ2- Opcion b'!$J$8</c:f>
              <c:strCache>
                <c:ptCount val="1"/>
                <c:pt idx="0">
                  <c:v>MEDIANAMENTE IMPORTANTES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'EJ2- Opcion b'!$K$8:$O$8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B-42FE-886A-D2A50FE1C5CD}"/>
            </c:ext>
          </c:extLst>
        </c:ser>
        <c:ser>
          <c:idx val="2"/>
          <c:order val="2"/>
          <c:tx>
            <c:strRef>
              <c:f>'EJ2- Opcion b'!$J$9</c:f>
              <c:strCache>
                <c:ptCount val="1"/>
                <c:pt idx="0">
                  <c:v>POCO IMPORTANTES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'EJ2- Opcion b'!$K$9:$O$9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4B-42FE-886A-D2A50FE1C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56636232"/>
        <c:axId val="556641152"/>
      </c:barChart>
      <c:catAx>
        <c:axId val="556636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6641152"/>
        <c:crosses val="autoZero"/>
        <c:auto val="1"/>
        <c:lblAlgn val="ctr"/>
        <c:lblOffset val="100"/>
        <c:noMultiLvlLbl val="0"/>
      </c:catAx>
      <c:valAx>
        <c:axId val="556641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663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86543511646614824"/>
          <c:w val="0.98930481283422456"/>
          <c:h val="0.13317429257147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0"/>
              <a:t>PROYECT</a:t>
            </a:r>
            <a:r>
              <a:rPr lang="es-AR" sz="1200" b="0" baseline="0"/>
              <a:t> BURNDOWN</a:t>
            </a:r>
            <a:endParaRPr lang="es-AR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9215686274509803E-2"/>
          <c:y val="0.21285293863449509"/>
          <c:w val="0.92156862745098034"/>
          <c:h val="0.56763424465979828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'Proyeccion inicial'!$K$2:$N$2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'Proyeccion inicial'!$K$10:$N$10</c:f>
              <c:numCache>
                <c:formatCode>0%</c:formatCode>
                <c:ptCount val="4"/>
                <c:pt idx="0">
                  <c:v>0.83783783783783783</c:v>
                </c:pt>
                <c:pt idx="1">
                  <c:v>0.59459459459459452</c:v>
                </c:pt>
                <c:pt idx="2">
                  <c:v>0.4864864864864864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F-4DF4-82A1-061A9E6FA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56636232"/>
        <c:axId val="556641152"/>
      </c:barChart>
      <c:catAx>
        <c:axId val="55663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6641152"/>
        <c:crosses val="autoZero"/>
        <c:auto val="1"/>
        <c:lblAlgn val="ctr"/>
        <c:lblOffset val="100"/>
        <c:noMultiLvlLbl val="0"/>
      </c:catAx>
      <c:valAx>
        <c:axId val="55664115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5663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0"/>
              <a:t>IMPORTANCIA DE</a:t>
            </a:r>
            <a:r>
              <a:rPr lang="es-AR" sz="1200" b="0" baseline="0"/>
              <a:t> LAS TAREAS</a:t>
            </a:r>
            <a:endParaRPr lang="es-AR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9215686274509803E-2"/>
          <c:y val="0.21285293863449509"/>
          <c:w val="0.92156862745098034"/>
          <c:h val="0.567634244659798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'Proyeccion inicial'!$J$7</c:f>
              <c:strCache>
                <c:ptCount val="1"/>
                <c:pt idx="0">
                  <c:v>MUY IMPORTANTES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'Proyeccion inicial'!$K$7:$N$7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1-4290-8B24-812ADDAC3BFF}"/>
            </c:ext>
          </c:extLst>
        </c:ser>
        <c:ser>
          <c:idx val="1"/>
          <c:order val="1"/>
          <c:tx>
            <c:strRef>
              <c:f>'Proyeccion inicial'!$J$8</c:f>
              <c:strCache>
                <c:ptCount val="1"/>
                <c:pt idx="0">
                  <c:v>MEDIANAMENTE IMPORTANTES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'Proyeccion inicial'!$K$8:$N$8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1-4290-8B24-812ADDAC3BFF}"/>
            </c:ext>
          </c:extLst>
        </c:ser>
        <c:ser>
          <c:idx val="2"/>
          <c:order val="2"/>
          <c:tx>
            <c:strRef>
              <c:f>'Proyeccion inicial'!$J$9</c:f>
              <c:strCache>
                <c:ptCount val="1"/>
                <c:pt idx="0">
                  <c:v>POCO IMPORTANTES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'Proyeccion inicial'!$K$9:$N$9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1-4290-8B24-812ADDAC3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56636232"/>
        <c:axId val="556641152"/>
      </c:barChart>
      <c:catAx>
        <c:axId val="556636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6641152"/>
        <c:crosses val="autoZero"/>
        <c:auto val="1"/>
        <c:lblAlgn val="ctr"/>
        <c:lblOffset val="100"/>
        <c:noMultiLvlLbl val="0"/>
      </c:catAx>
      <c:valAx>
        <c:axId val="556641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663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86543511646614824"/>
          <c:w val="0.98930481283422456"/>
          <c:h val="0.13317429257147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050" b="0"/>
              <a:t>INCREMENTO Y VELOCIDAD</a:t>
            </a:r>
            <a:r>
              <a:rPr lang="es-AR" sz="1050" b="0" baseline="0"/>
              <a:t> DEL PROYECTO</a:t>
            </a:r>
            <a:endParaRPr lang="es-AR" sz="105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'2do sprint'!$K$2:$N$2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'2do sprint'!$K$5:$N$5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F-4E40-8B58-9BCFB66906F6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'2do sprint'!$K$2:$N$2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'2do sprint'!$K$6:$N$6</c:f>
              <c:numCache>
                <c:formatCode>0%</c:formatCode>
                <c:ptCount val="4"/>
                <c:pt idx="0">
                  <c:v>0.16216216216216217</c:v>
                </c:pt>
                <c:pt idx="1">
                  <c:v>0.32432432432432434</c:v>
                </c:pt>
                <c:pt idx="2">
                  <c:v>0.32432432432432434</c:v>
                </c:pt>
                <c:pt idx="3">
                  <c:v>0.32432432432432434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F-4E40-8B58-9BCFB6690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221280"/>
        <c:axId val="472316536"/>
      </c:barChart>
      <c:catAx>
        <c:axId val="4672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2316536"/>
        <c:crosses val="autoZero"/>
        <c:auto val="1"/>
        <c:lblAlgn val="ctr"/>
        <c:lblOffset val="100"/>
        <c:noMultiLvlLbl val="0"/>
      </c:catAx>
      <c:valAx>
        <c:axId val="472316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72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0"/>
              <a:t>PROYECT</a:t>
            </a:r>
            <a:r>
              <a:rPr lang="es-AR" sz="1200" b="0" baseline="0"/>
              <a:t> BURNDOWN</a:t>
            </a:r>
            <a:endParaRPr lang="es-AR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9215686274509803E-2"/>
          <c:y val="0.21285293863449509"/>
          <c:w val="0.92156862745098034"/>
          <c:h val="0.56763424465979828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3"/>
              <c:layout>
                <c:manualLayout>
                  <c:x val="-3.968253968253968E-3"/>
                  <c:y val="2.1108173572345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BC-45C0-9535-0D83D6BEEB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'2do sprint'!$K$2:$N$2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'2do sprint'!$K$10:$N$10</c:f>
              <c:numCache>
                <c:formatCode>0%</c:formatCode>
                <c:ptCount val="4"/>
                <c:pt idx="0">
                  <c:v>0.83783783783783783</c:v>
                </c:pt>
                <c:pt idx="1">
                  <c:v>0.67567567567567566</c:v>
                </c:pt>
                <c:pt idx="2">
                  <c:v>0.67567567567567566</c:v>
                </c:pt>
                <c:pt idx="3">
                  <c:v>0.67567567567567566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C-45C0-9535-0D83D6BEE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56636232"/>
        <c:axId val="556641152"/>
      </c:barChart>
      <c:catAx>
        <c:axId val="55663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6641152"/>
        <c:crosses val="autoZero"/>
        <c:auto val="1"/>
        <c:lblAlgn val="ctr"/>
        <c:lblOffset val="100"/>
        <c:noMultiLvlLbl val="0"/>
      </c:catAx>
      <c:valAx>
        <c:axId val="55664115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5663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0"/>
              <a:t>IMPORTANCIA DE</a:t>
            </a:r>
            <a:r>
              <a:rPr lang="es-AR" sz="1200" b="0" baseline="0"/>
              <a:t> LAS TAREAS</a:t>
            </a:r>
            <a:endParaRPr lang="es-AR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9215686274509803E-2"/>
          <c:y val="0.21285293863449509"/>
          <c:w val="0.92156862745098034"/>
          <c:h val="0.567634244659798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'2do sprint'!$J$7</c:f>
              <c:strCache>
                <c:ptCount val="1"/>
                <c:pt idx="0">
                  <c:v>MUY IMPORTANTES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'2do sprint'!$K$7:$N$7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E-402E-A008-41E9587B1CD6}"/>
            </c:ext>
          </c:extLst>
        </c:ser>
        <c:ser>
          <c:idx val="1"/>
          <c:order val="1"/>
          <c:tx>
            <c:strRef>
              <c:f>'2do sprint'!$J$8</c:f>
              <c:strCache>
                <c:ptCount val="1"/>
                <c:pt idx="0">
                  <c:v>MEDIANAMENTE IMPORTANTES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'2do sprint'!$K$8:$N$8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E-402E-A008-41E9587B1CD6}"/>
            </c:ext>
          </c:extLst>
        </c:ser>
        <c:ser>
          <c:idx val="2"/>
          <c:order val="2"/>
          <c:tx>
            <c:strRef>
              <c:f>'2do sprint'!$J$9</c:f>
              <c:strCache>
                <c:ptCount val="1"/>
                <c:pt idx="0">
                  <c:v>POCO IMPORTANTES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'2do sprint'!$K$9:$N$9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E-402E-A008-41E9587B1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56636232"/>
        <c:axId val="556641152"/>
      </c:barChart>
      <c:catAx>
        <c:axId val="556636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6641152"/>
        <c:crosses val="autoZero"/>
        <c:auto val="1"/>
        <c:lblAlgn val="ctr"/>
        <c:lblOffset val="100"/>
        <c:noMultiLvlLbl val="0"/>
      </c:catAx>
      <c:valAx>
        <c:axId val="556641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663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86543511646614824"/>
          <c:w val="0.98930481283422456"/>
          <c:h val="0.13317429257147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050" b="0"/>
              <a:t>INCREMENTO Y VELOCIDAD</a:t>
            </a:r>
            <a:r>
              <a:rPr lang="es-AR" sz="1050" b="0" baseline="0"/>
              <a:t> DEL PROYECTO</a:t>
            </a:r>
            <a:endParaRPr lang="es-AR" sz="105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'EJ1- Opcion a'!$K$2:$N$2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'EJ1- Opcion a'!$K$5:$N$5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3-4333-87A6-5C7EB7DE3304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'EJ1- Opcion a'!$K$2:$N$2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'EJ1- Opcion a'!$K$6:$N$6</c:f>
              <c:numCache>
                <c:formatCode>0%</c:formatCode>
                <c:ptCount val="4"/>
                <c:pt idx="0">
                  <c:v>0.13333333333333333</c:v>
                </c:pt>
                <c:pt idx="1">
                  <c:v>0.26666666666666666</c:v>
                </c:pt>
                <c:pt idx="2">
                  <c:v>0.53333333333333333</c:v>
                </c:pt>
                <c:pt idx="3">
                  <c:v>0.53333333333333333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3-4333-87A6-5C7EB7DE3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221280"/>
        <c:axId val="472316536"/>
      </c:barChart>
      <c:catAx>
        <c:axId val="4672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2316536"/>
        <c:crosses val="autoZero"/>
        <c:auto val="1"/>
        <c:lblAlgn val="ctr"/>
        <c:lblOffset val="100"/>
        <c:noMultiLvlLbl val="0"/>
      </c:catAx>
      <c:valAx>
        <c:axId val="472316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72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0"/>
              <a:t>PROYECT</a:t>
            </a:r>
            <a:r>
              <a:rPr lang="es-AR" sz="1200" b="0" baseline="0"/>
              <a:t> BURNDOWN</a:t>
            </a:r>
            <a:endParaRPr lang="es-AR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9215686274509803E-2"/>
          <c:y val="0.21285293863449509"/>
          <c:w val="0.92156862745098034"/>
          <c:h val="0.56763424465979828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3"/>
              <c:layout>
                <c:manualLayout>
                  <c:x val="-3.968253968253968E-3"/>
                  <c:y val="2.1108173572345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91-46EE-801F-33571A16F9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'EJ1- Opcion a'!$K$2:$N$2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'EJ1- Opcion a'!$K$10:$N$10</c:f>
              <c:numCache>
                <c:formatCode>0%</c:formatCode>
                <c:ptCount val="4"/>
                <c:pt idx="0">
                  <c:v>0.8666666666666667</c:v>
                </c:pt>
                <c:pt idx="1">
                  <c:v>0.73333333333333339</c:v>
                </c:pt>
                <c:pt idx="2">
                  <c:v>0.46666666666666667</c:v>
                </c:pt>
                <c:pt idx="3">
                  <c:v>0.46666666666666667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1-46EE-801F-33571A16F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56636232"/>
        <c:axId val="556641152"/>
      </c:barChart>
      <c:catAx>
        <c:axId val="55663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6641152"/>
        <c:crosses val="autoZero"/>
        <c:auto val="1"/>
        <c:lblAlgn val="ctr"/>
        <c:lblOffset val="100"/>
        <c:noMultiLvlLbl val="0"/>
      </c:catAx>
      <c:valAx>
        <c:axId val="55664115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5663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0"/>
              <a:t>IMPORTANCIA DE</a:t>
            </a:r>
            <a:r>
              <a:rPr lang="es-AR" sz="1200" b="0" baseline="0"/>
              <a:t> LAS TAREAS</a:t>
            </a:r>
            <a:endParaRPr lang="es-AR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9215686274509803E-2"/>
          <c:y val="0.21285293863449509"/>
          <c:w val="0.92156862745098034"/>
          <c:h val="0.567634244659798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'EJ1- Opcion a'!$J$7</c:f>
              <c:strCache>
                <c:ptCount val="1"/>
                <c:pt idx="0">
                  <c:v>MUY IMPORTANTES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'EJ1- Opcion a'!$K$7:$N$7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E-4A3D-98C5-A2BBA8D6DE13}"/>
            </c:ext>
          </c:extLst>
        </c:ser>
        <c:ser>
          <c:idx val="1"/>
          <c:order val="1"/>
          <c:tx>
            <c:strRef>
              <c:f>'EJ1- Opcion a'!$J$8</c:f>
              <c:strCache>
                <c:ptCount val="1"/>
                <c:pt idx="0">
                  <c:v>MEDIANAMENTE IMPORTANTES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'EJ1- Opcion a'!$K$8:$N$8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E-4A3D-98C5-A2BBA8D6DE13}"/>
            </c:ext>
          </c:extLst>
        </c:ser>
        <c:ser>
          <c:idx val="2"/>
          <c:order val="2"/>
          <c:tx>
            <c:strRef>
              <c:f>'EJ1- Opcion a'!$J$9</c:f>
              <c:strCache>
                <c:ptCount val="1"/>
                <c:pt idx="0">
                  <c:v>POCO IMPORTANTES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'EJ1- Opcion a'!$K$9:$N$9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9E-4A3D-98C5-A2BBA8D6D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56636232"/>
        <c:axId val="556641152"/>
      </c:barChart>
      <c:catAx>
        <c:axId val="556636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6641152"/>
        <c:crosses val="autoZero"/>
        <c:auto val="1"/>
        <c:lblAlgn val="ctr"/>
        <c:lblOffset val="100"/>
        <c:noMultiLvlLbl val="0"/>
      </c:catAx>
      <c:valAx>
        <c:axId val="556641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663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86543511646614824"/>
          <c:w val="0.98930481283422456"/>
          <c:h val="0.13317429257147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733425</xdr:colOff>
      <xdr:row>12</xdr:row>
      <xdr:rowOff>161925</xdr:rowOff>
    </xdr:from>
    <xdr:to>
      <xdr:col>11</xdr:col>
      <xdr:colOff>19050</xdr:colOff>
      <xdr:row>22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D056AC-3E87-4981-B6EA-1BB58D523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714375</xdr:colOff>
      <xdr:row>22</xdr:row>
      <xdr:rowOff>90487</xdr:rowOff>
    </xdr:from>
    <xdr:to>
      <xdr:col>11</xdr:col>
      <xdr:colOff>9525</xdr:colOff>
      <xdr:row>31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D7FA50-BC4D-4523-A770-81B10F17B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104775</xdr:colOff>
      <xdr:row>12</xdr:row>
      <xdr:rowOff>171450</xdr:rowOff>
    </xdr:from>
    <xdr:to>
      <xdr:col>15</xdr:col>
      <xdr:colOff>619125</xdr:colOff>
      <xdr:row>22</xdr:row>
      <xdr:rowOff>71438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824F589-8656-4561-8642-B20B0CAB8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733425</xdr:colOff>
      <xdr:row>12</xdr:row>
      <xdr:rowOff>161925</xdr:rowOff>
    </xdr:from>
    <xdr:to>
      <xdr:col>11</xdr:col>
      <xdr:colOff>19050</xdr:colOff>
      <xdr:row>22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6F7D3A-8512-48E1-B8F2-E5F2F1BC8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714375</xdr:colOff>
      <xdr:row>22</xdr:row>
      <xdr:rowOff>90487</xdr:rowOff>
    </xdr:from>
    <xdr:to>
      <xdr:col>11</xdr:col>
      <xdr:colOff>9525</xdr:colOff>
      <xdr:row>31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FCF9CB-B1F9-489B-9446-F12E109DF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104775</xdr:colOff>
      <xdr:row>12</xdr:row>
      <xdr:rowOff>171450</xdr:rowOff>
    </xdr:from>
    <xdr:to>
      <xdr:col>15</xdr:col>
      <xdr:colOff>619125</xdr:colOff>
      <xdr:row>22</xdr:row>
      <xdr:rowOff>71438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E233A5-D907-4B20-89A6-66E2443B4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733425</xdr:colOff>
      <xdr:row>12</xdr:row>
      <xdr:rowOff>161925</xdr:rowOff>
    </xdr:from>
    <xdr:to>
      <xdr:col>11</xdr:col>
      <xdr:colOff>19050</xdr:colOff>
      <xdr:row>22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D10F90-0CEC-4E53-946C-AC07E7847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714375</xdr:colOff>
      <xdr:row>22</xdr:row>
      <xdr:rowOff>90487</xdr:rowOff>
    </xdr:from>
    <xdr:to>
      <xdr:col>11</xdr:col>
      <xdr:colOff>9525</xdr:colOff>
      <xdr:row>31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5195F1-F287-4A98-A0CD-7B411C123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104775</xdr:colOff>
      <xdr:row>12</xdr:row>
      <xdr:rowOff>171450</xdr:rowOff>
    </xdr:from>
    <xdr:to>
      <xdr:col>15</xdr:col>
      <xdr:colOff>619125</xdr:colOff>
      <xdr:row>22</xdr:row>
      <xdr:rowOff>71438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EB0C82F-4536-4835-B24D-953BB0E1C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733425</xdr:colOff>
      <xdr:row>12</xdr:row>
      <xdr:rowOff>161925</xdr:rowOff>
    </xdr:from>
    <xdr:to>
      <xdr:col>11</xdr:col>
      <xdr:colOff>19050</xdr:colOff>
      <xdr:row>22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F58530-7BAA-48E7-8AF5-8B0476525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714375</xdr:colOff>
      <xdr:row>22</xdr:row>
      <xdr:rowOff>90487</xdr:rowOff>
    </xdr:from>
    <xdr:to>
      <xdr:col>11</xdr:col>
      <xdr:colOff>9525</xdr:colOff>
      <xdr:row>31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A7699D-0DA0-4B4F-9959-3D4F7AC44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104775</xdr:colOff>
      <xdr:row>12</xdr:row>
      <xdr:rowOff>171450</xdr:rowOff>
    </xdr:from>
    <xdr:to>
      <xdr:col>15</xdr:col>
      <xdr:colOff>619125</xdr:colOff>
      <xdr:row>22</xdr:row>
      <xdr:rowOff>71438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9255CE-8549-402C-93E2-58586F708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733425</xdr:colOff>
      <xdr:row>12</xdr:row>
      <xdr:rowOff>161925</xdr:rowOff>
    </xdr:from>
    <xdr:to>
      <xdr:col>11</xdr:col>
      <xdr:colOff>19050</xdr:colOff>
      <xdr:row>22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14C33B-01BA-4E22-A5DF-C891B4338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714375</xdr:colOff>
      <xdr:row>22</xdr:row>
      <xdr:rowOff>90487</xdr:rowOff>
    </xdr:from>
    <xdr:to>
      <xdr:col>11</xdr:col>
      <xdr:colOff>9525</xdr:colOff>
      <xdr:row>31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F2C7D4-4593-439B-A659-4B728389D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104775</xdr:colOff>
      <xdr:row>12</xdr:row>
      <xdr:rowOff>171450</xdr:rowOff>
    </xdr:from>
    <xdr:to>
      <xdr:col>15</xdr:col>
      <xdr:colOff>619125</xdr:colOff>
      <xdr:row>22</xdr:row>
      <xdr:rowOff>71438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585E23-FD5F-4C25-8BD6-F0CA9D00D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733425</xdr:colOff>
      <xdr:row>12</xdr:row>
      <xdr:rowOff>161925</xdr:rowOff>
    </xdr:from>
    <xdr:to>
      <xdr:col>11</xdr:col>
      <xdr:colOff>19050</xdr:colOff>
      <xdr:row>22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E21099-6105-4D9A-A8F7-E7AF3F8C6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714375</xdr:colOff>
      <xdr:row>22</xdr:row>
      <xdr:rowOff>90487</xdr:rowOff>
    </xdr:from>
    <xdr:to>
      <xdr:col>11</xdr:col>
      <xdr:colOff>9525</xdr:colOff>
      <xdr:row>31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AA8CD3-5801-4244-A785-2B78895F0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104775</xdr:colOff>
      <xdr:row>12</xdr:row>
      <xdr:rowOff>171450</xdr:rowOff>
    </xdr:from>
    <xdr:to>
      <xdr:col>15</xdr:col>
      <xdr:colOff>619125</xdr:colOff>
      <xdr:row>22</xdr:row>
      <xdr:rowOff>71438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7E4BF08-541C-4C60-A997-90A6A2982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E902-C69A-4483-A96D-D0FE4C8FD5DF}">
  <dimension ref="A1:N25"/>
  <sheetViews>
    <sheetView showGridLines="0" topLeftCell="E13" workbookViewId="0">
      <selection activeCell="N7" sqref="N7"/>
    </sheetView>
  </sheetViews>
  <sheetFormatPr baseColWidth="10" defaultRowHeight="15" x14ac:dyDescent="0.25"/>
  <cols>
    <col min="1" max="1" width="6.7109375" customWidth="1"/>
    <col min="2" max="2" width="9.140625" customWidth="1"/>
    <col min="3" max="3" width="62.85546875" bestFit="1" customWidth="1"/>
    <col min="4" max="4" width="53.140625" bestFit="1" customWidth="1"/>
    <col min="5" max="5" width="13.7109375" bestFit="1" customWidth="1"/>
    <col min="6" max="6" width="11.85546875" bestFit="1" customWidth="1"/>
    <col min="7" max="7" width="3.28515625" bestFit="1" customWidth="1"/>
    <col min="8" max="8" width="11.85546875" bestFit="1" customWidth="1"/>
    <col min="9" max="9" width="23.28515625" customWidth="1"/>
    <col min="10" max="10" width="24.5703125" bestFit="1" customWidth="1"/>
    <col min="11" max="14" width="10.7109375" bestFit="1" customWidth="1"/>
  </cols>
  <sheetData>
    <row r="1" spans="1:14" x14ac:dyDescent="0.25">
      <c r="A1" s="31" t="s">
        <v>0</v>
      </c>
      <c r="B1" s="31"/>
      <c r="C1" s="31"/>
      <c r="D1" s="31"/>
      <c r="E1" s="31"/>
      <c r="F1" s="31"/>
      <c r="G1" s="31"/>
      <c r="H1" s="31"/>
      <c r="I1" s="1"/>
      <c r="J1" s="11"/>
      <c r="K1" s="30" t="s">
        <v>25</v>
      </c>
      <c r="L1" s="30"/>
      <c r="M1" s="30"/>
      <c r="N1" s="30"/>
    </row>
    <row r="2" spans="1:14" ht="15" customHeight="1" x14ac:dyDescent="0.25">
      <c r="A2" s="34" t="s">
        <v>1</v>
      </c>
      <c r="B2" s="4" t="s">
        <v>5</v>
      </c>
      <c r="C2" s="4" t="s">
        <v>8</v>
      </c>
      <c r="D2" s="4" t="s">
        <v>30</v>
      </c>
      <c r="E2" s="4" t="s">
        <v>6</v>
      </c>
      <c r="F2" s="4" t="s">
        <v>7</v>
      </c>
      <c r="G2" s="4" t="s">
        <v>10</v>
      </c>
      <c r="H2" s="4" t="s">
        <v>26</v>
      </c>
      <c r="I2" s="1"/>
      <c r="J2" s="18"/>
      <c r="K2" s="2" t="s">
        <v>13</v>
      </c>
      <c r="L2" s="2" t="s">
        <v>14</v>
      </c>
      <c r="M2" s="2" t="s">
        <v>15</v>
      </c>
      <c r="N2" s="2" t="s">
        <v>24</v>
      </c>
    </row>
    <row r="3" spans="1:14" ht="15" customHeight="1" x14ac:dyDescent="0.25">
      <c r="A3" s="35"/>
      <c r="B3" s="5" t="s">
        <v>2</v>
      </c>
      <c r="C3" s="27" t="s">
        <v>31</v>
      </c>
      <c r="D3" s="6" t="s">
        <v>18</v>
      </c>
      <c r="E3" s="8" t="s">
        <v>9</v>
      </c>
      <c r="F3" s="10">
        <f>G3/SUM($G$3:$G$22)</f>
        <v>5.4054054054054057E-2</v>
      </c>
      <c r="G3" s="9">
        <v>8</v>
      </c>
      <c r="H3" s="7" t="s">
        <v>27</v>
      </c>
      <c r="J3" s="19" t="s">
        <v>16</v>
      </c>
      <c r="K3" s="3">
        <v>44319</v>
      </c>
      <c r="L3" s="3">
        <v>44333</v>
      </c>
      <c r="M3" s="3">
        <v>44340</v>
      </c>
      <c r="N3" s="3">
        <v>44340</v>
      </c>
    </row>
    <row r="4" spans="1:14" x14ac:dyDescent="0.25">
      <c r="A4" s="35"/>
      <c r="B4" s="5" t="s">
        <v>2</v>
      </c>
      <c r="C4" s="27" t="s">
        <v>31</v>
      </c>
      <c r="D4" s="6" t="s">
        <v>48</v>
      </c>
      <c r="E4" s="8" t="s">
        <v>9</v>
      </c>
      <c r="F4" s="10">
        <f t="shared" ref="F4:F22" si="0">G4/SUM($G$3:$G$22)</f>
        <v>2.7027027027027029E-2</v>
      </c>
      <c r="G4" s="9">
        <v>4</v>
      </c>
      <c r="H4" s="7" t="s">
        <v>27</v>
      </c>
      <c r="J4" s="19" t="s">
        <v>17</v>
      </c>
      <c r="K4" s="12">
        <v>44330</v>
      </c>
      <c r="L4" s="12">
        <v>44344</v>
      </c>
      <c r="M4" s="12">
        <v>44351</v>
      </c>
      <c r="N4" s="12">
        <v>44351</v>
      </c>
    </row>
    <row r="5" spans="1:14" x14ac:dyDescent="0.25">
      <c r="A5" s="35"/>
      <c r="B5" s="5" t="s">
        <v>2</v>
      </c>
      <c r="C5" s="28" t="s">
        <v>32</v>
      </c>
      <c r="D5" s="6" t="s">
        <v>33</v>
      </c>
      <c r="E5" s="8" t="s">
        <v>9</v>
      </c>
      <c r="F5" s="10">
        <f t="shared" si="0"/>
        <v>8.1081081081081086E-2</v>
      </c>
      <c r="G5" s="9">
        <v>12</v>
      </c>
      <c r="H5" s="7" t="s">
        <v>27</v>
      </c>
      <c r="J5" s="13" t="s">
        <v>19</v>
      </c>
      <c r="K5" s="14">
        <f>COUNTIFS($B$3:$B$22,K2,$H$3:$H$22,"SI")</f>
        <v>3</v>
      </c>
      <c r="L5" s="14">
        <f t="shared" ref="L5:N5" si="1">COUNTIFS($B$3:$B$22,L2,$H$3:$H$22,"SI")</f>
        <v>4</v>
      </c>
      <c r="M5" s="14">
        <f t="shared" si="1"/>
        <v>2</v>
      </c>
      <c r="N5" s="14">
        <f t="shared" si="1"/>
        <v>6</v>
      </c>
    </row>
    <row r="6" spans="1:14" x14ac:dyDescent="0.25">
      <c r="A6" s="35"/>
      <c r="B6" s="5" t="s">
        <v>3</v>
      </c>
      <c r="C6" s="28" t="s">
        <v>32</v>
      </c>
      <c r="D6" s="6" t="s">
        <v>34</v>
      </c>
      <c r="E6" s="8" t="s">
        <v>9</v>
      </c>
      <c r="F6" s="10">
        <f t="shared" si="0"/>
        <v>8.1081081081081086E-2</v>
      </c>
      <c r="G6" s="9">
        <v>12</v>
      </c>
      <c r="H6" s="7" t="s">
        <v>27</v>
      </c>
      <c r="J6" s="13" t="s">
        <v>20</v>
      </c>
      <c r="K6" s="15">
        <f>SUMIFS($F$3:$F$22,$H$3:$H$22,"SI",$B$3:$B$22,K2)</f>
        <v>0.16216216216216217</v>
      </c>
      <c r="L6" s="15">
        <f>SUMIFS($F$3:$F$22,$H$3:$H$22,"SI",$B$3:$B$22,L2)+K6</f>
        <v>0.40540540540540543</v>
      </c>
      <c r="M6" s="15">
        <f t="shared" ref="M6:N6" si="2">SUMIFS($F$3:$F$22,$H$3:$H$22,"SI",$B$3:$B$22,M2)+L6</f>
        <v>0.5135135135135136</v>
      </c>
      <c r="N6" s="15">
        <f t="shared" si="2"/>
        <v>1</v>
      </c>
    </row>
    <row r="7" spans="1:14" x14ac:dyDescent="0.25">
      <c r="A7" s="35"/>
      <c r="B7" s="7" t="s">
        <v>3</v>
      </c>
      <c r="C7" s="29" t="s">
        <v>42</v>
      </c>
      <c r="D7" s="26" t="s">
        <v>43</v>
      </c>
      <c r="E7" s="7" t="s">
        <v>46</v>
      </c>
      <c r="F7" s="10">
        <f t="shared" si="0"/>
        <v>5.4054054054054057E-2</v>
      </c>
      <c r="G7" s="9">
        <v>8</v>
      </c>
      <c r="H7" s="7" t="s">
        <v>27</v>
      </c>
      <c r="J7" s="13" t="s">
        <v>21</v>
      </c>
      <c r="K7" s="14">
        <f>COUNTIFS($B$3:$B$22,K2,$E$3:$E$22,"ALTA")</f>
        <v>3</v>
      </c>
      <c r="L7" s="14">
        <f t="shared" ref="L7:N7" si="3">COUNTIFS($B$3:$B$22,L2,$E$3:$E$22,"ALTA")</f>
        <v>1</v>
      </c>
      <c r="M7" s="14">
        <f t="shared" si="3"/>
        <v>0</v>
      </c>
      <c r="N7" s="14">
        <f t="shared" si="3"/>
        <v>0</v>
      </c>
    </row>
    <row r="8" spans="1:14" ht="15.75" customHeight="1" x14ac:dyDescent="0.25">
      <c r="A8" s="35"/>
      <c r="B8" s="7" t="s">
        <v>3</v>
      </c>
      <c r="C8" s="29" t="s">
        <v>35</v>
      </c>
      <c r="D8" s="26" t="s">
        <v>49</v>
      </c>
      <c r="E8" s="7" t="s">
        <v>11</v>
      </c>
      <c r="F8" s="10">
        <f t="shared" si="0"/>
        <v>8.1081081081081086E-2</v>
      </c>
      <c r="G8" s="9">
        <v>12</v>
      </c>
      <c r="H8" s="7" t="s">
        <v>27</v>
      </c>
      <c r="J8" s="13" t="s">
        <v>22</v>
      </c>
      <c r="K8" s="14">
        <f>COUNTIFS($B$3:$B$22,K2,$E$3:$E$22,"MEDIA")</f>
        <v>0</v>
      </c>
      <c r="L8" s="14">
        <f t="shared" ref="L8:N8" si="4">COUNTIFS($B$3:$B$22,L2,$E$3:$E$22,"MEDIA")</f>
        <v>2</v>
      </c>
      <c r="M8" s="14">
        <f t="shared" si="4"/>
        <v>1</v>
      </c>
      <c r="N8" s="14">
        <f t="shared" si="4"/>
        <v>4</v>
      </c>
    </row>
    <row r="9" spans="1:14" x14ac:dyDescent="0.25">
      <c r="A9" s="35"/>
      <c r="B9" s="7" t="s">
        <v>3</v>
      </c>
      <c r="C9" s="29" t="s">
        <v>35</v>
      </c>
      <c r="D9" s="26" t="s">
        <v>36</v>
      </c>
      <c r="E9" s="7" t="s">
        <v>11</v>
      </c>
      <c r="F9" s="10">
        <f t="shared" si="0"/>
        <v>2.7027027027027029E-2</v>
      </c>
      <c r="G9" s="9">
        <v>4</v>
      </c>
      <c r="H9" s="7" t="s">
        <v>27</v>
      </c>
      <c r="J9" s="13" t="s">
        <v>23</v>
      </c>
      <c r="K9" s="14">
        <f>COUNTIFS($B$3:$B$22,K2,$E$3:$E$22,"BAJA")</f>
        <v>0</v>
      </c>
      <c r="L9" s="14">
        <f t="shared" ref="L9:N9" si="5">COUNTIFS($B$3:$B$22,L2,$E$3:$E$22,"BAJA")</f>
        <v>1</v>
      </c>
      <c r="M9" s="14">
        <f t="shared" si="5"/>
        <v>1</v>
      </c>
      <c r="N9" s="14">
        <f t="shared" si="5"/>
        <v>2</v>
      </c>
    </row>
    <row r="10" spans="1:14" x14ac:dyDescent="0.25">
      <c r="A10" s="35"/>
      <c r="B10" s="7" t="s">
        <v>4</v>
      </c>
      <c r="C10" s="29" t="s">
        <v>35</v>
      </c>
      <c r="D10" s="6" t="s">
        <v>34</v>
      </c>
      <c r="E10" s="7" t="s">
        <v>11</v>
      </c>
      <c r="F10" s="10">
        <f t="shared" si="0"/>
        <v>8.1081081081081086E-2</v>
      </c>
      <c r="G10" s="9">
        <v>12</v>
      </c>
      <c r="H10" s="7" t="s">
        <v>27</v>
      </c>
      <c r="J10" s="13" t="s">
        <v>29</v>
      </c>
      <c r="K10" s="15">
        <f>100%-K6</f>
        <v>0.83783783783783783</v>
      </c>
      <c r="L10" s="15">
        <f t="shared" ref="L10:N10" si="6">100%-L6</f>
        <v>0.59459459459459452</v>
      </c>
      <c r="M10" s="15">
        <f t="shared" si="6"/>
        <v>0.4864864864864864</v>
      </c>
      <c r="N10" s="15">
        <f t="shared" si="6"/>
        <v>0</v>
      </c>
    </row>
    <row r="11" spans="1:14" x14ac:dyDescent="0.25">
      <c r="A11" s="35"/>
      <c r="B11" s="7" t="s">
        <v>4</v>
      </c>
      <c r="C11" s="28" t="s">
        <v>44</v>
      </c>
      <c r="D11" s="26" t="s">
        <v>41</v>
      </c>
      <c r="E11" s="7" t="s">
        <v>46</v>
      </c>
      <c r="F11" s="10">
        <f t="shared" si="0"/>
        <v>2.7027027027027029E-2</v>
      </c>
      <c r="G11" s="9">
        <v>4</v>
      </c>
      <c r="H11" s="7" t="s">
        <v>27</v>
      </c>
      <c r="J11" s="16"/>
      <c r="K11" s="17"/>
      <c r="L11" s="17"/>
      <c r="M11" s="17"/>
      <c r="N11" s="17"/>
    </row>
    <row r="12" spans="1:14" x14ac:dyDescent="0.25">
      <c r="A12" s="35"/>
      <c r="B12" s="7" t="s">
        <v>12</v>
      </c>
      <c r="C12" s="28" t="s">
        <v>37</v>
      </c>
      <c r="D12" s="26" t="s">
        <v>38</v>
      </c>
      <c r="E12" s="7" t="s">
        <v>11</v>
      </c>
      <c r="F12" s="10">
        <f t="shared" si="0"/>
        <v>0.24324324324324326</v>
      </c>
      <c r="G12" s="9">
        <v>36</v>
      </c>
      <c r="H12" s="7" t="s">
        <v>27</v>
      </c>
    </row>
    <row r="13" spans="1:14" x14ac:dyDescent="0.25">
      <c r="A13" s="35"/>
      <c r="B13" s="7" t="s">
        <v>12</v>
      </c>
      <c r="C13" s="28" t="s">
        <v>37</v>
      </c>
      <c r="D13" s="26" t="s">
        <v>39</v>
      </c>
      <c r="E13" s="7" t="s">
        <v>11</v>
      </c>
      <c r="F13" s="10">
        <f t="shared" si="0"/>
        <v>5.4054054054054057E-2</v>
      </c>
      <c r="G13" s="9">
        <v>8</v>
      </c>
      <c r="H13" s="7" t="s">
        <v>27</v>
      </c>
    </row>
    <row r="14" spans="1:14" x14ac:dyDescent="0.25">
      <c r="A14" s="35"/>
      <c r="B14" s="7" t="s">
        <v>12</v>
      </c>
      <c r="C14" s="28" t="s">
        <v>37</v>
      </c>
      <c r="D14" s="26" t="s">
        <v>40</v>
      </c>
      <c r="E14" s="7" t="s">
        <v>46</v>
      </c>
      <c r="F14" s="10">
        <f t="shared" si="0"/>
        <v>2.7027027027027029E-2</v>
      </c>
      <c r="G14" s="9">
        <v>4</v>
      </c>
      <c r="H14" s="7" t="s">
        <v>27</v>
      </c>
    </row>
    <row r="15" spans="1:14" x14ac:dyDescent="0.25">
      <c r="A15" s="35"/>
      <c r="B15" s="7" t="s">
        <v>12</v>
      </c>
      <c r="C15" s="29" t="s">
        <v>47</v>
      </c>
      <c r="D15" s="26" t="s">
        <v>38</v>
      </c>
      <c r="E15" s="7" t="s">
        <v>11</v>
      </c>
      <c r="F15" s="10">
        <f t="shared" si="0"/>
        <v>8.1081081081081086E-2</v>
      </c>
      <c r="G15" s="9">
        <v>12</v>
      </c>
      <c r="H15" s="7" t="s">
        <v>27</v>
      </c>
    </row>
    <row r="16" spans="1:14" x14ac:dyDescent="0.25">
      <c r="A16" s="35"/>
      <c r="B16" s="32" t="s">
        <v>12</v>
      </c>
      <c r="C16" s="29" t="s">
        <v>47</v>
      </c>
      <c r="D16" s="26" t="s">
        <v>39</v>
      </c>
      <c r="E16" s="32" t="s">
        <v>11</v>
      </c>
      <c r="F16" s="10">
        <f t="shared" si="0"/>
        <v>5.4054054054054057E-2</v>
      </c>
      <c r="G16" s="9">
        <v>8</v>
      </c>
      <c r="H16" s="7" t="s">
        <v>27</v>
      </c>
    </row>
    <row r="17" spans="1:8" x14ac:dyDescent="0.25">
      <c r="A17" s="35"/>
      <c r="B17" s="32" t="s">
        <v>12</v>
      </c>
      <c r="C17" s="29" t="s">
        <v>47</v>
      </c>
      <c r="D17" s="26" t="s">
        <v>40</v>
      </c>
      <c r="E17" s="32" t="s">
        <v>46</v>
      </c>
      <c r="F17" s="10">
        <f t="shared" si="0"/>
        <v>2.7027027027027029E-2</v>
      </c>
      <c r="G17" s="9">
        <v>4</v>
      </c>
      <c r="H17" s="7" t="s">
        <v>27</v>
      </c>
    </row>
    <row r="18" spans="1:8" x14ac:dyDescent="0.25">
      <c r="A18" s="35"/>
      <c r="B18" s="5"/>
      <c r="C18" s="6"/>
      <c r="D18" s="6"/>
      <c r="E18" s="8"/>
      <c r="F18" s="10">
        <f t="shared" si="0"/>
        <v>0</v>
      </c>
      <c r="G18" s="9"/>
      <c r="H18" s="7"/>
    </row>
    <row r="19" spans="1:8" x14ac:dyDescent="0.25">
      <c r="A19" s="35"/>
      <c r="B19" s="5"/>
      <c r="C19" s="6"/>
      <c r="D19" s="6"/>
      <c r="E19" s="8"/>
      <c r="F19" s="10">
        <f t="shared" si="0"/>
        <v>0</v>
      </c>
      <c r="G19" s="9"/>
      <c r="H19" s="7"/>
    </row>
    <row r="20" spans="1:8" x14ac:dyDescent="0.25">
      <c r="A20" s="35"/>
      <c r="B20" s="5"/>
      <c r="C20" s="33"/>
      <c r="D20" s="33"/>
      <c r="E20" s="8"/>
      <c r="F20" s="10">
        <f t="shared" si="0"/>
        <v>0</v>
      </c>
      <c r="G20" s="9"/>
      <c r="H20" s="7"/>
    </row>
    <row r="21" spans="1:8" x14ac:dyDescent="0.25">
      <c r="A21" s="35"/>
      <c r="B21" s="5"/>
      <c r="C21" s="6"/>
      <c r="D21" s="6"/>
      <c r="E21" s="8"/>
      <c r="F21" s="10">
        <f t="shared" si="0"/>
        <v>0</v>
      </c>
      <c r="G21" s="9"/>
      <c r="H21" s="7"/>
    </row>
    <row r="22" spans="1:8" x14ac:dyDescent="0.25">
      <c r="A22" s="35"/>
      <c r="B22" s="7"/>
      <c r="C22" s="7"/>
      <c r="D22" s="7"/>
      <c r="E22" s="7"/>
      <c r="F22" s="10">
        <f t="shared" si="0"/>
        <v>0</v>
      </c>
      <c r="G22" s="7"/>
      <c r="H22" s="7"/>
    </row>
    <row r="23" spans="1:8" x14ac:dyDescent="0.25">
      <c r="B23" s="20"/>
      <c r="C23" s="21"/>
      <c r="D23" s="21"/>
      <c r="E23" s="22"/>
      <c r="F23" s="23"/>
      <c r="G23" s="25"/>
      <c r="H23" s="24"/>
    </row>
    <row r="24" spans="1:8" x14ac:dyDescent="0.25">
      <c r="B24" s="20"/>
      <c r="C24" s="21"/>
      <c r="D24" s="21"/>
      <c r="E24" s="22"/>
      <c r="F24" s="23"/>
      <c r="G24" s="25"/>
      <c r="H24" s="24"/>
    </row>
    <row r="25" spans="1:8" x14ac:dyDescent="0.25">
      <c r="B25" s="20"/>
      <c r="C25" s="24"/>
      <c r="D25" s="24"/>
      <c r="E25" s="22"/>
      <c r="F25" s="23"/>
      <c r="G25" s="25"/>
      <c r="H25" s="24"/>
    </row>
  </sheetData>
  <mergeCells count="3">
    <mergeCell ref="A1:H1"/>
    <mergeCell ref="K1:N1"/>
    <mergeCell ref="A2:A2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2769-B6E7-4BF3-941D-F68CA012AD16}">
  <dimension ref="A1:N25"/>
  <sheetViews>
    <sheetView showGridLines="0" topLeftCell="D10" zoomScale="85" zoomScaleNormal="85" workbookViewId="0">
      <selection activeCell="K6" sqref="K6"/>
    </sheetView>
  </sheetViews>
  <sheetFormatPr baseColWidth="10" defaultRowHeight="15" x14ac:dyDescent="0.25"/>
  <cols>
    <col min="1" max="1" width="6.7109375" customWidth="1"/>
    <col min="2" max="2" width="9.140625" customWidth="1"/>
    <col min="3" max="3" width="62.85546875" bestFit="1" customWidth="1"/>
    <col min="4" max="4" width="53.140625" bestFit="1" customWidth="1"/>
    <col min="5" max="5" width="13.7109375" bestFit="1" customWidth="1"/>
    <col min="6" max="6" width="11.85546875" bestFit="1" customWidth="1"/>
    <col min="7" max="7" width="3.28515625" bestFit="1" customWidth="1"/>
    <col min="8" max="8" width="11.85546875" bestFit="1" customWidth="1"/>
    <col min="9" max="9" width="23.28515625" customWidth="1"/>
    <col min="10" max="10" width="24.5703125" bestFit="1" customWidth="1"/>
    <col min="11" max="14" width="10.7109375" bestFit="1" customWidth="1"/>
  </cols>
  <sheetData>
    <row r="1" spans="1:14" x14ac:dyDescent="0.25">
      <c r="A1" s="31" t="s">
        <v>0</v>
      </c>
      <c r="B1" s="31"/>
      <c r="C1" s="31"/>
      <c r="D1" s="31"/>
      <c r="E1" s="31"/>
      <c r="F1" s="31"/>
      <c r="G1" s="31"/>
      <c r="H1" s="31"/>
      <c r="I1" s="1"/>
      <c r="J1" s="11"/>
      <c r="K1" s="30" t="s">
        <v>25</v>
      </c>
      <c r="L1" s="30"/>
      <c r="M1" s="30"/>
      <c r="N1" s="30"/>
    </row>
    <row r="2" spans="1:14" ht="15" customHeight="1" x14ac:dyDescent="0.25">
      <c r="A2" s="34" t="s">
        <v>1</v>
      </c>
      <c r="B2" s="4" t="s">
        <v>5</v>
      </c>
      <c r="C2" s="4" t="s">
        <v>8</v>
      </c>
      <c r="D2" s="4" t="s">
        <v>30</v>
      </c>
      <c r="E2" s="4" t="s">
        <v>6</v>
      </c>
      <c r="F2" s="4" t="s">
        <v>7</v>
      </c>
      <c r="G2" s="4" t="s">
        <v>10</v>
      </c>
      <c r="H2" s="4" t="s">
        <v>26</v>
      </c>
      <c r="I2" s="1"/>
      <c r="J2" s="18"/>
      <c r="K2" s="2" t="s">
        <v>13</v>
      </c>
      <c r="L2" s="2" t="s">
        <v>14</v>
      </c>
      <c r="M2" s="2" t="s">
        <v>15</v>
      </c>
      <c r="N2" s="2" t="s">
        <v>24</v>
      </c>
    </row>
    <row r="3" spans="1:14" ht="15" customHeight="1" x14ac:dyDescent="0.25">
      <c r="A3" s="35"/>
      <c r="B3" s="5" t="s">
        <v>2</v>
      </c>
      <c r="C3" s="27" t="s">
        <v>31</v>
      </c>
      <c r="D3" s="6" t="s">
        <v>18</v>
      </c>
      <c r="E3" s="8" t="s">
        <v>9</v>
      </c>
      <c r="F3" s="10">
        <f>G3/SUM($G$3:$G$23)</f>
        <v>5.4054054054054057E-2</v>
      </c>
      <c r="G3" s="9">
        <v>8</v>
      </c>
      <c r="H3" s="7" t="s">
        <v>27</v>
      </c>
      <c r="J3" s="19" t="s">
        <v>16</v>
      </c>
      <c r="K3" s="3">
        <v>44319</v>
      </c>
      <c r="L3" s="3">
        <v>44333</v>
      </c>
      <c r="M3" s="3">
        <v>44340</v>
      </c>
      <c r="N3" s="3">
        <v>44340</v>
      </c>
    </row>
    <row r="4" spans="1:14" x14ac:dyDescent="0.25">
      <c r="A4" s="35"/>
      <c r="B4" s="5" t="s">
        <v>2</v>
      </c>
      <c r="C4" s="27" t="s">
        <v>31</v>
      </c>
      <c r="D4" s="6" t="s">
        <v>48</v>
      </c>
      <c r="E4" s="8" t="s">
        <v>9</v>
      </c>
      <c r="F4" s="10">
        <f t="shared" ref="F4:F22" si="0">G4/SUM($G$3:$G$23)</f>
        <v>2.7027027027027029E-2</v>
      </c>
      <c r="G4" s="9">
        <v>4</v>
      </c>
      <c r="H4" s="7" t="s">
        <v>27</v>
      </c>
      <c r="J4" s="19" t="s">
        <v>17</v>
      </c>
      <c r="K4" s="12">
        <v>44330</v>
      </c>
      <c r="L4" s="12">
        <v>44344</v>
      </c>
      <c r="M4" s="12">
        <v>44351</v>
      </c>
      <c r="N4" s="12">
        <v>44351</v>
      </c>
    </row>
    <row r="5" spans="1:14" x14ac:dyDescent="0.25">
      <c r="A5" s="35"/>
      <c r="B5" s="5" t="s">
        <v>2</v>
      </c>
      <c r="C5" s="28" t="s">
        <v>32</v>
      </c>
      <c r="D5" s="6" t="s">
        <v>33</v>
      </c>
      <c r="E5" s="8" t="s">
        <v>9</v>
      </c>
      <c r="F5" s="10">
        <f t="shared" si="0"/>
        <v>8.1081081081081086E-2</v>
      </c>
      <c r="G5" s="9">
        <v>12</v>
      </c>
      <c r="H5" s="7" t="s">
        <v>27</v>
      </c>
      <c r="J5" s="13" t="s">
        <v>19</v>
      </c>
      <c r="K5" s="14">
        <f>COUNTIFS($B$3:$B$22,K2,$H$3:$H$22,"SI")</f>
        <v>3</v>
      </c>
      <c r="L5" s="14">
        <f t="shared" ref="L5:N5" si="1">COUNTIFS($B$3:$B$22,L2,$H$3:$H$22,"SI")</f>
        <v>2</v>
      </c>
      <c r="M5" s="14">
        <f t="shared" si="1"/>
        <v>0</v>
      </c>
      <c r="N5" s="14">
        <f t="shared" si="1"/>
        <v>0</v>
      </c>
    </row>
    <row r="6" spans="1:14" x14ac:dyDescent="0.25">
      <c r="A6" s="35"/>
      <c r="B6" s="5" t="s">
        <v>3</v>
      </c>
      <c r="C6" s="28" t="s">
        <v>32</v>
      </c>
      <c r="D6" s="6" t="s">
        <v>34</v>
      </c>
      <c r="E6" s="8" t="s">
        <v>9</v>
      </c>
      <c r="F6" s="10">
        <f t="shared" si="0"/>
        <v>8.1081081081081086E-2</v>
      </c>
      <c r="G6" s="9">
        <v>12</v>
      </c>
      <c r="H6" s="7" t="s">
        <v>27</v>
      </c>
      <c r="J6" s="13" t="s">
        <v>20</v>
      </c>
      <c r="K6" s="15">
        <f>SUMIFS($F$3:$F$22,$H$3:$H$22,"SI",$B$3:$B$22,K2)</f>
        <v>0.16216216216216217</v>
      </c>
      <c r="L6" s="15">
        <f>SUMIFS($F$3:$F$22,$H$3:$H$22,"SI",$B$3:$B$22,L2)+K6</f>
        <v>0.32432432432432434</v>
      </c>
      <c r="M6" s="15">
        <f t="shared" ref="M6:N6" si="2">SUMIFS($F$3:$F$22,$H$3:$H$22,"SI",$B$3:$B$22,M2)+L6</f>
        <v>0.32432432432432434</v>
      </c>
      <c r="N6" s="15">
        <f t="shared" si="2"/>
        <v>0.32432432432432434</v>
      </c>
    </row>
    <row r="7" spans="1:14" x14ac:dyDescent="0.25">
      <c r="A7" s="35"/>
      <c r="B7" s="36" t="s">
        <v>4</v>
      </c>
      <c r="C7" s="29" t="s">
        <v>42</v>
      </c>
      <c r="D7" s="26" t="s">
        <v>43</v>
      </c>
      <c r="E7" s="7" t="s">
        <v>46</v>
      </c>
      <c r="F7" s="10">
        <f t="shared" si="0"/>
        <v>5.4054054054054057E-2</v>
      </c>
      <c r="G7" s="9">
        <v>8</v>
      </c>
      <c r="H7" s="7" t="s">
        <v>28</v>
      </c>
      <c r="J7" s="13" t="s">
        <v>21</v>
      </c>
      <c r="K7" s="14">
        <f>COUNTIFS($B$3:$B$22,K2,$E$3:$E$22,"ALTA")</f>
        <v>3</v>
      </c>
      <c r="L7" s="14">
        <f t="shared" ref="L7:N7" si="3">COUNTIFS($B$3:$B$22,L2,$E$3:$E$22,"ALTA")</f>
        <v>1</v>
      </c>
      <c r="M7" s="14">
        <f t="shared" si="3"/>
        <v>0</v>
      </c>
      <c r="N7" s="14">
        <f t="shared" si="3"/>
        <v>0</v>
      </c>
    </row>
    <row r="8" spans="1:14" ht="15.75" customHeight="1" x14ac:dyDescent="0.25">
      <c r="A8" s="35"/>
      <c r="B8" s="7" t="s">
        <v>3</v>
      </c>
      <c r="C8" s="29" t="s">
        <v>35</v>
      </c>
      <c r="D8" s="26" t="s">
        <v>49</v>
      </c>
      <c r="E8" s="7" t="s">
        <v>11</v>
      </c>
      <c r="F8" s="10">
        <f t="shared" si="0"/>
        <v>8.1081081081081086E-2</v>
      </c>
      <c r="G8" s="9">
        <v>12</v>
      </c>
      <c r="H8" s="7" t="s">
        <v>27</v>
      </c>
      <c r="J8" s="13" t="s">
        <v>22</v>
      </c>
      <c r="K8" s="14">
        <f>COUNTIFS($B$3:$B$22,K2,$E$3:$E$22,"MEDIA")</f>
        <v>0</v>
      </c>
      <c r="L8" s="14">
        <f t="shared" ref="L8:N8" si="4">COUNTIFS($B$3:$B$22,L2,$E$3:$E$22,"MEDIA")</f>
        <v>1</v>
      </c>
      <c r="M8" s="14">
        <f t="shared" si="4"/>
        <v>2</v>
      </c>
      <c r="N8" s="14">
        <f t="shared" si="4"/>
        <v>4</v>
      </c>
    </row>
    <row r="9" spans="1:14" x14ac:dyDescent="0.25">
      <c r="A9" s="35"/>
      <c r="B9" s="36" t="s">
        <v>4</v>
      </c>
      <c r="C9" s="29" t="s">
        <v>35</v>
      </c>
      <c r="D9" s="26" t="s">
        <v>36</v>
      </c>
      <c r="E9" s="7" t="s">
        <v>11</v>
      </c>
      <c r="F9" s="10">
        <f t="shared" si="0"/>
        <v>2.7027027027027029E-2</v>
      </c>
      <c r="G9" s="9">
        <v>4</v>
      </c>
      <c r="H9" s="7" t="s">
        <v>28</v>
      </c>
      <c r="J9" s="13" t="s">
        <v>23</v>
      </c>
      <c r="K9" s="14">
        <f>COUNTIFS($B$3:$B$22,K2,$E$3:$E$22,"BAJA")</f>
        <v>0</v>
      </c>
      <c r="L9" s="14">
        <f t="shared" ref="L9:N9" si="5">COUNTIFS($B$3:$B$22,L2,$E$3:$E$22,"BAJA")</f>
        <v>0</v>
      </c>
      <c r="M9" s="14">
        <f t="shared" si="5"/>
        <v>2</v>
      </c>
      <c r="N9" s="14">
        <f t="shared" si="5"/>
        <v>2</v>
      </c>
    </row>
    <row r="10" spans="1:14" x14ac:dyDescent="0.25">
      <c r="A10" s="35"/>
      <c r="B10" s="7" t="s">
        <v>4</v>
      </c>
      <c r="C10" s="29" t="s">
        <v>35</v>
      </c>
      <c r="D10" s="6" t="s">
        <v>34</v>
      </c>
      <c r="E10" s="7" t="s">
        <v>11</v>
      </c>
      <c r="F10" s="10">
        <f t="shared" si="0"/>
        <v>8.1081081081081086E-2</v>
      </c>
      <c r="G10" s="9">
        <v>12</v>
      </c>
      <c r="H10" s="7" t="s">
        <v>28</v>
      </c>
      <c r="J10" s="13" t="s">
        <v>29</v>
      </c>
      <c r="K10" s="15">
        <f>100%-K6</f>
        <v>0.83783783783783783</v>
      </c>
      <c r="L10" s="15">
        <f t="shared" ref="L10:N10" si="6">100%-L6</f>
        <v>0.67567567567567566</v>
      </c>
      <c r="M10" s="15">
        <f t="shared" si="6"/>
        <v>0.67567567567567566</v>
      </c>
      <c r="N10" s="15">
        <f t="shared" si="6"/>
        <v>0.67567567567567566</v>
      </c>
    </row>
    <row r="11" spans="1:14" x14ac:dyDescent="0.25">
      <c r="A11" s="35"/>
      <c r="B11" s="7" t="s">
        <v>4</v>
      </c>
      <c r="C11" s="28" t="s">
        <v>44</v>
      </c>
      <c r="D11" s="26" t="s">
        <v>41</v>
      </c>
      <c r="E11" s="7" t="s">
        <v>46</v>
      </c>
      <c r="F11" s="10">
        <f t="shared" si="0"/>
        <v>2.7027027027027029E-2</v>
      </c>
      <c r="G11" s="9">
        <v>4</v>
      </c>
      <c r="H11" s="7" t="s">
        <v>28</v>
      </c>
      <c r="J11" s="16"/>
      <c r="K11" s="17"/>
      <c r="L11" s="17"/>
      <c r="M11" s="17"/>
      <c r="N11" s="17"/>
    </row>
    <row r="12" spans="1:14" x14ac:dyDescent="0.25">
      <c r="A12" s="35"/>
      <c r="B12" s="7" t="s">
        <v>12</v>
      </c>
      <c r="C12" s="28" t="s">
        <v>37</v>
      </c>
      <c r="D12" s="26" t="s">
        <v>38</v>
      </c>
      <c r="E12" s="7" t="s">
        <v>11</v>
      </c>
      <c r="F12" s="10">
        <f t="shared" si="0"/>
        <v>0.24324324324324326</v>
      </c>
      <c r="G12" s="9">
        <v>36</v>
      </c>
      <c r="H12" s="7" t="s">
        <v>28</v>
      </c>
    </row>
    <row r="13" spans="1:14" x14ac:dyDescent="0.25">
      <c r="A13" s="35"/>
      <c r="B13" s="7" t="s">
        <v>12</v>
      </c>
      <c r="C13" s="28" t="s">
        <v>37</v>
      </c>
      <c r="D13" s="26" t="s">
        <v>39</v>
      </c>
      <c r="E13" s="7" t="s">
        <v>11</v>
      </c>
      <c r="F13" s="10">
        <f t="shared" si="0"/>
        <v>5.4054054054054057E-2</v>
      </c>
      <c r="G13" s="9">
        <v>8</v>
      </c>
      <c r="H13" s="7" t="s">
        <v>28</v>
      </c>
    </row>
    <row r="14" spans="1:14" x14ac:dyDescent="0.25">
      <c r="A14" s="35"/>
      <c r="B14" s="7" t="s">
        <v>12</v>
      </c>
      <c r="C14" s="28" t="s">
        <v>37</v>
      </c>
      <c r="D14" s="26" t="s">
        <v>40</v>
      </c>
      <c r="E14" s="7" t="s">
        <v>46</v>
      </c>
      <c r="F14" s="10">
        <f>G14/SUM($G$3:$G$23)</f>
        <v>2.7027027027027029E-2</v>
      </c>
      <c r="G14" s="9">
        <v>4</v>
      </c>
      <c r="H14" s="7" t="s">
        <v>28</v>
      </c>
    </row>
    <row r="15" spans="1:14" x14ac:dyDescent="0.25">
      <c r="A15" s="35"/>
      <c r="B15" s="7" t="s">
        <v>12</v>
      </c>
      <c r="C15" s="29" t="s">
        <v>47</v>
      </c>
      <c r="D15" s="26" t="s">
        <v>38</v>
      </c>
      <c r="E15" s="7" t="s">
        <v>11</v>
      </c>
      <c r="F15" s="10">
        <f t="shared" si="0"/>
        <v>8.1081081081081086E-2</v>
      </c>
      <c r="G15" s="9">
        <v>12</v>
      </c>
      <c r="H15" s="7" t="s">
        <v>28</v>
      </c>
    </row>
    <row r="16" spans="1:14" x14ac:dyDescent="0.25">
      <c r="A16" s="35"/>
      <c r="B16" s="32" t="s">
        <v>12</v>
      </c>
      <c r="C16" s="29" t="s">
        <v>47</v>
      </c>
      <c r="D16" s="26" t="s">
        <v>39</v>
      </c>
      <c r="E16" s="32" t="s">
        <v>11</v>
      </c>
      <c r="F16" s="10">
        <f t="shared" si="0"/>
        <v>5.4054054054054057E-2</v>
      </c>
      <c r="G16" s="9">
        <v>8</v>
      </c>
      <c r="H16" s="7" t="s">
        <v>28</v>
      </c>
    </row>
    <row r="17" spans="1:8" x14ac:dyDescent="0.25">
      <c r="A17" s="35"/>
      <c r="B17" s="32" t="s">
        <v>12</v>
      </c>
      <c r="C17" s="29" t="s">
        <v>47</v>
      </c>
      <c r="D17" s="26" t="s">
        <v>40</v>
      </c>
      <c r="E17" s="32" t="s">
        <v>46</v>
      </c>
      <c r="F17" s="10">
        <f t="shared" si="0"/>
        <v>2.7027027027027029E-2</v>
      </c>
      <c r="G17" s="9">
        <v>4</v>
      </c>
      <c r="H17" s="7" t="s">
        <v>28</v>
      </c>
    </row>
    <row r="18" spans="1:8" x14ac:dyDescent="0.25">
      <c r="A18" s="35"/>
      <c r="B18" s="5"/>
      <c r="C18" s="6"/>
      <c r="D18" s="6"/>
      <c r="E18" s="8"/>
      <c r="F18" s="10">
        <f t="shared" si="0"/>
        <v>0</v>
      </c>
      <c r="G18" s="9"/>
      <c r="H18" s="7"/>
    </row>
    <row r="19" spans="1:8" x14ac:dyDescent="0.25">
      <c r="A19" s="35"/>
      <c r="B19" s="5"/>
      <c r="C19" s="6"/>
      <c r="D19" s="6"/>
      <c r="E19" s="8"/>
      <c r="F19" s="10">
        <f t="shared" si="0"/>
        <v>0</v>
      </c>
      <c r="G19" s="9"/>
      <c r="H19" s="7"/>
    </row>
    <row r="20" spans="1:8" x14ac:dyDescent="0.25">
      <c r="A20" s="35"/>
      <c r="B20" s="5"/>
      <c r="C20" s="33"/>
      <c r="D20" s="33"/>
      <c r="E20" s="8"/>
      <c r="F20" s="10">
        <f t="shared" si="0"/>
        <v>0</v>
      </c>
      <c r="G20" s="9"/>
      <c r="H20" s="7"/>
    </row>
    <row r="21" spans="1:8" x14ac:dyDescent="0.25">
      <c r="A21" s="35"/>
      <c r="B21" s="5"/>
      <c r="C21" s="6"/>
      <c r="D21" s="6"/>
      <c r="E21" s="8"/>
      <c r="F21" s="10">
        <f t="shared" si="0"/>
        <v>0</v>
      </c>
      <c r="G21" s="9"/>
      <c r="H21" s="7"/>
    </row>
    <row r="22" spans="1:8" x14ac:dyDescent="0.25">
      <c r="A22" s="35"/>
      <c r="B22" s="7"/>
      <c r="C22" s="7"/>
      <c r="D22" s="7"/>
      <c r="E22" s="7"/>
      <c r="F22" s="10">
        <f t="shared" si="0"/>
        <v>0</v>
      </c>
      <c r="G22" s="7"/>
      <c r="H22" s="7"/>
    </row>
    <row r="23" spans="1:8" x14ac:dyDescent="0.25">
      <c r="B23" s="20"/>
      <c r="C23" s="21"/>
      <c r="D23" s="21"/>
      <c r="E23" s="22"/>
      <c r="F23" s="23"/>
      <c r="G23" s="25"/>
      <c r="H23" s="24"/>
    </row>
    <row r="24" spans="1:8" x14ac:dyDescent="0.25">
      <c r="B24" s="20"/>
      <c r="C24" s="21"/>
      <c r="D24" s="21"/>
      <c r="E24" s="22"/>
      <c r="F24" s="23"/>
      <c r="G24" s="25"/>
      <c r="H24" s="24"/>
    </row>
    <row r="25" spans="1:8" x14ac:dyDescent="0.25">
      <c r="B25" s="20"/>
      <c r="C25" s="24"/>
      <c r="D25" s="24"/>
      <c r="E25" s="22"/>
      <c r="F25" s="23"/>
      <c r="G25" s="25"/>
      <c r="H25" s="24"/>
    </row>
  </sheetData>
  <mergeCells count="3">
    <mergeCell ref="A1:H1"/>
    <mergeCell ref="K1:N1"/>
    <mergeCell ref="A2:A2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89AE4-7D12-4827-9019-E5EEC966813D}">
  <dimension ref="A1:N25"/>
  <sheetViews>
    <sheetView showGridLines="0" topLeftCell="E13" zoomScale="98" zoomScaleNormal="98" workbookViewId="0">
      <selection activeCell="O28" sqref="O28"/>
    </sheetView>
  </sheetViews>
  <sheetFormatPr baseColWidth="10" defaultRowHeight="15" x14ac:dyDescent="0.25"/>
  <cols>
    <col min="1" max="1" width="6.7109375" customWidth="1"/>
    <col min="2" max="2" width="9.140625" customWidth="1"/>
    <col min="3" max="3" width="62.85546875" bestFit="1" customWidth="1"/>
    <col min="4" max="4" width="53.140625" bestFit="1" customWidth="1"/>
    <col min="5" max="5" width="13.7109375" bestFit="1" customWidth="1"/>
    <col min="6" max="6" width="11.85546875" bestFit="1" customWidth="1"/>
    <col min="7" max="7" width="3.28515625" bestFit="1" customWidth="1"/>
    <col min="8" max="8" width="11.85546875" bestFit="1" customWidth="1"/>
    <col min="9" max="9" width="23.28515625" customWidth="1"/>
    <col min="10" max="10" width="24.5703125" bestFit="1" customWidth="1"/>
    <col min="11" max="14" width="10.7109375" bestFit="1" customWidth="1"/>
  </cols>
  <sheetData>
    <row r="1" spans="1:14" x14ac:dyDescent="0.25">
      <c r="A1" s="31" t="s">
        <v>0</v>
      </c>
      <c r="B1" s="31"/>
      <c r="C1" s="31"/>
      <c r="D1" s="31"/>
      <c r="E1" s="31"/>
      <c r="F1" s="31"/>
      <c r="G1" s="31"/>
      <c r="H1" s="31"/>
      <c r="I1" s="1"/>
      <c r="J1" s="11"/>
      <c r="K1" s="30" t="s">
        <v>25</v>
      </c>
      <c r="L1" s="30"/>
      <c r="M1" s="30"/>
      <c r="N1" s="30"/>
    </row>
    <row r="2" spans="1:14" ht="15" customHeight="1" x14ac:dyDescent="0.25">
      <c r="A2" s="34" t="s">
        <v>1</v>
      </c>
      <c r="B2" s="4" t="s">
        <v>5</v>
      </c>
      <c r="C2" s="4" t="s">
        <v>8</v>
      </c>
      <c r="D2" s="4" t="s">
        <v>30</v>
      </c>
      <c r="E2" s="4" t="s">
        <v>6</v>
      </c>
      <c r="F2" s="4" t="s">
        <v>7</v>
      </c>
      <c r="G2" s="4" t="s">
        <v>10</v>
      </c>
      <c r="H2" s="4" t="s">
        <v>26</v>
      </c>
      <c r="I2" s="1"/>
      <c r="J2" s="18"/>
      <c r="K2" s="2" t="s">
        <v>13</v>
      </c>
      <c r="L2" s="2" t="s">
        <v>14</v>
      </c>
      <c r="M2" s="2" t="s">
        <v>15</v>
      </c>
      <c r="N2" s="2" t="s">
        <v>24</v>
      </c>
    </row>
    <row r="3" spans="1:14" ht="15" customHeight="1" x14ac:dyDescent="0.25">
      <c r="A3" s="35"/>
      <c r="B3" s="5" t="s">
        <v>2</v>
      </c>
      <c r="C3" s="27" t="s">
        <v>31</v>
      </c>
      <c r="D3" s="6" t="s">
        <v>18</v>
      </c>
      <c r="E3" s="8" t="s">
        <v>9</v>
      </c>
      <c r="F3" s="10">
        <f>G3/SUM($G$3:$G$22)</f>
        <v>4.4444444444444446E-2</v>
      </c>
      <c r="G3" s="9">
        <v>8</v>
      </c>
      <c r="H3" s="7" t="s">
        <v>27</v>
      </c>
      <c r="J3" s="19" t="s">
        <v>16</v>
      </c>
      <c r="K3" s="3">
        <v>44319</v>
      </c>
      <c r="L3" s="3">
        <v>44333</v>
      </c>
      <c r="M3" s="3">
        <v>44340</v>
      </c>
      <c r="N3" s="3">
        <v>44340</v>
      </c>
    </row>
    <row r="4" spans="1:14" x14ac:dyDescent="0.25">
      <c r="A4" s="35"/>
      <c r="B4" s="5" t="s">
        <v>2</v>
      </c>
      <c r="C4" s="27" t="s">
        <v>31</v>
      </c>
      <c r="D4" s="6" t="s">
        <v>48</v>
      </c>
      <c r="E4" s="8" t="s">
        <v>9</v>
      </c>
      <c r="F4" s="10">
        <f t="shared" ref="F4:F22" si="0">G4/SUM($G$3:$G$22)</f>
        <v>2.2222222222222223E-2</v>
      </c>
      <c r="G4" s="9">
        <v>4</v>
      </c>
      <c r="H4" s="7" t="s">
        <v>27</v>
      </c>
      <c r="J4" s="19" t="s">
        <v>17</v>
      </c>
      <c r="K4" s="12">
        <v>44330</v>
      </c>
      <c r="L4" s="12">
        <v>44344</v>
      </c>
      <c r="M4" s="12">
        <v>44351</v>
      </c>
      <c r="N4" s="12">
        <v>44351</v>
      </c>
    </row>
    <row r="5" spans="1:14" x14ac:dyDescent="0.25">
      <c r="A5" s="35"/>
      <c r="B5" s="5" t="s">
        <v>2</v>
      </c>
      <c r="C5" s="28" t="s">
        <v>32</v>
      </c>
      <c r="D5" s="6" t="s">
        <v>33</v>
      </c>
      <c r="E5" s="8" t="s">
        <v>9</v>
      </c>
      <c r="F5" s="10">
        <f t="shared" si="0"/>
        <v>6.6666666666666666E-2</v>
      </c>
      <c r="G5" s="9">
        <v>12</v>
      </c>
      <c r="H5" s="7" t="s">
        <v>27</v>
      </c>
      <c r="J5" s="13" t="s">
        <v>19</v>
      </c>
      <c r="K5" s="14">
        <f>COUNTIFS($B$3:$B$22,K2,$H$3:$H$22,"SI")</f>
        <v>3</v>
      </c>
      <c r="L5" s="14">
        <f>COUNTIFS($B$3:$B$22,L2,$H$3:$H$22,"SI")</f>
        <v>2</v>
      </c>
      <c r="M5" s="14">
        <f>COUNTIFS($B$3:$B$22,M2,$H$3:$H$22,"SI")</f>
        <v>4</v>
      </c>
      <c r="N5" s="14">
        <f>COUNTIFS($B$3:$B$22,N2,$H$3:$H$22,"SI")</f>
        <v>0</v>
      </c>
    </row>
    <row r="6" spans="1:14" x14ac:dyDescent="0.25">
      <c r="A6" s="35"/>
      <c r="B6" s="5" t="s">
        <v>3</v>
      </c>
      <c r="C6" s="28" t="s">
        <v>32</v>
      </c>
      <c r="D6" s="6" t="s">
        <v>34</v>
      </c>
      <c r="E6" s="8" t="s">
        <v>9</v>
      </c>
      <c r="F6" s="10">
        <f t="shared" si="0"/>
        <v>6.6666666666666666E-2</v>
      </c>
      <c r="G6" s="9">
        <v>12</v>
      </c>
      <c r="H6" s="7" t="s">
        <v>27</v>
      </c>
      <c r="J6" s="13" t="s">
        <v>20</v>
      </c>
      <c r="K6" s="15">
        <f>SUMIFS($F$3:$F$22,$H$3:$H$22,"SI",$B$3:$B$22,K2)</f>
        <v>0.13333333333333333</v>
      </c>
      <c r="L6" s="15">
        <f>SUMIFS($F$3:$F$22,$H$3:$H$22,"SI",$B$3:$B$22,L2)+K6</f>
        <v>0.26666666666666666</v>
      </c>
      <c r="M6" s="15">
        <f>SUMIFS($F$3:$F$22,$H$3:$H$22,"SI",$B$3:$B$22,M2)+L6</f>
        <v>0.53333333333333333</v>
      </c>
      <c r="N6" s="15">
        <f>SUMIFS($F$3:$F$22,$H$3:$H$22,"SI",$B$3:$B$22,N2)+M6</f>
        <v>0.53333333333333333</v>
      </c>
    </row>
    <row r="7" spans="1:14" x14ac:dyDescent="0.25">
      <c r="A7" s="35"/>
      <c r="B7" s="36" t="s">
        <v>12</v>
      </c>
      <c r="C7" s="29" t="s">
        <v>42</v>
      </c>
      <c r="D7" s="26" t="s">
        <v>43</v>
      </c>
      <c r="E7" s="7" t="s">
        <v>46</v>
      </c>
      <c r="F7" s="10">
        <f t="shared" si="0"/>
        <v>4.4444444444444446E-2</v>
      </c>
      <c r="G7" s="9">
        <v>8</v>
      </c>
      <c r="H7" s="7" t="s">
        <v>28</v>
      </c>
      <c r="J7" s="13" t="s">
        <v>21</v>
      </c>
      <c r="K7" s="14">
        <f>COUNTIFS($B$3:$B$22,K2,$E$3:$E$22,"ALTA")</f>
        <v>3</v>
      </c>
      <c r="L7" s="14">
        <f t="shared" ref="L7:N7" si="1">COUNTIFS($B$3:$B$22,L2,$E$3:$E$22,"ALTA")</f>
        <v>1</v>
      </c>
      <c r="M7" s="14">
        <f t="shared" si="1"/>
        <v>0</v>
      </c>
      <c r="N7" s="14">
        <f t="shared" si="1"/>
        <v>0</v>
      </c>
    </row>
    <row r="8" spans="1:14" ht="15.75" customHeight="1" x14ac:dyDescent="0.25">
      <c r="A8" s="35"/>
      <c r="B8" s="7" t="s">
        <v>3</v>
      </c>
      <c r="C8" s="29" t="s">
        <v>35</v>
      </c>
      <c r="D8" s="26" t="s">
        <v>49</v>
      </c>
      <c r="E8" s="7" t="s">
        <v>11</v>
      </c>
      <c r="F8" s="10">
        <f t="shared" si="0"/>
        <v>6.6666666666666666E-2</v>
      </c>
      <c r="G8" s="9">
        <v>12</v>
      </c>
      <c r="H8" s="7" t="s">
        <v>27</v>
      </c>
      <c r="J8" s="13" t="s">
        <v>22</v>
      </c>
      <c r="K8" s="14">
        <f>COUNTIFS($B$3:$B$22,K2,$E$3:$E$22,"MEDIA")</f>
        <v>0</v>
      </c>
      <c r="L8" s="14">
        <f t="shared" ref="L8:N8" si="2">COUNTIFS($B$3:$B$22,L2,$E$3:$E$22,"MEDIA")</f>
        <v>1</v>
      </c>
      <c r="M8" s="14">
        <f t="shared" si="2"/>
        <v>1</v>
      </c>
      <c r="N8" s="14">
        <f t="shared" si="2"/>
        <v>5</v>
      </c>
    </row>
    <row r="9" spans="1:14" x14ac:dyDescent="0.25">
      <c r="A9" s="35"/>
      <c r="B9" s="36" t="s">
        <v>12</v>
      </c>
      <c r="C9" s="29" t="s">
        <v>35</v>
      </c>
      <c r="D9" s="26" t="s">
        <v>36</v>
      </c>
      <c r="E9" s="7" t="s">
        <v>11</v>
      </c>
      <c r="F9" s="10">
        <f t="shared" si="0"/>
        <v>2.2222222222222223E-2</v>
      </c>
      <c r="G9" s="9">
        <v>4</v>
      </c>
      <c r="H9" s="7" t="s">
        <v>28</v>
      </c>
      <c r="J9" s="13" t="s">
        <v>23</v>
      </c>
      <c r="K9" s="14">
        <f>COUNTIFS($B$3:$B$22,K2,$E$3:$E$22,"BAJA")</f>
        <v>0</v>
      </c>
      <c r="L9" s="14">
        <f t="shared" ref="L9:N9" si="3">COUNTIFS($B$3:$B$22,L2,$E$3:$E$22,"BAJA")</f>
        <v>0</v>
      </c>
      <c r="M9" s="14">
        <f t="shared" si="3"/>
        <v>3</v>
      </c>
      <c r="N9" s="14">
        <f t="shared" si="3"/>
        <v>3</v>
      </c>
    </row>
    <row r="10" spans="1:14" x14ac:dyDescent="0.25">
      <c r="A10" s="35"/>
      <c r="B10" s="7" t="s">
        <v>4</v>
      </c>
      <c r="C10" s="29" t="s">
        <v>35</v>
      </c>
      <c r="D10" s="6" t="s">
        <v>34</v>
      </c>
      <c r="E10" s="7" t="s">
        <v>11</v>
      </c>
      <c r="F10" s="10">
        <f t="shared" si="0"/>
        <v>6.6666666666666666E-2</v>
      </c>
      <c r="G10" s="9">
        <v>12</v>
      </c>
      <c r="H10" s="7" t="s">
        <v>27</v>
      </c>
      <c r="J10" s="13" t="s">
        <v>29</v>
      </c>
      <c r="K10" s="15">
        <f>100%-K6</f>
        <v>0.8666666666666667</v>
      </c>
      <c r="L10" s="15">
        <f t="shared" ref="L10:N10" si="4">100%-L6</f>
        <v>0.73333333333333339</v>
      </c>
      <c r="M10" s="15">
        <f t="shared" si="4"/>
        <v>0.46666666666666667</v>
      </c>
      <c r="N10" s="15">
        <f t="shared" si="4"/>
        <v>0.46666666666666667</v>
      </c>
    </row>
    <row r="11" spans="1:14" x14ac:dyDescent="0.25">
      <c r="A11" s="35"/>
      <c r="B11" s="32" t="s">
        <v>4</v>
      </c>
      <c r="C11" s="29" t="s">
        <v>35</v>
      </c>
      <c r="D11" s="26" t="s">
        <v>45</v>
      </c>
      <c r="E11" s="32" t="s">
        <v>46</v>
      </c>
      <c r="F11" s="10">
        <f t="shared" si="0"/>
        <v>8.8888888888888892E-2</v>
      </c>
      <c r="G11" s="9">
        <v>16</v>
      </c>
      <c r="H11" s="7" t="s">
        <v>27</v>
      </c>
      <c r="J11" s="16"/>
      <c r="K11" s="17"/>
      <c r="L11" s="17"/>
      <c r="M11" s="17"/>
      <c r="N11" s="17"/>
    </row>
    <row r="12" spans="1:14" x14ac:dyDescent="0.25">
      <c r="A12" s="35"/>
      <c r="B12" s="7" t="s">
        <v>4</v>
      </c>
      <c r="C12" s="28" t="s">
        <v>44</v>
      </c>
      <c r="D12" s="26" t="s">
        <v>41</v>
      </c>
      <c r="E12" s="7" t="s">
        <v>46</v>
      </c>
      <c r="F12" s="10">
        <f t="shared" si="0"/>
        <v>2.2222222222222223E-2</v>
      </c>
      <c r="G12" s="9">
        <v>4</v>
      </c>
      <c r="H12" s="7" t="s">
        <v>27</v>
      </c>
    </row>
    <row r="13" spans="1:14" x14ac:dyDescent="0.25">
      <c r="A13" s="35"/>
      <c r="B13" s="7" t="s">
        <v>12</v>
      </c>
      <c r="C13" s="28" t="s">
        <v>37</v>
      </c>
      <c r="D13" s="26" t="s">
        <v>38</v>
      </c>
      <c r="E13" s="7" t="s">
        <v>11</v>
      </c>
      <c r="F13" s="10">
        <f t="shared" si="0"/>
        <v>0.2</v>
      </c>
      <c r="G13" s="9">
        <v>36</v>
      </c>
      <c r="H13" s="7" t="s">
        <v>28</v>
      </c>
    </row>
    <row r="14" spans="1:14" x14ac:dyDescent="0.25">
      <c r="A14" s="35"/>
      <c r="B14" s="7" t="s">
        <v>12</v>
      </c>
      <c r="C14" s="28" t="s">
        <v>37</v>
      </c>
      <c r="D14" s="26" t="s">
        <v>39</v>
      </c>
      <c r="E14" s="7" t="s">
        <v>11</v>
      </c>
      <c r="F14" s="10">
        <f t="shared" si="0"/>
        <v>4.4444444444444446E-2</v>
      </c>
      <c r="G14" s="9">
        <v>8</v>
      </c>
      <c r="H14" s="7" t="s">
        <v>28</v>
      </c>
    </row>
    <row r="15" spans="1:14" x14ac:dyDescent="0.25">
      <c r="A15" s="35"/>
      <c r="B15" s="7" t="s">
        <v>12</v>
      </c>
      <c r="C15" s="28" t="s">
        <v>37</v>
      </c>
      <c r="D15" s="26" t="s">
        <v>40</v>
      </c>
      <c r="E15" s="7" t="s">
        <v>46</v>
      </c>
      <c r="F15" s="10">
        <f t="shared" si="0"/>
        <v>2.2222222222222223E-2</v>
      </c>
      <c r="G15" s="9">
        <v>4</v>
      </c>
      <c r="H15" s="7" t="s">
        <v>28</v>
      </c>
    </row>
    <row r="16" spans="1:14" x14ac:dyDescent="0.25">
      <c r="A16" s="35"/>
      <c r="B16" s="7" t="s">
        <v>12</v>
      </c>
      <c r="C16" s="29" t="s">
        <v>47</v>
      </c>
      <c r="D16" s="26" t="s">
        <v>38</v>
      </c>
      <c r="E16" s="7" t="s">
        <v>11</v>
      </c>
      <c r="F16" s="10">
        <f t="shared" si="0"/>
        <v>6.6666666666666666E-2</v>
      </c>
      <c r="G16" s="9">
        <v>12</v>
      </c>
      <c r="H16" s="7" t="s">
        <v>28</v>
      </c>
    </row>
    <row r="17" spans="1:8" x14ac:dyDescent="0.25">
      <c r="A17" s="35"/>
      <c r="B17" s="32" t="s">
        <v>12</v>
      </c>
      <c r="C17" s="29" t="s">
        <v>47</v>
      </c>
      <c r="D17" s="26" t="s">
        <v>39</v>
      </c>
      <c r="E17" s="32" t="s">
        <v>11</v>
      </c>
      <c r="F17" s="10">
        <f t="shared" si="0"/>
        <v>4.4444444444444446E-2</v>
      </c>
      <c r="G17" s="9">
        <v>8</v>
      </c>
      <c r="H17" s="7" t="s">
        <v>28</v>
      </c>
    </row>
    <row r="18" spans="1:8" x14ac:dyDescent="0.25">
      <c r="A18" s="35"/>
      <c r="B18" s="32" t="s">
        <v>12</v>
      </c>
      <c r="C18" s="29" t="s">
        <v>47</v>
      </c>
      <c r="D18" s="26" t="s">
        <v>40</v>
      </c>
      <c r="E18" s="32" t="s">
        <v>46</v>
      </c>
      <c r="F18" s="10">
        <f t="shared" si="0"/>
        <v>2.2222222222222223E-2</v>
      </c>
      <c r="G18" s="9">
        <v>4</v>
      </c>
      <c r="H18" s="7" t="s">
        <v>28</v>
      </c>
    </row>
    <row r="19" spans="1:8" x14ac:dyDescent="0.25">
      <c r="A19" s="35"/>
      <c r="B19" s="37" t="s">
        <v>4</v>
      </c>
      <c r="C19" s="29" t="s">
        <v>35</v>
      </c>
      <c r="D19" s="6" t="s">
        <v>50</v>
      </c>
      <c r="E19" s="8" t="s">
        <v>46</v>
      </c>
      <c r="F19" s="10">
        <f t="shared" si="0"/>
        <v>8.8888888888888892E-2</v>
      </c>
      <c r="G19" s="9">
        <v>16</v>
      </c>
      <c r="H19" s="7" t="s">
        <v>27</v>
      </c>
    </row>
    <row r="20" spans="1:8" x14ac:dyDescent="0.25">
      <c r="A20" s="35"/>
      <c r="F20" s="10">
        <f t="shared" si="0"/>
        <v>0</v>
      </c>
    </row>
    <row r="21" spans="1:8" x14ac:dyDescent="0.25">
      <c r="A21" s="35"/>
      <c r="B21" s="5"/>
      <c r="C21" s="33"/>
      <c r="D21" s="33"/>
      <c r="E21" s="8"/>
      <c r="F21" s="10">
        <f t="shared" si="0"/>
        <v>0</v>
      </c>
      <c r="G21" s="9"/>
      <c r="H21" s="7"/>
    </row>
    <row r="22" spans="1:8" x14ac:dyDescent="0.25">
      <c r="A22" s="35"/>
      <c r="B22" s="5"/>
      <c r="C22" s="6"/>
      <c r="D22" s="6"/>
      <c r="E22" s="8"/>
      <c r="F22" s="10">
        <f t="shared" si="0"/>
        <v>0</v>
      </c>
      <c r="G22" s="9"/>
      <c r="H22" s="7"/>
    </row>
    <row r="23" spans="1:8" x14ac:dyDescent="0.25">
      <c r="B23" s="20"/>
      <c r="C23" s="21"/>
      <c r="D23" s="21"/>
      <c r="E23" s="22"/>
      <c r="F23" s="23"/>
      <c r="G23" s="25"/>
      <c r="H23" s="24"/>
    </row>
    <row r="24" spans="1:8" x14ac:dyDescent="0.25">
      <c r="B24" s="20"/>
      <c r="C24" s="21"/>
      <c r="D24" s="21"/>
      <c r="E24" s="22"/>
      <c r="F24" s="23"/>
      <c r="G24" s="25"/>
      <c r="H24" s="24"/>
    </row>
    <row r="25" spans="1:8" x14ac:dyDescent="0.25">
      <c r="B25" s="20"/>
      <c r="C25" s="24"/>
      <c r="D25" s="24"/>
      <c r="E25" s="22"/>
      <c r="F25" s="23"/>
      <c r="G25" s="25"/>
      <c r="H25" s="24"/>
    </row>
  </sheetData>
  <mergeCells count="3">
    <mergeCell ref="A1:H1"/>
    <mergeCell ref="K1:N1"/>
    <mergeCell ref="A2:A22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1ED9A-F67C-4E55-8930-DB2F89B2D197}">
  <dimension ref="A1:N25"/>
  <sheetViews>
    <sheetView showGridLines="0" topLeftCell="E13" zoomScaleNormal="100" workbookViewId="0">
      <selection activeCell="M26" sqref="M26"/>
    </sheetView>
  </sheetViews>
  <sheetFormatPr baseColWidth="10" defaultRowHeight="15" x14ac:dyDescent="0.25"/>
  <cols>
    <col min="1" max="1" width="6.7109375" customWidth="1"/>
    <col min="2" max="2" width="9.140625" customWidth="1"/>
    <col min="3" max="3" width="62.85546875" bestFit="1" customWidth="1"/>
    <col min="4" max="4" width="53.140625" bestFit="1" customWidth="1"/>
    <col min="5" max="5" width="13.7109375" bestFit="1" customWidth="1"/>
    <col min="6" max="6" width="11.85546875" bestFit="1" customWidth="1"/>
    <col min="7" max="7" width="3.28515625" bestFit="1" customWidth="1"/>
    <col min="8" max="8" width="11.85546875" bestFit="1" customWidth="1"/>
    <col min="9" max="9" width="23.28515625" customWidth="1"/>
    <col min="10" max="10" width="24.5703125" bestFit="1" customWidth="1"/>
    <col min="11" max="14" width="10.7109375" bestFit="1" customWidth="1"/>
  </cols>
  <sheetData>
    <row r="1" spans="1:14" x14ac:dyDescent="0.25">
      <c r="A1" s="31" t="s">
        <v>0</v>
      </c>
      <c r="B1" s="31"/>
      <c r="C1" s="31"/>
      <c r="D1" s="31"/>
      <c r="E1" s="31"/>
      <c r="F1" s="31"/>
      <c r="G1" s="31"/>
      <c r="H1" s="31"/>
      <c r="I1" s="1"/>
      <c r="J1" s="11"/>
      <c r="K1" s="30" t="s">
        <v>25</v>
      </c>
      <c r="L1" s="30"/>
      <c r="M1" s="30"/>
      <c r="N1" s="30"/>
    </row>
    <row r="2" spans="1:14" ht="15" customHeight="1" x14ac:dyDescent="0.25">
      <c r="A2" s="34" t="s">
        <v>1</v>
      </c>
      <c r="B2" s="4" t="s">
        <v>5</v>
      </c>
      <c r="C2" s="4" t="s">
        <v>8</v>
      </c>
      <c r="D2" s="4" t="s">
        <v>30</v>
      </c>
      <c r="E2" s="4" t="s">
        <v>6</v>
      </c>
      <c r="F2" s="4" t="s">
        <v>7</v>
      </c>
      <c r="G2" s="4" t="s">
        <v>10</v>
      </c>
      <c r="H2" s="4" t="s">
        <v>26</v>
      </c>
      <c r="I2" s="1"/>
      <c r="J2" s="18"/>
      <c r="K2" s="2" t="s">
        <v>13</v>
      </c>
      <c r="L2" s="2" t="s">
        <v>14</v>
      </c>
      <c r="M2" s="2" t="s">
        <v>15</v>
      </c>
      <c r="N2" s="2" t="s">
        <v>24</v>
      </c>
    </row>
    <row r="3" spans="1:14" ht="15" customHeight="1" x14ac:dyDescent="0.25">
      <c r="A3" s="35"/>
      <c r="B3" s="5" t="s">
        <v>2</v>
      </c>
      <c r="C3" s="27" t="s">
        <v>31</v>
      </c>
      <c r="D3" s="6" t="s">
        <v>18</v>
      </c>
      <c r="E3" s="8" t="s">
        <v>9</v>
      </c>
      <c r="F3" s="10">
        <f>G3/SUM($G$3:$G$22)</f>
        <v>4.4444444444444446E-2</v>
      </c>
      <c r="G3" s="9">
        <v>8</v>
      </c>
      <c r="H3" s="7" t="s">
        <v>27</v>
      </c>
      <c r="J3" s="19" t="s">
        <v>16</v>
      </c>
      <c r="K3" s="3">
        <v>44319</v>
      </c>
      <c r="L3" s="3">
        <v>44333</v>
      </c>
      <c r="M3" s="3">
        <v>44340</v>
      </c>
      <c r="N3" s="3">
        <v>44340</v>
      </c>
    </row>
    <row r="4" spans="1:14" x14ac:dyDescent="0.25">
      <c r="A4" s="35"/>
      <c r="B4" s="5" t="s">
        <v>2</v>
      </c>
      <c r="C4" s="27" t="s">
        <v>31</v>
      </c>
      <c r="D4" s="6" t="s">
        <v>48</v>
      </c>
      <c r="E4" s="8" t="s">
        <v>9</v>
      </c>
      <c r="F4" s="10">
        <f t="shared" ref="F4:F22" si="0">G4/SUM($G$3:$G$22)</f>
        <v>2.2222222222222223E-2</v>
      </c>
      <c r="G4" s="9">
        <v>4</v>
      </c>
      <c r="H4" s="7" t="s">
        <v>27</v>
      </c>
      <c r="J4" s="19" t="s">
        <v>17</v>
      </c>
      <c r="K4" s="12">
        <v>44330</v>
      </c>
      <c r="L4" s="12">
        <v>44344</v>
      </c>
      <c r="M4" s="12">
        <v>44351</v>
      </c>
      <c r="N4" s="12">
        <v>44351</v>
      </c>
    </row>
    <row r="5" spans="1:14" x14ac:dyDescent="0.25">
      <c r="A5" s="35"/>
      <c r="B5" s="5" t="s">
        <v>2</v>
      </c>
      <c r="C5" s="28" t="s">
        <v>32</v>
      </c>
      <c r="D5" s="6" t="s">
        <v>33</v>
      </c>
      <c r="E5" s="8" t="s">
        <v>9</v>
      </c>
      <c r="F5" s="10">
        <f t="shared" si="0"/>
        <v>6.6666666666666666E-2</v>
      </c>
      <c r="G5" s="9">
        <v>12</v>
      </c>
      <c r="H5" s="7" t="s">
        <v>27</v>
      </c>
      <c r="J5" s="13" t="s">
        <v>19</v>
      </c>
      <c r="K5" s="14">
        <f>COUNTIFS($B$3:$B$22,K2,$H$3:$H$22,"SI")</f>
        <v>3</v>
      </c>
      <c r="L5" s="14">
        <f t="shared" ref="L5:N5" si="1">COUNTIFS($B$3:$B$22,L2,$H$3:$H$22,"SI")</f>
        <v>2</v>
      </c>
      <c r="M5" s="14">
        <f t="shared" si="1"/>
        <v>3</v>
      </c>
      <c r="N5" s="14">
        <f t="shared" si="1"/>
        <v>1</v>
      </c>
    </row>
    <row r="6" spans="1:14" x14ac:dyDescent="0.25">
      <c r="A6" s="35"/>
      <c r="B6" s="5" t="s">
        <v>3</v>
      </c>
      <c r="C6" s="28" t="s">
        <v>32</v>
      </c>
      <c r="D6" s="6" t="s">
        <v>34</v>
      </c>
      <c r="E6" s="8" t="s">
        <v>9</v>
      </c>
      <c r="F6" s="10">
        <f t="shared" si="0"/>
        <v>6.6666666666666666E-2</v>
      </c>
      <c r="G6" s="9">
        <v>12</v>
      </c>
      <c r="H6" s="7" t="s">
        <v>27</v>
      </c>
      <c r="J6" s="13" t="s">
        <v>20</v>
      </c>
      <c r="K6" s="15">
        <f>SUMIFS($F$3:$F$22,$H$3:$H$22,"SI",$B$3:$B$22,K2)</f>
        <v>0.13333333333333333</v>
      </c>
      <c r="L6" s="15">
        <f>SUMIFS($F$3:$F$22,$H$3:$H$22,"SI",$B$3:$B$22,L2)+K6</f>
        <v>0.26666666666666666</v>
      </c>
      <c r="M6" s="15">
        <f>SUMIFS($F$3:$F$22,$H$3:$H$22,"SI",$B$3:$B$22,M2)+L6</f>
        <v>0.44444444444444442</v>
      </c>
      <c r="N6" s="15">
        <f t="shared" ref="M6:N6" si="2">SUMIFS($F$3:$F$22,$H$3:$H$22,"SI",$B$3:$B$22,N2)+M6</f>
        <v>0.53333333333333333</v>
      </c>
    </row>
    <row r="7" spans="1:14" x14ac:dyDescent="0.25">
      <c r="A7" s="35"/>
      <c r="B7" s="36" t="s">
        <v>4</v>
      </c>
      <c r="C7" s="29" t="s">
        <v>42</v>
      </c>
      <c r="D7" s="26" t="s">
        <v>43</v>
      </c>
      <c r="E7" s="7" t="s">
        <v>46</v>
      </c>
      <c r="F7" s="10">
        <f t="shared" si="0"/>
        <v>4.4444444444444446E-2</v>
      </c>
      <c r="G7" s="9">
        <v>8</v>
      </c>
      <c r="H7" s="7" t="s">
        <v>28</v>
      </c>
      <c r="J7" s="13" t="s">
        <v>21</v>
      </c>
      <c r="K7" s="14">
        <f>COUNTIFS($B$3:$B$22,K2,$E$3:$E$22,"ALTA")</f>
        <v>3</v>
      </c>
      <c r="L7" s="14">
        <f t="shared" ref="L7:N7" si="3">COUNTIFS($B$3:$B$22,L2,$E$3:$E$22,"ALTA")</f>
        <v>1</v>
      </c>
      <c r="M7" s="14">
        <f t="shared" si="3"/>
        <v>0</v>
      </c>
      <c r="N7" s="14">
        <f t="shared" si="3"/>
        <v>0</v>
      </c>
    </row>
    <row r="8" spans="1:14" ht="15.75" customHeight="1" x14ac:dyDescent="0.25">
      <c r="A8" s="35"/>
      <c r="B8" s="7" t="s">
        <v>3</v>
      </c>
      <c r="C8" s="29" t="s">
        <v>35</v>
      </c>
      <c r="D8" s="26" t="s">
        <v>49</v>
      </c>
      <c r="E8" s="7" t="s">
        <v>11</v>
      </c>
      <c r="F8" s="10">
        <f t="shared" si="0"/>
        <v>6.6666666666666666E-2</v>
      </c>
      <c r="G8" s="9">
        <v>12</v>
      </c>
      <c r="H8" s="7" t="s">
        <v>27</v>
      </c>
      <c r="J8" s="13" t="s">
        <v>22</v>
      </c>
      <c r="K8" s="14">
        <f>COUNTIFS($B$3:$B$22,K2,$E$3:$E$22,"MEDIA")</f>
        <v>0</v>
      </c>
      <c r="L8" s="14">
        <f t="shared" ref="L8:N8" si="4">COUNTIFS($B$3:$B$22,L2,$E$3:$E$22,"MEDIA")</f>
        <v>1</v>
      </c>
      <c r="M8" s="14">
        <f t="shared" si="4"/>
        <v>2</v>
      </c>
      <c r="N8" s="14">
        <f t="shared" si="4"/>
        <v>4</v>
      </c>
    </row>
    <row r="9" spans="1:14" x14ac:dyDescent="0.25">
      <c r="A9" s="35"/>
      <c r="B9" s="36" t="s">
        <v>4</v>
      </c>
      <c r="C9" s="29" t="s">
        <v>35</v>
      </c>
      <c r="D9" s="26" t="s">
        <v>36</v>
      </c>
      <c r="E9" s="7" t="s">
        <v>11</v>
      </c>
      <c r="F9" s="10">
        <f t="shared" si="0"/>
        <v>2.2222222222222223E-2</v>
      </c>
      <c r="G9" s="9">
        <v>4</v>
      </c>
      <c r="H9" s="7" t="s">
        <v>28</v>
      </c>
      <c r="J9" s="13" t="s">
        <v>23</v>
      </c>
      <c r="K9" s="14">
        <f>COUNTIFS($B$3:$B$22,K2,$E$3:$E$22,"BAJA")</f>
        <v>0</v>
      </c>
      <c r="L9" s="14">
        <f t="shared" ref="L9:N9" si="5">COUNTIFS($B$3:$B$22,L2,$E$3:$E$22,"BAJA")</f>
        <v>0</v>
      </c>
      <c r="M9" s="14">
        <f t="shared" si="5"/>
        <v>3</v>
      </c>
      <c r="N9" s="14">
        <f t="shared" si="5"/>
        <v>3</v>
      </c>
    </row>
    <row r="10" spans="1:14" x14ac:dyDescent="0.25">
      <c r="A10" s="35"/>
      <c r="B10" s="7" t="s">
        <v>4</v>
      </c>
      <c r="C10" s="29" t="s">
        <v>35</v>
      </c>
      <c r="D10" s="6" t="s">
        <v>34</v>
      </c>
      <c r="E10" s="7" t="s">
        <v>11</v>
      </c>
      <c r="F10" s="10">
        <f t="shared" si="0"/>
        <v>6.6666666666666666E-2</v>
      </c>
      <c r="G10" s="9">
        <v>12</v>
      </c>
      <c r="H10" s="7" t="s">
        <v>27</v>
      </c>
      <c r="J10" s="13" t="s">
        <v>29</v>
      </c>
      <c r="K10" s="15">
        <f>100%-K6</f>
        <v>0.8666666666666667</v>
      </c>
      <c r="L10" s="15">
        <f t="shared" ref="L10:N10" si="6">100%-L6</f>
        <v>0.73333333333333339</v>
      </c>
      <c r="M10" s="15">
        <f t="shared" si="6"/>
        <v>0.55555555555555558</v>
      </c>
      <c r="N10" s="15">
        <f t="shared" si="6"/>
        <v>0.46666666666666667</v>
      </c>
    </row>
    <row r="11" spans="1:14" x14ac:dyDescent="0.25">
      <c r="A11" s="35"/>
      <c r="B11" s="32" t="s">
        <v>4</v>
      </c>
      <c r="C11" s="29" t="s">
        <v>35</v>
      </c>
      <c r="D11" s="26" t="s">
        <v>45</v>
      </c>
      <c r="E11" s="32" t="s">
        <v>46</v>
      </c>
      <c r="F11" s="10">
        <f t="shared" si="0"/>
        <v>8.8888888888888892E-2</v>
      </c>
      <c r="G11" s="9">
        <v>16</v>
      </c>
      <c r="H11" s="7" t="s">
        <v>27</v>
      </c>
      <c r="J11" s="16"/>
      <c r="K11" s="17"/>
      <c r="L11" s="17"/>
      <c r="M11" s="17"/>
      <c r="N11" s="17"/>
    </row>
    <row r="12" spans="1:14" x14ac:dyDescent="0.25">
      <c r="A12" s="35"/>
      <c r="B12" s="7" t="s">
        <v>4</v>
      </c>
      <c r="C12" s="28" t="s">
        <v>44</v>
      </c>
      <c r="D12" s="26" t="s">
        <v>41</v>
      </c>
      <c r="E12" s="7" t="s">
        <v>46</v>
      </c>
      <c r="F12" s="10">
        <f t="shared" si="0"/>
        <v>2.2222222222222223E-2</v>
      </c>
      <c r="G12" s="9">
        <v>4</v>
      </c>
      <c r="H12" s="7" t="s">
        <v>27</v>
      </c>
    </row>
    <row r="13" spans="1:14" x14ac:dyDescent="0.25">
      <c r="A13" s="35"/>
      <c r="B13" s="7" t="s">
        <v>12</v>
      </c>
      <c r="C13" s="28" t="s">
        <v>37</v>
      </c>
      <c r="D13" s="26" t="s">
        <v>38</v>
      </c>
      <c r="E13" s="7" t="s">
        <v>11</v>
      </c>
      <c r="F13" s="10">
        <f t="shared" si="0"/>
        <v>0.2</v>
      </c>
      <c r="G13" s="9">
        <v>36</v>
      </c>
      <c r="H13" s="7" t="s">
        <v>28</v>
      </c>
    </row>
    <row r="14" spans="1:14" x14ac:dyDescent="0.25">
      <c r="A14" s="35"/>
      <c r="B14" s="7" t="s">
        <v>12</v>
      </c>
      <c r="C14" s="28" t="s">
        <v>37</v>
      </c>
      <c r="D14" s="26" t="s">
        <v>39</v>
      </c>
      <c r="E14" s="7" t="s">
        <v>11</v>
      </c>
      <c r="F14" s="10">
        <f t="shared" si="0"/>
        <v>4.4444444444444446E-2</v>
      </c>
      <c r="G14" s="9">
        <v>8</v>
      </c>
      <c r="H14" s="7" t="s">
        <v>28</v>
      </c>
    </row>
    <row r="15" spans="1:14" x14ac:dyDescent="0.25">
      <c r="A15" s="35"/>
      <c r="B15" s="7" t="s">
        <v>12</v>
      </c>
      <c r="C15" s="28" t="s">
        <v>37</v>
      </c>
      <c r="D15" s="26" t="s">
        <v>40</v>
      </c>
      <c r="E15" s="7" t="s">
        <v>46</v>
      </c>
      <c r="F15" s="10">
        <f t="shared" si="0"/>
        <v>2.2222222222222223E-2</v>
      </c>
      <c r="G15" s="9">
        <v>4</v>
      </c>
      <c r="H15" s="7" t="s">
        <v>28</v>
      </c>
    </row>
    <row r="16" spans="1:14" x14ac:dyDescent="0.25">
      <c r="A16" s="35"/>
      <c r="B16" s="7" t="s">
        <v>12</v>
      </c>
      <c r="C16" s="29" t="s">
        <v>47</v>
      </c>
      <c r="D16" s="26" t="s">
        <v>38</v>
      </c>
      <c r="E16" s="7" t="s">
        <v>11</v>
      </c>
      <c r="F16" s="10">
        <f t="shared" si="0"/>
        <v>6.6666666666666666E-2</v>
      </c>
      <c r="G16" s="9">
        <v>12</v>
      </c>
      <c r="H16" s="7" t="s">
        <v>28</v>
      </c>
    </row>
    <row r="17" spans="1:8" x14ac:dyDescent="0.25">
      <c r="A17" s="35"/>
      <c r="B17" s="32" t="s">
        <v>12</v>
      </c>
      <c r="C17" s="29" t="s">
        <v>47</v>
      </c>
      <c r="D17" s="26" t="s">
        <v>39</v>
      </c>
      <c r="E17" s="32" t="s">
        <v>11</v>
      </c>
      <c r="F17" s="10">
        <f t="shared" si="0"/>
        <v>4.4444444444444446E-2</v>
      </c>
      <c r="G17" s="9">
        <v>8</v>
      </c>
      <c r="H17" s="7" t="s">
        <v>28</v>
      </c>
    </row>
    <row r="18" spans="1:8" x14ac:dyDescent="0.25">
      <c r="A18" s="35"/>
      <c r="B18" s="32" t="s">
        <v>12</v>
      </c>
      <c r="C18" s="29" t="s">
        <v>47</v>
      </c>
      <c r="D18" s="26" t="s">
        <v>40</v>
      </c>
      <c r="E18" s="32" t="s">
        <v>46</v>
      </c>
      <c r="F18" s="10">
        <f t="shared" si="0"/>
        <v>2.2222222222222223E-2</v>
      </c>
      <c r="G18" s="9">
        <v>4</v>
      </c>
      <c r="H18" s="7" t="s">
        <v>28</v>
      </c>
    </row>
    <row r="19" spans="1:8" x14ac:dyDescent="0.25">
      <c r="A19" s="35"/>
      <c r="B19" s="37" t="s">
        <v>12</v>
      </c>
      <c r="C19" s="29" t="s">
        <v>35</v>
      </c>
      <c r="D19" s="6" t="s">
        <v>50</v>
      </c>
      <c r="E19" s="8" t="s">
        <v>46</v>
      </c>
      <c r="F19" s="10">
        <f t="shared" si="0"/>
        <v>8.8888888888888892E-2</v>
      </c>
      <c r="G19" s="9">
        <v>16</v>
      </c>
      <c r="H19" s="7" t="s">
        <v>27</v>
      </c>
    </row>
    <row r="20" spans="1:8" x14ac:dyDescent="0.25">
      <c r="A20" s="35"/>
      <c r="B20" s="5"/>
      <c r="C20" s="6"/>
      <c r="D20" s="6"/>
      <c r="E20" s="8"/>
      <c r="F20" s="10">
        <f t="shared" si="0"/>
        <v>0</v>
      </c>
      <c r="G20" s="9"/>
      <c r="H20" s="7"/>
    </row>
    <row r="21" spans="1:8" x14ac:dyDescent="0.25">
      <c r="A21" s="35"/>
      <c r="B21" s="5"/>
      <c r="C21" s="33"/>
      <c r="D21" s="33"/>
      <c r="E21" s="8"/>
      <c r="F21" s="10">
        <f t="shared" si="0"/>
        <v>0</v>
      </c>
      <c r="G21" s="9"/>
      <c r="H21" s="7"/>
    </row>
    <row r="22" spans="1:8" x14ac:dyDescent="0.25">
      <c r="A22" s="35"/>
      <c r="B22" s="5"/>
      <c r="C22" s="6"/>
      <c r="D22" s="6"/>
      <c r="E22" s="8"/>
      <c r="F22" s="10">
        <f t="shared" si="0"/>
        <v>0</v>
      </c>
      <c r="G22" s="9"/>
      <c r="H22" s="7"/>
    </row>
    <row r="23" spans="1:8" x14ac:dyDescent="0.25">
      <c r="B23" s="20"/>
      <c r="C23" s="21"/>
      <c r="D23" s="21"/>
      <c r="E23" s="22"/>
      <c r="F23" s="23"/>
      <c r="G23" s="25"/>
      <c r="H23" s="24"/>
    </row>
    <row r="24" spans="1:8" x14ac:dyDescent="0.25">
      <c r="B24" s="20"/>
      <c r="C24" s="21"/>
      <c r="D24" s="21"/>
      <c r="E24" s="22"/>
      <c r="F24" s="23"/>
      <c r="G24" s="25"/>
      <c r="H24" s="24"/>
    </row>
    <row r="25" spans="1:8" x14ac:dyDescent="0.25">
      <c r="B25" s="20"/>
      <c r="C25" s="24"/>
      <c r="D25" s="24"/>
      <c r="E25" s="22"/>
      <c r="F25" s="23"/>
      <c r="G25" s="25"/>
      <c r="H25" s="24"/>
    </row>
  </sheetData>
  <mergeCells count="3">
    <mergeCell ref="A1:H1"/>
    <mergeCell ref="K1:N1"/>
    <mergeCell ref="A2:A22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30E88-9547-4258-8C3F-01CE600C0D97}">
  <dimension ref="A1:O25"/>
  <sheetViews>
    <sheetView showGridLines="0" topLeftCell="E13" zoomScaleNormal="100" workbookViewId="0">
      <selection activeCell="D7" sqref="D7"/>
    </sheetView>
  </sheetViews>
  <sheetFormatPr baseColWidth="10" defaultRowHeight="15" x14ac:dyDescent="0.25"/>
  <cols>
    <col min="1" max="1" width="6.7109375" customWidth="1"/>
    <col min="2" max="2" width="9.140625" customWidth="1"/>
    <col min="3" max="3" width="62.85546875" bestFit="1" customWidth="1"/>
    <col min="4" max="4" width="53.140625" bestFit="1" customWidth="1"/>
    <col min="5" max="5" width="13.7109375" bestFit="1" customWidth="1"/>
    <col min="6" max="6" width="11.85546875" bestFit="1" customWidth="1"/>
    <col min="7" max="7" width="3.28515625" bestFit="1" customWidth="1"/>
    <col min="8" max="8" width="11.85546875" bestFit="1" customWidth="1"/>
    <col min="9" max="9" width="23.28515625" customWidth="1"/>
    <col min="10" max="10" width="24.5703125" bestFit="1" customWidth="1"/>
    <col min="11" max="14" width="10.7109375" bestFit="1" customWidth="1"/>
  </cols>
  <sheetData>
    <row r="1" spans="1:15" x14ac:dyDescent="0.25">
      <c r="A1" s="31" t="s">
        <v>0</v>
      </c>
      <c r="B1" s="31"/>
      <c r="C1" s="31"/>
      <c r="D1" s="31"/>
      <c r="E1" s="31"/>
      <c r="F1" s="31"/>
      <c r="G1" s="31"/>
      <c r="H1" s="31"/>
      <c r="I1" s="1"/>
      <c r="J1" s="11"/>
      <c r="K1" s="39" t="s">
        <v>25</v>
      </c>
      <c r="L1" s="39"/>
      <c r="M1" s="39"/>
      <c r="N1" s="39"/>
      <c r="O1" s="39"/>
    </row>
    <row r="2" spans="1:15" ht="15" customHeight="1" x14ac:dyDescent="0.25">
      <c r="A2" s="34" t="s">
        <v>1</v>
      </c>
      <c r="B2" s="4" t="s">
        <v>5</v>
      </c>
      <c r="C2" s="4" t="s">
        <v>8</v>
      </c>
      <c r="D2" s="4" t="s">
        <v>30</v>
      </c>
      <c r="E2" s="4" t="s">
        <v>6</v>
      </c>
      <c r="F2" s="4" t="s">
        <v>7</v>
      </c>
      <c r="G2" s="4" t="s">
        <v>10</v>
      </c>
      <c r="H2" s="4" t="s">
        <v>26</v>
      </c>
      <c r="I2" s="1"/>
      <c r="J2" s="18"/>
      <c r="K2" s="2" t="s">
        <v>13</v>
      </c>
      <c r="L2" s="2" t="s">
        <v>14</v>
      </c>
      <c r="M2" s="2" t="s">
        <v>15</v>
      </c>
      <c r="N2" s="2" t="s">
        <v>24</v>
      </c>
      <c r="O2" s="38" t="s">
        <v>53</v>
      </c>
    </row>
    <row r="3" spans="1:15" ht="15" customHeight="1" x14ac:dyDescent="0.25">
      <c r="A3" s="35"/>
      <c r="B3" s="5" t="s">
        <v>2</v>
      </c>
      <c r="C3" s="27" t="s">
        <v>31</v>
      </c>
      <c r="D3" s="6" t="s">
        <v>18</v>
      </c>
      <c r="E3" s="8" t="s">
        <v>9</v>
      </c>
      <c r="F3" s="10">
        <f>G3/SUM($G$3:$G$22)</f>
        <v>4.1666666666666664E-2</v>
      </c>
      <c r="G3" s="9">
        <v>8</v>
      </c>
      <c r="H3" s="7" t="s">
        <v>27</v>
      </c>
      <c r="J3" s="19" t="s">
        <v>16</v>
      </c>
      <c r="K3" s="3">
        <v>44319</v>
      </c>
      <c r="L3" s="3">
        <v>44333</v>
      </c>
      <c r="M3" s="3">
        <v>44340</v>
      </c>
      <c r="N3" s="3">
        <v>44340</v>
      </c>
      <c r="O3" s="3">
        <v>44354</v>
      </c>
    </row>
    <row r="4" spans="1:15" x14ac:dyDescent="0.25">
      <c r="A4" s="35"/>
      <c r="B4" s="5" t="s">
        <v>2</v>
      </c>
      <c r="C4" s="27" t="s">
        <v>31</v>
      </c>
      <c r="D4" s="6" t="s">
        <v>48</v>
      </c>
      <c r="E4" s="8" t="s">
        <v>9</v>
      </c>
      <c r="F4" s="10">
        <f t="shared" ref="F4:F22" si="0">G4/SUM($G$3:$G$22)</f>
        <v>2.0833333333333332E-2</v>
      </c>
      <c r="G4" s="9">
        <v>4</v>
      </c>
      <c r="H4" s="7" t="s">
        <v>27</v>
      </c>
      <c r="J4" s="19" t="s">
        <v>17</v>
      </c>
      <c r="K4" s="12">
        <v>44330</v>
      </c>
      <c r="L4" s="12">
        <v>44344</v>
      </c>
      <c r="M4" s="12">
        <v>44351</v>
      </c>
      <c r="N4" s="12">
        <v>44351</v>
      </c>
      <c r="O4" s="3">
        <v>44365</v>
      </c>
    </row>
    <row r="5" spans="1:15" x14ac:dyDescent="0.25">
      <c r="A5" s="35"/>
      <c r="B5" s="5" t="s">
        <v>2</v>
      </c>
      <c r="C5" s="28" t="s">
        <v>32</v>
      </c>
      <c r="D5" s="6" t="s">
        <v>33</v>
      </c>
      <c r="E5" s="8" t="s">
        <v>9</v>
      </c>
      <c r="F5" s="10">
        <f t="shared" si="0"/>
        <v>6.25E-2</v>
      </c>
      <c r="G5" s="9">
        <v>12</v>
      </c>
      <c r="H5" s="7" t="s">
        <v>27</v>
      </c>
      <c r="J5" s="13" t="s">
        <v>19</v>
      </c>
      <c r="K5" s="14">
        <f>COUNTIFS($B$3:$B$22,K2,$H$3:$H$22,"SI")</f>
        <v>3</v>
      </c>
      <c r="L5" s="14">
        <f t="shared" ref="L5:O5" si="1">COUNTIFS($B$3:$B$22,L2,$H$3:$H$22,"SI")</f>
        <v>2</v>
      </c>
      <c r="M5" s="14">
        <f t="shared" si="1"/>
        <v>5</v>
      </c>
      <c r="N5" s="14">
        <f>COUNTIFS($B$3:$B$22,N2,$H$3:$H$22,"SI")</f>
        <v>7</v>
      </c>
      <c r="O5" s="14">
        <f t="shared" si="1"/>
        <v>0</v>
      </c>
    </row>
    <row r="6" spans="1:15" x14ac:dyDescent="0.25">
      <c r="A6" s="35"/>
      <c r="B6" s="5" t="s">
        <v>3</v>
      </c>
      <c r="C6" s="28" t="s">
        <v>32</v>
      </c>
      <c r="D6" s="6" t="s">
        <v>34</v>
      </c>
      <c r="E6" s="8" t="s">
        <v>9</v>
      </c>
      <c r="F6" s="10">
        <f t="shared" si="0"/>
        <v>6.25E-2</v>
      </c>
      <c r="G6" s="9">
        <v>12</v>
      </c>
      <c r="H6" s="7" t="s">
        <v>27</v>
      </c>
      <c r="J6" s="13" t="s">
        <v>20</v>
      </c>
      <c r="K6" s="15">
        <f>SUMIFS($F$3:$F$22,$H$3:$H$22,"SI",$B$3:$B$22,K2)</f>
        <v>0.125</v>
      </c>
      <c r="L6" s="15">
        <f>SUMIFS($F$3:$F$22,$H$3:$H$22,"SI",$B$3:$B$22,L2)+K6</f>
        <v>0.25</v>
      </c>
      <c r="M6" s="15">
        <f t="shared" ref="M6:O6" si="2">SUMIFS($F$3:$F$22,$H$3:$H$22,"SI",$B$3:$B$22,M2)+L6</f>
        <v>0.47916666666666663</v>
      </c>
      <c r="N6" s="15">
        <f t="shared" si="2"/>
        <v>0.9375</v>
      </c>
      <c r="O6" s="15">
        <f t="shared" si="2"/>
        <v>0.9375</v>
      </c>
    </row>
    <row r="7" spans="1:15" x14ac:dyDescent="0.25">
      <c r="A7" s="35"/>
      <c r="B7" s="36" t="s">
        <v>4</v>
      </c>
      <c r="C7" s="29" t="s">
        <v>42</v>
      </c>
      <c r="D7" s="26" t="s">
        <v>43</v>
      </c>
      <c r="E7" s="7" t="s">
        <v>46</v>
      </c>
      <c r="F7" s="10">
        <f t="shared" si="0"/>
        <v>4.1666666666666664E-2</v>
      </c>
      <c r="G7" s="9">
        <v>8</v>
      </c>
      <c r="H7" s="7" t="s">
        <v>27</v>
      </c>
      <c r="J7" s="13" t="s">
        <v>21</v>
      </c>
      <c r="K7" s="14">
        <f>COUNTIFS($B$3:$B$22,K2,$E$3:$E$22,"ALTA")</f>
        <v>3</v>
      </c>
      <c r="L7" s="14">
        <f t="shared" ref="L7:O7" si="3">COUNTIFS($B$3:$B$22,L2,$E$3:$E$22,"ALTA")</f>
        <v>1</v>
      </c>
      <c r="M7" s="14">
        <f t="shared" si="3"/>
        <v>0</v>
      </c>
      <c r="N7" s="14">
        <f t="shared" si="3"/>
        <v>1</v>
      </c>
      <c r="O7" s="14">
        <f t="shared" si="3"/>
        <v>0</v>
      </c>
    </row>
    <row r="8" spans="1:15" ht="15.75" customHeight="1" x14ac:dyDescent="0.25">
      <c r="A8" s="35"/>
      <c r="B8" s="7" t="s">
        <v>3</v>
      </c>
      <c r="C8" s="29" t="s">
        <v>35</v>
      </c>
      <c r="D8" s="26" t="s">
        <v>49</v>
      </c>
      <c r="E8" s="7" t="s">
        <v>11</v>
      </c>
      <c r="F8" s="10">
        <f t="shared" si="0"/>
        <v>6.25E-2</v>
      </c>
      <c r="G8" s="9">
        <v>12</v>
      </c>
      <c r="H8" s="7" t="s">
        <v>27</v>
      </c>
      <c r="J8" s="13" t="s">
        <v>22</v>
      </c>
      <c r="K8" s="14">
        <f>COUNTIFS($B$3:$B$22,K2,$E$3:$E$22,"MEDIA")</f>
        <v>0</v>
      </c>
      <c r="L8" s="14">
        <f t="shared" ref="L8:O8" si="4">COUNTIFS($B$3:$B$22,L2,$E$3:$E$22,"MEDIA")</f>
        <v>1</v>
      </c>
      <c r="M8" s="14">
        <f t="shared" si="4"/>
        <v>2</v>
      </c>
      <c r="N8" s="14">
        <f t="shared" si="4"/>
        <v>4</v>
      </c>
      <c r="O8" s="14">
        <f t="shared" si="4"/>
        <v>0</v>
      </c>
    </row>
    <row r="9" spans="1:15" x14ac:dyDescent="0.25">
      <c r="A9" s="35"/>
      <c r="B9" s="36" t="s">
        <v>4</v>
      </c>
      <c r="C9" s="29" t="s">
        <v>35</v>
      </c>
      <c r="D9" s="26" t="s">
        <v>36</v>
      </c>
      <c r="E9" s="7" t="s">
        <v>11</v>
      </c>
      <c r="F9" s="10">
        <f t="shared" si="0"/>
        <v>2.0833333333333332E-2</v>
      </c>
      <c r="G9" s="9">
        <v>4</v>
      </c>
      <c r="H9" s="7" t="s">
        <v>27</v>
      </c>
      <c r="J9" s="13" t="s">
        <v>23</v>
      </c>
      <c r="K9" s="14">
        <f>COUNTIFS($B$3:$B$22,K2,$E$3:$E$22,"BAJA")</f>
        <v>0</v>
      </c>
      <c r="L9" s="14">
        <f t="shared" ref="L9:O9" si="5">COUNTIFS($B$3:$B$22,L2,$E$3:$E$22,"BAJA")</f>
        <v>0</v>
      </c>
      <c r="M9" s="14">
        <f t="shared" si="5"/>
        <v>3</v>
      </c>
      <c r="N9" s="14">
        <f t="shared" si="5"/>
        <v>3</v>
      </c>
      <c r="O9" s="14">
        <f t="shared" si="5"/>
        <v>0</v>
      </c>
    </row>
    <row r="10" spans="1:15" x14ac:dyDescent="0.25">
      <c r="A10" s="35"/>
      <c r="B10" s="7" t="s">
        <v>4</v>
      </c>
      <c r="C10" s="29" t="s">
        <v>35</v>
      </c>
      <c r="D10" s="6" t="s">
        <v>34</v>
      </c>
      <c r="E10" s="7" t="s">
        <v>11</v>
      </c>
      <c r="F10" s="10">
        <f t="shared" si="0"/>
        <v>6.25E-2</v>
      </c>
      <c r="G10" s="9">
        <v>12</v>
      </c>
      <c r="H10" s="7" t="s">
        <v>27</v>
      </c>
      <c r="J10" s="13" t="s">
        <v>29</v>
      </c>
      <c r="K10" s="15">
        <f>100%-K6</f>
        <v>0.875</v>
      </c>
      <c r="L10" s="15">
        <f t="shared" ref="L10:O10" si="6">100%-L6</f>
        <v>0.75</v>
      </c>
      <c r="M10" s="15">
        <f t="shared" si="6"/>
        <v>0.52083333333333337</v>
      </c>
      <c r="N10" s="15">
        <f>100%-N6</f>
        <v>6.25E-2</v>
      </c>
      <c r="O10" s="15">
        <f t="shared" si="6"/>
        <v>6.25E-2</v>
      </c>
    </row>
    <row r="11" spans="1:15" x14ac:dyDescent="0.25">
      <c r="A11" s="35"/>
      <c r="B11" s="32" t="s">
        <v>4</v>
      </c>
      <c r="C11" s="29" t="s">
        <v>35</v>
      </c>
      <c r="D11" s="26" t="s">
        <v>45</v>
      </c>
      <c r="E11" s="32" t="s">
        <v>46</v>
      </c>
      <c r="F11" s="10">
        <f t="shared" si="0"/>
        <v>8.3333333333333329E-2</v>
      </c>
      <c r="G11" s="9">
        <v>16</v>
      </c>
      <c r="H11" s="7" t="s">
        <v>27</v>
      </c>
      <c r="J11" s="16"/>
      <c r="K11" s="17"/>
      <c r="L11" s="17"/>
      <c r="M11" s="17"/>
      <c r="N11" s="17"/>
    </row>
    <row r="12" spans="1:15" x14ac:dyDescent="0.25">
      <c r="A12" s="35"/>
      <c r="B12" s="7" t="s">
        <v>4</v>
      </c>
      <c r="C12" s="28" t="s">
        <v>44</v>
      </c>
      <c r="D12" s="26" t="s">
        <v>41</v>
      </c>
      <c r="E12" s="7" t="s">
        <v>46</v>
      </c>
      <c r="F12" s="10">
        <f t="shared" si="0"/>
        <v>2.0833333333333332E-2</v>
      </c>
      <c r="G12" s="9">
        <v>4</v>
      </c>
      <c r="H12" s="7" t="s">
        <v>27</v>
      </c>
    </row>
    <row r="13" spans="1:15" x14ac:dyDescent="0.25">
      <c r="A13" s="35"/>
      <c r="B13" s="7" t="s">
        <v>12</v>
      </c>
      <c r="C13" s="28" t="s">
        <v>37</v>
      </c>
      <c r="D13" s="26" t="s">
        <v>38</v>
      </c>
      <c r="E13" s="7" t="s">
        <v>11</v>
      </c>
      <c r="F13" s="10">
        <f t="shared" si="0"/>
        <v>0.1875</v>
      </c>
      <c r="G13" s="9">
        <v>36</v>
      </c>
      <c r="H13" s="7" t="s">
        <v>27</v>
      </c>
    </row>
    <row r="14" spans="1:15" x14ac:dyDescent="0.25">
      <c r="A14" s="35"/>
      <c r="B14" s="7" t="s">
        <v>12</v>
      </c>
      <c r="C14" s="28" t="s">
        <v>37</v>
      </c>
      <c r="D14" s="26" t="s">
        <v>39</v>
      </c>
      <c r="E14" s="7" t="s">
        <v>11</v>
      </c>
      <c r="F14" s="10">
        <f t="shared" si="0"/>
        <v>4.1666666666666664E-2</v>
      </c>
      <c r="G14" s="9">
        <v>8</v>
      </c>
      <c r="H14" s="7" t="s">
        <v>27</v>
      </c>
    </row>
    <row r="15" spans="1:15" x14ac:dyDescent="0.25">
      <c r="A15" s="35"/>
      <c r="B15" s="7" t="s">
        <v>12</v>
      </c>
      <c r="C15" s="28" t="s">
        <v>37</v>
      </c>
      <c r="D15" s="26" t="s">
        <v>40</v>
      </c>
      <c r="E15" s="7" t="s">
        <v>46</v>
      </c>
      <c r="F15" s="10">
        <f t="shared" si="0"/>
        <v>2.0833333333333332E-2</v>
      </c>
      <c r="G15" s="9">
        <v>4</v>
      </c>
      <c r="H15" s="7" t="s">
        <v>27</v>
      </c>
    </row>
    <row r="16" spans="1:15" x14ac:dyDescent="0.25">
      <c r="A16" s="35"/>
      <c r="B16" s="7" t="s">
        <v>12</v>
      </c>
      <c r="C16" s="29" t="s">
        <v>47</v>
      </c>
      <c r="D16" s="26" t="s">
        <v>38</v>
      </c>
      <c r="E16" s="7" t="s">
        <v>11</v>
      </c>
      <c r="F16" s="10">
        <f t="shared" si="0"/>
        <v>6.25E-2</v>
      </c>
      <c r="G16" s="9">
        <v>12</v>
      </c>
      <c r="H16" s="7" t="s">
        <v>27</v>
      </c>
    </row>
    <row r="17" spans="1:8" x14ac:dyDescent="0.25">
      <c r="A17" s="35"/>
      <c r="B17" s="32" t="s">
        <v>12</v>
      </c>
      <c r="C17" s="29" t="s">
        <v>47</v>
      </c>
      <c r="D17" s="26" t="s">
        <v>39</v>
      </c>
      <c r="E17" s="32" t="s">
        <v>11</v>
      </c>
      <c r="F17" s="10">
        <f t="shared" si="0"/>
        <v>4.1666666666666664E-2</v>
      </c>
      <c r="G17" s="9">
        <v>8</v>
      </c>
      <c r="H17" s="7" t="s">
        <v>27</v>
      </c>
    </row>
    <row r="18" spans="1:8" x14ac:dyDescent="0.25">
      <c r="A18" s="35"/>
      <c r="B18" s="32" t="s">
        <v>12</v>
      </c>
      <c r="C18" s="29" t="s">
        <v>47</v>
      </c>
      <c r="D18" s="26" t="s">
        <v>40</v>
      </c>
      <c r="E18" s="32" t="s">
        <v>46</v>
      </c>
      <c r="F18" s="10">
        <f t="shared" si="0"/>
        <v>2.0833333333333332E-2</v>
      </c>
      <c r="G18" s="9">
        <v>4</v>
      </c>
      <c r="H18" s="7" t="s">
        <v>27</v>
      </c>
    </row>
    <row r="19" spans="1:8" x14ac:dyDescent="0.25">
      <c r="A19" s="35"/>
      <c r="B19" s="37" t="s">
        <v>12</v>
      </c>
      <c r="C19" s="29" t="s">
        <v>35</v>
      </c>
      <c r="D19" s="6" t="s">
        <v>50</v>
      </c>
      <c r="E19" s="8" t="s">
        <v>46</v>
      </c>
      <c r="F19" s="10">
        <f t="shared" si="0"/>
        <v>8.3333333333333329E-2</v>
      </c>
      <c r="G19" s="9">
        <v>16</v>
      </c>
      <c r="H19" s="7" t="s">
        <v>27</v>
      </c>
    </row>
    <row r="20" spans="1:8" x14ac:dyDescent="0.25">
      <c r="A20" s="35"/>
      <c r="B20" s="37" t="s">
        <v>12</v>
      </c>
      <c r="C20" s="29" t="s">
        <v>35</v>
      </c>
      <c r="D20" s="6" t="s">
        <v>51</v>
      </c>
      <c r="E20" s="8" t="s">
        <v>9</v>
      </c>
      <c r="F20" s="10">
        <f t="shared" si="0"/>
        <v>6.25E-2</v>
      </c>
      <c r="G20" s="9">
        <v>12</v>
      </c>
      <c r="H20" s="7" t="s">
        <v>28</v>
      </c>
    </row>
    <row r="21" spans="1:8" x14ac:dyDescent="0.25">
      <c r="A21" s="35"/>
      <c r="B21" s="5"/>
      <c r="C21" s="33"/>
      <c r="D21" s="33"/>
      <c r="E21" s="8"/>
      <c r="F21" s="10">
        <f t="shared" si="0"/>
        <v>0</v>
      </c>
      <c r="G21" s="9"/>
      <c r="H21" s="7"/>
    </row>
    <row r="22" spans="1:8" x14ac:dyDescent="0.25">
      <c r="A22" s="35"/>
      <c r="B22" s="5"/>
      <c r="C22" s="6"/>
      <c r="D22" s="6"/>
      <c r="E22" s="8"/>
      <c r="F22" s="10">
        <f t="shared" si="0"/>
        <v>0</v>
      </c>
      <c r="G22" s="9"/>
      <c r="H22" s="7"/>
    </row>
    <row r="23" spans="1:8" x14ac:dyDescent="0.25">
      <c r="B23" s="20"/>
      <c r="C23" s="21"/>
      <c r="D23" s="21"/>
      <c r="E23" s="22"/>
      <c r="F23" s="23"/>
      <c r="G23" s="25"/>
      <c r="H23" s="24"/>
    </row>
    <row r="24" spans="1:8" x14ac:dyDescent="0.25">
      <c r="B24" s="20"/>
      <c r="C24" s="21"/>
      <c r="D24" s="21"/>
      <c r="E24" s="22"/>
      <c r="F24" s="23"/>
      <c r="G24" s="25"/>
      <c r="H24" s="24"/>
    </row>
    <row r="25" spans="1:8" x14ac:dyDescent="0.25">
      <c r="B25" s="20"/>
      <c r="C25" s="24"/>
      <c r="D25" s="24"/>
      <c r="E25" s="22"/>
      <c r="F25" s="23"/>
      <c r="G25" s="25"/>
      <c r="H25" s="24"/>
    </row>
  </sheetData>
  <mergeCells count="3">
    <mergeCell ref="A1:H1"/>
    <mergeCell ref="K1:O1"/>
    <mergeCell ref="A2:A22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D553-47BF-457B-94C3-907AE5235367}">
  <dimension ref="A1:O25"/>
  <sheetViews>
    <sheetView showGridLines="0" tabSelected="1" topLeftCell="E1" zoomScaleNormal="100" workbookViewId="0">
      <selection activeCell="R21" sqref="R21"/>
    </sheetView>
  </sheetViews>
  <sheetFormatPr baseColWidth="10" defaultRowHeight="15" x14ac:dyDescent="0.25"/>
  <cols>
    <col min="1" max="1" width="6.7109375" customWidth="1"/>
    <col min="2" max="2" width="9.140625" customWidth="1"/>
    <col min="3" max="3" width="62.85546875" bestFit="1" customWidth="1"/>
    <col min="4" max="4" width="53.140625" bestFit="1" customWidth="1"/>
    <col min="5" max="5" width="13.7109375" bestFit="1" customWidth="1"/>
    <col min="6" max="6" width="11.85546875" bestFit="1" customWidth="1"/>
    <col min="7" max="7" width="3.28515625" bestFit="1" customWidth="1"/>
    <col min="8" max="8" width="11.85546875" bestFit="1" customWidth="1"/>
    <col min="9" max="9" width="23.28515625" customWidth="1"/>
    <col min="10" max="10" width="24.5703125" bestFit="1" customWidth="1"/>
    <col min="11" max="14" width="10.7109375" bestFit="1" customWidth="1"/>
  </cols>
  <sheetData>
    <row r="1" spans="1:15" x14ac:dyDescent="0.25">
      <c r="A1" s="31" t="s">
        <v>0</v>
      </c>
      <c r="B1" s="31"/>
      <c r="C1" s="31"/>
      <c r="D1" s="31"/>
      <c r="E1" s="31"/>
      <c r="F1" s="31"/>
      <c r="G1" s="31"/>
      <c r="H1" s="31"/>
      <c r="I1" s="1"/>
      <c r="J1" s="11"/>
      <c r="K1" s="39" t="s">
        <v>25</v>
      </c>
      <c r="L1" s="39"/>
      <c r="M1" s="39"/>
      <c r="N1" s="39"/>
      <c r="O1" s="39"/>
    </row>
    <row r="2" spans="1:15" ht="15" customHeight="1" x14ac:dyDescent="0.25">
      <c r="A2" s="34" t="s">
        <v>1</v>
      </c>
      <c r="B2" s="4" t="s">
        <v>5</v>
      </c>
      <c r="C2" s="4" t="s">
        <v>8</v>
      </c>
      <c r="D2" s="4" t="s">
        <v>30</v>
      </c>
      <c r="E2" s="4" t="s">
        <v>6</v>
      </c>
      <c r="F2" s="4" t="s">
        <v>7</v>
      </c>
      <c r="G2" s="4" t="s">
        <v>10</v>
      </c>
      <c r="H2" s="4" t="s">
        <v>26</v>
      </c>
      <c r="I2" s="1"/>
      <c r="J2" s="18"/>
      <c r="K2" s="2" t="s">
        <v>13</v>
      </c>
      <c r="L2" s="2" t="s">
        <v>14</v>
      </c>
      <c r="M2" s="2" t="s">
        <v>15</v>
      </c>
      <c r="N2" s="2" t="s">
        <v>24</v>
      </c>
      <c r="O2" s="38" t="s">
        <v>53</v>
      </c>
    </row>
    <row r="3" spans="1:15" ht="15" customHeight="1" x14ac:dyDescent="0.25">
      <c r="A3" s="35"/>
      <c r="B3" s="5" t="s">
        <v>2</v>
      </c>
      <c r="C3" s="27" t="s">
        <v>31</v>
      </c>
      <c r="D3" s="6" t="s">
        <v>18</v>
      </c>
      <c r="E3" s="8" t="s">
        <v>9</v>
      </c>
      <c r="F3" s="10">
        <f>G3/SUM($G$3:$G$22)</f>
        <v>4.1666666666666664E-2</v>
      </c>
      <c r="G3" s="9">
        <v>8</v>
      </c>
      <c r="H3" s="7" t="s">
        <v>27</v>
      </c>
      <c r="J3" s="19" t="s">
        <v>16</v>
      </c>
      <c r="K3" s="3">
        <v>44319</v>
      </c>
      <c r="L3" s="3">
        <v>44333</v>
      </c>
      <c r="M3" s="3">
        <v>44340</v>
      </c>
      <c r="N3" s="3">
        <v>44340</v>
      </c>
      <c r="O3" s="3">
        <v>44354</v>
      </c>
    </row>
    <row r="4" spans="1:15" x14ac:dyDescent="0.25">
      <c r="A4" s="35"/>
      <c r="B4" s="5" t="s">
        <v>2</v>
      </c>
      <c r="C4" s="27" t="s">
        <v>31</v>
      </c>
      <c r="D4" s="6" t="s">
        <v>48</v>
      </c>
      <c r="E4" s="8" t="s">
        <v>9</v>
      </c>
      <c r="F4" s="10">
        <f t="shared" ref="F4:F22" si="0">G4/SUM($G$3:$G$22)</f>
        <v>2.0833333333333332E-2</v>
      </c>
      <c r="G4" s="9">
        <v>4</v>
      </c>
      <c r="H4" s="7" t="s">
        <v>27</v>
      </c>
      <c r="J4" s="19" t="s">
        <v>17</v>
      </c>
      <c r="K4" s="12">
        <v>44330</v>
      </c>
      <c r="L4" s="12">
        <v>44344</v>
      </c>
      <c r="M4" s="12">
        <v>44351</v>
      </c>
      <c r="N4" s="12">
        <v>44351</v>
      </c>
      <c r="O4" s="3">
        <v>44365</v>
      </c>
    </row>
    <row r="5" spans="1:15" x14ac:dyDescent="0.25">
      <c r="A5" s="35"/>
      <c r="B5" s="5" t="s">
        <v>2</v>
      </c>
      <c r="C5" s="28" t="s">
        <v>32</v>
      </c>
      <c r="D5" s="6" t="s">
        <v>33</v>
      </c>
      <c r="E5" s="8" t="s">
        <v>9</v>
      </c>
      <c r="F5" s="10">
        <f t="shared" si="0"/>
        <v>6.25E-2</v>
      </c>
      <c r="G5" s="9">
        <v>12</v>
      </c>
      <c r="H5" s="7" t="s">
        <v>27</v>
      </c>
      <c r="J5" s="13" t="s">
        <v>19</v>
      </c>
      <c r="K5" s="14">
        <f>COUNTIFS($B$3:$B$22,K2,$H$3:$H$22,"SI")</f>
        <v>3</v>
      </c>
      <c r="L5" s="14">
        <f t="shared" ref="L5:O5" si="1">COUNTIFS($B$3:$B$22,L2,$H$3:$H$22,"SI")</f>
        <v>2</v>
      </c>
      <c r="M5" s="14">
        <f t="shared" si="1"/>
        <v>5</v>
      </c>
      <c r="N5" s="14">
        <f>COUNTIFS($B$3:$B$22,N2,$H$3:$H$22,"SI")</f>
        <v>7</v>
      </c>
      <c r="O5" s="14">
        <f t="shared" si="1"/>
        <v>0</v>
      </c>
    </row>
    <row r="6" spans="1:15" x14ac:dyDescent="0.25">
      <c r="A6" s="35"/>
      <c r="B6" s="5" t="s">
        <v>3</v>
      </c>
      <c r="C6" s="28" t="s">
        <v>32</v>
      </c>
      <c r="D6" s="6" t="s">
        <v>34</v>
      </c>
      <c r="E6" s="8" t="s">
        <v>9</v>
      </c>
      <c r="F6" s="10">
        <f t="shared" si="0"/>
        <v>6.25E-2</v>
      </c>
      <c r="G6" s="9">
        <v>12</v>
      </c>
      <c r="H6" s="7" t="s">
        <v>27</v>
      </c>
      <c r="J6" s="13" t="s">
        <v>20</v>
      </c>
      <c r="K6" s="15">
        <f>SUMIFS($F$3:$F$22,$H$3:$H$22,"SI",$B$3:$B$22,K2)</f>
        <v>0.125</v>
      </c>
      <c r="L6" s="15">
        <f>SUMIFS($F$3:$F$22,$H$3:$H$22,"SI",$B$3:$B$22,L2)+K6</f>
        <v>0.25</v>
      </c>
      <c r="M6" s="15">
        <f t="shared" ref="M6:O6" si="2">SUMIFS($F$3:$F$22,$H$3:$H$22,"SI",$B$3:$B$22,M2)+L6</f>
        <v>0.47916666666666663</v>
      </c>
      <c r="N6" s="15">
        <f t="shared" si="2"/>
        <v>0.9375</v>
      </c>
      <c r="O6" s="15">
        <f t="shared" si="2"/>
        <v>0.9375</v>
      </c>
    </row>
    <row r="7" spans="1:15" x14ac:dyDescent="0.25">
      <c r="A7" s="35"/>
      <c r="B7" s="36" t="s">
        <v>4</v>
      </c>
      <c r="C7" s="29" t="s">
        <v>42</v>
      </c>
      <c r="D7" s="26" t="s">
        <v>43</v>
      </c>
      <c r="E7" s="7" t="s">
        <v>46</v>
      </c>
      <c r="F7" s="10">
        <f t="shared" si="0"/>
        <v>4.1666666666666664E-2</v>
      </c>
      <c r="G7" s="9">
        <v>8</v>
      </c>
      <c r="H7" s="7" t="s">
        <v>27</v>
      </c>
      <c r="J7" s="13" t="s">
        <v>21</v>
      </c>
      <c r="K7" s="14">
        <f>COUNTIFS($B$3:$B$22,K2,$E$3:$E$22,"ALTA")</f>
        <v>3</v>
      </c>
      <c r="L7" s="14">
        <f t="shared" ref="L7:O7" si="3">COUNTIFS($B$3:$B$22,L2,$E$3:$E$22,"ALTA")</f>
        <v>1</v>
      </c>
      <c r="M7" s="14">
        <f t="shared" si="3"/>
        <v>0</v>
      </c>
      <c r="N7" s="14">
        <f t="shared" si="3"/>
        <v>0</v>
      </c>
      <c r="O7" s="14">
        <f t="shared" si="3"/>
        <v>1</v>
      </c>
    </row>
    <row r="8" spans="1:15" ht="15.75" customHeight="1" x14ac:dyDescent="0.25">
      <c r="A8" s="35"/>
      <c r="B8" s="7" t="s">
        <v>3</v>
      </c>
      <c r="C8" s="29" t="s">
        <v>35</v>
      </c>
      <c r="D8" s="26" t="s">
        <v>49</v>
      </c>
      <c r="E8" s="7" t="s">
        <v>11</v>
      </c>
      <c r="F8" s="10">
        <f t="shared" si="0"/>
        <v>6.25E-2</v>
      </c>
      <c r="G8" s="9">
        <v>12</v>
      </c>
      <c r="H8" s="7" t="s">
        <v>27</v>
      </c>
      <c r="J8" s="13" t="s">
        <v>22</v>
      </c>
      <c r="K8" s="14">
        <f>COUNTIFS($B$3:$B$22,K2,$E$3:$E$22,"MEDIA")</f>
        <v>0</v>
      </c>
      <c r="L8" s="14">
        <f t="shared" ref="L8:O8" si="4">COUNTIFS($B$3:$B$22,L2,$E$3:$E$22,"MEDIA")</f>
        <v>1</v>
      </c>
      <c r="M8" s="14">
        <f t="shared" si="4"/>
        <v>2</v>
      </c>
      <c r="N8" s="14">
        <f t="shared" si="4"/>
        <v>4</v>
      </c>
      <c r="O8" s="14">
        <f t="shared" si="4"/>
        <v>0</v>
      </c>
    </row>
    <row r="9" spans="1:15" x14ac:dyDescent="0.25">
      <c r="A9" s="35"/>
      <c r="B9" s="36" t="s">
        <v>4</v>
      </c>
      <c r="C9" s="29" t="s">
        <v>35</v>
      </c>
      <c r="D9" s="26" t="s">
        <v>36</v>
      </c>
      <c r="E9" s="7" t="s">
        <v>11</v>
      </c>
      <c r="F9" s="10">
        <f t="shared" si="0"/>
        <v>2.0833333333333332E-2</v>
      </c>
      <c r="G9" s="9">
        <v>4</v>
      </c>
      <c r="H9" s="7" t="s">
        <v>27</v>
      </c>
      <c r="J9" s="13" t="s">
        <v>23</v>
      </c>
      <c r="K9" s="14">
        <f>COUNTIFS($B$3:$B$22,K2,$E$3:$E$22,"BAJA")</f>
        <v>0</v>
      </c>
      <c r="L9" s="14">
        <f t="shared" ref="L9:O9" si="5">COUNTIFS($B$3:$B$22,L2,$E$3:$E$22,"BAJA")</f>
        <v>0</v>
      </c>
      <c r="M9" s="14">
        <f t="shared" si="5"/>
        <v>3</v>
      </c>
      <c r="N9" s="14">
        <f t="shared" si="5"/>
        <v>3</v>
      </c>
      <c r="O9" s="14">
        <f t="shared" si="5"/>
        <v>0</v>
      </c>
    </row>
    <row r="10" spans="1:15" x14ac:dyDescent="0.25">
      <c r="A10" s="35"/>
      <c r="B10" s="7" t="s">
        <v>4</v>
      </c>
      <c r="C10" s="29" t="s">
        <v>35</v>
      </c>
      <c r="D10" s="6" t="s">
        <v>34</v>
      </c>
      <c r="E10" s="7" t="s">
        <v>11</v>
      </c>
      <c r="F10" s="10">
        <f t="shared" si="0"/>
        <v>6.25E-2</v>
      </c>
      <c r="G10" s="9">
        <v>12</v>
      </c>
      <c r="H10" s="7" t="s">
        <v>27</v>
      </c>
      <c r="J10" s="13" t="s">
        <v>29</v>
      </c>
      <c r="K10" s="15">
        <f>100%-K6</f>
        <v>0.875</v>
      </c>
      <c r="L10" s="15">
        <f t="shared" ref="L10:O10" si="6">100%-L6</f>
        <v>0.75</v>
      </c>
      <c r="M10" s="15">
        <f t="shared" si="6"/>
        <v>0.52083333333333337</v>
      </c>
      <c r="N10" s="15">
        <f>100%-N6</f>
        <v>6.25E-2</v>
      </c>
      <c r="O10" s="15">
        <f t="shared" si="6"/>
        <v>6.25E-2</v>
      </c>
    </row>
    <row r="11" spans="1:15" x14ac:dyDescent="0.25">
      <c r="A11" s="35"/>
      <c r="B11" s="32" t="s">
        <v>4</v>
      </c>
      <c r="C11" s="29" t="s">
        <v>35</v>
      </c>
      <c r="D11" s="26" t="s">
        <v>45</v>
      </c>
      <c r="E11" s="32" t="s">
        <v>46</v>
      </c>
      <c r="F11" s="10">
        <f t="shared" si="0"/>
        <v>8.3333333333333329E-2</v>
      </c>
      <c r="G11" s="9">
        <v>16</v>
      </c>
      <c r="H11" s="7" t="s">
        <v>27</v>
      </c>
      <c r="J11" s="16"/>
      <c r="K11" s="17"/>
      <c r="L11" s="17"/>
      <c r="M11" s="17"/>
      <c r="N11" s="17"/>
    </row>
    <row r="12" spans="1:15" x14ac:dyDescent="0.25">
      <c r="A12" s="35"/>
      <c r="B12" s="7" t="s">
        <v>4</v>
      </c>
      <c r="C12" s="28" t="s">
        <v>44</v>
      </c>
      <c r="D12" s="26" t="s">
        <v>41</v>
      </c>
      <c r="E12" s="7" t="s">
        <v>46</v>
      </c>
      <c r="F12" s="10">
        <f t="shared" si="0"/>
        <v>2.0833333333333332E-2</v>
      </c>
      <c r="G12" s="9">
        <v>4</v>
      </c>
      <c r="H12" s="7" t="s">
        <v>27</v>
      </c>
    </row>
    <row r="13" spans="1:15" x14ac:dyDescent="0.25">
      <c r="A13" s="35"/>
      <c r="B13" s="7" t="s">
        <v>12</v>
      </c>
      <c r="C13" s="28" t="s">
        <v>37</v>
      </c>
      <c r="D13" s="26" t="s">
        <v>38</v>
      </c>
      <c r="E13" s="7" t="s">
        <v>11</v>
      </c>
      <c r="F13" s="10">
        <f t="shared" si="0"/>
        <v>0.1875</v>
      </c>
      <c r="G13" s="9">
        <v>36</v>
      </c>
      <c r="H13" s="7" t="s">
        <v>27</v>
      </c>
    </row>
    <row r="14" spans="1:15" x14ac:dyDescent="0.25">
      <c r="A14" s="35"/>
      <c r="B14" s="7" t="s">
        <v>12</v>
      </c>
      <c r="C14" s="28" t="s">
        <v>37</v>
      </c>
      <c r="D14" s="26" t="s">
        <v>39</v>
      </c>
      <c r="E14" s="7" t="s">
        <v>11</v>
      </c>
      <c r="F14" s="10">
        <f t="shared" si="0"/>
        <v>4.1666666666666664E-2</v>
      </c>
      <c r="G14" s="9">
        <v>8</v>
      </c>
      <c r="H14" s="7" t="s">
        <v>27</v>
      </c>
    </row>
    <row r="15" spans="1:15" x14ac:dyDescent="0.25">
      <c r="A15" s="35"/>
      <c r="B15" s="7" t="s">
        <v>12</v>
      </c>
      <c r="C15" s="28" t="s">
        <v>37</v>
      </c>
      <c r="D15" s="26" t="s">
        <v>40</v>
      </c>
      <c r="E15" s="7" t="s">
        <v>46</v>
      </c>
      <c r="F15" s="10">
        <f t="shared" si="0"/>
        <v>2.0833333333333332E-2</v>
      </c>
      <c r="G15" s="9">
        <v>4</v>
      </c>
      <c r="H15" s="7" t="s">
        <v>27</v>
      </c>
    </row>
    <row r="16" spans="1:15" x14ac:dyDescent="0.25">
      <c r="A16" s="35"/>
      <c r="B16" s="7" t="s">
        <v>12</v>
      </c>
      <c r="C16" s="29" t="s">
        <v>47</v>
      </c>
      <c r="D16" s="26" t="s">
        <v>38</v>
      </c>
      <c r="E16" s="7" t="s">
        <v>11</v>
      </c>
      <c r="F16" s="10">
        <f t="shared" si="0"/>
        <v>6.25E-2</v>
      </c>
      <c r="G16" s="9">
        <v>12</v>
      </c>
      <c r="H16" s="7" t="s">
        <v>27</v>
      </c>
    </row>
    <row r="17" spans="1:8" x14ac:dyDescent="0.25">
      <c r="A17" s="35"/>
      <c r="B17" s="32" t="s">
        <v>12</v>
      </c>
      <c r="C17" s="29" t="s">
        <v>47</v>
      </c>
      <c r="D17" s="26" t="s">
        <v>39</v>
      </c>
      <c r="E17" s="32" t="s">
        <v>11</v>
      </c>
      <c r="F17" s="10">
        <f t="shared" si="0"/>
        <v>4.1666666666666664E-2</v>
      </c>
      <c r="G17" s="9">
        <v>8</v>
      </c>
      <c r="H17" s="7" t="s">
        <v>27</v>
      </c>
    </row>
    <row r="18" spans="1:8" x14ac:dyDescent="0.25">
      <c r="A18" s="35"/>
      <c r="B18" s="32" t="s">
        <v>12</v>
      </c>
      <c r="C18" s="29" t="s">
        <v>47</v>
      </c>
      <c r="D18" s="26" t="s">
        <v>40</v>
      </c>
      <c r="E18" s="32" t="s">
        <v>46</v>
      </c>
      <c r="F18" s="10">
        <f t="shared" si="0"/>
        <v>2.0833333333333332E-2</v>
      </c>
      <c r="G18" s="9">
        <v>4</v>
      </c>
      <c r="H18" s="7" t="s">
        <v>27</v>
      </c>
    </row>
    <row r="19" spans="1:8" x14ac:dyDescent="0.25">
      <c r="A19" s="35"/>
      <c r="B19" s="37" t="s">
        <v>12</v>
      </c>
      <c r="C19" s="29" t="s">
        <v>35</v>
      </c>
      <c r="D19" s="6" t="s">
        <v>50</v>
      </c>
      <c r="E19" s="8" t="s">
        <v>46</v>
      </c>
      <c r="F19" s="10">
        <f t="shared" si="0"/>
        <v>8.3333333333333329E-2</v>
      </c>
      <c r="G19" s="9">
        <v>16</v>
      </c>
      <c r="H19" s="7" t="s">
        <v>27</v>
      </c>
    </row>
    <row r="20" spans="1:8" x14ac:dyDescent="0.25">
      <c r="A20" s="35"/>
      <c r="B20" s="5" t="s">
        <v>52</v>
      </c>
      <c r="C20" s="29" t="s">
        <v>35</v>
      </c>
      <c r="D20" s="6" t="s">
        <v>51</v>
      </c>
      <c r="E20" s="8" t="s">
        <v>9</v>
      </c>
      <c r="F20" s="10">
        <f t="shared" si="0"/>
        <v>6.25E-2</v>
      </c>
      <c r="G20" s="9">
        <v>12</v>
      </c>
      <c r="H20" s="7" t="s">
        <v>28</v>
      </c>
    </row>
    <row r="21" spans="1:8" x14ac:dyDescent="0.25">
      <c r="A21" s="35"/>
      <c r="B21" s="5"/>
      <c r="C21" s="33"/>
      <c r="D21" s="33"/>
      <c r="E21" s="8"/>
      <c r="F21" s="10">
        <f t="shared" si="0"/>
        <v>0</v>
      </c>
      <c r="G21" s="9"/>
      <c r="H21" s="7"/>
    </row>
    <row r="22" spans="1:8" x14ac:dyDescent="0.25">
      <c r="A22" s="35"/>
      <c r="B22" s="5"/>
      <c r="C22" s="6"/>
      <c r="D22" s="6"/>
      <c r="E22" s="8"/>
      <c r="F22" s="10">
        <f t="shared" si="0"/>
        <v>0</v>
      </c>
      <c r="G22" s="9"/>
      <c r="H22" s="7"/>
    </row>
    <row r="23" spans="1:8" x14ac:dyDescent="0.25">
      <c r="B23" s="20"/>
      <c r="C23" s="21"/>
      <c r="D23" s="21"/>
      <c r="E23" s="22"/>
      <c r="F23" s="23"/>
      <c r="G23" s="25"/>
      <c r="H23" s="24"/>
    </row>
    <row r="24" spans="1:8" x14ac:dyDescent="0.25">
      <c r="B24" s="20"/>
      <c r="C24" s="21"/>
      <c r="D24" s="21"/>
      <c r="E24" s="22"/>
      <c r="F24" s="23"/>
      <c r="G24" s="25"/>
      <c r="H24" s="24"/>
    </row>
    <row r="25" spans="1:8" x14ac:dyDescent="0.25">
      <c r="B25" s="20"/>
      <c r="C25" s="24"/>
      <c r="D25" s="24"/>
      <c r="E25" s="22"/>
      <c r="F25" s="23"/>
      <c r="G25" s="25"/>
      <c r="H25" s="24"/>
    </row>
  </sheetData>
  <mergeCells count="3">
    <mergeCell ref="A1:H1"/>
    <mergeCell ref="A2:A22"/>
    <mergeCell ref="K1:O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Proyeccion inicial</vt:lpstr>
      <vt:lpstr>2do sprint</vt:lpstr>
      <vt:lpstr>EJ1- Opcion a</vt:lpstr>
      <vt:lpstr>EJ1- Opcion b</vt:lpstr>
      <vt:lpstr>EJ2- Opcion a</vt:lpstr>
      <vt:lpstr>EJ2- Opcion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PERALTA, CARLOS DANIEL</dc:creator>
  <cp:lastModifiedBy>PERALTA, CARLOS DANIEL</cp:lastModifiedBy>
  <dcterms:created xsi:type="dcterms:W3CDTF">2021-05-01T23:32:08Z</dcterms:created>
  <dcterms:modified xsi:type="dcterms:W3CDTF">2021-05-02T19:59:30Z</dcterms:modified>
</cp:coreProperties>
</file>