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84" yWindow="-108" windowWidth="11688" windowHeight="7080" activeTab="1"/>
  </bookViews>
  <sheets>
    <sheet name="Gym Time" sheetId="4" r:id="rId1"/>
    <sheet name="2013-14 Registration Summary" sheetId="3" r:id="rId2"/>
  </sheets>
  <calcPr calcId="125725"/>
  <fileRecoveryPr repairLoad="1"/>
</workbook>
</file>

<file path=xl/calcChain.xml><?xml version="1.0" encoding="utf-8"?>
<calcChain xmlns="http://schemas.openxmlformats.org/spreadsheetml/2006/main">
  <c r="M51" i="3"/>
  <c r="N51"/>
  <c r="O51"/>
  <c r="P51"/>
  <c r="M52"/>
  <c r="N52"/>
  <c r="O52"/>
  <c r="P52"/>
  <c r="M53"/>
  <c r="N53"/>
  <c r="O53"/>
  <c r="P53"/>
  <c r="M54"/>
  <c r="N54"/>
  <c r="O54"/>
  <c r="P54"/>
  <c r="M55"/>
  <c r="N55"/>
  <c r="O55"/>
  <c r="P55"/>
  <c r="M56"/>
  <c r="N56"/>
  <c r="O56"/>
  <c r="P56"/>
  <c r="M57"/>
  <c r="N57"/>
  <c r="O57"/>
  <c r="P57"/>
  <c r="M58"/>
  <c r="N58"/>
  <c r="O58"/>
  <c r="P58"/>
  <c r="M59"/>
  <c r="N59"/>
  <c r="O59"/>
  <c r="P59"/>
  <c r="M60"/>
  <c r="N60"/>
  <c r="O60"/>
  <c r="P60"/>
  <c r="M61"/>
  <c r="N61"/>
  <c r="O61"/>
  <c r="P61"/>
  <c r="M62"/>
  <c r="N62"/>
  <c r="O62"/>
  <c r="P62"/>
  <c r="P63"/>
  <c r="P64"/>
  <c r="P65"/>
  <c r="L52"/>
  <c r="L53"/>
  <c r="L54"/>
  <c r="L55"/>
  <c r="L56"/>
  <c r="L57"/>
  <c r="L58"/>
  <c r="L59"/>
  <c r="L60"/>
  <c r="L61"/>
  <c r="L62"/>
  <c r="L63"/>
  <c r="L64"/>
  <c r="L65"/>
  <c r="I52"/>
  <c r="I53"/>
  <c r="I54"/>
  <c r="I55"/>
  <c r="I56"/>
  <c r="I57"/>
  <c r="I58"/>
  <c r="I59"/>
  <c r="I60"/>
  <c r="I61"/>
  <c r="I62"/>
  <c r="E52"/>
  <c r="E53"/>
  <c r="E54"/>
  <c r="E55"/>
  <c r="E56"/>
  <c r="E57"/>
  <c r="E58"/>
  <c r="E59"/>
  <c r="E60"/>
  <c r="E61"/>
  <c r="E62"/>
  <c r="K64" l="1"/>
  <c r="G64"/>
  <c r="K63"/>
  <c r="K62"/>
  <c r="J62"/>
  <c r="H62"/>
  <c r="G62"/>
  <c r="F62"/>
  <c r="D62"/>
  <c r="C62"/>
  <c r="K61"/>
  <c r="J61"/>
  <c r="H61"/>
  <c r="G61"/>
  <c r="F61"/>
  <c r="D61"/>
  <c r="C61"/>
  <c r="K60"/>
  <c r="J60"/>
  <c r="H60"/>
  <c r="G60"/>
  <c r="F60"/>
  <c r="D60"/>
  <c r="C60"/>
  <c r="K59"/>
  <c r="J59"/>
  <c r="H59"/>
  <c r="G59"/>
  <c r="F59"/>
  <c r="D59"/>
  <c r="C59"/>
  <c r="K58"/>
  <c r="J58"/>
  <c r="H58"/>
  <c r="G58"/>
  <c r="F58"/>
  <c r="D58"/>
  <c r="C58"/>
  <c r="K57"/>
  <c r="J57"/>
  <c r="H57"/>
  <c r="G57"/>
  <c r="F57"/>
  <c r="D57"/>
  <c r="C57"/>
  <c r="K56"/>
  <c r="J56"/>
  <c r="H56"/>
  <c r="G56"/>
  <c r="F56"/>
  <c r="D56"/>
  <c r="C56"/>
  <c r="K55"/>
  <c r="J55"/>
  <c r="H55"/>
  <c r="G55"/>
  <c r="F55"/>
  <c r="D55"/>
  <c r="C55"/>
  <c r="K54"/>
  <c r="J54"/>
  <c r="H54"/>
  <c r="G54"/>
  <c r="F54"/>
  <c r="D54"/>
  <c r="C54"/>
  <c r="K53"/>
  <c r="J53"/>
  <c r="H53"/>
  <c r="G53"/>
  <c r="F53"/>
  <c r="D53"/>
  <c r="C53"/>
  <c r="K52"/>
  <c r="J52"/>
  <c r="H52"/>
  <c r="G52"/>
  <c r="F52"/>
  <c r="D52"/>
  <c r="C52"/>
  <c r="L51"/>
  <c r="K51"/>
  <c r="J51"/>
  <c r="I51"/>
  <c r="H51"/>
  <c r="G51"/>
  <c r="F51"/>
  <c r="E51"/>
  <c r="D51"/>
  <c r="C51"/>
  <c r="Q30" i="4" l="1"/>
  <c r="Q29"/>
  <c r="Q28"/>
  <c r="Q27"/>
  <c r="Q26"/>
  <c r="Q25"/>
  <c r="Q24"/>
  <c r="Q23"/>
  <c r="Q22"/>
  <c r="Q21"/>
  <c r="Q20"/>
  <c r="Q19"/>
  <c r="Q18"/>
  <c r="Q17"/>
  <c r="Q16"/>
  <c r="Q15"/>
  <c r="Q14"/>
  <c r="Q13"/>
  <c r="R24" l="1"/>
  <c r="R28"/>
  <c r="R20"/>
  <c r="R30"/>
  <c r="R26"/>
  <c r="R22"/>
  <c r="R18"/>
  <c r="R16"/>
  <c r="R14"/>
  <c r="R37"/>
  <c r="Q103" i="3" s="1"/>
  <c r="R38" i="4"/>
  <c r="Q104" i="3" s="1"/>
  <c r="J31" i="4"/>
  <c r="J92" i="3" s="1"/>
  <c r="L31" i="4"/>
  <c r="L92" i="3" s="1"/>
  <c r="K31" i="4"/>
  <c r="K92" i="3" s="1"/>
  <c r="J32" i="4"/>
  <c r="L32"/>
  <c r="L93" i="3" s="1"/>
  <c r="O32" i="4"/>
  <c r="O93" i="3" s="1"/>
  <c r="Q91"/>
  <c r="Q88"/>
  <c r="Q86"/>
  <c r="Q87"/>
  <c r="Q84"/>
  <c r="Q85"/>
  <c r="Q83"/>
  <c r="Q80"/>
  <c r="Q78"/>
  <c r="Q79"/>
  <c r="Q76"/>
  <c r="Q77"/>
  <c r="Q75"/>
  <c r="Q11" i="4"/>
  <c r="Q72" i="3" s="1"/>
  <c r="K93"/>
  <c r="C32" i="4"/>
  <c r="C93" i="3" s="1"/>
  <c r="D32" i="4"/>
  <c r="E32"/>
  <c r="E93" i="3" s="1"/>
  <c r="F32" i="4"/>
  <c r="F93" i="3" s="1"/>
  <c r="G32" i="4"/>
  <c r="G93" i="3" s="1"/>
  <c r="H32" i="4"/>
  <c r="H93" i="3" s="1"/>
  <c r="I32" i="4"/>
  <c r="I93" i="3" s="1"/>
  <c r="K32" i="4"/>
  <c r="M32"/>
  <c r="M93" i="3" s="1"/>
  <c r="N32" i="4"/>
  <c r="N93" i="3" s="1"/>
  <c r="P32" i="4"/>
  <c r="P93" i="3" s="1"/>
  <c r="C31" i="4"/>
  <c r="C92" i="3" s="1"/>
  <c r="C33" i="4"/>
  <c r="D31"/>
  <c r="D92" i="3" s="1"/>
  <c r="E31" i="4"/>
  <c r="E92" i="3" s="1"/>
  <c r="F31" i="4"/>
  <c r="G31"/>
  <c r="G92" i="3" s="1"/>
  <c r="H31" i="4"/>
  <c r="H92" i="3" s="1"/>
  <c r="I31" i="4"/>
  <c r="I92" i="3" s="1"/>
  <c r="M31" i="4"/>
  <c r="M33" s="1"/>
  <c r="N31"/>
  <c r="N92" i="3" s="1"/>
  <c r="O31" i="4"/>
  <c r="P31"/>
  <c r="P92" i="3" s="1"/>
  <c r="K22"/>
  <c r="K42"/>
  <c r="P43"/>
  <c r="P22"/>
  <c r="P42"/>
  <c r="L42"/>
  <c r="L43"/>
  <c r="H42"/>
  <c r="H63" s="1"/>
  <c r="H43"/>
  <c r="H64" s="1"/>
  <c r="D42"/>
  <c r="D63" s="1"/>
  <c r="D43"/>
  <c r="N42"/>
  <c r="N43"/>
  <c r="F42"/>
  <c r="F63" s="1"/>
  <c r="F43"/>
  <c r="F64" s="1"/>
  <c r="O42"/>
  <c r="O63" s="1"/>
  <c r="O43"/>
  <c r="G42"/>
  <c r="G43"/>
  <c r="I42"/>
  <c r="I63" s="1"/>
  <c r="I43"/>
  <c r="I64" s="1"/>
  <c r="M42"/>
  <c r="M43"/>
  <c r="C42"/>
  <c r="C43"/>
  <c r="C64" s="1"/>
  <c r="K43"/>
  <c r="K44" s="1"/>
  <c r="J42"/>
  <c r="J43"/>
  <c r="J64" s="1"/>
  <c r="Q41"/>
  <c r="Q40"/>
  <c r="Q39"/>
  <c r="Q38"/>
  <c r="Q37"/>
  <c r="Q36"/>
  <c r="Q35"/>
  <c r="Q34"/>
  <c r="Q33"/>
  <c r="Q32"/>
  <c r="Q31"/>
  <c r="Q30"/>
  <c r="L22"/>
  <c r="L23"/>
  <c r="H22"/>
  <c r="H23"/>
  <c r="D22"/>
  <c r="D23"/>
  <c r="N22"/>
  <c r="N63" s="1"/>
  <c r="N23"/>
  <c r="F22"/>
  <c r="F23"/>
  <c r="O22"/>
  <c r="O23"/>
  <c r="O64" s="1"/>
  <c r="G22"/>
  <c r="G23"/>
  <c r="I22"/>
  <c r="I23"/>
  <c r="M22"/>
  <c r="M23"/>
  <c r="C22"/>
  <c r="C23"/>
  <c r="K23"/>
  <c r="J22"/>
  <c r="J23"/>
  <c r="Q21"/>
  <c r="Q20"/>
  <c r="Q19"/>
  <c r="Q18"/>
  <c r="Q59" s="1"/>
  <c r="Q17"/>
  <c r="Q16"/>
  <c r="Q15"/>
  <c r="Q14"/>
  <c r="Q13"/>
  <c r="Q12"/>
  <c r="Q11"/>
  <c r="Q10"/>
  <c r="E22"/>
  <c r="E23"/>
  <c r="P23"/>
  <c r="E42"/>
  <c r="E43"/>
  <c r="E64" s="1"/>
  <c r="Q12" i="4"/>
  <c r="Q73" i="3" s="1"/>
  <c r="Q62" l="1"/>
  <c r="E63"/>
  <c r="N64"/>
  <c r="Q60"/>
  <c r="M64"/>
  <c r="M63"/>
  <c r="G63"/>
  <c r="C63"/>
  <c r="O106"/>
  <c r="Q61"/>
  <c r="D64"/>
  <c r="J63"/>
  <c r="Q58"/>
  <c r="Q57"/>
  <c r="Q56"/>
  <c r="Q55"/>
  <c r="Q54"/>
  <c r="Q53"/>
  <c r="Q52"/>
  <c r="Q51"/>
  <c r="O98"/>
  <c r="O99" s="1"/>
  <c r="O24"/>
  <c r="C24"/>
  <c r="C95" s="1"/>
  <c r="F24"/>
  <c r="F26" s="1"/>
  <c r="P44"/>
  <c r="P67" s="1"/>
  <c r="L44"/>
  <c r="L46" s="1"/>
  <c r="P24"/>
  <c r="S40"/>
  <c r="S34"/>
  <c r="S18"/>
  <c r="S14"/>
  <c r="S10"/>
  <c r="I44"/>
  <c r="R84"/>
  <c r="K33" i="4"/>
  <c r="J33"/>
  <c r="M92" i="3"/>
  <c r="M94" s="1"/>
  <c r="C94"/>
  <c r="J93"/>
  <c r="J94" s="1"/>
  <c r="N44"/>
  <c r="N46" s="1"/>
  <c r="E33" i="4"/>
  <c r="I94" i="3"/>
  <c r="S38" i="4"/>
  <c r="R104" i="3"/>
  <c r="P94"/>
  <c r="O33" i="4"/>
  <c r="I33"/>
  <c r="G94" i="3"/>
  <c r="G33" i="4"/>
  <c r="F33"/>
  <c r="Q32"/>
  <c r="Q93" i="3" s="1"/>
  <c r="R78"/>
  <c r="F92"/>
  <c r="F94" s="1"/>
  <c r="R12" i="4"/>
  <c r="S32" i="3"/>
  <c r="O44"/>
  <c r="N24"/>
  <c r="M44"/>
  <c r="M46" s="1"/>
  <c r="M24"/>
  <c r="J44"/>
  <c r="J46" s="1"/>
  <c r="J24"/>
  <c r="J26" s="1"/>
  <c r="I24"/>
  <c r="H44"/>
  <c r="H46" s="1"/>
  <c r="S17"/>
  <c r="G44"/>
  <c r="G46" s="1"/>
  <c r="G24"/>
  <c r="G26" s="1"/>
  <c r="D44"/>
  <c r="D46" s="1"/>
  <c r="S31"/>
  <c r="S12"/>
  <c r="S39"/>
  <c r="Q42"/>
  <c r="S42" s="1"/>
  <c r="F44"/>
  <c r="S35"/>
  <c r="S30"/>
  <c r="S16"/>
  <c r="S13"/>
  <c r="S36"/>
  <c r="S20"/>
  <c r="S38"/>
  <c r="Q43"/>
  <c r="S43" s="1"/>
  <c r="E44"/>
  <c r="E46" s="1"/>
  <c r="Q23"/>
  <c r="S21"/>
  <c r="E24"/>
  <c r="R72"/>
  <c r="K94"/>
  <c r="L94"/>
  <c r="P46"/>
  <c r="P95"/>
  <c r="P26"/>
  <c r="K46"/>
  <c r="N94"/>
  <c r="E94"/>
  <c r="H94"/>
  <c r="R76"/>
  <c r="R86"/>
  <c r="D93"/>
  <c r="D94" s="1"/>
  <c r="S19"/>
  <c r="S15"/>
  <c r="S11"/>
  <c r="Q22"/>
  <c r="K24"/>
  <c r="K65" s="1"/>
  <c r="K67" s="1"/>
  <c r="P33" i="4"/>
  <c r="N33"/>
  <c r="L33"/>
  <c r="Q81" i="3"/>
  <c r="R80" s="1"/>
  <c r="Q89"/>
  <c r="R88" s="1"/>
  <c r="Q31" i="4"/>
  <c r="Q92" i="3" s="1"/>
  <c r="S41"/>
  <c r="S37"/>
  <c r="S33"/>
  <c r="D24"/>
  <c r="H24"/>
  <c r="L24"/>
  <c r="C44"/>
  <c r="H33" i="4"/>
  <c r="D33"/>
  <c r="O92" i="3"/>
  <c r="O94" s="1"/>
  <c r="Q74"/>
  <c r="R74" s="1"/>
  <c r="Q82"/>
  <c r="R82" s="1"/>
  <c r="Q90"/>
  <c r="R90" s="1"/>
  <c r="E26" l="1"/>
  <c r="E65"/>
  <c r="E67" s="1"/>
  <c r="O95"/>
  <c r="O65"/>
  <c r="O67" s="1"/>
  <c r="N26"/>
  <c r="N65"/>
  <c r="N67" s="1"/>
  <c r="M95"/>
  <c r="M65"/>
  <c r="M67" s="1"/>
  <c r="I46"/>
  <c r="I65"/>
  <c r="I67" s="1"/>
  <c r="Q64"/>
  <c r="S64" s="1"/>
  <c r="Q63"/>
  <c r="S63" s="1"/>
  <c r="O26"/>
  <c r="C26"/>
  <c r="F95"/>
  <c r="F65"/>
  <c r="F67" s="1"/>
  <c r="S61"/>
  <c r="S23"/>
  <c r="O46"/>
  <c r="H65"/>
  <c r="H67" s="1"/>
  <c r="J95"/>
  <c r="D65"/>
  <c r="D67" s="1"/>
  <c r="R92"/>
  <c r="Q33" i="4"/>
  <c r="Q94" i="3" s="1"/>
  <c r="N95"/>
  <c r="M26"/>
  <c r="J65"/>
  <c r="J67" s="1"/>
  <c r="S53"/>
  <c r="I95"/>
  <c r="I26"/>
  <c r="G95"/>
  <c r="G65"/>
  <c r="G67" s="1"/>
  <c r="S58"/>
  <c r="S54"/>
  <c r="E95"/>
  <c r="S62"/>
  <c r="F46"/>
  <c r="S51"/>
  <c r="S57"/>
  <c r="S55"/>
  <c r="C46"/>
  <c r="C65"/>
  <c r="C67" s="1"/>
  <c r="Q44"/>
  <c r="S52"/>
  <c r="D26"/>
  <c r="D95"/>
  <c r="S60"/>
  <c r="L26"/>
  <c r="L95"/>
  <c r="S22"/>
  <c r="K26"/>
  <c r="K95"/>
  <c r="H26"/>
  <c r="H95"/>
  <c r="S59"/>
  <c r="S56"/>
  <c r="L67"/>
  <c r="Q24"/>
  <c r="S24" s="1"/>
  <c r="Q46" l="1"/>
  <c r="Q26"/>
  <c r="S44"/>
  <c r="Q65"/>
  <c r="S65" l="1"/>
  <c r="Q67"/>
</calcChain>
</file>

<file path=xl/sharedStrings.xml><?xml version="1.0" encoding="utf-8"?>
<sst xmlns="http://schemas.openxmlformats.org/spreadsheetml/2006/main" count="393" uniqueCount="76">
  <si>
    <t>Grade</t>
  </si>
  <si>
    <t>Gender</t>
  </si>
  <si>
    <t>BRG</t>
  </si>
  <si>
    <t>CTK</t>
  </si>
  <si>
    <t>IHM</t>
  </si>
  <si>
    <t>JUD</t>
  </si>
  <si>
    <t>OLA</t>
  </si>
  <si>
    <t>SJN</t>
  </si>
  <si>
    <t>SPC</t>
  </si>
  <si>
    <t>STM</t>
  </si>
  <si>
    <t>Variance</t>
  </si>
  <si>
    <t>3rd</t>
  </si>
  <si>
    <t>Boys</t>
  </si>
  <si>
    <t>Girls</t>
  </si>
  <si>
    <t>4th</t>
  </si>
  <si>
    <t>5th</t>
  </si>
  <si>
    <t>6th</t>
  </si>
  <si>
    <t>7th</t>
  </si>
  <si>
    <t>8th</t>
  </si>
  <si>
    <t>HSP</t>
  </si>
  <si>
    <t>SCL</t>
  </si>
  <si>
    <t>JOE</t>
  </si>
  <si>
    <t>Total</t>
  </si>
  <si>
    <t>Yr-to-Yr</t>
  </si>
  <si>
    <t>Avail Hrs</t>
  </si>
  <si>
    <t>Week HRs</t>
  </si>
  <si>
    <t>Totals</t>
  </si>
  <si>
    <t>SCS</t>
  </si>
  <si>
    <t>NDA</t>
  </si>
  <si>
    <t>Yr-to-Yr Var</t>
  </si>
  <si>
    <t>Gym Avail</t>
  </si>
  <si>
    <t>Tournaments</t>
  </si>
  <si>
    <t>1st Pref.</t>
  </si>
  <si>
    <t>2nd Pref.</t>
  </si>
  <si>
    <t>Team Summary by School/Parish</t>
  </si>
  <si>
    <t>Gym Availability by School/Parish</t>
  </si>
  <si>
    <t>Average Team Size Summary by School/Parish</t>
  </si>
  <si>
    <t>Championship Sat.</t>
  </si>
  <si>
    <t>8am - 9pm</t>
  </si>
  <si>
    <t>Co-Hosts</t>
  </si>
  <si>
    <t>Gym Availability by School/Parish for Tournament Play-In Games</t>
  </si>
  <si>
    <t>6pm - 9pm</t>
  </si>
  <si>
    <t>1pm - 6pm</t>
  </si>
  <si>
    <t>Saturdays</t>
  </si>
  <si>
    <t>Sundays</t>
  </si>
  <si>
    <t>Games per weekend</t>
  </si>
  <si>
    <t>Play-In Games Required</t>
  </si>
  <si>
    <t>Byes per weekend</t>
  </si>
  <si>
    <t>Number of Players Summary by School/Parish</t>
  </si>
  <si>
    <t>NDA*</t>
  </si>
  <si>
    <t>TRN</t>
  </si>
  <si>
    <t>Required Gym Time</t>
  </si>
  <si>
    <t>2012/2013 Basketball Registration Summary</t>
  </si>
  <si>
    <t>2012 Total</t>
  </si>
  <si>
    <t>2013/2014 Basketball Registration Summary</t>
  </si>
  <si>
    <t>2013 Total</t>
  </si>
  <si>
    <t>Note: Feb 2 is Super Bowl Sunday</t>
  </si>
  <si>
    <t>12pm - 4pm</t>
  </si>
  <si>
    <t>8-12 &amp; 5-9</t>
  </si>
  <si>
    <t>9am - 12pm</t>
  </si>
  <si>
    <t>3pm - 5pm</t>
  </si>
  <si>
    <t>8am - 7pm</t>
  </si>
  <si>
    <t>1pm - 4pm</t>
  </si>
  <si>
    <t>JOE, SJN</t>
  </si>
  <si>
    <t>9am - 5pm</t>
  </si>
  <si>
    <t>SCL, JUD</t>
  </si>
  <si>
    <t>SJN, IHM</t>
  </si>
  <si>
    <t>JOE, SJN, IHM, SPC</t>
  </si>
  <si>
    <t>JUD, SPC, STM</t>
  </si>
  <si>
    <t>10am - 5pm</t>
  </si>
  <si>
    <t>STM, IHM</t>
  </si>
  <si>
    <t>BRG, SPC</t>
  </si>
  <si>
    <t>4pm - 6pm</t>
  </si>
  <si>
    <t>8am - 3pm</t>
  </si>
  <si>
    <t>* Will be using Laird Gym on all weekends except Nov 2/3, Dec 7/8, Jan 11/12 &amp;  Jan 18/19 when Best Friends Park Gym will be used</t>
  </si>
  <si>
    <t>Blessed Trinity HS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</si>
</sst>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_);[Red]\(0\)"/>
    <numFmt numFmtId="166" formatCode="0.00_);[Red]\(0.00\)"/>
  </numFmts>
  <fonts count="6">
    <font>
      <sz val="10"/>
      <name val="Arial"/>
    </font>
    <font>
      <sz val="7"/>
      <name val="Arial Narrow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" fontId="1" fillId="0" borderId="1" applyNumberFormat="0">
      <alignment horizontal="center"/>
    </xf>
  </cellStyleXfs>
  <cellXfs count="87">
    <xf numFmtId="0" fontId="0" fillId="0" borderId="0" xfId="0"/>
    <xf numFmtId="0" fontId="0" fillId="0" borderId="0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3" fillId="0" borderId="0" xfId="0" applyFont="1"/>
    <xf numFmtId="0" fontId="0" fillId="3" borderId="3" xfId="0" applyFill="1" applyBorder="1"/>
    <xf numFmtId="164" fontId="3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0" fillId="3" borderId="3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0" borderId="0" xfId="0" applyBorder="1"/>
    <xf numFmtId="0" fontId="4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4" fillId="0" borderId="0" xfId="0" applyFont="1"/>
    <xf numFmtId="0" fontId="4" fillId="0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3" fillId="3" borderId="4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166" fontId="4" fillId="3" borderId="4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Normal" xfId="0" builtinId="0"/>
    <cellStyle name="sked by G/g" xfId="1"/>
  </cellStyles>
  <dxfs count="5">
    <dxf>
      <fill>
        <patternFill>
          <bgColor indexed="1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ont>
        <color theme="1"/>
      </font>
      <fill>
        <patternFill>
          <bgColor rgb="FFFF000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106680</xdr:rowOff>
    </xdr:from>
    <xdr:to>
      <xdr:col>3</xdr:col>
      <xdr:colOff>548640</xdr:colOff>
      <xdr:row>6</xdr:row>
      <xdr:rowOff>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" y="106680"/>
          <a:ext cx="259842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106680</xdr:rowOff>
    </xdr:from>
    <xdr:to>
      <xdr:col>3</xdr:col>
      <xdr:colOff>548640</xdr:colOff>
      <xdr:row>6</xdr:row>
      <xdr:rowOff>0</xdr:rowOff>
    </xdr:to>
    <xdr:pic>
      <xdr:nvPicPr>
        <xdr:cNvPr id="307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" y="106680"/>
          <a:ext cx="259842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S39"/>
  <sheetViews>
    <sheetView zoomScale="75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E11" sqref="E11:E29"/>
    </sheetView>
  </sheetViews>
  <sheetFormatPr defaultRowHeight="13.2"/>
  <cols>
    <col min="1" max="1" width="7.44140625" customWidth="1"/>
    <col min="2" max="2" width="11.44140625" customWidth="1"/>
    <col min="3" max="3" width="12" bestFit="1" customWidth="1"/>
    <col min="4" max="4" width="11" bestFit="1" customWidth="1"/>
    <col min="5" max="5" width="10.44140625" bestFit="1" customWidth="1"/>
    <col min="6" max="8" width="11" bestFit="1" customWidth="1"/>
    <col min="9" max="9" width="12" bestFit="1" customWidth="1"/>
    <col min="10" max="10" width="11" bestFit="1" customWidth="1"/>
    <col min="11" max="11" width="12" bestFit="1" customWidth="1"/>
    <col min="12" max="16" width="11" bestFit="1" customWidth="1"/>
    <col min="17" max="18" width="10.5546875" bestFit="1" customWidth="1"/>
    <col min="19" max="19" width="11.5546875" bestFit="1" customWidth="1"/>
    <col min="20" max="20" width="10" bestFit="1" customWidth="1"/>
    <col min="21" max="21" width="0" hidden="1" customWidth="1"/>
  </cols>
  <sheetData>
    <row r="3" spans="1:18" ht="12.75" customHeight="1">
      <c r="F3" s="62" t="s">
        <v>52</v>
      </c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8" ht="12.75" customHeight="1"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</row>
    <row r="5" spans="1:18" ht="12.75" customHeight="1"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</row>
    <row r="8" spans="1:18">
      <c r="A8" s="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A9" s="17" t="s">
        <v>35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>
      <c r="B10" s="3" t="s">
        <v>30</v>
      </c>
      <c r="C10" s="2" t="s">
        <v>2</v>
      </c>
      <c r="D10" s="2" t="s">
        <v>3</v>
      </c>
      <c r="E10" s="2" t="s">
        <v>19</v>
      </c>
      <c r="F10" s="2" t="s">
        <v>4</v>
      </c>
      <c r="G10" s="2" t="s">
        <v>21</v>
      </c>
      <c r="H10" s="2" t="s">
        <v>5</v>
      </c>
      <c r="I10" s="2" t="s">
        <v>49</v>
      </c>
      <c r="J10" s="2" t="s">
        <v>6</v>
      </c>
      <c r="K10" s="2" t="s">
        <v>20</v>
      </c>
      <c r="L10" s="2" t="s">
        <v>27</v>
      </c>
      <c r="M10" s="2" t="s">
        <v>7</v>
      </c>
      <c r="N10" s="2" t="s">
        <v>8</v>
      </c>
      <c r="O10" s="2" t="s">
        <v>9</v>
      </c>
      <c r="P10" s="3" t="s">
        <v>50</v>
      </c>
      <c r="Q10" s="3" t="s">
        <v>24</v>
      </c>
      <c r="R10" s="3" t="s">
        <v>25</v>
      </c>
    </row>
    <row r="11" spans="1:18">
      <c r="B11" s="15">
        <v>41580</v>
      </c>
      <c r="C11" s="8">
        <v>13</v>
      </c>
      <c r="D11" s="8">
        <v>13</v>
      </c>
      <c r="E11" s="8">
        <v>8</v>
      </c>
      <c r="F11" s="8">
        <v>13</v>
      </c>
      <c r="G11" s="8">
        <v>13</v>
      </c>
      <c r="H11" s="8">
        <v>13</v>
      </c>
      <c r="I11" s="8">
        <v>7</v>
      </c>
      <c r="J11" s="32">
        <v>13</v>
      </c>
      <c r="K11" s="8">
        <v>4</v>
      </c>
      <c r="L11" s="8"/>
      <c r="M11" s="8">
        <v>11</v>
      </c>
      <c r="N11" s="8">
        <v>13</v>
      </c>
      <c r="O11" s="8">
        <v>13</v>
      </c>
      <c r="P11" s="8">
        <v>3</v>
      </c>
      <c r="Q11" s="8">
        <f>SUM(C11:P11)</f>
        <v>137</v>
      </c>
      <c r="R11" s="7"/>
    </row>
    <row r="12" spans="1:18">
      <c r="B12" s="15">
        <v>41581</v>
      </c>
      <c r="C12" s="8"/>
      <c r="D12" s="8"/>
      <c r="E12" s="8"/>
      <c r="F12" s="8"/>
      <c r="G12" s="8">
        <v>5</v>
      </c>
      <c r="H12" s="8"/>
      <c r="I12" s="8"/>
      <c r="J12" s="32"/>
      <c r="K12" s="8"/>
      <c r="L12" s="8"/>
      <c r="M12" s="8">
        <v>3</v>
      </c>
      <c r="N12" s="8"/>
      <c r="O12" s="8"/>
      <c r="P12" s="8"/>
      <c r="Q12" s="8">
        <f>SUM(C12:O12)</f>
        <v>8</v>
      </c>
      <c r="R12" s="7">
        <f>Q11+Q12</f>
        <v>145</v>
      </c>
    </row>
    <row r="13" spans="1:18">
      <c r="B13" s="16">
        <v>41587</v>
      </c>
      <c r="C13" s="9">
        <v>13</v>
      </c>
      <c r="D13" s="21">
        <v>13</v>
      </c>
      <c r="E13" s="9">
        <v>8</v>
      </c>
      <c r="F13" s="9">
        <v>13</v>
      </c>
      <c r="G13" s="9">
        <v>13</v>
      </c>
      <c r="H13" s="9">
        <v>13</v>
      </c>
      <c r="I13" s="23"/>
      <c r="J13" s="9">
        <v>13</v>
      </c>
      <c r="K13" s="23">
        <v>4</v>
      </c>
      <c r="L13" s="23">
        <v>8</v>
      </c>
      <c r="M13" s="9">
        <v>11</v>
      </c>
      <c r="N13" s="9">
        <v>13</v>
      </c>
      <c r="O13" s="9">
        <v>13</v>
      </c>
      <c r="P13" s="9">
        <v>2</v>
      </c>
      <c r="Q13" s="34">
        <f>SUM(C13:P13)</f>
        <v>137</v>
      </c>
      <c r="R13" s="7"/>
    </row>
    <row r="14" spans="1:18">
      <c r="B14" s="16">
        <v>41588</v>
      </c>
      <c r="C14" s="9"/>
      <c r="D14" s="9">
        <v>5</v>
      </c>
      <c r="E14" s="9"/>
      <c r="F14" s="9"/>
      <c r="G14" s="9">
        <v>5</v>
      </c>
      <c r="H14" s="9"/>
      <c r="I14" s="9"/>
      <c r="J14" s="9"/>
      <c r="K14" s="9"/>
      <c r="L14" s="9"/>
      <c r="M14" s="9">
        <v>3</v>
      </c>
      <c r="N14" s="9"/>
      <c r="O14" s="9"/>
      <c r="P14" s="9"/>
      <c r="Q14" s="34">
        <f>SUM(C14:O14)</f>
        <v>13</v>
      </c>
      <c r="R14" s="7">
        <f>Q13+Q14</f>
        <v>150</v>
      </c>
    </row>
    <row r="15" spans="1:18">
      <c r="B15" s="15">
        <v>41594</v>
      </c>
      <c r="C15" s="8">
        <v>13</v>
      </c>
      <c r="D15" s="8">
        <v>13</v>
      </c>
      <c r="E15" s="8">
        <v>8</v>
      </c>
      <c r="F15" s="8">
        <v>13</v>
      </c>
      <c r="G15" s="8">
        <v>13</v>
      </c>
      <c r="H15" s="8">
        <v>13</v>
      </c>
      <c r="I15" s="8">
        <v>13</v>
      </c>
      <c r="J15" s="32">
        <v>13</v>
      </c>
      <c r="K15" s="8">
        <v>4</v>
      </c>
      <c r="L15" s="8">
        <v>8</v>
      </c>
      <c r="M15" s="8">
        <v>11</v>
      </c>
      <c r="N15" s="8">
        <v>13</v>
      </c>
      <c r="O15" s="8">
        <v>13</v>
      </c>
      <c r="P15" s="8">
        <v>3</v>
      </c>
      <c r="Q15" s="34">
        <f>SUM(C15:P15)</f>
        <v>151</v>
      </c>
      <c r="R15" s="7"/>
    </row>
    <row r="16" spans="1:18">
      <c r="B16" s="15">
        <v>41595</v>
      </c>
      <c r="C16" s="8"/>
      <c r="D16" s="8">
        <v>5</v>
      </c>
      <c r="E16" s="8"/>
      <c r="F16" s="8"/>
      <c r="G16" s="8">
        <v>5</v>
      </c>
      <c r="H16" s="8"/>
      <c r="I16" s="8"/>
      <c r="J16" s="32"/>
      <c r="K16" s="8"/>
      <c r="L16" s="8"/>
      <c r="M16" s="8">
        <v>3</v>
      </c>
      <c r="N16" s="8"/>
      <c r="O16" s="8"/>
      <c r="P16" s="8"/>
      <c r="Q16" s="34">
        <f>SUM(C16:O16)</f>
        <v>13</v>
      </c>
      <c r="R16" s="7">
        <f>Q15+Q16</f>
        <v>164</v>
      </c>
    </row>
    <row r="17" spans="2:18">
      <c r="B17" s="16">
        <v>41601</v>
      </c>
      <c r="C17" s="9">
        <v>13</v>
      </c>
      <c r="D17" s="21">
        <v>13</v>
      </c>
      <c r="E17" s="9">
        <v>8</v>
      </c>
      <c r="F17" s="9">
        <v>13</v>
      </c>
      <c r="G17" s="9">
        <v>13</v>
      </c>
      <c r="H17" s="9">
        <v>13</v>
      </c>
      <c r="I17" s="9">
        <v>13</v>
      </c>
      <c r="J17" s="9">
        <v>13</v>
      </c>
      <c r="K17" s="23">
        <v>4</v>
      </c>
      <c r="L17" s="23">
        <v>8</v>
      </c>
      <c r="M17" s="9">
        <v>11</v>
      </c>
      <c r="N17" s="9">
        <v>13</v>
      </c>
      <c r="O17" s="9">
        <v>13</v>
      </c>
      <c r="P17" s="9">
        <v>3</v>
      </c>
      <c r="Q17" s="34">
        <f>SUM(C17:P17)</f>
        <v>151</v>
      </c>
      <c r="R17" s="7"/>
    </row>
    <row r="18" spans="2:18">
      <c r="B18" s="16">
        <v>41602</v>
      </c>
      <c r="C18" s="9"/>
      <c r="D18" s="9">
        <v>5</v>
      </c>
      <c r="E18" s="9"/>
      <c r="F18" s="9"/>
      <c r="G18" s="9">
        <v>5</v>
      </c>
      <c r="H18" s="9"/>
      <c r="I18" s="9"/>
      <c r="J18" s="9"/>
      <c r="K18" s="9"/>
      <c r="L18" s="9"/>
      <c r="M18" s="9">
        <v>3</v>
      </c>
      <c r="N18" s="9"/>
      <c r="O18" s="9"/>
      <c r="P18" s="9"/>
      <c r="Q18" s="34">
        <f>SUM(C18:O18)</f>
        <v>13</v>
      </c>
      <c r="R18" s="7">
        <f>Q17+Q18</f>
        <v>164</v>
      </c>
    </row>
    <row r="19" spans="2:18">
      <c r="B19" s="15">
        <v>41615</v>
      </c>
      <c r="C19" s="8">
        <v>13</v>
      </c>
      <c r="D19" s="8">
        <v>13</v>
      </c>
      <c r="E19" s="8">
        <v>8</v>
      </c>
      <c r="F19" s="8">
        <v>13</v>
      </c>
      <c r="G19" s="8">
        <v>13</v>
      </c>
      <c r="H19" s="8">
        <v>13</v>
      </c>
      <c r="I19" s="8">
        <v>7</v>
      </c>
      <c r="J19" s="32">
        <v>13</v>
      </c>
      <c r="K19" s="8">
        <v>4</v>
      </c>
      <c r="L19" s="8">
        <v>8</v>
      </c>
      <c r="M19" s="8">
        <v>11</v>
      </c>
      <c r="N19" s="8">
        <v>13</v>
      </c>
      <c r="O19" s="8">
        <v>13</v>
      </c>
      <c r="P19" s="8">
        <v>2</v>
      </c>
      <c r="Q19" s="34">
        <f>SUM(C19:P19)</f>
        <v>144</v>
      </c>
      <c r="R19" s="7"/>
    </row>
    <row r="20" spans="2:18">
      <c r="B20" s="15">
        <v>41616</v>
      </c>
      <c r="C20" s="8"/>
      <c r="D20" s="8"/>
      <c r="E20" s="8"/>
      <c r="F20" s="8"/>
      <c r="G20" s="8">
        <v>5</v>
      </c>
      <c r="H20" s="8"/>
      <c r="I20" s="8"/>
      <c r="J20" s="32"/>
      <c r="K20" s="8"/>
      <c r="L20" s="8"/>
      <c r="M20" s="8">
        <v>3</v>
      </c>
      <c r="N20" s="8"/>
      <c r="O20" s="8"/>
      <c r="P20" s="8"/>
      <c r="Q20" s="34">
        <f>SUM(C20:O20)</f>
        <v>8</v>
      </c>
      <c r="R20" s="7">
        <f>Q19+Q20</f>
        <v>152</v>
      </c>
    </row>
    <row r="21" spans="2:18">
      <c r="B21" s="16">
        <v>41622</v>
      </c>
      <c r="C21" s="9">
        <v>13</v>
      </c>
      <c r="D21" s="9">
        <v>13</v>
      </c>
      <c r="E21" s="9">
        <v>8</v>
      </c>
      <c r="F21" s="9">
        <v>13</v>
      </c>
      <c r="G21" s="9">
        <v>13</v>
      </c>
      <c r="H21" s="9">
        <v>13</v>
      </c>
      <c r="I21" s="23">
        <v>13</v>
      </c>
      <c r="J21" s="9">
        <v>13</v>
      </c>
      <c r="K21" s="23">
        <v>4</v>
      </c>
      <c r="L21" s="23">
        <v>8</v>
      </c>
      <c r="M21" s="9">
        <v>11</v>
      </c>
      <c r="N21" s="9">
        <v>13</v>
      </c>
      <c r="O21" s="9">
        <v>13</v>
      </c>
      <c r="P21" s="9">
        <v>3</v>
      </c>
      <c r="Q21" s="34">
        <f>SUM(C21:P21)</f>
        <v>151</v>
      </c>
      <c r="R21" s="7"/>
    </row>
    <row r="22" spans="2:18">
      <c r="B22" s="16">
        <v>41623</v>
      </c>
      <c r="C22" s="9"/>
      <c r="D22" s="9">
        <v>2</v>
      </c>
      <c r="E22" s="9"/>
      <c r="F22" s="9"/>
      <c r="G22" s="9">
        <v>5</v>
      </c>
      <c r="H22" s="9"/>
      <c r="I22" s="9"/>
      <c r="J22" s="9"/>
      <c r="K22" s="9"/>
      <c r="L22" s="9"/>
      <c r="M22" s="9">
        <v>3</v>
      </c>
      <c r="N22" s="9"/>
      <c r="O22" s="9"/>
      <c r="P22" s="9"/>
      <c r="Q22" s="34">
        <f>SUM(C22:O22)</f>
        <v>10</v>
      </c>
      <c r="R22" s="7">
        <f>Q21+Q22</f>
        <v>161</v>
      </c>
    </row>
    <row r="23" spans="2:18">
      <c r="B23" s="15">
        <v>41629</v>
      </c>
      <c r="C23" s="8">
        <v>13</v>
      </c>
      <c r="D23" s="8"/>
      <c r="E23" s="8">
        <v>8</v>
      </c>
      <c r="F23" s="8">
        <v>13</v>
      </c>
      <c r="G23" s="8">
        <v>13</v>
      </c>
      <c r="H23" s="8">
        <v>13</v>
      </c>
      <c r="I23" s="8">
        <v>13</v>
      </c>
      <c r="J23" s="32">
        <v>13</v>
      </c>
      <c r="K23" s="8">
        <v>4</v>
      </c>
      <c r="L23" s="8"/>
      <c r="M23" s="8">
        <v>11</v>
      </c>
      <c r="N23" s="8">
        <v>13</v>
      </c>
      <c r="O23" s="8">
        <v>13</v>
      </c>
      <c r="P23" s="8">
        <v>3</v>
      </c>
      <c r="Q23" s="34">
        <f>SUM(C23:P23)</f>
        <v>130</v>
      </c>
      <c r="R23" s="7"/>
    </row>
    <row r="24" spans="2:18">
      <c r="B24" s="15">
        <v>41630</v>
      </c>
      <c r="C24" s="8"/>
      <c r="D24" s="8"/>
      <c r="E24" s="8"/>
      <c r="F24" s="8"/>
      <c r="G24" s="8">
        <v>5</v>
      </c>
      <c r="H24" s="8"/>
      <c r="I24" s="8"/>
      <c r="J24" s="32"/>
      <c r="K24" s="8"/>
      <c r="L24" s="8"/>
      <c r="M24" s="8">
        <v>3</v>
      </c>
      <c r="N24" s="8"/>
      <c r="O24" s="8"/>
      <c r="P24" s="8"/>
      <c r="Q24" s="34">
        <f>SUM(C24:O24)</f>
        <v>8</v>
      </c>
      <c r="R24" s="7">
        <f>Q23+Q24</f>
        <v>138</v>
      </c>
    </row>
    <row r="25" spans="2:18">
      <c r="B25" s="16">
        <v>41650</v>
      </c>
      <c r="C25" s="9">
        <v>13</v>
      </c>
      <c r="D25" s="9">
        <v>13</v>
      </c>
      <c r="E25" s="9">
        <v>8</v>
      </c>
      <c r="F25" s="9">
        <v>13</v>
      </c>
      <c r="G25" s="9">
        <v>13</v>
      </c>
      <c r="H25" s="9">
        <v>13</v>
      </c>
      <c r="I25" s="23">
        <v>7</v>
      </c>
      <c r="J25" s="9">
        <v>13</v>
      </c>
      <c r="K25" s="23">
        <v>4</v>
      </c>
      <c r="L25" s="23">
        <v>8</v>
      </c>
      <c r="M25" s="9">
        <v>11</v>
      </c>
      <c r="N25" s="9">
        <v>13</v>
      </c>
      <c r="O25" s="9">
        <v>13</v>
      </c>
      <c r="P25" s="9">
        <v>3</v>
      </c>
      <c r="Q25" s="34">
        <f>SUM(C25:P25)</f>
        <v>145</v>
      </c>
      <c r="R25" s="7"/>
    </row>
    <row r="26" spans="2:18">
      <c r="B26" s="16">
        <v>41651</v>
      </c>
      <c r="C26" s="9">
        <v>5</v>
      </c>
      <c r="D26" s="9"/>
      <c r="E26" s="9"/>
      <c r="F26" s="9"/>
      <c r="G26" s="9">
        <v>5</v>
      </c>
      <c r="H26" s="9"/>
      <c r="I26" s="9"/>
      <c r="J26" s="9"/>
      <c r="K26" s="9"/>
      <c r="L26" s="9"/>
      <c r="M26" s="9">
        <v>3</v>
      </c>
      <c r="N26" s="9"/>
      <c r="O26" s="9"/>
      <c r="P26" s="9"/>
      <c r="Q26" s="34">
        <f>SUM(C26:O26)</f>
        <v>13</v>
      </c>
      <c r="R26" s="7">
        <f>Q25+Q26</f>
        <v>158</v>
      </c>
    </row>
    <row r="27" spans="2:18">
      <c r="B27" s="15">
        <v>41657</v>
      </c>
      <c r="C27" s="8">
        <v>13</v>
      </c>
      <c r="D27" s="8">
        <v>13</v>
      </c>
      <c r="E27" s="8">
        <v>8</v>
      </c>
      <c r="F27" s="8">
        <v>13</v>
      </c>
      <c r="G27" s="8">
        <v>13</v>
      </c>
      <c r="H27" s="8">
        <v>13</v>
      </c>
      <c r="I27" s="8">
        <v>7</v>
      </c>
      <c r="J27" s="32">
        <v>13</v>
      </c>
      <c r="K27" s="8">
        <v>4</v>
      </c>
      <c r="L27" s="8">
        <v>8</v>
      </c>
      <c r="M27" s="8">
        <v>11</v>
      </c>
      <c r="N27" s="8">
        <v>13</v>
      </c>
      <c r="O27" s="8">
        <v>13</v>
      </c>
      <c r="P27" s="8">
        <v>3</v>
      </c>
      <c r="Q27" s="34">
        <f>SUM(C27:P27)</f>
        <v>145</v>
      </c>
      <c r="R27" s="7"/>
    </row>
    <row r="28" spans="2:18">
      <c r="B28" s="15">
        <v>41658</v>
      </c>
      <c r="C28" s="8"/>
      <c r="D28" s="8"/>
      <c r="E28" s="8"/>
      <c r="F28" s="8"/>
      <c r="G28" s="8">
        <v>5</v>
      </c>
      <c r="H28" s="8"/>
      <c r="I28" s="8"/>
      <c r="J28" s="32"/>
      <c r="K28" s="8"/>
      <c r="L28" s="8"/>
      <c r="M28" s="8">
        <v>3</v>
      </c>
      <c r="N28" s="8"/>
      <c r="O28" s="8"/>
      <c r="P28" s="8"/>
      <c r="Q28" s="34">
        <f>SUM(C28:O28)</f>
        <v>8</v>
      </c>
      <c r="R28" s="7">
        <f>Q27+Q28</f>
        <v>153</v>
      </c>
    </row>
    <row r="29" spans="2:18">
      <c r="B29" s="16">
        <v>41664</v>
      </c>
      <c r="C29" s="9"/>
      <c r="D29" s="9">
        <v>7</v>
      </c>
      <c r="E29" s="9">
        <v>8</v>
      </c>
      <c r="F29" s="9">
        <v>13</v>
      </c>
      <c r="G29" s="9">
        <v>8</v>
      </c>
      <c r="H29" s="9">
        <v>13</v>
      </c>
      <c r="I29" s="23">
        <v>13</v>
      </c>
      <c r="J29" s="9">
        <v>13</v>
      </c>
      <c r="K29" s="23">
        <v>4</v>
      </c>
      <c r="L29" s="23">
        <v>8</v>
      </c>
      <c r="M29" s="9">
        <v>11</v>
      </c>
      <c r="N29" s="9">
        <v>13</v>
      </c>
      <c r="O29" s="9"/>
      <c r="P29" s="9">
        <v>3</v>
      </c>
      <c r="Q29" s="34">
        <f>SUM(C29:P29)</f>
        <v>114</v>
      </c>
      <c r="R29" s="7"/>
    </row>
    <row r="30" spans="2:18">
      <c r="B30" s="16">
        <v>41665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3</v>
      </c>
      <c r="N30" s="9"/>
      <c r="O30" s="9">
        <v>5</v>
      </c>
      <c r="P30" s="9"/>
      <c r="Q30" s="34">
        <f>SUM(C30:O30)</f>
        <v>8</v>
      </c>
      <c r="R30" s="7">
        <f>Q29+Q30</f>
        <v>122</v>
      </c>
    </row>
    <row r="31" spans="2:18">
      <c r="B31" s="15" t="s">
        <v>43</v>
      </c>
      <c r="C31" s="8">
        <f>C11+C13+C15+C17+C19+C21+C23+C25+C27+C29</f>
        <v>117</v>
      </c>
      <c r="D31" s="8">
        <f t="shared" ref="D31:O31" si="0">D11+D13+D15+D17+D19+D21+D23+D25+D27+D29</f>
        <v>111</v>
      </c>
      <c r="E31" s="8">
        <f t="shared" si="0"/>
        <v>80</v>
      </c>
      <c r="F31" s="8">
        <f t="shared" si="0"/>
        <v>130</v>
      </c>
      <c r="G31" s="8">
        <f t="shared" si="0"/>
        <v>125</v>
      </c>
      <c r="H31" s="8">
        <f t="shared" si="0"/>
        <v>130</v>
      </c>
      <c r="I31" s="8">
        <f t="shared" si="0"/>
        <v>93</v>
      </c>
      <c r="J31" s="8">
        <f t="shared" si="0"/>
        <v>130</v>
      </c>
      <c r="K31" s="8">
        <f t="shared" si="0"/>
        <v>40</v>
      </c>
      <c r="L31" s="8">
        <f t="shared" si="0"/>
        <v>64</v>
      </c>
      <c r="M31" s="8">
        <f t="shared" si="0"/>
        <v>110</v>
      </c>
      <c r="N31" s="8">
        <f t="shared" si="0"/>
        <v>130</v>
      </c>
      <c r="O31" s="8">
        <f t="shared" si="0"/>
        <v>117</v>
      </c>
      <c r="P31" s="8">
        <f>P11+P13+P15+P17+P19+P21+P23+P25+P27+P29</f>
        <v>28</v>
      </c>
      <c r="Q31" s="8">
        <f>SUM(C31:P31)</f>
        <v>1405</v>
      </c>
      <c r="R31" s="20"/>
    </row>
    <row r="32" spans="2:18">
      <c r="B32" s="15" t="s">
        <v>44</v>
      </c>
      <c r="C32" s="8">
        <f>C12+C14+C16+C18+C20+C22+C24+C26+C28+C30</f>
        <v>5</v>
      </c>
      <c r="D32" s="8">
        <f t="shared" ref="D32:O32" si="1">D12+D14+D16+D18+D20+D22+D24+D26+D28+D30</f>
        <v>17</v>
      </c>
      <c r="E32" s="8">
        <f t="shared" si="1"/>
        <v>0</v>
      </c>
      <c r="F32" s="8">
        <f t="shared" si="1"/>
        <v>0</v>
      </c>
      <c r="G32" s="8">
        <f t="shared" si="1"/>
        <v>45</v>
      </c>
      <c r="H32" s="8">
        <f t="shared" si="1"/>
        <v>0</v>
      </c>
      <c r="I32" s="8">
        <f t="shared" si="1"/>
        <v>0</v>
      </c>
      <c r="J32" s="8">
        <f t="shared" si="1"/>
        <v>0</v>
      </c>
      <c r="K32" s="8">
        <f t="shared" si="1"/>
        <v>0</v>
      </c>
      <c r="L32" s="8">
        <f t="shared" si="1"/>
        <v>0</v>
      </c>
      <c r="M32" s="8">
        <f t="shared" si="1"/>
        <v>30</v>
      </c>
      <c r="N32" s="8">
        <f t="shared" si="1"/>
        <v>0</v>
      </c>
      <c r="O32" s="8">
        <f t="shared" si="1"/>
        <v>5</v>
      </c>
      <c r="P32" s="8">
        <f>P12+P14+P16+P18+P20+P22+P24+P26+P28+P30</f>
        <v>0</v>
      </c>
      <c r="Q32" s="8">
        <f>SUM(C32:P32)</f>
        <v>102</v>
      </c>
      <c r="R32" s="20"/>
    </row>
    <row r="33" spans="1:19" s="13" customFormat="1">
      <c r="B33" s="15" t="s">
        <v>22</v>
      </c>
      <c r="C33" s="10">
        <f t="shared" ref="C33:P33" si="2">C31+C32</f>
        <v>122</v>
      </c>
      <c r="D33" s="10">
        <f t="shared" si="2"/>
        <v>128</v>
      </c>
      <c r="E33" s="10">
        <f t="shared" si="2"/>
        <v>80</v>
      </c>
      <c r="F33" s="10">
        <f t="shared" si="2"/>
        <v>130</v>
      </c>
      <c r="G33" s="10">
        <f t="shared" si="2"/>
        <v>170</v>
      </c>
      <c r="H33" s="10">
        <f t="shared" si="2"/>
        <v>130</v>
      </c>
      <c r="I33" s="10">
        <f t="shared" si="2"/>
        <v>93</v>
      </c>
      <c r="J33" s="10">
        <f t="shared" si="2"/>
        <v>130</v>
      </c>
      <c r="K33" s="10">
        <f t="shared" si="2"/>
        <v>40</v>
      </c>
      <c r="L33" s="10">
        <f t="shared" si="2"/>
        <v>64</v>
      </c>
      <c r="M33" s="10">
        <f t="shared" si="2"/>
        <v>140</v>
      </c>
      <c r="N33" s="10">
        <f t="shared" si="2"/>
        <v>130</v>
      </c>
      <c r="O33" s="10">
        <f t="shared" si="2"/>
        <v>122</v>
      </c>
      <c r="P33" s="10">
        <f t="shared" si="2"/>
        <v>28</v>
      </c>
      <c r="Q33" s="8">
        <f>SUM(C33:P33)</f>
        <v>1507</v>
      </c>
      <c r="R33"/>
    </row>
    <row r="36" spans="1:19">
      <c r="A36" s="17" t="s">
        <v>40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9">
      <c r="B37" s="15">
        <v>41669</v>
      </c>
      <c r="C37" s="8">
        <v>3</v>
      </c>
      <c r="D37" s="8">
        <v>3</v>
      </c>
      <c r="E37" s="8">
        <v>3</v>
      </c>
      <c r="F37" s="8">
        <v>3</v>
      </c>
      <c r="G37" s="8">
        <v>3</v>
      </c>
      <c r="H37" s="8">
        <v>3</v>
      </c>
      <c r="I37" s="8"/>
      <c r="J37" s="8">
        <v>3</v>
      </c>
      <c r="K37" s="8">
        <v>3</v>
      </c>
      <c r="L37" s="8">
        <v>3</v>
      </c>
      <c r="M37" s="8">
        <v>3</v>
      </c>
      <c r="N37" s="8"/>
      <c r="O37" s="8">
        <v>3</v>
      </c>
      <c r="P37" s="8">
        <v>3</v>
      </c>
      <c r="Q37" s="27">
        <v>3</v>
      </c>
      <c r="R37" s="14">
        <f>SUM(C37:Q37)</f>
        <v>39</v>
      </c>
    </row>
    <row r="38" spans="1:19">
      <c r="B38" s="15">
        <v>41670</v>
      </c>
      <c r="C38" s="8">
        <v>3</v>
      </c>
      <c r="D38" s="8">
        <v>3</v>
      </c>
      <c r="E38" s="8">
        <v>3</v>
      </c>
      <c r="F38" s="8">
        <v>3</v>
      </c>
      <c r="G38" s="8">
        <v>3</v>
      </c>
      <c r="H38" s="8">
        <v>3</v>
      </c>
      <c r="I38" s="8"/>
      <c r="J38" s="8">
        <v>3</v>
      </c>
      <c r="K38" s="8">
        <v>3</v>
      </c>
      <c r="L38" s="8">
        <v>3</v>
      </c>
      <c r="M38" s="8">
        <v>3</v>
      </c>
      <c r="N38" s="8"/>
      <c r="O38" s="8">
        <v>3</v>
      </c>
      <c r="P38" s="8">
        <v>3</v>
      </c>
      <c r="Q38" s="27">
        <v>3</v>
      </c>
      <c r="R38" s="14">
        <f>SUM(C38:Q38)</f>
        <v>39</v>
      </c>
      <c r="S38" s="7">
        <f>R37+R38</f>
        <v>78</v>
      </c>
    </row>
    <row r="39" spans="1:19">
      <c r="S39" s="20"/>
    </row>
  </sheetData>
  <mergeCells count="1">
    <mergeCell ref="F3:P5"/>
  </mergeCells>
  <phoneticPr fontId="2" type="noConversion"/>
  <conditionalFormatting sqref="R12 P15 P17 P19 P21 P23 P25 P27 P29 P11:P13 R14 R16 R18 R20 R22 R24 R26 R28 R30 Q11:Q33">
    <cfRule type="cellIs" dxfId="4" priority="1" stopIfTrue="1" operator="lessThan">
      <formula>#REF!</formula>
    </cfRule>
  </conditionalFormatting>
  <pageMargins left="0.25" right="0.25" top="0.25" bottom="0.25" header="0.5" footer="0.5"/>
  <pageSetup scale="50" orientation="portrait" horizontalDpi="4294967292" verticalDpi="300" r:id="rId1"/>
  <headerFooter alignWithMargins="0"/>
  <ignoredErrors>
    <ignoredError sqref="Q11 R37:R38 Q30:R30 R13:R29" formulaRange="1"/>
    <ignoredError sqref="Q13:Q29 Q12" formula="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113"/>
  <sheetViews>
    <sheetView tabSelected="1" zoomScale="80" zoomScaleNormal="80" workbookViewId="0">
      <selection activeCell="A7" sqref="A7"/>
    </sheetView>
  </sheetViews>
  <sheetFormatPr defaultRowHeight="13.2"/>
  <cols>
    <col min="1" max="1" width="7.44140625" customWidth="1"/>
    <col min="2" max="2" width="11.44140625" customWidth="1"/>
    <col min="3" max="3" width="12" bestFit="1" customWidth="1"/>
    <col min="4" max="4" width="11" bestFit="1" customWidth="1"/>
    <col min="5" max="5" width="10.44140625" bestFit="1" customWidth="1"/>
    <col min="6" max="8" width="11" bestFit="1" customWidth="1"/>
    <col min="9" max="9" width="12" bestFit="1" customWidth="1"/>
    <col min="10" max="10" width="11" bestFit="1" customWidth="1"/>
    <col min="11" max="11" width="12" bestFit="1" customWidth="1"/>
    <col min="12" max="17" width="11" bestFit="1" customWidth="1"/>
    <col min="18" max="18" width="10.5546875" bestFit="1" customWidth="1"/>
    <col min="19" max="19" width="11.5546875" bestFit="1" customWidth="1"/>
    <col min="20" max="20" width="10" bestFit="1" customWidth="1"/>
    <col min="21" max="21" width="0" hidden="1" customWidth="1"/>
  </cols>
  <sheetData>
    <row r="3" spans="1:21" ht="12.75" customHeight="1">
      <c r="F3" s="62" t="s">
        <v>54</v>
      </c>
      <c r="G3" s="62"/>
      <c r="H3" s="62"/>
      <c r="I3" s="62"/>
      <c r="J3" s="62"/>
      <c r="K3" s="62"/>
      <c r="L3" s="62"/>
      <c r="M3" s="62"/>
      <c r="N3" s="62"/>
      <c r="O3" s="62"/>
      <c r="P3" s="62"/>
      <c r="Q3" s="26"/>
    </row>
    <row r="4" spans="1:21" ht="12.75" customHeight="1"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26"/>
    </row>
    <row r="5" spans="1:21" ht="12.75" customHeight="1"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26"/>
    </row>
    <row r="8" spans="1:21" ht="12.75" customHeight="1">
      <c r="A8" s="13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>
        <v>2013</v>
      </c>
      <c r="R8" s="2">
        <v>2012</v>
      </c>
      <c r="S8" s="2" t="s">
        <v>23</v>
      </c>
      <c r="T8" s="1"/>
      <c r="U8" s="1"/>
    </row>
    <row r="9" spans="1:21">
      <c r="A9" s="3" t="s">
        <v>0</v>
      </c>
      <c r="B9" s="3" t="s">
        <v>1</v>
      </c>
      <c r="C9" s="3" t="s">
        <v>2</v>
      </c>
      <c r="D9" s="3" t="s">
        <v>3</v>
      </c>
      <c r="E9" s="3" t="s">
        <v>19</v>
      </c>
      <c r="F9" s="3" t="s">
        <v>4</v>
      </c>
      <c r="G9" s="3" t="s">
        <v>21</v>
      </c>
      <c r="H9" s="3" t="s">
        <v>5</v>
      </c>
      <c r="I9" s="3" t="s">
        <v>28</v>
      </c>
      <c r="J9" s="3" t="s">
        <v>6</v>
      </c>
      <c r="K9" s="3" t="s">
        <v>20</v>
      </c>
      <c r="L9" s="3" t="s">
        <v>27</v>
      </c>
      <c r="M9" s="3" t="s">
        <v>7</v>
      </c>
      <c r="N9" s="3" t="s">
        <v>8</v>
      </c>
      <c r="O9" s="3" t="s">
        <v>9</v>
      </c>
      <c r="P9" s="3" t="s">
        <v>50</v>
      </c>
      <c r="Q9" s="4" t="s">
        <v>22</v>
      </c>
      <c r="R9" s="4" t="s">
        <v>22</v>
      </c>
      <c r="S9" s="4" t="s">
        <v>10</v>
      </c>
    </row>
    <row r="10" spans="1:21">
      <c r="A10" s="65" t="s">
        <v>11</v>
      </c>
      <c r="B10" s="8" t="s">
        <v>12</v>
      </c>
      <c r="C10" s="8">
        <v>3</v>
      </c>
      <c r="D10" s="8">
        <v>2</v>
      </c>
      <c r="E10" s="8">
        <v>1</v>
      </c>
      <c r="F10" s="8">
        <v>3</v>
      </c>
      <c r="G10" s="8">
        <v>2</v>
      </c>
      <c r="H10" s="8">
        <v>2</v>
      </c>
      <c r="I10" s="8">
        <v>2</v>
      </c>
      <c r="J10" s="8">
        <v>2</v>
      </c>
      <c r="K10" s="8"/>
      <c r="L10" s="8">
        <v>2</v>
      </c>
      <c r="M10" s="8">
        <v>1</v>
      </c>
      <c r="N10" s="8">
        <v>2</v>
      </c>
      <c r="O10" s="8">
        <v>2</v>
      </c>
      <c r="P10" s="8"/>
      <c r="Q10" s="8">
        <f t="shared" ref="Q10:Q24" si="0">SUM(C10:P10)</f>
        <v>24</v>
      </c>
      <c r="R10" s="8">
        <v>23</v>
      </c>
      <c r="S10" s="11">
        <f>Q10-R10</f>
        <v>1</v>
      </c>
    </row>
    <row r="11" spans="1:21">
      <c r="A11" s="66"/>
      <c r="B11" s="9" t="s">
        <v>13</v>
      </c>
      <c r="C11" s="9">
        <v>1</v>
      </c>
      <c r="D11" s="9">
        <v>2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/>
      <c r="L11" s="9">
        <v>2</v>
      </c>
      <c r="M11" s="9">
        <v>1</v>
      </c>
      <c r="N11" s="9">
        <v>2</v>
      </c>
      <c r="O11" s="9">
        <v>1</v>
      </c>
      <c r="P11" s="9"/>
      <c r="Q11" s="9">
        <f t="shared" si="0"/>
        <v>15</v>
      </c>
      <c r="R11" s="9">
        <v>14</v>
      </c>
      <c r="S11" s="12">
        <f t="shared" ref="S11:S24" si="1">Q11-R11</f>
        <v>1</v>
      </c>
    </row>
    <row r="12" spans="1:21">
      <c r="A12" s="65" t="s">
        <v>14</v>
      </c>
      <c r="B12" s="8" t="s">
        <v>12</v>
      </c>
      <c r="C12" s="8">
        <v>2</v>
      </c>
      <c r="D12" s="8">
        <v>2</v>
      </c>
      <c r="E12" s="8">
        <v>1</v>
      </c>
      <c r="F12" s="8">
        <v>2</v>
      </c>
      <c r="G12" s="8">
        <v>2</v>
      </c>
      <c r="H12" s="8">
        <v>1</v>
      </c>
      <c r="I12" s="8">
        <v>2</v>
      </c>
      <c r="J12" s="8">
        <v>3</v>
      </c>
      <c r="K12" s="8"/>
      <c r="L12" s="8">
        <v>2</v>
      </c>
      <c r="M12" s="8">
        <v>1</v>
      </c>
      <c r="N12" s="8">
        <v>2</v>
      </c>
      <c r="O12" s="8">
        <v>2</v>
      </c>
      <c r="P12" s="8"/>
      <c r="Q12" s="8">
        <f t="shared" si="0"/>
        <v>22</v>
      </c>
      <c r="R12" s="8">
        <v>28</v>
      </c>
      <c r="S12" s="11">
        <f t="shared" si="1"/>
        <v>-6</v>
      </c>
    </row>
    <row r="13" spans="1:21">
      <c r="A13" s="66"/>
      <c r="B13" s="9" t="s">
        <v>13</v>
      </c>
      <c r="C13" s="9">
        <v>1</v>
      </c>
      <c r="D13" s="9">
        <v>2</v>
      </c>
      <c r="E13" s="9">
        <v>1</v>
      </c>
      <c r="F13" s="9">
        <v>2</v>
      </c>
      <c r="G13" s="9">
        <v>1</v>
      </c>
      <c r="H13" s="9">
        <v>1</v>
      </c>
      <c r="I13" s="9">
        <v>2</v>
      </c>
      <c r="J13" s="9">
        <v>1</v>
      </c>
      <c r="K13" s="9"/>
      <c r="L13" s="9">
        <v>1</v>
      </c>
      <c r="M13" s="9">
        <v>1</v>
      </c>
      <c r="N13" s="9">
        <v>1</v>
      </c>
      <c r="O13" s="9">
        <v>2</v>
      </c>
      <c r="P13" s="9"/>
      <c r="Q13" s="9">
        <f t="shared" si="0"/>
        <v>16</v>
      </c>
      <c r="R13" s="9">
        <v>18</v>
      </c>
      <c r="S13" s="12">
        <f t="shared" si="1"/>
        <v>-2</v>
      </c>
    </row>
    <row r="14" spans="1:21">
      <c r="A14" s="65" t="s">
        <v>15</v>
      </c>
      <c r="B14" s="8" t="s">
        <v>12</v>
      </c>
      <c r="C14" s="8">
        <v>2</v>
      </c>
      <c r="D14" s="8">
        <v>3</v>
      </c>
      <c r="E14" s="8">
        <v>2</v>
      </c>
      <c r="F14" s="8">
        <v>2</v>
      </c>
      <c r="G14" s="8">
        <v>2</v>
      </c>
      <c r="H14" s="8">
        <v>3</v>
      </c>
      <c r="I14" s="8">
        <v>1</v>
      </c>
      <c r="J14" s="8">
        <v>2</v>
      </c>
      <c r="K14" s="8">
        <v>1</v>
      </c>
      <c r="L14" s="8">
        <v>1</v>
      </c>
      <c r="M14" s="8">
        <v>1</v>
      </c>
      <c r="N14" s="8">
        <v>2</v>
      </c>
      <c r="O14" s="8">
        <v>3</v>
      </c>
      <c r="P14" s="8">
        <v>1</v>
      </c>
      <c r="Q14" s="8">
        <f t="shared" si="0"/>
        <v>26</v>
      </c>
      <c r="R14" s="8">
        <v>25</v>
      </c>
      <c r="S14" s="11">
        <f t="shared" si="1"/>
        <v>1</v>
      </c>
    </row>
    <row r="15" spans="1:21">
      <c r="A15" s="66"/>
      <c r="B15" s="9" t="s">
        <v>13</v>
      </c>
      <c r="C15" s="9">
        <v>2</v>
      </c>
      <c r="D15" s="9">
        <v>2</v>
      </c>
      <c r="E15" s="9">
        <v>1</v>
      </c>
      <c r="F15" s="9">
        <v>1</v>
      </c>
      <c r="G15" s="9">
        <v>2</v>
      </c>
      <c r="H15" s="9">
        <v>1</v>
      </c>
      <c r="I15" s="9">
        <v>3</v>
      </c>
      <c r="J15" s="9">
        <v>3</v>
      </c>
      <c r="K15" s="9"/>
      <c r="L15" s="9"/>
      <c r="M15" s="9"/>
      <c r="N15" s="9">
        <v>2</v>
      </c>
      <c r="O15" s="9"/>
      <c r="P15" s="9"/>
      <c r="Q15" s="9">
        <f t="shared" si="0"/>
        <v>17</v>
      </c>
      <c r="R15" s="9">
        <v>21</v>
      </c>
      <c r="S15" s="12">
        <f t="shared" si="1"/>
        <v>-4</v>
      </c>
    </row>
    <row r="16" spans="1:21">
      <c r="A16" s="65" t="s">
        <v>16</v>
      </c>
      <c r="B16" s="8" t="s">
        <v>12</v>
      </c>
      <c r="C16" s="8">
        <v>2</v>
      </c>
      <c r="D16" s="8">
        <v>2</v>
      </c>
      <c r="E16" s="8">
        <v>1</v>
      </c>
      <c r="F16" s="8">
        <v>1</v>
      </c>
      <c r="G16" s="8">
        <v>2</v>
      </c>
      <c r="H16" s="8">
        <v>4</v>
      </c>
      <c r="I16" s="8">
        <v>2</v>
      </c>
      <c r="J16" s="8">
        <v>3</v>
      </c>
      <c r="K16" s="8"/>
      <c r="L16" s="8">
        <v>1</v>
      </c>
      <c r="M16" s="8">
        <v>2</v>
      </c>
      <c r="N16" s="8">
        <v>2</v>
      </c>
      <c r="O16" s="8">
        <v>3</v>
      </c>
      <c r="P16" s="8"/>
      <c r="Q16" s="8">
        <f t="shared" si="0"/>
        <v>25</v>
      </c>
      <c r="R16" s="8">
        <v>27</v>
      </c>
      <c r="S16" s="11">
        <f t="shared" si="1"/>
        <v>-2</v>
      </c>
    </row>
    <row r="17" spans="1:21">
      <c r="A17" s="66"/>
      <c r="B17" s="9" t="s">
        <v>13</v>
      </c>
      <c r="C17" s="9">
        <v>2</v>
      </c>
      <c r="D17" s="9">
        <v>2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2</v>
      </c>
      <c r="K17" s="9"/>
      <c r="L17" s="9">
        <v>1</v>
      </c>
      <c r="M17" s="9">
        <v>1</v>
      </c>
      <c r="N17" s="9">
        <v>2</v>
      </c>
      <c r="O17" s="9">
        <v>2</v>
      </c>
      <c r="P17" s="9"/>
      <c r="Q17" s="9">
        <f t="shared" si="0"/>
        <v>17</v>
      </c>
      <c r="R17" s="9">
        <v>15</v>
      </c>
      <c r="S17" s="12">
        <f t="shared" si="1"/>
        <v>2</v>
      </c>
    </row>
    <row r="18" spans="1:21">
      <c r="A18" s="65" t="s">
        <v>17</v>
      </c>
      <c r="B18" s="8" t="s">
        <v>12</v>
      </c>
      <c r="C18" s="8">
        <v>3</v>
      </c>
      <c r="D18" s="8">
        <v>1</v>
      </c>
      <c r="E18" s="8"/>
      <c r="F18" s="8">
        <v>2</v>
      </c>
      <c r="G18" s="8">
        <v>2</v>
      </c>
      <c r="H18" s="8">
        <v>3</v>
      </c>
      <c r="I18" s="8">
        <v>1</v>
      </c>
      <c r="J18" s="8">
        <v>3</v>
      </c>
      <c r="K18" s="8">
        <v>2</v>
      </c>
      <c r="L18" s="8">
        <v>1</v>
      </c>
      <c r="M18" s="8">
        <v>2</v>
      </c>
      <c r="N18" s="8">
        <v>2</v>
      </c>
      <c r="O18" s="8">
        <v>2</v>
      </c>
      <c r="P18" s="8"/>
      <c r="Q18" s="8">
        <f t="shared" si="0"/>
        <v>24</v>
      </c>
      <c r="R18" s="8">
        <v>22</v>
      </c>
      <c r="S18" s="11">
        <f t="shared" si="1"/>
        <v>2</v>
      </c>
    </row>
    <row r="19" spans="1:21">
      <c r="A19" s="66"/>
      <c r="B19" s="9" t="s">
        <v>13</v>
      </c>
      <c r="C19" s="9"/>
      <c r="D19" s="9">
        <v>1</v>
      </c>
      <c r="E19" s="9"/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/>
      <c r="L19" s="9"/>
      <c r="M19" s="9">
        <v>1</v>
      </c>
      <c r="N19" s="9">
        <v>1</v>
      </c>
      <c r="O19" s="9">
        <v>2</v>
      </c>
      <c r="P19" s="9"/>
      <c r="Q19" s="9">
        <f t="shared" si="0"/>
        <v>10</v>
      </c>
      <c r="R19" s="9">
        <v>13</v>
      </c>
      <c r="S19" s="12">
        <f t="shared" si="1"/>
        <v>-3</v>
      </c>
    </row>
    <row r="20" spans="1:21">
      <c r="A20" s="65" t="s">
        <v>18</v>
      </c>
      <c r="B20" s="36" t="s">
        <v>12</v>
      </c>
      <c r="C20" s="36">
        <v>2</v>
      </c>
      <c r="D20" s="36">
        <v>2</v>
      </c>
      <c r="E20" s="36"/>
      <c r="F20" s="36">
        <v>1</v>
      </c>
      <c r="G20" s="36">
        <v>1</v>
      </c>
      <c r="H20" s="36">
        <v>3</v>
      </c>
      <c r="I20" s="36">
        <v>1</v>
      </c>
      <c r="J20" s="36">
        <v>3</v>
      </c>
      <c r="K20" s="36"/>
      <c r="L20" s="36">
        <v>1</v>
      </c>
      <c r="M20" s="36">
        <v>2</v>
      </c>
      <c r="N20" s="36">
        <v>2</v>
      </c>
      <c r="O20" s="36">
        <v>2</v>
      </c>
      <c r="P20" s="36">
        <v>1</v>
      </c>
      <c r="Q20" s="36">
        <f t="shared" si="0"/>
        <v>21</v>
      </c>
      <c r="R20" s="36">
        <v>23</v>
      </c>
      <c r="S20" s="11">
        <f t="shared" si="1"/>
        <v>-2</v>
      </c>
    </row>
    <row r="21" spans="1:21" ht="13.8" thickBot="1">
      <c r="A21" s="64"/>
      <c r="B21" s="43" t="s">
        <v>13</v>
      </c>
      <c r="C21" s="43">
        <v>1</v>
      </c>
      <c r="D21" s="43">
        <v>1</v>
      </c>
      <c r="E21" s="43"/>
      <c r="F21" s="43">
        <v>1</v>
      </c>
      <c r="G21" s="43">
        <v>1</v>
      </c>
      <c r="H21" s="43">
        <v>1</v>
      </c>
      <c r="I21" s="43">
        <v>1</v>
      </c>
      <c r="J21" s="43">
        <v>1</v>
      </c>
      <c r="K21" s="43">
        <v>1</v>
      </c>
      <c r="L21" s="43"/>
      <c r="M21" s="43">
        <v>1</v>
      </c>
      <c r="N21" s="43">
        <v>1</v>
      </c>
      <c r="O21" s="43">
        <v>1</v>
      </c>
      <c r="P21" s="43"/>
      <c r="Q21" s="43">
        <f t="shared" si="0"/>
        <v>11</v>
      </c>
      <c r="R21" s="43">
        <v>11</v>
      </c>
      <c r="S21" s="55">
        <f t="shared" si="1"/>
        <v>0</v>
      </c>
    </row>
    <row r="22" spans="1:21" s="13" customFormat="1">
      <c r="A22" s="63" t="s">
        <v>26</v>
      </c>
      <c r="B22" s="58" t="s">
        <v>12</v>
      </c>
      <c r="C22" s="58">
        <f>C10+C12+C14+C16+C18+C20</f>
        <v>14</v>
      </c>
      <c r="D22" s="58">
        <f t="shared" ref="D22:P22" si="2">D10+D12+D14+D16+D18+D20</f>
        <v>12</v>
      </c>
      <c r="E22" s="58">
        <f t="shared" si="2"/>
        <v>5</v>
      </c>
      <c r="F22" s="58">
        <f t="shared" si="2"/>
        <v>11</v>
      </c>
      <c r="G22" s="58">
        <f t="shared" si="2"/>
        <v>11</v>
      </c>
      <c r="H22" s="58">
        <f t="shared" si="2"/>
        <v>16</v>
      </c>
      <c r="I22" s="58">
        <f t="shared" si="2"/>
        <v>9</v>
      </c>
      <c r="J22" s="58">
        <f t="shared" si="2"/>
        <v>16</v>
      </c>
      <c r="K22" s="58">
        <f t="shared" si="2"/>
        <v>3</v>
      </c>
      <c r="L22" s="58">
        <f t="shared" si="2"/>
        <v>8</v>
      </c>
      <c r="M22" s="58">
        <f t="shared" si="2"/>
        <v>9</v>
      </c>
      <c r="N22" s="58">
        <f t="shared" si="2"/>
        <v>12</v>
      </c>
      <c r="O22" s="58">
        <f t="shared" si="2"/>
        <v>14</v>
      </c>
      <c r="P22" s="58">
        <f t="shared" si="2"/>
        <v>2</v>
      </c>
      <c r="Q22" s="58">
        <f t="shared" si="0"/>
        <v>142</v>
      </c>
      <c r="R22" s="58">
        <v>148</v>
      </c>
      <c r="S22" s="59">
        <f t="shared" si="1"/>
        <v>-6</v>
      </c>
    </row>
    <row r="23" spans="1:21" s="13" customFormat="1" ht="13.8" thickBot="1">
      <c r="A23" s="64"/>
      <c r="B23" s="50" t="s">
        <v>13</v>
      </c>
      <c r="C23" s="50">
        <f>C11+C13+C15+C17+C19+C21</f>
        <v>7</v>
      </c>
      <c r="D23" s="50">
        <f t="shared" ref="D23:P23" si="3">D11+D13+D15+D17+D19+D21</f>
        <v>10</v>
      </c>
      <c r="E23" s="50">
        <f t="shared" si="3"/>
        <v>4</v>
      </c>
      <c r="F23" s="50">
        <f t="shared" si="3"/>
        <v>7</v>
      </c>
      <c r="G23" s="50">
        <f t="shared" si="3"/>
        <v>7</v>
      </c>
      <c r="H23" s="50">
        <f t="shared" si="3"/>
        <v>6</v>
      </c>
      <c r="I23" s="50">
        <f t="shared" si="3"/>
        <v>9</v>
      </c>
      <c r="J23" s="50">
        <f t="shared" si="3"/>
        <v>9</v>
      </c>
      <c r="K23" s="50">
        <f t="shared" si="3"/>
        <v>1</v>
      </c>
      <c r="L23" s="50">
        <f t="shared" si="3"/>
        <v>4</v>
      </c>
      <c r="M23" s="50">
        <f t="shared" si="3"/>
        <v>5</v>
      </c>
      <c r="N23" s="50">
        <f t="shared" si="3"/>
        <v>9</v>
      </c>
      <c r="O23" s="50">
        <f t="shared" si="3"/>
        <v>8</v>
      </c>
      <c r="P23" s="50">
        <f t="shared" si="3"/>
        <v>0</v>
      </c>
      <c r="Q23" s="50">
        <f t="shared" si="0"/>
        <v>86</v>
      </c>
      <c r="R23" s="50">
        <v>92</v>
      </c>
      <c r="S23" s="57">
        <f t="shared" si="1"/>
        <v>-6</v>
      </c>
    </row>
    <row r="24" spans="1:21">
      <c r="A24" s="1"/>
      <c r="B24" s="47" t="s">
        <v>55</v>
      </c>
      <c r="C24" s="47">
        <f t="shared" ref="C24:H24" si="4">SUM(C22:C23)</f>
        <v>21</v>
      </c>
      <c r="D24" s="47">
        <f t="shared" si="4"/>
        <v>22</v>
      </c>
      <c r="E24" s="47">
        <f t="shared" si="4"/>
        <v>9</v>
      </c>
      <c r="F24" s="47">
        <f t="shared" si="4"/>
        <v>18</v>
      </c>
      <c r="G24" s="47">
        <f t="shared" si="4"/>
        <v>18</v>
      </c>
      <c r="H24" s="47">
        <f t="shared" si="4"/>
        <v>22</v>
      </c>
      <c r="I24" s="47">
        <f>SUM(I22:I23)</f>
        <v>18</v>
      </c>
      <c r="J24" s="47">
        <f>SUM(J22:J23)</f>
        <v>25</v>
      </c>
      <c r="K24" s="47">
        <f t="shared" ref="K24:P24" si="5">SUM(K22:K23)</f>
        <v>4</v>
      </c>
      <c r="L24" s="47">
        <f t="shared" si="5"/>
        <v>12</v>
      </c>
      <c r="M24" s="47">
        <f>SUM(M22:M23)</f>
        <v>14</v>
      </c>
      <c r="N24" s="47">
        <f t="shared" si="5"/>
        <v>21</v>
      </c>
      <c r="O24" s="47">
        <f t="shared" si="5"/>
        <v>22</v>
      </c>
      <c r="P24" s="47">
        <f t="shared" si="5"/>
        <v>2</v>
      </c>
      <c r="Q24" s="47">
        <f t="shared" si="0"/>
        <v>228</v>
      </c>
      <c r="R24" s="47">
        <v>240</v>
      </c>
      <c r="S24" s="56">
        <f t="shared" si="1"/>
        <v>-12</v>
      </c>
    </row>
    <row r="25" spans="1:21">
      <c r="A25" s="1"/>
      <c r="B25" s="9" t="s">
        <v>53</v>
      </c>
      <c r="C25" s="9">
        <v>21</v>
      </c>
      <c r="D25" s="9">
        <v>23</v>
      </c>
      <c r="E25" s="9">
        <v>11</v>
      </c>
      <c r="F25" s="9">
        <v>18</v>
      </c>
      <c r="G25" s="9">
        <v>17</v>
      </c>
      <c r="H25" s="9">
        <v>24</v>
      </c>
      <c r="I25" s="9">
        <v>15</v>
      </c>
      <c r="J25" s="9">
        <v>26</v>
      </c>
      <c r="K25" s="9">
        <v>5</v>
      </c>
      <c r="L25" s="9">
        <v>10</v>
      </c>
      <c r="M25" s="9">
        <v>17</v>
      </c>
      <c r="N25" s="9">
        <v>25</v>
      </c>
      <c r="O25" s="9">
        <v>23</v>
      </c>
      <c r="P25" s="9">
        <v>5</v>
      </c>
      <c r="Q25" s="9">
        <v>240</v>
      </c>
      <c r="R25" s="1"/>
      <c r="S25" s="1"/>
    </row>
    <row r="26" spans="1:21">
      <c r="A26" s="1"/>
      <c r="B26" s="8" t="s">
        <v>29</v>
      </c>
      <c r="C26" s="11">
        <f>C24-C25</f>
        <v>0</v>
      </c>
      <c r="D26" s="11">
        <f t="shared" ref="D26:P26" si="6">D24-D25</f>
        <v>-1</v>
      </c>
      <c r="E26" s="11">
        <f t="shared" si="6"/>
        <v>-2</v>
      </c>
      <c r="F26" s="11">
        <f t="shared" si="6"/>
        <v>0</v>
      </c>
      <c r="G26" s="11">
        <f>G24-G25</f>
        <v>1</v>
      </c>
      <c r="H26" s="11">
        <f>H24-H25</f>
        <v>-2</v>
      </c>
      <c r="I26" s="11">
        <f>I24-I25</f>
        <v>3</v>
      </c>
      <c r="J26" s="11">
        <f>J24-J25</f>
        <v>-1</v>
      </c>
      <c r="K26" s="11">
        <f t="shared" si="6"/>
        <v>-1</v>
      </c>
      <c r="L26" s="11">
        <f t="shared" si="6"/>
        <v>2</v>
      </c>
      <c r="M26" s="11">
        <f>M24-M25</f>
        <v>-3</v>
      </c>
      <c r="N26" s="11">
        <f t="shared" si="6"/>
        <v>-4</v>
      </c>
      <c r="O26" s="11">
        <f t="shared" si="6"/>
        <v>-1</v>
      </c>
      <c r="P26" s="11">
        <f t="shared" si="6"/>
        <v>-3</v>
      </c>
      <c r="Q26" s="11">
        <f>SUM(C26:P26)</f>
        <v>-12</v>
      </c>
      <c r="R26" s="1"/>
      <c r="S26" s="1"/>
    </row>
    <row r="28" spans="1:21" ht="12.75" customHeight="1">
      <c r="A28" s="13" t="s">
        <v>48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>
        <v>2013</v>
      </c>
      <c r="R28" s="2">
        <v>2012</v>
      </c>
      <c r="S28" s="2" t="s">
        <v>23</v>
      </c>
      <c r="T28" s="1"/>
      <c r="U28" s="1"/>
    </row>
    <row r="29" spans="1:21">
      <c r="A29" s="3" t="s">
        <v>0</v>
      </c>
      <c r="B29" s="3" t="s">
        <v>1</v>
      </c>
      <c r="C29" s="3" t="s">
        <v>2</v>
      </c>
      <c r="D29" s="3" t="s">
        <v>3</v>
      </c>
      <c r="E29" s="3" t="s">
        <v>19</v>
      </c>
      <c r="F29" s="3" t="s">
        <v>4</v>
      </c>
      <c r="G29" s="3" t="s">
        <v>21</v>
      </c>
      <c r="H29" s="3" t="s">
        <v>5</v>
      </c>
      <c r="I29" s="3" t="s">
        <v>28</v>
      </c>
      <c r="J29" s="3" t="s">
        <v>6</v>
      </c>
      <c r="K29" s="3" t="s">
        <v>20</v>
      </c>
      <c r="L29" s="3" t="s">
        <v>27</v>
      </c>
      <c r="M29" s="3" t="s">
        <v>7</v>
      </c>
      <c r="N29" s="3" t="s">
        <v>8</v>
      </c>
      <c r="O29" s="3" t="s">
        <v>9</v>
      </c>
      <c r="P29" s="3" t="s">
        <v>50</v>
      </c>
      <c r="Q29" s="4" t="s">
        <v>22</v>
      </c>
      <c r="R29" s="4" t="s">
        <v>22</v>
      </c>
      <c r="S29" s="4" t="s">
        <v>10</v>
      </c>
    </row>
    <row r="30" spans="1:21">
      <c r="A30" s="65" t="s">
        <v>11</v>
      </c>
      <c r="B30" s="8" t="s">
        <v>12</v>
      </c>
      <c r="C30" s="8">
        <v>24</v>
      </c>
      <c r="D30" s="8">
        <v>16</v>
      </c>
      <c r="E30" s="8">
        <v>10</v>
      </c>
      <c r="F30" s="8">
        <v>27</v>
      </c>
      <c r="G30" s="8">
        <v>17</v>
      </c>
      <c r="H30" s="8">
        <v>16</v>
      </c>
      <c r="I30" s="8">
        <v>19</v>
      </c>
      <c r="J30" s="8">
        <v>22</v>
      </c>
      <c r="K30" s="8"/>
      <c r="L30" s="8">
        <v>20</v>
      </c>
      <c r="M30" s="8">
        <v>10</v>
      </c>
      <c r="N30" s="8">
        <v>20</v>
      </c>
      <c r="O30" s="8">
        <v>19</v>
      </c>
      <c r="P30" s="8"/>
      <c r="Q30" s="8">
        <f t="shared" ref="Q30:Q44" si="7">SUM(C30:P30)</f>
        <v>220</v>
      </c>
      <c r="R30" s="8">
        <v>197</v>
      </c>
      <c r="S30" s="11">
        <f>Q30-R30</f>
        <v>23</v>
      </c>
    </row>
    <row r="31" spans="1:21">
      <c r="A31" s="66"/>
      <c r="B31" s="9" t="s">
        <v>13</v>
      </c>
      <c r="C31" s="9">
        <v>11</v>
      </c>
      <c r="D31" s="9">
        <v>18</v>
      </c>
      <c r="E31" s="9">
        <v>8</v>
      </c>
      <c r="F31" s="9">
        <v>11</v>
      </c>
      <c r="G31" s="9">
        <v>8</v>
      </c>
      <c r="H31" s="9">
        <v>8</v>
      </c>
      <c r="I31" s="9">
        <v>8</v>
      </c>
      <c r="J31" s="9">
        <v>11</v>
      </c>
      <c r="K31" s="9"/>
      <c r="L31" s="9">
        <v>20</v>
      </c>
      <c r="M31" s="9">
        <v>10</v>
      </c>
      <c r="N31" s="9">
        <v>17</v>
      </c>
      <c r="O31" s="9">
        <v>12</v>
      </c>
      <c r="P31" s="9"/>
      <c r="Q31" s="9">
        <f t="shared" si="7"/>
        <v>142</v>
      </c>
      <c r="R31" s="9">
        <v>119</v>
      </c>
      <c r="S31" s="12">
        <f t="shared" ref="S31:S44" si="8">Q31-R31</f>
        <v>23</v>
      </c>
    </row>
    <row r="32" spans="1:21">
      <c r="A32" s="65" t="s">
        <v>14</v>
      </c>
      <c r="B32" s="8" t="s">
        <v>12</v>
      </c>
      <c r="C32" s="8">
        <v>18</v>
      </c>
      <c r="D32" s="8">
        <v>19</v>
      </c>
      <c r="E32" s="8">
        <v>10</v>
      </c>
      <c r="F32" s="8">
        <v>16</v>
      </c>
      <c r="G32" s="8">
        <v>15</v>
      </c>
      <c r="H32" s="8">
        <v>11</v>
      </c>
      <c r="I32" s="8">
        <v>16</v>
      </c>
      <c r="J32" s="8">
        <v>26</v>
      </c>
      <c r="K32" s="8"/>
      <c r="L32" s="8">
        <v>16</v>
      </c>
      <c r="M32" s="8">
        <v>8</v>
      </c>
      <c r="N32" s="8">
        <v>16</v>
      </c>
      <c r="O32" s="8">
        <v>18</v>
      </c>
      <c r="P32" s="8"/>
      <c r="Q32" s="8">
        <f t="shared" si="7"/>
        <v>189</v>
      </c>
      <c r="R32" s="8">
        <v>240</v>
      </c>
      <c r="S32" s="11">
        <f t="shared" si="8"/>
        <v>-51</v>
      </c>
    </row>
    <row r="33" spans="1:19">
      <c r="A33" s="66"/>
      <c r="B33" s="9" t="s">
        <v>13</v>
      </c>
      <c r="C33" s="9">
        <v>8</v>
      </c>
      <c r="D33" s="9">
        <v>17</v>
      </c>
      <c r="E33" s="9">
        <v>11</v>
      </c>
      <c r="F33" s="9">
        <v>16</v>
      </c>
      <c r="G33" s="9">
        <v>10</v>
      </c>
      <c r="H33" s="9">
        <v>12</v>
      </c>
      <c r="I33" s="9">
        <v>19</v>
      </c>
      <c r="J33" s="9">
        <v>11</v>
      </c>
      <c r="K33" s="9"/>
      <c r="L33" s="9">
        <v>9</v>
      </c>
      <c r="M33" s="9">
        <v>12</v>
      </c>
      <c r="N33" s="9">
        <v>11</v>
      </c>
      <c r="O33" s="9">
        <v>19</v>
      </c>
      <c r="P33" s="9"/>
      <c r="Q33" s="9">
        <f t="shared" si="7"/>
        <v>155</v>
      </c>
      <c r="R33" s="9">
        <v>149</v>
      </c>
      <c r="S33" s="12">
        <f t="shared" si="8"/>
        <v>6</v>
      </c>
    </row>
    <row r="34" spans="1:19">
      <c r="A34" s="65" t="s">
        <v>15</v>
      </c>
      <c r="B34" s="8" t="s">
        <v>12</v>
      </c>
      <c r="C34" s="8">
        <v>20</v>
      </c>
      <c r="D34" s="8">
        <v>24</v>
      </c>
      <c r="E34" s="8">
        <v>16</v>
      </c>
      <c r="F34" s="8">
        <v>20</v>
      </c>
      <c r="G34" s="8">
        <v>16</v>
      </c>
      <c r="H34" s="8">
        <v>25</v>
      </c>
      <c r="I34" s="8">
        <v>12</v>
      </c>
      <c r="J34" s="8">
        <v>20</v>
      </c>
      <c r="K34" s="8">
        <v>10</v>
      </c>
      <c r="L34" s="8">
        <v>10</v>
      </c>
      <c r="M34" s="8">
        <v>11</v>
      </c>
      <c r="N34" s="8">
        <v>18</v>
      </c>
      <c r="O34" s="8">
        <v>30</v>
      </c>
      <c r="P34" s="8">
        <v>8</v>
      </c>
      <c r="Q34" s="8">
        <f t="shared" si="7"/>
        <v>240</v>
      </c>
      <c r="R34" s="8">
        <v>215</v>
      </c>
      <c r="S34" s="11">
        <f t="shared" si="8"/>
        <v>25</v>
      </c>
    </row>
    <row r="35" spans="1:19">
      <c r="A35" s="66"/>
      <c r="B35" s="9" t="s">
        <v>13</v>
      </c>
      <c r="C35" s="9">
        <v>16</v>
      </c>
      <c r="D35" s="9">
        <v>17</v>
      </c>
      <c r="E35" s="9">
        <v>8</v>
      </c>
      <c r="F35" s="9">
        <v>14</v>
      </c>
      <c r="G35" s="9">
        <v>17</v>
      </c>
      <c r="H35" s="9">
        <v>10</v>
      </c>
      <c r="I35" s="9">
        <v>28</v>
      </c>
      <c r="J35" s="9">
        <v>24</v>
      </c>
      <c r="K35" s="9"/>
      <c r="L35" s="9"/>
      <c r="M35" s="9"/>
      <c r="N35" s="9">
        <v>17</v>
      </c>
      <c r="O35" s="9"/>
      <c r="P35" s="9"/>
      <c r="Q35" s="9">
        <f t="shared" si="7"/>
        <v>151</v>
      </c>
      <c r="R35" s="9">
        <v>183</v>
      </c>
      <c r="S35" s="12">
        <f t="shared" si="8"/>
        <v>-32</v>
      </c>
    </row>
    <row r="36" spans="1:19">
      <c r="A36" s="65" t="s">
        <v>16</v>
      </c>
      <c r="B36" s="8" t="s">
        <v>12</v>
      </c>
      <c r="C36" s="8">
        <v>16</v>
      </c>
      <c r="D36" s="8">
        <v>18</v>
      </c>
      <c r="E36" s="8">
        <v>12</v>
      </c>
      <c r="F36" s="8">
        <v>13</v>
      </c>
      <c r="G36" s="8">
        <v>17</v>
      </c>
      <c r="H36" s="8">
        <v>32</v>
      </c>
      <c r="I36" s="8">
        <v>16</v>
      </c>
      <c r="J36" s="8">
        <v>24</v>
      </c>
      <c r="K36" s="8"/>
      <c r="L36" s="8">
        <v>9</v>
      </c>
      <c r="M36" s="8">
        <v>19</v>
      </c>
      <c r="N36" s="8">
        <v>19</v>
      </c>
      <c r="O36" s="8">
        <v>25</v>
      </c>
      <c r="P36" s="8"/>
      <c r="Q36" s="8">
        <f t="shared" si="7"/>
        <v>220</v>
      </c>
      <c r="R36" s="8">
        <v>247</v>
      </c>
      <c r="S36" s="11">
        <f t="shared" si="8"/>
        <v>-27</v>
      </c>
    </row>
    <row r="37" spans="1:19">
      <c r="A37" s="66"/>
      <c r="B37" s="9" t="s">
        <v>13</v>
      </c>
      <c r="C37" s="9">
        <v>16</v>
      </c>
      <c r="D37" s="9">
        <v>20</v>
      </c>
      <c r="E37" s="9">
        <v>8</v>
      </c>
      <c r="F37" s="9">
        <v>13</v>
      </c>
      <c r="G37" s="9">
        <v>9</v>
      </c>
      <c r="H37" s="9">
        <v>9</v>
      </c>
      <c r="I37" s="9">
        <v>9</v>
      </c>
      <c r="J37" s="9">
        <v>18</v>
      </c>
      <c r="K37" s="9"/>
      <c r="L37" s="9">
        <v>11</v>
      </c>
      <c r="M37" s="9">
        <v>9</v>
      </c>
      <c r="N37" s="9">
        <v>17</v>
      </c>
      <c r="O37" s="9">
        <v>18</v>
      </c>
      <c r="P37" s="9"/>
      <c r="Q37" s="9">
        <f t="shared" si="7"/>
        <v>157</v>
      </c>
      <c r="R37" s="9">
        <v>133</v>
      </c>
      <c r="S37" s="12">
        <f t="shared" si="8"/>
        <v>24</v>
      </c>
    </row>
    <row r="38" spans="1:19">
      <c r="A38" s="65" t="s">
        <v>17</v>
      </c>
      <c r="B38" s="8" t="s">
        <v>12</v>
      </c>
      <c r="C38" s="8">
        <v>24</v>
      </c>
      <c r="D38" s="8">
        <v>10</v>
      </c>
      <c r="E38" s="8"/>
      <c r="F38" s="8">
        <v>20</v>
      </c>
      <c r="G38" s="8">
        <v>16</v>
      </c>
      <c r="H38" s="8">
        <v>26</v>
      </c>
      <c r="I38" s="8">
        <v>11</v>
      </c>
      <c r="J38" s="8">
        <v>24</v>
      </c>
      <c r="K38" s="8">
        <v>20</v>
      </c>
      <c r="L38" s="8">
        <v>10</v>
      </c>
      <c r="M38" s="8">
        <v>19</v>
      </c>
      <c r="N38" s="8">
        <v>17</v>
      </c>
      <c r="O38" s="8">
        <v>16</v>
      </c>
      <c r="P38" s="8"/>
      <c r="Q38" s="8">
        <f t="shared" si="7"/>
        <v>213</v>
      </c>
      <c r="R38" s="8">
        <v>195</v>
      </c>
      <c r="S38" s="11">
        <f t="shared" si="8"/>
        <v>18</v>
      </c>
    </row>
    <row r="39" spans="1:19">
      <c r="A39" s="66"/>
      <c r="B39" s="9" t="s">
        <v>13</v>
      </c>
      <c r="C39" s="9"/>
      <c r="D39" s="9">
        <v>13</v>
      </c>
      <c r="E39" s="9"/>
      <c r="F39" s="9">
        <v>10</v>
      </c>
      <c r="G39" s="9">
        <v>11</v>
      </c>
      <c r="H39" s="9">
        <v>10</v>
      </c>
      <c r="I39" s="9">
        <v>8</v>
      </c>
      <c r="J39" s="9">
        <v>8</v>
      </c>
      <c r="K39" s="9"/>
      <c r="L39" s="9"/>
      <c r="M39" s="9">
        <v>8</v>
      </c>
      <c r="N39" s="9">
        <v>14</v>
      </c>
      <c r="O39" s="9">
        <v>16</v>
      </c>
      <c r="P39" s="9"/>
      <c r="Q39" s="9">
        <f t="shared" si="7"/>
        <v>98</v>
      </c>
      <c r="R39" s="9">
        <v>126</v>
      </c>
      <c r="S39" s="12">
        <f t="shared" si="8"/>
        <v>-28</v>
      </c>
    </row>
    <row r="40" spans="1:19">
      <c r="A40" s="65" t="s">
        <v>18</v>
      </c>
      <c r="B40" s="8" t="s">
        <v>12</v>
      </c>
      <c r="C40" s="8">
        <v>22</v>
      </c>
      <c r="D40" s="8">
        <v>20</v>
      </c>
      <c r="E40" s="8"/>
      <c r="F40" s="8">
        <v>11</v>
      </c>
      <c r="G40" s="8">
        <v>13</v>
      </c>
      <c r="H40" s="8">
        <v>24</v>
      </c>
      <c r="I40" s="8">
        <v>10</v>
      </c>
      <c r="J40" s="8">
        <v>24</v>
      </c>
      <c r="K40" s="8"/>
      <c r="L40" s="8">
        <v>10</v>
      </c>
      <c r="M40" s="8">
        <v>16</v>
      </c>
      <c r="N40" s="8">
        <v>23</v>
      </c>
      <c r="O40" s="8">
        <v>21</v>
      </c>
      <c r="P40" s="8">
        <v>8</v>
      </c>
      <c r="Q40" s="8">
        <f t="shared" si="7"/>
        <v>202</v>
      </c>
      <c r="R40" s="8">
        <v>209</v>
      </c>
      <c r="S40" s="11">
        <f t="shared" si="8"/>
        <v>-7</v>
      </c>
    </row>
    <row r="41" spans="1:19" ht="13.8" thickBot="1">
      <c r="A41" s="64"/>
      <c r="B41" s="43" t="s">
        <v>13</v>
      </c>
      <c r="C41" s="43">
        <v>9</v>
      </c>
      <c r="D41" s="43">
        <v>10</v>
      </c>
      <c r="E41" s="43"/>
      <c r="F41" s="43">
        <v>11</v>
      </c>
      <c r="G41" s="43">
        <v>10</v>
      </c>
      <c r="H41" s="43">
        <v>8</v>
      </c>
      <c r="I41" s="43">
        <v>8</v>
      </c>
      <c r="J41" s="43">
        <v>8</v>
      </c>
      <c r="K41" s="43">
        <v>12</v>
      </c>
      <c r="L41" s="43"/>
      <c r="M41" s="43">
        <v>9</v>
      </c>
      <c r="N41" s="43">
        <v>15</v>
      </c>
      <c r="O41" s="43">
        <v>13</v>
      </c>
      <c r="P41" s="43"/>
      <c r="Q41" s="43">
        <f t="shared" si="7"/>
        <v>113</v>
      </c>
      <c r="R41" s="43">
        <v>109</v>
      </c>
      <c r="S41" s="55">
        <f t="shared" si="8"/>
        <v>4</v>
      </c>
    </row>
    <row r="42" spans="1:19" s="13" customFormat="1">
      <c r="A42" s="63" t="s">
        <v>26</v>
      </c>
      <c r="B42" s="40" t="s">
        <v>12</v>
      </c>
      <c r="C42" s="40">
        <f>C30+C32+C34+C36+C38+C40</f>
        <v>124</v>
      </c>
      <c r="D42" s="40">
        <f t="shared" ref="D42:O42" si="9">D30+D32+D34+D36+D38+D40</f>
        <v>107</v>
      </c>
      <c r="E42" s="40">
        <f t="shared" si="9"/>
        <v>48</v>
      </c>
      <c r="F42" s="40">
        <f t="shared" si="9"/>
        <v>107</v>
      </c>
      <c r="G42" s="40">
        <f t="shared" si="9"/>
        <v>94</v>
      </c>
      <c r="H42" s="40">
        <f t="shared" si="9"/>
        <v>134</v>
      </c>
      <c r="I42" s="40">
        <f t="shared" si="9"/>
        <v>84</v>
      </c>
      <c r="J42" s="40">
        <f t="shared" si="9"/>
        <v>140</v>
      </c>
      <c r="K42" s="40">
        <f t="shared" si="9"/>
        <v>30</v>
      </c>
      <c r="L42" s="40">
        <f t="shared" si="9"/>
        <v>75</v>
      </c>
      <c r="M42" s="40">
        <f t="shared" si="9"/>
        <v>83</v>
      </c>
      <c r="N42" s="40">
        <f t="shared" si="9"/>
        <v>113</v>
      </c>
      <c r="O42" s="40">
        <f t="shared" si="9"/>
        <v>129</v>
      </c>
      <c r="P42" s="40">
        <f>P30+P32+P34+P36+P38+P40</f>
        <v>16</v>
      </c>
      <c r="Q42" s="40">
        <f t="shared" si="7"/>
        <v>1284</v>
      </c>
      <c r="R42" s="40">
        <v>1303</v>
      </c>
      <c r="S42" s="54">
        <f t="shared" si="8"/>
        <v>-19</v>
      </c>
    </row>
    <row r="43" spans="1:19" s="13" customFormat="1" ht="13.8" thickBot="1">
      <c r="A43" s="64"/>
      <c r="B43" s="50" t="s">
        <v>13</v>
      </c>
      <c r="C43" s="50">
        <f>C31+C33+C35+C37+C39+C41</f>
        <v>60</v>
      </c>
      <c r="D43" s="50">
        <f t="shared" ref="D43:O43" si="10">D31+D33+D35+D37+D39+D41</f>
        <v>95</v>
      </c>
      <c r="E43" s="50">
        <f t="shared" si="10"/>
        <v>35</v>
      </c>
      <c r="F43" s="50">
        <f t="shared" si="10"/>
        <v>75</v>
      </c>
      <c r="G43" s="50">
        <f t="shared" si="10"/>
        <v>65</v>
      </c>
      <c r="H43" s="50">
        <f t="shared" si="10"/>
        <v>57</v>
      </c>
      <c r="I43" s="50">
        <f t="shared" si="10"/>
        <v>80</v>
      </c>
      <c r="J43" s="50">
        <f t="shared" si="10"/>
        <v>80</v>
      </c>
      <c r="K43" s="50">
        <f t="shared" si="10"/>
        <v>12</v>
      </c>
      <c r="L43" s="50">
        <f t="shared" si="10"/>
        <v>40</v>
      </c>
      <c r="M43" s="50">
        <f t="shared" si="10"/>
        <v>48</v>
      </c>
      <c r="N43" s="50">
        <f t="shared" si="10"/>
        <v>91</v>
      </c>
      <c r="O43" s="50">
        <f t="shared" si="10"/>
        <v>78</v>
      </c>
      <c r="P43" s="50">
        <f>P31+P33+P35+P37+P39+P41</f>
        <v>0</v>
      </c>
      <c r="Q43" s="50">
        <f t="shared" si="7"/>
        <v>816</v>
      </c>
      <c r="R43" s="50">
        <v>819</v>
      </c>
      <c r="S43" s="57">
        <f t="shared" si="8"/>
        <v>-3</v>
      </c>
    </row>
    <row r="44" spans="1:19">
      <c r="A44" s="1"/>
      <c r="B44" s="47" t="s">
        <v>55</v>
      </c>
      <c r="C44" s="47">
        <f>SUM(C42:C43)</f>
        <v>184</v>
      </c>
      <c r="D44" s="47">
        <f t="shared" ref="D44:P44" si="11">SUM(D42:D43)</f>
        <v>202</v>
      </c>
      <c r="E44" s="47">
        <f t="shared" si="11"/>
        <v>83</v>
      </c>
      <c r="F44" s="47">
        <f t="shared" si="11"/>
        <v>182</v>
      </c>
      <c r="G44" s="47">
        <f>SUM(G42:G43)</f>
        <v>159</v>
      </c>
      <c r="H44" s="47">
        <f>SUM(H42:H43)</f>
        <v>191</v>
      </c>
      <c r="I44" s="47">
        <f>SUM(I42:I43)</f>
        <v>164</v>
      </c>
      <c r="J44" s="47">
        <f>SUM(J42:J43)</f>
        <v>220</v>
      </c>
      <c r="K44" s="47">
        <f t="shared" si="11"/>
        <v>42</v>
      </c>
      <c r="L44" s="47">
        <f t="shared" si="11"/>
        <v>115</v>
      </c>
      <c r="M44" s="47">
        <f t="shared" si="11"/>
        <v>131</v>
      </c>
      <c r="N44" s="47">
        <f t="shared" si="11"/>
        <v>204</v>
      </c>
      <c r="O44" s="47">
        <f t="shared" si="11"/>
        <v>207</v>
      </c>
      <c r="P44" s="47">
        <f t="shared" si="11"/>
        <v>16</v>
      </c>
      <c r="Q44" s="47">
        <f t="shared" si="7"/>
        <v>2100</v>
      </c>
      <c r="R44" s="47">
        <v>2122</v>
      </c>
      <c r="S44" s="56">
        <f t="shared" si="8"/>
        <v>-22</v>
      </c>
    </row>
    <row r="45" spans="1:19">
      <c r="A45" s="1"/>
      <c r="B45" s="9" t="s">
        <v>53</v>
      </c>
      <c r="C45" s="9">
        <v>181</v>
      </c>
      <c r="D45" s="9">
        <v>208</v>
      </c>
      <c r="E45" s="9">
        <v>88</v>
      </c>
      <c r="F45" s="9">
        <v>175</v>
      </c>
      <c r="G45" s="9">
        <v>154</v>
      </c>
      <c r="H45" s="9">
        <v>220</v>
      </c>
      <c r="I45" s="9">
        <v>148</v>
      </c>
      <c r="J45" s="9">
        <v>226</v>
      </c>
      <c r="K45" s="9">
        <v>46</v>
      </c>
      <c r="L45" s="9">
        <v>91</v>
      </c>
      <c r="M45" s="9">
        <v>137</v>
      </c>
      <c r="N45" s="9">
        <v>196</v>
      </c>
      <c r="O45" s="9">
        <v>205</v>
      </c>
      <c r="P45" s="9">
        <v>47</v>
      </c>
      <c r="Q45" s="9">
        <v>2122</v>
      </c>
      <c r="R45" s="1"/>
      <c r="S45" s="1"/>
    </row>
    <row r="46" spans="1:19">
      <c r="A46" s="1"/>
      <c r="B46" s="8" t="s">
        <v>29</v>
      </c>
      <c r="C46" s="11">
        <f t="shared" ref="C46:P46" si="12">C44-C45</f>
        <v>3</v>
      </c>
      <c r="D46" s="11">
        <f t="shared" si="12"/>
        <v>-6</v>
      </c>
      <c r="E46" s="11">
        <f t="shared" si="12"/>
        <v>-5</v>
      </c>
      <c r="F46" s="11">
        <f t="shared" si="12"/>
        <v>7</v>
      </c>
      <c r="G46" s="11">
        <f>G44-G45</f>
        <v>5</v>
      </c>
      <c r="H46" s="11">
        <f>H44-H45</f>
        <v>-29</v>
      </c>
      <c r="I46" s="11">
        <f>I44-I45</f>
        <v>16</v>
      </c>
      <c r="J46" s="11">
        <f>J44-J45</f>
        <v>-6</v>
      </c>
      <c r="K46" s="11">
        <f t="shared" si="12"/>
        <v>-4</v>
      </c>
      <c r="L46" s="11">
        <f t="shared" si="12"/>
        <v>24</v>
      </c>
      <c r="M46" s="11">
        <f t="shared" si="12"/>
        <v>-6</v>
      </c>
      <c r="N46" s="11">
        <f t="shared" si="12"/>
        <v>8</v>
      </c>
      <c r="O46" s="11">
        <f t="shared" si="12"/>
        <v>2</v>
      </c>
      <c r="P46" s="11">
        <f t="shared" si="12"/>
        <v>-31</v>
      </c>
      <c r="Q46" s="11">
        <f>SUM(C46:P46)</f>
        <v>-22</v>
      </c>
      <c r="R46" s="1"/>
      <c r="S46" s="1"/>
    </row>
    <row r="49" spans="1:21" ht="12.75" customHeight="1">
      <c r="A49" s="13" t="s">
        <v>36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>
        <v>2013</v>
      </c>
      <c r="R49" s="2">
        <v>2012</v>
      </c>
      <c r="S49" s="2" t="s">
        <v>23</v>
      </c>
      <c r="T49" s="1"/>
      <c r="U49" s="1"/>
    </row>
    <row r="50" spans="1:21">
      <c r="A50" s="3" t="s">
        <v>0</v>
      </c>
      <c r="B50" s="3" t="s">
        <v>1</v>
      </c>
      <c r="C50" s="3" t="s">
        <v>2</v>
      </c>
      <c r="D50" s="3" t="s">
        <v>3</v>
      </c>
      <c r="E50" s="3" t="s">
        <v>19</v>
      </c>
      <c r="F50" s="3" t="s">
        <v>4</v>
      </c>
      <c r="G50" s="3" t="s">
        <v>21</v>
      </c>
      <c r="H50" s="3" t="s">
        <v>5</v>
      </c>
      <c r="I50" s="3" t="s">
        <v>28</v>
      </c>
      <c r="J50" s="3" t="s">
        <v>6</v>
      </c>
      <c r="K50" s="3" t="s">
        <v>20</v>
      </c>
      <c r="L50" s="3" t="s">
        <v>27</v>
      </c>
      <c r="M50" s="3" t="s">
        <v>7</v>
      </c>
      <c r="N50" s="3" t="s">
        <v>8</v>
      </c>
      <c r="O50" s="3" t="s">
        <v>9</v>
      </c>
      <c r="P50" s="3" t="s">
        <v>50</v>
      </c>
      <c r="Q50" s="4" t="s">
        <v>22</v>
      </c>
      <c r="R50" s="4" t="s">
        <v>22</v>
      </c>
      <c r="S50" s="4" t="s">
        <v>10</v>
      </c>
    </row>
    <row r="51" spans="1:21">
      <c r="A51" s="65" t="s">
        <v>11</v>
      </c>
      <c r="B51" s="8" t="s">
        <v>12</v>
      </c>
      <c r="C51" s="18">
        <f t="shared" ref="C51:L51" si="13">IF(C10&gt;0,C30/C10,"")</f>
        <v>8</v>
      </c>
      <c r="D51" s="18">
        <f t="shared" si="13"/>
        <v>8</v>
      </c>
      <c r="E51" s="18">
        <f t="shared" si="13"/>
        <v>10</v>
      </c>
      <c r="F51" s="18">
        <f t="shared" si="13"/>
        <v>9</v>
      </c>
      <c r="G51" s="18">
        <f t="shared" si="13"/>
        <v>8.5</v>
      </c>
      <c r="H51" s="18">
        <f t="shared" si="13"/>
        <v>8</v>
      </c>
      <c r="I51" s="18">
        <f t="shared" si="13"/>
        <v>9.5</v>
      </c>
      <c r="J51" s="18">
        <f t="shared" si="13"/>
        <v>11</v>
      </c>
      <c r="K51" s="18" t="str">
        <f t="shared" si="13"/>
        <v/>
      </c>
      <c r="L51" s="18">
        <f t="shared" si="13"/>
        <v>10</v>
      </c>
      <c r="M51" s="18">
        <f>IF(M10&gt;0,M30/M10,"")</f>
        <v>10</v>
      </c>
      <c r="N51" s="18">
        <f>IF(N10&gt;0,N30/N10,"")</f>
        <v>10</v>
      </c>
      <c r="O51" s="18">
        <f>IF(O10&gt;0,O30/O10,"")</f>
        <v>9.5</v>
      </c>
      <c r="P51" s="18" t="str">
        <f>IF(P10&gt;0,P30/P10,"")</f>
        <v/>
      </c>
      <c r="Q51" s="18">
        <f t="shared" ref="Q51:Q64" si="14">IF(Q10&gt;0,Q30/Q10,"")</f>
        <v>9.1666666666666661</v>
      </c>
      <c r="R51" s="18">
        <v>8.5652173913043477</v>
      </c>
      <c r="S51" s="24">
        <f>Q51-R51</f>
        <v>0.6014492753623184</v>
      </c>
    </row>
    <row r="52" spans="1:21">
      <c r="A52" s="66"/>
      <c r="B52" s="9" t="s">
        <v>13</v>
      </c>
      <c r="C52" s="18">
        <f t="shared" ref="C52:D64" si="15">IF(C11&gt;0,C31/C11,"")</f>
        <v>11</v>
      </c>
      <c r="D52" s="18">
        <f t="shared" si="15"/>
        <v>9</v>
      </c>
      <c r="E52" s="18">
        <f t="shared" ref="E52:E65" si="16">IF(E11&gt;0,E31/E11,"")</f>
        <v>8</v>
      </c>
      <c r="F52" s="18">
        <f t="shared" ref="F52:H64" si="17">IF(F11&gt;0,F31/F11,"")</f>
        <v>11</v>
      </c>
      <c r="G52" s="18">
        <f t="shared" si="17"/>
        <v>8</v>
      </c>
      <c r="H52" s="18">
        <f t="shared" si="17"/>
        <v>8</v>
      </c>
      <c r="I52" s="18">
        <f t="shared" ref="I52:I65" si="18">IF(I11&gt;0,I31/I11,"")</f>
        <v>8</v>
      </c>
      <c r="J52" s="18">
        <f t="shared" ref="J52:K64" si="19">IF(J11&gt;0,J31/J11,"")</f>
        <v>11</v>
      </c>
      <c r="K52" s="18" t="str">
        <f t="shared" si="19"/>
        <v/>
      </c>
      <c r="L52" s="18">
        <f t="shared" ref="L52:P65" si="20">IF(L11&gt;0,L31/L11,"")</f>
        <v>10</v>
      </c>
      <c r="M52" s="18">
        <f t="shared" si="20"/>
        <v>10</v>
      </c>
      <c r="N52" s="18">
        <f t="shared" si="20"/>
        <v>8.5</v>
      </c>
      <c r="O52" s="18">
        <f t="shared" si="20"/>
        <v>12</v>
      </c>
      <c r="P52" s="18" t="str">
        <f t="shared" si="20"/>
        <v/>
      </c>
      <c r="Q52" s="19">
        <f t="shared" si="14"/>
        <v>9.4666666666666668</v>
      </c>
      <c r="R52" s="19">
        <v>8.5</v>
      </c>
      <c r="S52" s="25">
        <f t="shared" ref="S52:S65" si="21">Q52-R52</f>
        <v>0.96666666666666679</v>
      </c>
    </row>
    <row r="53" spans="1:21">
      <c r="A53" s="65" t="s">
        <v>14</v>
      </c>
      <c r="B53" s="8" t="s">
        <v>12</v>
      </c>
      <c r="C53" s="18">
        <f t="shared" si="15"/>
        <v>9</v>
      </c>
      <c r="D53" s="18">
        <f t="shared" si="15"/>
        <v>9.5</v>
      </c>
      <c r="E53" s="18">
        <f t="shared" si="16"/>
        <v>10</v>
      </c>
      <c r="F53" s="18">
        <f t="shared" si="17"/>
        <v>8</v>
      </c>
      <c r="G53" s="18">
        <f t="shared" si="17"/>
        <v>7.5</v>
      </c>
      <c r="H53" s="18">
        <f t="shared" si="17"/>
        <v>11</v>
      </c>
      <c r="I53" s="18">
        <f t="shared" si="18"/>
        <v>8</v>
      </c>
      <c r="J53" s="18">
        <f t="shared" si="19"/>
        <v>8.6666666666666661</v>
      </c>
      <c r="K53" s="18" t="str">
        <f t="shared" si="19"/>
        <v/>
      </c>
      <c r="L53" s="18">
        <f t="shared" si="20"/>
        <v>8</v>
      </c>
      <c r="M53" s="18">
        <f t="shared" si="20"/>
        <v>8</v>
      </c>
      <c r="N53" s="18">
        <f t="shared" si="20"/>
        <v>8</v>
      </c>
      <c r="O53" s="18">
        <f t="shared" si="20"/>
        <v>9</v>
      </c>
      <c r="P53" s="18" t="str">
        <f t="shared" si="20"/>
        <v/>
      </c>
      <c r="Q53" s="18">
        <f t="shared" si="14"/>
        <v>8.5909090909090917</v>
      </c>
      <c r="R53" s="18">
        <v>8.5714285714285712</v>
      </c>
      <c r="S53" s="24">
        <f t="shared" si="21"/>
        <v>1.9480519480520542E-2</v>
      </c>
    </row>
    <row r="54" spans="1:21">
      <c r="A54" s="66"/>
      <c r="B54" s="9" t="s">
        <v>13</v>
      </c>
      <c r="C54" s="18">
        <f t="shared" si="15"/>
        <v>8</v>
      </c>
      <c r="D54" s="18">
        <f t="shared" si="15"/>
        <v>8.5</v>
      </c>
      <c r="E54" s="18">
        <f t="shared" si="16"/>
        <v>11</v>
      </c>
      <c r="F54" s="18">
        <f t="shared" si="17"/>
        <v>8</v>
      </c>
      <c r="G54" s="18">
        <f t="shared" si="17"/>
        <v>10</v>
      </c>
      <c r="H54" s="18">
        <f t="shared" si="17"/>
        <v>12</v>
      </c>
      <c r="I54" s="18">
        <f t="shared" si="18"/>
        <v>9.5</v>
      </c>
      <c r="J54" s="18">
        <f t="shared" si="19"/>
        <v>11</v>
      </c>
      <c r="K54" s="18" t="str">
        <f t="shared" si="19"/>
        <v/>
      </c>
      <c r="L54" s="18">
        <f t="shared" si="20"/>
        <v>9</v>
      </c>
      <c r="M54" s="18">
        <f t="shared" si="20"/>
        <v>12</v>
      </c>
      <c r="N54" s="18">
        <f t="shared" si="20"/>
        <v>11</v>
      </c>
      <c r="O54" s="18">
        <f t="shared" si="20"/>
        <v>9.5</v>
      </c>
      <c r="P54" s="18" t="str">
        <f t="shared" si="20"/>
        <v/>
      </c>
      <c r="Q54" s="19">
        <f t="shared" si="14"/>
        <v>9.6875</v>
      </c>
      <c r="R54" s="19">
        <v>8.2777777777777786</v>
      </c>
      <c r="S54" s="25">
        <f t="shared" si="21"/>
        <v>1.4097222222222214</v>
      </c>
    </row>
    <row r="55" spans="1:21">
      <c r="A55" s="65" t="s">
        <v>15</v>
      </c>
      <c r="B55" s="8" t="s">
        <v>12</v>
      </c>
      <c r="C55" s="18">
        <f t="shared" si="15"/>
        <v>10</v>
      </c>
      <c r="D55" s="18">
        <f t="shared" si="15"/>
        <v>8</v>
      </c>
      <c r="E55" s="18">
        <f t="shared" si="16"/>
        <v>8</v>
      </c>
      <c r="F55" s="18">
        <f t="shared" si="17"/>
        <v>10</v>
      </c>
      <c r="G55" s="18">
        <f t="shared" si="17"/>
        <v>8</v>
      </c>
      <c r="H55" s="18">
        <f t="shared" si="17"/>
        <v>8.3333333333333339</v>
      </c>
      <c r="I55" s="18">
        <f t="shared" si="18"/>
        <v>12</v>
      </c>
      <c r="J55" s="18">
        <f t="shared" si="19"/>
        <v>10</v>
      </c>
      <c r="K55" s="18">
        <f t="shared" si="19"/>
        <v>10</v>
      </c>
      <c r="L55" s="18">
        <f t="shared" si="20"/>
        <v>10</v>
      </c>
      <c r="M55" s="18">
        <f t="shared" si="20"/>
        <v>11</v>
      </c>
      <c r="N55" s="18">
        <f t="shared" si="20"/>
        <v>9</v>
      </c>
      <c r="O55" s="18">
        <f t="shared" si="20"/>
        <v>10</v>
      </c>
      <c r="P55" s="18">
        <f t="shared" si="20"/>
        <v>8</v>
      </c>
      <c r="Q55" s="18">
        <f t="shared" si="14"/>
        <v>9.2307692307692299</v>
      </c>
      <c r="R55" s="18">
        <v>8.6</v>
      </c>
      <c r="S55" s="24">
        <f t="shared" si="21"/>
        <v>0.6307692307692303</v>
      </c>
    </row>
    <row r="56" spans="1:21">
      <c r="A56" s="66"/>
      <c r="B56" s="9" t="s">
        <v>13</v>
      </c>
      <c r="C56" s="18">
        <f t="shared" si="15"/>
        <v>8</v>
      </c>
      <c r="D56" s="18">
        <f t="shared" si="15"/>
        <v>8.5</v>
      </c>
      <c r="E56" s="18">
        <f t="shared" si="16"/>
        <v>8</v>
      </c>
      <c r="F56" s="18">
        <f t="shared" si="17"/>
        <v>14</v>
      </c>
      <c r="G56" s="18">
        <f t="shared" si="17"/>
        <v>8.5</v>
      </c>
      <c r="H56" s="18">
        <f t="shared" si="17"/>
        <v>10</v>
      </c>
      <c r="I56" s="18">
        <f t="shared" si="18"/>
        <v>9.3333333333333339</v>
      </c>
      <c r="J56" s="18">
        <f t="shared" si="19"/>
        <v>8</v>
      </c>
      <c r="K56" s="18" t="str">
        <f t="shared" si="19"/>
        <v/>
      </c>
      <c r="L56" s="18" t="str">
        <f t="shared" si="20"/>
        <v/>
      </c>
      <c r="M56" s="18" t="str">
        <f t="shared" si="20"/>
        <v/>
      </c>
      <c r="N56" s="18">
        <f t="shared" si="20"/>
        <v>8.5</v>
      </c>
      <c r="O56" s="18" t="str">
        <f t="shared" si="20"/>
        <v/>
      </c>
      <c r="P56" s="18" t="str">
        <f t="shared" si="20"/>
        <v/>
      </c>
      <c r="Q56" s="19">
        <f t="shared" si="14"/>
        <v>8.882352941176471</v>
      </c>
      <c r="R56" s="19">
        <v>8.7142857142857135</v>
      </c>
      <c r="S56" s="25">
        <f t="shared" si="21"/>
        <v>0.16806722689075748</v>
      </c>
    </row>
    <row r="57" spans="1:21">
      <c r="A57" s="65" t="s">
        <v>16</v>
      </c>
      <c r="B57" s="8" t="s">
        <v>12</v>
      </c>
      <c r="C57" s="18">
        <f t="shared" si="15"/>
        <v>8</v>
      </c>
      <c r="D57" s="18">
        <f t="shared" si="15"/>
        <v>9</v>
      </c>
      <c r="E57" s="18">
        <f t="shared" si="16"/>
        <v>12</v>
      </c>
      <c r="F57" s="18">
        <f t="shared" si="17"/>
        <v>13</v>
      </c>
      <c r="G57" s="18">
        <f t="shared" si="17"/>
        <v>8.5</v>
      </c>
      <c r="H57" s="18">
        <f t="shared" si="17"/>
        <v>8</v>
      </c>
      <c r="I57" s="18">
        <f t="shared" si="18"/>
        <v>8</v>
      </c>
      <c r="J57" s="18">
        <f t="shared" si="19"/>
        <v>8</v>
      </c>
      <c r="K57" s="18" t="str">
        <f t="shared" si="19"/>
        <v/>
      </c>
      <c r="L57" s="18">
        <f t="shared" si="20"/>
        <v>9</v>
      </c>
      <c r="M57" s="18">
        <f t="shared" si="20"/>
        <v>9.5</v>
      </c>
      <c r="N57" s="18">
        <f t="shared" si="20"/>
        <v>9.5</v>
      </c>
      <c r="O57" s="18">
        <f t="shared" si="20"/>
        <v>8.3333333333333339</v>
      </c>
      <c r="P57" s="18" t="str">
        <f t="shared" si="20"/>
        <v/>
      </c>
      <c r="Q57" s="18">
        <f t="shared" si="14"/>
        <v>8.8000000000000007</v>
      </c>
      <c r="R57" s="18">
        <v>9.1481481481481488</v>
      </c>
      <c r="S57" s="24">
        <f t="shared" si="21"/>
        <v>-0.3481481481481481</v>
      </c>
    </row>
    <row r="58" spans="1:21">
      <c r="A58" s="66"/>
      <c r="B58" s="9" t="s">
        <v>13</v>
      </c>
      <c r="C58" s="18">
        <f t="shared" si="15"/>
        <v>8</v>
      </c>
      <c r="D58" s="18">
        <f t="shared" si="15"/>
        <v>10</v>
      </c>
      <c r="E58" s="18">
        <f t="shared" si="16"/>
        <v>8</v>
      </c>
      <c r="F58" s="18">
        <f t="shared" si="17"/>
        <v>13</v>
      </c>
      <c r="G58" s="18">
        <f t="shared" si="17"/>
        <v>9</v>
      </c>
      <c r="H58" s="18">
        <f t="shared" si="17"/>
        <v>9</v>
      </c>
      <c r="I58" s="18">
        <f t="shared" si="18"/>
        <v>9</v>
      </c>
      <c r="J58" s="18">
        <f t="shared" si="19"/>
        <v>9</v>
      </c>
      <c r="K58" s="18" t="str">
        <f t="shared" si="19"/>
        <v/>
      </c>
      <c r="L58" s="18">
        <f t="shared" si="20"/>
        <v>11</v>
      </c>
      <c r="M58" s="18">
        <f t="shared" si="20"/>
        <v>9</v>
      </c>
      <c r="N58" s="18">
        <f t="shared" si="20"/>
        <v>8.5</v>
      </c>
      <c r="O58" s="18">
        <f t="shared" si="20"/>
        <v>9</v>
      </c>
      <c r="P58" s="18" t="str">
        <f t="shared" si="20"/>
        <v/>
      </c>
      <c r="Q58" s="19">
        <f t="shared" si="14"/>
        <v>9.235294117647058</v>
      </c>
      <c r="R58" s="19">
        <v>8.8666666666666671</v>
      </c>
      <c r="S58" s="25">
        <f t="shared" si="21"/>
        <v>0.36862745098039085</v>
      </c>
    </row>
    <row r="59" spans="1:21">
      <c r="A59" s="65" t="s">
        <v>17</v>
      </c>
      <c r="B59" s="8" t="s">
        <v>12</v>
      </c>
      <c r="C59" s="18">
        <f t="shared" si="15"/>
        <v>8</v>
      </c>
      <c r="D59" s="18">
        <f t="shared" si="15"/>
        <v>10</v>
      </c>
      <c r="E59" s="18" t="str">
        <f t="shared" si="16"/>
        <v/>
      </c>
      <c r="F59" s="18">
        <f t="shared" si="17"/>
        <v>10</v>
      </c>
      <c r="G59" s="18">
        <f t="shared" si="17"/>
        <v>8</v>
      </c>
      <c r="H59" s="18">
        <f t="shared" si="17"/>
        <v>8.6666666666666661</v>
      </c>
      <c r="I59" s="18">
        <f t="shared" si="18"/>
        <v>11</v>
      </c>
      <c r="J59" s="18">
        <f t="shared" si="19"/>
        <v>8</v>
      </c>
      <c r="K59" s="18">
        <f t="shared" si="19"/>
        <v>10</v>
      </c>
      <c r="L59" s="18">
        <f t="shared" si="20"/>
        <v>10</v>
      </c>
      <c r="M59" s="18">
        <f t="shared" si="20"/>
        <v>9.5</v>
      </c>
      <c r="N59" s="18">
        <f t="shared" si="20"/>
        <v>8.5</v>
      </c>
      <c r="O59" s="18">
        <f t="shared" si="20"/>
        <v>8</v>
      </c>
      <c r="P59" s="18" t="str">
        <f t="shared" si="20"/>
        <v/>
      </c>
      <c r="Q59" s="18">
        <f t="shared" si="14"/>
        <v>8.875</v>
      </c>
      <c r="R59" s="18">
        <v>8.8636363636363633</v>
      </c>
      <c r="S59" s="24">
        <f t="shared" si="21"/>
        <v>1.1363636363636687E-2</v>
      </c>
    </row>
    <row r="60" spans="1:21">
      <c r="A60" s="66"/>
      <c r="B60" s="9" t="s">
        <v>13</v>
      </c>
      <c r="C60" s="18" t="str">
        <f t="shared" si="15"/>
        <v/>
      </c>
      <c r="D60" s="18">
        <f t="shared" si="15"/>
        <v>13</v>
      </c>
      <c r="E60" s="18" t="str">
        <f t="shared" si="16"/>
        <v/>
      </c>
      <c r="F60" s="18">
        <f t="shared" si="17"/>
        <v>10</v>
      </c>
      <c r="G60" s="18">
        <f t="shared" si="17"/>
        <v>11</v>
      </c>
      <c r="H60" s="18">
        <f t="shared" si="17"/>
        <v>10</v>
      </c>
      <c r="I60" s="18">
        <f t="shared" si="18"/>
        <v>8</v>
      </c>
      <c r="J60" s="18">
        <f t="shared" si="19"/>
        <v>8</v>
      </c>
      <c r="K60" s="18" t="str">
        <f t="shared" si="19"/>
        <v/>
      </c>
      <c r="L60" s="18" t="str">
        <f t="shared" si="20"/>
        <v/>
      </c>
      <c r="M60" s="18">
        <f t="shared" si="20"/>
        <v>8</v>
      </c>
      <c r="N60" s="18">
        <f t="shared" si="20"/>
        <v>14</v>
      </c>
      <c r="O60" s="18">
        <f t="shared" si="20"/>
        <v>8</v>
      </c>
      <c r="P60" s="18" t="str">
        <f t="shared" si="20"/>
        <v/>
      </c>
      <c r="Q60" s="19">
        <f t="shared" si="14"/>
        <v>9.8000000000000007</v>
      </c>
      <c r="R60" s="19">
        <v>9.6923076923076916</v>
      </c>
      <c r="S60" s="25">
        <f t="shared" si="21"/>
        <v>0.10769230769230909</v>
      </c>
    </row>
    <row r="61" spans="1:21">
      <c r="A61" s="65" t="s">
        <v>18</v>
      </c>
      <c r="B61" s="8" t="s">
        <v>12</v>
      </c>
      <c r="C61" s="18">
        <f t="shared" si="15"/>
        <v>11</v>
      </c>
      <c r="D61" s="18">
        <f t="shared" si="15"/>
        <v>10</v>
      </c>
      <c r="E61" s="18" t="str">
        <f t="shared" si="16"/>
        <v/>
      </c>
      <c r="F61" s="18">
        <f t="shared" si="17"/>
        <v>11</v>
      </c>
      <c r="G61" s="18">
        <f t="shared" si="17"/>
        <v>13</v>
      </c>
      <c r="H61" s="18">
        <f t="shared" si="17"/>
        <v>8</v>
      </c>
      <c r="I61" s="18">
        <f t="shared" si="18"/>
        <v>10</v>
      </c>
      <c r="J61" s="18">
        <f t="shared" si="19"/>
        <v>8</v>
      </c>
      <c r="K61" s="18" t="str">
        <f t="shared" si="19"/>
        <v/>
      </c>
      <c r="L61" s="18">
        <f t="shared" si="20"/>
        <v>10</v>
      </c>
      <c r="M61" s="18">
        <f t="shared" si="20"/>
        <v>8</v>
      </c>
      <c r="N61" s="18">
        <f t="shared" si="20"/>
        <v>11.5</v>
      </c>
      <c r="O61" s="18">
        <f t="shared" si="20"/>
        <v>10.5</v>
      </c>
      <c r="P61" s="18">
        <f t="shared" si="20"/>
        <v>8</v>
      </c>
      <c r="Q61" s="18">
        <f t="shared" si="14"/>
        <v>9.6190476190476186</v>
      </c>
      <c r="R61" s="18">
        <v>9.0869565217391308</v>
      </c>
      <c r="S61" s="24">
        <f t="shared" si="21"/>
        <v>0.5320910973084878</v>
      </c>
    </row>
    <row r="62" spans="1:21" ht="13.8" thickBot="1">
      <c r="A62" s="64"/>
      <c r="B62" s="43" t="s">
        <v>13</v>
      </c>
      <c r="C62" s="44">
        <f t="shared" si="15"/>
        <v>9</v>
      </c>
      <c r="D62" s="44">
        <f t="shared" si="15"/>
        <v>10</v>
      </c>
      <c r="E62" s="44" t="str">
        <f t="shared" si="16"/>
        <v/>
      </c>
      <c r="F62" s="44">
        <f t="shared" si="17"/>
        <v>11</v>
      </c>
      <c r="G62" s="44">
        <f t="shared" si="17"/>
        <v>10</v>
      </c>
      <c r="H62" s="44">
        <f t="shared" si="17"/>
        <v>8</v>
      </c>
      <c r="I62" s="44">
        <f t="shared" si="18"/>
        <v>8</v>
      </c>
      <c r="J62" s="44">
        <f t="shared" si="19"/>
        <v>8</v>
      </c>
      <c r="K62" s="44">
        <f t="shared" si="19"/>
        <v>12</v>
      </c>
      <c r="L62" s="44" t="str">
        <f t="shared" si="20"/>
        <v/>
      </c>
      <c r="M62" s="44">
        <f t="shared" si="20"/>
        <v>9</v>
      </c>
      <c r="N62" s="44">
        <f t="shared" si="20"/>
        <v>15</v>
      </c>
      <c r="O62" s="44">
        <f t="shared" si="20"/>
        <v>13</v>
      </c>
      <c r="P62" s="44" t="str">
        <f t="shared" si="20"/>
        <v/>
      </c>
      <c r="Q62" s="45">
        <f t="shared" si="14"/>
        <v>10.272727272727273</v>
      </c>
      <c r="R62" s="45">
        <v>9.9090909090909083</v>
      </c>
      <c r="S62" s="46">
        <f t="shared" si="21"/>
        <v>0.36363636363636509</v>
      </c>
    </row>
    <row r="63" spans="1:21" s="13" customFormat="1">
      <c r="A63" s="63" t="s">
        <v>26</v>
      </c>
      <c r="B63" s="40" t="s">
        <v>12</v>
      </c>
      <c r="C63" s="41">
        <f t="shared" si="15"/>
        <v>8.8571428571428577</v>
      </c>
      <c r="D63" s="41">
        <f t="shared" si="15"/>
        <v>8.9166666666666661</v>
      </c>
      <c r="E63" s="41">
        <f t="shared" si="16"/>
        <v>9.6</v>
      </c>
      <c r="F63" s="41">
        <f t="shared" si="17"/>
        <v>9.7272727272727266</v>
      </c>
      <c r="G63" s="41">
        <f t="shared" si="17"/>
        <v>8.545454545454545</v>
      </c>
      <c r="H63" s="41">
        <f t="shared" si="17"/>
        <v>8.375</v>
      </c>
      <c r="I63" s="41">
        <f t="shared" si="18"/>
        <v>9.3333333333333339</v>
      </c>
      <c r="J63" s="41">
        <f t="shared" si="19"/>
        <v>8.75</v>
      </c>
      <c r="K63" s="41">
        <f t="shared" si="19"/>
        <v>10</v>
      </c>
      <c r="L63" s="41">
        <f t="shared" si="20"/>
        <v>9.375</v>
      </c>
      <c r="M63" s="41">
        <f t="shared" si="20"/>
        <v>9.2222222222222214</v>
      </c>
      <c r="N63" s="41">
        <f t="shared" si="20"/>
        <v>9.4166666666666661</v>
      </c>
      <c r="O63" s="41">
        <f t="shared" si="20"/>
        <v>9.2142857142857135</v>
      </c>
      <c r="P63" s="41">
        <f t="shared" si="20"/>
        <v>8</v>
      </c>
      <c r="Q63" s="41">
        <f t="shared" si="14"/>
        <v>9.0422535211267601</v>
      </c>
      <c r="R63" s="41">
        <v>8.8040540540540544</v>
      </c>
      <c r="S63" s="42">
        <f t="shared" si="21"/>
        <v>0.23819946707270567</v>
      </c>
    </row>
    <row r="64" spans="1:21" s="13" customFormat="1" ht="13.8" thickBot="1">
      <c r="A64" s="64"/>
      <c r="B64" s="50" t="s">
        <v>13</v>
      </c>
      <c r="C64" s="51">
        <f t="shared" si="15"/>
        <v>8.5714285714285712</v>
      </c>
      <c r="D64" s="51">
        <f t="shared" si="15"/>
        <v>9.5</v>
      </c>
      <c r="E64" s="51">
        <f t="shared" si="16"/>
        <v>8.75</v>
      </c>
      <c r="F64" s="51">
        <f t="shared" si="17"/>
        <v>10.714285714285714</v>
      </c>
      <c r="G64" s="51">
        <f t="shared" si="17"/>
        <v>9.2857142857142865</v>
      </c>
      <c r="H64" s="51">
        <f t="shared" si="17"/>
        <v>9.5</v>
      </c>
      <c r="I64" s="51">
        <f t="shared" si="18"/>
        <v>8.8888888888888893</v>
      </c>
      <c r="J64" s="51">
        <f t="shared" si="19"/>
        <v>8.8888888888888893</v>
      </c>
      <c r="K64" s="51">
        <f t="shared" si="19"/>
        <v>12</v>
      </c>
      <c r="L64" s="51">
        <f t="shared" si="20"/>
        <v>10</v>
      </c>
      <c r="M64" s="51">
        <f t="shared" si="20"/>
        <v>9.6</v>
      </c>
      <c r="N64" s="51">
        <f t="shared" si="20"/>
        <v>10.111111111111111</v>
      </c>
      <c r="O64" s="51">
        <f t="shared" si="20"/>
        <v>9.75</v>
      </c>
      <c r="P64" s="51" t="str">
        <f t="shared" si="20"/>
        <v/>
      </c>
      <c r="Q64" s="52">
        <f t="shared" si="14"/>
        <v>9.4883720930232567</v>
      </c>
      <c r="R64" s="52">
        <v>8.9021739130434785</v>
      </c>
      <c r="S64" s="53">
        <f t="shared" si="21"/>
        <v>0.58619817997977819</v>
      </c>
    </row>
    <row r="65" spans="1:19" s="28" customFormat="1">
      <c r="A65" s="39"/>
      <c r="B65" s="47" t="s">
        <v>55</v>
      </c>
      <c r="C65" s="48">
        <f t="shared" ref="C65:Q65" si="22">C44/C24</f>
        <v>8.7619047619047628</v>
      </c>
      <c r="D65" s="48">
        <f t="shared" si="22"/>
        <v>9.1818181818181817</v>
      </c>
      <c r="E65" s="48">
        <f t="shared" si="16"/>
        <v>9.2222222222222214</v>
      </c>
      <c r="F65" s="48">
        <f t="shared" si="22"/>
        <v>10.111111111111111</v>
      </c>
      <c r="G65" s="48">
        <f t="shared" si="22"/>
        <v>8.8333333333333339</v>
      </c>
      <c r="H65" s="48">
        <f t="shared" si="22"/>
        <v>8.6818181818181817</v>
      </c>
      <c r="I65" s="48">
        <f t="shared" si="18"/>
        <v>9.1111111111111107</v>
      </c>
      <c r="J65" s="48">
        <f t="shared" si="22"/>
        <v>8.8000000000000007</v>
      </c>
      <c r="K65" s="48">
        <f t="shared" si="22"/>
        <v>10.5</v>
      </c>
      <c r="L65" s="48">
        <f t="shared" si="20"/>
        <v>9.5833333333333339</v>
      </c>
      <c r="M65" s="48">
        <f t="shared" si="20"/>
        <v>9.3571428571428577</v>
      </c>
      <c r="N65" s="48">
        <f t="shared" si="20"/>
        <v>9.7142857142857135</v>
      </c>
      <c r="O65" s="48">
        <f t="shared" si="20"/>
        <v>9.4090909090909083</v>
      </c>
      <c r="P65" s="48">
        <f t="shared" si="20"/>
        <v>8</v>
      </c>
      <c r="Q65" s="48">
        <f t="shared" si="22"/>
        <v>9.2105263157894743</v>
      </c>
      <c r="R65" s="48">
        <v>8.8416666666666668</v>
      </c>
      <c r="S65" s="49">
        <f t="shared" si="21"/>
        <v>0.36885964912280755</v>
      </c>
    </row>
    <row r="66" spans="1:19">
      <c r="A66" s="1"/>
      <c r="B66" s="9" t="s">
        <v>53</v>
      </c>
      <c r="C66" s="38">
        <v>8.6190476190476186</v>
      </c>
      <c r="D66" s="38">
        <v>9.0434782608695645</v>
      </c>
      <c r="E66" s="38">
        <v>8</v>
      </c>
      <c r="F66" s="38">
        <v>9.7222222222222214</v>
      </c>
      <c r="G66" s="38">
        <v>9.0588235294117645</v>
      </c>
      <c r="H66" s="38">
        <v>9.1666666666666661</v>
      </c>
      <c r="I66" s="38">
        <v>9.8666666666666671</v>
      </c>
      <c r="J66" s="38">
        <v>8.6923076923076916</v>
      </c>
      <c r="K66" s="38">
        <v>9.1999999999999993</v>
      </c>
      <c r="L66" s="38">
        <v>9.1</v>
      </c>
      <c r="M66" s="38">
        <v>8.0588235294117645</v>
      </c>
      <c r="N66" s="38">
        <v>7.84</v>
      </c>
      <c r="O66" s="38">
        <v>8.9130434782608692</v>
      </c>
      <c r="P66" s="38">
        <v>9.4</v>
      </c>
      <c r="Q66" s="19">
        <v>8.8416666666666668</v>
      </c>
      <c r="R66" s="1"/>
      <c r="S66" s="1"/>
    </row>
    <row r="67" spans="1:19">
      <c r="A67" s="1"/>
      <c r="B67" s="8" t="s">
        <v>29</v>
      </c>
      <c r="C67" s="18">
        <f t="shared" ref="C67:Q67" si="23">C65-C66</f>
        <v>0.14285714285714413</v>
      </c>
      <c r="D67" s="18">
        <f t="shared" si="23"/>
        <v>0.13833992094861713</v>
      </c>
      <c r="E67" s="18">
        <f t="shared" si="23"/>
        <v>1.2222222222222214</v>
      </c>
      <c r="F67" s="18">
        <f>F65-F66</f>
        <v>0.38888888888888928</v>
      </c>
      <c r="G67" s="18">
        <f>G65-G66</f>
        <v>-0.22549019607843057</v>
      </c>
      <c r="H67" s="18">
        <f>H65-H66</f>
        <v>-0.48484848484848442</v>
      </c>
      <c r="I67" s="18">
        <f>I65-I66</f>
        <v>-0.75555555555555642</v>
      </c>
      <c r="J67" s="18">
        <f>J65-J66</f>
        <v>0.10769230769230909</v>
      </c>
      <c r="K67" s="18">
        <f t="shared" si="23"/>
        <v>1.3000000000000007</v>
      </c>
      <c r="L67" s="18">
        <f t="shared" si="23"/>
        <v>0.48333333333333428</v>
      </c>
      <c r="M67" s="18">
        <f>M65-M66</f>
        <v>1.2983193277310932</v>
      </c>
      <c r="N67" s="18">
        <f t="shared" si="23"/>
        <v>1.8742857142857137</v>
      </c>
      <c r="O67" s="18">
        <f t="shared" si="23"/>
        <v>0.4960474308300391</v>
      </c>
      <c r="P67" s="18">
        <f t="shared" si="23"/>
        <v>-1.4000000000000004</v>
      </c>
      <c r="Q67" s="18">
        <f t="shared" si="23"/>
        <v>0.36885964912280755</v>
      </c>
      <c r="R67" s="1"/>
      <c r="S67" s="1"/>
    </row>
    <row r="69" spans="1:19">
      <c r="A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9">
      <c r="A70" s="17" t="s">
        <v>35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9">
      <c r="B71" s="3" t="s">
        <v>30</v>
      </c>
      <c r="C71" s="2" t="s">
        <v>2</v>
      </c>
      <c r="D71" s="2" t="s">
        <v>3</v>
      </c>
      <c r="E71" s="2" t="s">
        <v>19</v>
      </c>
      <c r="F71" s="2" t="s">
        <v>4</v>
      </c>
      <c r="G71" s="2" t="s">
        <v>21</v>
      </c>
      <c r="H71" s="2" t="s">
        <v>5</v>
      </c>
      <c r="I71" s="2" t="s">
        <v>49</v>
      </c>
      <c r="J71" s="2" t="s">
        <v>6</v>
      </c>
      <c r="K71" s="2" t="s">
        <v>20</v>
      </c>
      <c r="L71" s="2" t="s">
        <v>27</v>
      </c>
      <c r="M71" s="2" t="s">
        <v>7</v>
      </c>
      <c r="N71" s="2" t="s">
        <v>8</v>
      </c>
      <c r="O71" s="2" t="s">
        <v>9</v>
      </c>
      <c r="P71" s="2" t="s">
        <v>50</v>
      </c>
      <c r="Q71" s="3" t="s">
        <v>24</v>
      </c>
      <c r="R71" s="3" t="s">
        <v>25</v>
      </c>
    </row>
    <row r="72" spans="1:19">
      <c r="B72" s="15">
        <v>41580</v>
      </c>
      <c r="C72" s="8" t="s">
        <v>38</v>
      </c>
      <c r="D72" s="8" t="s">
        <v>38</v>
      </c>
      <c r="E72" s="60" t="s">
        <v>64</v>
      </c>
      <c r="F72" s="8" t="s">
        <v>38</v>
      </c>
      <c r="G72" s="8" t="s">
        <v>38</v>
      </c>
      <c r="H72" s="8" t="s">
        <v>38</v>
      </c>
      <c r="I72" s="35" t="s">
        <v>69</v>
      </c>
      <c r="J72" s="31" t="s">
        <v>38</v>
      </c>
      <c r="K72" s="35" t="s">
        <v>57</v>
      </c>
      <c r="L72" s="8"/>
      <c r="M72" s="35" t="s">
        <v>61</v>
      </c>
      <c r="N72" s="30" t="s">
        <v>38</v>
      </c>
      <c r="O72" s="35" t="s">
        <v>38</v>
      </c>
      <c r="P72" s="35" t="s">
        <v>59</v>
      </c>
      <c r="Q72" s="8">
        <f>'Gym Time'!Q11</f>
        <v>137</v>
      </c>
      <c r="R72" s="78">
        <f>SUM(Q72:Q73)</f>
        <v>145</v>
      </c>
    </row>
    <row r="73" spans="1:19">
      <c r="B73" s="15">
        <v>41581</v>
      </c>
      <c r="C73" s="8"/>
      <c r="D73" s="8"/>
      <c r="E73" s="8"/>
      <c r="F73" s="8"/>
      <c r="G73" s="35" t="s">
        <v>42</v>
      </c>
      <c r="H73" s="8"/>
      <c r="I73" s="8"/>
      <c r="J73" s="8"/>
      <c r="K73" s="8"/>
      <c r="L73" s="8"/>
      <c r="M73" s="35" t="s">
        <v>62</v>
      </c>
      <c r="N73" s="8"/>
      <c r="O73" s="8"/>
      <c r="P73" s="8"/>
      <c r="Q73" s="8">
        <f>'Gym Time'!Q12</f>
        <v>8</v>
      </c>
      <c r="R73" s="79"/>
    </row>
    <row r="74" spans="1:19">
      <c r="B74" s="16">
        <v>41587</v>
      </c>
      <c r="C74" s="9" t="s">
        <v>38</v>
      </c>
      <c r="D74" s="21" t="s">
        <v>38</v>
      </c>
      <c r="E74" s="9" t="s">
        <v>64</v>
      </c>
      <c r="F74" s="9" t="s">
        <v>38</v>
      </c>
      <c r="G74" s="9" t="s">
        <v>38</v>
      </c>
      <c r="H74" s="9" t="s">
        <v>38</v>
      </c>
      <c r="I74" s="29"/>
      <c r="J74" s="9" t="s">
        <v>38</v>
      </c>
      <c r="K74" s="23" t="s">
        <v>57</v>
      </c>
      <c r="L74" s="29" t="s">
        <v>64</v>
      </c>
      <c r="M74" s="9" t="s">
        <v>61</v>
      </c>
      <c r="N74" s="9" t="s">
        <v>38</v>
      </c>
      <c r="O74" s="9" t="s">
        <v>38</v>
      </c>
      <c r="P74" s="21" t="s">
        <v>60</v>
      </c>
      <c r="Q74" s="9">
        <f>'Gym Time'!Q13</f>
        <v>137</v>
      </c>
      <c r="R74" s="80">
        <f>SUM(Q74:Q75)</f>
        <v>150</v>
      </c>
    </row>
    <row r="75" spans="1:19">
      <c r="B75" s="16">
        <v>41588</v>
      </c>
      <c r="C75" s="9"/>
      <c r="D75" s="9" t="s">
        <v>42</v>
      </c>
      <c r="E75" s="9"/>
      <c r="F75" s="9"/>
      <c r="G75" s="9" t="s">
        <v>42</v>
      </c>
      <c r="H75" s="9"/>
      <c r="I75" s="9"/>
      <c r="J75" s="9"/>
      <c r="K75" s="9"/>
      <c r="L75" s="9"/>
      <c r="M75" s="9" t="s">
        <v>62</v>
      </c>
      <c r="N75" s="9"/>
      <c r="O75" s="9"/>
      <c r="P75" s="9"/>
      <c r="Q75" s="9">
        <f>'Gym Time'!Q14</f>
        <v>13</v>
      </c>
      <c r="R75" s="81"/>
    </row>
    <row r="76" spans="1:19">
      <c r="B76" s="15">
        <v>41594</v>
      </c>
      <c r="C76" s="8" t="s">
        <v>38</v>
      </c>
      <c r="D76" s="8" t="s">
        <v>38</v>
      </c>
      <c r="E76" s="60" t="s">
        <v>64</v>
      </c>
      <c r="F76" s="32" t="s">
        <v>38</v>
      </c>
      <c r="G76" s="8" t="s">
        <v>38</v>
      </c>
      <c r="H76" s="8" t="s">
        <v>38</v>
      </c>
      <c r="I76" s="8" t="s">
        <v>38</v>
      </c>
      <c r="J76" s="32" t="s">
        <v>38</v>
      </c>
      <c r="K76" s="8" t="s">
        <v>57</v>
      </c>
      <c r="L76" s="36" t="s">
        <v>64</v>
      </c>
      <c r="M76" s="8" t="s">
        <v>61</v>
      </c>
      <c r="N76" s="8" t="s">
        <v>38</v>
      </c>
      <c r="O76" s="8" t="s">
        <v>38</v>
      </c>
      <c r="P76" s="8" t="s">
        <v>59</v>
      </c>
      <c r="Q76" s="8">
        <f>'Gym Time'!Q15</f>
        <v>151</v>
      </c>
      <c r="R76" s="78">
        <f>SUM(Q76:Q77)</f>
        <v>164</v>
      </c>
    </row>
    <row r="77" spans="1:19">
      <c r="B77" s="15">
        <v>41595</v>
      </c>
      <c r="C77" s="8"/>
      <c r="D77" s="8" t="s">
        <v>42</v>
      </c>
      <c r="E77" s="8"/>
      <c r="F77" s="8"/>
      <c r="G77" s="8" t="s">
        <v>42</v>
      </c>
      <c r="H77" s="8"/>
      <c r="I77" s="8"/>
      <c r="J77" s="8"/>
      <c r="K77" s="8"/>
      <c r="L77" s="8"/>
      <c r="M77" s="8" t="s">
        <v>62</v>
      </c>
      <c r="N77" s="8"/>
      <c r="O77" s="8"/>
      <c r="P77" s="8"/>
      <c r="Q77" s="8">
        <f>'Gym Time'!Q16</f>
        <v>13</v>
      </c>
      <c r="R77" s="79"/>
    </row>
    <row r="78" spans="1:19">
      <c r="B78" s="16">
        <v>41601</v>
      </c>
      <c r="C78" s="9" t="s">
        <v>38</v>
      </c>
      <c r="D78" s="21" t="s">
        <v>38</v>
      </c>
      <c r="E78" s="9" t="s">
        <v>64</v>
      </c>
      <c r="F78" s="9" t="s">
        <v>38</v>
      </c>
      <c r="G78" s="9" t="s">
        <v>38</v>
      </c>
      <c r="H78" s="9" t="s">
        <v>38</v>
      </c>
      <c r="I78" s="21" t="s">
        <v>38</v>
      </c>
      <c r="J78" s="9" t="s">
        <v>38</v>
      </c>
      <c r="K78" s="23" t="s">
        <v>57</v>
      </c>
      <c r="L78" s="23" t="s">
        <v>64</v>
      </c>
      <c r="M78" s="9" t="s">
        <v>61</v>
      </c>
      <c r="N78" s="9" t="s">
        <v>38</v>
      </c>
      <c r="O78" s="9" t="s">
        <v>38</v>
      </c>
      <c r="P78" s="9" t="s">
        <v>59</v>
      </c>
      <c r="Q78" s="9">
        <f>'Gym Time'!Q17</f>
        <v>151</v>
      </c>
      <c r="R78" s="80">
        <f>SUM(Q78:Q79)</f>
        <v>164</v>
      </c>
    </row>
    <row r="79" spans="1:19">
      <c r="B79" s="16">
        <v>41602</v>
      </c>
      <c r="C79" s="9"/>
      <c r="D79" s="9" t="s">
        <v>42</v>
      </c>
      <c r="E79" s="9"/>
      <c r="F79" s="9"/>
      <c r="G79" s="9" t="s">
        <v>42</v>
      </c>
      <c r="H79" s="9"/>
      <c r="I79" s="9"/>
      <c r="J79" s="9"/>
      <c r="K79" s="9"/>
      <c r="L79" s="9"/>
      <c r="M79" s="9" t="s">
        <v>62</v>
      </c>
      <c r="N79" s="9"/>
      <c r="O79" s="9"/>
      <c r="P79" s="9"/>
      <c r="Q79" s="9">
        <f>'Gym Time'!Q18</f>
        <v>13</v>
      </c>
      <c r="R79" s="81"/>
    </row>
    <row r="80" spans="1:19">
      <c r="B80" s="15">
        <v>41615</v>
      </c>
      <c r="C80" s="8" t="s">
        <v>38</v>
      </c>
      <c r="D80" s="8" t="s">
        <v>38</v>
      </c>
      <c r="E80" s="60" t="s">
        <v>64</v>
      </c>
      <c r="F80" s="8" t="s">
        <v>38</v>
      </c>
      <c r="G80" s="8" t="s">
        <v>38</v>
      </c>
      <c r="H80" s="8" t="s">
        <v>38</v>
      </c>
      <c r="I80" s="37" t="s">
        <v>69</v>
      </c>
      <c r="J80" s="8" t="s">
        <v>38</v>
      </c>
      <c r="K80" s="8" t="s">
        <v>57</v>
      </c>
      <c r="L80" s="36" t="s">
        <v>64</v>
      </c>
      <c r="M80" s="8" t="s">
        <v>61</v>
      </c>
      <c r="N80" s="8" t="s">
        <v>38</v>
      </c>
      <c r="O80" s="8" t="s">
        <v>38</v>
      </c>
      <c r="P80" s="8" t="s">
        <v>60</v>
      </c>
      <c r="Q80" s="8">
        <f>'Gym Time'!Q19</f>
        <v>144</v>
      </c>
      <c r="R80" s="78">
        <f>SUM(Q80:Q81)</f>
        <v>152</v>
      </c>
    </row>
    <row r="81" spans="2:18">
      <c r="B81" s="15">
        <v>41616</v>
      </c>
      <c r="C81" s="8"/>
      <c r="D81" s="33"/>
      <c r="E81" s="8"/>
      <c r="F81" s="8"/>
      <c r="G81" s="8" t="s">
        <v>42</v>
      </c>
      <c r="H81" s="8"/>
      <c r="I81" s="8"/>
      <c r="J81" s="8"/>
      <c r="K81" s="8"/>
      <c r="L81" s="8"/>
      <c r="M81" s="8" t="s">
        <v>62</v>
      </c>
      <c r="N81" s="8"/>
      <c r="O81" s="8"/>
      <c r="P81" s="8"/>
      <c r="Q81" s="8">
        <f>'Gym Time'!Q20</f>
        <v>8</v>
      </c>
      <c r="R81" s="79"/>
    </row>
    <row r="82" spans="2:18">
      <c r="B82" s="16">
        <v>41622</v>
      </c>
      <c r="C82" s="9" t="s">
        <v>38</v>
      </c>
      <c r="D82" s="9" t="s">
        <v>38</v>
      </c>
      <c r="E82" s="9" t="s">
        <v>64</v>
      </c>
      <c r="F82" s="9" t="s">
        <v>38</v>
      </c>
      <c r="G82" s="9" t="s">
        <v>38</v>
      </c>
      <c r="H82" s="9" t="s">
        <v>38</v>
      </c>
      <c r="I82" s="23" t="s">
        <v>38</v>
      </c>
      <c r="J82" s="9" t="s">
        <v>38</v>
      </c>
      <c r="K82" s="23" t="s">
        <v>57</v>
      </c>
      <c r="L82" s="23" t="s">
        <v>64</v>
      </c>
      <c r="M82" s="9" t="s">
        <v>61</v>
      </c>
      <c r="N82" s="9" t="s">
        <v>38</v>
      </c>
      <c r="O82" s="9" t="s">
        <v>38</v>
      </c>
      <c r="P82" s="9" t="s">
        <v>59</v>
      </c>
      <c r="Q82" s="9">
        <f>'Gym Time'!Q21</f>
        <v>151</v>
      </c>
      <c r="R82" s="80">
        <f>SUM(Q82:Q83)</f>
        <v>161</v>
      </c>
    </row>
    <row r="83" spans="2:18">
      <c r="B83" s="16">
        <v>41623</v>
      </c>
      <c r="C83" s="9"/>
      <c r="D83" s="9" t="s">
        <v>72</v>
      </c>
      <c r="E83" s="9"/>
      <c r="F83" s="9"/>
      <c r="G83" s="9" t="s">
        <v>42</v>
      </c>
      <c r="H83" s="9"/>
      <c r="I83" s="9"/>
      <c r="J83" s="9"/>
      <c r="K83" s="9"/>
      <c r="L83" s="9"/>
      <c r="M83" s="9" t="s">
        <v>62</v>
      </c>
      <c r="N83" s="9"/>
      <c r="O83" s="9"/>
      <c r="P83" s="9"/>
      <c r="Q83" s="9">
        <f>'Gym Time'!Q22</f>
        <v>10</v>
      </c>
      <c r="R83" s="81"/>
    </row>
    <row r="84" spans="2:18">
      <c r="B84" s="15">
        <v>41629</v>
      </c>
      <c r="C84" s="8" t="s">
        <v>38</v>
      </c>
      <c r="D84" s="8"/>
      <c r="E84" s="60" t="s">
        <v>64</v>
      </c>
      <c r="F84" s="8" t="s">
        <v>38</v>
      </c>
      <c r="G84" s="8" t="s">
        <v>38</v>
      </c>
      <c r="H84" s="8" t="s">
        <v>38</v>
      </c>
      <c r="I84" s="8" t="s">
        <v>38</v>
      </c>
      <c r="J84" s="8" t="s">
        <v>38</v>
      </c>
      <c r="K84" s="8" t="s">
        <v>57</v>
      </c>
      <c r="L84" s="8"/>
      <c r="M84" s="8" t="s">
        <v>61</v>
      </c>
      <c r="N84" s="8" t="s">
        <v>38</v>
      </c>
      <c r="O84" s="8" t="s">
        <v>38</v>
      </c>
      <c r="P84" s="8" t="s">
        <v>59</v>
      </c>
      <c r="Q84" s="8">
        <f>'Gym Time'!Q23</f>
        <v>130</v>
      </c>
      <c r="R84" s="78">
        <f>SUM(Q84:Q85)</f>
        <v>138</v>
      </c>
    </row>
    <row r="85" spans="2:18">
      <c r="B85" s="15">
        <v>41630</v>
      </c>
      <c r="C85" s="8"/>
      <c r="D85" s="8"/>
      <c r="E85" s="8"/>
      <c r="F85" s="8"/>
      <c r="G85" s="8" t="s">
        <v>42</v>
      </c>
      <c r="H85" s="8"/>
      <c r="I85" s="8"/>
      <c r="J85" s="8"/>
      <c r="K85" s="8"/>
      <c r="L85" s="8"/>
      <c r="M85" s="8" t="s">
        <v>62</v>
      </c>
      <c r="N85" s="8"/>
      <c r="O85" s="8"/>
      <c r="P85" s="8"/>
      <c r="Q85" s="8">
        <f>'Gym Time'!Q24</f>
        <v>8</v>
      </c>
      <c r="R85" s="79"/>
    </row>
    <row r="86" spans="2:18">
      <c r="B86" s="16">
        <v>41650</v>
      </c>
      <c r="C86" s="9" t="s">
        <v>38</v>
      </c>
      <c r="D86" s="9" t="s">
        <v>38</v>
      </c>
      <c r="E86" s="9" t="s">
        <v>64</v>
      </c>
      <c r="F86" s="9" t="s">
        <v>38</v>
      </c>
      <c r="G86" s="9" t="s">
        <v>38</v>
      </c>
      <c r="H86" s="9" t="s">
        <v>38</v>
      </c>
      <c r="I86" s="23" t="s">
        <v>69</v>
      </c>
      <c r="J86" s="9" t="s">
        <v>38</v>
      </c>
      <c r="K86" s="23" t="s">
        <v>57</v>
      </c>
      <c r="L86" s="29" t="s">
        <v>64</v>
      </c>
      <c r="M86" s="9" t="s">
        <v>61</v>
      </c>
      <c r="N86" s="9" t="s">
        <v>38</v>
      </c>
      <c r="O86" s="9" t="s">
        <v>38</v>
      </c>
      <c r="P86" s="9" t="s">
        <v>59</v>
      </c>
      <c r="Q86" s="9">
        <f>'Gym Time'!Q25</f>
        <v>145</v>
      </c>
      <c r="R86" s="80">
        <f>SUM(Q86:Q87)</f>
        <v>158</v>
      </c>
    </row>
    <row r="87" spans="2:18">
      <c r="B87" s="16">
        <v>41651</v>
      </c>
      <c r="C87" s="9" t="s">
        <v>42</v>
      </c>
      <c r="D87" s="9"/>
      <c r="E87" s="9"/>
      <c r="F87" s="9"/>
      <c r="G87" s="9" t="s">
        <v>42</v>
      </c>
      <c r="H87" s="9"/>
      <c r="I87" s="9"/>
      <c r="J87" s="9"/>
      <c r="K87" s="9"/>
      <c r="L87" s="9"/>
      <c r="M87" s="9" t="s">
        <v>62</v>
      </c>
      <c r="N87" s="9"/>
      <c r="O87" s="9"/>
      <c r="P87" s="9"/>
      <c r="Q87" s="9">
        <f>'Gym Time'!Q26</f>
        <v>13</v>
      </c>
      <c r="R87" s="81"/>
    </row>
    <row r="88" spans="2:18">
      <c r="B88" s="15">
        <v>41657</v>
      </c>
      <c r="C88" s="8" t="s">
        <v>38</v>
      </c>
      <c r="D88" s="8" t="s">
        <v>38</v>
      </c>
      <c r="E88" s="60" t="s">
        <v>64</v>
      </c>
      <c r="F88" s="8" t="s">
        <v>38</v>
      </c>
      <c r="G88" s="8" t="s">
        <v>38</v>
      </c>
      <c r="H88" s="8" t="s">
        <v>38</v>
      </c>
      <c r="I88" s="35" t="s">
        <v>69</v>
      </c>
      <c r="J88" s="8" t="s">
        <v>38</v>
      </c>
      <c r="K88" s="8" t="s">
        <v>57</v>
      </c>
      <c r="L88" s="36" t="s">
        <v>64</v>
      </c>
      <c r="M88" s="8" t="s">
        <v>61</v>
      </c>
      <c r="N88" s="8" t="s">
        <v>38</v>
      </c>
      <c r="O88" s="8" t="s">
        <v>38</v>
      </c>
      <c r="P88" s="8" t="s">
        <v>59</v>
      </c>
      <c r="Q88" s="8">
        <f>'Gym Time'!Q27</f>
        <v>145</v>
      </c>
      <c r="R88" s="78">
        <f>SUM(Q88:Q89)</f>
        <v>153</v>
      </c>
    </row>
    <row r="89" spans="2:18">
      <c r="B89" s="15">
        <v>41658</v>
      </c>
      <c r="C89" s="8"/>
      <c r="D89" s="8"/>
      <c r="E89" s="8"/>
      <c r="F89" s="8"/>
      <c r="G89" s="35" t="s">
        <v>42</v>
      </c>
      <c r="H89" s="8"/>
      <c r="I89" s="8"/>
      <c r="J89" s="8"/>
      <c r="K89" s="8"/>
      <c r="L89" s="8"/>
      <c r="M89" s="8" t="s">
        <v>62</v>
      </c>
      <c r="N89" s="8"/>
      <c r="O89" s="8" t="s">
        <v>42</v>
      </c>
      <c r="P89" s="8"/>
      <c r="Q89" s="8">
        <f>'Gym Time'!Q28</f>
        <v>8</v>
      </c>
      <c r="R89" s="79"/>
    </row>
    <row r="90" spans="2:18">
      <c r="B90" s="16">
        <v>41664</v>
      </c>
      <c r="C90" s="9"/>
      <c r="D90" s="9" t="s">
        <v>73</v>
      </c>
      <c r="E90" s="9" t="s">
        <v>64</v>
      </c>
      <c r="F90" s="9" t="s">
        <v>38</v>
      </c>
      <c r="G90" s="21" t="s">
        <v>58</v>
      </c>
      <c r="H90" s="9" t="s">
        <v>38</v>
      </c>
      <c r="I90" s="23" t="s">
        <v>38</v>
      </c>
      <c r="J90" s="9" t="s">
        <v>38</v>
      </c>
      <c r="K90" s="23" t="s">
        <v>57</v>
      </c>
      <c r="L90" s="23" t="s">
        <v>64</v>
      </c>
      <c r="M90" s="9" t="s">
        <v>61</v>
      </c>
      <c r="N90" s="9" t="s">
        <v>38</v>
      </c>
      <c r="O90" s="9"/>
      <c r="P90" s="9" t="s">
        <v>59</v>
      </c>
      <c r="Q90" s="9">
        <f>'Gym Time'!Q29</f>
        <v>114</v>
      </c>
      <c r="R90" s="80">
        <f>SUM(Q90:Q91)</f>
        <v>122</v>
      </c>
    </row>
    <row r="91" spans="2:18">
      <c r="B91" s="16">
        <v>41665</v>
      </c>
      <c r="C91" s="9"/>
      <c r="D91" s="9"/>
      <c r="E91" s="9"/>
      <c r="F91" s="9"/>
      <c r="G91" s="21"/>
      <c r="H91" s="9"/>
      <c r="I91" s="9"/>
      <c r="J91" s="9"/>
      <c r="K91" s="9"/>
      <c r="L91" s="9"/>
      <c r="M91" s="9" t="s">
        <v>62</v>
      </c>
      <c r="N91" s="9"/>
      <c r="O91" s="9"/>
      <c r="P91" s="9"/>
      <c r="Q91" s="9">
        <f>'Gym Time'!Q30</f>
        <v>8</v>
      </c>
      <c r="R91" s="81"/>
    </row>
    <row r="92" spans="2:18">
      <c r="B92" s="15" t="s">
        <v>43</v>
      </c>
      <c r="C92" s="8">
        <f>'Gym Time'!C31</f>
        <v>117</v>
      </c>
      <c r="D92" s="8">
        <f>'Gym Time'!D31</f>
        <v>111</v>
      </c>
      <c r="E92" s="8">
        <f>'Gym Time'!E31</f>
        <v>80</v>
      </c>
      <c r="F92" s="8">
        <f>'Gym Time'!F31</f>
        <v>130</v>
      </c>
      <c r="G92" s="8">
        <f>'Gym Time'!G31</f>
        <v>125</v>
      </c>
      <c r="H92" s="8">
        <f>'Gym Time'!H31</f>
        <v>130</v>
      </c>
      <c r="I92" s="8">
        <f>'Gym Time'!I31</f>
        <v>93</v>
      </c>
      <c r="J92" s="8">
        <f>'Gym Time'!J31</f>
        <v>130</v>
      </c>
      <c r="K92" s="8">
        <f>'Gym Time'!K31</f>
        <v>40</v>
      </c>
      <c r="L92" s="8">
        <f>'Gym Time'!L31</f>
        <v>64</v>
      </c>
      <c r="M92" s="8">
        <f>'Gym Time'!M31</f>
        <v>110</v>
      </c>
      <c r="N92" s="8">
        <f>'Gym Time'!N31</f>
        <v>130</v>
      </c>
      <c r="O92" s="8">
        <f>'Gym Time'!O31</f>
        <v>117</v>
      </c>
      <c r="P92" s="8">
        <f>'Gym Time'!P31</f>
        <v>28</v>
      </c>
      <c r="Q92" s="8">
        <f>'Gym Time'!Q31</f>
        <v>1405</v>
      </c>
      <c r="R92" s="78">
        <f>SUM(Q92:Q93)</f>
        <v>1507</v>
      </c>
    </row>
    <row r="93" spans="2:18">
      <c r="B93" s="15" t="s">
        <v>44</v>
      </c>
      <c r="C93" s="8">
        <f>'Gym Time'!C32</f>
        <v>5</v>
      </c>
      <c r="D93" s="8">
        <f>'Gym Time'!D32</f>
        <v>17</v>
      </c>
      <c r="E93" s="8">
        <f>'Gym Time'!E32</f>
        <v>0</v>
      </c>
      <c r="F93" s="8">
        <f>'Gym Time'!F32</f>
        <v>0</v>
      </c>
      <c r="G93" s="8">
        <f>'Gym Time'!G32</f>
        <v>45</v>
      </c>
      <c r="H93" s="8">
        <f>'Gym Time'!H32</f>
        <v>0</v>
      </c>
      <c r="I93" s="8">
        <f>'Gym Time'!I32</f>
        <v>0</v>
      </c>
      <c r="J93" s="8">
        <f>'Gym Time'!J32</f>
        <v>0</v>
      </c>
      <c r="K93" s="8">
        <f>'Gym Time'!K32</f>
        <v>0</v>
      </c>
      <c r="L93" s="8">
        <f>'Gym Time'!L32</f>
        <v>0</v>
      </c>
      <c r="M93" s="8">
        <f>'Gym Time'!M32</f>
        <v>30</v>
      </c>
      <c r="N93" s="8">
        <f>'Gym Time'!N32</f>
        <v>0</v>
      </c>
      <c r="O93" s="8">
        <f>'Gym Time'!O32</f>
        <v>5</v>
      </c>
      <c r="P93" s="8">
        <f>'Gym Time'!P32</f>
        <v>0</v>
      </c>
      <c r="Q93" s="8">
        <f>'Gym Time'!Q32</f>
        <v>102</v>
      </c>
      <c r="R93" s="84"/>
    </row>
    <row r="94" spans="2:18" s="13" customFormat="1">
      <c r="B94" s="15" t="s">
        <v>22</v>
      </c>
      <c r="C94" s="10">
        <f>SUM(C92:C93)</f>
        <v>122</v>
      </c>
      <c r="D94" s="10">
        <f t="shared" ref="D94:P94" si="24">SUM(D92:D93)</f>
        <v>128</v>
      </c>
      <c r="E94" s="10">
        <f t="shared" si="24"/>
        <v>80</v>
      </c>
      <c r="F94" s="10">
        <f t="shared" si="24"/>
        <v>130</v>
      </c>
      <c r="G94" s="10">
        <f t="shared" si="24"/>
        <v>170</v>
      </c>
      <c r="H94" s="10">
        <f t="shared" si="24"/>
        <v>130</v>
      </c>
      <c r="I94" s="10">
        <f t="shared" si="24"/>
        <v>93</v>
      </c>
      <c r="J94" s="10">
        <f t="shared" si="24"/>
        <v>130</v>
      </c>
      <c r="K94" s="10">
        <f t="shared" si="24"/>
        <v>40</v>
      </c>
      <c r="L94" s="10">
        <f t="shared" si="24"/>
        <v>64</v>
      </c>
      <c r="M94" s="10">
        <f t="shared" si="24"/>
        <v>140</v>
      </c>
      <c r="N94" s="10">
        <f t="shared" si="24"/>
        <v>130</v>
      </c>
      <c r="O94" s="10">
        <f t="shared" si="24"/>
        <v>122</v>
      </c>
      <c r="P94" s="10">
        <f t="shared" si="24"/>
        <v>28</v>
      </c>
      <c r="Q94" s="10">
        <f>'Gym Time'!Q33</f>
        <v>1507</v>
      </c>
      <c r="R94" s="79"/>
    </row>
    <row r="95" spans="2:18" s="13" customFormat="1">
      <c r="B95" s="74" t="s">
        <v>51</v>
      </c>
      <c r="C95" s="76">
        <f>C24/2*10</f>
        <v>105</v>
      </c>
      <c r="D95" s="76">
        <f t="shared" ref="D95:P95" si="25">D24/2*10</f>
        <v>110</v>
      </c>
      <c r="E95" s="76">
        <f t="shared" si="25"/>
        <v>45</v>
      </c>
      <c r="F95" s="76">
        <f t="shared" si="25"/>
        <v>90</v>
      </c>
      <c r="G95" s="76">
        <f t="shared" si="25"/>
        <v>90</v>
      </c>
      <c r="H95" s="76">
        <f t="shared" si="25"/>
        <v>110</v>
      </c>
      <c r="I95" s="76">
        <f t="shared" si="25"/>
        <v>90</v>
      </c>
      <c r="J95" s="76">
        <f t="shared" si="25"/>
        <v>125</v>
      </c>
      <c r="K95" s="76">
        <f t="shared" si="25"/>
        <v>20</v>
      </c>
      <c r="L95" s="76">
        <f t="shared" si="25"/>
        <v>60</v>
      </c>
      <c r="M95" s="76">
        <f t="shared" si="25"/>
        <v>70</v>
      </c>
      <c r="N95" s="76">
        <f t="shared" si="25"/>
        <v>105</v>
      </c>
      <c r="O95" s="76">
        <f t="shared" si="25"/>
        <v>110</v>
      </c>
      <c r="P95" s="76">
        <f t="shared" si="25"/>
        <v>10</v>
      </c>
      <c r="Q95"/>
      <c r="R95"/>
    </row>
    <row r="96" spans="2:18" s="13" customFormat="1">
      <c r="B96" s="75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/>
      <c r="R96"/>
    </row>
    <row r="98" spans="1:19" ht="13.2" customHeight="1">
      <c r="B98" s="61" t="s">
        <v>74</v>
      </c>
      <c r="C98" s="61"/>
      <c r="D98" s="61"/>
      <c r="E98" s="61"/>
      <c r="F98" s="61"/>
      <c r="G98" s="61"/>
      <c r="H98" s="61"/>
      <c r="I98" s="61"/>
      <c r="J98" s="61"/>
      <c r="M98" s="85" t="s">
        <v>45</v>
      </c>
      <c r="N98" s="85"/>
      <c r="O98" s="22">
        <f>SUM(ROUNDDOWN(Q10/2,0)+ROUNDDOWN(Q11/2,0)+ROUNDDOWN(Q12/2,0)+ROUNDDOWN(Q13/2,0)+ROUNDDOWN(Q14/2,0)+ROUNDDOWN(Q15/2,0)+ROUNDDOWN(Q16/2,0)+ROUNDDOWN(Q17/2,0)+ROUNDDOWN(Q18/2,0)+ROUNDDOWN(Q19/2,0)+ROUNDDOWN(Q20/2,0)+ROUNDDOWN(Q21/2,0))</f>
        <v>111</v>
      </c>
    </row>
    <row r="99" spans="1:19">
      <c r="B99" s="61"/>
      <c r="C99" s="61"/>
      <c r="D99" s="61"/>
      <c r="E99" s="61"/>
      <c r="F99" s="61"/>
      <c r="G99" s="61"/>
      <c r="H99" s="61"/>
      <c r="I99" s="61"/>
      <c r="J99" s="61"/>
      <c r="M99" s="85" t="s">
        <v>47</v>
      </c>
      <c r="N99" s="85"/>
      <c r="O99" s="22">
        <f>SUM(((Q10/2)+(Q11/2)+(Q12/2)+(Q13/2)+(Q14/2)+(Q15/2)+(Q16/2)+(Q17/2)+(Q18/2)+(Q19/2)+(Q20/2)+(Q21/2)-O98)*2)</f>
        <v>6</v>
      </c>
    </row>
    <row r="100" spans="1:19">
      <c r="B100" s="28" t="s">
        <v>56</v>
      </c>
      <c r="K100" s="22"/>
      <c r="L100" s="22"/>
      <c r="M100" s="22"/>
    </row>
    <row r="102" spans="1:19">
      <c r="A102" s="17" t="s">
        <v>40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9">
      <c r="B103" s="15">
        <v>41669</v>
      </c>
      <c r="C103" s="8" t="s">
        <v>41</v>
      </c>
      <c r="D103" s="8" t="s">
        <v>41</v>
      </c>
      <c r="E103" s="8" t="s">
        <v>41</v>
      </c>
      <c r="F103" s="8" t="s">
        <v>41</v>
      </c>
      <c r="G103" s="8" t="s">
        <v>41</v>
      </c>
      <c r="H103" s="8" t="s">
        <v>41</v>
      </c>
      <c r="I103" s="8"/>
      <c r="J103" s="8" t="s">
        <v>41</v>
      </c>
      <c r="K103" s="8" t="s">
        <v>41</v>
      </c>
      <c r="L103" s="8" t="s">
        <v>41</v>
      </c>
      <c r="M103" s="8" t="s">
        <v>41</v>
      </c>
      <c r="N103" s="8" t="s">
        <v>41</v>
      </c>
      <c r="O103" s="8" t="s">
        <v>41</v>
      </c>
      <c r="P103" s="8"/>
      <c r="Q103" s="8">
        <f>'Gym Time'!R37</f>
        <v>39</v>
      </c>
    </row>
    <row r="104" spans="1:19">
      <c r="B104" s="15">
        <v>41670</v>
      </c>
      <c r="C104" s="8" t="s">
        <v>41</v>
      </c>
      <c r="D104" s="8" t="s">
        <v>41</v>
      </c>
      <c r="E104" s="8" t="s">
        <v>41</v>
      </c>
      <c r="F104" s="8" t="s">
        <v>41</v>
      </c>
      <c r="G104" s="8" t="s">
        <v>41</v>
      </c>
      <c r="H104" s="8" t="s">
        <v>41</v>
      </c>
      <c r="I104" s="8"/>
      <c r="J104" s="8" t="s">
        <v>41</v>
      </c>
      <c r="K104" s="8" t="s">
        <v>41</v>
      </c>
      <c r="L104" s="8" t="s">
        <v>41</v>
      </c>
      <c r="M104" s="8" t="s">
        <v>41</v>
      </c>
      <c r="N104" s="8" t="s">
        <v>41</v>
      </c>
      <c r="O104" s="8" t="s">
        <v>41</v>
      </c>
      <c r="P104" s="8"/>
      <c r="Q104" s="8">
        <f>'Gym Time'!R38</f>
        <v>39</v>
      </c>
      <c r="R104" s="5">
        <f>SUM(Q103:Q104)</f>
        <v>78</v>
      </c>
    </row>
    <row r="105" spans="1:19">
      <c r="S105" s="20"/>
    </row>
    <row r="106" spans="1:19">
      <c r="M106" s="85" t="s">
        <v>46</v>
      </c>
      <c r="N106" s="85"/>
      <c r="O106" s="22">
        <f>(Q14-16)+(Q15-16)+(Q16-16)+(Q17-16)+(Q18-16)+(Q20-16)+(Q21-16)</f>
        <v>29</v>
      </c>
    </row>
    <row r="107" spans="1:19">
      <c r="A107" s="13" t="s">
        <v>31</v>
      </c>
    </row>
    <row r="108" spans="1:19">
      <c r="A108" s="3" t="s">
        <v>0</v>
      </c>
      <c r="B108" s="71" t="s">
        <v>32</v>
      </c>
      <c r="C108" s="71"/>
      <c r="D108" s="71" t="s">
        <v>33</v>
      </c>
      <c r="E108" s="71"/>
      <c r="F108" s="71" t="s">
        <v>39</v>
      </c>
      <c r="G108" s="71"/>
    </row>
    <row r="109" spans="1:19">
      <c r="A109" s="10" t="s">
        <v>15</v>
      </c>
      <c r="B109" s="67" t="s">
        <v>67</v>
      </c>
      <c r="C109" s="68"/>
      <c r="D109" s="67" t="s">
        <v>2</v>
      </c>
      <c r="E109" s="68"/>
      <c r="F109" s="72" t="s">
        <v>63</v>
      </c>
      <c r="G109" s="73"/>
    </row>
    <row r="110" spans="1:19">
      <c r="A110" s="10" t="s">
        <v>16</v>
      </c>
      <c r="B110" s="67" t="s">
        <v>9</v>
      </c>
      <c r="C110" s="68"/>
      <c r="D110" s="67" t="s">
        <v>66</v>
      </c>
      <c r="E110" s="68"/>
      <c r="F110" s="72" t="s">
        <v>70</v>
      </c>
      <c r="G110" s="73"/>
    </row>
    <row r="111" spans="1:19">
      <c r="A111" s="10" t="s">
        <v>17</v>
      </c>
      <c r="B111" s="67" t="s">
        <v>65</v>
      </c>
      <c r="C111" s="68"/>
      <c r="D111" s="67" t="s">
        <v>21</v>
      </c>
      <c r="E111" s="68"/>
      <c r="F111" s="72" t="s">
        <v>65</v>
      </c>
      <c r="G111" s="73"/>
    </row>
    <row r="112" spans="1:19">
      <c r="A112" s="10" t="s">
        <v>18</v>
      </c>
      <c r="B112" s="67" t="s">
        <v>2</v>
      </c>
      <c r="C112" s="68"/>
      <c r="D112" s="69" t="s">
        <v>68</v>
      </c>
      <c r="E112" s="70"/>
      <c r="F112" s="72" t="s">
        <v>71</v>
      </c>
      <c r="G112" s="73"/>
    </row>
    <row r="113" spans="1:7">
      <c r="A113" s="82" t="s">
        <v>37</v>
      </c>
      <c r="B113" s="86"/>
      <c r="C113" s="82" t="s">
        <v>75</v>
      </c>
      <c r="D113" s="83"/>
      <c r="E113" s="83"/>
      <c r="F113" s="83"/>
      <c r="G113" s="70"/>
    </row>
  </sheetData>
  <mergeCells count="68">
    <mergeCell ref="N95:N96"/>
    <mergeCell ref="O95:O96"/>
    <mergeCell ref="P95:P96"/>
    <mergeCell ref="H95:H96"/>
    <mergeCell ref="I95:I96"/>
    <mergeCell ref="J95:J96"/>
    <mergeCell ref="K95:K96"/>
    <mergeCell ref="L95:L96"/>
    <mergeCell ref="A113:B113"/>
    <mergeCell ref="B110:C110"/>
    <mergeCell ref="F111:G111"/>
    <mergeCell ref="B111:C111"/>
    <mergeCell ref="D111:E111"/>
    <mergeCell ref="F112:G112"/>
    <mergeCell ref="F110:G110"/>
    <mergeCell ref="R72:R73"/>
    <mergeCell ref="R74:R75"/>
    <mergeCell ref="R76:R77"/>
    <mergeCell ref="R78:R79"/>
    <mergeCell ref="C113:G113"/>
    <mergeCell ref="R88:R89"/>
    <mergeCell ref="R90:R91"/>
    <mergeCell ref="R92:R94"/>
    <mergeCell ref="R80:R81"/>
    <mergeCell ref="R82:R83"/>
    <mergeCell ref="R84:R85"/>
    <mergeCell ref="R86:R87"/>
    <mergeCell ref="G95:G96"/>
    <mergeCell ref="M98:N98"/>
    <mergeCell ref="M106:N106"/>
    <mergeCell ref="M99:N99"/>
    <mergeCell ref="F3:P5"/>
    <mergeCell ref="B112:C112"/>
    <mergeCell ref="D112:E112"/>
    <mergeCell ref="D110:E110"/>
    <mergeCell ref="B108:C108"/>
    <mergeCell ref="B109:C109"/>
    <mergeCell ref="D109:E109"/>
    <mergeCell ref="F108:G108"/>
    <mergeCell ref="F109:G109"/>
    <mergeCell ref="D108:E108"/>
    <mergeCell ref="B95:B96"/>
    <mergeCell ref="C95:C96"/>
    <mergeCell ref="D95:D96"/>
    <mergeCell ref="E95:E96"/>
    <mergeCell ref="F95:F96"/>
    <mergeCell ref="M95:M96"/>
    <mergeCell ref="A10:A11"/>
    <mergeCell ref="A12:A13"/>
    <mergeCell ref="A14:A15"/>
    <mergeCell ref="A16:A17"/>
    <mergeCell ref="A18:A19"/>
    <mergeCell ref="A20:A21"/>
    <mergeCell ref="A22:A23"/>
    <mergeCell ref="A30:A31"/>
    <mergeCell ref="A32:A33"/>
    <mergeCell ref="A34:A35"/>
    <mergeCell ref="A36:A37"/>
    <mergeCell ref="A38:A39"/>
    <mergeCell ref="A40:A41"/>
    <mergeCell ref="A42:A43"/>
    <mergeCell ref="A51:A52"/>
    <mergeCell ref="A63:A64"/>
    <mergeCell ref="A53:A54"/>
    <mergeCell ref="A55:A56"/>
    <mergeCell ref="A57:A58"/>
    <mergeCell ref="A59:A60"/>
    <mergeCell ref="A61:A62"/>
  </mergeCells>
  <phoneticPr fontId="2" type="noConversion"/>
  <conditionalFormatting sqref="C51:P66">
    <cfRule type="cellIs" dxfId="3" priority="7" stopIfTrue="1" operator="lessThan">
      <formula>8</formula>
    </cfRule>
  </conditionalFormatting>
  <conditionalFormatting sqref="C95:P96">
    <cfRule type="cellIs" dxfId="2" priority="11" stopIfTrue="1" operator="greaterThan">
      <formula>C94</formula>
    </cfRule>
  </conditionalFormatting>
  <conditionalFormatting sqref="C51">
    <cfRule type="cellIs" priority="1" operator="equal">
      <formula>""""""</formula>
    </cfRule>
  </conditionalFormatting>
  <conditionalFormatting sqref="Q74 Q76 Q78 Q80 Q82 Q84 Q86 Q90 Q72 Q88">
    <cfRule type="cellIs" dxfId="1" priority="14" stopIfTrue="1" operator="lessThan">
      <formula>$O$98</formula>
    </cfRule>
  </conditionalFormatting>
  <conditionalFormatting sqref="R72:R91">
    <cfRule type="cellIs" dxfId="0" priority="24" stopIfTrue="1" operator="lessThan">
      <formula>$O$98</formula>
    </cfRule>
  </conditionalFormatting>
  <pageMargins left="0.25" right="0.25" top="0.25" bottom="0.25" header="0.5" footer="0.5"/>
  <pageSetup scale="47" orientation="portrait" r:id="rId1"/>
  <headerFooter alignWithMargins="0"/>
  <ignoredErrors>
    <ignoredError sqref="Q65 E65:F65 S24 I6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Gym Time</vt:lpstr>
      <vt:lpstr>2013-14 Registration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C. Jenish</dc:creator>
  <cp:lastModifiedBy>pjenish</cp:lastModifiedBy>
  <cp:lastPrinted>2011-09-18T21:52:28Z</cp:lastPrinted>
  <dcterms:created xsi:type="dcterms:W3CDTF">2004-03-16T02:29:19Z</dcterms:created>
  <dcterms:modified xsi:type="dcterms:W3CDTF">2013-09-28T15:59:39Z</dcterms:modified>
</cp:coreProperties>
</file>