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hidePivotFieldList="1" defaultThemeVersion="124226"/>
  <bookViews>
    <workbookView xWindow="156" yWindow="3756" windowWidth="3228" windowHeight="3744" tabRatio="941"/>
  </bookViews>
  <sheets>
    <sheet name="Cover" sheetId="11" r:id="rId1"/>
    <sheet name="Overview" sheetId="12" r:id="rId2"/>
    <sheet name="Guidelines" sheetId="58" r:id="rId3"/>
    <sheet name="Schedule (2)" sheetId="72" state="hidden" r:id="rId4"/>
    <sheet name="8B Bracket" sheetId="34" r:id="rId5"/>
    <sheet name="8G Bracket" sheetId="67" r:id="rId6"/>
    <sheet name="7B Bracket" sheetId="69" r:id="rId7"/>
    <sheet name="7G Bracket" sheetId="31" r:id="rId8"/>
    <sheet name="6B Bracket" sheetId="30" r:id="rId9"/>
    <sheet name="6G Bracket" sheetId="77" r:id="rId10"/>
    <sheet name="5B Bracket" sheetId="28" r:id="rId11"/>
    <sheet name="5G Bracket" sheetId="71" r:id="rId12"/>
    <sheet name="8B Standings" sheetId="50" r:id="rId13"/>
    <sheet name="8G Standings" sheetId="56" r:id="rId14"/>
    <sheet name="7B Standings" sheetId="47" r:id="rId15"/>
    <sheet name="7G Standings" sheetId="54" r:id="rId16"/>
    <sheet name="6B Standings" sheetId="46" r:id="rId17"/>
    <sheet name="6G Standings" sheetId="53" r:id="rId18"/>
    <sheet name="5B Standings" sheetId="43" r:id="rId19"/>
    <sheet name="5G Standings" sheetId="38" r:id="rId20"/>
    <sheet name="4B Standings" sheetId="59" r:id="rId21"/>
    <sheet name="4G Standings" sheetId="61" r:id="rId22"/>
    <sheet name="3B Standings" sheetId="63" r:id="rId23"/>
    <sheet name="3G Standings" sheetId="65" r:id="rId24"/>
    <sheet name="Schedule" sheetId="66" r:id="rId25"/>
    <sheet name="Sheet1" sheetId="73" state="hidden" r:id="rId26"/>
    <sheet name="Sheet2" sheetId="74" state="hidden" r:id="rId27"/>
    <sheet name="Sheet3" sheetId="75" state="hidden" r:id="rId28"/>
    <sheet name="Sheet4" sheetId="76" state="hidden" r:id="rId29"/>
  </sheets>
  <definedNames>
    <definedName name="_xlnm._FilterDatabase" localSheetId="22" hidden="1">'3B Standings'!$A$33:$T$154</definedName>
    <definedName name="_xlnm._FilterDatabase" localSheetId="20" hidden="1">'4B Standings'!$A$37:$T$176</definedName>
    <definedName name="_xlnm._FilterDatabase" localSheetId="21" hidden="1">'4G Standings'!$A$27:$U$115</definedName>
    <definedName name="_xlnm._FilterDatabase" localSheetId="18" hidden="1">'5B Standings'!$A$37:$M$166</definedName>
    <definedName name="_xlnm._FilterDatabase" localSheetId="19" hidden="1">'5G Standings'!$A$36:$U$112</definedName>
    <definedName name="_xlnm._FilterDatabase" localSheetId="16" hidden="1">'6B Standings'!$A$37:$M$177</definedName>
    <definedName name="_xlnm._FilterDatabase" localSheetId="17" hidden="1">'6G Standings'!$A$26:$M$106</definedName>
    <definedName name="_xlnm._FilterDatabase" localSheetId="14" hidden="1">'7B Standings'!$A$32:$M$142</definedName>
    <definedName name="_xlnm._FilterDatabase" localSheetId="15" hidden="1">'7G Standings'!$A$24:$M$94</definedName>
    <definedName name="_xlnm._FilterDatabase" localSheetId="12" hidden="1">'8B Standings'!$A$34:$W$134</definedName>
    <definedName name="_xlnm._FilterDatabase" localSheetId="13" hidden="1">'8G Standings'!$A$22:$U$82</definedName>
    <definedName name="Boys5th">'5B Standings'!$B$9:$C$33</definedName>
    <definedName name="Boys6th">'6B Standings'!$B$9:$C$35</definedName>
    <definedName name="Boys7th">'7B Standings'!$B$9:$C$30</definedName>
    <definedName name="Boys8th">'8B Standings'!$B$9:$C$32</definedName>
    <definedName name="Girls5th">'5G Standings'!$B$9:$C$29</definedName>
    <definedName name="Girls6th">'6G Standings'!$B$9:$C$23</definedName>
    <definedName name="Girls7th">'7G Standings'!$B$9:$C$21</definedName>
    <definedName name="Girls8th">'8G Standings'!$B$9:$C$19</definedName>
    <definedName name="_xlnm.Print_Area" localSheetId="19">'5G Standings'!$A$1:$T$112</definedName>
    <definedName name="_xlnm.Print_Area" localSheetId="8">'6B Bracket'!$A$1:$G$73</definedName>
    <definedName name="_xlnm.Print_Area" localSheetId="17">'6G Standings'!$A$1:$U$106</definedName>
    <definedName name="_xlnm.Print_Area" localSheetId="15">'7G Standings'!$A$1:$T$94</definedName>
    <definedName name="_xlnm.Print_Area" localSheetId="0">Cover!$A$1:$M$32</definedName>
    <definedName name="_xlnm.Print_Titles" localSheetId="22">'3B Standings'!$1:$6</definedName>
    <definedName name="_xlnm.Print_Titles" localSheetId="23">'3G Standings'!$1:$6</definedName>
    <definedName name="_xlnm.Print_Titles" localSheetId="20">'4B Standings'!$1:$6</definedName>
    <definedName name="_xlnm.Print_Titles" localSheetId="21">'4G Standings'!$1:$6</definedName>
    <definedName name="_xlnm.Print_Titles" localSheetId="18">'5B Standings'!$1:$6</definedName>
    <definedName name="_xlnm.Print_Titles" localSheetId="19">'5G Standings'!$1:$6</definedName>
    <definedName name="_xlnm.Print_Titles" localSheetId="16">'6B Standings'!$1:$6</definedName>
    <definedName name="_xlnm.Print_Titles" localSheetId="17">'6G Standings'!$1:$6</definedName>
    <definedName name="_xlnm.Print_Titles" localSheetId="14">'7B Standings'!$1:$6</definedName>
    <definedName name="_xlnm.Print_Titles" localSheetId="15">'7G Standings'!$1:$6</definedName>
    <definedName name="_xlnm.Print_Titles" localSheetId="12">'8B Standings'!$1:$6</definedName>
    <definedName name="_xlnm.Print_Titles" localSheetId="13">'8G Standings'!$1:$6</definedName>
    <definedName name="_xlnm.Print_Titles" localSheetId="24">Schedule!$1:$7</definedName>
    <definedName name="_xlnm.Print_Titles" localSheetId="3">'Schedule (2)'!$1:$7</definedName>
    <definedName name="Schedule" localSheetId="3">'Schedule (2)'!$A$7:$F$128</definedName>
    <definedName name="Schedule">Schedule!$A$7:$F$155</definedName>
  </definedNames>
  <calcPr calcId="125725"/>
</workbook>
</file>

<file path=xl/calcChain.xml><?xml version="1.0" encoding="utf-8"?>
<calcChain xmlns="http://schemas.openxmlformats.org/spreadsheetml/2006/main">
  <c r="N155" i="72"/>
  <c r="F155" s="1"/>
  <c r="M155"/>
  <c r="E155" s="1"/>
  <c r="H155"/>
  <c r="J155" s="1"/>
  <c r="B155" s="1"/>
  <c r="N154"/>
  <c r="F154" s="1"/>
  <c r="M154"/>
  <c r="E154" s="1"/>
  <c r="H154"/>
  <c r="J154" s="1"/>
  <c r="B154" s="1"/>
  <c r="N153"/>
  <c r="F153" s="1"/>
  <c r="M153"/>
  <c r="H153"/>
  <c r="J153" s="1"/>
  <c r="B153" s="1"/>
  <c r="N152"/>
  <c r="F152" s="1"/>
  <c r="M152"/>
  <c r="H152"/>
  <c r="N151"/>
  <c r="F151" s="1"/>
  <c r="M151"/>
  <c r="H151"/>
  <c r="N150"/>
  <c r="F150" s="1"/>
  <c r="M150"/>
  <c r="E150" s="1"/>
  <c r="H150"/>
  <c r="N149"/>
  <c r="F149" s="1"/>
  <c r="M149"/>
  <c r="H149"/>
  <c r="J149" s="1"/>
  <c r="B149" s="1"/>
  <c r="N148"/>
  <c r="F148" s="1"/>
  <c r="H148"/>
  <c r="H147"/>
  <c r="J147" s="1"/>
  <c r="B147" s="1"/>
  <c r="N146"/>
  <c r="F146" s="1"/>
  <c r="H146"/>
  <c r="J146" s="1"/>
  <c r="B146" s="1"/>
  <c r="H145"/>
  <c r="J145" s="1"/>
  <c r="B145" s="1"/>
  <c r="N144"/>
  <c r="F144" s="1"/>
  <c r="H144"/>
  <c r="J144" s="1"/>
  <c r="B144" s="1"/>
  <c r="N143"/>
  <c r="F143" s="1"/>
  <c r="H143"/>
  <c r="H142"/>
  <c r="J142" s="1"/>
  <c r="B142" s="1"/>
  <c r="N141"/>
  <c r="H141"/>
  <c r="J141" s="1"/>
  <c r="B141" s="1"/>
  <c r="H140"/>
  <c r="J140" s="1"/>
  <c r="B140" s="1"/>
  <c r="H139"/>
  <c r="J139" s="1"/>
  <c r="B139" s="1"/>
  <c r="H138"/>
  <c r="J138" s="1"/>
  <c r="B138" s="1"/>
  <c r="H137"/>
  <c r="J137" s="1"/>
  <c r="B137" s="1"/>
  <c r="H136"/>
  <c r="J136" s="1"/>
  <c r="B136" s="1"/>
  <c r="D155"/>
  <c r="D154"/>
  <c r="E153"/>
  <c r="D153"/>
  <c r="E152"/>
  <c r="J152"/>
  <c r="B152" s="1"/>
  <c r="D152"/>
  <c r="E151"/>
  <c r="J151"/>
  <c r="B151" s="1"/>
  <c r="D151"/>
  <c r="J150"/>
  <c r="B150" s="1"/>
  <c r="D150"/>
  <c r="E149"/>
  <c r="D149"/>
  <c r="J148"/>
  <c r="B148" s="1"/>
  <c r="D148"/>
  <c r="D147"/>
  <c r="D146"/>
  <c r="D145"/>
  <c r="D144"/>
  <c r="J143"/>
  <c r="B143" s="1"/>
  <c r="D143"/>
  <c r="D142"/>
  <c r="F141"/>
  <c r="D141"/>
  <c r="D140"/>
  <c r="D139"/>
  <c r="D138"/>
  <c r="D137"/>
  <c r="D136"/>
  <c r="N135"/>
  <c r="M135"/>
  <c r="H135"/>
  <c r="I135" s="1"/>
  <c r="N134"/>
  <c r="M134"/>
  <c r="H134"/>
  <c r="J134" s="1"/>
  <c r="N133"/>
  <c r="M133"/>
  <c r="H133"/>
  <c r="J133" s="1"/>
  <c r="N132"/>
  <c r="M132"/>
  <c r="H132"/>
  <c r="I132" s="1"/>
  <c r="N131"/>
  <c r="M131"/>
  <c r="H131"/>
  <c r="J131" s="1"/>
  <c r="N130"/>
  <c r="M130"/>
  <c r="H130"/>
  <c r="I130" s="1"/>
  <c r="N129"/>
  <c r="M129"/>
  <c r="H129"/>
  <c r="I129" s="1"/>
  <c r="N128"/>
  <c r="M128"/>
  <c r="H128"/>
  <c r="J128" s="1"/>
  <c r="N127"/>
  <c r="M127"/>
  <c r="H127"/>
  <c r="J127" s="1"/>
  <c r="N126"/>
  <c r="M126"/>
  <c r="H126"/>
  <c r="J126" s="1"/>
  <c r="N125"/>
  <c r="M125"/>
  <c r="H125"/>
  <c r="J125" s="1"/>
  <c r="N124"/>
  <c r="M124"/>
  <c r="H124"/>
  <c r="I124" s="1"/>
  <c r="N123"/>
  <c r="M123"/>
  <c r="H123"/>
  <c r="N122"/>
  <c r="M122"/>
  <c r="H122"/>
  <c r="I122" s="1"/>
  <c r="N121"/>
  <c r="M121"/>
  <c r="H121"/>
  <c r="I121" s="1"/>
  <c r="N120"/>
  <c r="M120"/>
  <c r="H120"/>
  <c r="J120" s="1"/>
  <c r="N119"/>
  <c r="M119"/>
  <c r="H119"/>
  <c r="I119" s="1"/>
  <c r="N118"/>
  <c r="M118"/>
  <c r="H118"/>
  <c r="J118" s="1"/>
  <c r="N117"/>
  <c r="M117"/>
  <c r="H117"/>
  <c r="J117" s="1"/>
  <c r="N116"/>
  <c r="M116"/>
  <c r="H116"/>
  <c r="N115"/>
  <c r="M115"/>
  <c r="H115"/>
  <c r="J115" s="1"/>
  <c r="N114"/>
  <c r="F114" s="1"/>
  <c r="M114"/>
  <c r="E114" s="1"/>
  <c r="H114"/>
  <c r="J114" s="1"/>
  <c r="B114" s="1"/>
  <c r="N113"/>
  <c r="F113" s="1"/>
  <c r="M113"/>
  <c r="E113" s="1"/>
  <c r="H113"/>
  <c r="J113" s="1"/>
  <c r="B113" s="1"/>
  <c r="N112"/>
  <c r="M112"/>
  <c r="H112"/>
  <c r="I112" s="1"/>
  <c r="D114"/>
  <c r="D113"/>
  <c r="J123"/>
  <c r="K120"/>
  <c r="I116"/>
  <c r="J112"/>
  <c r="N111"/>
  <c r="M111"/>
  <c r="H111"/>
  <c r="J111" s="1"/>
  <c r="N110"/>
  <c r="M110"/>
  <c r="H110"/>
  <c r="I110" s="1"/>
  <c r="N109"/>
  <c r="M109"/>
  <c r="H109"/>
  <c r="J109" s="1"/>
  <c r="N108"/>
  <c r="M108"/>
  <c r="H108"/>
  <c r="I108" s="1"/>
  <c r="N107"/>
  <c r="M107"/>
  <c r="H107"/>
  <c r="J107" s="1"/>
  <c r="N106"/>
  <c r="M106"/>
  <c r="H106"/>
  <c r="I106" s="1"/>
  <c r="N105"/>
  <c r="M105"/>
  <c r="H105"/>
  <c r="J105" s="1"/>
  <c r="N104"/>
  <c r="M104"/>
  <c r="H104"/>
  <c r="N103"/>
  <c r="F103" s="1"/>
  <c r="M103"/>
  <c r="E103" s="1"/>
  <c r="H103"/>
  <c r="J103" s="1"/>
  <c r="B103" s="1"/>
  <c r="N102"/>
  <c r="F102" s="1"/>
  <c r="M102"/>
  <c r="E102" s="1"/>
  <c r="H102"/>
  <c r="J102" s="1"/>
  <c r="B102" s="1"/>
  <c r="N101"/>
  <c r="M101"/>
  <c r="H101"/>
  <c r="J101" s="1"/>
  <c r="N100"/>
  <c r="M100"/>
  <c r="H100"/>
  <c r="I100" s="1"/>
  <c r="N99"/>
  <c r="M99"/>
  <c r="H99"/>
  <c r="J99" s="1"/>
  <c r="N98"/>
  <c r="M98"/>
  <c r="H98"/>
  <c r="I98" s="1"/>
  <c r="I104"/>
  <c r="D103"/>
  <c r="D102"/>
  <c r="N97"/>
  <c r="M97"/>
  <c r="H97"/>
  <c r="N96"/>
  <c r="M96"/>
  <c r="H96"/>
  <c r="I96" s="1"/>
  <c r="N95"/>
  <c r="M95"/>
  <c r="H95"/>
  <c r="K95" s="1"/>
  <c r="N94"/>
  <c r="M94"/>
  <c r="H94"/>
  <c r="I94" s="1"/>
  <c r="N93"/>
  <c r="M93"/>
  <c r="H93"/>
  <c r="K93" s="1"/>
  <c r="N92"/>
  <c r="M92"/>
  <c r="H92"/>
  <c r="I92" s="1"/>
  <c r="N91"/>
  <c r="M91"/>
  <c r="H91"/>
  <c r="K91" s="1"/>
  <c r="N90"/>
  <c r="M90"/>
  <c r="H90"/>
  <c r="I90" s="1"/>
  <c r="N89"/>
  <c r="M89"/>
  <c r="H89"/>
  <c r="K89" s="1"/>
  <c r="N88"/>
  <c r="M88"/>
  <c r="H88"/>
  <c r="I88" s="1"/>
  <c r="N87"/>
  <c r="M87"/>
  <c r="H87"/>
  <c r="K87" s="1"/>
  <c r="N86"/>
  <c r="M86"/>
  <c r="H86"/>
  <c r="I86" s="1"/>
  <c r="N85"/>
  <c r="M85"/>
  <c r="H85"/>
  <c r="K85" s="1"/>
  <c r="N84"/>
  <c r="M84"/>
  <c r="H84"/>
  <c r="I84" s="1"/>
  <c r="N83"/>
  <c r="M83"/>
  <c r="H83"/>
  <c r="K83" s="1"/>
  <c r="N82"/>
  <c r="M82"/>
  <c r="H82"/>
  <c r="I82" s="1"/>
  <c r="N81"/>
  <c r="M81"/>
  <c r="H81"/>
  <c r="K81" s="1"/>
  <c r="N80"/>
  <c r="M80"/>
  <c r="E80" s="1"/>
  <c r="H80"/>
  <c r="I80" s="1"/>
  <c r="A80" s="1"/>
  <c r="N79"/>
  <c r="M79"/>
  <c r="H79"/>
  <c r="I79" s="1"/>
  <c r="N78"/>
  <c r="M78"/>
  <c r="H78"/>
  <c r="K78" s="1"/>
  <c r="N77"/>
  <c r="M77"/>
  <c r="E77" s="1"/>
  <c r="H77"/>
  <c r="I77" s="1"/>
  <c r="A77" s="1"/>
  <c r="N76"/>
  <c r="M76"/>
  <c r="H76"/>
  <c r="I76" s="1"/>
  <c r="N75"/>
  <c r="M75"/>
  <c r="H75"/>
  <c r="K75" s="1"/>
  <c r="N74"/>
  <c r="M74"/>
  <c r="H74"/>
  <c r="J74" s="1"/>
  <c r="B74" s="1"/>
  <c r="N73"/>
  <c r="F73" s="1"/>
  <c r="M73"/>
  <c r="E73" s="1"/>
  <c r="H73"/>
  <c r="J73" s="1"/>
  <c r="B73" s="1"/>
  <c r="F80"/>
  <c r="F77"/>
  <c r="F74"/>
  <c r="E74"/>
  <c r="D80"/>
  <c r="D77"/>
  <c r="D74"/>
  <c r="D73"/>
  <c r="N72"/>
  <c r="M72"/>
  <c r="H72"/>
  <c r="I72" s="1"/>
  <c r="N64"/>
  <c r="F64" s="1"/>
  <c r="M64"/>
  <c r="E64" s="1"/>
  <c r="H64"/>
  <c r="J64" s="1"/>
  <c r="B64" s="1"/>
  <c r="D64"/>
  <c r="N61"/>
  <c r="F61" s="1"/>
  <c r="N62"/>
  <c r="F62" s="1"/>
  <c r="M62"/>
  <c r="E62" s="1"/>
  <c r="M61"/>
  <c r="E61" s="1"/>
  <c r="H62"/>
  <c r="J62" s="1"/>
  <c r="B62" s="1"/>
  <c r="H61"/>
  <c r="J61" s="1"/>
  <c r="B61" s="1"/>
  <c r="D62"/>
  <c r="D61"/>
  <c r="N71"/>
  <c r="M71"/>
  <c r="H71"/>
  <c r="J71" s="1"/>
  <c r="N70"/>
  <c r="M70"/>
  <c r="H70"/>
  <c r="J70" s="1"/>
  <c r="N69"/>
  <c r="M69"/>
  <c r="H69"/>
  <c r="J69" s="1"/>
  <c r="N68"/>
  <c r="M68"/>
  <c r="H68"/>
  <c r="J68" s="1"/>
  <c r="N67"/>
  <c r="M67"/>
  <c r="H67"/>
  <c r="J67" s="1"/>
  <c r="N66"/>
  <c r="M66"/>
  <c r="H66"/>
  <c r="I66" s="1"/>
  <c r="N65"/>
  <c r="M65"/>
  <c r="H65"/>
  <c r="J65" s="1"/>
  <c r="N63"/>
  <c r="M63"/>
  <c r="H63"/>
  <c r="J63" s="1"/>
  <c r="N60"/>
  <c r="M60"/>
  <c r="H60"/>
  <c r="J60" s="1"/>
  <c r="K68"/>
  <c r="N31"/>
  <c r="M31"/>
  <c r="H31"/>
  <c r="N30"/>
  <c r="M30"/>
  <c r="H30"/>
  <c r="N59"/>
  <c r="M59"/>
  <c r="H59"/>
  <c r="J59" s="1"/>
  <c r="N58"/>
  <c r="M58"/>
  <c r="H58"/>
  <c r="J58" s="1"/>
  <c r="N57"/>
  <c r="M57"/>
  <c r="H57"/>
  <c r="J57" s="1"/>
  <c r="N56"/>
  <c r="M56"/>
  <c r="H56"/>
  <c r="I56" s="1"/>
  <c r="N55"/>
  <c r="M55"/>
  <c r="H55"/>
  <c r="J55" s="1"/>
  <c r="N54"/>
  <c r="M54"/>
  <c r="H54"/>
  <c r="I54" s="1"/>
  <c r="N53"/>
  <c r="M53"/>
  <c r="H53"/>
  <c r="J53" s="1"/>
  <c r="N52"/>
  <c r="M52"/>
  <c r="H52"/>
  <c r="J52" s="1"/>
  <c r="N51"/>
  <c r="M51"/>
  <c r="H51"/>
  <c r="J51" s="1"/>
  <c r="N50"/>
  <c r="M50"/>
  <c r="H50"/>
  <c r="J50" s="1"/>
  <c r="N49"/>
  <c r="M49"/>
  <c r="H49"/>
  <c r="J49" s="1"/>
  <c r="N48"/>
  <c r="M48"/>
  <c r="H48"/>
  <c r="I48" s="1"/>
  <c r="N47"/>
  <c r="M47"/>
  <c r="H47"/>
  <c r="J47" s="1"/>
  <c r="N46"/>
  <c r="M46"/>
  <c r="H46"/>
  <c r="I46" s="1"/>
  <c r="N45"/>
  <c r="M45"/>
  <c r="H45"/>
  <c r="J45" s="1"/>
  <c r="N44"/>
  <c r="M44"/>
  <c r="H44"/>
  <c r="J44" s="1"/>
  <c r="N43"/>
  <c r="M43"/>
  <c r="H43"/>
  <c r="J43" s="1"/>
  <c r="N42"/>
  <c r="M42"/>
  <c r="H42"/>
  <c r="J42" s="1"/>
  <c r="N41"/>
  <c r="M41"/>
  <c r="H41"/>
  <c r="J41" s="1"/>
  <c r="N40"/>
  <c r="M40"/>
  <c r="H40"/>
  <c r="J40" s="1"/>
  <c r="N39"/>
  <c r="M39"/>
  <c r="H39"/>
  <c r="I39" s="1"/>
  <c r="J56"/>
  <c r="N29"/>
  <c r="M29"/>
  <c r="H29"/>
  <c r="N28"/>
  <c r="M28"/>
  <c r="H28"/>
  <c r="N27"/>
  <c r="M27"/>
  <c r="H27"/>
  <c r="N26"/>
  <c r="M26"/>
  <c r="H26"/>
  <c r="N25"/>
  <c r="M25"/>
  <c r="H25"/>
  <c r="N24"/>
  <c r="M24"/>
  <c r="H24"/>
  <c r="N23"/>
  <c r="M23"/>
  <c r="H23"/>
  <c r="N22"/>
  <c r="M22"/>
  <c r="H22"/>
  <c r="N21"/>
  <c r="M21"/>
  <c r="H21"/>
  <c r="N20"/>
  <c r="M20"/>
  <c r="H20"/>
  <c r="N19"/>
  <c r="M19"/>
  <c r="H19"/>
  <c r="N18"/>
  <c r="M18"/>
  <c r="H18"/>
  <c r="N17"/>
  <c r="M17"/>
  <c r="H17"/>
  <c r="N16"/>
  <c r="M16"/>
  <c r="H16"/>
  <c r="N15"/>
  <c r="M15"/>
  <c r="H15"/>
  <c r="N14"/>
  <c r="M14"/>
  <c r="H14"/>
  <c r="N13"/>
  <c r="M13"/>
  <c r="H13"/>
  <c r="N12"/>
  <c r="M12"/>
  <c r="H12"/>
  <c r="N11"/>
  <c r="M11"/>
  <c r="H11"/>
  <c r="N10"/>
  <c r="M10"/>
  <c r="H10"/>
  <c r="N9"/>
  <c r="M9"/>
  <c r="H9"/>
  <c r="N8"/>
  <c r="M8"/>
  <c r="H8"/>
  <c r="N38"/>
  <c r="M38"/>
  <c r="H38"/>
  <c r="N37"/>
  <c r="M37"/>
  <c r="N36"/>
  <c r="M36"/>
  <c r="H37"/>
  <c r="H36"/>
  <c r="N35"/>
  <c r="M35"/>
  <c r="N34"/>
  <c r="M34"/>
  <c r="N33"/>
  <c r="M33"/>
  <c r="N32"/>
  <c r="M32"/>
  <c r="H35"/>
  <c r="H34"/>
  <c r="H33"/>
  <c r="H32"/>
  <c r="B41" i="77"/>
  <c r="B39"/>
  <c r="B33"/>
  <c r="B31"/>
  <c r="C5"/>
  <c r="B37"/>
  <c r="B35"/>
  <c r="B29"/>
  <c r="B27"/>
  <c r="B25"/>
  <c r="B23"/>
  <c r="B21"/>
  <c r="B19"/>
  <c r="B17"/>
  <c r="B15"/>
  <c r="C12"/>
  <c r="A6"/>
  <c r="A5"/>
  <c r="C47" i="71"/>
  <c r="N145" i="72" s="1"/>
  <c r="F145" s="1"/>
  <c r="B72" i="71"/>
  <c r="N140" i="72" s="1"/>
  <c r="F140" s="1"/>
  <c r="B70" i="71"/>
  <c r="M140" i="72" s="1"/>
  <c r="E140" s="1"/>
  <c r="B56" i="71"/>
  <c r="N139" i="72" s="1"/>
  <c r="F139" s="1"/>
  <c r="B54" i="71"/>
  <c r="M139" i="72" s="1"/>
  <c r="E139" s="1"/>
  <c r="B40" i="71"/>
  <c r="N138" i="72" s="1"/>
  <c r="F138" s="1"/>
  <c r="B38" i="71"/>
  <c r="M138" i="72" s="1"/>
  <c r="E138" s="1"/>
  <c r="B32" i="71"/>
  <c r="N137" i="72" s="1"/>
  <c r="F137" s="1"/>
  <c r="B30" i="71"/>
  <c r="M137" i="72" s="1"/>
  <c r="E137" s="1"/>
  <c r="B16" i="71"/>
  <c r="N136" i="72" s="1"/>
  <c r="F136" s="1"/>
  <c r="B14" i="71"/>
  <c r="M136" i="72" s="1"/>
  <c r="E136" s="1"/>
  <c r="C59" i="28"/>
  <c r="C51"/>
  <c r="C43"/>
  <c r="C35"/>
  <c r="C27"/>
  <c r="B44" i="30"/>
  <c r="B42"/>
  <c r="C32" i="67"/>
  <c r="C24"/>
  <c r="C20"/>
  <c r="C63" i="69"/>
  <c r="C23"/>
  <c r="C19"/>
  <c r="C36" i="67"/>
  <c r="I33" i="46"/>
  <c r="H33"/>
  <c r="F33"/>
  <c r="I32"/>
  <c r="H32"/>
  <c r="F32"/>
  <c r="I35"/>
  <c r="H35"/>
  <c r="F35"/>
  <c r="I34"/>
  <c r="H34"/>
  <c r="F34"/>
  <c r="I31"/>
  <c r="H31"/>
  <c r="F31"/>
  <c r="I30"/>
  <c r="H30"/>
  <c r="F30"/>
  <c r="I25"/>
  <c r="H25"/>
  <c r="F25"/>
  <c r="I29"/>
  <c r="H29"/>
  <c r="F29"/>
  <c r="I27"/>
  <c r="H27"/>
  <c r="F27"/>
  <c r="I28"/>
  <c r="H28"/>
  <c r="F28"/>
  <c r="I26"/>
  <c r="H26"/>
  <c r="F26"/>
  <c r="I24"/>
  <c r="H24"/>
  <c r="F24"/>
  <c r="I23"/>
  <c r="H23"/>
  <c r="F23"/>
  <c r="I22"/>
  <c r="H22"/>
  <c r="F22"/>
  <c r="I21"/>
  <c r="H21"/>
  <c r="F21"/>
  <c r="I20"/>
  <c r="H20"/>
  <c r="F20"/>
  <c r="I18"/>
  <c r="H18"/>
  <c r="F18"/>
  <c r="I19"/>
  <c r="H19"/>
  <c r="F19"/>
  <c r="I17"/>
  <c r="H17"/>
  <c r="F17"/>
  <c r="I16"/>
  <c r="H16"/>
  <c r="F16"/>
  <c r="I13"/>
  <c r="H13"/>
  <c r="F13"/>
  <c r="I12"/>
  <c r="H12"/>
  <c r="F12"/>
  <c r="I14"/>
  <c r="H14"/>
  <c r="F14"/>
  <c r="I15"/>
  <c r="H15"/>
  <c r="F15"/>
  <c r="I11"/>
  <c r="H11"/>
  <c r="F11"/>
  <c r="I10"/>
  <c r="H10"/>
  <c r="F10"/>
  <c r="I9"/>
  <c r="H9"/>
  <c r="F9"/>
  <c r="H33" i="43"/>
  <c r="I33"/>
  <c r="G168" i="46"/>
  <c r="H168"/>
  <c r="I168"/>
  <c r="J168"/>
  <c r="M168"/>
  <c r="G169"/>
  <c r="H169"/>
  <c r="I169"/>
  <c r="J169"/>
  <c r="M169"/>
  <c r="G170"/>
  <c r="H170"/>
  <c r="I170"/>
  <c r="J170"/>
  <c r="M170"/>
  <c r="G171"/>
  <c r="H171"/>
  <c r="I171"/>
  <c r="J171"/>
  <c r="M171"/>
  <c r="G172"/>
  <c r="H172"/>
  <c r="I172"/>
  <c r="J172"/>
  <c r="M172"/>
  <c r="G173"/>
  <c r="H173"/>
  <c r="I173"/>
  <c r="J173"/>
  <c r="M173"/>
  <c r="G174"/>
  <c r="H174"/>
  <c r="I174"/>
  <c r="J174"/>
  <c r="M174"/>
  <c r="G175"/>
  <c r="H175"/>
  <c r="I175"/>
  <c r="J175"/>
  <c r="M175"/>
  <c r="G176"/>
  <c r="H176"/>
  <c r="I176"/>
  <c r="J176"/>
  <c r="M176"/>
  <c r="G177"/>
  <c r="H177"/>
  <c r="I177"/>
  <c r="J177"/>
  <c r="M177"/>
  <c r="I20" i="38"/>
  <c r="H20"/>
  <c r="I28"/>
  <c r="H28"/>
  <c r="I18"/>
  <c r="H18"/>
  <c r="I11"/>
  <c r="H11"/>
  <c r="I27"/>
  <c r="H27"/>
  <c r="I29"/>
  <c r="H29"/>
  <c r="I14"/>
  <c r="H14"/>
  <c r="I22"/>
  <c r="H22"/>
  <c r="I16"/>
  <c r="H16"/>
  <c r="I19"/>
  <c r="H19"/>
  <c r="I17"/>
  <c r="H17"/>
  <c r="I21"/>
  <c r="H21"/>
  <c r="I9"/>
  <c r="H9"/>
  <c r="I26"/>
  <c r="H26"/>
  <c r="I15"/>
  <c r="H15"/>
  <c r="I24"/>
  <c r="H24"/>
  <c r="I25"/>
  <c r="H25"/>
  <c r="I23"/>
  <c r="H23"/>
  <c r="I13"/>
  <c r="H13"/>
  <c r="I12"/>
  <c r="H12"/>
  <c r="I10"/>
  <c r="H10"/>
  <c r="G113"/>
  <c r="H113"/>
  <c r="I113"/>
  <c r="J113"/>
  <c r="K113"/>
  <c r="L113"/>
  <c r="M113"/>
  <c r="G114"/>
  <c r="H114"/>
  <c r="I114"/>
  <c r="J114"/>
  <c r="K114"/>
  <c r="L114"/>
  <c r="M114"/>
  <c r="G115"/>
  <c r="H115"/>
  <c r="I115"/>
  <c r="J115"/>
  <c r="K115"/>
  <c r="L115"/>
  <c r="M115"/>
  <c r="G116"/>
  <c r="H116"/>
  <c r="I116"/>
  <c r="J116"/>
  <c r="K116"/>
  <c r="L116"/>
  <c r="M116"/>
  <c r="G117"/>
  <c r="H117"/>
  <c r="I117"/>
  <c r="J117"/>
  <c r="K117"/>
  <c r="L117"/>
  <c r="M117"/>
  <c r="G118"/>
  <c r="H118"/>
  <c r="I118"/>
  <c r="J118"/>
  <c r="K118"/>
  <c r="L118"/>
  <c r="M118"/>
  <c r="G119"/>
  <c r="H119"/>
  <c r="I119"/>
  <c r="J119"/>
  <c r="K119"/>
  <c r="L119"/>
  <c r="M119"/>
  <c r="G120"/>
  <c r="H120"/>
  <c r="I120"/>
  <c r="J120"/>
  <c r="K120"/>
  <c r="L120"/>
  <c r="M120"/>
  <c r="G121"/>
  <c r="H121"/>
  <c r="I121"/>
  <c r="J121"/>
  <c r="K121"/>
  <c r="L121"/>
  <c r="M121"/>
  <c r="G122"/>
  <c r="H122"/>
  <c r="I122"/>
  <c r="J122"/>
  <c r="K122"/>
  <c r="L122"/>
  <c r="M122"/>
  <c r="G123"/>
  <c r="H123"/>
  <c r="I123"/>
  <c r="J123"/>
  <c r="K123"/>
  <c r="L123"/>
  <c r="M123"/>
  <c r="G124"/>
  <c r="H124"/>
  <c r="I124"/>
  <c r="J124"/>
  <c r="K124"/>
  <c r="L124"/>
  <c r="M124"/>
  <c r="G125"/>
  <c r="H125"/>
  <c r="I125"/>
  <c r="J125"/>
  <c r="K125"/>
  <c r="L125"/>
  <c r="M125"/>
  <c r="G126"/>
  <c r="H126"/>
  <c r="I126"/>
  <c r="J126"/>
  <c r="K126"/>
  <c r="L126"/>
  <c r="M126"/>
  <c r="G127"/>
  <c r="H127"/>
  <c r="I127"/>
  <c r="J127"/>
  <c r="K127"/>
  <c r="L127"/>
  <c r="M127"/>
  <c r="G128"/>
  <c r="H128"/>
  <c r="I128"/>
  <c r="J128"/>
  <c r="K128"/>
  <c r="L128"/>
  <c r="M128"/>
  <c r="G129"/>
  <c r="H129"/>
  <c r="I129"/>
  <c r="J129"/>
  <c r="K129"/>
  <c r="L129"/>
  <c r="M129"/>
  <c r="G130"/>
  <c r="H130"/>
  <c r="I130"/>
  <c r="J130"/>
  <c r="K130"/>
  <c r="L130"/>
  <c r="M130"/>
  <c r="G131"/>
  <c r="H131"/>
  <c r="I131"/>
  <c r="J131"/>
  <c r="K131"/>
  <c r="L131"/>
  <c r="M131"/>
  <c r="G132"/>
  <c r="H132"/>
  <c r="I132"/>
  <c r="J132"/>
  <c r="K132"/>
  <c r="L132"/>
  <c r="M132"/>
  <c r="G133"/>
  <c r="H133"/>
  <c r="I133"/>
  <c r="J133"/>
  <c r="K133"/>
  <c r="L133"/>
  <c r="M133"/>
  <c r="G134"/>
  <c r="H134"/>
  <c r="I134"/>
  <c r="J134"/>
  <c r="K134"/>
  <c r="L134"/>
  <c r="M134"/>
  <c r="G135"/>
  <c r="H135"/>
  <c r="I135"/>
  <c r="J135"/>
  <c r="K135"/>
  <c r="L135"/>
  <c r="M135"/>
  <c r="G136"/>
  <c r="H136"/>
  <c r="I136"/>
  <c r="J136"/>
  <c r="K136"/>
  <c r="L136"/>
  <c r="M136"/>
  <c r="G137"/>
  <c r="H137"/>
  <c r="I137"/>
  <c r="J137"/>
  <c r="K137"/>
  <c r="L137"/>
  <c r="M137"/>
  <c r="G138"/>
  <c r="H138"/>
  <c r="I138"/>
  <c r="J138"/>
  <c r="K138"/>
  <c r="L138"/>
  <c r="M138"/>
  <c r="G139"/>
  <c r="H139"/>
  <c r="I139"/>
  <c r="J139"/>
  <c r="K139"/>
  <c r="L139"/>
  <c r="M139"/>
  <c r="G140"/>
  <c r="H140"/>
  <c r="I140"/>
  <c r="J140"/>
  <c r="K140"/>
  <c r="L140"/>
  <c r="M140"/>
  <c r="G141"/>
  <c r="H141"/>
  <c r="I141"/>
  <c r="J141"/>
  <c r="K141"/>
  <c r="L141"/>
  <c r="M141"/>
  <c r="G142"/>
  <c r="H142"/>
  <c r="I142"/>
  <c r="J142"/>
  <c r="K142"/>
  <c r="L142"/>
  <c r="M142"/>
  <c r="G27" i="65"/>
  <c r="H27"/>
  <c r="I27"/>
  <c r="J27"/>
  <c r="K27"/>
  <c r="L27"/>
  <c r="M27"/>
  <c r="G28"/>
  <c r="H28"/>
  <c r="I28"/>
  <c r="J28"/>
  <c r="K28"/>
  <c r="L28"/>
  <c r="M28"/>
  <c r="G29"/>
  <c r="H29"/>
  <c r="I29"/>
  <c r="J29"/>
  <c r="K29"/>
  <c r="L29"/>
  <c r="M29"/>
  <c r="G30"/>
  <c r="H30"/>
  <c r="I30"/>
  <c r="J30"/>
  <c r="K30"/>
  <c r="L30"/>
  <c r="M30"/>
  <c r="G31"/>
  <c r="H31"/>
  <c r="I31"/>
  <c r="J31"/>
  <c r="K31"/>
  <c r="L31"/>
  <c r="M31"/>
  <c r="G32"/>
  <c r="H32"/>
  <c r="I32"/>
  <c r="J32"/>
  <c r="K32"/>
  <c r="L32"/>
  <c r="M32"/>
  <c r="G33"/>
  <c r="H33"/>
  <c r="I33"/>
  <c r="J33"/>
  <c r="K33"/>
  <c r="L33"/>
  <c r="M33"/>
  <c r="G34"/>
  <c r="H34"/>
  <c r="I34"/>
  <c r="J34"/>
  <c r="K34"/>
  <c r="L34"/>
  <c r="M34"/>
  <c r="G35"/>
  <c r="H35"/>
  <c r="I35"/>
  <c r="J35"/>
  <c r="K35"/>
  <c r="L35"/>
  <c r="M35"/>
  <c r="G36"/>
  <c r="H36"/>
  <c r="I36"/>
  <c r="J36"/>
  <c r="K36"/>
  <c r="L36"/>
  <c r="M36"/>
  <c r="G37"/>
  <c r="H37"/>
  <c r="I37"/>
  <c r="J37"/>
  <c r="K37"/>
  <c r="L37"/>
  <c r="M37"/>
  <c r="G38"/>
  <c r="H38"/>
  <c r="I38"/>
  <c r="J38"/>
  <c r="K38"/>
  <c r="L38"/>
  <c r="M38"/>
  <c r="G39"/>
  <c r="H39"/>
  <c r="I39"/>
  <c r="J39"/>
  <c r="K39"/>
  <c r="L39"/>
  <c r="M39"/>
  <c r="G40"/>
  <c r="H40"/>
  <c r="I40"/>
  <c r="J40"/>
  <c r="K40"/>
  <c r="L40"/>
  <c r="M40"/>
  <c r="G41"/>
  <c r="H41"/>
  <c r="I41"/>
  <c r="J41"/>
  <c r="K41"/>
  <c r="L41"/>
  <c r="M41"/>
  <c r="G42"/>
  <c r="H42"/>
  <c r="I42"/>
  <c r="J42"/>
  <c r="K42"/>
  <c r="L42"/>
  <c r="M42"/>
  <c r="G43"/>
  <c r="H43"/>
  <c r="I43"/>
  <c r="J43"/>
  <c r="K43"/>
  <c r="L43"/>
  <c r="M43"/>
  <c r="G44"/>
  <c r="H44"/>
  <c r="I44"/>
  <c r="J44"/>
  <c r="K44"/>
  <c r="L44"/>
  <c r="M44"/>
  <c r="G45"/>
  <c r="H45"/>
  <c r="I45"/>
  <c r="J45"/>
  <c r="K45"/>
  <c r="L45"/>
  <c r="M45"/>
  <c r="G46"/>
  <c r="H46"/>
  <c r="I46"/>
  <c r="J46"/>
  <c r="K46"/>
  <c r="L46"/>
  <c r="M46"/>
  <c r="G47"/>
  <c r="H47"/>
  <c r="I47"/>
  <c r="J47"/>
  <c r="K47"/>
  <c r="L47"/>
  <c r="M47"/>
  <c r="G48"/>
  <c r="H48"/>
  <c r="I48"/>
  <c r="J48"/>
  <c r="K48"/>
  <c r="L48"/>
  <c r="M48"/>
  <c r="G49"/>
  <c r="H49"/>
  <c r="I49"/>
  <c r="J49"/>
  <c r="K49"/>
  <c r="L49"/>
  <c r="M49"/>
  <c r="G50"/>
  <c r="H50"/>
  <c r="I50"/>
  <c r="J50"/>
  <c r="K50"/>
  <c r="L50"/>
  <c r="M50"/>
  <c r="G51"/>
  <c r="H51"/>
  <c r="I51"/>
  <c r="J51"/>
  <c r="K51"/>
  <c r="L51"/>
  <c r="M51"/>
  <c r="G52"/>
  <c r="H52"/>
  <c r="I52"/>
  <c r="J52"/>
  <c r="K52"/>
  <c r="L52"/>
  <c r="M52"/>
  <c r="G53"/>
  <c r="H53"/>
  <c r="I53"/>
  <c r="J53"/>
  <c r="K53"/>
  <c r="L53"/>
  <c r="M53"/>
  <c r="G54"/>
  <c r="H54"/>
  <c r="I54"/>
  <c r="J54"/>
  <c r="K54"/>
  <c r="L54"/>
  <c r="M54"/>
  <c r="G55"/>
  <c r="H55"/>
  <c r="I55"/>
  <c r="J55"/>
  <c r="K55"/>
  <c r="L55"/>
  <c r="M55"/>
  <c r="G56"/>
  <c r="H56"/>
  <c r="I56"/>
  <c r="J56"/>
  <c r="K56"/>
  <c r="L56"/>
  <c r="M56"/>
  <c r="G57"/>
  <c r="H57"/>
  <c r="I57"/>
  <c r="J57"/>
  <c r="K57"/>
  <c r="L57"/>
  <c r="M57"/>
  <c r="G58"/>
  <c r="H58"/>
  <c r="I58"/>
  <c r="J58"/>
  <c r="K58"/>
  <c r="L58"/>
  <c r="M58"/>
  <c r="G59"/>
  <c r="H59"/>
  <c r="I59"/>
  <c r="J59"/>
  <c r="K59"/>
  <c r="L59"/>
  <c r="M59"/>
  <c r="G60"/>
  <c r="H60"/>
  <c r="I60"/>
  <c r="J60"/>
  <c r="K60"/>
  <c r="L60"/>
  <c r="M60"/>
  <c r="G61"/>
  <c r="H61"/>
  <c r="I61"/>
  <c r="J61"/>
  <c r="K61"/>
  <c r="L61"/>
  <c r="M61"/>
  <c r="G62"/>
  <c r="H62"/>
  <c r="I62"/>
  <c r="J62"/>
  <c r="K62"/>
  <c r="L62"/>
  <c r="M62"/>
  <c r="G63"/>
  <c r="H63"/>
  <c r="I63"/>
  <c r="J63"/>
  <c r="K63"/>
  <c r="L63"/>
  <c r="M63"/>
  <c r="G64"/>
  <c r="H64"/>
  <c r="I64"/>
  <c r="J64"/>
  <c r="K64"/>
  <c r="L64"/>
  <c r="M64"/>
  <c r="G65"/>
  <c r="H65"/>
  <c r="I65"/>
  <c r="J65"/>
  <c r="K65"/>
  <c r="L65"/>
  <c r="M65"/>
  <c r="G66"/>
  <c r="H66"/>
  <c r="I66"/>
  <c r="J66"/>
  <c r="K66"/>
  <c r="L66"/>
  <c r="M66"/>
  <c r="G67"/>
  <c r="H67"/>
  <c r="I67"/>
  <c r="J67"/>
  <c r="K67"/>
  <c r="L67"/>
  <c r="M67"/>
  <c r="G68"/>
  <c r="H68"/>
  <c r="I68"/>
  <c r="J68"/>
  <c r="K68"/>
  <c r="L68"/>
  <c r="M68"/>
  <c r="G69"/>
  <c r="H69"/>
  <c r="I69"/>
  <c r="J69"/>
  <c r="K69"/>
  <c r="L69"/>
  <c r="M69"/>
  <c r="G70"/>
  <c r="H70"/>
  <c r="I70"/>
  <c r="J70"/>
  <c r="K70"/>
  <c r="L70"/>
  <c r="M70"/>
  <c r="G71"/>
  <c r="H71"/>
  <c r="I71"/>
  <c r="J71"/>
  <c r="K71"/>
  <c r="L71"/>
  <c r="M71"/>
  <c r="G72"/>
  <c r="H72"/>
  <c r="I72"/>
  <c r="J72"/>
  <c r="K72"/>
  <c r="L72"/>
  <c r="M72"/>
  <c r="G73"/>
  <c r="H73"/>
  <c r="I73"/>
  <c r="J73"/>
  <c r="K73"/>
  <c r="L73"/>
  <c r="M73"/>
  <c r="G74"/>
  <c r="H74"/>
  <c r="I74"/>
  <c r="J74"/>
  <c r="K74"/>
  <c r="L74"/>
  <c r="M74"/>
  <c r="G75"/>
  <c r="H75"/>
  <c r="I75"/>
  <c r="J75"/>
  <c r="K75"/>
  <c r="L75"/>
  <c r="M75"/>
  <c r="G76"/>
  <c r="H76"/>
  <c r="I76"/>
  <c r="J76"/>
  <c r="K76"/>
  <c r="L76"/>
  <c r="M76"/>
  <c r="G77"/>
  <c r="H77"/>
  <c r="I77"/>
  <c r="J77"/>
  <c r="K77"/>
  <c r="L77"/>
  <c r="M77"/>
  <c r="G78"/>
  <c r="H78"/>
  <c r="I78"/>
  <c r="J78"/>
  <c r="K78"/>
  <c r="L78"/>
  <c r="M78"/>
  <c r="G79"/>
  <c r="H79"/>
  <c r="I79"/>
  <c r="J79"/>
  <c r="K79"/>
  <c r="L79"/>
  <c r="M79"/>
  <c r="G80"/>
  <c r="H80"/>
  <c r="I80"/>
  <c r="J80"/>
  <c r="K80"/>
  <c r="L80"/>
  <c r="M80"/>
  <c r="G81"/>
  <c r="H81"/>
  <c r="I81"/>
  <c r="J81"/>
  <c r="K81"/>
  <c r="L81"/>
  <c r="M81"/>
  <c r="G82"/>
  <c r="H82"/>
  <c r="I82"/>
  <c r="J82"/>
  <c r="K82"/>
  <c r="L82"/>
  <c r="M82"/>
  <c r="G83"/>
  <c r="H83"/>
  <c r="I83"/>
  <c r="J83"/>
  <c r="K83"/>
  <c r="L83"/>
  <c r="M83"/>
  <c r="G84"/>
  <c r="H84"/>
  <c r="I84"/>
  <c r="J84"/>
  <c r="K84"/>
  <c r="L84"/>
  <c r="M84"/>
  <c r="G85"/>
  <c r="H85"/>
  <c r="I85"/>
  <c r="J85"/>
  <c r="K85"/>
  <c r="L85"/>
  <c r="M85"/>
  <c r="G86"/>
  <c r="H86"/>
  <c r="I86"/>
  <c r="J86"/>
  <c r="K86"/>
  <c r="L86"/>
  <c r="M86"/>
  <c r="G87"/>
  <c r="H87"/>
  <c r="I87"/>
  <c r="J87"/>
  <c r="K87"/>
  <c r="L87"/>
  <c r="M87"/>
  <c r="G88"/>
  <c r="H88"/>
  <c r="I88"/>
  <c r="J88"/>
  <c r="K88"/>
  <c r="L88"/>
  <c r="M88"/>
  <c r="G89"/>
  <c r="H89"/>
  <c r="I89"/>
  <c r="J89"/>
  <c r="K89"/>
  <c r="L89"/>
  <c r="M89"/>
  <c r="G90"/>
  <c r="H90"/>
  <c r="I90"/>
  <c r="J90"/>
  <c r="K90"/>
  <c r="L90"/>
  <c r="M90"/>
  <c r="G91"/>
  <c r="H91"/>
  <c r="I91"/>
  <c r="J91"/>
  <c r="K91"/>
  <c r="L91"/>
  <c r="M91"/>
  <c r="G92"/>
  <c r="H92"/>
  <c r="I92"/>
  <c r="J92"/>
  <c r="K92"/>
  <c r="L92"/>
  <c r="M92"/>
  <c r="G93"/>
  <c r="H93"/>
  <c r="I93"/>
  <c r="J93"/>
  <c r="K93"/>
  <c r="L93"/>
  <c r="M93"/>
  <c r="G94"/>
  <c r="H94"/>
  <c r="I94"/>
  <c r="J94"/>
  <c r="K94"/>
  <c r="L94"/>
  <c r="M94"/>
  <c r="G95"/>
  <c r="H95"/>
  <c r="I95"/>
  <c r="J95"/>
  <c r="K95"/>
  <c r="L95"/>
  <c r="M95"/>
  <c r="M26"/>
  <c r="L26"/>
  <c r="K26"/>
  <c r="J26"/>
  <c r="I26"/>
  <c r="H26"/>
  <c r="G26"/>
  <c r="I120" i="72" l="1"/>
  <c r="J119"/>
  <c r="I128"/>
  <c r="J129"/>
  <c r="J98"/>
  <c r="I102"/>
  <c r="A102" s="1"/>
  <c r="I127"/>
  <c r="K138"/>
  <c r="C138" s="1"/>
  <c r="K140"/>
  <c r="C140" s="1"/>
  <c r="K142"/>
  <c r="C142" s="1"/>
  <c r="K144"/>
  <c r="C144" s="1"/>
  <c r="C147"/>
  <c r="K150"/>
  <c r="C150" s="1"/>
  <c r="C151"/>
  <c r="C152"/>
  <c r="K153"/>
  <c r="C153" s="1"/>
  <c r="K154"/>
  <c r="C154" s="1"/>
  <c r="J135"/>
  <c r="I136"/>
  <c r="A136" s="1"/>
  <c r="I137"/>
  <c r="A137" s="1"/>
  <c r="I138"/>
  <c r="A138" s="1"/>
  <c r="I139"/>
  <c r="A139" s="1"/>
  <c r="I140"/>
  <c r="A140" s="1"/>
  <c r="I141"/>
  <c r="A141" s="1"/>
  <c r="I142"/>
  <c r="A142" s="1"/>
  <c r="I143"/>
  <c r="A143" s="1"/>
  <c r="I144"/>
  <c r="A144" s="1"/>
  <c r="I145"/>
  <c r="A145" s="1"/>
  <c r="I146"/>
  <c r="A146" s="1"/>
  <c r="I147"/>
  <c r="A147" s="1"/>
  <c r="I148"/>
  <c r="A148" s="1"/>
  <c r="I149"/>
  <c r="A149" s="1"/>
  <c r="I150"/>
  <c r="A150" s="1"/>
  <c r="I151"/>
  <c r="A151" s="1"/>
  <c r="I152"/>
  <c r="A152" s="1"/>
  <c r="I153"/>
  <c r="A153" s="1"/>
  <c r="I154"/>
  <c r="A154" s="1"/>
  <c r="I155"/>
  <c r="A155" s="1"/>
  <c r="J130"/>
  <c r="K136"/>
  <c r="C136" s="1"/>
  <c r="K137"/>
  <c r="C137" s="1"/>
  <c r="K139"/>
  <c r="C139" s="1"/>
  <c r="K141"/>
  <c r="C141" s="1"/>
  <c r="K143"/>
  <c r="C143" s="1"/>
  <c r="C145"/>
  <c r="C146"/>
  <c r="C148"/>
  <c r="K149"/>
  <c r="C149" s="1"/>
  <c r="C155"/>
  <c r="I134"/>
  <c r="J122"/>
  <c r="I118"/>
  <c r="I126"/>
  <c r="J121"/>
  <c r="J46"/>
  <c r="I117"/>
  <c r="I125"/>
  <c r="I133"/>
  <c r="K118"/>
  <c r="K126"/>
  <c r="K134"/>
  <c r="K77"/>
  <c r="C77" s="1"/>
  <c r="K112"/>
  <c r="I115"/>
  <c r="J116"/>
  <c r="I123"/>
  <c r="J124"/>
  <c r="K130"/>
  <c r="I131"/>
  <c r="J132"/>
  <c r="I113"/>
  <c r="A113" s="1"/>
  <c r="I114"/>
  <c r="A114" s="1"/>
  <c r="I103"/>
  <c r="A103" s="1"/>
  <c r="K113"/>
  <c r="C113" s="1"/>
  <c r="K114"/>
  <c r="C114" s="1"/>
  <c r="K103"/>
  <c r="C103" s="1"/>
  <c r="K116"/>
  <c r="K124"/>
  <c r="K115"/>
  <c r="K117"/>
  <c r="K119"/>
  <c r="K123"/>
  <c r="K125"/>
  <c r="K131"/>
  <c r="K133"/>
  <c r="K106"/>
  <c r="I107"/>
  <c r="J108"/>
  <c r="K104"/>
  <c r="I105"/>
  <c r="J106"/>
  <c r="K63"/>
  <c r="K100"/>
  <c r="I101"/>
  <c r="J104"/>
  <c r="K110"/>
  <c r="I111"/>
  <c r="K102"/>
  <c r="C102" s="1"/>
  <c r="K98"/>
  <c r="I99"/>
  <c r="J100"/>
  <c r="K108"/>
  <c r="I109"/>
  <c r="J110"/>
  <c r="K99"/>
  <c r="K101"/>
  <c r="K105"/>
  <c r="K107"/>
  <c r="K109"/>
  <c r="J83"/>
  <c r="J80"/>
  <c r="B80" s="1"/>
  <c r="K82"/>
  <c r="I83"/>
  <c r="J85"/>
  <c r="K90"/>
  <c r="I91"/>
  <c r="K80"/>
  <c r="C80" s="1"/>
  <c r="J77"/>
  <c r="B77" s="1"/>
  <c r="J75"/>
  <c r="J93"/>
  <c r="J48"/>
  <c r="K72"/>
  <c r="I75"/>
  <c r="J91"/>
  <c r="K92"/>
  <c r="I93"/>
  <c r="I44"/>
  <c r="K84"/>
  <c r="I85"/>
  <c r="I52"/>
  <c r="K76"/>
  <c r="I78"/>
  <c r="K86"/>
  <c r="I87"/>
  <c r="K94"/>
  <c r="I95"/>
  <c r="I73"/>
  <c r="A73" s="1"/>
  <c r="I74"/>
  <c r="A74" s="1"/>
  <c r="J81"/>
  <c r="J89"/>
  <c r="J97"/>
  <c r="K73"/>
  <c r="C73" s="1"/>
  <c r="K74"/>
  <c r="C74" s="1"/>
  <c r="K70"/>
  <c r="J78"/>
  <c r="K79"/>
  <c r="I81"/>
  <c r="J87"/>
  <c r="K88"/>
  <c r="I89"/>
  <c r="J95"/>
  <c r="K96"/>
  <c r="I97"/>
  <c r="J72"/>
  <c r="J76"/>
  <c r="J79"/>
  <c r="J82"/>
  <c r="J84"/>
  <c r="J86"/>
  <c r="J88"/>
  <c r="J90"/>
  <c r="J92"/>
  <c r="J94"/>
  <c r="J96"/>
  <c r="I63"/>
  <c r="I68"/>
  <c r="K64"/>
  <c r="C64" s="1"/>
  <c r="I41"/>
  <c r="I64"/>
  <c r="A64" s="1"/>
  <c r="K66"/>
  <c r="I70"/>
  <c r="I61"/>
  <c r="A61" s="1"/>
  <c r="I62"/>
  <c r="A62" s="1"/>
  <c r="J66"/>
  <c r="K61"/>
  <c r="C61" s="1"/>
  <c r="K62"/>
  <c r="C62" s="1"/>
  <c r="J39"/>
  <c r="K60"/>
  <c r="K65"/>
  <c r="I60"/>
  <c r="I65"/>
  <c r="I67"/>
  <c r="I69"/>
  <c r="I71"/>
  <c r="K67"/>
  <c r="K69"/>
  <c r="J54"/>
  <c r="I43"/>
  <c r="I50"/>
  <c r="I58"/>
  <c r="K39"/>
  <c r="I40"/>
  <c r="K41"/>
  <c r="I42"/>
  <c r="K43"/>
  <c r="K44"/>
  <c r="I45"/>
  <c r="K46"/>
  <c r="I47"/>
  <c r="K48"/>
  <c r="I49"/>
  <c r="K50"/>
  <c r="I51"/>
  <c r="K52"/>
  <c r="I53"/>
  <c r="K54"/>
  <c r="I55"/>
  <c r="K56"/>
  <c r="I57"/>
  <c r="K58"/>
  <c r="I59"/>
  <c r="K40"/>
  <c r="K42"/>
  <c r="K45"/>
  <c r="K47"/>
  <c r="K49"/>
  <c r="K51"/>
  <c r="K53"/>
  <c r="K55"/>
  <c r="K57"/>
  <c r="H3" i="74" l="1"/>
  <c r="I3"/>
  <c r="K3"/>
  <c r="M3"/>
  <c r="Q3"/>
  <c r="H4"/>
  <c r="I4"/>
  <c r="K4"/>
  <c r="M4"/>
  <c r="Q4"/>
  <c r="H5"/>
  <c r="I5"/>
  <c r="K5"/>
  <c r="M5"/>
  <c r="Q5"/>
  <c r="H6"/>
  <c r="I6"/>
  <c r="K6"/>
  <c r="M6"/>
  <c r="Q6"/>
  <c r="H7"/>
  <c r="I7"/>
  <c r="K7"/>
  <c r="M7"/>
  <c r="Q7"/>
  <c r="H8"/>
  <c r="I8"/>
  <c r="K8"/>
  <c r="M8"/>
  <c r="Q8"/>
  <c r="H9"/>
  <c r="I9"/>
  <c r="K9"/>
  <c r="M9"/>
  <c r="Q9"/>
  <c r="H10"/>
  <c r="I10"/>
  <c r="K10"/>
  <c r="M10"/>
  <c r="Q10"/>
  <c r="H11"/>
  <c r="I11"/>
  <c r="K11"/>
  <c r="M11"/>
  <c r="Q11"/>
  <c r="H12"/>
  <c r="I12"/>
  <c r="K12"/>
  <c r="M12"/>
  <c r="Q12"/>
  <c r="H13"/>
  <c r="I13"/>
  <c r="K13"/>
  <c r="M13"/>
  <c r="Q13"/>
  <c r="H14"/>
  <c r="I14"/>
  <c r="K14"/>
  <c r="M14"/>
  <c r="Q14"/>
  <c r="H15"/>
  <c r="I15"/>
  <c r="K15"/>
  <c r="M15"/>
  <c r="Q15"/>
  <c r="H16"/>
  <c r="I16"/>
  <c r="K16"/>
  <c r="M16"/>
  <c r="Q16"/>
  <c r="H17"/>
  <c r="I17"/>
  <c r="K17"/>
  <c r="M17"/>
  <c r="Q17"/>
  <c r="H18"/>
  <c r="I18"/>
  <c r="K18"/>
  <c r="M18"/>
  <c r="Q18"/>
  <c r="H19"/>
  <c r="I19"/>
  <c r="K19"/>
  <c r="M19"/>
  <c r="Q19"/>
  <c r="H20"/>
  <c r="I20"/>
  <c r="K20"/>
  <c r="M20"/>
  <c r="Q20"/>
  <c r="H21"/>
  <c r="I21"/>
  <c r="K21"/>
  <c r="M21"/>
  <c r="Q21"/>
  <c r="H22"/>
  <c r="I22"/>
  <c r="K22"/>
  <c r="M22"/>
  <c r="Q22"/>
  <c r="H23"/>
  <c r="I23"/>
  <c r="K23"/>
  <c r="M23"/>
  <c r="Q23"/>
  <c r="H24"/>
  <c r="I24"/>
  <c r="K24"/>
  <c r="M24"/>
  <c r="Q24"/>
  <c r="H25"/>
  <c r="I25"/>
  <c r="K25"/>
  <c r="M25"/>
  <c r="Q25"/>
  <c r="H26"/>
  <c r="I26"/>
  <c r="K26"/>
  <c r="M26"/>
  <c r="Q26"/>
  <c r="H27"/>
  <c r="I27"/>
  <c r="K27"/>
  <c r="M27"/>
  <c r="Q27"/>
  <c r="H28"/>
  <c r="I28"/>
  <c r="K28"/>
  <c r="M28"/>
  <c r="Q28"/>
  <c r="H29"/>
  <c r="I29"/>
  <c r="K29"/>
  <c r="M29"/>
  <c r="Q29"/>
  <c r="H30"/>
  <c r="I30"/>
  <c r="K30"/>
  <c r="M30"/>
  <c r="Q30"/>
  <c r="H31"/>
  <c r="I31"/>
  <c r="K31"/>
  <c r="M31"/>
  <c r="Q31"/>
  <c r="H32"/>
  <c r="I32"/>
  <c r="K32"/>
  <c r="M32"/>
  <c r="Q32"/>
  <c r="H33"/>
  <c r="I33"/>
  <c r="K33"/>
  <c r="M33"/>
  <c r="Q33"/>
  <c r="H34"/>
  <c r="I34"/>
  <c r="K34"/>
  <c r="M34"/>
  <c r="Q34"/>
  <c r="H35"/>
  <c r="I35"/>
  <c r="K35"/>
  <c r="M35"/>
  <c r="Q35"/>
  <c r="H36"/>
  <c r="I36"/>
  <c r="K36"/>
  <c r="M36"/>
  <c r="Q36"/>
  <c r="H37"/>
  <c r="I37"/>
  <c r="K37"/>
  <c r="M37"/>
  <c r="Q37"/>
  <c r="H38"/>
  <c r="I38"/>
  <c r="K38"/>
  <c r="M38"/>
  <c r="Q38"/>
  <c r="H39"/>
  <c r="I39"/>
  <c r="K39"/>
  <c r="M39"/>
  <c r="Q39"/>
  <c r="H40"/>
  <c r="I40"/>
  <c r="K40"/>
  <c r="M40"/>
  <c r="Q40"/>
  <c r="H41"/>
  <c r="I41"/>
  <c r="K41"/>
  <c r="M41"/>
  <c r="Q41"/>
  <c r="H42"/>
  <c r="I42"/>
  <c r="K42"/>
  <c r="M42"/>
  <c r="Q42"/>
  <c r="H43"/>
  <c r="I43"/>
  <c r="K43"/>
  <c r="M43"/>
  <c r="Q43"/>
  <c r="H44"/>
  <c r="I44"/>
  <c r="K44"/>
  <c r="M44"/>
  <c r="Q44"/>
  <c r="H45"/>
  <c r="I45"/>
  <c r="K45"/>
  <c r="M45"/>
  <c r="Q45"/>
  <c r="H46"/>
  <c r="I46"/>
  <c r="K46"/>
  <c r="M46"/>
  <c r="Q46"/>
  <c r="H47"/>
  <c r="I47"/>
  <c r="K47"/>
  <c r="M47"/>
  <c r="Q47"/>
  <c r="H48"/>
  <c r="I48"/>
  <c r="K48"/>
  <c r="M48"/>
  <c r="Q48"/>
  <c r="H49"/>
  <c r="I49"/>
  <c r="K49"/>
  <c r="M49"/>
  <c r="Q49"/>
  <c r="H50"/>
  <c r="I50"/>
  <c r="K50"/>
  <c r="M50"/>
  <c r="Q50"/>
  <c r="H51"/>
  <c r="I51"/>
  <c r="K51"/>
  <c r="M51"/>
  <c r="Q51"/>
  <c r="H52"/>
  <c r="I52"/>
  <c r="K52"/>
  <c r="M52"/>
  <c r="Q52"/>
  <c r="H53"/>
  <c r="I53"/>
  <c r="K53"/>
  <c r="M53"/>
  <c r="Q53"/>
  <c r="H54"/>
  <c r="I54"/>
  <c r="K54"/>
  <c r="M54"/>
  <c r="Q54"/>
  <c r="H55"/>
  <c r="I55"/>
  <c r="K55"/>
  <c r="M55"/>
  <c r="Q55"/>
  <c r="H56"/>
  <c r="I56"/>
  <c r="K56"/>
  <c r="M56"/>
  <c r="Q56"/>
  <c r="H57"/>
  <c r="I57"/>
  <c r="K57"/>
  <c r="M57"/>
  <c r="Q57"/>
  <c r="H58"/>
  <c r="I58"/>
  <c r="K58"/>
  <c r="M58"/>
  <c r="Q58"/>
  <c r="H59"/>
  <c r="I59"/>
  <c r="K59"/>
  <c r="M59"/>
  <c r="Q59"/>
  <c r="H60"/>
  <c r="I60"/>
  <c r="K60"/>
  <c r="M60"/>
  <c r="Q60"/>
  <c r="H61"/>
  <c r="I61"/>
  <c r="K61"/>
  <c r="M61"/>
  <c r="Q61"/>
  <c r="Q2"/>
  <c r="K2"/>
  <c r="I2"/>
  <c r="H2"/>
  <c r="M2"/>
  <c r="H3" i="73"/>
  <c r="I3"/>
  <c r="K3"/>
  <c r="M3"/>
  <c r="N3"/>
  <c r="O3"/>
  <c r="Q3"/>
  <c r="H4"/>
  <c r="I4"/>
  <c r="K4"/>
  <c r="M4"/>
  <c r="N4"/>
  <c r="O4"/>
  <c r="Q4"/>
  <c r="H5"/>
  <c r="I5"/>
  <c r="K5"/>
  <c r="M5"/>
  <c r="N5"/>
  <c r="O5"/>
  <c r="Q5"/>
  <c r="H6"/>
  <c r="I6"/>
  <c r="K6"/>
  <c r="M6"/>
  <c r="N6"/>
  <c r="O6"/>
  <c r="Q6"/>
  <c r="H7"/>
  <c r="I7"/>
  <c r="K7"/>
  <c r="M7"/>
  <c r="N7"/>
  <c r="O7"/>
  <c r="Q7"/>
  <c r="H8"/>
  <c r="I8"/>
  <c r="K8"/>
  <c r="M8"/>
  <c r="N8"/>
  <c r="O8"/>
  <c r="Q8"/>
  <c r="H9"/>
  <c r="I9"/>
  <c r="K9"/>
  <c r="M9"/>
  <c r="N9"/>
  <c r="O9"/>
  <c r="Q9"/>
  <c r="H10"/>
  <c r="I10"/>
  <c r="K10"/>
  <c r="M10"/>
  <c r="N10"/>
  <c r="O10"/>
  <c r="Q10"/>
  <c r="H11"/>
  <c r="I11"/>
  <c r="K11"/>
  <c r="M11"/>
  <c r="N11"/>
  <c r="O11"/>
  <c r="Q11"/>
  <c r="H12"/>
  <c r="I12"/>
  <c r="K12"/>
  <c r="M12"/>
  <c r="N12"/>
  <c r="O12"/>
  <c r="Q12"/>
  <c r="H13"/>
  <c r="I13"/>
  <c r="K13"/>
  <c r="M13"/>
  <c r="N13"/>
  <c r="O13"/>
  <c r="Q13"/>
  <c r="H14"/>
  <c r="I14"/>
  <c r="K14"/>
  <c r="M14"/>
  <c r="N14"/>
  <c r="O14"/>
  <c r="Q14"/>
  <c r="H15"/>
  <c r="I15"/>
  <c r="K15"/>
  <c r="M15"/>
  <c r="N15"/>
  <c r="O15"/>
  <c r="Q15"/>
  <c r="H16"/>
  <c r="I16"/>
  <c r="K16"/>
  <c r="M16"/>
  <c r="N16"/>
  <c r="O16"/>
  <c r="Q16"/>
  <c r="H17"/>
  <c r="I17"/>
  <c r="K17"/>
  <c r="M17"/>
  <c r="N17"/>
  <c r="O17"/>
  <c r="Q17"/>
  <c r="H18"/>
  <c r="I18"/>
  <c r="K18"/>
  <c r="M18"/>
  <c r="N18"/>
  <c r="O18"/>
  <c r="Q18"/>
  <c r="H19"/>
  <c r="I19"/>
  <c r="K19"/>
  <c r="M19"/>
  <c r="N19"/>
  <c r="O19"/>
  <c r="Q19"/>
  <c r="H20"/>
  <c r="I20"/>
  <c r="K20"/>
  <c r="M20"/>
  <c r="N20"/>
  <c r="O20"/>
  <c r="Q20"/>
  <c r="H21"/>
  <c r="I21"/>
  <c r="K21"/>
  <c r="M21"/>
  <c r="N21"/>
  <c r="O21"/>
  <c r="Q21"/>
  <c r="H22"/>
  <c r="I22"/>
  <c r="K22"/>
  <c r="M22"/>
  <c r="N22"/>
  <c r="O22"/>
  <c r="Q22"/>
  <c r="H23"/>
  <c r="I23"/>
  <c r="K23"/>
  <c r="M23"/>
  <c r="N23"/>
  <c r="O23"/>
  <c r="Q23"/>
  <c r="H24"/>
  <c r="I24"/>
  <c r="K24"/>
  <c r="M24"/>
  <c r="N24"/>
  <c r="O24"/>
  <c r="Q24"/>
  <c r="H25"/>
  <c r="I25"/>
  <c r="K25"/>
  <c r="M25"/>
  <c r="N25"/>
  <c r="O25"/>
  <c r="Q25"/>
  <c r="H26"/>
  <c r="I26"/>
  <c r="K26"/>
  <c r="M26"/>
  <c r="N26"/>
  <c r="O26"/>
  <c r="Q26"/>
  <c r="H27"/>
  <c r="I27"/>
  <c r="K27"/>
  <c r="M27"/>
  <c r="N27"/>
  <c r="O27"/>
  <c r="Q27"/>
  <c r="H28"/>
  <c r="I28"/>
  <c r="K28"/>
  <c r="M28"/>
  <c r="N28"/>
  <c r="O28"/>
  <c r="Q28"/>
  <c r="H29"/>
  <c r="I29"/>
  <c r="K29"/>
  <c r="M29"/>
  <c r="N29"/>
  <c r="O29"/>
  <c r="Q29"/>
  <c r="H30"/>
  <c r="I30"/>
  <c r="K30"/>
  <c r="M30"/>
  <c r="N30"/>
  <c r="O30"/>
  <c r="Q30"/>
  <c r="H31"/>
  <c r="I31"/>
  <c r="K31"/>
  <c r="M31"/>
  <c r="N31"/>
  <c r="O31"/>
  <c r="Q31"/>
  <c r="H32"/>
  <c r="I32"/>
  <c r="K32"/>
  <c r="M32"/>
  <c r="N32"/>
  <c r="O32"/>
  <c r="Q32"/>
  <c r="H33"/>
  <c r="I33"/>
  <c r="K33"/>
  <c r="M33"/>
  <c r="N33"/>
  <c r="O33"/>
  <c r="Q33"/>
  <c r="H34"/>
  <c r="I34"/>
  <c r="K34"/>
  <c r="M34"/>
  <c r="N34"/>
  <c r="O34"/>
  <c r="Q34"/>
  <c r="H35"/>
  <c r="I35"/>
  <c r="K35"/>
  <c r="M35"/>
  <c r="N35"/>
  <c r="O35"/>
  <c r="Q35"/>
  <c r="H36"/>
  <c r="I36"/>
  <c r="K36"/>
  <c r="M36"/>
  <c r="N36"/>
  <c r="O36"/>
  <c r="Q36"/>
  <c r="H37"/>
  <c r="I37"/>
  <c r="K37"/>
  <c r="M37"/>
  <c r="N37"/>
  <c r="O37"/>
  <c r="Q37"/>
  <c r="H38"/>
  <c r="I38"/>
  <c r="K38"/>
  <c r="M38"/>
  <c r="N38"/>
  <c r="O38"/>
  <c r="Q38"/>
  <c r="H39"/>
  <c r="I39"/>
  <c r="K39"/>
  <c r="M39"/>
  <c r="N39"/>
  <c r="O39"/>
  <c r="Q39"/>
  <c r="H40"/>
  <c r="I40"/>
  <c r="K40"/>
  <c r="M40"/>
  <c r="N40"/>
  <c r="O40"/>
  <c r="Q40"/>
  <c r="H41"/>
  <c r="I41"/>
  <c r="K41"/>
  <c r="M41"/>
  <c r="N41"/>
  <c r="O41"/>
  <c r="Q41"/>
  <c r="H42"/>
  <c r="I42"/>
  <c r="K42"/>
  <c r="M42"/>
  <c r="N42"/>
  <c r="O42"/>
  <c r="Q42"/>
  <c r="H43"/>
  <c r="I43"/>
  <c r="K43"/>
  <c r="M43"/>
  <c r="N43"/>
  <c r="O43"/>
  <c r="Q43"/>
  <c r="H44"/>
  <c r="I44"/>
  <c r="K44"/>
  <c r="M44"/>
  <c r="N44"/>
  <c r="O44"/>
  <c r="Q44"/>
  <c r="H45"/>
  <c r="I45"/>
  <c r="K45"/>
  <c r="M45"/>
  <c r="N45"/>
  <c r="O45"/>
  <c r="Q45"/>
  <c r="H46"/>
  <c r="I46"/>
  <c r="K46"/>
  <c r="M46"/>
  <c r="N46"/>
  <c r="O46"/>
  <c r="Q46"/>
  <c r="H47"/>
  <c r="I47"/>
  <c r="K47"/>
  <c r="M47"/>
  <c r="N47"/>
  <c r="O47"/>
  <c r="Q47"/>
  <c r="H48"/>
  <c r="I48"/>
  <c r="K48"/>
  <c r="M48"/>
  <c r="N48"/>
  <c r="O48"/>
  <c r="Q48"/>
  <c r="H49"/>
  <c r="I49"/>
  <c r="K49"/>
  <c r="M49"/>
  <c r="N49"/>
  <c r="O49"/>
  <c r="Q49"/>
  <c r="H50"/>
  <c r="I50"/>
  <c r="K50"/>
  <c r="M50"/>
  <c r="N50"/>
  <c r="O50"/>
  <c r="Q50"/>
  <c r="H51"/>
  <c r="I51"/>
  <c r="K51"/>
  <c r="M51"/>
  <c r="N51"/>
  <c r="O51"/>
  <c r="Q51"/>
  <c r="H52"/>
  <c r="I52"/>
  <c r="K52"/>
  <c r="M52"/>
  <c r="N52"/>
  <c r="O52"/>
  <c r="Q52"/>
  <c r="H53"/>
  <c r="I53"/>
  <c r="K53"/>
  <c r="M53"/>
  <c r="N53"/>
  <c r="O53"/>
  <c r="Q53"/>
  <c r="H54"/>
  <c r="I54"/>
  <c r="K54"/>
  <c r="M54"/>
  <c r="N54"/>
  <c r="O54"/>
  <c r="Q54"/>
  <c r="H55"/>
  <c r="I55"/>
  <c r="K55"/>
  <c r="M55"/>
  <c r="N55"/>
  <c r="O55"/>
  <c r="Q55"/>
  <c r="H56"/>
  <c r="I56"/>
  <c r="K56"/>
  <c r="M56"/>
  <c r="N56"/>
  <c r="O56"/>
  <c r="Q56"/>
  <c r="H57"/>
  <c r="I57"/>
  <c r="K57"/>
  <c r="M57"/>
  <c r="N57"/>
  <c r="O57"/>
  <c r="Q57"/>
  <c r="H58"/>
  <c r="I58"/>
  <c r="K58"/>
  <c r="M58"/>
  <c r="N58"/>
  <c r="O58"/>
  <c r="Q58"/>
  <c r="H59"/>
  <c r="I59"/>
  <c r="K59"/>
  <c r="M59"/>
  <c r="N59"/>
  <c r="O59"/>
  <c r="Q59"/>
  <c r="H60"/>
  <c r="I60"/>
  <c r="K60"/>
  <c r="M60"/>
  <c r="N60"/>
  <c r="O60"/>
  <c r="Q60"/>
  <c r="H61"/>
  <c r="I61"/>
  <c r="K61"/>
  <c r="M61"/>
  <c r="N61"/>
  <c r="O61"/>
  <c r="Q61"/>
  <c r="H62"/>
  <c r="I62"/>
  <c r="K62"/>
  <c r="M62"/>
  <c r="N62"/>
  <c r="O62"/>
  <c r="Q62"/>
  <c r="H63"/>
  <c r="I63"/>
  <c r="K63"/>
  <c r="M63"/>
  <c r="N63"/>
  <c r="O63"/>
  <c r="Q63"/>
  <c r="H64"/>
  <c r="I64"/>
  <c r="K64"/>
  <c r="M64"/>
  <c r="N64"/>
  <c r="O64"/>
  <c r="Q64"/>
  <c r="H65"/>
  <c r="I65"/>
  <c r="K65"/>
  <c r="M65"/>
  <c r="N65"/>
  <c r="O65"/>
  <c r="Q65"/>
  <c r="H66"/>
  <c r="I66"/>
  <c r="K66"/>
  <c r="M66"/>
  <c r="N66"/>
  <c r="O66"/>
  <c r="Q66"/>
  <c r="H67"/>
  <c r="I67"/>
  <c r="K67"/>
  <c r="M67"/>
  <c r="N67"/>
  <c r="O67"/>
  <c r="Q67"/>
  <c r="H68"/>
  <c r="I68"/>
  <c r="K68"/>
  <c r="M68"/>
  <c r="N68"/>
  <c r="O68"/>
  <c r="Q68"/>
  <c r="H69"/>
  <c r="I69"/>
  <c r="K69"/>
  <c r="M69"/>
  <c r="N69"/>
  <c r="O69"/>
  <c r="Q69"/>
  <c r="H70"/>
  <c r="I70"/>
  <c r="K70"/>
  <c r="M70"/>
  <c r="N70"/>
  <c r="O70"/>
  <c r="Q70"/>
  <c r="H71"/>
  <c r="I71"/>
  <c r="K71"/>
  <c r="M71"/>
  <c r="N71"/>
  <c r="O71"/>
  <c r="Q71"/>
  <c r="H72"/>
  <c r="I72"/>
  <c r="K72"/>
  <c r="M72"/>
  <c r="N72"/>
  <c r="O72"/>
  <c r="Q72"/>
  <c r="H73"/>
  <c r="I73"/>
  <c r="K73"/>
  <c r="M73"/>
  <c r="N73"/>
  <c r="O73"/>
  <c r="Q73"/>
  <c r="H74"/>
  <c r="I74"/>
  <c r="K74"/>
  <c r="M74"/>
  <c r="N74"/>
  <c r="O74"/>
  <c r="Q74"/>
  <c r="H75"/>
  <c r="I75"/>
  <c r="K75"/>
  <c r="M75"/>
  <c r="N75"/>
  <c r="O75"/>
  <c r="Q75"/>
  <c r="H76"/>
  <c r="I76"/>
  <c r="K76"/>
  <c r="M76"/>
  <c r="N76"/>
  <c r="O76"/>
  <c r="Q76"/>
  <c r="H77"/>
  <c r="I77"/>
  <c r="K77"/>
  <c r="M77"/>
  <c r="N77"/>
  <c r="O77"/>
  <c r="Q77"/>
  <c r="H78"/>
  <c r="I78"/>
  <c r="K78"/>
  <c r="M78"/>
  <c r="N78"/>
  <c r="O78"/>
  <c r="Q78"/>
  <c r="H79"/>
  <c r="I79"/>
  <c r="K79"/>
  <c r="M79"/>
  <c r="N79"/>
  <c r="O79"/>
  <c r="Q79"/>
  <c r="H80"/>
  <c r="I80"/>
  <c r="K80"/>
  <c r="M80"/>
  <c r="N80"/>
  <c r="O80"/>
  <c r="Q80"/>
  <c r="H81"/>
  <c r="I81"/>
  <c r="K81"/>
  <c r="M81"/>
  <c r="N81"/>
  <c r="O81"/>
  <c r="Q81"/>
  <c r="H82"/>
  <c r="I82"/>
  <c r="K82"/>
  <c r="M82"/>
  <c r="N82"/>
  <c r="O82"/>
  <c r="Q82"/>
  <c r="H83"/>
  <c r="I83"/>
  <c r="K83"/>
  <c r="M83"/>
  <c r="N83"/>
  <c r="O83"/>
  <c r="Q83"/>
  <c r="H84"/>
  <c r="I84"/>
  <c r="K84"/>
  <c r="M84"/>
  <c r="N84"/>
  <c r="O84"/>
  <c r="Q84"/>
  <c r="H85"/>
  <c r="I85"/>
  <c r="K85"/>
  <c r="M85"/>
  <c r="N85"/>
  <c r="O85"/>
  <c r="Q85"/>
  <c r="H86"/>
  <c r="I86"/>
  <c r="K86"/>
  <c r="M86"/>
  <c r="N86"/>
  <c r="O86"/>
  <c r="Q86"/>
  <c r="H87"/>
  <c r="I87"/>
  <c r="K87"/>
  <c r="M87"/>
  <c r="N87"/>
  <c r="O87"/>
  <c r="Q87"/>
  <c r="H88"/>
  <c r="I88"/>
  <c r="K88"/>
  <c r="M88"/>
  <c r="N88"/>
  <c r="O88"/>
  <c r="Q88"/>
  <c r="H89"/>
  <c r="I89"/>
  <c r="K89"/>
  <c r="M89"/>
  <c r="N89"/>
  <c r="O89"/>
  <c r="Q89"/>
  <c r="H90"/>
  <c r="I90"/>
  <c r="K90"/>
  <c r="M90"/>
  <c r="N90"/>
  <c r="O90"/>
  <c r="Q90"/>
  <c r="H91"/>
  <c r="I91"/>
  <c r="K91"/>
  <c r="M91"/>
  <c r="N91"/>
  <c r="O91"/>
  <c r="Q91"/>
  <c r="H92"/>
  <c r="I92"/>
  <c r="K92"/>
  <c r="M92"/>
  <c r="N92"/>
  <c r="O92"/>
  <c r="Q92"/>
  <c r="H93"/>
  <c r="I93"/>
  <c r="K93"/>
  <c r="M93"/>
  <c r="N93"/>
  <c r="O93"/>
  <c r="Q93"/>
  <c r="H94"/>
  <c r="I94"/>
  <c r="K94"/>
  <c r="M94"/>
  <c r="N94"/>
  <c r="O94"/>
  <c r="Q94"/>
  <c r="H95"/>
  <c r="I95"/>
  <c r="K95"/>
  <c r="M95"/>
  <c r="N95"/>
  <c r="O95"/>
  <c r="Q95"/>
  <c r="H96"/>
  <c r="I96"/>
  <c r="K96"/>
  <c r="M96"/>
  <c r="N96"/>
  <c r="O96"/>
  <c r="Q96"/>
  <c r="H97"/>
  <c r="I97"/>
  <c r="K97"/>
  <c r="M97"/>
  <c r="N97"/>
  <c r="O97"/>
  <c r="Q97"/>
  <c r="H98"/>
  <c r="I98"/>
  <c r="K98"/>
  <c r="M98"/>
  <c r="N98"/>
  <c r="O98"/>
  <c r="Q98"/>
  <c r="H99"/>
  <c r="I99"/>
  <c r="K99"/>
  <c r="M99"/>
  <c r="N99"/>
  <c r="O99"/>
  <c r="Q99"/>
  <c r="H100"/>
  <c r="I100"/>
  <c r="K100"/>
  <c r="M100"/>
  <c r="N100"/>
  <c r="O100"/>
  <c r="Q100"/>
  <c r="H101"/>
  <c r="I101"/>
  <c r="K101"/>
  <c r="M101"/>
  <c r="N101"/>
  <c r="O101"/>
  <c r="Q101"/>
  <c r="Q2"/>
  <c r="O2"/>
  <c r="N2"/>
  <c r="M2"/>
  <c r="K2"/>
  <c r="I2"/>
  <c r="H2"/>
  <c r="A123" i="72"/>
  <c r="D123"/>
  <c r="A121"/>
  <c r="D121"/>
  <c r="A119"/>
  <c r="D119"/>
  <c r="A117"/>
  <c r="D117"/>
  <c r="A104"/>
  <c r="B101"/>
  <c r="B100"/>
  <c r="A99"/>
  <c r="D100"/>
  <c r="D104"/>
  <c r="D101"/>
  <c r="D40"/>
  <c r="C63" i="71"/>
  <c r="N147" i="72" s="1"/>
  <c r="F147" s="1"/>
  <c r="C23" i="71"/>
  <c r="N142" i="72" s="1"/>
  <c r="F142" s="1"/>
  <c r="F123"/>
  <c r="E123"/>
  <c r="F121"/>
  <c r="E121"/>
  <c r="F119"/>
  <c r="E119"/>
  <c r="F117"/>
  <c r="E117"/>
  <c r="F100"/>
  <c r="E100"/>
  <c r="F101"/>
  <c r="E101"/>
  <c r="E95"/>
  <c r="C27" i="30"/>
  <c r="E93" i="72" s="1"/>
  <c r="C40" i="31"/>
  <c r="F75" i="72" s="1"/>
  <c r="C32" i="31"/>
  <c r="F72" i="72" s="1"/>
  <c r="F40"/>
  <c r="E40"/>
  <c r="K28" i="53"/>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I29" i="63"/>
  <c r="H29"/>
  <c r="I31"/>
  <c r="H31"/>
  <c r="I26"/>
  <c r="H26"/>
  <c r="I24"/>
  <c r="H24"/>
  <c r="I23"/>
  <c r="H23"/>
  <c r="I25"/>
  <c r="H25"/>
  <c r="I18"/>
  <c r="H18"/>
  <c r="I27"/>
  <c r="H27"/>
  <c r="I15"/>
  <c r="H15"/>
  <c r="I28"/>
  <c r="H28"/>
  <c r="I22"/>
  <c r="H22"/>
  <c r="I12"/>
  <c r="H12"/>
  <c r="I9"/>
  <c r="H9"/>
  <c r="I20"/>
  <c r="H20"/>
  <c r="I14"/>
  <c r="H14"/>
  <c r="I17"/>
  <c r="H17"/>
  <c r="I30"/>
  <c r="H30"/>
  <c r="I19"/>
  <c r="H19"/>
  <c r="I13"/>
  <c r="H13"/>
  <c r="I21"/>
  <c r="H21"/>
  <c r="I16"/>
  <c r="H16"/>
  <c r="I11"/>
  <c r="H11"/>
  <c r="I10"/>
  <c r="H10"/>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L35"/>
  <c r="K35"/>
  <c r="I9" i="61"/>
  <c r="H9"/>
  <c r="I21"/>
  <c r="H21"/>
  <c r="I12"/>
  <c r="H12"/>
  <c r="I15"/>
  <c r="H15"/>
  <c r="I25"/>
  <c r="H25"/>
  <c r="I17"/>
  <c r="H17"/>
  <c r="I19"/>
  <c r="H19"/>
  <c r="I13"/>
  <c r="H13"/>
  <c r="I11"/>
  <c r="H11"/>
  <c r="I23"/>
  <c r="H23"/>
  <c r="I24"/>
  <c r="H24"/>
  <c r="I18"/>
  <c r="H18"/>
  <c r="I26"/>
  <c r="H26"/>
  <c r="I22"/>
  <c r="H22"/>
  <c r="I14"/>
  <c r="H14"/>
  <c r="I20"/>
  <c r="H20"/>
  <c r="I10"/>
  <c r="H10"/>
  <c r="I16"/>
  <c r="H16"/>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L30"/>
  <c r="K30"/>
  <c r="K41" i="59"/>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L40"/>
  <c r="K40"/>
  <c r="K34" i="38"/>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L33"/>
  <c r="K33"/>
  <c r="I30" i="43"/>
  <c r="H30"/>
  <c r="I20"/>
  <c r="H20"/>
  <c r="I10"/>
  <c r="H10"/>
  <c r="I9"/>
  <c r="H9"/>
  <c r="I27"/>
  <c r="H27"/>
  <c r="I19"/>
  <c r="H19"/>
  <c r="I32"/>
  <c r="H32"/>
  <c r="I12"/>
  <c r="H12"/>
  <c r="I25"/>
  <c r="H25"/>
  <c r="I22"/>
  <c r="H22"/>
  <c r="I18"/>
  <c r="H18"/>
  <c r="I29"/>
  <c r="H29"/>
  <c r="I23"/>
  <c r="H23"/>
  <c r="I14"/>
  <c r="H14"/>
  <c r="I17"/>
  <c r="H17"/>
  <c r="I11"/>
  <c r="H11"/>
  <c r="I15"/>
  <c r="H15"/>
  <c r="I28"/>
  <c r="H28"/>
  <c r="I31"/>
  <c r="H31"/>
  <c r="I13"/>
  <c r="H13"/>
  <c r="I26"/>
  <c r="H26"/>
  <c r="I16"/>
  <c r="H16"/>
  <c r="I21"/>
  <c r="H21"/>
  <c r="I24"/>
  <c r="H24"/>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L37"/>
  <c r="K37"/>
  <c r="I23" i="53"/>
  <c r="H23"/>
  <c r="I10"/>
  <c r="H10"/>
  <c r="I11"/>
  <c r="H11"/>
  <c r="I18"/>
  <c r="H18"/>
  <c r="I22"/>
  <c r="H22"/>
  <c r="I9"/>
  <c r="H9"/>
  <c r="I19"/>
  <c r="H19"/>
  <c r="I16"/>
  <c r="H16"/>
  <c r="I14"/>
  <c r="H14"/>
  <c r="I17"/>
  <c r="H17"/>
  <c r="I21"/>
  <c r="H21"/>
  <c r="I20"/>
  <c r="H20"/>
  <c r="I12"/>
  <c r="H12"/>
  <c r="I15"/>
  <c r="H15"/>
  <c r="I13"/>
  <c r="H13"/>
  <c r="K26" i="54"/>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34" i="47"/>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L25" i="54"/>
  <c r="K25"/>
  <c r="L33" i="47"/>
  <c r="K33"/>
  <c r="I14"/>
  <c r="H14"/>
  <c r="I21"/>
  <c r="H21"/>
  <c r="I10"/>
  <c r="H10"/>
  <c r="I11"/>
  <c r="H11"/>
  <c r="I30"/>
  <c r="H30"/>
  <c r="I22"/>
  <c r="H22"/>
  <c r="I19"/>
  <c r="H19"/>
  <c r="I9"/>
  <c r="H9"/>
  <c r="I12"/>
  <c r="H12"/>
  <c r="I28"/>
  <c r="H28"/>
  <c r="I25"/>
  <c r="H25"/>
  <c r="I13"/>
  <c r="H13"/>
  <c r="I17"/>
  <c r="H17"/>
  <c r="I18"/>
  <c r="H18"/>
  <c r="I15"/>
  <c r="H15"/>
  <c r="I20"/>
  <c r="H20"/>
  <c r="I27"/>
  <c r="H27"/>
  <c r="I29"/>
  <c r="H29"/>
  <c r="I26"/>
  <c r="H26"/>
  <c r="I23"/>
  <c r="H23"/>
  <c r="I16"/>
  <c r="H16"/>
  <c r="I24"/>
  <c r="H24"/>
  <c r="K24" i="56"/>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L23"/>
  <c r="K23"/>
  <c r="C23" i="34"/>
  <c r="F16" i="72" s="1"/>
  <c r="K36" i="50"/>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L35"/>
  <c r="K35"/>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I9" i="72"/>
  <c r="A9" s="1"/>
  <c r="D9"/>
  <c r="J10"/>
  <c r="D10"/>
  <c r="I11"/>
  <c r="A11" s="1"/>
  <c r="D11"/>
  <c r="J12"/>
  <c r="D12"/>
  <c r="I13"/>
  <c r="A13" s="1"/>
  <c r="D13"/>
  <c r="J14"/>
  <c r="D14"/>
  <c r="I15"/>
  <c r="A15" s="1"/>
  <c r="D15"/>
  <c r="J16"/>
  <c r="D16"/>
  <c r="I17"/>
  <c r="A17" s="1"/>
  <c r="D17"/>
  <c r="D18"/>
  <c r="I19"/>
  <c r="A19" s="1"/>
  <c r="D19"/>
  <c r="J20"/>
  <c r="D20"/>
  <c r="I21"/>
  <c r="A21" s="1"/>
  <c r="D21"/>
  <c r="D22"/>
  <c r="I23"/>
  <c r="A23" s="1"/>
  <c r="D23"/>
  <c r="J24"/>
  <c r="D24"/>
  <c r="I25"/>
  <c r="A25" s="1"/>
  <c r="D25"/>
  <c r="D26"/>
  <c r="I27"/>
  <c r="A27" s="1"/>
  <c r="D27"/>
  <c r="J28"/>
  <c r="D28"/>
  <c r="I29"/>
  <c r="A29" s="1"/>
  <c r="D29"/>
  <c r="D30"/>
  <c r="I31"/>
  <c r="A31" s="1"/>
  <c r="D31"/>
  <c r="J32"/>
  <c r="D32"/>
  <c r="I33"/>
  <c r="A33" s="1"/>
  <c r="D33"/>
  <c r="D34"/>
  <c r="I35"/>
  <c r="A35" s="1"/>
  <c r="D35"/>
  <c r="J36"/>
  <c r="D36"/>
  <c r="I37"/>
  <c r="A37" s="1"/>
  <c r="D37"/>
  <c r="D38"/>
  <c r="A39"/>
  <c r="D39"/>
  <c r="B14" i="69"/>
  <c r="E39" i="72" s="1"/>
  <c r="B16" i="69"/>
  <c r="F39" i="72" s="1"/>
  <c r="D41"/>
  <c r="E41"/>
  <c r="F41"/>
  <c r="D42"/>
  <c r="B30" i="69"/>
  <c r="E42" i="72" s="1"/>
  <c r="B32" i="69"/>
  <c r="F42" i="72" s="1"/>
  <c r="A43"/>
  <c r="D43"/>
  <c r="B38" i="69"/>
  <c r="E43" i="72" s="1"/>
  <c r="B40" i="69"/>
  <c r="F43" i="72" s="1"/>
  <c r="B46" i="69"/>
  <c r="B48"/>
  <c r="A44" i="72"/>
  <c r="D44"/>
  <c r="B54" i="69"/>
  <c r="E44" i="72" s="1"/>
  <c r="B56" i="69"/>
  <c r="F44" i="72" s="1"/>
  <c r="A45"/>
  <c r="D45"/>
  <c r="E45"/>
  <c r="F45"/>
  <c r="D46"/>
  <c r="B70" i="69"/>
  <c r="E46" i="72" s="1"/>
  <c r="B72" i="69"/>
  <c r="F46" i="72" s="1"/>
  <c r="D47"/>
  <c r="C11" i="69"/>
  <c r="E47" i="72" s="1"/>
  <c r="D48"/>
  <c r="E48"/>
  <c r="C49"/>
  <c r="D49"/>
  <c r="C27" i="69"/>
  <c r="E49" i="72" s="1"/>
  <c r="D50"/>
  <c r="C35" i="69"/>
  <c r="E50" i="72" s="1"/>
  <c r="A51"/>
  <c r="D51"/>
  <c r="C43" i="69"/>
  <c r="E51" i="72" s="1"/>
  <c r="D52"/>
  <c r="C51" i="69"/>
  <c r="E52" i="72" s="1"/>
  <c r="C53"/>
  <c r="D53"/>
  <c r="C59" i="69"/>
  <c r="E53" i="72" s="1"/>
  <c r="D54"/>
  <c r="C67" i="69"/>
  <c r="E54" i="72" s="1"/>
  <c r="A55"/>
  <c r="D55"/>
  <c r="C56"/>
  <c r="D56"/>
  <c r="C57"/>
  <c r="D57"/>
  <c r="D58"/>
  <c r="D59"/>
  <c r="D60"/>
  <c r="C63"/>
  <c r="D63"/>
  <c r="D65"/>
  <c r="A66"/>
  <c r="D66"/>
  <c r="A67"/>
  <c r="D67"/>
  <c r="C68"/>
  <c r="D68"/>
  <c r="D69"/>
  <c r="C70"/>
  <c r="D70"/>
  <c r="D71"/>
  <c r="A72"/>
  <c r="D72"/>
  <c r="A75"/>
  <c r="D75"/>
  <c r="C76"/>
  <c r="D76"/>
  <c r="D78"/>
  <c r="D79"/>
  <c r="D81"/>
  <c r="C82"/>
  <c r="D82"/>
  <c r="D83"/>
  <c r="A84"/>
  <c r="D84"/>
  <c r="D85"/>
  <c r="D86"/>
  <c r="D87"/>
  <c r="D88"/>
  <c r="C89"/>
  <c r="D89"/>
  <c r="D90"/>
  <c r="A91"/>
  <c r="D91"/>
  <c r="D92"/>
  <c r="C93"/>
  <c r="D93"/>
  <c r="D94"/>
  <c r="D95"/>
  <c r="A96"/>
  <c r="D96"/>
  <c r="C97"/>
  <c r="D97"/>
  <c r="D98"/>
  <c r="D99"/>
  <c r="C105"/>
  <c r="D105"/>
  <c r="C106"/>
  <c r="D106"/>
  <c r="D107"/>
  <c r="C108"/>
  <c r="D108"/>
  <c r="D109"/>
  <c r="C110"/>
  <c r="D110"/>
  <c r="D111"/>
  <c r="C112"/>
  <c r="D112"/>
  <c r="B14" i="28"/>
  <c r="E112" i="72" s="1"/>
  <c r="B16" i="28"/>
  <c r="F112" i="72" s="1"/>
  <c r="D115"/>
  <c r="B18" i="28"/>
  <c r="E115" i="72" s="1"/>
  <c r="B20" i="28"/>
  <c r="F115" i="72" s="1"/>
  <c r="A116"/>
  <c r="D116"/>
  <c r="B22" i="28"/>
  <c r="E116" i="72" s="1"/>
  <c r="B24" i="28"/>
  <c r="F116" i="72" s="1"/>
  <c r="D118"/>
  <c r="B30" i="28"/>
  <c r="E118" i="72" s="1"/>
  <c r="B32" i="28"/>
  <c r="F118" i="72" s="1"/>
  <c r="D120"/>
  <c r="B38" i="28"/>
  <c r="E120" i="72" s="1"/>
  <c r="B40" i="28"/>
  <c r="F120" i="72" s="1"/>
  <c r="C122"/>
  <c r="D122"/>
  <c r="B46" i="28"/>
  <c r="E122" i="72" s="1"/>
  <c r="B48" i="28"/>
  <c r="F122" i="72" s="1"/>
  <c r="A124"/>
  <c r="D124"/>
  <c r="B54" i="28"/>
  <c r="E124" i="72" s="1"/>
  <c r="B56" i="28"/>
  <c r="F124" i="72" s="1"/>
  <c r="D125"/>
  <c r="E125"/>
  <c r="F125"/>
  <c r="A126"/>
  <c r="D126"/>
  <c r="B62" i="28"/>
  <c r="E126" i="72" s="1"/>
  <c r="B64" i="28"/>
  <c r="F126" i="72" s="1"/>
  <c r="D127"/>
  <c r="B70" i="28"/>
  <c r="E127" i="72" s="1"/>
  <c r="B72" i="28"/>
  <c r="F127" i="72" s="1"/>
  <c r="A128"/>
  <c r="D128"/>
  <c r="C11" i="28"/>
  <c r="E128" i="72" s="1"/>
  <c r="A129"/>
  <c r="D129"/>
  <c r="D130"/>
  <c r="E130"/>
  <c r="D131"/>
  <c r="E131"/>
  <c r="D132"/>
  <c r="E132"/>
  <c r="A133"/>
  <c r="D133"/>
  <c r="E133"/>
  <c r="D134"/>
  <c r="A135"/>
  <c r="D135"/>
  <c r="C67" i="28"/>
  <c r="E135" i="72" s="1"/>
  <c r="D8"/>
  <c r="F29"/>
  <c r="E29"/>
  <c r="F28"/>
  <c r="E28"/>
  <c r="F27"/>
  <c r="E27"/>
  <c r="F26"/>
  <c r="E26"/>
  <c r="F25"/>
  <c r="E25"/>
  <c r="F24"/>
  <c r="E24"/>
  <c r="F23"/>
  <c r="E23"/>
  <c r="F22"/>
  <c r="F21"/>
  <c r="F20"/>
  <c r="F19"/>
  <c r="F18"/>
  <c r="F17"/>
  <c r="F15"/>
  <c r="C19" i="71"/>
  <c r="M142" i="72" s="1"/>
  <c r="E142" s="1"/>
  <c r="C59" i="71"/>
  <c r="M147" i="72" s="1"/>
  <c r="E147" s="1"/>
  <c r="C67" i="71"/>
  <c r="M148" i="72" s="1"/>
  <c r="E148" s="1"/>
  <c r="C51" i="71"/>
  <c r="M146" i="72" s="1"/>
  <c r="E146" s="1"/>
  <c r="C43" i="71"/>
  <c r="M145" i="72" s="1"/>
  <c r="E145" s="1"/>
  <c r="C35" i="71"/>
  <c r="M144" i="72" s="1"/>
  <c r="E144" s="1"/>
  <c r="C27" i="71"/>
  <c r="M143" i="72" s="1"/>
  <c r="E143" s="1"/>
  <c r="C11" i="71"/>
  <c r="M141" i="72" s="1"/>
  <c r="E141" s="1"/>
  <c r="F107"/>
  <c r="F108"/>
  <c r="F109"/>
  <c r="F110"/>
  <c r="C35" i="30"/>
  <c r="E94" i="72" s="1"/>
  <c r="C51" i="30"/>
  <c r="E96" i="72" s="1"/>
  <c r="B37" i="31"/>
  <c r="F69" i="72" s="1"/>
  <c r="B35" i="31"/>
  <c r="E69" i="72" s="1"/>
  <c r="B29" i="31"/>
  <c r="F68" i="72" s="1"/>
  <c r="B27" i="31"/>
  <c r="E68" i="72" s="1"/>
  <c r="B25" i="31"/>
  <c r="F67" i="72" s="1"/>
  <c r="B23" i="31"/>
  <c r="E67" i="72" s="1"/>
  <c r="B21" i="31"/>
  <c r="F66" i="72" s="1"/>
  <c r="B19" i="31"/>
  <c r="E66" i="72" s="1"/>
  <c r="B17" i="31"/>
  <c r="F65" i="72" s="1"/>
  <c r="B15" i="31"/>
  <c r="E65" i="72" s="1"/>
  <c r="C12" i="31"/>
  <c r="E70" i="72" s="1"/>
  <c r="C40" i="67"/>
  <c r="C12"/>
  <c r="E36" i="72" s="1"/>
  <c r="G36" i="63"/>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113"/>
  <c r="H113"/>
  <c r="I113"/>
  <c r="J113"/>
  <c r="M113"/>
  <c r="G114"/>
  <c r="H114"/>
  <c r="I114"/>
  <c r="J114"/>
  <c r="M114"/>
  <c r="G115"/>
  <c r="H115"/>
  <c r="I115"/>
  <c r="J115"/>
  <c r="M115"/>
  <c r="G116"/>
  <c r="H116"/>
  <c r="I116"/>
  <c r="J116"/>
  <c r="M116"/>
  <c r="G117"/>
  <c r="H117"/>
  <c r="I117"/>
  <c r="J117"/>
  <c r="M117"/>
  <c r="G118"/>
  <c r="H118"/>
  <c r="I118"/>
  <c r="J118"/>
  <c r="M118"/>
  <c r="G119"/>
  <c r="H119"/>
  <c r="I119"/>
  <c r="J119"/>
  <c r="M119"/>
  <c r="G120"/>
  <c r="H120"/>
  <c r="I120"/>
  <c r="J120"/>
  <c r="M120"/>
  <c r="G121"/>
  <c r="H121"/>
  <c r="I121"/>
  <c r="J121"/>
  <c r="M121"/>
  <c r="G122"/>
  <c r="H122"/>
  <c r="I122"/>
  <c r="J122"/>
  <c r="M122"/>
  <c r="G123"/>
  <c r="H123"/>
  <c r="I123"/>
  <c r="J123"/>
  <c r="M123"/>
  <c r="G124"/>
  <c r="H124"/>
  <c r="I124"/>
  <c r="J124"/>
  <c r="M124"/>
  <c r="G125"/>
  <c r="H125"/>
  <c r="I125"/>
  <c r="J125"/>
  <c r="M125"/>
  <c r="G126"/>
  <c r="H126"/>
  <c r="I126"/>
  <c r="J126"/>
  <c r="M126"/>
  <c r="G127"/>
  <c r="H127"/>
  <c r="I127"/>
  <c r="J127"/>
  <c r="M127"/>
  <c r="G128"/>
  <c r="H128"/>
  <c r="I128"/>
  <c r="J128"/>
  <c r="M128"/>
  <c r="G129"/>
  <c r="H129"/>
  <c r="I129"/>
  <c r="J129"/>
  <c r="M129"/>
  <c r="G130"/>
  <c r="H130"/>
  <c r="I130"/>
  <c r="J130"/>
  <c r="M130"/>
  <c r="G131"/>
  <c r="H131"/>
  <c r="I131"/>
  <c r="J131"/>
  <c r="M131"/>
  <c r="G132"/>
  <c r="H132"/>
  <c r="I132"/>
  <c r="J132"/>
  <c r="M132"/>
  <c r="G133"/>
  <c r="H133"/>
  <c r="I133"/>
  <c r="J133"/>
  <c r="M133"/>
  <c r="G134"/>
  <c r="H134"/>
  <c r="I134"/>
  <c r="J134"/>
  <c r="M134"/>
  <c r="G135"/>
  <c r="H135"/>
  <c r="I135"/>
  <c r="J135"/>
  <c r="M135"/>
  <c r="G136"/>
  <c r="H136"/>
  <c r="I136"/>
  <c r="J136"/>
  <c r="M136"/>
  <c r="G137"/>
  <c r="H137"/>
  <c r="I137"/>
  <c r="J137"/>
  <c r="M137"/>
  <c r="G138"/>
  <c r="H138"/>
  <c r="I138"/>
  <c r="J138"/>
  <c r="M138"/>
  <c r="G139"/>
  <c r="H139"/>
  <c r="I139"/>
  <c r="J139"/>
  <c r="M139"/>
  <c r="G140"/>
  <c r="H140"/>
  <c r="I140"/>
  <c r="J140"/>
  <c r="M140"/>
  <c r="G141"/>
  <c r="H141"/>
  <c r="I141"/>
  <c r="J141"/>
  <c r="M141"/>
  <c r="G142"/>
  <c r="H142"/>
  <c r="I142"/>
  <c r="J142"/>
  <c r="M142"/>
  <c r="G143"/>
  <c r="H143"/>
  <c r="I143"/>
  <c r="J143"/>
  <c r="M143"/>
  <c r="G144"/>
  <c r="H144"/>
  <c r="I144"/>
  <c r="J144"/>
  <c r="M144"/>
  <c r="G145"/>
  <c r="H145"/>
  <c r="I145"/>
  <c r="J145"/>
  <c r="M145"/>
  <c r="G146"/>
  <c r="H146"/>
  <c r="I146"/>
  <c r="J146"/>
  <c r="M146"/>
  <c r="G147"/>
  <c r="H147"/>
  <c r="I147"/>
  <c r="J147"/>
  <c r="M147"/>
  <c r="G148"/>
  <c r="H148"/>
  <c r="I148"/>
  <c r="J148"/>
  <c r="M148"/>
  <c r="G149"/>
  <c r="H149"/>
  <c r="I149"/>
  <c r="J149"/>
  <c r="M149"/>
  <c r="G150"/>
  <c r="H150"/>
  <c r="I150"/>
  <c r="J150"/>
  <c r="M150"/>
  <c r="G151"/>
  <c r="H151"/>
  <c r="I151"/>
  <c r="J151"/>
  <c r="M151"/>
  <c r="G152"/>
  <c r="H152"/>
  <c r="I152"/>
  <c r="J152"/>
  <c r="M152"/>
  <c r="G153"/>
  <c r="H153"/>
  <c r="I153"/>
  <c r="J153"/>
  <c r="M153"/>
  <c r="G154"/>
  <c r="H154"/>
  <c r="I154"/>
  <c r="J154"/>
  <c r="M154"/>
  <c r="G31" i="61"/>
  <c r="H31"/>
  <c r="I31"/>
  <c r="J31"/>
  <c r="M31"/>
  <c r="G32"/>
  <c r="H32"/>
  <c r="I32"/>
  <c r="J32"/>
  <c r="M32"/>
  <c r="G33"/>
  <c r="H33"/>
  <c r="I33"/>
  <c r="J33"/>
  <c r="M33"/>
  <c r="G34"/>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113"/>
  <c r="H113"/>
  <c r="I113"/>
  <c r="J113"/>
  <c r="M113"/>
  <c r="G114"/>
  <c r="H114"/>
  <c r="I114"/>
  <c r="J114"/>
  <c r="M114"/>
  <c r="G115"/>
  <c r="H115"/>
  <c r="I115"/>
  <c r="J115"/>
  <c r="M115"/>
  <c r="G116"/>
  <c r="H116"/>
  <c r="I116"/>
  <c r="J116"/>
  <c r="M116"/>
  <c r="G117"/>
  <c r="H117"/>
  <c r="I117"/>
  <c r="J117"/>
  <c r="M117"/>
  <c r="G118"/>
  <c r="H118"/>
  <c r="I118"/>
  <c r="J118"/>
  <c r="M118"/>
  <c r="G119"/>
  <c r="H119"/>
  <c r="I119"/>
  <c r="J119"/>
  <c r="M119"/>
  <c r="I33" i="59"/>
  <c r="H33"/>
  <c r="I26"/>
  <c r="H26"/>
  <c r="I36"/>
  <c r="H36"/>
  <c r="I29"/>
  <c r="H29"/>
  <c r="I15"/>
  <c r="H15"/>
  <c r="I17"/>
  <c r="H17"/>
  <c r="I18"/>
  <c r="H18"/>
  <c r="I13"/>
  <c r="H13"/>
  <c r="I16"/>
  <c r="H16"/>
  <c r="I19"/>
  <c r="H19"/>
  <c r="I12"/>
  <c r="H12"/>
  <c r="I10"/>
  <c r="H10"/>
  <c r="I23"/>
  <c r="H23"/>
  <c r="I25"/>
  <c r="H25"/>
  <c r="I28"/>
  <c r="H28"/>
  <c r="I22"/>
  <c r="H22"/>
  <c r="I9"/>
  <c r="H9"/>
  <c r="I21"/>
  <c r="H21"/>
  <c r="I20"/>
  <c r="H20"/>
  <c r="I14"/>
  <c r="H14"/>
  <c r="I35"/>
  <c r="H35"/>
  <c r="I11"/>
  <c r="H11"/>
  <c r="I30"/>
  <c r="H30"/>
  <c r="I34"/>
  <c r="H34"/>
  <c r="I27"/>
  <c r="H27"/>
  <c r="I32"/>
  <c r="H32"/>
  <c r="I24"/>
  <c r="H24"/>
  <c r="I31"/>
  <c r="H31"/>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113"/>
  <c r="H113"/>
  <c r="I113"/>
  <c r="J113"/>
  <c r="M113"/>
  <c r="G114"/>
  <c r="H114"/>
  <c r="I114"/>
  <c r="J114"/>
  <c r="M114"/>
  <c r="G115"/>
  <c r="H115"/>
  <c r="I115"/>
  <c r="J115"/>
  <c r="M115"/>
  <c r="G116"/>
  <c r="H116"/>
  <c r="I116"/>
  <c r="J116"/>
  <c r="M116"/>
  <c r="G117"/>
  <c r="H117"/>
  <c r="I117"/>
  <c r="J117"/>
  <c r="M117"/>
  <c r="G118"/>
  <c r="H118"/>
  <c r="I118"/>
  <c r="J118"/>
  <c r="M118"/>
  <c r="G119"/>
  <c r="H119"/>
  <c r="I119"/>
  <c r="J119"/>
  <c r="M119"/>
  <c r="G120"/>
  <c r="H120"/>
  <c r="I120"/>
  <c r="J120"/>
  <c r="M120"/>
  <c r="G121"/>
  <c r="H121"/>
  <c r="I121"/>
  <c r="J121"/>
  <c r="M121"/>
  <c r="G122"/>
  <c r="H122"/>
  <c r="I122"/>
  <c r="J122"/>
  <c r="M122"/>
  <c r="G123"/>
  <c r="H123"/>
  <c r="I123"/>
  <c r="J123"/>
  <c r="M123"/>
  <c r="G124"/>
  <c r="H124"/>
  <c r="I124"/>
  <c r="J124"/>
  <c r="M124"/>
  <c r="G125"/>
  <c r="H125"/>
  <c r="I125"/>
  <c r="J125"/>
  <c r="M125"/>
  <c r="G126"/>
  <c r="H126"/>
  <c r="I126"/>
  <c r="J126"/>
  <c r="M126"/>
  <c r="G127"/>
  <c r="H127"/>
  <c r="I127"/>
  <c r="J127"/>
  <c r="M127"/>
  <c r="G128"/>
  <c r="H128"/>
  <c r="I128"/>
  <c r="J128"/>
  <c r="M128"/>
  <c r="G129"/>
  <c r="H129"/>
  <c r="I129"/>
  <c r="J129"/>
  <c r="M129"/>
  <c r="G130"/>
  <c r="H130"/>
  <c r="I130"/>
  <c r="J130"/>
  <c r="M130"/>
  <c r="G131"/>
  <c r="H131"/>
  <c r="I131"/>
  <c r="J131"/>
  <c r="M131"/>
  <c r="G132"/>
  <c r="H132"/>
  <c r="I132"/>
  <c r="J132"/>
  <c r="M132"/>
  <c r="G133"/>
  <c r="H133"/>
  <c r="I133"/>
  <c r="J133"/>
  <c r="M133"/>
  <c r="G134"/>
  <c r="H134"/>
  <c r="I134"/>
  <c r="J134"/>
  <c r="M134"/>
  <c r="G135"/>
  <c r="H135"/>
  <c r="I135"/>
  <c r="J135"/>
  <c r="M135"/>
  <c r="G136"/>
  <c r="H136"/>
  <c r="I136"/>
  <c r="J136"/>
  <c r="M136"/>
  <c r="G137"/>
  <c r="H137"/>
  <c r="I137"/>
  <c r="J137"/>
  <c r="M137"/>
  <c r="G138"/>
  <c r="H138"/>
  <c r="I138"/>
  <c r="J138"/>
  <c r="M138"/>
  <c r="G139"/>
  <c r="H139"/>
  <c r="I139"/>
  <c r="J139"/>
  <c r="M139"/>
  <c r="G140"/>
  <c r="H140"/>
  <c r="I140"/>
  <c r="J140"/>
  <c r="M140"/>
  <c r="G141"/>
  <c r="H141"/>
  <c r="I141"/>
  <c r="J141"/>
  <c r="M141"/>
  <c r="G142"/>
  <c r="H142"/>
  <c r="I142"/>
  <c r="J142"/>
  <c r="M142"/>
  <c r="G143"/>
  <c r="H143"/>
  <c r="I143"/>
  <c r="J143"/>
  <c r="M143"/>
  <c r="G144"/>
  <c r="H144"/>
  <c r="I144"/>
  <c r="J144"/>
  <c r="M144"/>
  <c r="G145"/>
  <c r="H145"/>
  <c r="I145"/>
  <c r="J145"/>
  <c r="M145"/>
  <c r="G146"/>
  <c r="H146"/>
  <c r="I146"/>
  <c r="J146"/>
  <c r="M146"/>
  <c r="G147"/>
  <c r="H147"/>
  <c r="I147"/>
  <c r="J147"/>
  <c r="M147"/>
  <c r="G148"/>
  <c r="H148"/>
  <c r="I148"/>
  <c r="J148"/>
  <c r="M148"/>
  <c r="G149"/>
  <c r="H149"/>
  <c r="I149"/>
  <c r="J149"/>
  <c r="M149"/>
  <c r="G150"/>
  <c r="H150"/>
  <c r="I150"/>
  <c r="J150"/>
  <c r="M150"/>
  <c r="G151"/>
  <c r="H151"/>
  <c r="I151"/>
  <c r="J151"/>
  <c r="M151"/>
  <c r="G152"/>
  <c r="H152"/>
  <c r="I152"/>
  <c r="J152"/>
  <c r="M152"/>
  <c r="G153"/>
  <c r="H153"/>
  <c r="I153"/>
  <c r="J153"/>
  <c r="M153"/>
  <c r="G154"/>
  <c r="H154"/>
  <c r="I154"/>
  <c r="J154"/>
  <c r="M154"/>
  <c r="G155"/>
  <c r="H155"/>
  <c r="I155"/>
  <c r="J155"/>
  <c r="M155"/>
  <c r="G156"/>
  <c r="H156"/>
  <c r="I156"/>
  <c r="J156"/>
  <c r="M156"/>
  <c r="G157"/>
  <c r="H157"/>
  <c r="I157"/>
  <c r="J157"/>
  <c r="M157"/>
  <c r="G158"/>
  <c r="H158"/>
  <c r="I158"/>
  <c r="J158"/>
  <c r="M158"/>
  <c r="G159"/>
  <c r="H159"/>
  <c r="I159"/>
  <c r="J159"/>
  <c r="M159"/>
  <c r="G160"/>
  <c r="H160"/>
  <c r="I160"/>
  <c r="J160"/>
  <c r="M160"/>
  <c r="G161"/>
  <c r="H161"/>
  <c r="I161"/>
  <c r="J161"/>
  <c r="M161"/>
  <c r="G162"/>
  <c r="H162"/>
  <c r="I162"/>
  <c r="J162"/>
  <c r="M162"/>
  <c r="G163"/>
  <c r="H163"/>
  <c r="I163"/>
  <c r="J163"/>
  <c r="M163"/>
  <c r="G164"/>
  <c r="H164"/>
  <c r="I164"/>
  <c r="J164"/>
  <c r="M164"/>
  <c r="G165"/>
  <c r="H165"/>
  <c r="I165"/>
  <c r="J165"/>
  <c r="M165"/>
  <c r="G166"/>
  <c r="H166"/>
  <c r="I166"/>
  <c r="J166"/>
  <c r="M166"/>
  <c r="G167"/>
  <c r="H167"/>
  <c r="I167"/>
  <c r="J167"/>
  <c r="M167"/>
  <c r="G168"/>
  <c r="H168"/>
  <c r="I168"/>
  <c r="J168"/>
  <c r="M168"/>
  <c r="G169"/>
  <c r="H169"/>
  <c r="I169"/>
  <c r="J169"/>
  <c r="M169"/>
  <c r="G170"/>
  <c r="H170"/>
  <c r="I170"/>
  <c r="J170"/>
  <c r="M170"/>
  <c r="G171"/>
  <c r="H171"/>
  <c r="I171"/>
  <c r="J171"/>
  <c r="M171"/>
  <c r="G172"/>
  <c r="H172"/>
  <c r="I172"/>
  <c r="J172"/>
  <c r="M172"/>
  <c r="G173"/>
  <c r="H173"/>
  <c r="I173"/>
  <c r="J173"/>
  <c r="M173"/>
  <c r="G174"/>
  <c r="H174"/>
  <c r="I174"/>
  <c r="J174"/>
  <c r="M174"/>
  <c r="G175"/>
  <c r="H175"/>
  <c r="I175"/>
  <c r="J175"/>
  <c r="M175"/>
  <c r="G176"/>
  <c r="H176"/>
  <c r="I176"/>
  <c r="J176"/>
  <c r="M176"/>
  <c r="G177"/>
  <c r="H177"/>
  <c r="I177"/>
  <c r="J177"/>
  <c r="M177"/>
  <c r="G178"/>
  <c r="H178"/>
  <c r="I178"/>
  <c r="J178"/>
  <c r="M178"/>
  <c r="G179"/>
  <c r="H179"/>
  <c r="I179"/>
  <c r="J179"/>
  <c r="M179"/>
  <c r="G34" i="38"/>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33"/>
  <c r="I33"/>
  <c r="M33"/>
  <c r="H33"/>
  <c r="J33"/>
  <c r="M38" i="43"/>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G28" i="53"/>
  <c r="H28"/>
  <c r="I28"/>
  <c r="J28"/>
  <c r="M28"/>
  <c r="G29"/>
  <c r="H29"/>
  <c r="I29"/>
  <c r="J29"/>
  <c r="M29"/>
  <c r="G30"/>
  <c r="H30"/>
  <c r="I30"/>
  <c r="J30"/>
  <c r="M30"/>
  <c r="G31"/>
  <c r="H31"/>
  <c r="I31"/>
  <c r="J31"/>
  <c r="M31"/>
  <c r="G32"/>
  <c r="H32"/>
  <c r="I32"/>
  <c r="J32"/>
  <c r="M32"/>
  <c r="G33"/>
  <c r="H33"/>
  <c r="I33"/>
  <c r="J33"/>
  <c r="M33"/>
  <c r="G34"/>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39" i="46"/>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G105"/>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113"/>
  <c r="H113"/>
  <c r="I113"/>
  <c r="J113"/>
  <c r="M113"/>
  <c r="G114"/>
  <c r="H114"/>
  <c r="I114"/>
  <c r="J114"/>
  <c r="M114"/>
  <c r="G115"/>
  <c r="H115"/>
  <c r="I115"/>
  <c r="J115"/>
  <c r="M115"/>
  <c r="G116"/>
  <c r="H116"/>
  <c r="I116"/>
  <c r="J116"/>
  <c r="M116"/>
  <c r="G117"/>
  <c r="H117"/>
  <c r="I117"/>
  <c r="J117"/>
  <c r="M117"/>
  <c r="G118"/>
  <c r="H118"/>
  <c r="I118"/>
  <c r="J118"/>
  <c r="M118"/>
  <c r="G119"/>
  <c r="H119"/>
  <c r="I119"/>
  <c r="J119"/>
  <c r="M119"/>
  <c r="G120"/>
  <c r="H120"/>
  <c r="I120"/>
  <c r="J120"/>
  <c r="M120"/>
  <c r="G121"/>
  <c r="H121"/>
  <c r="I121"/>
  <c r="J121"/>
  <c r="M121"/>
  <c r="G122"/>
  <c r="H122"/>
  <c r="I122"/>
  <c r="J122"/>
  <c r="M122"/>
  <c r="G123"/>
  <c r="H123"/>
  <c r="I123"/>
  <c r="J123"/>
  <c r="M123"/>
  <c r="G124"/>
  <c r="H124"/>
  <c r="I124"/>
  <c r="J124"/>
  <c r="M124"/>
  <c r="G125"/>
  <c r="H125"/>
  <c r="I125"/>
  <c r="J125"/>
  <c r="M125"/>
  <c r="G126"/>
  <c r="H126"/>
  <c r="I126"/>
  <c r="J126"/>
  <c r="M126"/>
  <c r="G127"/>
  <c r="H127"/>
  <c r="I127"/>
  <c r="J127"/>
  <c r="M127"/>
  <c r="G128"/>
  <c r="H128"/>
  <c r="I128"/>
  <c r="J128"/>
  <c r="M128"/>
  <c r="G129"/>
  <c r="H129"/>
  <c r="I129"/>
  <c r="J129"/>
  <c r="M129"/>
  <c r="G130"/>
  <c r="H130"/>
  <c r="I130"/>
  <c r="J130"/>
  <c r="M130"/>
  <c r="G131"/>
  <c r="H131"/>
  <c r="I131"/>
  <c r="J131"/>
  <c r="M131"/>
  <c r="G132"/>
  <c r="H132"/>
  <c r="I132"/>
  <c r="J132"/>
  <c r="M132"/>
  <c r="G133"/>
  <c r="H133"/>
  <c r="I133"/>
  <c r="J133"/>
  <c r="M133"/>
  <c r="G134"/>
  <c r="H134"/>
  <c r="I134"/>
  <c r="J134"/>
  <c r="M134"/>
  <c r="G135"/>
  <c r="H135"/>
  <c r="I135"/>
  <c r="J135"/>
  <c r="M135"/>
  <c r="G136"/>
  <c r="H136"/>
  <c r="I136"/>
  <c r="J136"/>
  <c r="M136"/>
  <c r="G137"/>
  <c r="H137"/>
  <c r="I137"/>
  <c r="J137"/>
  <c r="M137"/>
  <c r="G138"/>
  <c r="H138"/>
  <c r="I138"/>
  <c r="J138"/>
  <c r="M138"/>
  <c r="G139"/>
  <c r="H139"/>
  <c r="I139"/>
  <c r="J139"/>
  <c r="M139"/>
  <c r="G140"/>
  <c r="H140"/>
  <c r="I140"/>
  <c r="J140"/>
  <c r="M140"/>
  <c r="G141"/>
  <c r="H141"/>
  <c r="I141"/>
  <c r="J141"/>
  <c r="M141"/>
  <c r="G142"/>
  <c r="H142"/>
  <c r="I142"/>
  <c r="J142"/>
  <c r="M142"/>
  <c r="G143"/>
  <c r="H143"/>
  <c r="I143"/>
  <c r="J143"/>
  <c r="M143"/>
  <c r="G144"/>
  <c r="H144"/>
  <c r="I144"/>
  <c r="J144"/>
  <c r="M144"/>
  <c r="G145"/>
  <c r="H145"/>
  <c r="I145"/>
  <c r="J145"/>
  <c r="M145"/>
  <c r="G146"/>
  <c r="H146"/>
  <c r="I146"/>
  <c r="J146"/>
  <c r="M146"/>
  <c r="G147"/>
  <c r="H147"/>
  <c r="I147"/>
  <c r="J147"/>
  <c r="M147"/>
  <c r="G148"/>
  <c r="H148"/>
  <c r="I148"/>
  <c r="J148"/>
  <c r="M148"/>
  <c r="G149"/>
  <c r="H149"/>
  <c r="I149"/>
  <c r="J149"/>
  <c r="M149"/>
  <c r="G150"/>
  <c r="H150"/>
  <c r="I150"/>
  <c r="J150"/>
  <c r="M150"/>
  <c r="G151"/>
  <c r="H151"/>
  <c r="I151"/>
  <c r="J151"/>
  <c r="M151"/>
  <c r="G152"/>
  <c r="H152"/>
  <c r="I152"/>
  <c r="J152"/>
  <c r="M152"/>
  <c r="G153"/>
  <c r="H153"/>
  <c r="I153"/>
  <c r="J153"/>
  <c r="M153"/>
  <c r="G154"/>
  <c r="H154"/>
  <c r="I154"/>
  <c r="J154"/>
  <c r="M154"/>
  <c r="G155"/>
  <c r="H155"/>
  <c r="I155"/>
  <c r="J155"/>
  <c r="M155"/>
  <c r="G156"/>
  <c r="H156"/>
  <c r="I156"/>
  <c r="J156"/>
  <c r="M156"/>
  <c r="G157"/>
  <c r="H157"/>
  <c r="I157"/>
  <c r="J157"/>
  <c r="M157"/>
  <c r="G158"/>
  <c r="H158"/>
  <c r="I158"/>
  <c r="J158"/>
  <c r="M158"/>
  <c r="G159"/>
  <c r="H159"/>
  <c r="I159"/>
  <c r="J159"/>
  <c r="M159"/>
  <c r="G160"/>
  <c r="H160"/>
  <c r="I160"/>
  <c r="J160"/>
  <c r="M160"/>
  <c r="G161"/>
  <c r="H161"/>
  <c r="I161"/>
  <c r="J161"/>
  <c r="M161"/>
  <c r="G162"/>
  <c r="H162"/>
  <c r="I162"/>
  <c r="J162"/>
  <c r="M162"/>
  <c r="G163"/>
  <c r="H163"/>
  <c r="I163"/>
  <c r="J163"/>
  <c r="M163"/>
  <c r="G164"/>
  <c r="H164"/>
  <c r="I164"/>
  <c r="J164"/>
  <c r="M164"/>
  <c r="G165"/>
  <c r="H165"/>
  <c r="I165"/>
  <c r="J165"/>
  <c r="M165"/>
  <c r="G166"/>
  <c r="H166"/>
  <c r="I166"/>
  <c r="J166"/>
  <c r="M166"/>
  <c r="G167"/>
  <c r="H167"/>
  <c r="I167"/>
  <c r="J167"/>
  <c r="M167"/>
  <c r="G26" i="54"/>
  <c r="H26"/>
  <c r="I26"/>
  <c r="J26"/>
  <c r="M26"/>
  <c r="G27"/>
  <c r="H27"/>
  <c r="I27"/>
  <c r="J27"/>
  <c r="M27"/>
  <c r="G28"/>
  <c r="H28"/>
  <c r="I28"/>
  <c r="J28"/>
  <c r="M28"/>
  <c r="G29"/>
  <c r="H29"/>
  <c r="I29"/>
  <c r="J29"/>
  <c r="M29"/>
  <c r="G30"/>
  <c r="H30"/>
  <c r="I30"/>
  <c r="J30"/>
  <c r="M30"/>
  <c r="G31"/>
  <c r="H31"/>
  <c r="I31"/>
  <c r="J31"/>
  <c r="M31"/>
  <c r="G32"/>
  <c r="H32"/>
  <c r="I32"/>
  <c r="J32"/>
  <c r="M32"/>
  <c r="G33"/>
  <c r="H33"/>
  <c r="I33"/>
  <c r="J33"/>
  <c r="M33"/>
  <c r="G34"/>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24" i="56"/>
  <c r="H24"/>
  <c r="I24"/>
  <c r="J24"/>
  <c r="M24"/>
  <c r="G25"/>
  <c r="H25"/>
  <c r="I25"/>
  <c r="J25"/>
  <c r="M25"/>
  <c r="G26"/>
  <c r="H26"/>
  <c r="I26"/>
  <c r="J26"/>
  <c r="M26"/>
  <c r="G27"/>
  <c r="H27"/>
  <c r="I27"/>
  <c r="J27"/>
  <c r="M27"/>
  <c r="G28"/>
  <c r="H28"/>
  <c r="I28"/>
  <c r="J28"/>
  <c r="M28"/>
  <c r="G29"/>
  <c r="H29"/>
  <c r="I29"/>
  <c r="J29"/>
  <c r="M29"/>
  <c r="G30"/>
  <c r="H30"/>
  <c r="I30"/>
  <c r="J30"/>
  <c r="M30"/>
  <c r="G31"/>
  <c r="H31"/>
  <c r="I31"/>
  <c r="J31"/>
  <c r="M31"/>
  <c r="G32"/>
  <c r="H32"/>
  <c r="I32"/>
  <c r="J32"/>
  <c r="M32"/>
  <c r="G33"/>
  <c r="H33"/>
  <c r="I33"/>
  <c r="J33"/>
  <c r="M33"/>
  <c r="G34"/>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105" i="47"/>
  <c r="H105"/>
  <c r="I105"/>
  <c r="J105"/>
  <c r="M105"/>
  <c r="G106"/>
  <c r="H106"/>
  <c r="I106"/>
  <c r="J106"/>
  <c r="M106"/>
  <c r="G107"/>
  <c r="H107"/>
  <c r="I107"/>
  <c r="J107"/>
  <c r="M107"/>
  <c r="G108"/>
  <c r="H108"/>
  <c r="I108"/>
  <c r="J108"/>
  <c r="M108"/>
  <c r="G109"/>
  <c r="H109"/>
  <c r="I109"/>
  <c r="J109"/>
  <c r="M109"/>
  <c r="G110"/>
  <c r="H110"/>
  <c r="I110"/>
  <c r="J110"/>
  <c r="M110"/>
  <c r="G111"/>
  <c r="H111"/>
  <c r="I111"/>
  <c r="J111"/>
  <c r="M111"/>
  <c r="G112"/>
  <c r="H112"/>
  <c r="I112"/>
  <c r="J112"/>
  <c r="M112"/>
  <c r="G113"/>
  <c r="H113"/>
  <c r="I113"/>
  <c r="J113"/>
  <c r="M113"/>
  <c r="G114"/>
  <c r="H114"/>
  <c r="I114"/>
  <c r="J114"/>
  <c r="M114"/>
  <c r="G115"/>
  <c r="H115"/>
  <c r="I115"/>
  <c r="J115"/>
  <c r="M115"/>
  <c r="G116"/>
  <c r="H116"/>
  <c r="I116"/>
  <c r="J116"/>
  <c r="M116"/>
  <c r="G117"/>
  <c r="H117"/>
  <c r="I117"/>
  <c r="J117"/>
  <c r="M117"/>
  <c r="G118"/>
  <c r="H118"/>
  <c r="I118"/>
  <c r="J118"/>
  <c r="M118"/>
  <c r="G119"/>
  <c r="H119"/>
  <c r="I119"/>
  <c r="J119"/>
  <c r="M119"/>
  <c r="G120"/>
  <c r="H120"/>
  <c r="I120"/>
  <c r="J120"/>
  <c r="M120"/>
  <c r="G121"/>
  <c r="H121"/>
  <c r="I121"/>
  <c r="J121"/>
  <c r="M121"/>
  <c r="G122"/>
  <c r="H122"/>
  <c r="I122"/>
  <c r="J122"/>
  <c r="M122"/>
  <c r="G123"/>
  <c r="H123"/>
  <c r="I123"/>
  <c r="J123"/>
  <c r="M123"/>
  <c r="G124"/>
  <c r="H124"/>
  <c r="I124"/>
  <c r="J124"/>
  <c r="M124"/>
  <c r="G125"/>
  <c r="H125"/>
  <c r="I125"/>
  <c r="J125"/>
  <c r="M125"/>
  <c r="G126"/>
  <c r="H126"/>
  <c r="I126"/>
  <c r="J126"/>
  <c r="M126"/>
  <c r="G127"/>
  <c r="H127"/>
  <c r="I127"/>
  <c r="J127"/>
  <c r="M127"/>
  <c r="G128"/>
  <c r="H128"/>
  <c r="I128"/>
  <c r="J128"/>
  <c r="M128"/>
  <c r="G129"/>
  <c r="H129"/>
  <c r="I129"/>
  <c r="J129"/>
  <c r="M129"/>
  <c r="G130"/>
  <c r="H130"/>
  <c r="I130"/>
  <c r="J130"/>
  <c r="M130"/>
  <c r="G131"/>
  <c r="H131"/>
  <c r="I131"/>
  <c r="J131"/>
  <c r="M131"/>
  <c r="G132"/>
  <c r="H132"/>
  <c r="I132"/>
  <c r="J132"/>
  <c r="M132"/>
  <c r="G133"/>
  <c r="H133"/>
  <c r="I133"/>
  <c r="J133"/>
  <c r="M133"/>
  <c r="G134"/>
  <c r="H134"/>
  <c r="I134"/>
  <c r="J134"/>
  <c r="M134"/>
  <c r="G135"/>
  <c r="H135"/>
  <c r="I135"/>
  <c r="J135"/>
  <c r="M135"/>
  <c r="G136"/>
  <c r="H136"/>
  <c r="I136"/>
  <c r="J136"/>
  <c r="M136"/>
  <c r="G137"/>
  <c r="H137"/>
  <c r="I137"/>
  <c r="J137"/>
  <c r="M137"/>
  <c r="G138"/>
  <c r="H138"/>
  <c r="I138"/>
  <c r="J138"/>
  <c r="M138"/>
  <c r="G139"/>
  <c r="H139"/>
  <c r="I139"/>
  <c r="J139"/>
  <c r="M139"/>
  <c r="G140"/>
  <c r="H140"/>
  <c r="I140"/>
  <c r="J140"/>
  <c r="M140"/>
  <c r="G141"/>
  <c r="H141"/>
  <c r="I141"/>
  <c r="J141"/>
  <c r="M141"/>
  <c r="G142"/>
  <c r="H142"/>
  <c r="I142"/>
  <c r="J142"/>
  <c r="M142"/>
  <c r="G34"/>
  <c r="H34"/>
  <c r="I34"/>
  <c r="J34"/>
  <c r="M34"/>
  <c r="G35"/>
  <c r="H35"/>
  <c r="I35"/>
  <c r="J35"/>
  <c r="M35"/>
  <c r="G36"/>
  <c r="H36"/>
  <c r="I36"/>
  <c r="J36"/>
  <c r="M36"/>
  <c r="G37"/>
  <c r="H37"/>
  <c r="I37"/>
  <c r="J37"/>
  <c r="M37"/>
  <c r="G38"/>
  <c r="H38"/>
  <c r="I38"/>
  <c r="J38"/>
  <c r="M38"/>
  <c r="G39"/>
  <c r="H39"/>
  <c r="I39"/>
  <c r="J39"/>
  <c r="M39"/>
  <c r="G40"/>
  <c r="H40"/>
  <c r="I40"/>
  <c r="J40"/>
  <c r="M40"/>
  <c r="G41"/>
  <c r="H41"/>
  <c r="I41"/>
  <c r="J41"/>
  <c r="M41"/>
  <c r="G42"/>
  <c r="H42"/>
  <c r="I42"/>
  <c r="J42"/>
  <c r="M42"/>
  <c r="G43"/>
  <c r="H43"/>
  <c r="I43"/>
  <c r="J43"/>
  <c r="M43"/>
  <c r="G44"/>
  <c r="H44"/>
  <c r="I44"/>
  <c r="J44"/>
  <c r="M44"/>
  <c r="G45"/>
  <c r="H45"/>
  <c r="I45"/>
  <c r="J45"/>
  <c r="M45"/>
  <c r="G46"/>
  <c r="H46"/>
  <c r="I46"/>
  <c r="J46"/>
  <c r="M46"/>
  <c r="G47"/>
  <c r="H47"/>
  <c r="I47"/>
  <c r="J47"/>
  <c r="M47"/>
  <c r="G48"/>
  <c r="H48"/>
  <c r="I48"/>
  <c r="J48"/>
  <c r="M48"/>
  <c r="G49"/>
  <c r="H49"/>
  <c r="I49"/>
  <c r="J49"/>
  <c r="M49"/>
  <c r="G50"/>
  <c r="H50"/>
  <c r="I50"/>
  <c r="J50"/>
  <c r="M50"/>
  <c r="G51"/>
  <c r="H51"/>
  <c r="I51"/>
  <c r="J51"/>
  <c r="M51"/>
  <c r="G52"/>
  <c r="H52"/>
  <c r="I52"/>
  <c r="J52"/>
  <c r="M52"/>
  <c r="G53"/>
  <c r="H53"/>
  <c r="I53"/>
  <c r="J53"/>
  <c r="M53"/>
  <c r="G54"/>
  <c r="H54"/>
  <c r="I54"/>
  <c r="J54"/>
  <c r="M54"/>
  <c r="G55"/>
  <c r="H55"/>
  <c r="I55"/>
  <c r="J55"/>
  <c r="M55"/>
  <c r="G56"/>
  <c r="H56"/>
  <c r="I56"/>
  <c r="J56"/>
  <c r="M56"/>
  <c r="G57"/>
  <c r="H57"/>
  <c r="I57"/>
  <c r="J57"/>
  <c r="M57"/>
  <c r="G58"/>
  <c r="H58"/>
  <c r="I58"/>
  <c r="J58"/>
  <c r="M58"/>
  <c r="G59"/>
  <c r="H59"/>
  <c r="I59"/>
  <c r="J59"/>
  <c r="M59"/>
  <c r="G60"/>
  <c r="H60"/>
  <c r="I60"/>
  <c r="J60"/>
  <c r="M60"/>
  <c r="G61"/>
  <c r="H61"/>
  <c r="I61"/>
  <c r="J61"/>
  <c r="M61"/>
  <c r="G62"/>
  <c r="H62"/>
  <c r="I62"/>
  <c r="J62"/>
  <c r="M62"/>
  <c r="G63"/>
  <c r="H63"/>
  <c r="I63"/>
  <c r="J63"/>
  <c r="M63"/>
  <c r="G64"/>
  <c r="H64"/>
  <c r="I64"/>
  <c r="J64"/>
  <c r="M64"/>
  <c r="G65"/>
  <c r="H65"/>
  <c r="I65"/>
  <c r="J65"/>
  <c r="M65"/>
  <c r="G66"/>
  <c r="H66"/>
  <c r="I66"/>
  <c r="J66"/>
  <c r="M66"/>
  <c r="G67"/>
  <c r="H67"/>
  <c r="I67"/>
  <c r="J67"/>
  <c r="M67"/>
  <c r="G68"/>
  <c r="H68"/>
  <c r="I68"/>
  <c r="J68"/>
  <c r="M68"/>
  <c r="G69"/>
  <c r="H69"/>
  <c r="I69"/>
  <c r="J69"/>
  <c r="M69"/>
  <c r="G70"/>
  <c r="H70"/>
  <c r="I70"/>
  <c r="J70"/>
  <c r="M70"/>
  <c r="G71"/>
  <c r="H71"/>
  <c r="I71"/>
  <c r="J71"/>
  <c r="M71"/>
  <c r="G72"/>
  <c r="H72"/>
  <c r="I72"/>
  <c r="J72"/>
  <c r="M72"/>
  <c r="G73"/>
  <c r="H73"/>
  <c r="I73"/>
  <c r="J73"/>
  <c r="M73"/>
  <c r="G74"/>
  <c r="H74"/>
  <c r="I74"/>
  <c r="J74"/>
  <c r="M74"/>
  <c r="G75"/>
  <c r="H75"/>
  <c r="I75"/>
  <c r="J75"/>
  <c r="M75"/>
  <c r="G76"/>
  <c r="H76"/>
  <c r="I76"/>
  <c r="J76"/>
  <c r="M76"/>
  <c r="G77"/>
  <c r="H77"/>
  <c r="I77"/>
  <c r="J77"/>
  <c r="M77"/>
  <c r="G78"/>
  <c r="H78"/>
  <c r="I78"/>
  <c r="J78"/>
  <c r="M78"/>
  <c r="G79"/>
  <c r="H79"/>
  <c r="I79"/>
  <c r="J79"/>
  <c r="M79"/>
  <c r="G80"/>
  <c r="H80"/>
  <c r="I80"/>
  <c r="J80"/>
  <c r="M80"/>
  <c r="G81"/>
  <c r="H81"/>
  <c r="I81"/>
  <c r="J81"/>
  <c r="M81"/>
  <c r="G82"/>
  <c r="H82"/>
  <c r="I82"/>
  <c r="J82"/>
  <c r="M82"/>
  <c r="G83"/>
  <c r="H83"/>
  <c r="I83"/>
  <c r="J83"/>
  <c r="M83"/>
  <c r="G84"/>
  <c r="H84"/>
  <c r="I84"/>
  <c r="J84"/>
  <c r="M84"/>
  <c r="G85"/>
  <c r="H85"/>
  <c r="I85"/>
  <c r="J85"/>
  <c r="M85"/>
  <c r="G86"/>
  <c r="H86"/>
  <c r="I86"/>
  <c r="J86"/>
  <c r="M86"/>
  <c r="G87"/>
  <c r="H87"/>
  <c r="I87"/>
  <c r="J87"/>
  <c r="M87"/>
  <c r="G88"/>
  <c r="H88"/>
  <c r="I88"/>
  <c r="J88"/>
  <c r="M88"/>
  <c r="G89"/>
  <c r="H89"/>
  <c r="I89"/>
  <c r="J89"/>
  <c r="M89"/>
  <c r="G90"/>
  <c r="H90"/>
  <c r="I90"/>
  <c r="J90"/>
  <c r="M90"/>
  <c r="G91"/>
  <c r="H91"/>
  <c r="I91"/>
  <c r="J91"/>
  <c r="M91"/>
  <c r="G92"/>
  <c r="H92"/>
  <c r="I92"/>
  <c r="J92"/>
  <c r="M92"/>
  <c r="G93"/>
  <c r="H93"/>
  <c r="I93"/>
  <c r="J93"/>
  <c r="M93"/>
  <c r="G94"/>
  <c r="H94"/>
  <c r="I94"/>
  <c r="J94"/>
  <c r="M94"/>
  <c r="G95"/>
  <c r="H95"/>
  <c r="I95"/>
  <c r="J95"/>
  <c r="M95"/>
  <c r="G96"/>
  <c r="H96"/>
  <c r="I96"/>
  <c r="J96"/>
  <c r="M96"/>
  <c r="G97"/>
  <c r="H97"/>
  <c r="I97"/>
  <c r="J97"/>
  <c r="M97"/>
  <c r="G98"/>
  <c r="H98"/>
  <c r="I98"/>
  <c r="J98"/>
  <c r="M98"/>
  <c r="G99"/>
  <c r="H99"/>
  <c r="I99"/>
  <c r="J99"/>
  <c r="M99"/>
  <c r="G100"/>
  <c r="H100"/>
  <c r="I100"/>
  <c r="J100"/>
  <c r="M100"/>
  <c r="G101"/>
  <c r="H101"/>
  <c r="I101"/>
  <c r="J101"/>
  <c r="M101"/>
  <c r="G102"/>
  <c r="H102"/>
  <c r="I102"/>
  <c r="J102"/>
  <c r="M102"/>
  <c r="G103"/>
  <c r="H103"/>
  <c r="I103"/>
  <c r="J103"/>
  <c r="M103"/>
  <c r="G104"/>
  <c r="H104"/>
  <c r="I104"/>
  <c r="J104"/>
  <c r="M104"/>
  <c r="M151" i="50"/>
  <c r="M150"/>
  <c r="M149"/>
  <c r="M154"/>
  <c r="M153"/>
  <c r="M152"/>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I13"/>
  <c r="H13"/>
  <c r="I26"/>
  <c r="H26"/>
  <c r="I27"/>
  <c r="H27"/>
  <c r="I11"/>
  <c r="H11"/>
  <c r="I24"/>
  <c r="H24"/>
  <c r="I29"/>
  <c r="H29"/>
  <c r="I19"/>
  <c r="H19"/>
  <c r="I20"/>
  <c r="H20"/>
  <c r="I22"/>
  <c r="H22"/>
  <c r="I28"/>
  <c r="H28"/>
  <c r="I23"/>
  <c r="H23"/>
  <c r="I30"/>
  <c r="H30"/>
  <c r="I10"/>
  <c r="H10"/>
  <c r="I12"/>
  <c r="H12"/>
  <c r="I21"/>
  <c r="H21"/>
  <c r="I31"/>
  <c r="H31"/>
  <c r="I16"/>
  <c r="H16"/>
  <c r="I25"/>
  <c r="H25"/>
  <c r="I9"/>
  <c r="H9"/>
  <c r="I18"/>
  <c r="H18"/>
  <c r="I14"/>
  <c r="H14"/>
  <c r="I15"/>
  <c r="H15"/>
  <c r="I17"/>
  <c r="H17"/>
  <c r="M35" i="63"/>
  <c r="G35"/>
  <c r="I35"/>
  <c r="J35"/>
  <c r="H35"/>
  <c r="M38" i="46"/>
  <c r="G38"/>
  <c r="I38"/>
  <c r="H38"/>
  <c r="J38"/>
  <c r="M25" i="54"/>
  <c r="G25"/>
  <c r="I25"/>
  <c r="I14"/>
  <c r="H14"/>
  <c r="I11"/>
  <c r="H11"/>
  <c r="I18"/>
  <c r="H18"/>
  <c r="I9"/>
  <c r="H9"/>
  <c r="I21"/>
  <c r="H21"/>
  <c r="I13"/>
  <c r="H13"/>
  <c r="I17"/>
  <c r="H17"/>
  <c r="I10"/>
  <c r="H10"/>
  <c r="I12"/>
  <c r="H12"/>
  <c r="I16"/>
  <c r="H16"/>
  <c r="I20"/>
  <c r="H20"/>
  <c r="I15"/>
  <c r="H15"/>
  <c r="I19"/>
  <c r="H19"/>
  <c r="M33" i="47"/>
  <c r="G33"/>
  <c r="I33"/>
  <c r="J33"/>
  <c r="H33"/>
  <c r="M23" i="56"/>
  <c r="G23"/>
  <c r="I23"/>
  <c r="I17"/>
  <c r="H17"/>
  <c r="A6" i="71"/>
  <c r="A5"/>
  <c r="C5"/>
  <c r="C5" i="28"/>
  <c r="E106" i="72"/>
  <c r="F106"/>
  <c r="E109"/>
  <c r="E111"/>
  <c r="F111"/>
  <c r="C5" i="30"/>
  <c r="C5" i="31"/>
  <c r="C5" i="69"/>
  <c r="B72" i="34"/>
  <c r="F14" i="72" s="1"/>
  <c r="B70" i="34"/>
  <c r="E14" i="72" s="1"/>
  <c r="C67" i="34"/>
  <c r="E22" i="72" s="1"/>
  <c r="B64" i="34"/>
  <c r="F13" i="72" s="1"/>
  <c r="B62" i="34"/>
  <c r="E13" i="72" s="1"/>
  <c r="C59" i="34"/>
  <c r="E21" i="72" s="1"/>
  <c r="B56" i="34"/>
  <c r="F12" i="72" s="1"/>
  <c r="B54" i="34"/>
  <c r="E12" i="72" s="1"/>
  <c r="C51" i="34"/>
  <c r="E20" i="72" s="1"/>
  <c r="B48" i="34"/>
  <c r="F11" i="72" s="1"/>
  <c r="B46" i="34"/>
  <c r="E11" i="72" s="1"/>
  <c r="C43" i="34"/>
  <c r="E19" i="72" s="1"/>
  <c r="B40" i="34"/>
  <c r="F10" i="72" s="1"/>
  <c r="B38" i="34"/>
  <c r="E10" i="72" s="1"/>
  <c r="C35" i="34"/>
  <c r="E18" i="72" s="1"/>
  <c r="B32" i="34"/>
  <c r="F9" i="72" s="1"/>
  <c r="B30" i="34"/>
  <c r="E9" i="72" s="1"/>
  <c r="C27" i="34"/>
  <c r="E17" i="72" s="1"/>
  <c r="C19" i="34"/>
  <c r="E16" i="72" s="1"/>
  <c r="B16" i="34"/>
  <c r="F8" i="72" s="1"/>
  <c r="B14" i="34"/>
  <c r="E8" i="72" s="1"/>
  <c r="C11" i="34"/>
  <c r="E15" i="72" s="1"/>
  <c r="C5" i="67"/>
  <c r="C5" i="34"/>
  <c r="B15" i="67"/>
  <c r="E30" i="72" s="1"/>
  <c r="B17" i="67"/>
  <c r="F30" i="72" s="1"/>
  <c r="E31"/>
  <c r="F31"/>
  <c r="E32"/>
  <c r="F32"/>
  <c r="B27" i="67"/>
  <c r="E33" i="72" s="1"/>
  <c r="B29" i="67"/>
  <c r="F33" i="72" s="1"/>
  <c r="E34"/>
  <c r="F34"/>
  <c r="E35"/>
  <c r="F35"/>
  <c r="F36"/>
  <c r="E37"/>
  <c r="F37"/>
  <c r="E38"/>
  <c r="F38"/>
  <c r="F47"/>
  <c r="F48"/>
  <c r="F49"/>
  <c r="F50"/>
  <c r="F51"/>
  <c r="F52"/>
  <c r="F53"/>
  <c r="F54"/>
  <c r="E55"/>
  <c r="F55"/>
  <c r="E56"/>
  <c r="F56"/>
  <c r="E57"/>
  <c r="F57"/>
  <c r="E58"/>
  <c r="F58"/>
  <c r="E59"/>
  <c r="F59"/>
  <c r="E60"/>
  <c r="F60"/>
  <c r="E63"/>
  <c r="F63"/>
  <c r="F70"/>
  <c r="E71"/>
  <c r="F71"/>
  <c r="E72"/>
  <c r="E75"/>
  <c r="E76"/>
  <c r="F76"/>
  <c r="E78"/>
  <c r="F78"/>
  <c r="E79"/>
  <c r="F79"/>
  <c r="B14" i="30"/>
  <c r="E81" i="72" s="1"/>
  <c r="B16" i="30"/>
  <c r="F81" i="72" s="1"/>
  <c r="B18" i="30"/>
  <c r="E82" i="72" s="1"/>
  <c r="B20" i="30"/>
  <c r="F82" i="72" s="1"/>
  <c r="B22" i="30"/>
  <c r="E83" i="72" s="1"/>
  <c r="B24" i="30"/>
  <c r="F83" i="72" s="1"/>
  <c r="B30" i="30"/>
  <c r="E84" i="72" s="1"/>
  <c r="B32" i="30"/>
  <c r="F84" i="72" s="1"/>
  <c r="B38" i="30"/>
  <c r="E85" i="72" s="1"/>
  <c r="B40" i="30"/>
  <c r="F85" i="72" s="1"/>
  <c r="B46" i="30"/>
  <c r="E86" i="72" s="1"/>
  <c r="B48" i="30"/>
  <c r="F86" i="72" s="1"/>
  <c r="B54" i="30"/>
  <c r="E87" i="72" s="1"/>
  <c r="B56" i="30"/>
  <c r="F87" i="72" s="1"/>
  <c r="B58" i="30"/>
  <c r="E88" i="72" s="1"/>
  <c r="B60" i="30"/>
  <c r="F88" i="72" s="1"/>
  <c r="B62" i="30"/>
  <c r="E89" i="72" s="1"/>
  <c r="B64" i="30"/>
  <c r="F89" i="72" s="1"/>
  <c r="B70" i="30"/>
  <c r="E90" i="72" s="1"/>
  <c r="B72" i="30"/>
  <c r="F90" i="72" s="1"/>
  <c r="C11" i="30"/>
  <c r="E91" i="72" s="1"/>
  <c r="F91"/>
  <c r="E92"/>
  <c r="F92"/>
  <c r="F93"/>
  <c r="F94"/>
  <c r="F95"/>
  <c r="F96"/>
  <c r="E97"/>
  <c r="F97"/>
  <c r="C67" i="30"/>
  <c r="E98" i="72"/>
  <c r="F98"/>
  <c r="E104"/>
  <c r="F104"/>
  <c r="E105"/>
  <c r="F105"/>
  <c r="E107"/>
  <c r="E108"/>
  <c r="E110"/>
  <c r="F128"/>
  <c r="E129"/>
  <c r="F129"/>
  <c r="F130"/>
  <c r="F131"/>
  <c r="F132"/>
  <c r="F133"/>
  <c r="E134"/>
  <c r="F134"/>
  <c r="F135"/>
  <c r="A5" i="69"/>
  <c r="A6"/>
  <c r="M37" i="43"/>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H38"/>
  <c r="H53"/>
  <c r="H93"/>
  <c r="H101"/>
  <c r="H126"/>
  <c r="H136"/>
  <c r="H144"/>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J68"/>
  <c r="H66"/>
  <c r="H72"/>
  <c r="J90"/>
  <c r="J100"/>
  <c r="H117"/>
  <c r="H135"/>
  <c r="J161"/>
  <c r="J66"/>
  <c r="J72"/>
  <c r="J117"/>
  <c r="J144"/>
  <c r="H49"/>
  <c r="H64"/>
  <c r="H85"/>
  <c r="H120"/>
  <c r="H162"/>
  <c r="J71"/>
  <c r="J108"/>
  <c r="J129"/>
  <c r="J155"/>
  <c r="H58"/>
  <c r="H74"/>
  <c r="H86"/>
  <c r="H105"/>
  <c r="H166"/>
  <c r="J45"/>
  <c r="J89"/>
  <c r="J120"/>
  <c r="J146"/>
  <c r="H45"/>
  <c r="J86"/>
  <c r="H44"/>
  <c r="H59"/>
  <c r="H106"/>
  <c r="H151"/>
  <c r="H161"/>
  <c r="J87"/>
  <c r="J127"/>
  <c r="H69"/>
  <c r="H92"/>
  <c r="J51"/>
  <c r="J63"/>
  <c r="J102"/>
  <c r="J115"/>
  <c r="J131"/>
  <c r="J152"/>
  <c r="H51"/>
  <c r="H63"/>
  <c r="J92"/>
  <c r="H152"/>
  <c r="H80"/>
  <c r="H89"/>
  <c r="H102"/>
  <c r="H116"/>
  <c r="J40"/>
  <c r="J133"/>
  <c r="H46"/>
  <c r="H50"/>
  <c r="H81"/>
  <c r="H99"/>
  <c r="J70"/>
  <c r="J104"/>
  <c r="J118"/>
  <c r="J150"/>
  <c r="J157"/>
  <c r="J46"/>
  <c r="H70"/>
  <c r="J81"/>
  <c r="H150"/>
  <c r="H48"/>
  <c r="H52"/>
  <c r="H73"/>
  <c r="H77"/>
  <c r="H100"/>
  <c r="H153"/>
  <c r="H164"/>
  <c r="H65"/>
  <c r="H96"/>
  <c r="H118"/>
  <c r="H131"/>
  <c r="J50"/>
  <c r="J99"/>
  <c r="J151"/>
  <c r="H42"/>
  <c r="H61"/>
  <c r="J85"/>
  <c r="J101"/>
  <c r="J121"/>
  <c r="J136"/>
  <c r="H37"/>
  <c r="H57"/>
  <c r="H76"/>
  <c r="H145"/>
  <c r="J91"/>
  <c r="J160"/>
  <c r="J37"/>
  <c r="J76"/>
  <c r="H91"/>
  <c r="H68"/>
  <c r="J42"/>
  <c r="J61"/>
  <c r="J109"/>
  <c r="J156"/>
  <c r="H79"/>
  <c r="J53"/>
  <c r="J94"/>
  <c r="J141"/>
  <c r="J79"/>
  <c r="H94"/>
  <c r="J166"/>
  <c r="H124"/>
  <c r="J49"/>
  <c r="J73"/>
  <c r="H140"/>
  <c r="H54"/>
  <c r="H87"/>
  <c r="H114"/>
  <c r="H163"/>
  <c r="J114"/>
  <c r="H56"/>
  <c r="J41"/>
  <c r="J69"/>
  <c r="J88"/>
  <c r="J110"/>
  <c r="J124"/>
  <c r="J143"/>
  <c r="H90"/>
  <c r="H111"/>
  <c r="J74"/>
  <c r="J132"/>
  <c r="J56"/>
  <c r="J111"/>
  <c r="H132"/>
  <c r="J80"/>
  <c r="J163"/>
  <c r="H134"/>
  <c r="H149"/>
  <c r="J38"/>
  <c r="J97"/>
  <c r="H71"/>
  <c r="H97"/>
  <c r="J149"/>
  <c r="H47"/>
  <c r="H83"/>
  <c r="H115"/>
  <c r="H128"/>
  <c r="J55"/>
  <c r="J77"/>
  <c r="J105"/>
  <c r="J164"/>
  <c r="J83"/>
  <c r="J128"/>
  <c r="H41"/>
  <c r="H165"/>
  <c r="J147"/>
  <c r="H67"/>
  <c r="H122"/>
  <c r="H147"/>
  <c r="H159"/>
  <c r="J39"/>
  <c r="J98"/>
  <c r="J107"/>
  <c r="H60"/>
  <c r="H75"/>
  <c r="H103"/>
  <c r="J119"/>
  <c r="J60"/>
  <c r="J75"/>
  <c r="J103"/>
  <c r="H119"/>
  <c r="J140"/>
  <c r="J153"/>
  <c r="H139"/>
  <c r="J93"/>
  <c r="J106"/>
  <c r="J123"/>
  <c r="J139"/>
  <c r="H156"/>
  <c r="H107"/>
  <c r="H146"/>
  <c r="J59"/>
  <c r="H133"/>
  <c r="H160"/>
  <c r="J125"/>
  <c r="J135"/>
  <c r="J162"/>
  <c r="J52"/>
  <c r="J64"/>
  <c r="J165"/>
  <c r="J44"/>
  <c r="J54"/>
  <c r="H129"/>
  <c r="H155"/>
  <c r="J43"/>
  <c r="J58"/>
  <c r="J113"/>
  <c r="H110"/>
  <c r="H143"/>
  <c r="H40"/>
  <c r="H43"/>
  <c r="J126"/>
  <c r="H109"/>
  <c r="J65"/>
  <c r="H39"/>
  <c r="H142"/>
  <c r="J142"/>
  <c r="J84"/>
  <c r="J148"/>
  <c r="H141"/>
  <c r="H84"/>
  <c r="H104"/>
  <c r="J134"/>
  <c r="J78"/>
  <c r="J130"/>
  <c r="J95"/>
  <c r="J158"/>
  <c r="H55"/>
  <c r="H108"/>
  <c r="J137"/>
  <c r="H148"/>
  <c r="H154"/>
  <c r="J82"/>
  <c r="H82"/>
  <c r="H78"/>
  <c r="H127"/>
  <c r="H95"/>
  <c r="H137"/>
  <c r="J122"/>
  <c r="H123"/>
  <c r="H138"/>
  <c r="J138"/>
  <c r="J47"/>
  <c r="J67"/>
  <c r="J116"/>
  <c r="J154"/>
  <c r="J62"/>
  <c r="J159"/>
  <c r="H130"/>
  <c r="J145"/>
  <c r="H158"/>
  <c r="H125"/>
  <c r="J57"/>
  <c r="H62"/>
  <c r="H112"/>
  <c r="H157"/>
  <c r="H98"/>
  <c r="J48"/>
  <c r="J96"/>
  <c r="H88"/>
  <c r="H121"/>
  <c r="J112"/>
  <c r="H113"/>
  <c r="M40" i="59"/>
  <c r="J40"/>
  <c r="I40"/>
  <c r="H40"/>
  <c r="G40"/>
  <c r="H25" i="54"/>
  <c r="J25"/>
  <c r="M27" i="53"/>
  <c r="G27"/>
  <c r="I27"/>
  <c r="H27"/>
  <c r="J27"/>
  <c r="M30" i="61"/>
  <c r="G30"/>
  <c r="I30"/>
  <c r="H30"/>
  <c r="J30"/>
  <c r="I17" i="65"/>
  <c r="H17"/>
  <c r="I15"/>
  <c r="H15"/>
  <c r="I11"/>
  <c r="H11"/>
  <c r="I14"/>
  <c r="H14"/>
  <c r="I18"/>
  <c r="H18"/>
  <c r="I12"/>
  <c r="H12"/>
  <c r="I16"/>
  <c r="H16"/>
  <c r="I9"/>
  <c r="H9"/>
  <c r="I22"/>
  <c r="H22"/>
  <c r="I10"/>
  <c r="H10"/>
  <c r="I20"/>
  <c r="H20"/>
  <c r="I21"/>
  <c r="H21"/>
  <c r="I19"/>
  <c r="H19"/>
  <c r="I13"/>
  <c r="H13"/>
  <c r="A6" i="67"/>
  <c r="A5"/>
  <c r="H19" i="56"/>
  <c r="I19"/>
  <c r="J23"/>
  <c r="H23"/>
  <c r="H16"/>
  <c r="I16"/>
  <c r="H11"/>
  <c r="I11"/>
  <c r="A6" i="43"/>
  <c r="H15" i="56"/>
  <c r="I15"/>
  <c r="H14"/>
  <c r="I14"/>
  <c r="H9"/>
  <c r="I9"/>
  <c r="H13"/>
  <c r="I13"/>
  <c r="H10"/>
  <c r="I10"/>
  <c r="H18"/>
  <c r="I18"/>
  <c r="I12"/>
  <c r="H12"/>
  <c r="A6" i="65"/>
  <c r="A6" i="63"/>
  <c r="A6" i="61"/>
  <c r="A6" i="59"/>
  <c r="A6" i="38"/>
  <c r="A6" i="53"/>
  <c r="A6" i="46"/>
  <c r="A6" i="54"/>
  <c r="A6" i="47"/>
  <c r="A6" i="56"/>
  <c r="A6" i="28"/>
  <c r="A5"/>
  <c r="A6" i="30"/>
  <c r="A5"/>
  <c r="A6" i="31"/>
  <c r="A5"/>
  <c r="A6" i="12"/>
  <c r="J35" i="46" l="1"/>
  <c r="D34"/>
  <c r="J25"/>
  <c r="D29"/>
  <c r="J26"/>
  <c r="D24"/>
  <c r="J21"/>
  <c r="D20"/>
  <c r="J17"/>
  <c r="D16"/>
  <c r="J14"/>
  <c r="D15"/>
  <c r="J9"/>
  <c r="D32"/>
  <c r="J31"/>
  <c r="D28"/>
  <c r="J23"/>
  <c r="D19"/>
  <c r="J13"/>
  <c r="D10"/>
  <c r="J32"/>
  <c r="D25"/>
  <c r="J28"/>
  <c r="D21"/>
  <c r="J19"/>
  <c r="D14"/>
  <c r="J10"/>
  <c r="D33"/>
  <c r="J34"/>
  <c r="D31"/>
  <c r="J29"/>
  <c r="D27"/>
  <c r="J24"/>
  <c r="D23"/>
  <c r="J20"/>
  <c r="D18"/>
  <c r="J16"/>
  <c r="D13"/>
  <c r="J15"/>
  <c r="D11"/>
  <c r="J33"/>
  <c r="D30"/>
  <c r="J27"/>
  <c r="D22"/>
  <c r="J18"/>
  <c r="D12"/>
  <c r="J11"/>
  <c r="D35"/>
  <c r="J30"/>
  <c r="D26"/>
  <c r="J22"/>
  <c r="D17"/>
  <c r="J12"/>
  <c r="D9"/>
  <c r="L32"/>
  <c r="L30"/>
  <c r="L28"/>
  <c r="L22"/>
  <c r="L19"/>
  <c r="L12"/>
  <c r="L10"/>
  <c r="L29"/>
  <c r="L20"/>
  <c r="L15"/>
  <c r="L33"/>
  <c r="L31"/>
  <c r="L23"/>
  <c r="L13"/>
  <c r="L35"/>
  <c r="L25"/>
  <c r="L26"/>
  <c r="L21"/>
  <c r="L17"/>
  <c r="L14"/>
  <c r="L9"/>
  <c r="L34"/>
  <c r="L24"/>
  <c r="L16"/>
  <c r="L27"/>
  <c r="L18"/>
  <c r="L11"/>
  <c r="E35"/>
  <c r="E25"/>
  <c r="E26"/>
  <c r="E21"/>
  <c r="E17"/>
  <c r="E14"/>
  <c r="E9"/>
  <c r="E33"/>
  <c r="E31"/>
  <c r="E23"/>
  <c r="E13"/>
  <c r="E32"/>
  <c r="E28"/>
  <c r="E19"/>
  <c r="E10"/>
  <c r="E34"/>
  <c r="E29"/>
  <c r="E24"/>
  <c r="E20"/>
  <c r="E16"/>
  <c r="E15"/>
  <c r="E27"/>
  <c r="E18"/>
  <c r="E11"/>
  <c r="E30"/>
  <c r="E22"/>
  <c r="E12"/>
  <c r="L33" i="43"/>
  <c r="E33"/>
  <c r="F33"/>
  <c r="D33"/>
  <c r="J33"/>
  <c r="F13" i="38"/>
  <c r="F22"/>
  <c r="F26"/>
  <c r="F9"/>
  <c r="F17"/>
  <c r="F20"/>
  <c r="F21"/>
  <c r="F23"/>
  <c r="F28"/>
  <c r="F25"/>
  <c r="F14"/>
  <c r="F24"/>
  <c r="F15"/>
  <c r="F29"/>
  <c r="F10"/>
  <c r="F27"/>
  <c r="F18"/>
  <c r="F12"/>
  <c r="F11"/>
  <c r="F19"/>
  <c r="F16"/>
  <c r="E9"/>
  <c r="E20"/>
  <c r="E14"/>
  <c r="E11"/>
  <c r="E29"/>
  <c r="E13"/>
  <c r="E18"/>
  <c r="E16"/>
  <c r="E21"/>
  <c r="E23"/>
  <c r="E28"/>
  <c r="E17"/>
  <c r="E27"/>
  <c r="E19"/>
  <c r="E24"/>
  <c r="E15"/>
  <c r="E25"/>
  <c r="E12"/>
  <c r="E26"/>
  <c r="E10"/>
  <c r="E22"/>
  <c r="L23"/>
  <c r="L28"/>
  <c r="L11"/>
  <c r="L25"/>
  <c r="L26"/>
  <c r="L9"/>
  <c r="L15"/>
  <c r="L29"/>
  <c r="L24"/>
  <c r="L13"/>
  <c r="L10"/>
  <c r="L27"/>
  <c r="L20"/>
  <c r="L12"/>
  <c r="L14"/>
  <c r="L19"/>
  <c r="L22"/>
  <c r="L17"/>
  <c r="L16"/>
  <c r="L21"/>
  <c r="L18"/>
  <c r="D26"/>
  <c r="D19"/>
  <c r="D29"/>
  <c r="D28"/>
  <c r="D23"/>
  <c r="J28"/>
  <c r="D25"/>
  <c r="D20"/>
  <c r="J21"/>
  <c r="D12"/>
  <c r="J17"/>
  <c r="D11"/>
  <c r="J9"/>
  <c r="J24"/>
  <c r="D13"/>
  <c r="J19"/>
  <c r="D18"/>
  <c r="J12"/>
  <c r="J14"/>
  <c r="J29"/>
  <c r="D10"/>
  <c r="D27"/>
  <c r="J25"/>
  <c r="J27"/>
  <c r="J11"/>
  <c r="J15"/>
  <c r="D22"/>
  <c r="J22"/>
  <c r="J26"/>
  <c r="D14"/>
  <c r="D16"/>
  <c r="J16"/>
  <c r="J13"/>
  <c r="D21"/>
  <c r="J18"/>
  <c r="J23"/>
  <c r="D17"/>
  <c r="D9"/>
  <c r="D24"/>
  <c r="J10"/>
  <c r="J20"/>
  <c r="D15"/>
  <c r="L29" i="63"/>
  <c r="E14"/>
  <c r="F20"/>
  <c r="E10"/>
  <c r="F11"/>
  <c r="D21"/>
  <c r="E13"/>
  <c r="F19"/>
  <c r="L19"/>
  <c r="J14"/>
  <c r="D12"/>
  <c r="E22"/>
  <c r="F28"/>
  <c r="D27"/>
  <c r="E18"/>
  <c r="J18"/>
  <c r="F25"/>
  <c r="L25"/>
  <c r="E26"/>
  <c r="J26"/>
  <c r="F31"/>
  <c r="L31"/>
  <c r="J11"/>
  <c r="D13"/>
  <c r="E19"/>
  <c r="F30"/>
  <c r="D14"/>
  <c r="E20"/>
  <c r="D22"/>
  <c r="E28"/>
  <c r="F15"/>
  <c r="D18"/>
  <c r="J25"/>
  <c r="L23"/>
  <c r="J31"/>
  <c r="D11"/>
  <c r="E16"/>
  <c r="J16"/>
  <c r="F21"/>
  <c r="L21"/>
  <c r="D19"/>
  <c r="E30"/>
  <c r="J30"/>
  <c r="F17"/>
  <c r="L17"/>
  <c r="D20"/>
  <c r="E9"/>
  <c r="J9"/>
  <c r="F12"/>
  <c r="L12"/>
  <c r="D28"/>
  <c r="E15"/>
  <c r="J15"/>
  <c r="F27"/>
  <c r="L27"/>
  <c r="D25"/>
  <c r="E23"/>
  <c r="J23"/>
  <c r="F24"/>
  <c r="L24"/>
  <c r="D31"/>
  <c r="E29"/>
  <c r="J29"/>
  <c r="J10"/>
  <c r="L11"/>
  <c r="J13"/>
  <c r="D17"/>
  <c r="G17" s="1"/>
  <c r="L20"/>
  <c r="J22"/>
  <c r="L28"/>
  <c r="D24"/>
  <c r="D10"/>
  <c r="E11"/>
  <c r="F16"/>
  <c r="L16"/>
  <c r="J19"/>
  <c r="L30"/>
  <c r="J20"/>
  <c r="F9"/>
  <c r="L9"/>
  <c r="J28"/>
  <c r="L15"/>
  <c r="E25"/>
  <c r="F23"/>
  <c r="D26"/>
  <c r="E31"/>
  <c r="F29"/>
  <c r="F10"/>
  <c r="L10"/>
  <c r="D16"/>
  <c r="E21"/>
  <c r="J21"/>
  <c r="F13"/>
  <c r="L13"/>
  <c r="D30"/>
  <c r="E17"/>
  <c r="J17"/>
  <c r="F14"/>
  <c r="L14"/>
  <c r="D9"/>
  <c r="E12"/>
  <c r="J12"/>
  <c r="F22"/>
  <c r="L22"/>
  <c r="D15"/>
  <c r="E27"/>
  <c r="J27"/>
  <c r="F18"/>
  <c r="L18"/>
  <c r="D23"/>
  <c r="E24"/>
  <c r="J24"/>
  <c r="F26"/>
  <c r="L26"/>
  <c r="D29"/>
  <c r="F13" i="54"/>
  <c r="E10" i="50"/>
  <c r="B123" i="72"/>
  <c r="C123"/>
  <c r="B121"/>
  <c r="A101"/>
  <c r="C121"/>
  <c r="B119"/>
  <c r="C119"/>
  <c r="B117"/>
  <c r="B104"/>
  <c r="C117"/>
  <c r="F99"/>
  <c r="E99"/>
  <c r="A100"/>
  <c r="C100"/>
  <c r="C101"/>
  <c r="C104"/>
  <c r="B93"/>
  <c r="B70"/>
  <c r="B57"/>
  <c r="B45"/>
  <c r="J33"/>
  <c r="B33" s="1"/>
  <c r="J25"/>
  <c r="B25" s="1"/>
  <c r="J17"/>
  <c r="B17" s="1"/>
  <c r="J9"/>
  <c r="B9" s="1"/>
  <c r="B105"/>
  <c r="B56"/>
  <c r="B44"/>
  <c r="C39"/>
  <c r="B96"/>
  <c r="B135"/>
  <c r="B97"/>
  <c r="B89"/>
  <c r="B82"/>
  <c r="B63"/>
  <c r="J37"/>
  <c r="B37" s="1"/>
  <c r="J29"/>
  <c r="B29" s="1"/>
  <c r="J21"/>
  <c r="B21" s="1"/>
  <c r="J13"/>
  <c r="B13" s="1"/>
  <c r="B76"/>
  <c r="B75"/>
  <c r="B68"/>
  <c r="B67"/>
  <c r="B40"/>
  <c r="A40"/>
  <c r="B85"/>
  <c r="B16"/>
  <c r="B12"/>
  <c r="B124"/>
  <c r="B110"/>
  <c r="B53"/>
  <c r="B49"/>
  <c r="B48"/>
  <c r="B133"/>
  <c r="B129"/>
  <c r="B111"/>
  <c r="B107"/>
  <c r="B98"/>
  <c r="B90"/>
  <c r="B65"/>
  <c r="B43"/>
  <c r="J38"/>
  <c r="B38" s="1"/>
  <c r="J34"/>
  <c r="B34" s="1"/>
  <c r="J30"/>
  <c r="B30" s="1"/>
  <c r="J26"/>
  <c r="B26" s="1"/>
  <c r="J22"/>
  <c r="B22" s="1"/>
  <c r="J18"/>
  <c r="B18" s="1"/>
  <c r="C40"/>
  <c r="B127"/>
  <c r="B122"/>
  <c r="B92"/>
  <c r="B83"/>
  <c r="B71"/>
  <c r="B36"/>
  <c r="B32"/>
  <c r="B28"/>
  <c r="B24"/>
  <c r="B20"/>
  <c r="B14"/>
  <c r="B10"/>
  <c r="B128"/>
  <c r="B116"/>
  <c r="B106"/>
  <c r="B41"/>
  <c r="J8"/>
  <c r="B8" s="1"/>
  <c r="B134"/>
  <c r="B126"/>
  <c r="B120"/>
  <c r="B112"/>
  <c r="B108"/>
  <c r="B99"/>
  <c r="B95"/>
  <c r="B91"/>
  <c r="B84"/>
  <c r="B79"/>
  <c r="B72"/>
  <c r="B69"/>
  <c r="B66"/>
  <c r="B59"/>
  <c r="B55"/>
  <c r="B51"/>
  <c r="B47"/>
  <c r="B39"/>
  <c r="J35"/>
  <c r="B35" s="1"/>
  <c r="J31"/>
  <c r="B31" s="1"/>
  <c r="J27"/>
  <c r="B27" s="1"/>
  <c r="J23"/>
  <c r="B23" s="1"/>
  <c r="J19"/>
  <c r="B19" s="1"/>
  <c r="J15"/>
  <c r="B15" s="1"/>
  <c r="J11"/>
  <c r="B11" s="1"/>
  <c r="B132"/>
  <c r="B125"/>
  <c r="C51"/>
  <c r="F9" i="54"/>
  <c r="F16"/>
  <c r="F11"/>
  <c r="E22" i="53"/>
  <c r="J12"/>
  <c r="F17"/>
  <c r="F10"/>
  <c r="D12"/>
  <c r="D21"/>
  <c r="L17"/>
  <c r="E9"/>
  <c r="J9"/>
  <c r="D10"/>
  <c r="F23"/>
  <c r="D13"/>
  <c r="J13"/>
  <c r="F15"/>
  <c r="L15"/>
  <c r="E17"/>
  <c r="J17"/>
  <c r="D9"/>
  <c r="E11"/>
  <c r="L11"/>
  <c r="D15"/>
  <c r="E12"/>
  <c r="L12"/>
  <c r="E21"/>
  <c r="L21"/>
  <c r="D14"/>
  <c r="J14"/>
  <c r="D19"/>
  <c r="J19"/>
  <c r="F9"/>
  <c r="L9"/>
  <c r="E18"/>
  <c r="L18"/>
  <c r="E10"/>
  <c r="J10"/>
  <c r="E13"/>
  <c r="L13"/>
  <c r="J21"/>
  <c r="E16"/>
  <c r="L16"/>
  <c r="D18"/>
  <c r="J18"/>
  <c r="E23"/>
  <c r="L23"/>
  <c r="E20"/>
  <c r="L20"/>
  <c r="D16"/>
  <c r="J16"/>
  <c r="L22"/>
  <c r="D23"/>
  <c r="J23"/>
  <c r="E15"/>
  <c r="J15"/>
  <c r="D20"/>
  <c r="J20"/>
  <c r="D17"/>
  <c r="E14"/>
  <c r="L14"/>
  <c r="E19"/>
  <c r="L19"/>
  <c r="D22"/>
  <c r="J22"/>
  <c r="D11"/>
  <c r="J11"/>
  <c r="L10"/>
  <c r="F12"/>
  <c r="F22"/>
  <c r="F13"/>
  <c r="F21"/>
  <c r="F19"/>
  <c r="F11"/>
  <c r="F14"/>
  <c r="F20"/>
  <c r="F16"/>
  <c r="F18"/>
  <c r="F24" i="43"/>
  <c r="L24"/>
  <c r="E26"/>
  <c r="J26"/>
  <c r="D28"/>
  <c r="F11"/>
  <c r="L11"/>
  <c r="E23"/>
  <c r="J23"/>
  <c r="D22"/>
  <c r="F12"/>
  <c r="L12"/>
  <c r="E27"/>
  <c r="J27"/>
  <c r="D20"/>
  <c r="E24"/>
  <c r="J24"/>
  <c r="F21"/>
  <c r="L21"/>
  <c r="D26"/>
  <c r="E13"/>
  <c r="J13"/>
  <c r="F31"/>
  <c r="L31"/>
  <c r="D15"/>
  <c r="E11"/>
  <c r="J11"/>
  <c r="F17"/>
  <c r="L17"/>
  <c r="D23"/>
  <c r="E29"/>
  <c r="J29"/>
  <c r="F18"/>
  <c r="L18"/>
  <c r="D25"/>
  <c r="E12"/>
  <c r="J12"/>
  <c r="F32"/>
  <c r="L32"/>
  <c r="D27"/>
  <c r="E9"/>
  <c r="J9"/>
  <c r="F10"/>
  <c r="L10"/>
  <c r="D30"/>
  <c r="D21"/>
  <c r="E16"/>
  <c r="J16"/>
  <c r="F26"/>
  <c r="L26"/>
  <c r="D31"/>
  <c r="E28"/>
  <c r="J28"/>
  <c r="F15"/>
  <c r="L15"/>
  <c r="D17"/>
  <c r="E14"/>
  <c r="J14"/>
  <c r="F23"/>
  <c r="L23"/>
  <c r="D18"/>
  <c r="E22"/>
  <c r="J22"/>
  <c r="F25"/>
  <c r="L25"/>
  <c r="D32"/>
  <c r="E19"/>
  <c r="J19"/>
  <c r="F27"/>
  <c r="L27"/>
  <c r="D10"/>
  <c r="E20"/>
  <c r="J20"/>
  <c r="F30"/>
  <c r="L30"/>
  <c r="D16"/>
  <c r="F13"/>
  <c r="L13"/>
  <c r="E15"/>
  <c r="J15"/>
  <c r="D14"/>
  <c r="F29"/>
  <c r="L29"/>
  <c r="E25"/>
  <c r="J25"/>
  <c r="D19"/>
  <c r="F9"/>
  <c r="L9"/>
  <c r="E30"/>
  <c r="J30"/>
  <c r="D24"/>
  <c r="E21"/>
  <c r="J21"/>
  <c r="F16"/>
  <c r="L16"/>
  <c r="D13"/>
  <c r="E31"/>
  <c r="J31"/>
  <c r="F28"/>
  <c r="L28"/>
  <c r="D11"/>
  <c r="E17"/>
  <c r="J17"/>
  <c r="F14"/>
  <c r="L14"/>
  <c r="D29"/>
  <c r="E18"/>
  <c r="J18"/>
  <c r="F22"/>
  <c r="L22"/>
  <c r="D12"/>
  <c r="E32"/>
  <c r="J32"/>
  <c r="F19"/>
  <c r="L19"/>
  <c r="D9"/>
  <c r="E10"/>
  <c r="J10"/>
  <c r="F20"/>
  <c r="L20"/>
  <c r="D18" i="65"/>
  <c r="F16"/>
  <c r="D19"/>
  <c r="L12"/>
  <c r="J11"/>
  <c r="E21"/>
  <c r="E11"/>
  <c r="E17"/>
  <c r="E20"/>
  <c r="F12"/>
  <c r="E14"/>
  <c r="F15"/>
  <c r="J20"/>
  <c r="L13"/>
  <c r="D21"/>
  <c r="J21"/>
  <c r="L16"/>
  <c r="D14"/>
  <c r="F20"/>
  <c r="L20"/>
  <c r="L10"/>
  <c r="D9"/>
  <c r="J9"/>
  <c r="F11"/>
  <c r="L11"/>
  <c r="L15"/>
  <c r="D17"/>
  <c r="J17"/>
  <c r="F13"/>
  <c r="J14"/>
  <c r="E13"/>
  <c r="J13"/>
  <c r="F10"/>
  <c r="D22"/>
  <c r="E9"/>
  <c r="E16"/>
  <c r="J16"/>
  <c r="D16" i="61"/>
  <c r="L15"/>
  <c r="D21"/>
  <c r="L21"/>
  <c r="E12"/>
  <c r="F21"/>
  <c r="D24"/>
  <c r="L26"/>
  <c r="L17"/>
  <c r="J12"/>
  <c r="D19"/>
  <c r="L20"/>
  <c r="L11"/>
  <c r="F9"/>
  <c r="L10"/>
  <c r="D14"/>
  <c r="L22"/>
  <c r="D18"/>
  <c r="L23"/>
  <c r="D13"/>
  <c r="D25"/>
  <c r="D12"/>
  <c r="L9"/>
  <c r="J16"/>
  <c r="J24"/>
  <c r="E19"/>
  <c r="J21"/>
  <c r="J10"/>
  <c r="F20"/>
  <c r="E22"/>
  <c r="J23"/>
  <c r="F11"/>
  <c r="F15"/>
  <c r="J9"/>
  <c r="D10"/>
  <c r="E20"/>
  <c r="J20"/>
  <c r="F14"/>
  <c r="L14"/>
  <c r="D22"/>
  <c r="E26"/>
  <c r="J26"/>
  <c r="F18"/>
  <c r="L18"/>
  <c r="D23"/>
  <c r="E11"/>
  <c r="J11"/>
  <c r="F13"/>
  <c r="L13"/>
  <c r="E17"/>
  <c r="J17"/>
  <c r="F25"/>
  <c r="L25"/>
  <c r="E15"/>
  <c r="J15"/>
  <c r="F12"/>
  <c r="L12"/>
  <c r="D9"/>
  <c r="E16"/>
  <c r="F10"/>
  <c r="F22"/>
  <c r="E24"/>
  <c r="F23"/>
  <c r="J19"/>
  <c r="E21"/>
  <c r="E10"/>
  <c r="J22"/>
  <c r="F26"/>
  <c r="E23"/>
  <c r="F17"/>
  <c r="E9"/>
  <c r="F16"/>
  <c r="L16"/>
  <c r="D20"/>
  <c r="E14"/>
  <c r="J14"/>
  <c r="D26"/>
  <c r="E18"/>
  <c r="J18"/>
  <c r="F24"/>
  <c r="L24"/>
  <c r="D11"/>
  <c r="E13"/>
  <c r="J13"/>
  <c r="F19"/>
  <c r="L19"/>
  <c r="D17"/>
  <c r="E25"/>
  <c r="J25"/>
  <c r="D15"/>
  <c r="F12" i="54"/>
  <c r="F21"/>
  <c r="F20"/>
  <c r="F17"/>
  <c r="F18"/>
  <c r="F19"/>
  <c r="F14"/>
  <c r="F15"/>
  <c r="F10"/>
  <c r="L9"/>
  <c r="D11"/>
  <c r="D9"/>
  <c r="J20"/>
  <c r="L15"/>
  <c r="L21"/>
  <c r="E10"/>
  <c r="L10" i="47"/>
  <c r="E17"/>
  <c r="E13"/>
  <c r="J14"/>
  <c r="L17"/>
  <c r="L18"/>
  <c r="E24"/>
  <c r="L24"/>
  <c r="E26"/>
  <c r="L26"/>
  <c r="E15"/>
  <c r="L15"/>
  <c r="D25"/>
  <c r="J25"/>
  <c r="D19"/>
  <c r="J19"/>
  <c r="D11"/>
  <c r="J11"/>
  <c r="F14"/>
  <c r="D16"/>
  <c r="J16"/>
  <c r="D27"/>
  <c r="J27"/>
  <c r="D17"/>
  <c r="J17"/>
  <c r="F13"/>
  <c r="L13"/>
  <c r="E28"/>
  <c r="L28"/>
  <c r="E30"/>
  <c r="L30"/>
  <c r="E10"/>
  <c r="E14"/>
  <c r="L14"/>
  <c r="F30"/>
  <c r="D23"/>
  <c r="J23"/>
  <c r="D29"/>
  <c r="J29"/>
  <c r="D20"/>
  <c r="J20"/>
  <c r="D18"/>
  <c r="J18"/>
  <c r="D13"/>
  <c r="E25"/>
  <c r="L25"/>
  <c r="E12"/>
  <c r="L12"/>
  <c r="E19"/>
  <c r="L19"/>
  <c r="E22"/>
  <c r="L22"/>
  <c r="E11"/>
  <c r="L11"/>
  <c r="E21"/>
  <c r="L21"/>
  <c r="E16"/>
  <c r="L16"/>
  <c r="E27"/>
  <c r="L27"/>
  <c r="D12"/>
  <c r="J12"/>
  <c r="D22"/>
  <c r="J22"/>
  <c r="D21"/>
  <c r="J21"/>
  <c r="D24"/>
  <c r="J24"/>
  <c r="D26"/>
  <c r="J26"/>
  <c r="D15"/>
  <c r="J15"/>
  <c r="E9"/>
  <c r="L9"/>
  <c r="E23"/>
  <c r="L23"/>
  <c r="E29"/>
  <c r="L29"/>
  <c r="E20"/>
  <c r="L20"/>
  <c r="E18"/>
  <c r="J13"/>
  <c r="D28"/>
  <c r="J28"/>
  <c r="D9"/>
  <c r="J9"/>
  <c r="D30"/>
  <c r="J30"/>
  <c r="D10"/>
  <c r="J10"/>
  <c r="D14"/>
  <c r="F20"/>
  <c r="F9"/>
  <c r="F23"/>
  <c r="F10"/>
  <c r="F26"/>
  <c r="F25"/>
  <c r="F16"/>
  <c r="F27"/>
  <c r="F17"/>
  <c r="F12"/>
  <c r="F22"/>
  <c r="F21"/>
  <c r="F24"/>
  <c r="F15"/>
  <c r="F19"/>
  <c r="F11"/>
  <c r="F29"/>
  <c r="F18"/>
  <c r="F28"/>
  <c r="L12" i="56"/>
  <c r="L19"/>
  <c r="E12"/>
  <c r="L18"/>
  <c r="L15"/>
  <c r="F19"/>
  <c r="L14"/>
  <c r="E18"/>
  <c r="E11"/>
  <c r="D12"/>
  <c r="J9"/>
  <c r="J14"/>
  <c r="J15"/>
  <c r="E14"/>
  <c r="D15"/>
  <c r="J11"/>
  <c r="C41" i="72"/>
  <c r="C116"/>
  <c r="C71"/>
  <c r="C127"/>
  <c r="L18" i="50"/>
  <c r="J28"/>
  <c r="D12"/>
  <c r="L25"/>
  <c r="L9"/>
  <c r="L14"/>
  <c r="J29"/>
  <c r="D10"/>
  <c r="D31"/>
  <c r="J22"/>
  <c r="D21"/>
  <c r="K8" i="72"/>
  <c r="C8" s="1"/>
  <c r="C134"/>
  <c r="A56"/>
  <c r="A127"/>
  <c r="C120"/>
  <c r="C75"/>
  <c r="C72"/>
  <c r="C67"/>
  <c r="C66"/>
  <c r="C55"/>
  <c r="A92"/>
  <c r="C48"/>
  <c r="A134"/>
  <c r="C133"/>
  <c r="C132"/>
  <c r="C92"/>
  <c r="A132"/>
  <c r="C111"/>
  <c r="A108"/>
  <c r="A105"/>
  <c r="C91"/>
  <c r="A85"/>
  <c r="C85"/>
  <c r="C45"/>
  <c r="A41"/>
  <c r="A125"/>
  <c r="C125"/>
  <c r="C99"/>
  <c r="C44"/>
  <c r="I8"/>
  <c r="A8" s="1"/>
  <c r="C84"/>
  <c r="C83"/>
  <c r="C65"/>
  <c r="C98"/>
  <c r="C90"/>
  <c r="B115"/>
  <c r="C115"/>
  <c r="B81"/>
  <c r="C81"/>
  <c r="B60"/>
  <c r="C60"/>
  <c r="A50"/>
  <c r="B50"/>
  <c r="A46"/>
  <c r="B46"/>
  <c r="C46"/>
  <c r="F17" i="56"/>
  <c r="F12"/>
  <c r="F15"/>
  <c r="F11"/>
  <c r="F9"/>
  <c r="F16"/>
  <c r="C109" i="72"/>
  <c r="B109"/>
  <c r="A87"/>
  <c r="C87"/>
  <c r="F26" i="50"/>
  <c r="F27"/>
  <c r="F11"/>
  <c r="F18"/>
  <c r="E24"/>
  <c r="E20"/>
  <c r="E30"/>
  <c r="E29"/>
  <c r="E22"/>
  <c r="E14"/>
  <c r="J23"/>
  <c r="D15"/>
  <c r="J24"/>
  <c r="J20"/>
  <c r="J30"/>
  <c r="E17" i="54"/>
  <c r="E15"/>
  <c r="E11"/>
  <c r="E15" i="65"/>
  <c r="E12"/>
  <c r="E10"/>
  <c r="E18"/>
  <c r="E22"/>
  <c r="E19"/>
  <c r="A131" i="72"/>
  <c r="B131"/>
  <c r="C131"/>
  <c r="B52"/>
  <c r="C52"/>
  <c r="A42"/>
  <c r="B42"/>
  <c r="D21" i="54"/>
  <c r="A81" i="72"/>
  <c r="C50"/>
  <c r="J10" i="56"/>
  <c r="J13"/>
  <c r="L9"/>
  <c r="D16"/>
  <c r="F18"/>
  <c r="E20" i="54"/>
  <c r="L17"/>
  <c r="E13" i="50"/>
  <c r="L27"/>
  <c r="A109" i="72"/>
  <c r="B87"/>
  <c r="D18" i="54"/>
  <c r="J17"/>
  <c r="D12"/>
  <c r="J15"/>
  <c r="J11"/>
  <c r="D15"/>
  <c r="B130" i="72"/>
  <c r="A130"/>
  <c r="C130"/>
  <c r="C96"/>
  <c r="B88"/>
  <c r="C88"/>
  <c r="B54"/>
  <c r="C54"/>
  <c r="A47"/>
  <c r="C47"/>
  <c r="E9" i="56"/>
  <c r="E16"/>
  <c r="E13"/>
  <c r="E10"/>
  <c r="A95" i="72"/>
  <c r="C95"/>
  <c r="A79"/>
  <c r="C79"/>
  <c r="A69"/>
  <c r="C69"/>
  <c r="A59"/>
  <c r="C59"/>
  <c r="D17" i="56"/>
  <c r="D13"/>
  <c r="D10"/>
  <c r="D18"/>
  <c r="D19"/>
  <c r="D14"/>
  <c r="J19"/>
  <c r="L11" i="54"/>
  <c r="L12"/>
  <c r="L10"/>
  <c r="L16"/>
  <c r="L20"/>
  <c r="L18" i="65"/>
  <c r="L22"/>
  <c r="L19"/>
  <c r="L17"/>
  <c r="L14"/>
  <c r="L9"/>
  <c r="L21"/>
  <c r="F18"/>
  <c r="F22"/>
  <c r="F19"/>
  <c r="G19" s="1"/>
  <c r="F17"/>
  <c r="F14"/>
  <c r="F9"/>
  <c r="F21"/>
  <c r="J15"/>
  <c r="D11"/>
  <c r="J12"/>
  <c r="D16"/>
  <c r="J10"/>
  <c r="D20"/>
  <c r="D13"/>
  <c r="D15"/>
  <c r="J18"/>
  <c r="D12"/>
  <c r="J22"/>
  <c r="D10"/>
  <c r="J19"/>
  <c r="B118" i="72"/>
  <c r="C118"/>
  <c r="A112"/>
  <c r="B94"/>
  <c r="C94"/>
  <c r="B86"/>
  <c r="C86"/>
  <c r="B78"/>
  <c r="C78"/>
  <c r="B58"/>
  <c r="C58"/>
  <c r="J19" i="50"/>
  <c r="J10"/>
  <c r="A115" i="72"/>
  <c r="A88"/>
  <c r="A60"/>
  <c r="A54"/>
  <c r="J12" i="56"/>
  <c r="J16"/>
  <c r="F14"/>
  <c r="E15"/>
  <c r="D9"/>
  <c r="L17"/>
  <c r="J10" i="54"/>
  <c r="L13"/>
  <c r="J18" i="56"/>
  <c r="L10"/>
  <c r="L13"/>
  <c r="L11"/>
  <c r="L16"/>
  <c r="F10"/>
  <c r="D11"/>
  <c r="E19"/>
  <c r="F13"/>
  <c r="D19" i="54"/>
  <c r="L19"/>
  <c r="D10"/>
  <c r="J14" i="50"/>
  <c r="E23"/>
  <c r="E28"/>
  <c r="E19"/>
  <c r="C107" i="72"/>
  <c r="J17" i="56"/>
  <c r="F13" i="50"/>
  <c r="E15"/>
  <c r="D9"/>
  <c r="E9" i="54"/>
  <c r="F12" i="50"/>
  <c r="F36" i="59"/>
  <c r="A122" i="72"/>
  <c r="A110"/>
  <c r="A106"/>
  <c r="A97"/>
  <c r="A93"/>
  <c r="A89"/>
  <c r="A82"/>
  <c r="A76"/>
  <c r="A70"/>
  <c r="A68"/>
  <c r="A63"/>
  <c r="A57"/>
  <c r="A53"/>
  <c r="A49"/>
  <c r="C43"/>
  <c r="C42"/>
  <c r="A118"/>
  <c r="A111"/>
  <c r="A107"/>
  <c r="A98"/>
  <c r="A94"/>
  <c r="A90"/>
  <c r="A86"/>
  <c r="A83"/>
  <c r="A78"/>
  <c r="A71"/>
  <c r="A65"/>
  <c r="A58"/>
  <c r="A52"/>
  <c r="A48"/>
  <c r="E29" i="59"/>
  <c r="E18"/>
  <c r="E12"/>
  <c r="E25"/>
  <c r="E21"/>
  <c r="E11"/>
  <c r="E32"/>
  <c r="E33"/>
  <c r="E13"/>
  <c r="E10"/>
  <c r="E28"/>
  <c r="E20"/>
  <c r="E30"/>
  <c r="E24"/>
  <c r="E26"/>
  <c r="E15"/>
  <c r="E16"/>
  <c r="E22"/>
  <c r="E14"/>
  <c r="E34"/>
  <c r="E31"/>
  <c r="E36"/>
  <c r="E17"/>
  <c r="E19"/>
  <c r="E23"/>
  <c r="E9"/>
  <c r="E35"/>
  <c r="E27"/>
  <c r="E17" i="56"/>
  <c r="D20" i="54"/>
  <c r="E16"/>
  <c r="J16"/>
  <c r="D17"/>
  <c r="E13"/>
  <c r="J13"/>
  <c r="E18"/>
  <c r="J18"/>
  <c r="E14"/>
  <c r="J14"/>
  <c r="J21" i="50"/>
  <c r="L14" i="54"/>
  <c r="L18"/>
  <c r="E19"/>
  <c r="J19"/>
  <c r="D16"/>
  <c r="E12"/>
  <c r="J12"/>
  <c r="D13"/>
  <c r="E21"/>
  <c r="J21"/>
  <c r="D33" i="59"/>
  <c r="J29"/>
  <c r="J18"/>
  <c r="D13"/>
  <c r="J12"/>
  <c r="D10"/>
  <c r="J25"/>
  <c r="D28"/>
  <c r="J21"/>
  <c r="D20"/>
  <c r="J11"/>
  <c r="D30"/>
  <c r="J32"/>
  <c r="D24"/>
  <c r="J33"/>
  <c r="D26"/>
  <c r="D15"/>
  <c r="J13"/>
  <c r="D16"/>
  <c r="J10"/>
  <c r="J28"/>
  <c r="D22"/>
  <c r="J20"/>
  <c r="D14"/>
  <c r="J30"/>
  <c r="D34"/>
  <c r="J24"/>
  <c r="D31"/>
  <c r="J26"/>
  <c r="D36"/>
  <c r="J15"/>
  <c r="D17"/>
  <c r="J16"/>
  <c r="D19"/>
  <c r="D23"/>
  <c r="J22"/>
  <c r="D9"/>
  <c r="J14"/>
  <c r="D35"/>
  <c r="J34"/>
  <c r="D27"/>
  <c r="J31"/>
  <c r="J36"/>
  <c r="D29"/>
  <c r="J17"/>
  <c r="D18"/>
  <c r="J19"/>
  <c r="D12"/>
  <c r="J23"/>
  <c r="D25"/>
  <c r="J9"/>
  <c r="D21"/>
  <c r="J35"/>
  <c r="D11"/>
  <c r="J27"/>
  <c r="D32"/>
  <c r="L36"/>
  <c r="L17"/>
  <c r="L19"/>
  <c r="L23"/>
  <c r="L9"/>
  <c r="L35"/>
  <c r="L27"/>
  <c r="L29"/>
  <c r="L18"/>
  <c r="L12"/>
  <c r="L25"/>
  <c r="L21"/>
  <c r="L11"/>
  <c r="L32"/>
  <c r="L33"/>
  <c r="L13"/>
  <c r="L10"/>
  <c r="L28"/>
  <c r="L20"/>
  <c r="L30"/>
  <c r="L24"/>
  <c r="L26"/>
  <c r="L15"/>
  <c r="L16"/>
  <c r="L22"/>
  <c r="L14"/>
  <c r="L34"/>
  <c r="L31"/>
  <c r="D14" i="54"/>
  <c r="J9"/>
  <c r="F31" i="59"/>
  <c r="F34"/>
  <c r="F14"/>
  <c r="F22"/>
  <c r="F16"/>
  <c r="F15"/>
  <c r="F26"/>
  <c r="F17" i="50"/>
  <c r="L17"/>
  <c r="D14"/>
  <c r="E18"/>
  <c r="J18"/>
  <c r="F9"/>
  <c r="F25"/>
  <c r="F16"/>
  <c r="L16"/>
  <c r="L31"/>
  <c r="L21"/>
  <c r="L12"/>
  <c r="D30"/>
  <c r="D23"/>
  <c r="D28"/>
  <c r="D22"/>
  <c r="D20"/>
  <c r="D19"/>
  <c r="D29"/>
  <c r="D24"/>
  <c r="E11"/>
  <c r="J11"/>
  <c r="E27"/>
  <c r="J27"/>
  <c r="E26"/>
  <c r="J26"/>
  <c r="D13"/>
  <c r="F24" i="59"/>
  <c r="F30"/>
  <c r="F20"/>
  <c r="F28"/>
  <c r="F10"/>
  <c r="F13"/>
  <c r="F33"/>
  <c r="E17" i="50"/>
  <c r="J17"/>
  <c r="F15"/>
  <c r="L15"/>
  <c r="D18"/>
  <c r="E9"/>
  <c r="J9"/>
  <c r="E25"/>
  <c r="J25"/>
  <c r="E16"/>
  <c r="J16"/>
  <c r="F31"/>
  <c r="F21"/>
  <c r="F10"/>
  <c r="L10"/>
  <c r="L30"/>
  <c r="L23"/>
  <c r="L28"/>
  <c r="L22"/>
  <c r="L20"/>
  <c r="L19"/>
  <c r="L29"/>
  <c r="D11"/>
  <c r="D27"/>
  <c r="D26"/>
  <c r="L26"/>
  <c r="J13"/>
  <c r="L13"/>
  <c r="F32" i="59"/>
  <c r="F11"/>
  <c r="F21"/>
  <c r="F25"/>
  <c r="F12"/>
  <c r="F18"/>
  <c r="F29"/>
  <c r="C135" i="72"/>
  <c r="C129"/>
  <c r="C128"/>
  <c r="C126"/>
  <c r="C124"/>
  <c r="A120"/>
  <c r="D17" i="50"/>
  <c r="J15"/>
  <c r="F14"/>
  <c r="D25"/>
  <c r="D16"/>
  <c r="E31"/>
  <c r="J31"/>
  <c r="E21"/>
  <c r="E12"/>
  <c r="J12"/>
  <c r="F30"/>
  <c r="F23"/>
  <c r="F28"/>
  <c r="F22"/>
  <c r="F20"/>
  <c r="F19"/>
  <c r="F29"/>
  <c r="F24"/>
  <c r="L24"/>
  <c r="L11"/>
  <c r="F27" i="59"/>
  <c r="F35"/>
  <c r="F9"/>
  <c r="F23"/>
  <c r="F19"/>
  <c r="F17"/>
  <c r="C38" i="72"/>
  <c r="I38"/>
  <c r="A38" s="1"/>
  <c r="K36"/>
  <c r="C36" s="1"/>
  <c r="I36"/>
  <c r="A36" s="1"/>
  <c r="K34"/>
  <c r="C34" s="1"/>
  <c r="I34"/>
  <c r="A34" s="1"/>
  <c r="K32"/>
  <c r="C32" s="1"/>
  <c r="I32"/>
  <c r="A32" s="1"/>
  <c r="K30"/>
  <c r="C30" s="1"/>
  <c r="I30"/>
  <c r="A30" s="1"/>
  <c r="K28"/>
  <c r="C28" s="1"/>
  <c r="I28"/>
  <c r="A28" s="1"/>
  <c r="K26"/>
  <c r="C26" s="1"/>
  <c r="I26"/>
  <c r="A26" s="1"/>
  <c r="K24"/>
  <c r="C24" s="1"/>
  <c r="I24"/>
  <c r="A24" s="1"/>
  <c r="K22"/>
  <c r="C22" s="1"/>
  <c r="I22"/>
  <c r="A22" s="1"/>
  <c r="K20"/>
  <c r="C20" s="1"/>
  <c r="I20"/>
  <c r="A20" s="1"/>
  <c r="K18"/>
  <c r="C18" s="1"/>
  <c r="I18"/>
  <c r="A18" s="1"/>
  <c r="K16"/>
  <c r="C16" s="1"/>
  <c r="I16"/>
  <c r="A16" s="1"/>
  <c r="K14"/>
  <c r="C14" s="1"/>
  <c r="I14"/>
  <c r="A14" s="1"/>
  <c r="K12"/>
  <c r="C12" s="1"/>
  <c r="I12"/>
  <c r="A12" s="1"/>
  <c r="K10"/>
  <c r="C10" s="1"/>
  <c r="I10"/>
  <c r="A10" s="1"/>
  <c r="K37"/>
  <c r="C37" s="1"/>
  <c r="K35"/>
  <c r="C35" s="1"/>
  <c r="K33"/>
  <c r="C33" s="1"/>
  <c r="K31"/>
  <c r="C31" s="1"/>
  <c r="C29"/>
  <c r="K27"/>
  <c r="C27" s="1"/>
  <c r="K25"/>
  <c r="C25" s="1"/>
  <c r="K23"/>
  <c r="C23" s="1"/>
  <c r="K21"/>
  <c r="C21" s="1"/>
  <c r="K19"/>
  <c r="C19" s="1"/>
  <c r="K17"/>
  <c r="C17" s="1"/>
  <c r="K15"/>
  <c r="C15" s="1"/>
  <c r="K13"/>
  <c r="C13" s="1"/>
  <c r="K11"/>
  <c r="C11" s="1"/>
  <c r="K9"/>
  <c r="C9" s="1"/>
  <c r="K19" i="38" l="1"/>
  <c r="G19" i="47"/>
  <c r="K33" i="46"/>
  <c r="G33"/>
  <c r="G33" i="43"/>
  <c r="K33"/>
  <c r="K22" i="38"/>
  <c r="G22"/>
  <c r="K16"/>
  <c r="G14"/>
  <c r="K14"/>
  <c r="G17"/>
  <c r="K17"/>
  <c r="G16"/>
  <c r="G19"/>
  <c r="G23" i="63"/>
  <c r="G23" i="46"/>
  <c r="G13" i="56"/>
  <c r="G21" i="61"/>
  <c r="K20" i="65"/>
  <c r="G18"/>
  <c r="G18" i="54"/>
  <c r="G11"/>
  <c r="G9"/>
  <c r="K10" i="53"/>
  <c r="G21" i="65"/>
  <c r="G9"/>
  <c r="K17"/>
  <c r="K14"/>
  <c r="K10"/>
  <c r="G22"/>
  <c r="G17"/>
  <c r="K18"/>
  <c r="G30" i="63"/>
  <c r="G24"/>
  <c r="G26"/>
  <c r="K20"/>
  <c r="G31"/>
  <c r="G27"/>
  <c r="G20"/>
  <c r="K21"/>
  <c r="G9"/>
  <c r="K27"/>
  <c r="G25"/>
  <c r="G10"/>
  <c r="K17"/>
  <c r="G21"/>
  <c r="G14"/>
  <c r="K29"/>
  <c r="G29"/>
  <c r="G18"/>
  <c r="G16"/>
  <c r="G11"/>
  <c r="K16"/>
  <c r="K22"/>
  <c r="K23"/>
  <c r="G19"/>
  <c r="G22" i="61"/>
  <c r="G20"/>
  <c r="G26"/>
  <c r="G13"/>
  <c r="K20"/>
  <c r="K21"/>
  <c r="G25"/>
  <c r="G16"/>
  <c r="K12"/>
  <c r="G12"/>
  <c r="G19"/>
  <c r="K22"/>
  <c r="K13"/>
  <c r="G18"/>
  <c r="K9"/>
  <c r="G9"/>
  <c r="K15"/>
  <c r="G15"/>
  <c r="G12" i="38"/>
  <c r="G29"/>
  <c r="G27"/>
  <c r="G13"/>
  <c r="K27"/>
  <c r="K12"/>
  <c r="G19" i="43"/>
  <c r="G32"/>
  <c r="G15"/>
  <c r="K31"/>
  <c r="K19"/>
  <c r="K25"/>
  <c r="G25"/>
  <c r="K30"/>
  <c r="G30"/>
  <c r="G27"/>
  <c r="G9"/>
  <c r="K16"/>
  <c r="K32"/>
  <c r="G31"/>
  <c r="G12" i="54"/>
  <c r="G21"/>
  <c r="G19"/>
  <c r="G12" i="53"/>
  <c r="G17"/>
  <c r="K15"/>
  <c r="K19"/>
  <c r="K9"/>
  <c r="G15"/>
  <c r="K22"/>
  <c r="K14"/>
  <c r="G16"/>
  <c r="K23"/>
  <c r="G23"/>
  <c r="K20"/>
  <c r="G19"/>
  <c r="G9"/>
  <c r="G14"/>
  <c r="K12"/>
  <c r="G35" i="46"/>
  <c r="G13"/>
  <c r="K13"/>
  <c r="K23"/>
  <c r="K21" i="54"/>
  <c r="K11"/>
  <c r="K9"/>
  <c r="K19"/>
  <c r="G23" i="47"/>
  <c r="G21"/>
  <c r="K22"/>
  <c r="G11"/>
  <c r="G22"/>
  <c r="K23"/>
  <c r="K25"/>
  <c r="G25"/>
  <c r="K13"/>
  <c r="G27"/>
  <c r="K21"/>
  <c r="K11"/>
  <c r="G12" i="56"/>
  <c r="G15"/>
  <c r="G17"/>
  <c r="G11"/>
  <c r="K12"/>
  <c r="K15"/>
  <c r="G12" i="50"/>
  <c r="G31"/>
  <c r="K12"/>
  <c r="G9"/>
  <c r="G21"/>
  <c r="K21"/>
  <c r="K28" i="46"/>
  <c r="G28"/>
  <c r="G14" i="47"/>
  <c r="K14"/>
  <c r="K15" i="54"/>
  <c r="G15"/>
  <c r="K16" i="56"/>
  <c r="G16"/>
  <c r="G15" i="47"/>
  <c r="K15"/>
  <c r="G17"/>
  <c r="K17"/>
  <c r="G18" i="46"/>
  <c r="K18"/>
  <c r="G17" i="61"/>
  <c r="K17"/>
  <c r="K21" i="46"/>
  <c r="G21"/>
  <c r="G14"/>
  <c r="K14"/>
  <c r="K24" i="47"/>
  <c r="G24"/>
  <c r="G10"/>
  <c r="K10"/>
  <c r="K19" i="56"/>
  <c r="G19"/>
  <c r="K18" i="47"/>
  <c r="G18"/>
  <c r="K9"/>
  <c r="G9"/>
  <c r="G12"/>
  <c r="K12"/>
  <c r="K22" i="46"/>
  <c r="G22"/>
  <c r="K14" i="56"/>
  <c r="G10" i="65"/>
  <c r="G22" i="63"/>
  <c r="K22" i="65"/>
  <c r="G22" i="53"/>
  <c r="K14" i="63"/>
  <c r="K19"/>
  <c r="K28"/>
  <c r="K25"/>
  <c r="G16" i="43"/>
  <c r="K25" i="61"/>
  <c r="G14" i="56"/>
  <c r="K30" i="47"/>
  <c r="G26" i="43"/>
  <c r="G20" i="53"/>
  <c r="G10"/>
  <c r="K11" i="56"/>
  <c r="G12" i="63"/>
  <c r="G25" i="38"/>
  <c r="K35" i="46"/>
  <c r="K13" i="56"/>
  <c r="K21" i="65"/>
  <c r="K10" i="54"/>
  <c r="G10"/>
  <c r="K15" i="65"/>
  <c r="G15"/>
  <c r="K11"/>
  <c r="G11"/>
  <c r="G24" i="46"/>
  <c r="K24"/>
  <c r="K27"/>
  <c r="G27"/>
  <c r="G29"/>
  <c r="K29"/>
  <c r="K20" i="47"/>
  <c r="G20"/>
  <c r="K29"/>
  <c r="G29"/>
  <c r="K11" i="53"/>
  <c r="G11"/>
  <c r="K31" i="46"/>
  <c r="G31"/>
  <c r="G15"/>
  <c r="K15"/>
  <c r="K9" i="56"/>
  <c r="G9"/>
  <c r="G12" i="65"/>
  <c r="K12"/>
  <c r="G13"/>
  <c r="K13"/>
  <c r="K16"/>
  <c r="G16"/>
  <c r="K18" i="56"/>
  <c r="G18"/>
  <c r="G28" i="47"/>
  <c r="K28"/>
  <c r="K20" i="46"/>
  <c r="G20"/>
  <c r="G16"/>
  <c r="K16"/>
  <c r="G34"/>
  <c r="K34"/>
  <c r="K12" i="63"/>
  <c r="K10" i="56"/>
  <c r="K17" i="53"/>
  <c r="K25" i="38"/>
  <c r="K12" i="54"/>
  <c r="G20" i="65"/>
  <c r="G10" i="56"/>
  <c r="K26" i="63"/>
  <c r="K17" i="56"/>
  <c r="K27" i="47"/>
  <c r="K19"/>
  <c r="K18" i="54"/>
  <c r="G28" i="63"/>
  <c r="G30" i="47"/>
  <c r="K18" i="61"/>
  <c r="G13" i="47"/>
  <c r="K9" i="65"/>
  <c r="G14"/>
  <c r="K19"/>
  <c r="K26" i="38"/>
  <c r="G26"/>
  <c r="K15" i="50"/>
  <c r="G15"/>
  <c r="K18" i="38"/>
  <c r="G18"/>
  <c r="K13" i="50"/>
  <c r="G13"/>
  <c r="K29"/>
  <c r="G29"/>
  <c r="K22"/>
  <c r="G22"/>
  <c r="G21" i="53"/>
  <c r="K21"/>
  <c r="K32" i="59"/>
  <c r="G32"/>
  <c r="G21"/>
  <c r="K21"/>
  <c r="K12"/>
  <c r="G12"/>
  <c r="G29"/>
  <c r="K29"/>
  <c r="K13" i="54"/>
  <c r="G13"/>
  <c r="K23" i="43"/>
  <c r="G23"/>
  <c r="K21"/>
  <c r="G21"/>
  <c r="G23" i="61"/>
  <c r="K23"/>
  <c r="K12" i="46"/>
  <c r="G12"/>
  <c r="G19"/>
  <c r="K19"/>
  <c r="K17"/>
  <c r="G17"/>
  <c r="K15" i="38"/>
  <c r="G15"/>
  <c r="K25" i="50"/>
  <c r="G25"/>
  <c r="K15" i="63"/>
  <c r="G15"/>
  <c r="G11" i="50"/>
  <c r="K11"/>
  <c r="K24"/>
  <c r="G24"/>
  <c r="G20"/>
  <c r="K20"/>
  <c r="K30"/>
  <c r="G30"/>
  <c r="G27" i="59"/>
  <c r="K27"/>
  <c r="K9"/>
  <c r="G9"/>
  <c r="G19"/>
  <c r="K19"/>
  <c r="K36"/>
  <c r="G36"/>
  <c r="G34"/>
  <c r="K34"/>
  <c r="G22"/>
  <c r="K22"/>
  <c r="K16"/>
  <c r="G16"/>
  <c r="G26"/>
  <c r="K26"/>
  <c r="K30"/>
  <c r="G30"/>
  <c r="G28"/>
  <c r="K28"/>
  <c r="K13"/>
  <c r="G13"/>
  <c r="K33"/>
  <c r="G33"/>
  <c r="G16" i="54"/>
  <c r="K16"/>
  <c r="G14" i="43"/>
  <c r="K14"/>
  <c r="K13"/>
  <c r="G13"/>
  <c r="K10"/>
  <c r="G10"/>
  <c r="G11" i="61"/>
  <c r="K11"/>
  <c r="K9" i="46"/>
  <c r="G9"/>
  <c r="K25"/>
  <c r="G25"/>
  <c r="K26"/>
  <c r="G26"/>
  <c r="K18" i="63"/>
  <c r="K11"/>
  <c r="K10"/>
  <c r="K27" i="43"/>
  <c r="K16" i="53"/>
  <c r="G13" i="63"/>
  <c r="K13"/>
  <c r="K28" i="38"/>
  <c r="G28"/>
  <c r="K17" i="50"/>
  <c r="G17"/>
  <c r="K20" i="38"/>
  <c r="G20"/>
  <c r="K27" i="50"/>
  <c r="G27"/>
  <c r="G23"/>
  <c r="K23"/>
  <c r="G13" i="53"/>
  <c r="K13"/>
  <c r="G11" i="59"/>
  <c r="K11"/>
  <c r="G16" i="47"/>
  <c r="K16"/>
  <c r="G29" i="43"/>
  <c r="K29"/>
  <c r="K20"/>
  <c r="G20"/>
  <c r="K18"/>
  <c r="G18"/>
  <c r="G22"/>
  <c r="K22"/>
  <c r="K17" i="54"/>
  <c r="G17"/>
  <c r="K26" i="47"/>
  <c r="G26"/>
  <c r="G24" i="43"/>
  <c r="K24"/>
  <c r="K17"/>
  <c r="G17"/>
  <c r="G28"/>
  <c r="K28"/>
  <c r="K32" i="46"/>
  <c r="G32"/>
  <c r="K31" i="50"/>
  <c r="K30" i="63"/>
  <c r="K16" i="61"/>
  <c r="G16" i="50"/>
  <c r="K16"/>
  <c r="G10" i="38"/>
  <c r="K10"/>
  <c r="K18" i="50"/>
  <c r="G18"/>
  <c r="K11" i="38"/>
  <c r="G11"/>
  <c r="G19" i="50"/>
  <c r="K19"/>
  <c r="K25" i="59"/>
  <c r="G25"/>
  <c r="K18"/>
  <c r="G18"/>
  <c r="K9" i="38"/>
  <c r="G9"/>
  <c r="G21"/>
  <c r="K21"/>
  <c r="K26" i="50"/>
  <c r="G26"/>
  <c r="K10"/>
  <c r="G10"/>
  <c r="G24" i="38"/>
  <c r="K24"/>
  <c r="K23"/>
  <c r="G23"/>
  <c r="K28" i="50"/>
  <c r="G28"/>
  <c r="G14"/>
  <c r="K14"/>
  <c r="G14" i="54"/>
  <c r="K14"/>
  <c r="K35" i="59"/>
  <c r="G35"/>
  <c r="G23"/>
  <c r="K23"/>
  <c r="G17"/>
  <c r="K17"/>
  <c r="G31"/>
  <c r="K31"/>
  <c r="G14"/>
  <c r="K14"/>
  <c r="K15"/>
  <c r="G15"/>
  <c r="G24"/>
  <c r="K24"/>
  <c r="G20"/>
  <c r="K20"/>
  <c r="K10"/>
  <c r="G10"/>
  <c r="K11" i="43"/>
  <c r="G11"/>
  <c r="K18" i="53"/>
  <c r="G18"/>
  <c r="G24" i="61"/>
  <c r="K24"/>
  <c r="K14"/>
  <c r="G14"/>
  <c r="K10"/>
  <c r="G10"/>
  <c r="G20" i="54"/>
  <c r="K20"/>
  <c r="G12" i="43"/>
  <c r="K12"/>
  <c r="K30" i="46"/>
  <c r="G30"/>
  <c r="K10"/>
  <c r="G10"/>
  <c r="G11"/>
  <c r="K11"/>
  <c r="K29" i="38"/>
  <c r="K13"/>
  <c r="K9" i="50"/>
  <c r="K24" i="63"/>
  <c r="K31"/>
  <c r="K9" i="43"/>
  <c r="K26"/>
  <c r="K15"/>
  <c r="K9" i="63"/>
  <c r="K19" i="61"/>
  <c r="K26"/>
</calcChain>
</file>

<file path=xl/sharedStrings.xml><?xml version="1.0" encoding="utf-8"?>
<sst xmlns="http://schemas.openxmlformats.org/spreadsheetml/2006/main" count="8161" uniqueCount="925">
  <si>
    <t xml:space="preserve">Feb 3 </t>
  </si>
  <si>
    <t xml:space="preserve">All schools and parishes are responsible for entering the scores for games played in their respective gyms and for updating the opponent for the next game on the CMLA website </t>
  </si>
  <si>
    <t>9:00 a.m.; 10:15 a.m.; 11:30 a.m.; 12:45 p.m.; 2:00 p.m.; 3:15 p.m.; and 4:30 p.m.</t>
  </si>
  <si>
    <t>JOE6G1</t>
  </si>
  <si>
    <t>SJN6G1</t>
  </si>
  <si>
    <t>PIN6G1</t>
  </si>
  <si>
    <t>CTK6G1</t>
  </si>
  <si>
    <t>SPC6G1</t>
  </si>
  <si>
    <t>STM6G1</t>
  </si>
  <si>
    <t>JUD6G1</t>
  </si>
  <si>
    <t>IHM6G1</t>
  </si>
  <si>
    <t>BRG6G1</t>
  </si>
  <si>
    <t>OLA6G1</t>
  </si>
  <si>
    <t>OLA6G2</t>
  </si>
  <si>
    <t>CTK6G2</t>
  </si>
  <si>
    <t>6th Girl's Regular Season Standings</t>
  </si>
  <si>
    <t>7th Girl's Regular Season Standings</t>
  </si>
  <si>
    <t>BRG7G1</t>
  </si>
  <si>
    <t>CTK7G1</t>
  </si>
  <si>
    <t>IHM7G1</t>
  </si>
  <si>
    <t>JOE7G1</t>
  </si>
  <si>
    <t>JUD7G1</t>
  </si>
  <si>
    <t>OLA7G1</t>
  </si>
  <si>
    <t>SJN7G1</t>
  </si>
  <si>
    <t>SPC7G1</t>
  </si>
  <si>
    <t>STM7G1</t>
  </si>
  <si>
    <t>CTK8G1</t>
  </si>
  <si>
    <t>IHM8G1</t>
  </si>
  <si>
    <t>JOE8G1</t>
  </si>
  <si>
    <t>JUD8G1</t>
  </si>
  <si>
    <t>OLA8G1</t>
  </si>
  <si>
    <t>SPC8G1</t>
  </si>
  <si>
    <t>STM8G1</t>
  </si>
  <si>
    <t>Standings and Tie-Breaker Guidelines</t>
  </si>
  <si>
    <t>1. Head-to-Head record</t>
  </si>
  <si>
    <t>4th Boy's Regular Season Standings</t>
  </si>
  <si>
    <t>OLA4B1</t>
  </si>
  <si>
    <t>JUD4B2</t>
  </si>
  <si>
    <t>STM4B1</t>
  </si>
  <si>
    <t>SPC4B2</t>
  </si>
  <si>
    <t>BRG4B1</t>
  </si>
  <si>
    <t>HSP4B1</t>
  </si>
  <si>
    <t>SJN4B1</t>
  </si>
  <si>
    <t>IHM4B1</t>
  </si>
  <si>
    <t>JOE4B1</t>
  </si>
  <si>
    <t>SPC4B1</t>
  </si>
  <si>
    <t>IHM4B2</t>
  </si>
  <si>
    <t>CTK4B2</t>
  </si>
  <si>
    <t>STM4B2</t>
  </si>
  <si>
    <t>BRG4B2</t>
  </si>
  <si>
    <t>OLA4B2</t>
  </si>
  <si>
    <t>SJN4B2</t>
  </si>
  <si>
    <t>CTK4B1</t>
  </si>
  <si>
    <t>JUD4B1</t>
  </si>
  <si>
    <t>4th Girl's Regular Season Standings</t>
  </si>
  <si>
    <t>3rd Girl's Regular Season Standings</t>
  </si>
  <si>
    <t>BRG3B1</t>
  </si>
  <si>
    <t>CTK3B1</t>
  </si>
  <si>
    <t>HSP3B1</t>
  </si>
  <si>
    <t>IHM3B1</t>
  </si>
  <si>
    <t>JOE3B1</t>
  </si>
  <si>
    <t>JUD3B1</t>
  </si>
  <si>
    <t>OLA3B1</t>
  </si>
  <si>
    <t>SJN3B1</t>
  </si>
  <si>
    <t>SPC3B1</t>
  </si>
  <si>
    <t>STM3B1</t>
  </si>
  <si>
    <t>BRG3B2</t>
  </si>
  <si>
    <t>CTK3B2</t>
  </si>
  <si>
    <t>JUD3B2</t>
  </si>
  <si>
    <t>OLA3B2</t>
  </si>
  <si>
    <t>SPC3B2</t>
  </si>
  <si>
    <t>STM3B2</t>
  </si>
  <si>
    <t>3rd Boy's Regular Season Standings</t>
  </si>
  <si>
    <t>JOE4G1</t>
  </si>
  <si>
    <t>IHM4G1</t>
  </si>
  <si>
    <t>STM4G1</t>
  </si>
  <si>
    <t>CTK4G2</t>
  </si>
  <si>
    <t>BRG4G1</t>
  </si>
  <si>
    <t>OLA4G1</t>
  </si>
  <si>
    <t>SPC4G1</t>
  </si>
  <si>
    <t>HSP4G1</t>
  </si>
  <si>
    <t>JUD4G1</t>
  </si>
  <si>
    <t>CTK4G1</t>
  </si>
  <si>
    <t>OLA3G1</t>
  </si>
  <si>
    <t>JUD3G1</t>
  </si>
  <si>
    <t>CTK3G1</t>
  </si>
  <si>
    <t>HSP3G1</t>
  </si>
  <si>
    <t>IHM3G1</t>
  </si>
  <si>
    <t>BRG3G1</t>
  </si>
  <si>
    <t>JOE3G1</t>
  </si>
  <si>
    <t>CTK3G2</t>
  </si>
  <si>
    <t xml:space="preserve">Teams will be seeded for tournament play based on their regular season won-loss record.  Teams who are tied at the end of the regular season </t>
  </si>
  <si>
    <t>will use the following tiebreaker:</t>
  </si>
  <si>
    <t xml:space="preserve">6.5.2 - Regular Season Standings and Tournament Seeding: </t>
  </si>
  <si>
    <t>3rd through 8th Grade Final Standings</t>
  </si>
  <si>
    <t>Sweet 16</t>
  </si>
  <si>
    <t>Final 4</t>
  </si>
  <si>
    <t>Championship</t>
  </si>
  <si>
    <t>Play In Games</t>
  </si>
  <si>
    <t>Champions</t>
  </si>
  <si>
    <t>5th Grade Girl's Bracket</t>
  </si>
  <si>
    <t>5th Grade Boy's Bracket</t>
  </si>
  <si>
    <t>6th Grade Girl's Bracket</t>
  </si>
  <si>
    <t>6th Grade Boy's Bracket</t>
  </si>
  <si>
    <t>7th Grade Girl's Bracket</t>
  </si>
  <si>
    <t>7th Grade Boy's Bracket</t>
  </si>
  <si>
    <t>8th Grade Girl's Bracket</t>
  </si>
  <si>
    <t>8th Grade Boy's Bracket</t>
  </si>
  <si>
    <t>Tournament Co-Hosts</t>
  </si>
  <si>
    <t>Tournament Dates and Times</t>
  </si>
  <si>
    <t>Locations:</t>
  </si>
  <si>
    <t>Game Times:</t>
  </si>
  <si>
    <t>Date:</t>
  </si>
  <si>
    <t>9:00 a.m.; 10:15 a.m.; 11:30 a.m.; 12:45 p.m.; 2:00 p.m.; 3:15 p.m.; 4:30 p.m.; and 5:45 p.m.</t>
  </si>
  <si>
    <t>Elite 8</t>
  </si>
  <si>
    <t>6:30 p.m.; 7:45 p.m.</t>
  </si>
  <si>
    <t>Championship Saturday</t>
  </si>
  <si>
    <t>Website</t>
  </si>
  <si>
    <t>Date</t>
  </si>
  <si>
    <t>Time</t>
  </si>
  <si>
    <t>Location</t>
  </si>
  <si>
    <t>Group</t>
  </si>
  <si>
    <t>Team A</t>
  </si>
  <si>
    <t>Team B</t>
  </si>
  <si>
    <t>Forfeits</t>
  </si>
  <si>
    <t>Score</t>
  </si>
  <si>
    <t>STM5G1</t>
  </si>
  <si>
    <t>OLA5G1</t>
  </si>
  <si>
    <t>SPC5G1</t>
  </si>
  <si>
    <t>BRG5G1</t>
  </si>
  <si>
    <t>PIN5G1</t>
  </si>
  <si>
    <t>CTK5G1</t>
  </si>
  <si>
    <t>JOE5G1</t>
  </si>
  <si>
    <t>JUD5G1</t>
  </si>
  <si>
    <t>SJN5G1</t>
  </si>
  <si>
    <t>CTK5G2</t>
  </si>
  <si>
    <t>IHM5G1</t>
  </si>
  <si>
    <t>5th Girl's Regular Season Standings</t>
  </si>
  <si>
    <t>Seed</t>
  </si>
  <si>
    <t>Team</t>
  </si>
  <si>
    <t>W</t>
  </si>
  <si>
    <t>L</t>
  </si>
  <si>
    <t>T</t>
  </si>
  <si>
    <t>PTS</t>
  </si>
  <si>
    <t>PF</t>
  </si>
  <si>
    <t>PA</t>
  </si>
  <si>
    <t>PCT</t>
  </si>
  <si>
    <t>5th Boy's Regular Season Standings</t>
  </si>
  <si>
    <t>HSP5G1</t>
  </si>
  <si>
    <t>Date &amp; Time</t>
  </si>
  <si>
    <t>BRG5B1</t>
  </si>
  <si>
    <t>CTK5B1</t>
  </si>
  <si>
    <t>IHM5B1</t>
  </si>
  <si>
    <t>JOE5B1</t>
  </si>
  <si>
    <t>JUD5B1</t>
  </si>
  <si>
    <t>OLA5B1</t>
  </si>
  <si>
    <t>PIN5B1</t>
  </si>
  <si>
    <t>SJN5B1</t>
  </si>
  <si>
    <t>SPC5B1</t>
  </si>
  <si>
    <t>STM5B1</t>
  </si>
  <si>
    <t>BRG5B2</t>
  </si>
  <si>
    <t>CTK5B2</t>
  </si>
  <si>
    <t>IHM5B2</t>
  </si>
  <si>
    <t>JUD5B2</t>
  </si>
  <si>
    <t>OLA5B2</t>
  </si>
  <si>
    <t>SJN5B2</t>
  </si>
  <si>
    <t>SPC5B2</t>
  </si>
  <si>
    <t>STM5B2</t>
  </si>
  <si>
    <t>OLA6B1</t>
  </si>
  <si>
    <t>STM6B2</t>
  </si>
  <si>
    <t>CTK6B1</t>
  </si>
  <si>
    <t>HSP6B1</t>
  </si>
  <si>
    <t>SPC6B2</t>
  </si>
  <si>
    <t>JUD6B1</t>
  </si>
  <si>
    <t>BRG6B2</t>
  </si>
  <si>
    <t>CTK6B2</t>
  </si>
  <si>
    <t>IHM6B1</t>
  </si>
  <si>
    <t>JOE6B1</t>
  </si>
  <si>
    <t>6th Boy's Regular Season Standings</t>
  </si>
  <si>
    <t>BRG6B1</t>
  </si>
  <si>
    <t>PIN6B1</t>
  </si>
  <si>
    <t>SPC6B1</t>
  </si>
  <si>
    <t>STM6B1</t>
  </si>
  <si>
    <t>JUD6B2</t>
  </si>
  <si>
    <t>OLA6B2</t>
  </si>
  <si>
    <t>JUD6B3</t>
  </si>
  <si>
    <t>7th Boy's Regular Season Standings</t>
  </si>
  <si>
    <t>PIN7B1</t>
  </si>
  <si>
    <t>IHM7B1</t>
  </si>
  <si>
    <t>STM7B1</t>
  </si>
  <si>
    <t>CTK7B1</t>
  </si>
  <si>
    <t>IHM7B2</t>
  </si>
  <si>
    <t>BRG7B1</t>
  </si>
  <si>
    <t>SPC7B1</t>
  </si>
  <si>
    <t>OLA7B1</t>
  </si>
  <si>
    <t>JUD7B2</t>
  </si>
  <si>
    <t>JOE7B1</t>
  </si>
  <si>
    <t>JUD7B1</t>
  </si>
  <si>
    <t>STM7B2</t>
  </si>
  <si>
    <t>8th Boy's Regular Season Standings</t>
  </si>
  <si>
    <t>BRG8B1</t>
  </si>
  <si>
    <t>CTK8B1</t>
  </si>
  <si>
    <t>IHM8B1</t>
  </si>
  <si>
    <t>JOE8B1</t>
  </si>
  <si>
    <t>JUD8B1</t>
  </si>
  <si>
    <t>OLA8B1</t>
  </si>
  <si>
    <t>SCL8B1</t>
  </si>
  <si>
    <t>SPC8B1</t>
  </si>
  <si>
    <t>STM8B1</t>
  </si>
  <si>
    <t>CTK8B2</t>
  </si>
  <si>
    <t>JUD8B2</t>
  </si>
  <si>
    <t>8th Girl's Regular Season Standings</t>
  </si>
  <si>
    <t>SCS3B1</t>
  </si>
  <si>
    <t>BRG4G2</t>
  </si>
  <si>
    <t>NDA4G1</t>
  </si>
  <si>
    <t>NDA4B1</t>
  </si>
  <si>
    <t>PIN5G2</t>
  </si>
  <si>
    <t>SCS5B1</t>
  </si>
  <si>
    <t>HSP6G1</t>
  </si>
  <si>
    <t>PIN6B2</t>
  </si>
  <si>
    <t>SJN6B1</t>
  </si>
  <si>
    <t>SJN8G1</t>
  </si>
  <si>
    <t>STM8B2</t>
  </si>
  <si>
    <t>Plus/Minus</t>
  </si>
  <si>
    <t>Forfeit</t>
  </si>
  <si>
    <t>Won</t>
  </si>
  <si>
    <t>Lost</t>
  </si>
  <si>
    <t>Tie</t>
  </si>
  <si>
    <t>8B</t>
  </si>
  <si>
    <t>8G</t>
  </si>
  <si>
    <t>7B</t>
  </si>
  <si>
    <t>7G</t>
  </si>
  <si>
    <t>6B</t>
  </si>
  <si>
    <t>6G</t>
  </si>
  <si>
    <t>5B</t>
  </si>
  <si>
    <t>5G</t>
  </si>
  <si>
    <t>JOE</t>
  </si>
  <si>
    <t>11:30 a.m.</t>
  </si>
  <si>
    <t>12:45 p.m.</t>
  </si>
  <si>
    <t>BRG</t>
  </si>
  <si>
    <t>10:15 a.m.</t>
  </si>
  <si>
    <t>JUD</t>
  </si>
  <si>
    <t>OLA</t>
  </si>
  <si>
    <t>SPC</t>
  </si>
  <si>
    <t>HSP</t>
  </si>
  <si>
    <t>SCL</t>
  </si>
  <si>
    <t>5th/6th/7th/8th Grade Boy's and Girl's Tournament Brackets</t>
  </si>
  <si>
    <t>6.4.1 - Unequals Number of Games:  In the event teams have an unequal number of games played due to the league schedulting and both (or multiple) teams are undefeated, all teams involved will share the regular season title.</t>
  </si>
  <si>
    <t>2. Head-to-Head point-differential (if more than 2 teams)</t>
  </si>
  <si>
    <t>3. Common Opponent(s) record</t>
  </si>
  <si>
    <t>4. Common Opponent(s) point-differential</t>
  </si>
  <si>
    <t>5. Season point differential (15 point or 12 point max. per game depending on grade)</t>
  </si>
  <si>
    <t>6. Coin Flip, or if more than two teams draw names out of a hat</t>
  </si>
  <si>
    <t>CTK</t>
  </si>
  <si>
    <t>NDA8B1</t>
  </si>
  <si>
    <t>SCS8B1</t>
  </si>
  <si>
    <t>IHM8B2</t>
  </si>
  <si>
    <t>SCS8G1</t>
  </si>
  <si>
    <t>IHM8G2</t>
  </si>
  <si>
    <t>STM8G2</t>
  </si>
  <si>
    <t>SCL7B1</t>
  </si>
  <si>
    <t>BRG7B2</t>
  </si>
  <si>
    <t>SPC7B2</t>
  </si>
  <si>
    <t>SJN6B2</t>
  </si>
  <si>
    <t>SPC6B3</t>
  </si>
  <si>
    <t>NDA5B1</t>
  </si>
  <si>
    <t>PIN5B2</t>
  </si>
  <si>
    <t>JUD5B3</t>
  </si>
  <si>
    <t>NDA3B1</t>
  </si>
  <si>
    <t>SCS4B1</t>
  </si>
  <si>
    <t>SPC3G1</t>
  </si>
  <si>
    <t>NDA6G1</t>
  </si>
  <si>
    <t>STM</t>
  </si>
  <si>
    <t>IHM</t>
  </si>
  <si>
    <t>** Note - for the first round of all 5th, 6th, 7th and 8th grade tournaments the CMLA Board reserves the right to not have two teams from the same school play each other.</t>
  </si>
  <si>
    <t>NDA3G1</t>
  </si>
  <si>
    <t>BRG6G2</t>
  </si>
  <si>
    <t>OLA7G2</t>
  </si>
  <si>
    <t>SCS6B1</t>
  </si>
  <si>
    <t>SJN7B2</t>
  </si>
  <si>
    <t>SJN7B1</t>
  </si>
  <si>
    <t>OLA7B2</t>
  </si>
  <si>
    <t>SPC8B2</t>
  </si>
  <si>
    <t>BRG8B2</t>
  </si>
  <si>
    <t>SCS</t>
  </si>
  <si>
    <t>Home</t>
  </si>
  <si>
    <t>Visitor</t>
  </si>
  <si>
    <t>OLA8B2</t>
  </si>
  <si>
    <t>SJN8B1</t>
  </si>
  <si>
    <t>SPC8B3</t>
  </si>
  <si>
    <t>CTK7B2</t>
  </si>
  <si>
    <t>PIN7B2</t>
  </si>
  <si>
    <t>JUD7B3</t>
  </si>
  <si>
    <t>SCS7B1</t>
  </si>
  <si>
    <t>CTK6B3</t>
  </si>
  <si>
    <t>NDA5B2</t>
  </si>
  <si>
    <t>NDA5G1</t>
  </si>
  <si>
    <t>JUD4G2</t>
  </si>
  <si>
    <t>STM3G1</t>
  </si>
  <si>
    <t>BYE</t>
  </si>
  <si>
    <t>Regular Season</t>
  </si>
  <si>
    <t>1 &amp; 2.  Two teams did not play head-to-head</t>
  </si>
  <si>
    <t>1 &amp; 2.  Four teams did not play head-to-head</t>
  </si>
  <si>
    <t>1 &amp; 2.  Three teams did not play head-to-head</t>
  </si>
  <si>
    <t>Tie-Breakers</t>
  </si>
  <si>
    <t>1 &amp; 2.  Five teams did not play head-to-head</t>
  </si>
  <si>
    <t>JUD8B3</t>
  </si>
  <si>
    <t>NDA7G1</t>
  </si>
  <si>
    <t>HSP4B2</t>
  </si>
  <si>
    <t>SCL4B1</t>
  </si>
  <si>
    <t>JOE4B2</t>
  </si>
  <si>
    <t>3 &amp; 4. No Common Opponents</t>
  </si>
  <si>
    <t>5. Season Point Differential (see Plus/Minus Column)</t>
  </si>
  <si>
    <t>Seeds 10 &amp; 11</t>
  </si>
  <si>
    <t>Seeds 4 &amp; 5</t>
  </si>
  <si>
    <t>Seeds 12, 13 &amp; 14</t>
  </si>
  <si>
    <t>Seeds 6 &amp; 7</t>
  </si>
  <si>
    <t>Seeds 13 &amp; 14</t>
  </si>
  <si>
    <t>Seeds 8 &amp; 9</t>
  </si>
  <si>
    <t>Seeds 15, 16, 17 &amp; 18</t>
  </si>
  <si>
    <t>Play-in Games</t>
  </si>
  <si>
    <t>6:00 p.m. and 7:00 p.m.</t>
  </si>
  <si>
    <t>SCL8B2</t>
  </si>
  <si>
    <t>SJN8B2</t>
  </si>
  <si>
    <t>Seeds 2 &amp; 3</t>
  </si>
  <si>
    <t>1 &amp; 2.  Teams did not play head-to-head</t>
  </si>
  <si>
    <t>BRG8G1</t>
  </si>
  <si>
    <t>NDA8G1</t>
  </si>
  <si>
    <t>OLA8G2</t>
  </si>
  <si>
    <t>Seeds 7 &amp; 8</t>
  </si>
  <si>
    <t>Seeds 12 &amp; 13</t>
  </si>
  <si>
    <t>JOE7B2</t>
  </si>
  <si>
    <t>JOE7B3</t>
  </si>
  <si>
    <t>SPC7B3</t>
  </si>
  <si>
    <t>Seeds 1 &amp; 2</t>
  </si>
  <si>
    <t>Seeds 21, 22 &amp; 23</t>
  </si>
  <si>
    <t>CTK7G2</t>
  </si>
  <si>
    <t>PIN7G1</t>
  </si>
  <si>
    <t>Seeds 3 &amp; 4</t>
  </si>
  <si>
    <t>NDA6B1</t>
  </si>
  <si>
    <t>OLA6B3</t>
  </si>
  <si>
    <t>TRN6B1</t>
  </si>
  <si>
    <t>IHM6G2</t>
  </si>
  <si>
    <t>JUD6G2</t>
  </si>
  <si>
    <t>SCL6G1</t>
  </si>
  <si>
    <t>SCS6G1</t>
  </si>
  <si>
    <t>SJN6G2</t>
  </si>
  <si>
    <t>SPC6G2</t>
  </si>
  <si>
    <t>Seeds 18 &amp; 19</t>
  </si>
  <si>
    <t>HSP5B1</t>
  </si>
  <si>
    <t>HSP5B2</t>
  </si>
  <si>
    <t>JOE5B2</t>
  </si>
  <si>
    <t>JOE5B3</t>
  </si>
  <si>
    <t>SCL5B1</t>
  </si>
  <si>
    <t>SCS5B2</t>
  </si>
  <si>
    <t>TRN5B1</t>
  </si>
  <si>
    <t>STM5G2</t>
  </si>
  <si>
    <t>TRN5G1</t>
  </si>
  <si>
    <t>Seeds 4, 5 &amp; 6</t>
  </si>
  <si>
    <t>OLA4G2</t>
  </si>
  <si>
    <t>SPC4G2</t>
  </si>
  <si>
    <t>IHM3B2</t>
  </si>
  <si>
    <t>TRN3B1</t>
  </si>
  <si>
    <t>3. Common Opponents -- OLA (2-3) CTK &amp; SJN (1-4)</t>
  </si>
  <si>
    <t>4. Common Opponents +/- -- SJN -16; CTK - 33</t>
  </si>
  <si>
    <t>3. Common Opponents -- NDA2 &amp; STM2 (1 - 3); NDA1 &amp; IHM1 (0 - 4)</t>
  </si>
  <si>
    <t>4. Common Opponents +/-  -- NDA2 (-32); STM2 (-34) &amp; NDA1 (-51); IHM2 (-53)</t>
  </si>
  <si>
    <t>3. Common Opponents -- both teams 5 - 0</t>
  </si>
  <si>
    <t>Runner-up - BRG6B2</t>
  </si>
  <si>
    <t>SJN</t>
  </si>
  <si>
    <t xml:space="preserve">Feb 2 </t>
  </si>
  <si>
    <t>8:00 p.m.</t>
  </si>
  <si>
    <t>7:00 p.m.</t>
  </si>
  <si>
    <t>9:00 a.m.</t>
  </si>
  <si>
    <t>2:00 p.m.</t>
  </si>
  <si>
    <t>4:30 p.m.</t>
  </si>
  <si>
    <t>3:30 p.m.</t>
  </si>
  <si>
    <t>1:00 p.m.</t>
  </si>
  <si>
    <t>7:45 p.m.</t>
  </si>
  <si>
    <t>3:15 p.m.</t>
  </si>
  <si>
    <t>4:45 p.m.</t>
  </si>
  <si>
    <t>2:15 p.m.</t>
  </si>
  <si>
    <t>6:30 p.m.</t>
  </si>
  <si>
    <t>6:00 p.m.</t>
  </si>
  <si>
    <t>5:45 p.m.</t>
  </si>
  <si>
    <t>3:00 p.m.</t>
  </si>
  <si>
    <t>12:30 p.m.</t>
  </si>
  <si>
    <t>11:15 a.m.</t>
  </si>
  <si>
    <t>10:00 a.m.</t>
  </si>
  <si>
    <t>1:45 p.m.</t>
  </si>
  <si>
    <t>6:45 p.m.</t>
  </si>
  <si>
    <t>5:30 p.m.</t>
  </si>
  <si>
    <t>4:15 p.m.</t>
  </si>
  <si>
    <t>6:00 p.m., 7:00 p.m. and 8:00 p.m.</t>
  </si>
  <si>
    <t>7:00 p.m. and 8:00 p.m.</t>
  </si>
  <si>
    <t>10:15 a.m.; 11:30 a.m.; 12:45 p.m.; 2:00 p.m.; 3:15 p.m.; and 4:30 p.m.</t>
  </si>
  <si>
    <t>10:15 a.m.; 11:30 a.m.; 12:45 p.m.; 2:00 p.m.; 3:15 p.m.; 4:30 p.m. and 5:45 p.m.</t>
  </si>
  <si>
    <t>THIS MUST BE DONE NO LATER THAN 9PM ON EACH DAY OF THE TOURNAMENT</t>
  </si>
  <si>
    <t>Runner-up - NDA3G1</t>
  </si>
  <si>
    <t>Home Team ID</t>
  </si>
  <si>
    <t>Visiting Team ID</t>
  </si>
  <si>
    <t>Game Name</t>
  </si>
  <si>
    <t>Game Schedule</t>
  </si>
  <si>
    <t>Game Description</t>
  </si>
  <si>
    <t>Start Date</t>
  </si>
  <si>
    <t>Start Time</t>
  </si>
  <si>
    <t>End Time</t>
  </si>
  <si>
    <t>Time TBA?</t>
  </si>
  <si>
    <t>Location ID</t>
  </si>
  <si>
    <t>TBA</t>
  </si>
  <si>
    <t>Christ the King</t>
  </si>
  <si>
    <t>HSH</t>
  </si>
  <si>
    <t>Holy Spirit Prep - High School Gym</t>
  </si>
  <si>
    <t>Holy Spirit Prep - Lower School Gym</t>
  </si>
  <si>
    <t>Immaculate Heart of Mary</t>
  </si>
  <si>
    <t>Our Lady of Assumption</t>
  </si>
  <si>
    <t>PIN</t>
  </si>
  <si>
    <t>Pinecrest Academy</t>
  </si>
  <si>
    <t>St. Brigid</t>
  </si>
  <si>
    <t>St. Catherine of Siena Catholic School</t>
  </si>
  <si>
    <t>St. John Neumann</t>
  </si>
  <si>
    <t>St. Joseph</t>
  </si>
  <si>
    <t>St. Jude</t>
  </si>
  <si>
    <t>St. Peter Chanel</t>
  </si>
  <si>
    <t>St. Peter Claver</t>
  </si>
  <si>
    <t>St. Thomas More</t>
  </si>
  <si>
    <t>TRN</t>
  </si>
  <si>
    <t>Transfiguration Catholic Church</t>
  </si>
  <si>
    <t>TBD</t>
  </si>
  <si>
    <t>2012-2013</t>
  </si>
  <si>
    <t>2012-2013 Tournament Overview</t>
  </si>
  <si>
    <t>2012-2013 Tournament</t>
  </si>
  <si>
    <t>2012-2013 Regular Season Standings and Tournament Seeding</t>
  </si>
  <si>
    <t>Thursday, January 31, 2013</t>
  </si>
  <si>
    <t>Friday, February 1, 2013</t>
  </si>
  <si>
    <t>Saturday, February 2, 2013</t>
  </si>
  <si>
    <t>Sunday, February 3, 2013</t>
  </si>
  <si>
    <t>Wednesday, February 6, 2013</t>
  </si>
  <si>
    <t>Saturday, February 9, 2013</t>
  </si>
  <si>
    <t>BT</t>
  </si>
  <si>
    <t>5th Grade - St. John Nuemann and St. Peter Chanel</t>
  </si>
  <si>
    <t>6th Grade - St. Joesph and St. Peter Claver</t>
  </si>
  <si>
    <t>7th Grade - Immaculate Heart of Mary and St. Brigid</t>
  </si>
  <si>
    <t>8th Grade - St. Jude and St. Thomas More</t>
  </si>
  <si>
    <t>Championship Saturday - St. Peter Chanel @ Blessed Trinity High School</t>
  </si>
  <si>
    <t>2012-2013 Season</t>
  </si>
  <si>
    <t>11/3/12 TBA</t>
  </si>
  <si>
    <t>BYE Week</t>
  </si>
  <si>
    <t>11/3/12 11:00 AM -12:00 PM</t>
  </si>
  <si>
    <t>TRN8B1</t>
  </si>
  <si>
    <t>11/3/12 5:00 PM -6:00 PM</t>
  </si>
  <si>
    <t>11/3/12 6:00 PM -7:00 PM</t>
  </si>
  <si>
    <t>JOE8B2</t>
  </si>
  <si>
    <t>11/3/12 7:00 PM -8:00 PM</t>
  </si>
  <si>
    <t>11/3/12 8:00 PM -9:00 PM</t>
  </si>
  <si>
    <t>OLA8B3</t>
  </si>
  <si>
    <t>11/10/12 TBA</t>
  </si>
  <si>
    <t>11/10/12 4:00 PM -5:00 PM</t>
  </si>
  <si>
    <t>11/10/12 5:00 PM -6:00 PM</t>
  </si>
  <si>
    <t>11/10/12 6:00 PM -7:00 PM</t>
  </si>
  <si>
    <t>11/10/12 7:00 PM -8:00 PM</t>
  </si>
  <si>
    <t>11/10/12 8:00 PM -9:00 PM</t>
  </si>
  <si>
    <t>11/17/12 TBA</t>
  </si>
  <si>
    <t>11/17/12 2:00 PM -3:00 PM</t>
  </si>
  <si>
    <t>11/17/12 4:00 PM -5:00 PM</t>
  </si>
  <si>
    <t>11/17/12 5:00 PM -6:00 PM</t>
  </si>
  <si>
    <t>11/17/12 6:00 PM -7:00 PM</t>
  </si>
  <si>
    <t>11/17/12 7:00 PM -8:00 PM</t>
  </si>
  <si>
    <t>11/17/12 8:00 PM -9:00 PM</t>
  </si>
  <si>
    <t>12/1/12 TBA</t>
  </si>
  <si>
    <t>12/1/12 11:00 AM -12:00 PM</t>
  </si>
  <si>
    <t>12/1/12 4:00 PM -5:00 PM</t>
  </si>
  <si>
    <t>12/1/12 5:00 PM -6:00 PM</t>
  </si>
  <si>
    <t>12/1/12 6:00 PM -7:00 PM</t>
  </si>
  <si>
    <t>12/1/12 7:00 PM -8:00 PM</t>
  </si>
  <si>
    <t>12/1/12 8:00 PM -9:00 PM</t>
  </si>
  <si>
    <t>12/8/12 TBA</t>
  </si>
  <si>
    <t>12/8/12 11:00 AM -12:00 PM</t>
  </si>
  <si>
    <t>12/8/12 5:00 PM -6:00 PM</t>
  </si>
  <si>
    <t>12/8/12 6:00 PM -7:00 PM</t>
  </si>
  <si>
    <t>12/8/12 7:00 PM -8:00 PM</t>
  </si>
  <si>
    <t>12/8/12 8:00 PM -9:00 PM</t>
  </si>
  <si>
    <t>12/15/12 TBA</t>
  </si>
  <si>
    <t>12/15/12 3:00 PM -4:00 PM</t>
  </si>
  <si>
    <t>12/15/12 4:00 PM -5:00 PM</t>
  </si>
  <si>
    <t>12/15/12 6:00 PM -7:00 PM</t>
  </si>
  <si>
    <t>12/15/12 7:00 PM -8:00 PM</t>
  </si>
  <si>
    <t>12/15/12 8:00 PM -9:00 PM</t>
  </si>
  <si>
    <t>1/5/13 TBA</t>
  </si>
  <si>
    <t>1/5/13 3:00 PM -4:00 PM</t>
  </si>
  <si>
    <t>1/5/13 4:00 PM -5:00 PM</t>
  </si>
  <si>
    <t>1/5/13 6:00 PM -7:00 PM</t>
  </si>
  <si>
    <t>1/5/13 7:00 PM -8:00 PM</t>
  </si>
  <si>
    <t>1/5/13 8:00 PM -9:00 PM</t>
  </si>
  <si>
    <t>Blessed Trinity - Main Gym</t>
  </si>
  <si>
    <t>1/12/13 TBA</t>
  </si>
  <si>
    <t>1/12/13 4:00 PM -5:00 PM</t>
  </si>
  <si>
    <t>1/12/13 5:00 PM -6:00 PM</t>
  </si>
  <si>
    <t>1/12/13 6:00 PM -7:00 PM</t>
  </si>
  <si>
    <t>1/12/13 8:00 PM -9:00 PM</t>
  </si>
  <si>
    <t>1/19/13 TBA</t>
  </si>
  <si>
    <t>1/19/13 11:00 AM -12:00 PM</t>
  </si>
  <si>
    <t>1/19/13 4:00 PM -5:00 PM</t>
  </si>
  <si>
    <t>1/19/13 5:00 PM -6:00 PM</t>
  </si>
  <si>
    <t>1/19/13 6:00 PM -7:00 PM</t>
  </si>
  <si>
    <t>1/19/13 7:00 PM -8:00 PM</t>
  </si>
  <si>
    <t>1/19/13 8:00 PM -9:00 PM</t>
  </si>
  <si>
    <t>1/26/13 TBA</t>
  </si>
  <si>
    <t>1/26/13 11:00 AM -12:00 PM</t>
  </si>
  <si>
    <t>1/26/13 1:00 PM -2:00 PM</t>
  </si>
  <si>
    <t>1/26/13 3:00 PM -4:00 PM</t>
  </si>
  <si>
    <t>1/26/13 6:00 PM -7:00 PM</t>
  </si>
  <si>
    <t>1/26/13 7:00 PM -8:00 PM</t>
  </si>
  <si>
    <t>1/26/13 8:00 PM -9:00 PM</t>
  </si>
  <si>
    <t>1/27/13 1:00 PM -2:00 PM</t>
  </si>
  <si>
    <t>1/27/13 2:00 PM -3:00 PM</t>
  </si>
  <si>
    <t>1/27/13 5:00 PM -6:00 PM</t>
  </si>
  <si>
    <t xml:space="preserve">Runner-up - </t>
  </si>
  <si>
    <t>11/3/12 8:00 AM -9:00 AM</t>
  </si>
  <si>
    <t>IHM3G2</t>
  </si>
  <si>
    <t>11/3/12 9:00 AM -10:00 AM</t>
  </si>
  <si>
    <t>STM3G2</t>
  </si>
  <si>
    <t>11/3/12 10:00 AM -11:00 AM</t>
  </si>
  <si>
    <t>SJN3G1</t>
  </si>
  <si>
    <t>11/10/12 8:00 AM -9:00 AM</t>
  </si>
  <si>
    <t>11/10/12 9:00 AM -10:00 AM</t>
  </si>
  <si>
    <t>11/10/12 10:00 AM -11:00 AM</t>
  </si>
  <si>
    <t>11/10/12 11:00 AM -12:00 PM</t>
  </si>
  <si>
    <t>11/17/12 8:00 AM -9:00 AM</t>
  </si>
  <si>
    <t>11/17/12 9:00 AM -10:00 AM</t>
  </si>
  <si>
    <t>Marist (Kuhrt Gym)</t>
  </si>
  <si>
    <t>12/1/12 8:00 AM -9:00 AM</t>
  </si>
  <si>
    <t>12/1/12 9:00 AM -10:00 AM</t>
  </si>
  <si>
    <t>12/1/12 10:00 AM -11:00 AM</t>
  </si>
  <si>
    <t>12/8/12 8:00 AM -9:00 AM</t>
  </si>
  <si>
    <t>12/8/12 9:00 AM -10:00 AM</t>
  </si>
  <si>
    <t>12/8/12 10:00 AM -11:00 AM</t>
  </si>
  <si>
    <t>12/15/12 8:00 AM -9:00 AM</t>
  </si>
  <si>
    <t>12/15/12 9:00 AM -10:00 AM</t>
  </si>
  <si>
    <t>12/15/12 10:00 AM -11:00 AM</t>
  </si>
  <si>
    <t>1/5/13 8:00 AM -9:00 AM</t>
  </si>
  <si>
    <t>1/5/13 9:00 AM -10:00 AM</t>
  </si>
  <si>
    <t>1/5/13 10:00 AM -11:00 AM</t>
  </si>
  <si>
    <t>1/5/13 11:00 AM -12:00 PM</t>
  </si>
  <si>
    <t>1/12/13 8:00 AM -9:00 AM</t>
  </si>
  <si>
    <t>1/12/13 9:00 AM -10:00 AM</t>
  </si>
  <si>
    <t>1/12/13 10:00 AM -11:00 AM</t>
  </si>
  <si>
    <t>1/19/13 8:00 AM -9:00 AM</t>
  </si>
  <si>
    <t>1/19/13 9:00 AM -10:00 AM</t>
  </si>
  <si>
    <t>1/19/13 10:00 AM -11:00 AM</t>
  </si>
  <si>
    <t>1/26/13 8:00 AM -9:00 AM</t>
  </si>
  <si>
    <t>1/26/13 9:00 AM -10:00 AM</t>
  </si>
  <si>
    <t>1/26/13 10:00 AM -11:00 AM</t>
  </si>
  <si>
    <t>Champs - STM3G2</t>
  </si>
  <si>
    <t>NDA4G2</t>
  </si>
  <si>
    <t>JOE4G2</t>
  </si>
  <si>
    <t>OLA4G3</t>
  </si>
  <si>
    <t>11/10/12 12:00 PM -1:00 PM</t>
  </si>
  <si>
    <t>11/10/12 1:00 PM -2:00 PM</t>
  </si>
  <si>
    <t>11/17/12 10:00 AM -11:00 AM</t>
  </si>
  <si>
    <t>11/17/12 11:00 AM -12:00 PM</t>
  </si>
  <si>
    <t>11/17/12 12:00 PM -1:00 PM</t>
  </si>
  <si>
    <t>12/8/12 12:00 PM -1:00 PM</t>
  </si>
  <si>
    <t>12/8/12 1:00 PM -2:00 PM</t>
  </si>
  <si>
    <t>12/15/12 11:00 AM -12:00 PM</t>
  </si>
  <si>
    <t>12/15/12 12:00 PM -1:00 PM</t>
  </si>
  <si>
    <t>Blessed Trinity - Auxiliary Gym</t>
  </si>
  <si>
    <t>1/5/13 12:00 PM -1:00 PM</t>
  </si>
  <si>
    <t>1/5/13 1:00 PM -2:00 PM</t>
  </si>
  <si>
    <t>1/12/13 11:00 AM -12:00 PM</t>
  </si>
  <si>
    <t>1/12/13 12:00 PM -1:00 PM</t>
  </si>
  <si>
    <t>1/19/13 12:00 PM -1:00 PM</t>
  </si>
  <si>
    <t>1/19/13 1:00 PM -2:00 PM</t>
  </si>
  <si>
    <t>1/26/13 12:00 PM -1:00 PM</t>
  </si>
  <si>
    <t>1/27/13 10:00 AM -11:00 AM</t>
  </si>
  <si>
    <t>3. Common Opponents W/L</t>
  </si>
  <si>
    <t>Runner-up - JUD4G2</t>
  </si>
  <si>
    <t>Champs - BRG4G2</t>
  </si>
  <si>
    <t>BRG4G2 -- 5 - 0</t>
  </si>
  <si>
    <t>JUD4G2 -- 4 - 1</t>
  </si>
  <si>
    <t>1st and 2nd Place</t>
  </si>
  <si>
    <t>OLA5G3</t>
  </si>
  <si>
    <t>11/3/12 12:00 PM -1:00 PM</t>
  </si>
  <si>
    <t>CTK5G3</t>
  </si>
  <si>
    <t>SCS5G2</t>
  </si>
  <si>
    <t>SPC5G2</t>
  </si>
  <si>
    <t>SCS5G1</t>
  </si>
  <si>
    <t>11/3/12 1:00 PM -2:00 PM</t>
  </si>
  <si>
    <t>BRG5G2</t>
  </si>
  <si>
    <t>SJN5G2</t>
  </si>
  <si>
    <t>OLA5G2</t>
  </si>
  <si>
    <t>11/3/12 2:00 PM -3:00 PM</t>
  </si>
  <si>
    <t>11/10/12 2:00 PM -3:00 PM</t>
  </si>
  <si>
    <t>11/17/12 1:00 PM -2:00 PM</t>
  </si>
  <si>
    <t>11/17/12 3:00 PM -4:00 PM</t>
  </si>
  <si>
    <t>12/1/12 12:00 PM -1:00 PM</t>
  </si>
  <si>
    <t>12/1/12 1:00 PM -2:00 PM</t>
  </si>
  <si>
    <t>12/1/12 2:00 PM -3:00 PM</t>
  </si>
  <si>
    <t>12/8/12 2:00 PM -3:00 PM</t>
  </si>
  <si>
    <t>12/8/12 3:00 PM -4:00 PM</t>
  </si>
  <si>
    <t>12/15/12 1:00 PM -2:00 PM</t>
  </si>
  <si>
    <t>12/15/12 2:00 PM -3:00 PM</t>
  </si>
  <si>
    <t>1/5/13 2:00 PM -3:00 PM</t>
  </si>
  <si>
    <t>1/12/13 1:00 PM -2:00 PM</t>
  </si>
  <si>
    <t>1/12/13 2:00 PM -3:00 PM</t>
  </si>
  <si>
    <t>1/12/13 3:00 PM -4:00 PM</t>
  </si>
  <si>
    <t>1/19/13 2:00 PM -3:00 PM</t>
  </si>
  <si>
    <t>1/27/13 11:00 AM -12:00 PM</t>
  </si>
  <si>
    <t>STM6G2</t>
  </si>
  <si>
    <t>11/3/12 3:00 PM -4:00 PM</t>
  </si>
  <si>
    <t>11/3/12 4:00 PM -5:00 PM</t>
  </si>
  <si>
    <t>11/10/12 3:00 PM -4:00 PM</t>
  </si>
  <si>
    <t>12/1/12 3:00 PM -4:00 PM</t>
  </si>
  <si>
    <t>12/8/12 4:00 PM -5:00 PM</t>
  </si>
  <si>
    <t>Marist (Centennial Gym)</t>
  </si>
  <si>
    <t>1/19/13 3:00 PM -4:00 PM</t>
  </si>
  <si>
    <t>1/20/13 5:00 PM -6:00 PM</t>
  </si>
  <si>
    <t>1/26/13 2:00 PM -3:00 PM</t>
  </si>
  <si>
    <t>1/26/13 4:00 PM -5:00 PM</t>
  </si>
  <si>
    <t>SPC7G2</t>
  </si>
  <si>
    <t>SCL7G1</t>
  </si>
  <si>
    <t>SCS7G1</t>
  </si>
  <si>
    <t>11/18/12 2:00 PM -3:00 PM</t>
  </si>
  <si>
    <t>12/15/12 5:00 PM -6:00 PM</t>
  </si>
  <si>
    <t>1/5/13 5:00 PM -6:00 PM</t>
  </si>
  <si>
    <t>Champs - OLA7G1</t>
  </si>
  <si>
    <t>Seeds 5 &amp; 6</t>
  </si>
  <si>
    <t>Peachtree Hills Park Gym</t>
  </si>
  <si>
    <t>1/12/13 7:00 PM -8:00 PM</t>
  </si>
  <si>
    <t>1/26/13 5:00 PM -6:00 PM</t>
  </si>
  <si>
    <t>Runner-up - IHM8G1</t>
  </si>
  <si>
    <t>Seeds 7, 8 &amp; 9</t>
  </si>
  <si>
    <t>Champs - JOE8G1</t>
  </si>
  <si>
    <t>TRN7B1</t>
  </si>
  <si>
    <t>NDA7B1</t>
  </si>
  <si>
    <t>OLA7B3</t>
  </si>
  <si>
    <t>11/18/12 3:00 PM -4:00 PM</t>
  </si>
  <si>
    <t>11/18/12 4:00 PM -5:00 PM</t>
  </si>
  <si>
    <t>1/27/13 4:00 PM -5:00 PM</t>
  </si>
  <si>
    <t>HSP6B2</t>
  </si>
  <si>
    <t>NDA6B2</t>
  </si>
  <si>
    <t>SCL6B1</t>
  </si>
  <si>
    <t>JOE6B2</t>
  </si>
  <si>
    <t>SCL6B2</t>
  </si>
  <si>
    <t>IHM6B2</t>
  </si>
  <si>
    <t>11/18/12 1:00 PM -2:00 PM</t>
  </si>
  <si>
    <t>OLA5B3</t>
  </si>
  <si>
    <t>STM5B3</t>
  </si>
  <si>
    <t>1/27/13 12:00 PM -1:00 PM</t>
  </si>
  <si>
    <t>1/27/13 3:00 PM -4:00 PM</t>
  </si>
  <si>
    <t>Co-Champs - SPC5B1 &amp; SPC5B2</t>
  </si>
  <si>
    <t>IHM4B3</t>
  </si>
  <si>
    <t>CTK4B3</t>
  </si>
  <si>
    <t>TRN4B1</t>
  </si>
  <si>
    <t>BRG4B3</t>
  </si>
  <si>
    <t>STM4B3</t>
  </si>
  <si>
    <t>1/20/13 4:00 PM -5:00 PM</t>
  </si>
  <si>
    <t>NDA3B2</t>
  </si>
  <si>
    <t>SCS3B2</t>
  </si>
  <si>
    <t>SPC3B3</t>
  </si>
  <si>
    <t>1/27/13 8:00 AM -9:00 AM</t>
  </si>
  <si>
    <t>1/27/13 9:00 AM -10:00 AM</t>
  </si>
  <si>
    <t>Champs - OLA3B1</t>
  </si>
  <si>
    <t>Runner-up - BRG3B1</t>
  </si>
  <si>
    <t>None Required</t>
  </si>
  <si>
    <t>Champs - JOE4B1</t>
  </si>
  <si>
    <t>Runner-up - CTK4B2</t>
  </si>
  <si>
    <t>3. Common Opponents Record -- both 5-0</t>
  </si>
  <si>
    <t>4. Common Opponents +/-  -- JOE4B1 +56; CTK4B2 +49</t>
  </si>
  <si>
    <t>Seeds 1, 2 &amp; 3</t>
  </si>
  <si>
    <t>Seeds 9  &amp; 10</t>
  </si>
  <si>
    <t>Seeds 17, 18 &amp; 19</t>
  </si>
  <si>
    <t>Champs - JUD5G1</t>
  </si>
  <si>
    <t>Runner-up - BRG5G1</t>
  </si>
  <si>
    <t>3. Common Opponents -- All three teams (5-0)</t>
  </si>
  <si>
    <t>4. Common Opponents +/- -- JUD +60, BRG +49 and SPC +37</t>
  </si>
  <si>
    <t>3. Common Opponents -- SCS (2-0) IHM (1-1)</t>
  </si>
  <si>
    <t>1.  Head-to-Head -- OLA beat SPC 27-18 on 1/19</t>
  </si>
  <si>
    <t>3. Common Opponents -- all three teams (1-1)</t>
  </si>
  <si>
    <t>Seeds 9, 10, 11 &amp; 12</t>
  </si>
  <si>
    <t>Seeds 23, 24 &amp; 25</t>
  </si>
  <si>
    <t>3. Common Opponents -- BRG2 (2-5); SJN1 (1-6)</t>
  </si>
  <si>
    <t>Champs - NDA6G1</t>
  </si>
  <si>
    <t>Runner-up - STM6G2</t>
  </si>
  <si>
    <t>4. Common Opponents +/- -- NDA1 +64; STM2 +50</t>
  </si>
  <si>
    <t>1.  Head-to-Head -- STM1 beat CTK2 23-19 on 1/26</t>
  </si>
  <si>
    <t>1.  Head-to-Head -- BRG1 beat SJN1 8-5 on 12/8</t>
  </si>
  <si>
    <t>1.  Head-to-Head -- JOE1 beat OLA1 14-13 on 1/19</t>
  </si>
  <si>
    <t>1.  Head-to-Head -- HSP1 beat IHM1 22-15 on 12/15</t>
  </si>
  <si>
    <t>Champs - JUD6B3</t>
  </si>
  <si>
    <t>Seeds 9, 10 &amp; 11</t>
  </si>
  <si>
    <t>Seeds 19, 20 &amp; 21</t>
  </si>
  <si>
    <t>Seeds 24 &amp; 25</t>
  </si>
  <si>
    <t>Seeds 26 &amp; 27</t>
  </si>
  <si>
    <t>3. Common Opponents -- both teams 6 - 1</t>
  </si>
  <si>
    <t>4. Common Opponents +/- -- JUD1 +84; SCL1 +68</t>
  </si>
  <si>
    <t>3. Common Opponents -- JOE1 and SPC1 both 3 - 0; SCS1 2 - 1</t>
  </si>
  <si>
    <t>4. Common Opponents +/- -- SPC1 +39; JOE1 +26</t>
  </si>
  <si>
    <t>3. Common Opponents -- both teams 5 - 1</t>
  </si>
  <si>
    <t>4. Common Opponents +/- -- JUD2 +65; IHM1 +37</t>
  </si>
  <si>
    <t>3. Common Opponents -- BRG2 (1 - 0) and OLA1 (0 - 1)</t>
  </si>
  <si>
    <t>1. Head-to-Head -- HSP2 (2 - 0); BRG1 (1 - 1); STM2 (0 - 2)</t>
  </si>
  <si>
    <t>3. Common Opponents - both team (0 - 8)</t>
  </si>
  <si>
    <t>4. Common Opponents +/- -- SPC2 -108; STM1 -111</t>
  </si>
  <si>
    <t>3. Common Opponents - both team (0 - 7)</t>
  </si>
  <si>
    <t>4. Common Opponents +/- -- NDA1 -100; TRN1 -105</t>
  </si>
  <si>
    <t>Runner-up - IHM7G1</t>
  </si>
  <si>
    <t>4. Common Opponents +/- -- IHM1 +84; JUD1 +77</t>
  </si>
  <si>
    <t>4. Common Opponents +/- -- SCL1 +63; BRG1 +45</t>
  </si>
  <si>
    <t>1. Head-to-Head -- SJN1 beat SPC1 15 - 0 on 12/1</t>
  </si>
  <si>
    <t>Champs - JUD7B2</t>
  </si>
  <si>
    <t>Runner-up - CTK7B1</t>
  </si>
  <si>
    <t>3. Common Opponents all three teams were (3 - 0)</t>
  </si>
  <si>
    <t>4. Common Opponents +/- -- JUD2 +45; CTK1 +43; CTK2 +37</t>
  </si>
  <si>
    <t>3. Common Opponents both teams were (6 - 0)</t>
  </si>
  <si>
    <t>4. Common Opponents +/- -- BRG1 +88; BRG2 +80</t>
  </si>
  <si>
    <t>1. Head-to-Head -- STM2 beat NDA1 41-18 on 11/3</t>
  </si>
  <si>
    <t>3. Common Opponents both teams were (1 - 4)</t>
  </si>
  <si>
    <t>4. Common Opponents +/- -- JUD1 -26; OLA3 -59</t>
  </si>
  <si>
    <t>1. Head to Head all three teams were 1 - 1.</t>
  </si>
  <si>
    <t>2. Head to Head +/- -- JOE1 +8; OLA2 - 0; SPC3 -8</t>
  </si>
  <si>
    <t>3. Common Opponents all teams were (0 - 3)</t>
  </si>
  <si>
    <t>4. Common Opponents +/- -- OLA1 -34; SPC1 -35; SJN1 &amp; IHM1 -45 (season +/-)</t>
  </si>
  <si>
    <t>3. Common Opponents all three teams were (7 - 2)</t>
  </si>
  <si>
    <t>4. Common Opponents +/- -- NDA1 +84; STM1 +63</t>
  </si>
  <si>
    <t>1. Head to Head OLA2 was 2 - 0, SJN1 was 1 - 1 and SPC1 was 0 - 2.</t>
  </si>
  <si>
    <t>Co-Champs - SPC8B3 and JUD8B1</t>
  </si>
  <si>
    <t>Seeds 15 &amp; 16</t>
  </si>
  <si>
    <t>Seeds 18, 19 &amp; 20</t>
  </si>
  <si>
    <t>Runner-up - SPC8B2</t>
  </si>
  <si>
    <t>1. Head to Head SPC1 beat SCL1 45 to 36 on 12/1</t>
  </si>
  <si>
    <t>3. Common Opponents BRG1 (1-0) and IHM2 (0-1)</t>
  </si>
  <si>
    <t>3. Common Opponents -- both teams (1 - 0)</t>
  </si>
  <si>
    <t>4. Common Opponents +/-  JUD3 +15; OLA2 +6</t>
  </si>
  <si>
    <t>3. Common Opponents -- JOE1 (3 - 3); JUD2 (1 - 5)</t>
  </si>
  <si>
    <t>3. Common Opponents -- all three teams were (0 - 1)</t>
  </si>
  <si>
    <t>4. Common Opponents +/-  OLA1 -5; BRG2 -9; TRN1 -15</t>
  </si>
  <si>
    <t>3. Common Opponents --STM1 (1 - 0); OLA3 &amp; SCS1 (0 - 1)</t>
  </si>
  <si>
    <t>4. Common Opponents +/-  OLA3 -2; SCS1 -11</t>
  </si>
  <si>
    <t>Jan 31 - Feb 9, 2013</t>
  </si>
  <si>
    <t>Feb 2 - SCL @ 9:00 a.m.</t>
  </si>
  <si>
    <t>Feb 2 - SCL @ 11:30 a.m.</t>
  </si>
  <si>
    <t>Feb 2 - SCL @ 2:00 p.m.</t>
  </si>
  <si>
    <t>Feb 2 - SCL @ 4:30 p.m.</t>
  </si>
  <si>
    <t>Feb 3 - SCL @ 1:00 p.m.</t>
  </si>
  <si>
    <t>Feb 6 - SCL @ 7:45 p.m.</t>
  </si>
  <si>
    <t>Feb 2 - JUD @ 3:15 p.m.</t>
  </si>
  <si>
    <t>Feb 2 - JUD @ 12:45 p.m.</t>
  </si>
  <si>
    <t>Feb 2 - SCL @ 3:15 p.m.</t>
  </si>
  <si>
    <t>Feb 2 - JOE @ 10:15 a.m.</t>
  </si>
  <si>
    <t>Feb 2 - JOE @ 12:45 p.m.</t>
  </si>
  <si>
    <t>Feb 2 - JOE @ 3:15 p.m.</t>
  </si>
  <si>
    <t>Feb 2 - JOE @ 11:30 a.m.</t>
  </si>
  <si>
    <t>Feb 2 - JOE @ 9:00 a.m.</t>
  </si>
  <si>
    <t>Feb 2 - JOE @ 2:00 p.m.</t>
  </si>
  <si>
    <t>Feb 2 - JOE @ 4:30 p.m.</t>
  </si>
  <si>
    <t>Feb 2 - BRG @ 12:45 p.m.</t>
  </si>
  <si>
    <t>Feb 2 - IHM @ 12:45 p.m.</t>
  </si>
  <si>
    <t>Feb 2 - BRG @ 3:15 p.m.</t>
  </si>
  <si>
    <t>Feb 2 - BRG @ 4:30 p.m.</t>
  </si>
  <si>
    <t>Feb 2 - BRG @ 5:45 p.m.</t>
  </si>
  <si>
    <t>Feb 2 - IHM @ 10:15 a.m.</t>
  </si>
  <si>
    <t>Feb 2 - IHM @ 4:30 p.m.</t>
  </si>
  <si>
    <t>Feb 2 - IHM @ 11:30 a.m.</t>
  </si>
  <si>
    <t>Feb 2 - IHM @ 2:00 p.m.</t>
  </si>
  <si>
    <t>Feb 2 - BRG @ 10:15 a.m.</t>
  </si>
  <si>
    <t>Feb 2 - BRG @ 11:30 a.m.</t>
  </si>
  <si>
    <t>Feb 2 - BRG @ 2:00 p.m.</t>
  </si>
  <si>
    <t>Feb 2 - JUD @ 2:00 p.m.</t>
  </si>
  <si>
    <t>Feb 2 - JUD @ 4:30 p.m.</t>
  </si>
  <si>
    <t>Feb 6 - JUD @ 6:30 p.m.</t>
  </si>
  <si>
    <t>Feb 6 - SPC @ 6:30 p.m.</t>
  </si>
  <si>
    <t>Feb 6 - SCL @ 6:30 p.m.</t>
  </si>
  <si>
    <t>Feb 3 - JOE @ 1:00 p.m.</t>
  </si>
  <si>
    <t>Feb 3 - IHM @ 1:00 p.m.</t>
  </si>
  <si>
    <t>Feb 3 - BRG @ 1:00 p.m.</t>
  </si>
  <si>
    <t>Feb 3 - JUD @ 1:00 p.m.</t>
  </si>
  <si>
    <t>Feb 6 - JUD @ 7:45 p.m.</t>
  </si>
  <si>
    <t>Feb 6 - SPC @ 7:45 p.m.</t>
  </si>
  <si>
    <t>Feb 6 - JOE @ 6:30 p.m.</t>
  </si>
  <si>
    <t>Feb 6 - JOE @ 7:45 p.m.</t>
  </si>
  <si>
    <t>Feb 6 - IHM @ 6:30 p.m.</t>
  </si>
  <si>
    <t>Feb 6 - BRG @ 6:30 p.m.</t>
  </si>
  <si>
    <t>Feb 6 - IHM @ 7:45 p.m.</t>
  </si>
  <si>
    <t>Feb 6 - BRG @ 7:45 p.m.</t>
  </si>
  <si>
    <t>Feb 9 - BT Main @ 1:15 p.m.</t>
  </si>
  <si>
    <t>Feb 9 - BT Aux @ 1:00 p.m.</t>
  </si>
  <si>
    <t>Feb 9 - BT Aux @ 2:15 p.m.</t>
  </si>
  <si>
    <t>Feb 9 - BT Main @ 2:30 p.m.</t>
  </si>
  <si>
    <t>Feb 9 - BT Main @ 3:45 p.m.</t>
  </si>
  <si>
    <t>Feb 9 - BT Main @ 5:00 p.m.</t>
  </si>
  <si>
    <t>Feb 9 - BT Main @ 6:15 p.m.</t>
  </si>
  <si>
    <t>Feb 9 - BT Main @ 7:30 p.m.</t>
  </si>
  <si>
    <t>Seed 10 &amp; 11 flipped to prevent SJN vs. SJN play-in game</t>
  </si>
  <si>
    <t>Jan 31 - SJN @ 6:00 p.m.</t>
  </si>
  <si>
    <t>Jan 31 - SJN @ 7:00 p.m.</t>
  </si>
  <si>
    <t>Jan 31 - JUD @ 7:00 p.m.</t>
  </si>
  <si>
    <t>Jan 31 - JUD @ 8:00 p.m.</t>
  </si>
  <si>
    <t>Feb 1 - SJN @ 8:00 p.m.</t>
  </si>
  <si>
    <t>Jan 31 - SCS @ 7:00 p.m.</t>
  </si>
  <si>
    <t>Feb 1 - JOE @ 7:00 p.m.</t>
  </si>
  <si>
    <t>Feb 1 - IHM @ 8:00 p.m.</t>
  </si>
  <si>
    <t>Feb 1 - OLA @ 8:00 p.m.</t>
  </si>
  <si>
    <t>Feb 1 - BRG @ 8:00 p.m.</t>
  </si>
  <si>
    <t>Feb 1 - JOE @ 8:00 p.m.</t>
  </si>
  <si>
    <t>Feb 1 - SJN @ 7:00 p.m.</t>
  </si>
  <si>
    <t>Feb 1 - OLA @ 7:00 p.m.</t>
  </si>
  <si>
    <t>Jan 31 - OLA @ 7:00 p.m.</t>
  </si>
  <si>
    <t>Jan 31 - OLA @ 8:00 p.m.</t>
  </si>
  <si>
    <t>Feb 1 - CTK @ 7:00 p.m.</t>
  </si>
  <si>
    <t>Feb 1 - IHM @ 7:00 p.m.</t>
  </si>
  <si>
    <t>Feb 1 - HSP @ 7:00 p.m.</t>
  </si>
  <si>
    <t>Feb 1 - BRG @ 7:00 p.m.</t>
  </si>
  <si>
    <t>Feb 1 - OLA @ 6:00 p.m.</t>
  </si>
  <si>
    <t>Feb 1 - JUD @ 7:00 p.m.</t>
  </si>
  <si>
    <t>Feb 1 - CTK @ 8:00 p.m.</t>
  </si>
  <si>
    <t>Jan 31 - OLA @ 6:00 p.m.</t>
  </si>
  <si>
    <t>Feb 1 - CTK @ 6:00 p.m.</t>
  </si>
  <si>
    <t>Jan 31 - JOE @ 6:00 p.m.</t>
  </si>
  <si>
    <t>Feb 1 - STM @ 6:00 p.m.</t>
  </si>
  <si>
    <t>Feb 1 - HSP @ 6:00 p.m.</t>
  </si>
  <si>
    <t>Feb 1 - JUD @ 6:00 p.m.</t>
  </si>
  <si>
    <t>Jan 31 - SCS @ 6:00 p.m.</t>
  </si>
  <si>
    <t>Feb 1 - STM @ 7:00 p.m.</t>
  </si>
  <si>
    <t>Jan 31 - SJN @ 8:00 p.m.</t>
  </si>
  <si>
    <t>Feb 1 - STM @ 8:00 p.m.</t>
  </si>
  <si>
    <t>Jan 31 - HSP @ 6:00 p.m.</t>
  </si>
  <si>
    <t>Jan 31 - HSP @ 7:00 p.m.</t>
  </si>
  <si>
    <t>Jan 31 - JOE @ 7:00 p.m.</t>
  </si>
  <si>
    <t>Feb 2 - STM @ 12:45 p.m.</t>
  </si>
  <si>
    <t>Feb 2 - STM @ 4:30 p.m.</t>
  </si>
  <si>
    <t>Feb 2 - STM @ 2:00 p.m.</t>
  </si>
  <si>
    <t>Feb 2 - STM @ 5:45 p.m.</t>
  </si>
  <si>
    <t>Feb 2 - JUD @ 5:45 p.m.</t>
  </si>
  <si>
    <t>Feb 2 - STM @ 3:15 p.m.</t>
  </si>
  <si>
    <t>Feb 3 - STM @ 1:00 p.m.</t>
  </si>
  <si>
    <t>Feb 3 - JUD @ 3:00 p.m.</t>
  </si>
  <si>
    <t>Feb 3 - STM @ 3:00 p.m.</t>
  </si>
  <si>
    <t>Feb 6 - STM @ 6:30 p.m.</t>
  </si>
  <si>
    <t>Feb 3 - STM @ 2:00 p.m.</t>
  </si>
  <si>
    <t>Feb 3 - STM @ 4:00 p.m.</t>
  </si>
  <si>
    <t>Feb 6 - STM @ 7:45 p.m.</t>
  </si>
  <si>
    <t>Feb 3 - JUD @ 2:00 p.m.</t>
  </si>
  <si>
    <t>Feb 3 - JUD @ 4:00 p.m.</t>
  </si>
  <si>
    <t>Feb 3 - BRG @ 2:00 p.m.</t>
  </si>
  <si>
    <t>Feb 3 - BRG @ 4:00 p.m.</t>
  </si>
  <si>
    <t>Feb 2 - IHM @ 3:15 p.m.</t>
  </si>
  <si>
    <t>Feb 3 - BRG @ 3:00 p.m.</t>
  </si>
  <si>
    <t>Feb 3 - IHM @ 3:00 p.m.</t>
  </si>
  <si>
    <t>Feb 3 - IHM @ 2:00 p.m.</t>
  </si>
  <si>
    <t>Feb 3 - IHM @ 4:00 p.m.</t>
  </si>
  <si>
    <t>Feb 2 - SCL @ 10:15 a.m.</t>
  </si>
  <si>
    <t>Feb 2 - SCL @ 12:45 p.m.</t>
  </si>
  <si>
    <t>Feb 2 - SCL @ 5:45 p.m.</t>
  </si>
  <si>
    <t>Feb 3 - JOE @ 3:00 p.m.</t>
  </si>
  <si>
    <t>Feb 3 - SCL @ 3:00 p.m.</t>
  </si>
  <si>
    <t>Feb 3 - JOE @ 2:00 p.m.</t>
  </si>
  <si>
    <t>Feb 3 - JOE @ 4:00 p.m.</t>
  </si>
  <si>
    <t>Feb 3 - SCL @ 2:00 p.m.</t>
  </si>
  <si>
    <t>Feb 3 - SCL @ 4:00 p.m.</t>
  </si>
  <si>
    <t>Feb 2 - SJN @ 11:30 a.m.</t>
  </si>
  <si>
    <t>Feb 2 - SJN @ 9:00 a.m.</t>
  </si>
  <si>
    <t>Feb 6 - SJN @ 7:45 p.m.</t>
  </si>
  <si>
    <t>Feb 2 - SJN @ 2:00 p.m.</t>
  </si>
  <si>
    <t>Feb 2 - SJN @ 4:30 p.m.</t>
  </si>
  <si>
    <t>Feb 2 - SJN @ 10:15 a.m.</t>
  </si>
  <si>
    <t>Feb 3 - SJN @ 1:00 p.m.</t>
  </si>
  <si>
    <t>Feb 2 - SJN @ 12:45 p.m.</t>
  </si>
  <si>
    <t>Feb 6 - SJN @ 6:30 p.m.</t>
  </si>
  <si>
    <t>Feb 2 - SJN @ 3:15 p.m.</t>
  </si>
  <si>
    <t>Feb 2 - SJN @ 5:45 p.m.</t>
  </si>
  <si>
    <t>Feb 3 - SJN @ 2:00 p.m.</t>
  </si>
  <si>
    <t>Feb 3 - SJN @ 4:00 p.m.</t>
  </si>
  <si>
    <t>Feb 3 - SJN @ 3:00 p.m.</t>
  </si>
  <si>
    <t>Seeds 3, 4 &amp; 5</t>
  </si>
  <si>
    <t>3. Common Opponents -- all teams 4 - 0</t>
  </si>
  <si>
    <t>4. Common Opponents +/- -- JUD1 +60; JUD2 +60; JOE2 +40</t>
  </si>
  <si>
    <t>5. Season Point Differential -- JUD1 +84; JUD2 +97</t>
  </si>
  <si>
    <t>1.  Head-to-Head -- OLA1 beat BRG1 22-18 on 11/10</t>
  </si>
  <si>
    <t>Jan 31 - BRG @ 6:00 p.m.</t>
  </si>
  <si>
    <t>Jan 31 - BRG @ 7:00 p.m.</t>
  </si>
  <si>
    <t>OLA and SJN</t>
  </si>
  <si>
    <t>BRG, HSP, JOE and SCS</t>
  </si>
  <si>
    <t>HSP and JUD</t>
  </si>
  <si>
    <t>12:45 p.m.; 2:00 p.m.; 3:15 p.m.; 4:30 p.m. and 5:45 p.m.</t>
  </si>
  <si>
    <t>STM and JUD</t>
  </si>
  <si>
    <t>1:00 p.m.; 2:00 p.m.; 3:00 p.m.; and 4:00 p.m.</t>
  </si>
  <si>
    <t>SJN, SPC, JOE, SCL, BRG, IHM, STM and JUD</t>
  </si>
  <si>
    <t>BT-Main Gym: 1:15 p.m.; 2:30 p.m.; 3:45 p.m.; 5:00 p.m.; 6:15 p.m. and 7:30 p.m.</t>
  </si>
  <si>
    <t>BT-Aux Gym: 1:00 p.m.; and 2:15 p.m.</t>
  </si>
  <si>
    <t>2012 -2013 Tournament Schedule by Date, Location &amp; Time</t>
  </si>
  <si>
    <t>2012-2013 Tournament Schedule by Date, Location &amp; Time</t>
  </si>
  <si>
    <t>Feb 2 - BT Aux @ 9:00 a.m.</t>
  </si>
  <si>
    <t>Feb 3 - BT Aux @ 2:00 p.m.</t>
  </si>
  <si>
    <t>Feb 2 - BT Aux @ 11:30 a.m.</t>
  </si>
  <si>
    <t>Feb 2 - BT Aux @ 2:00 p.m.</t>
  </si>
  <si>
    <t>Feb 3 - BT Aux @ 4:00 p.m.</t>
  </si>
  <si>
    <t>Feb 2 - BT Aux @ 4:30 p.m.</t>
  </si>
  <si>
    <t>Feb 2 - BT Aux @ 5:45 p.m.</t>
  </si>
  <si>
    <t>Feb 3 - BT Aux @ 1:00 p.m.</t>
  </si>
  <si>
    <t>Feb 2 - BT Aux @ 3:15 p.m.</t>
  </si>
  <si>
    <t>Feb 2 - BT Aux @ 12:45 p.m.</t>
  </si>
  <si>
    <t>Feb 3 - BT Aux @ 3:00 p.m.</t>
  </si>
  <si>
    <t>Feb 2 - BT Aux @ 10:15 a.m.</t>
  </si>
  <si>
    <t>SCL, SJN and BT-Aux</t>
  </si>
  <si>
    <t>SJN, BT-Aux, JOE, SCL, BRG, IHM, STM and JUD</t>
  </si>
  <si>
    <t>BT Main</t>
  </si>
  <si>
    <t>BT Aux</t>
  </si>
  <si>
    <t>Jan 31</t>
  </si>
  <si>
    <t xml:space="preserve">Feb 1 </t>
  </si>
  <si>
    <t>4:00 p.m.</t>
  </si>
  <si>
    <t xml:space="preserve">Feb 6 </t>
  </si>
  <si>
    <t xml:space="preserve">Feb 9 </t>
  </si>
  <si>
    <t>7:30 p.m.</t>
  </si>
  <si>
    <t>6:15 p.m.</t>
  </si>
  <si>
    <t>5:00 p.m.</t>
  </si>
  <si>
    <t>3:45 p.m.</t>
  </si>
  <si>
    <t>2:30 p.m.</t>
  </si>
  <si>
    <t>1:15 p.m.</t>
  </si>
  <si>
    <t>Seeds 13, 14, 15, 16 &amp; 17</t>
  </si>
  <si>
    <t>4. Common Opponents +/- -- NDA1 +14; SCS1 +11; CTK2 -1; HSP1 -1; CTK3 -7</t>
  </si>
  <si>
    <t>5. Season Point Differential -- CTK2 -72; HSP1 -76</t>
  </si>
  <si>
    <t>Feb 1 - JOE @ 6:00 p.m.</t>
  </si>
  <si>
    <t>BRG, IHM and SJN</t>
  </si>
  <si>
    <t>CTK, JOE, OLA and STM</t>
  </si>
</sst>
</file>

<file path=xl/styles.xml><?xml version="1.0" encoding="utf-8"?>
<styleSheet xmlns="http://schemas.openxmlformats.org/spreadsheetml/2006/main">
  <numFmts count="2">
    <numFmt numFmtId="164" formatCode="0_);[Red]\(0\)"/>
    <numFmt numFmtId="165" formatCode="0.000%"/>
  </numFmts>
  <fonts count="10">
    <font>
      <sz val="10"/>
      <name val="Arial"/>
    </font>
    <font>
      <sz val="10"/>
      <name val="Arial"/>
    </font>
    <font>
      <b/>
      <sz val="9"/>
      <name val="Arial"/>
      <family val="2"/>
    </font>
    <font>
      <sz val="10"/>
      <name val="Arial"/>
      <family val="2"/>
    </font>
    <font>
      <sz val="9"/>
      <name val="Arial"/>
      <family val="2"/>
    </font>
    <font>
      <b/>
      <sz val="10"/>
      <name val="Arial"/>
      <family val="2"/>
    </font>
    <font>
      <sz val="24"/>
      <name val="Arial"/>
      <family val="2"/>
    </font>
    <font>
      <b/>
      <sz val="12"/>
      <name val="Arial"/>
      <family val="2"/>
    </font>
    <font>
      <b/>
      <u/>
      <sz val="9"/>
      <name val="Arial"/>
      <family val="2"/>
    </font>
    <font>
      <sz val="10"/>
      <color theme="1"/>
      <name val="Arial"/>
      <family val="2"/>
    </font>
  </fonts>
  <fills count="9">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indexed="52"/>
        <bgColor indexed="64"/>
      </patternFill>
    </fill>
    <fill>
      <patternFill patternType="solid">
        <fgColor indexed="9"/>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s>
  <borders count="16">
    <border>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0" fontId="2" fillId="0" borderId="0" xfId="0" applyFont="1"/>
    <xf numFmtId="0" fontId="4" fillId="0" borderId="0" xfId="0" applyFont="1"/>
    <xf numFmtId="0" fontId="4" fillId="0" borderId="1" xfId="0" applyFont="1" applyBorder="1"/>
    <xf numFmtId="0" fontId="4" fillId="2" borderId="2" xfId="0" applyFont="1" applyFill="1" applyBorder="1" applyAlignment="1">
      <alignment horizontal="center"/>
    </xf>
    <xf numFmtId="0" fontId="4" fillId="0" borderId="0" xfId="0" applyFont="1" applyBorder="1"/>
    <xf numFmtId="0" fontId="5" fillId="0" borderId="0" xfId="0" applyFont="1"/>
    <xf numFmtId="0" fontId="3" fillId="0" borderId="0" xfId="0" applyFont="1"/>
    <xf numFmtId="0" fontId="4" fillId="3" borderId="2" xfId="0" applyFont="1" applyFill="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4" fillId="4" borderId="4" xfId="0" applyFont="1" applyFill="1" applyBorder="1"/>
    <xf numFmtId="0" fontId="4" fillId="0" borderId="1" xfId="0" applyFont="1" applyBorder="1" applyAlignment="1">
      <alignment horizontal="center"/>
    </xf>
    <xf numFmtId="0" fontId="6" fillId="0" borderId="0" xfId="0" applyFont="1" applyBorder="1" applyAlignment="1">
      <alignment horizontal="center"/>
    </xf>
    <xf numFmtId="0" fontId="4" fillId="0" borderId="5" xfId="0" applyFont="1" applyBorder="1" applyAlignment="1">
      <alignment horizontal="center"/>
    </xf>
    <xf numFmtId="0" fontId="8" fillId="0" borderId="0" xfId="0" applyFont="1"/>
    <xf numFmtId="0" fontId="4" fillId="0" borderId="0" xfId="0" quotePrefix="1" applyFont="1"/>
    <xf numFmtId="0" fontId="2" fillId="0" borderId="0" xfId="0" applyFont="1" applyAlignment="1">
      <alignment horizontal="left"/>
    </xf>
    <xf numFmtId="0" fontId="2" fillId="0" borderId="6" xfId="0" applyFont="1" applyBorder="1" applyAlignment="1">
      <alignment horizontal="center"/>
    </xf>
    <xf numFmtId="16" fontId="4" fillId="0" borderId="6" xfId="0" applyNumberFormat="1" applyFont="1" applyBorder="1" applyAlignment="1">
      <alignment horizontal="center"/>
    </xf>
    <xf numFmtId="18" fontId="4" fillId="0" borderId="6" xfId="0" applyNumberFormat="1" applyFont="1" applyBorder="1" applyAlignment="1">
      <alignment horizontal="center"/>
    </xf>
    <xf numFmtId="0" fontId="4" fillId="0" borderId="6" xfId="0" applyFont="1" applyBorder="1" applyAlignment="1">
      <alignment horizontal="center"/>
    </xf>
    <xf numFmtId="1" fontId="2" fillId="0" borderId="6" xfId="0" applyNumberFormat="1" applyFont="1" applyBorder="1" applyAlignment="1">
      <alignment horizontal="center"/>
    </xf>
    <xf numFmtId="1" fontId="4" fillId="5" borderId="7" xfId="0" applyNumberFormat="1" applyFont="1" applyFill="1" applyBorder="1" applyAlignment="1">
      <alignment horizontal="center" wrapText="1"/>
    </xf>
    <xf numFmtId="1" fontId="4" fillId="5" borderId="6" xfId="0" applyNumberFormat="1" applyFont="1" applyFill="1" applyBorder="1" applyAlignment="1">
      <alignment horizontal="center" wrapText="1"/>
    </xf>
    <xf numFmtId="0" fontId="4" fillId="5" borderId="0" xfId="0" applyFont="1" applyFill="1"/>
    <xf numFmtId="0" fontId="2" fillId="6" borderId="6" xfId="0" applyFont="1" applyFill="1" applyBorder="1" applyAlignment="1">
      <alignment horizontal="center"/>
    </xf>
    <xf numFmtId="0" fontId="2" fillId="0" borderId="8" xfId="0" applyFont="1" applyBorder="1" applyAlignment="1">
      <alignment horizontal="center"/>
    </xf>
    <xf numFmtId="1" fontId="2" fillId="0" borderId="6" xfId="0" applyNumberFormat="1" applyFont="1" applyFill="1" applyBorder="1" applyAlignment="1">
      <alignment horizontal="center"/>
    </xf>
    <xf numFmtId="0" fontId="4" fillId="0" borderId="0" xfId="0" applyFont="1" applyAlignment="1">
      <alignment horizontal="left" wrapText="1"/>
    </xf>
    <xf numFmtId="0" fontId="4" fillId="7" borderId="4" xfId="0" applyFont="1" applyFill="1" applyBorder="1" applyAlignment="1">
      <alignment horizontal="center"/>
    </xf>
    <xf numFmtId="0" fontId="2" fillId="0" borderId="0" xfId="0" applyFont="1" applyAlignment="1">
      <alignment horizontal="center"/>
    </xf>
    <xf numFmtId="0" fontId="4" fillId="6" borderId="4" xfId="0" applyFont="1" applyFill="1" applyBorder="1" applyAlignment="1">
      <alignment horizontal="center"/>
    </xf>
    <xf numFmtId="0" fontId="4" fillId="7" borderId="9" xfId="0" applyFont="1" applyFill="1" applyBorder="1" applyAlignment="1">
      <alignment horizontal="center"/>
    </xf>
    <xf numFmtId="0" fontId="4" fillId="8" borderId="4" xfId="0" applyFont="1" applyFill="1" applyBorder="1" applyAlignment="1">
      <alignment horizontal="center"/>
    </xf>
    <xf numFmtId="0" fontId="4" fillId="4" borderId="4" xfId="0" applyFont="1" applyFill="1" applyBorder="1" applyAlignment="1">
      <alignment horizontal="center"/>
    </xf>
    <xf numFmtId="0" fontId="4" fillId="2" borderId="4" xfId="0" applyFont="1" applyFill="1" applyBorder="1" applyAlignment="1">
      <alignment horizontal="center"/>
    </xf>
    <xf numFmtId="0" fontId="4" fillId="7" borderId="2" xfId="0" applyFont="1" applyFill="1" applyBorder="1" applyAlignment="1">
      <alignment horizontal="center"/>
    </xf>
    <xf numFmtId="0" fontId="4" fillId="0" borderId="0"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2" borderId="9"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4" fillId="0" borderId="12" xfId="0" applyFont="1" applyBorder="1" applyAlignment="1">
      <alignment horizontal="center"/>
    </xf>
    <xf numFmtId="0" fontId="4" fillId="7" borderId="13"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0" xfId="0" applyBorder="1"/>
    <xf numFmtId="0" fontId="4" fillId="3" borderId="13" xfId="0" applyFont="1" applyFill="1" applyBorder="1" applyAlignment="1">
      <alignment horizontal="center"/>
    </xf>
    <xf numFmtId="49" fontId="4" fillId="7" borderId="13" xfId="0" applyNumberFormat="1" applyFont="1" applyFill="1" applyBorder="1" applyAlignment="1">
      <alignment horizontal="center"/>
    </xf>
    <xf numFmtId="0" fontId="4" fillId="2" borderId="13" xfId="0" applyFont="1" applyFill="1" applyBorder="1" applyAlignment="1">
      <alignment horizontal="center"/>
    </xf>
    <xf numFmtId="0" fontId="9" fillId="0" borderId="15" xfId="0" applyFont="1" applyBorder="1" applyAlignment="1">
      <alignment wrapText="1"/>
    </xf>
    <xf numFmtId="18" fontId="0" fillId="0" borderId="0" xfId="0" applyNumberFormat="1"/>
    <xf numFmtId="14" fontId="4" fillId="0" borderId="6" xfId="0" applyNumberFormat="1" applyFont="1" applyBorder="1" applyAlignment="1">
      <alignment horizontal="center"/>
    </xf>
    <xf numFmtId="14" fontId="0" fillId="0" borderId="0" xfId="0" applyNumberFormat="1"/>
    <xf numFmtId="0" fontId="3" fillId="0" borderId="15" xfId="0" applyFont="1" applyBorder="1" applyAlignment="1">
      <alignment wrapText="1"/>
    </xf>
    <xf numFmtId="18" fontId="0" fillId="0" borderId="0" xfId="0" applyNumberFormat="1" applyAlignment="1">
      <alignment horizontal="right"/>
    </xf>
    <xf numFmtId="0" fontId="5" fillId="0" borderId="0" xfId="0" applyFont="1" applyAlignment="1">
      <alignment horizontal="center"/>
    </xf>
    <xf numFmtId="0" fontId="4" fillId="0" borderId="0" xfId="0" applyFont="1" applyAlignment="1">
      <alignment horizontal="left" wrapText="1"/>
    </xf>
    <xf numFmtId="0" fontId="2" fillId="8" borderId="6" xfId="0" applyFont="1" applyFill="1" applyBorder="1" applyAlignment="1">
      <alignment horizontal="center" vertical="center"/>
    </xf>
    <xf numFmtId="0" fontId="6" fillId="0" borderId="8"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7" fillId="0" borderId="3" xfId="0" applyFont="1" applyBorder="1" applyAlignment="1">
      <alignment horizontal="center" vertical="center"/>
    </xf>
    <xf numFmtId="0" fontId="7" fillId="0" borderId="12" xfId="0"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2" fillId="3" borderId="6" xfId="0" applyFont="1" applyFill="1" applyBorder="1" applyAlignment="1">
      <alignment horizontal="center" vertical="center"/>
    </xf>
    <xf numFmtId="0" fontId="2" fillId="2" borderId="6" xfId="0" applyFont="1" applyFill="1" applyBorder="1" applyAlignment="1">
      <alignment horizontal="center" vertical="center"/>
    </xf>
    <xf numFmtId="0" fontId="2" fillId="7" borderId="6" xfId="0" applyFont="1" applyFill="1" applyBorder="1" applyAlignment="1">
      <alignment horizontal="center" vertical="center"/>
    </xf>
    <xf numFmtId="0" fontId="2" fillId="6" borderId="6"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9" xfId="0" applyFont="1" applyFill="1" applyBorder="1" applyAlignment="1">
      <alignment horizontal="center" vertical="center"/>
    </xf>
    <xf numFmtId="0" fontId="2" fillId="7" borderId="11" xfId="0" applyFont="1" applyFill="1" applyBorder="1" applyAlignment="1">
      <alignment horizontal="center" vertical="center"/>
    </xf>
    <xf numFmtId="0" fontId="2" fillId="7" borderId="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9" xfId="0" applyFont="1" applyFill="1" applyBorder="1" applyAlignment="1">
      <alignment horizontal="center" vertical="center"/>
    </xf>
    <xf numFmtId="0" fontId="4" fillId="5" borderId="6" xfId="0" applyFont="1" applyFill="1" applyBorder="1" applyAlignment="1">
      <alignment horizontal="center" wrapText="1"/>
    </xf>
    <xf numFmtId="1" fontId="4" fillId="0" borderId="6" xfId="0" applyNumberFormat="1" applyFont="1" applyBorder="1" applyAlignment="1">
      <alignment horizontal="center"/>
    </xf>
    <xf numFmtId="164" fontId="4" fillId="0" borderId="6" xfId="0" applyNumberFormat="1" applyFont="1" applyBorder="1" applyAlignment="1">
      <alignment horizontal="center"/>
    </xf>
    <xf numFmtId="165" fontId="4" fillId="0" borderId="6" xfId="1" applyNumberFormat="1" applyFont="1" applyBorder="1" applyAlignment="1">
      <alignment horizontal="center"/>
    </xf>
    <xf numFmtId="0" fontId="4" fillId="0" borderId="0" xfId="0" applyFont="1" applyBorder="1" applyAlignment="1">
      <alignment horizontal="left"/>
    </xf>
    <xf numFmtId="1" fontId="4" fillId="0" borderId="0" xfId="0" applyNumberFormat="1" applyFont="1" applyBorder="1" applyAlignment="1">
      <alignment horizontal="center"/>
    </xf>
    <xf numFmtId="164" fontId="4" fillId="0" borderId="0" xfId="0" applyNumberFormat="1" applyFont="1" applyBorder="1" applyAlignment="1">
      <alignment horizontal="center"/>
    </xf>
    <xf numFmtId="165" fontId="4" fillId="0" borderId="0" xfId="1" applyNumberFormat="1" applyFont="1" applyBorder="1" applyAlignment="1">
      <alignment horizontal="center"/>
    </xf>
    <xf numFmtId="22" fontId="4" fillId="5" borderId="6" xfId="0" applyNumberFormat="1" applyFont="1" applyFill="1" applyBorder="1" applyAlignment="1">
      <alignment wrapText="1"/>
    </xf>
    <xf numFmtId="0" fontId="4" fillId="5" borderId="6" xfId="0" applyFont="1" applyFill="1" applyBorder="1" applyAlignment="1">
      <alignment wrapText="1"/>
    </xf>
    <xf numFmtId="0" fontId="4" fillId="5" borderId="6" xfId="0" applyNumberFormat="1" applyFont="1" applyFill="1" applyBorder="1" applyAlignment="1">
      <alignment wrapText="1"/>
    </xf>
    <xf numFmtId="0" fontId="4" fillId="5" borderId="6" xfId="0" applyFont="1" applyFill="1" applyBorder="1"/>
    <xf numFmtId="0" fontId="4" fillId="0" borderId="6" xfId="0" applyFont="1" applyBorder="1"/>
    <xf numFmtId="22" fontId="4" fillId="5" borderId="6" xfId="0" applyNumberFormat="1" applyFont="1" applyFill="1" applyBorder="1" applyAlignment="1">
      <alignment horizontal="left" wrapText="1"/>
    </xf>
    <xf numFmtId="0" fontId="4" fillId="0" borderId="0" xfId="0" applyFont="1" applyAlignment="1"/>
    <xf numFmtId="0" fontId="4" fillId="5" borderId="0" xfId="0" applyFont="1" applyFill="1" applyAlignment="1"/>
    <xf numFmtId="0" fontId="2" fillId="0" borderId="0" xfId="0" applyFont="1" applyAlignment="1"/>
    <xf numFmtId="22" fontId="4" fillId="5" borderId="6" xfId="0" applyNumberFormat="1" applyFont="1" applyFill="1" applyBorder="1" applyAlignment="1">
      <alignment horizontal="left"/>
    </xf>
    <xf numFmtId="0" fontId="4" fillId="5" borderId="6" xfId="0" applyFont="1" applyFill="1" applyBorder="1" applyAlignment="1">
      <alignment horizontal="left"/>
    </xf>
    <xf numFmtId="1" fontId="4" fillId="5" borderId="7" xfId="0" applyNumberFormat="1" applyFont="1" applyFill="1" applyBorder="1" applyAlignment="1">
      <alignment horizontal="left"/>
    </xf>
    <xf numFmtId="1" fontId="4" fillId="5" borderId="6" xfId="0" applyNumberFormat="1" applyFont="1" applyFill="1" applyBorder="1" applyAlignment="1">
      <alignment horizontal="left"/>
    </xf>
    <xf numFmtId="0" fontId="4" fillId="0" borderId="6" xfId="0" applyFont="1" applyBorder="1" applyAlignment="1">
      <alignment horizontal="left"/>
    </xf>
    <xf numFmtId="0" fontId="4" fillId="5" borderId="6" xfId="0" applyNumberFormat="1" applyFont="1" applyFill="1" applyBorder="1" applyAlignment="1">
      <alignment horizontal="center"/>
    </xf>
    <xf numFmtId="0" fontId="4" fillId="0" borderId="6" xfId="0" applyNumberFormat="1" applyFont="1" applyBorder="1" applyAlignment="1">
      <alignment horizontal="center"/>
    </xf>
    <xf numFmtId="1" fontId="4" fillId="5" borderId="7" xfId="0" applyNumberFormat="1" applyFont="1" applyFill="1" applyBorder="1" applyAlignment="1">
      <alignment horizontal="center"/>
    </xf>
    <xf numFmtId="1" fontId="4" fillId="5" borderId="6" xfId="0" applyNumberFormat="1" applyFont="1" applyFill="1" applyBorder="1" applyAlignment="1">
      <alignment horizontal="center"/>
    </xf>
    <xf numFmtId="0" fontId="4" fillId="5" borderId="6" xfId="0" applyNumberFormat="1" applyFont="1" applyFill="1" applyBorder="1" applyAlignment="1">
      <alignment horizontal="center" wrapText="1"/>
    </xf>
    <xf numFmtId="0" fontId="4" fillId="5" borderId="6" xfId="0" applyFont="1" applyFill="1" applyBorder="1" applyAlignment="1">
      <alignment vertical="top" wrapText="1"/>
    </xf>
    <xf numFmtId="0" fontId="4" fillId="5" borderId="6" xfId="0" applyNumberFormat="1" applyFont="1" applyFill="1" applyBorder="1" applyAlignment="1">
      <alignment horizontal="center" vertical="top" wrapText="1"/>
    </xf>
    <xf numFmtId="0" fontId="4" fillId="0" borderId="0" xfId="0" applyNumberFormat="1" applyFon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266700</xdr:colOff>
      <xdr:row>0</xdr:row>
      <xdr:rowOff>22860</xdr:rowOff>
    </xdr:from>
    <xdr:to>
      <xdr:col>9</xdr:col>
      <xdr:colOff>365760</xdr:colOff>
      <xdr:row>7</xdr:row>
      <xdr:rowOff>7620</xdr:rowOff>
    </xdr:to>
    <xdr:pic>
      <xdr:nvPicPr>
        <xdr:cNvPr id="205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095500" y="22860"/>
          <a:ext cx="3756660" cy="115824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144780</xdr:rowOff>
    </xdr:to>
    <xdr:pic>
      <xdr:nvPicPr>
        <xdr:cNvPr id="921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64080" cy="81534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593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xdr:col>
      <xdr:colOff>0</xdr:colOff>
      <xdr:row>3</xdr:row>
      <xdr:rowOff>127000</xdr:rowOff>
    </xdr:to>
    <xdr:pic>
      <xdr:nvPicPr>
        <xdr:cNvPr id="368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52320" cy="52832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567266</xdr:colOff>
      <xdr:row>3</xdr:row>
      <xdr:rowOff>110067</xdr:rowOff>
    </xdr:to>
    <xdr:pic>
      <xdr:nvPicPr>
        <xdr:cNvPr id="430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43853" cy="511387"/>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30481</xdr:colOff>
      <xdr:row>0</xdr:row>
      <xdr:rowOff>30480</xdr:rowOff>
    </xdr:from>
    <xdr:to>
      <xdr:col>2</xdr:col>
      <xdr:colOff>8468</xdr:colOff>
      <xdr:row>3</xdr:row>
      <xdr:rowOff>110067</xdr:rowOff>
    </xdr:to>
    <xdr:pic>
      <xdr:nvPicPr>
        <xdr:cNvPr id="337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0"/>
          <a:ext cx="2052320" cy="511387"/>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533400</xdr:colOff>
      <xdr:row>3</xdr:row>
      <xdr:rowOff>106680</xdr:rowOff>
    </xdr:to>
    <xdr:pic>
      <xdr:nvPicPr>
        <xdr:cNvPr id="409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11680" cy="51054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30481</xdr:colOff>
      <xdr:row>0</xdr:row>
      <xdr:rowOff>30481</xdr:rowOff>
    </xdr:from>
    <xdr:to>
      <xdr:col>1</xdr:col>
      <xdr:colOff>558801</xdr:colOff>
      <xdr:row>3</xdr:row>
      <xdr:rowOff>127001</xdr:rowOff>
    </xdr:to>
    <xdr:pic>
      <xdr:nvPicPr>
        <xdr:cNvPr id="327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1"/>
          <a:ext cx="2026920" cy="57912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30481</xdr:colOff>
      <xdr:row>0</xdr:row>
      <xdr:rowOff>30480</xdr:rowOff>
    </xdr:from>
    <xdr:to>
      <xdr:col>2</xdr:col>
      <xdr:colOff>8468</xdr:colOff>
      <xdr:row>4</xdr:row>
      <xdr:rowOff>0</xdr:rowOff>
    </xdr:to>
    <xdr:pic>
      <xdr:nvPicPr>
        <xdr:cNvPr id="3993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1" y="30480"/>
          <a:ext cx="2052320" cy="55372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30480</xdr:colOff>
      <xdr:row>0</xdr:row>
      <xdr:rowOff>38947</xdr:rowOff>
    </xdr:from>
    <xdr:to>
      <xdr:col>1</xdr:col>
      <xdr:colOff>567266</xdr:colOff>
      <xdr:row>3</xdr:row>
      <xdr:rowOff>118534</xdr:rowOff>
    </xdr:to>
    <xdr:pic>
      <xdr:nvPicPr>
        <xdr:cNvPr id="296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7"/>
          <a:ext cx="2043853" cy="51138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4</xdr:col>
      <xdr:colOff>251460</xdr:colOff>
      <xdr:row>3</xdr:row>
      <xdr:rowOff>129540</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10740" cy="55626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30480</xdr:colOff>
      <xdr:row>0</xdr:row>
      <xdr:rowOff>30480</xdr:rowOff>
    </xdr:from>
    <xdr:to>
      <xdr:col>2</xdr:col>
      <xdr:colOff>7620</xdr:colOff>
      <xdr:row>4</xdr:row>
      <xdr:rowOff>0</xdr:rowOff>
    </xdr:to>
    <xdr:pic>
      <xdr:nvPicPr>
        <xdr:cNvPr id="2560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57400" cy="55626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xdr:col>
      <xdr:colOff>567267</xdr:colOff>
      <xdr:row>3</xdr:row>
      <xdr:rowOff>127000</xdr:rowOff>
    </xdr:to>
    <xdr:pic>
      <xdr:nvPicPr>
        <xdr:cNvPr id="4608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035387" cy="52832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30480</xdr:colOff>
      <xdr:row>0</xdr:row>
      <xdr:rowOff>30481</xdr:rowOff>
    </xdr:from>
    <xdr:to>
      <xdr:col>1</xdr:col>
      <xdr:colOff>550333</xdr:colOff>
      <xdr:row>3</xdr:row>
      <xdr:rowOff>127001</xdr:rowOff>
    </xdr:to>
    <xdr:pic>
      <xdr:nvPicPr>
        <xdr:cNvPr id="4812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1"/>
          <a:ext cx="2026920" cy="57912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30480</xdr:colOff>
      <xdr:row>0</xdr:row>
      <xdr:rowOff>38948</xdr:rowOff>
    </xdr:from>
    <xdr:to>
      <xdr:col>1</xdr:col>
      <xdr:colOff>567267</xdr:colOff>
      <xdr:row>3</xdr:row>
      <xdr:rowOff>110068</xdr:rowOff>
    </xdr:to>
    <xdr:pic>
      <xdr:nvPicPr>
        <xdr:cNvPr id="4915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8"/>
          <a:ext cx="2035387" cy="50292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30480</xdr:colOff>
      <xdr:row>0</xdr:row>
      <xdr:rowOff>38947</xdr:rowOff>
    </xdr:from>
    <xdr:to>
      <xdr:col>2</xdr:col>
      <xdr:colOff>7620</xdr:colOff>
      <xdr:row>3</xdr:row>
      <xdr:rowOff>110067</xdr:rowOff>
    </xdr:to>
    <xdr:pic>
      <xdr:nvPicPr>
        <xdr:cNvPr id="5120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8947"/>
          <a:ext cx="2059940" cy="50292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30480</xdr:colOff>
      <xdr:row>0</xdr:row>
      <xdr:rowOff>30480</xdr:rowOff>
    </xdr:from>
    <xdr:to>
      <xdr:col>3</xdr:col>
      <xdr:colOff>144780</xdr:colOff>
      <xdr:row>4</xdr:row>
      <xdr:rowOff>0</xdr:rowOff>
    </xdr:to>
    <xdr:pic>
      <xdr:nvPicPr>
        <xdr:cNvPr id="542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118360" cy="54864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7620</xdr:rowOff>
    </xdr:from>
    <xdr:to>
      <xdr:col>4</xdr:col>
      <xdr:colOff>251460</xdr:colOff>
      <xdr:row>3</xdr:row>
      <xdr:rowOff>129540</xdr:rowOff>
    </xdr:to>
    <xdr:pic>
      <xdr:nvPicPr>
        <xdr:cNvPr id="4505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1988820" cy="55626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30480</xdr:rowOff>
    </xdr:from>
    <xdr:to>
      <xdr:col>3</xdr:col>
      <xdr:colOff>144780</xdr:colOff>
      <xdr:row>4</xdr:row>
      <xdr:rowOff>0</xdr:rowOff>
    </xdr:to>
    <xdr:pic>
      <xdr:nvPicPr>
        <xdr:cNvPr id="604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30480"/>
          <a:ext cx="2118360" cy="54864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1536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552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144780</xdr:rowOff>
    </xdr:to>
    <xdr:pic>
      <xdr:nvPicPr>
        <xdr:cNvPr id="573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64080" cy="81534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7620</xdr:rowOff>
    </xdr:from>
    <xdr:to>
      <xdr:col>1</xdr:col>
      <xdr:colOff>1577340</xdr:colOff>
      <xdr:row>3</xdr:row>
      <xdr:rowOff>137160</xdr:rowOff>
    </xdr:to>
    <xdr:pic>
      <xdr:nvPicPr>
        <xdr:cNvPr id="1228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0480" y="7620"/>
          <a:ext cx="2171700" cy="8001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1584960</xdr:colOff>
      <xdr:row>3</xdr:row>
      <xdr:rowOff>137160</xdr:rowOff>
    </xdr:to>
    <xdr:pic>
      <xdr:nvPicPr>
        <xdr:cNvPr id="1126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 y="0"/>
          <a:ext cx="2164080" cy="8153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D11:J16"/>
  <sheetViews>
    <sheetView tabSelected="1" zoomScaleNormal="100" workbookViewId="0"/>
  </sheetViews>
  <sheetFormatPr defaultRowHeight="13.2"/>
  <sheetData>
    <row r="11" spans="4:10">
      <c r="D11" s="59" t="s">
        <v>429</v>
      </c>
      <c r="E11" s="59"/>
      <c r="F11" s="59"/>
      <c r="G11" s="59"/>
      <c r="H11" s="59"/>
      <c r="I11" s="59"/>
      <c r="J11" s="59"/>
    </row>
    <row r="12" spans="4:10">
      <c r="D12" s="59" t="s">
        <v>94</v>
      </c>
      <c r="E12" s="59"/>
      <c r="F12" s="59"/>
      <c r="G12" s="59"/>
      <c r="H12" s="59"/>
      <c r="I12" s="59"/>
      <c r="J12" s="59"/>
    </row>
    <row r="13" spans="4:10">
      <c r="D13" s="59" t="s">
        <v>246</v>
      </c>
      <c r="E13" s="59"/>
      <c r="F13" s="59"/>
      <c r="G13" s="59"/>
      <c r="H13" s="59"/>
      <c r="I13" s="59"/>
      <c r="J13" s="59"/>
    </row>
    <row r="15" spans="4:10">
      <c r="D15" s="59"/>
      <c r="E15" s="59"/>
      <c r="F15" s="59"/>
      <c r="G15" s="59"/>
      <c r="H15" s="59"/>
      <c r="I15" s="59"/>
      <c r="J15" s="59"/>
    </row>
    <row r="16" spans="4:10">
      <c r="D16" s="59"/>
      <c r="E16" s="59"/>
      <c r="F16" s="59"/>
      <c r="G16" s="59"/>
      <c r="H16" s="59"/>
      <c r="I16" s="59"/>
      <c r="J16" s="59"/>
    </row>
  </sheetData>
  <mergeCells count="5">
    <mergeCell ref="D11:J11"/>
    <mergeCell ref="D13:J13"/>
    <mergeCell ref="D15:J15"/>
    <mergeCell ref="D16:J16"/>
    <mergeCell ref="D12:J12"/>
  </mergeCells>
  <phoneticPr fontId="0" type="noConversion"/>
  <printOptions verticalCentered="1"/>
  <pageMargins left="1" right="0.75" top="0.75" bottom="1" header="0.5" footer="0.5"/>
  <pageSetup orientation="landscape" r:id="rId1"/>
  <headerFooter alignWithMargins="0">
    <oddFooter>&amp;F</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3:G41"/>
  <sheetViews>
    <sheetView zoomScale="90" zoomScaleNormal="90" zoomScaleSheetLayoutView="80" workbookViewId="0">
      <selection activeCell="A7" sqref="A7"/>
    </sheetView>
  </sheetViews>
  <sheetFormatPr defaultColWidth="9.109375" defaultRowHeight="11.4"/>
  <cols>
    <col min="1" max="1" width="9.109375" style="2"/>
    <col min="2" max="2" width="28.5546875" style="2" customWidth="1"/>
    <col min="3" max="5" width="28.5546875" style="10" customWidth="1"/>
    <col min="6" max="6" width="28.5546875" style="2" customWidth="1"/>
    <col min="7" max="7" width="28.44140625" style="2" customWidth="1"/>
    <col min="8" max="16384" width="9.109375" style="2"/>
  </cols>
  <sheetData>
    <row r="3" spans="1:7" ht="30">
      <c r="C3" s="62" t="s">
        <v>102</v>
      </c>
      <c r="D3" s="63"/>
      <c r="E3" s="63"/>
      <c r="F3" s="63"/>
      <c r="G3" s="64"/>
    </row>
    <row r="5" spans="1:7" s="1" customFormat="1" ht="12" customHeight="1">
      <c r="A5" s="1" t="str">
        <f>'8B Bracket'!A5</f>
        <v>2012-2013 Tournament</v>
      </c>
      <c r="C5" s="65" t="str">
        <f>CONCATENATE("Tournament Co-Hosts:  ",RIGHT(Overview!B12,SUM(LEN(Overview!B12)-SUM(FIND("-",Overview!B12)+1))))</f>
        <v>Tournament Co-Hosts:  St. Joesph and St. Peter Claver</v>
      </c>
      <c r="D5" s="66"/>
      <c r="E5" s="66"/>
      <c r="F5" s="66"/>
      <c r="G5" s="67"/>
    </row>
    <row r="6" spans="1:7" s="1" customFormat="1" ht="12" customHeight="1">
      <c r="A6" s="1" t="str">
        <f>'8B Bracket'!A6</f>
        <v>Jan 31 - Feb 9, 2013</v>
      </c>
      <c r="C6" s="68"/>
      <c r="D6" s="69"/>
      <c r="E6" s="69"/>
      <c r="F6" s="69"/>
      <c r="G6" s="70"/>
    </row>
    <row r="7" spans="1:7" s="1" customFormat="1" ht="12">
      <c r="C7" s="31"/>
      <c r="D7" s="31"/>
      <c r="E7" s="31"/>
    </row>
    <row r="8" spans="1:7" s="1" customFormat="1" ht="12">
      <c r="B8" s="72" t="s">
        <v>95</v>
      </c>
      <c r="C8" s="73" t="s">
        <v>114</v>
      </c>
      <c r="D8" s="74" t="s">
        <v>96</v>
      </c>
      <c r="E8" s="61" t="s">
        <v>97</v>
      </c>
      <c r="F8" s="31"/>
    </row>
    <row r="9" spans="1:7" s="1" customFormat="1" ht="12">
      <c r="B9" s="72"/>
      <c r="C9" s="73"/>
      <c r="D9" s="74"/>
      <c r="E9" s="61"/>
      <c r="F9" s="31"/>
    </row>
    <row r="10" spans="1:7">
      <c r="F10" s="10"/>
    </row>
    <row r="11" spans="1:7">
      <c r="F11" s="10"/>
    </row>
    <row r="12" spans="1:7">
      <c r="B12" s="2">
        <v>1</v>
      </c>
      <c r="C12" s="37" t="str">
        <f>VLOOKUP(B12,Girls6th,2,FALSE)</f>
        <v>NDA6G1</v>
      </c>
      <c r="F12" s="10"/>
    </row>
    <row r="13" spans="1:7">
      <c r="C13" s="38"/>
      <c r="D13" s="12"/>
      <c r="F13" s="10"/>
    </row>
    <row r="14" spans="1:7">
      <c r="B14" s="5"/>
      <c r="C14" s="10" t="s">
        <v>773</v>
      </c>
      <c r="D14" s="32"/>
      <c r="F14" s="10"/>
    </row>
    <row r="15" spans="1:7">
      <c r="A15" s="2">
        <v>8</v>
      </c>
      <c r="B15" s="4" t="str">
        <f>VLOOKUP(A15,Girls6th,2,FALSE)</f>
        <v>JOE6G1</v>
      </c>
      <c r="D15" s="12"/>
      <c r="E15" s="12"/>
      <c r="F15" s="10"/>
    </row>
    <row r="16" spans="1:7">
      <c r="B16" s="10" t="s">
        <v>749</v>
      </c>
      <c r="C16" s="33"/>
      <c r="D16" s="12"/>
      <c r="E16" s="12"/>
      <c r="F16" s="10"/>
    </row>
    <row r="17" spans="1:6">
      <c r="A17" s="2">
        <v>9</v>
      </c>
      <c r="B17" s="4" t="str">
        <f>VLOOKUP(A17,Girls6th,2,FALSE)</f>
        <v>OLA6G1</v>
      </c>
      <c r="C17" s="12"/>
      <c r="E17" s="12"/>
      <c r="F17" s="10"/>
    </row>
    <row r="18" spans="1:6">
      <c r="D18" s="10" t="s">
        <v>779</v>
      </c>
      <c r="E18" s="34"/>
      <c r="F18" s="10"/>
    </row>
    <row r="19" spans="1:6">
      <c r="A19" s="2">
        <v>5</v>
      </c>
      <c r="B19" s="4" t="str">
        <f>VLOOKUP(A19,Girls6th,2,FALSE)</f>
        <v>BRG6G1</v>
      </c>
      <c r="E19" s="12"/>
      <c r="F19" s="12"/>
    </row>
    <row r="20" spans="1:6">
      <c r="B20" s="10" t="s">
        <v>750</v>
      </c>
      <c r="C20" s="30"/>
      <c r="E20" s="12"/>
      <c r="F20" s="12"/>
    </row>
    <row r="21" spans="1:6">
      <c r="A21" s="2">
        <v>12</v>
      </c>
      <c r="B21" s="4" t="str">
        <f>VLOOKUP(A21,Girls6th,2,FALSE)</f>
        <v>HSP6G1</v>
      </c>
      <c r="C21" s="12"/>
      <c r="D21" s="12"/>
      <c r="E21" s="12"/>
      <c r="F21" s="12"/>
    </row>
    <row r="22" spans="1:6">
      <c r="C22" s="10" t="s">
        <v>854</v>
      </c>
      <c r="D22" s="32"/>
      <c r="E22" s="12"/>
      <c r="F22" s="12"/>
    </row>
    <row r="23" spans="1:6">
      <c r="A23" s="2">
        <v>4</v>
      </c>
      <c r="B23" s="4" t="str">
        <f>VLOOKUP(A23,Girls6th,2,FALSE)</f>
        <v>CTK6G2</v>
      </c>
      <c r="D23" s="12"/>
      <c r="F23" s="12"/>
    </row>
    <row r="24" spans="1:6" ht="13.2">
      <c r="A24"/>
      <c r="B24" s="10" t="s">
        <v>751</v>
      </c>
      <c r="C24" s="33"/>
      <c r="D24" s="12"/>
      <c r="F24" s="12"/>
    </row>
    <row r="25" spans="1:6" ht="13.2">
      <c r="A25">
        <v>13</v>
      </c>
      <c r="B25" s="4" t="str">
        <f>VLOOKUP(A25,Girls6th,2,FALSE)</f>
        <v>IHM6G1</v>
      </c>
      <c r="C25" s="12"/>
      <c r="F25" s="12"/>
    </row>
    <row r="26" spans="1:6" ht="13.2">
      <c r="A26"/>
      <c r="E26" s="10" t="s">
        <v>787</v>
      </c>
      <c r="F26" s="35"/>
    </row>
    <row r="27" spans="1:6">
      <c r="A27" s="2">
        <v>6</v>
      </c>
      <c r="B27" s="4" t="str">
        <f>VLOOKUP(A27,Girls6th,2,FALSE)</f>
        <v>SJN6G1</v>
      </c>
      <c r="F27" s="9" t="s">
        <v>99</v>
      </c>
    </row>
    <row r="28" spans="1:6">
      <c r="B28" s="10" t="s">
        <v>741</v>
      </c>
      <c r="C28" s="30"/>
      <c r="F28" s="12"/>
    </row>
    <row r="29" spans="1:6">
      <c r="A29" s="2">
        <v>11</v>
      </c>
      <c r="B29" s="4" t="str">
        <f>VLOOKUP(A29,Girls6th,2,FALSE)</f>
        <v>JUD6G2</v>
      </c>
      <c r="C29" s="12"/>
      <c r="D29" s="12"/>
      <c r="F29" s="12"/>
    </row>
    <row r="30" spans="1:6">
      <c r="C30" s="10" t="s">
        <v>744</v>
      </c>
      <c r="D30" s="32"/>
      <c r="F30" s="12"/>
    </row>
    <row r="31" spans="1:6">
      <c r="A31" s="2">
        <v>3</v>
      </c>
      <c r="B31" s="4" t="str">
        <f>VLOOKUP(A31,Girls6th,2,FALSE)</f>
        <v>STM6G1</v>
      </c>
      <c r="D31" s="12"/>
      <c r="E31" s="12"/>
      <c r="F31" s="12"/>
    </row>
    <row r="32" spans="1:6">
      <c r="B32" s="39" t="s">
        <v>742</v>
      </c>
      <c r="C32" s="45"/>
      <c r="D32" s="12"/>
      <c r="E32" s="12"/>
      <c r="F32" s="12"/>
    </row>
    <row r="33" spans="1:6">
      <c r="A33" s="2">
        <v>14</v>
      </c>
      <c r="B33" s="52" t="str">
        <f>VLOOKUP(A33,Girls6th,2,FALSE)</f>
        <v>SPC6G1</v>
      </c>
      <c r="C33" s="38"/>
      <c r="E33" s="12"/>
      <c r="F33" s="12"/>
    </row>
    <row r="34" spans="1:6" ht="13.2">
      <c r="A34"/>
      <c r="B34" s="5"/>
      <c r="D34" s="10" t="s">
        <v>772</v>
      </c>
      <c r="E34" s="34"/>
      <c r="F34" s="12"/>
    </row>
    <row r="35" spans="1:6">
      <c r="A35" s="2">
        <v>7</v>
      </c>
      <c r="B35" s="4" t="str">
        <f>VLOOKUP(A35,Girls6th,2,FALSE)</f>
        <v>CTK6G1</v>
      </c>
      <c r="E35" s="12"/>
      <c r="F35" s="10"/>
    </row>
    <row r="36" spans="1:6">
      <c r="B36" s="10" t="s">
        <v>740</v>
      </c>
      <c r="C36" s="30"/>
      <c r="E36" s="12"/>
      <c r="F36" s="10"/>
    </row>
    <row r="37" spans="1:6">
      <c r="A37" s="2">
        <v>10</v>
      </c>
      <c r="B37" s="4" t="str">
        <f>VLOOKUP(A37,Girls6th,2,FALSE)</f>
        <v>JUD6G1</v>
      </c>
      <c r="C37" s="12"/>
      <c r="D37" s="12"/>
      <c r="E37" s="12"/>
      <c r="F37" s="10"/>
    </row>
    <row r="38" spans="1:6">
      <c r="C38" s="10" t="s">
        <v>855</v>
      </c>
      <c r="D38" s="32"/>
      <c r="E38" s="12"/>
      <c r="F38" s="10"/>
    </row>
    <row r="39" spans="1:6">
      <c r="A39" s="2">
        <v>2</v>
      </c>
      <c r="B39" s="4" t="str">
        <f>VLOOKUP(A39,Girls6th,2,FALSE)</f>
        <v>STM6G2</v>
      </c>
      <c r="D39" s="12"/>
      <c r="F39" s="10"/>
    </row>
    <row r="40" spans="1:6">
      <c r="B40" s="39" t="s">
        <v>743</v>
      </c>
      <c r="C40" s="51"/>
      <c r="D40" s="12"/>
      <c r="F40" s="10"/>
    </row>
    <row r="41" spans="1:6">
      <c r="A41" s="2">
        <v>15</v>
      </c>
      <c r="B41" s="52" t="str">
        <f>VLOOKUP(A41,Girls6th,2,FALSE)</f>
        <v>SPC6G2</v>
      </c>
    </row>
  </sheetData>
  <mergeCells count="6">
    <mergeCell ref="C3:G3"/>
    <mergeCell ref="C5:G6"/>
    <mergeCell ref="B8:B9"/>
    <mergeCell ref="C8:C9"/>
    <mergeCell ref="D8:D9"/>
    <mergeCell ref="E8:E9"/>
  </mergeCells>
  <pageMargins left="0.75" right="0.75" top="1" bottom="1" header="0.5" footer="0.5"/>
  <pageSetup scale="65"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sheetPr>
    <pageSetUpPr fitToPage="1"/>
  </sheetPr>
  <dimension ref="A2:G72"/>
  <sheetViews>
    <sheetView topLeftCell="A4" zoomScale="90" zoomScaleNormal="90" zoomScaleSheetLayoutView="80" workbookViewId="0">
      <selection activeCell="A7" sqref="A7"/>
    </sheetView>
  </sheetViews>
  <sheetFormatPr defaultColWidth="9.109375" defaultRowHeight="11.4"/>
  <cols>
    <col min="1" max="1" width="9" style="2" customWidth="1"/>
    <col min="2" max="2" width="28.5546875" style="2" customWidth="1"/>
    <col min="3" max="7" width="28.5546875" style="10" customWidth="1"/>
    <col min="8" max="16384" width="9.109375" style="2"/>
  </cols>
  <sheetData>
    <row r="2" spans="1:7" ht="12">
      <c r="G2" s="31"/>
    </row>
    <row r="3" spans="1:7" ht="30">
      <c r="C3" s="62" t="s">
        <v>101</v>
      </c>
      <c r="D3" s="63"/>
      <c r="E3" s="63"/>
      <c r="F3" s="63"/>
      <c r="G3" s="64"/>
    </row>
    <row r="4" spans="1:7" ht="12">
      <c r="G4" s="31"/>
    </row>
    <row r="5" spans="1:7" s="1" customFormat="1" ht="12" customHeight="1">
      <c r="A5" s="1" t="str">
        <f>'8B Bracket'!A5</f>
        <v>2012-2013 Tournament</v>
      </c>
      <c r="C5" s="65" t="str">
        <f>CONCATENATE("Tournament Co-Hosts:  ",RIGHT(Overview!B10,SUM(LEN(Overview!B10)-SUM(FIND("-",Overview!B10)+1))))</f>
        <v>Tournament Co-Hosts:  St. John Nuemann and St. Peter Chanel</v>
      </c>
      <c r="D5" s="66"/>
      <c r="E5" s="66"/>
      <c r="F5" s="66"/>
      <c r="G5" s="67"/>
    </row>
    <row r="6" spans="1:7" s="1" customFormat="1" ht="12" customHeight="1">
      <c r="A6" s="1" t="str">
        <f>'8B Bracket'!A6</f>
        <v>Jan 31 - Feb 9, 2013</v>
      </c>
      <c r="C6" s="68"/>
      <c r="D6" s="69"/>
      <c r="E6" s="69"/>
      <c r="F6" s="69"/>
      <c r="G6" s="70"/>
    </row>
    <row r="7" spans="1:7" s="1" customFormat="1" ht="12">
      <c r="C7" s="31"/>
      <c r="D7" s="31"/>
      <c r="E7" s="31"/>
      <c r="F7" s="31"/>
      <c r="G7" s="31"/>
    </row>
    <row r="8" spans="1:7" s="1" customFormat="1" ht="12">
      <c r="B8" s="71" t="s">
        <v>98</v>
      </c>
      <c r="C8" s="72" t="s">
        <v>95</v>
      </c>
      <c r="D8" s="73" t="s">
        <v>114</v>
      </c>
      <c r="E8" s="74" t="s">
        <v>96</v>
      </c>
      <c r="F8" s="61" t="s">
        <v>97</v>
      </c>
      <c r="G8" s="31"/>
    </row>
    <row r="9" spans="1:7" s="1" customFormat="1" ht="12">
      <c r="B9" s="71"/>
      <c r="C9" s="72"/>
      <c r="D9" s="73"/>
      <c r="E9" s="74"/>
      <c r="F9" s="61"/>
      <c r="G9" s="31"/>
    </row>
    <row r="11" spans="1:7">
      <c r="B11" s="2">
        <v>1</v>
      </c>
      <c r="C11" s="4" t="str">
        <f>VLOOKUP(B11,Boys5th,2,FALSE)</f>
        <v>SPC5B1</v>
      </c>
    </row>
    <row r="12" spans="1:7">
      <c r="C12" s="39"/>
    </row>
    <row r="13" spans="1:7">
      <c r="C13" s="10" t="s">
        <v>892</v>
      </c>
      <c r="D13" s="30"/>
    </row>
    <row r="14" spans="1:7">
      <c r="A14" s="2">
        <v>16</v>
      </c>
      <c r="B14" s="8" t="str">
        <f>VLOOKUP(A14,Boys5th,2,FALSE)</f>
        <v>BRG5B1</v>
      </c>
      <c r="D14" s="40"/>
    </row>
    <row r="15" spans="1:7">
      <c r="B15" s="10" t="s">
        <v>879</v>
      </c>
      <c r="C15" s="41"/>
      <c r="D15" s="12"/>
      <c r="E15" s="12"/>
    </row>
    <row r="16" spans="1:7" ht="13.2">
      <c r="A16" s="2">
        <v>17</v>
      </c>
      <c r="B16" s="8" t="str">
        <f>VLOOKUP(A16,Boys5th,2,FALSE)</f>
        <v>NDA5B2</v>
      </c>
      <c r="C16" s="42"/>
      <c r="D16" s="38"/>
      <c r="E16" s="12"/>
    </row>
    <row r="17" spans="1:7" ht="13.2">
      <c r="C17" s="43"/>
      <c r="D17" s="10" t="s">
        <v>893</v>
      </c>
      <c r="E17" s="32"/>
    </row>
    <row r="18" spans="1:7">
      <c r="A18" s="2">
        <v>8</v>
      </c>
      <c r="B18" s="8" t="str">
        <f>VLOOKUP(A18,Boys5th,2,FALSE)</f>
        <v>CTK5B1</v>
      </c>
      <c r="C18" s="38"/>
      <c r="D18" s="14"/>
      <c r="E18" s="40"/>
    </row>
    <row r="19" spans="1:7">
      <c r="B19" s="10" t="s">
        <v>817</v>
      </c>
      <c r="C19" s="36"/>
      <c r="E19" s="12"/>
      <c r="F19" s="12"/>
    </row>
    <row r="20" spans="1:7">
      <c r="A20" s="2">
        <v>25</v>
      </c>
      <c r="B20" s="8" t="str">
        <f>VLOOKUP(A20,Boys5th,2,FALSE)</f>
        <v>STM5B3</v>
      </c>
      <c r="C20" s="40"/>
      <c r="E20" s="12"/>
      <c r="F20" s="12"/>
    </row>
    <row r="21" spans="1:7">
      <c r="C21" s="10" t="s">
        <v>894</v>
      </c>
      <c r="D21" s="33"/>
      <c r="E21" s="12"/>
      <c r="F21" s="12"/>
    </row>
    <row r="22" spans="1:7">
      <c r="A22" s="2">
        <v>9</v>
      </c>
      <c r="B22" s="8" t="str">
        <f>VLOOKUP(A22,Boys5th,2,FALSE)</f>
        <v>JOE5B1</v>
      </c>
      <c r="D22" s="12"/>
      <c r="E22" s="38"/>
      <c r="F22" s="12"/>
    </row>
    <row r="23" spans="1:7">
      <c r="B23" s="10" t="s">
        <v>818</v>
      </c>
      <c r="C23" s="36"/>
      <c r="D23" s="12"/>
      <c r="F23" s="12"/>
    </row>
    <row r="24" spans="1:7" ht="13.2">
      <c r="A24" s="2">
        <v>24</v>
      </c>
      <c r="B24" s="8" t="str">
        <f>VLOOKUP(A24,Boys5th,2,FALSE)</f>
        <v>OLA5B3</v>
      </c>
      <c r="C24" s="42"/>
      <c r="D24" s="38"/>
      <c r="F24" s="12"/>
    </row>
    <row r="25" spans="1:7" ht="13.2">
      <c r="C25" s="43"/>
      <c r="D25" s="38"/>
      <c r="E25" s="10" t="s">
        <v>778</v>
      </c>
      <c r="F25" s="34"/>
    </row>
    <row r="26" spans="1:7">
      <c r="E26" s="14"/>
      <c r="F26" s="40"/>
    </row>
    <row r="27" spans="1:7">
      <c r="B27" s="5">
        <v>5</v>
      </c>
      <c r="C27" s="4" t="str">
        <f>VLOOKUP(B27,Boys5th,2,FALSE)</f>
        <v>JOE5B2</v>
      </c>
      <c r="F27" s="12"/>
      <c r="G27" s="12"/>
    </row>
    <row r="28" spans="1:7">
      <c r="B28" s="5"/>
      <c r="C28" s="39"/>
      <c r="F28" s="12"/>
      <c r="G28" s="12"/>
    </row>
    <row r="29" spans="1:7">
      <c r="C29" s="10" t="s">
        <v>863</v>
      </c>
      <c r="D29" s="30"/>
      <c r="F29" s="12"/>
      <c r="G29" s="12"/>
    </row>
    <row r="30" spans="1:7">
      <c r="A30" s="2">
        <v>12</v>
      </c>
      <c r="B30" s="8" t="str">
        <f>VLOOKUP(A30,Boys5th,2,FALSE)</f>
        <v>STM5B2</v>
      </c>
      <c r="C30" s="14"/>
      <c r="D30" s="40"/>
      <c r="F30" s="12"/>
      <c r="G30" s="12"/>
    </row>
    <row r="31" spans="1:7">
      <c r="B31" s="10" t="s">
        <v>825</v>
      </c>
      <c r="C31" s="36"/>
      <c r="D31" s="12"/>
      <c r="E31" s="12"/>
      <c r="F31" s="12"/>
      <c r="G31" s="12"/>
    </row>
    <row r="32" spans="1:7" ht="13.2">
      <c r="A32" s="2">
        <v>21</v>
      </c>
      <c r="B32" s="8" t="str">
        <f>VLOOKUP(A32,Boys5th,2,FALSE)</f>
        <v>NDA5B1</v>
      </c>
      <c r="C32" s="42"/>
      <c r="D32" s="38"/>
      <c r="E32" s="12"/>
      <c r="F32" s="12"/>
      <c r="G32" s="12"/>
    </row>
    <row r="33" spans="1:7" ht="13.2">
      <c r="C33" s="43"/>
      <c r="D33" s="10" t="s">
        <v>871</v>
      </c>
      <c r="E33" s="32"/>
      <c r="F33" s="12"/>
      <c r="G33" s="12"/>
    </row>
    <row r="34" spans="1:7">
      <c r="D34" s="14"/>
      <c r="E34" s="9"/>
      <c r="F34" s="38"/>
      <c r="G34" s="12"/>
    </row>
    <row r="35" spans="1:7">
      <c r="B35" s="5">
        <v>4</v>
      </c>
      <c r="C35" s="4" t="str">
        <f>VLOOKUP(B35,Boys5th,2,FALSE)</f>
        <v>JUD5B1</v>
      </c>
      <c r="E35" s="12"/>
      <c r="G35" s="12"/>
    </row>
    <row r="36" spans="1:7">
      <c r="B36" s="5"/>
      <c r="C36" s="39"/>
      <c r="E36" s="12"/>
      <c r="G36" s="12"/>
    </row>
    <row r="37" spans="1:7">
      <c r="C37" s="10" t="s">
        <v>864</v>
      </c>
      <c r="D37" s="33"/>
      <c r="E37" s="12"/>
      <c r="G37" s="12"/>
    </row>
    <row r="38" spans="1:7">
      <c r="A38" s="2">
        <v>13</v>
      </c>
      <c r="B38" s="8" t="str">
        <f>VLOOKUP(A38,Boys5th,2,FALSE)</f>
        <v>CTK5B2</v>
      </c>
      <c r="C38" s="14"/>
      <c r="D38" s="44"/>
      <c r="E38" s="38"/>
      <c r="G38" s="12"/>
    </row>
    <row r="39" spans="1:7">
      <c r="B39" s="10" t="s">
        <v>827</v>
      </c>
      <c r="C39" s="36"/>
      <c r="D39" s="12"/>
      <c r="G39" s="12"/>
    </row>
    <row r="40" spans="1:7" ht="13.2">
      <c r="A40" s="2">
        <v>20</v>
      </c>
      <c r="B40" s="8" t="str">
        <f>VLOOKUP(A40,Boys5th,2,FALSE)</f>
        <v>HSP5B2</v>
      </c>
      <c r="C40" s="42"/>
      <c r="D40" s="38"/>
      <c r="G40" s="12"/>
    </row>
    <row r="41" spans="1:7" ht="13.2">
      <c r="C41" s="43"/>
      <c r="D41" s="38"/>
      <c r="G41" s="12"/>
    </row>
    <row r="42" spans="1:7">
      <c r="F42" s="10" t="s">
        <v>785</v>
      </c>
      <c r="G42" s="35"/>
    </row>
    <row r="43" spans="1:7">
      <c r="B43" s="5">
        <v>6</v>
      </c>
      <c r="C43" s="4" t="str">
        <f>VLOOKUP(B43,Boys5th,2,FALSE)</f>
        <v>OLA5B2</v>
      </c>
      <c r="G43" s="9" t="s">
        <v>99</v>
      </c>
    </row>
    <row r="44" spans="1:7">
      <c r="B44" s="5"/>
      <c r="C44" s="39"/>
      <c r="G44" s="12"/>
    </row>
    <row r="45" spans="1:7">
      <c r="C45" s="14" t="s">
        <v>860</v>
      </c>
      <c r="G45" s="12"/>
    </row>
    <row r="46" spans="1:7">
      <c r="A46" s="2">
        <v>11</v>
      </c>
      <c r="B46" s="8" t="str">
        <f>VLOOKUP(A46,Boys5th,2,FALSE)</f>
        <v>SJN5B2</v>
      </c>
      <c r="D46" s="30"/>
      <c r="G46" s="12"/>
    </row>
    <row r="47" spans="1:7">
      <c r="B47" s="10" t="s">
        <v>794</v>
      </c>
      <c r="C47" s="36"/>
      <c r="D47" s="12"/>
      <c r="E47" s="12"/>
      <c r="G47" s="12"/>
    </row>
    <row r="48" spans="1:7" ht="13.2">
      <c r="A48" s="2">
        <v>22</v>
      </c>
      <c r="B48" s="8" t="str">
        <f>VLOOKUP(A48,Boys5th,2,FALSE)</f>
        <v>STM5B1</v>
      </c>
      <c r="C48" s="42"/>
      <c r="D48" s="38"/>
      <c r="E48" s="12"/>
      <c r="G48" s="12"/>
    </row>
    <row r="49" spans="1:7" ht="13.2">
      <c r="C49" s="43"/>
      <c r="D49" s="38"/>
      <c r="E49" s="12"/>
      <c r="G49" s="12"/>
    </row>
    <row r="50" spans="1:7">
      <c r="D50" s="10" t="s">
        <v>872</v>
      </c>
      <c r="E50" s="32"/>
      <c r="G50" s="12"/>
    </row>
    <row r="51" spans="1:7">
      <c r="B51" s="5">
        <v>3</v>
      </c>
      <c r="C51" s="4" t="str">
        <f>VLOOKUP(B51,Boys5th,2,FALSE)</f>
        <v>JUD5B2</v>
      </c>
      <c r="E51" s="12"/>
      <c r="F51" s="12"/>
      <c r="G51" s="12"/>
    </row>
    <row r="52" spans="1:7">
      <c r="B52" s="5"/>
      <c r="C52" s="39"/>
      <c r="E52" s="12"/>
      <c r="F52" s="12"/>
      <c r="G52" s="12"/>
    </row>
    <row r="53" spans="1:7">
      <c r="C53" s="14" t="s">
        <v>861</v>
      </c>
      <c r="E53" s="12"/>
      <c r="F53" s="12"/>
      <c r="G53" s="12"/>
    </row>
    <row r="54" spans="1:7">
      <c r="A54" s="2">
        <v>14</v>
      </c>
      <c r="B54" s="8" t="str">
        <f>VLOOKUP(A54,Boys5th,2,FALSE)</f>
        <v>SCS5B1</v>
      </c>
      <c r="C54" s="14"/>
      <c r="D54" s="45"/>
      <c r="E54" s="12"/>
      <c r="F54" s="12"/>
      <c r="G54" s="12"/>
    </row>
    <row r="55" spans="1:7">
      <c r="B55" s="10" t="s">
        <v>795</v>
      </c>
      <c r="C55" s="36"/>
      <c r="D55" s="12"/>
      <c r="F55" s="12"/>
      <c r="G55" s="12"/>
    </row>
    <row r="56" spans="1:7" ht="13.2">
      <c r="A56" s="2">
        <v>19</v>
      </c>
      <c r="B56" s="8" t="str">
        <f>VLOOKUP(A56,Boys5th,2,FALSE)</f>
        <v>SJN5B1</v>
      </c>
      <c r="C56" s="42"/>
      <c r="D56" s="38"/>
      <c r="F56" s="12"/>
      <c r="G56" s="12"/>
    </row>
    <row r="57" spans="1:7" ht="13.2">
      <c r="A57" s="5"/>
      <c r="B57" s="5"/>
      <c r="C57" s="43"/>
      <c r="D57" s="38"/>
      <c r="F57" s="12"/>
      <c r="G57" s="12"/>
    </row>
    <row r="58" spans="1:7">
      <c r="C58" s="38"/>
      <c r="E58" s="10" t="s">
        <v>862</v>
      </c>
      <c r="F58" s="34"/>
      <c r="G58" s="12"/>
    </row>
    <row r="59" spans="1:7">
      <c r="B59" s="5">
        <v>7</v>
      </c>
      <c r="C59" s="4" t="str">
        <f>VLOOKUP(B59,Boys5th,2,FALSE)</f>
        <v>IHM5B1</v>
      </c>
      <c r="F59" s="12"/>
    </row>
    <row r="60" spans="1:7" ht="13.2">
      <c r="B60" s="5"/>
      <c r="C60" s="46"/>
      <c r="F60" s="12"/>
    </row>
    <row r="61" spans="1:7">
      <c r="A61" s="5"/>
      <c r="B61" s="5"/>
      <c r="C61" s="14" t="s">
        <v>895</v>
      </c>
      <c r="F61" s="12"/>
    </row>
    <row r="62" spans="1:7">
      <c r="A62" s="2">
        <v>10</v>
      </c>
      <c r="B62" s="8" t="str">
        <f>VLOOKUP(A62,Boys5th,2,FALSE)</f>
        <v>JUD5B3</v>
      </c>
      <c r="D62" s="30"/>
      <c r="F62" s="12"/>
    </row>
    <row r="63" spans="1:7">
      <c r="B63" s="10" t="s">
        <v>821</v>
      </c>
      <c r="C63" s="36"/>
      <c r="D63" s="12"/>
      <c r="E63" s="12"/>
      <c r="F63" s="12"/>
    </row>
    <row r="64" spans="1:7" ht="13.2">
      <c r="A64" s="2">
        <v>23</v>
      </c>
      <c r="B64" s="8" t="str">
        <f>VLOOKUP(A64,Boys5th,2,FALSE)</f>
        <v>HSP5B1</v>
      </c>
      <c r="C64" s="42"/>
      <c r="D64" s="38"/>
      <c r="E64" s="12"/>
      <c r="F64" s="12"/>
    </row>
    <row r="65" spans="1:6" ht="13.2">
      <c r="C65" s="43"/>
      <c r="D65" s="38"/>
      <c r="E65" s="12"/>
      <c r="F65" s="12"/>
    </row>
    <row r="66" spans="1:6">
      <c r="D66" s="10" t="s">
        <v>896</v>
      </c>
      <c r="E66" s="32"/>
      <c r="F66" s="12"/>
    </row>
    <row r="67" spans="1:6">
      <c r="B67" s="2">
        <v>2</v>
      </c>
      <c r="C67" s="4" t="str">
        <f>VLOOKUP(B67,Boys5th,2,FALSE)</f>
        <v>SPC5B2</v>
      </c>
      <c r="E67" s="12"/>
    </row>
    <row r="68" spans="1:6">
      <c r="C68" s="39"/>
      <c r="E68" s="12"/>
    </row>
    <row r="69" spans="1:6">
      <c r="C69" s="14" t="s">
        <v>897</v>
      </c>
      <c r="E69" s="12"/>
    </row>
    <row r="70" spans="1:6">
      <c r="A70" s="2">
        <v>15</v>
      </c>
      <c r="B70" s="8" t="str">
        <f>VLOOKUP(A70,Boys5th,2,FALSE)</f>
        <v>OLA5B1</v>
      </c>
      <c r="D70" s="33"/>
      <c r="E70" s="12"/>
    </row>
    <row r="71" spans="1:6">
      <c r="B71" s="10" t="s">
        <v>816</v>
      </c>
      <c r="C71" s="36"/>
      <c r="D71" s="12"/>
    </row>
    <row r="72" spans="1:6">
      <c r="A72" s="2">
        <v>18</v>
      </c>
      <c r="B72" s="8" t="str">
        <f>VLOOKUP(A72,Boys5th,2,FALSE)</f>
        <v>BRG5B2</v>
      </c>
      <c r="C72" s="12"/>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sheetPr>
    <pageSetUpPr fitToPage="1"/>
  </sheetPr>
  <dimension ref="A3:G73"/>
  <sheetViews>
    <sheetView zoomScale="90" zoomScaleNormal="90" zoomScaleSheetLayoutView="80" workbookViewId="0">
      <selection activeCell="A7" sqref="A7"/>
    </sheetView>
  </sheetViews>
  <sheetFormatPr defaultColWidth="9.109375" defaultRowHeight="11.4"/>
  <cols>
    <col min="1" max="1" width="9.109375" style="2"/>
    <col min="2" max="2" width="28.5546875" style="2" bestFit="1" customWidth="1"/>
    <col min="3" max="6" width="28.5546875" style="10" customWidth="1"/>
    <col min="7" max="7" width="28.44140625" style="2" customWidth="1"/>
    <col min="8" max="16384" width="9.109375" style="2"/>
  </cols>
  <sheetData>
    <row r="3" spans="1:7" ht="30">
      <c r="C3" s="62" t="s">
        <v>100</v>
      </c>
      <c r="D3" s="63"/>
      <c r="E3" s="63"/>
      <c r="F3" s="63"/>
      <c r="G3" s="64"/>
    </row>
    <row r="5" spans="1:7" s="1" customFormat="1" ht="12" customHeight="1">
      <c r="A5" s="1" t="str">
        <f>'8B Bracket'!A5</f>
        <v>2012-2013 Tournament</v>
      </c>
      <c r="C5" s="65" t="str">
        <f>CONCATENATE("Tournament Co-Hosts:  ",RIGHT(Overview!B10,SUM(LEN(Overview!B10)-SUM(FIND("-",Overview!B10)+1))))</f>
        <v>Tournament Co-Hosts:  St. John Nuemann and St. Peter Chanel</v>
      </c>
      <c r="D5" s="66"/>
      <c r="E5" s="66"/>
      <c r="F5" s="66"/>
      <c r="G5" s="67"/>
    </row>
    <row r="6" spans="1:7" s="1" customFormat="1" ht="12" customHeight="1">
      <c r="A6" s="1" t="str">
        <f>'8B Bracket'!A6</f>
        <v>Jan 31 - Feb 9, 2013</v>
      </c>
      <c r="C6" s="68"/>
      <c r="D6" s="69"/>
      <c r="E6" s="69"/>
      <c r="F6" s="69"/>
      <c r="G6" s="70"/>
    </row>
    <row r="7" spans="1:7" s="1" customFormat="1" ht="12">
      <c r="C7" s="31"/>
      <c r="D7" s="31"/>
      <c r="E7" s="31"/>
      <c r="F7" s="31"/>
    </row>
    <row r="8" spans="1:7" s="1" customFormat="1" ht="12">
      <c r="B8" s="71" t="s">
        <v>98</v>
      </c>
      <c r="C8" s="77" t="s">
        <v>95</v>
      </c>
      <c r="D8" s="79" t="s">
        <v>114</v>
      </c>
      <c r="E8" s="81" t="s">
        <v>96</v>
      </c>
      <c r="F8" s="75" t="s">
        <v>97</v>
      </c>
      <c r="G8" s="31"/>
    </row>
    <row r="9" spans="1:7" s="1" customFormat="1" ht="12">
      <c r="B9" s="71"/>
      <c r="C9" s="78"/>
      <c r="D9" s="80"/>
      <c r="E9" s="82"/>
      <c r="F9" s="76"/>
      <c r="G9" s="31"/>
    </row>
    <row r="10" spans="1:7">
      <c r="G10" s="10"/>
    </row>
    <row r="11" spans="1:7">
      <c r="B11" s="2">
        <v>1</v>
      </c>
      <c r="C11" s="4" t="str">
        <f>VLOOKUP(B11,Girls5th,2,FALSE)</f>
        <v>JUD5G1</v>
      </c>
      <c r="G11" s="10"/>
    </row>
    <row r="12" spans="1:7">
      <c r="C12" s="39"/>
      <c r="G12" s="10"/>
    </row>
    <row r="13" spans="1:7">
      <c r="C13" s="10" t="s">
        <v>865</v>
      </c>
      <c r="D13" s="30"/>
      <c r="G13" s="10"/>
    </row>
    <row r="14" spans="1:7">
      <c r="A14" s="2">
        <v>16</v>
      </c>
      <c r="B14" s="8" t="str">
        <f>VLOOKUP(A14,Girls5th,2,FALSE)</f>
        <v>HSP5G1</v>
      </c>
      <c r="D14" s="40"/>
      <c r="G14" s="10"/>
    </row>
    <row r="15" spans="1:7">
      <c r="B15" s="10" t="s">
        <v>826</v>
      </c>
      <c r="C15" s="52"/>
      <c r="D15" s="12"/>
      <c r="E15" s="12"/>
      <c r="G15" s="10"/>
    </row>
    <row r="16" spans="1:7" ht="13.2">
      <c r="A16" s="2">
        <v>17</v>
      </c>
      <c r="B16" s="50" t="str">
        <f>VLOOKUP(A16,Girls5th,2,FALSE)</f>
        <v>CTK5G3</v>
      </c>
      <c r="C16" s="48"/>
      <c r="D16" s="38"/>
      <c r="E16" s="12"/>
      <c r="G16" s="10"/>
    </row>
    <row r="17" spans="1:7" ht="13.2">
      <c r="C17" s="43"/>
      <c r="D17" s="10" t="s">
        <v>866</v>
      </c>
      <c r="E17" s="32"/>
      <c r="G17" s="10"/>
    </row>
    <row r="18" spans="1:7">
      <c r="D18" s="14"/>
      <c r="E18" s="40"/>
      <c r="G18" s="10"/>
    </row>
    <row r="19" spans="1:7">
      <c r="B19" s="5">
        <v>8</v>
      </c>
      <c r="C19" s="4" t="str">
        <f>VLOOKUP(B19,Girls5th,2,FALSE)</f>
        <v>OLA5G3</v>
      </c>
      <c r="E19" s="12"/>
      <c r="F19" s="12"/>
      <c r="G19" s="10"/>
    </row>
    <row r="20" spans="1:7">
      <c r="B20" s="5"/>
      <c r="C20" s="39"/>
      <c r="E20" s="12"/>
      <c r="F20" s="12"/>
      <c r="G20" s="10"/>
    </row>
    <row r="21" spans="1:7">
      <c r="C21" s="10" t="s">
        <v>867</v>
      </c>
      <c r="D21" s="33"/>
      <c r="E21" s="12"/>
      <c r="F21" s="12"/>
      <c r="G21" s="10"/>
    </row>
    <row r="22" spans="1:7">
      <c r="D22" s="12"/>
      <c r="E22" s="38"/>
      <c r="F22" s="12"/>
      <c r="G22" s="10"/>
    </row>
    <row r="23" spans="1:7">
      <c r="B23" s="5">
        <v>9</v>
      </c>
      <c r="C23" s="4" t="str">
        <f>VLOOKUP(B23,Girls5th,2,FALSE)</f>
        <v>OLA5G1</v>
      </c>
      <c r="D23" s="12"/>
      <c r="F23" s="12"/>
      <c r="G23" s="10"/>
    </row>
    <row r="24" spans="1:7" ht="13.2">
      <c r="B24" s="5"/>
      <c r="C24" s="48"/>
      <c r="D24" s="38"/>
      <c r="F24" s="12"/>
      <c r="G24" s="10"/>
    </row>
    <row r="25" spans="1:7" ht="13.2">
      <c r="C25" s="43"/>
      <c r="D25" s="38"/>
      <c r="E25" s="10" t="s">
        <v>868</v>
      </c>
      <c r="F25" s="34"/>
      <c r="G25" s="10"/>
    </row>
    <row r="26" spans="1:7">
      <c r="E26" s="14"/>
      <c r="F26" s="40"/>
      <c r="G26" s="10"/>
    </row>
    <row r="27" spans="1:7">
      <c r="B27" s="5">
        <v>5</v>
      </c>
      <c r="C27" s="4" t="str">
        <f>VLOOKUP(B27,Girls5th,2,FALSE)</f>
        <v>CTK5G1</v>
      </c>
      <c r="F27" s="12"/>
      <c r="G27" s="12"/>
    </row>
    <row r="28" spans="1:7">
      <c r="B28" s="5"/>
      <c r="C28" s="39"/>
      <c r="F28" s="12"/>
      <c r="G28" s="12"/>
    </row>
    <row r="29" spans="1:7">
      <c r="C29" s="10" t="s">
        <v>869</v>
      </c>
      <c r="D29" s="30"/>
      <c r="F29" s="12"/>
      <c r="G29" s="12"/>
    </row>
    <row r="30" spans="1:7">
      <c r="A30" s="2">
        <v>12</v>
      </c>
      <c r="B30" s="8" t="str">
        <f>VLOOKUP(A30,Girls5th,2,FALSE)</f>
        <v>STM5G2</v>
      </c>
      <c r="C30" s="14"/>
      <c r="D30" s="40"/>
      <c r="F30" s="12"/>
      <c r="G30" s="12"/>
    </row>
    <row r="31" spans="1:7">
      <c r="B31" s="10" t="s">
        <v>823</v>
      </c>
      <c r="C31" s="4"/>
      <c r="D31" s="12"/>
      <c r="E31" s="12"/>
      <c r="F31" s="12"/>
      <c r="G31" s="12"/>
    </row>
    <row r="32" spans="1:7" ht="13.2">
      <c r="A32" s="2">
        <v>21</v>
      </c>
      <c r="B32" s="50" t="str">
        <f>VLOOKUP(A32,Girls5th,2,FALSE)</f>
        <v>SJN5G1</v>
      </c>
      <c r="C32" s="48"/>
      <c r="D32" s="38"/>
      <c r="E32" s="12"/>
      <c r="F32" s="12"/>
      <c r="G32" s="12"/>
    </row>
    <row r="33" spans="1:7" ht="13.2">
      <c r="C33" s="43"/>
      <c r="D33" s="10" t="s">
        <v>873</v>
      </c>
      <c r="E33" s="32"/>
      <c r="F33" s="12"/>
      <c r="G33" s="12"/>
    </row>
    <row r="34" spans="1:7">
      <c r="D34" s="14"/>
      <c r="E34" s="9"/>
      <c r="F34" s="38"/>
      <c r="G34" s="12"/>
    </row>
    <row r="35" spans="1:7">
      <c r="B35" s="5">
        <v>4</v>
      </c>
      <c r="C35" s="4" t="str">
        <f>VLOOKUP(B35,Girls5th,2,FALSE)</f>
        <v>BRG5G2</v>
      </c>
      <c r="E35" s="12"/>
      <c r="G35" s="12"/>
    </row>
    <row r="36" spans="1:7">
      <c r="B36" s="5"/>
      <c r="C36" s="39"/>
      <c r="E36" s="12"/>
      <c r="G36" s="12"/>
    </row>
    <row r="37" spans="1:7">
      <c r="C37" s="10" t="s">
        <v>870</v>
      </c>
      <c r="D37" s="33"/>
      <c r="E37" s="12"/>
      <c r="G37" s="12"/>
    </row>
    <row r="38" spans="1:7">
      <c r="A38" s="2">
        <v>13</v>
      </c>
      <c r="B38" s="8" t="str">
        <f>VLOOKUP(A38,Girls5th,2,FALSE)</f>
        <v>NDA5G1</v>
      </c>
      <c r="C38" s="14"/>
      <c r="D38" s="44"/>
      <c r="E38" s="38"/>
      <c r="G38" s="12"/>
    </row>
    <row r="39" spans="1:7">
      <c r="B39" s="10" t="s">
        <v>819</v>
      </c>
      <c r="C39" s="4"/>
      <c r="D39" s="12"/>
      <c r="G39" s="12"/>
    </row>
    <row r="40" spans="1:7" ht="13.2">
      <c r="A40" s="2">
        <v>20</v>
      </c>
      <c r="B40" s="50" t="str">
        <f>VLOOKUP(A40,Girls5th,2,FALSE)</f>
        <v>STM5G1</v>
      </c>
      <c r="C40" s="48"/>
      <c r="D40" s="38"/>
      <c r="G40" s="12"/>
    </row>
    <row r="41" spans="1:7" ht="13.2">
      <c r="C41" s="43"/>
      <c r="D41" s="38"/>
      <c r="G41" s="12"/>
    </row>
    <row r="42" spans="1:7">
      <c r="F42" s="10" t="s">
        <v>786</v>
      </c>
      <c r="G42" s="35"/>
    </row>
    <row r="43" spans="1:7">
      <c r="B43" s="5">
        <v>6</v>
      </c>
      <c r="C43" s="4" t="str">
        <f>VLOOKUP(B43,Girls5th,2,FALSE)</f>
        <v>SCS5G2</v>
      </c>
      <c r="G43" s="9" t="s">
        <v>99</v>
      </c>
    </row>
    <row r="44" spans="1:7">
      <c r="B44" s="5"/>
      <c r="C44" s="39"/>
      <c r="G44" s="12"/>
    </row>
    <row r="45" spans="1:7">
      <c r="C45" s="14" t="s">
        <v>898</v>
      </c>
      <c r="G45" s="12"/>
    </row>
    <row r="46" spans="1:7">
      <c r="D46" s="30"/>
      <c r="G46" s="12"/>
    </row>
    <row r="47" spans="1:7">
      <c r="B47" s="5">
        <v>11</v>
      </c>
      <c r="C47" s="4" t="str">
        <f>VLOOKUP(B47,Girls5th,2,FALSE)</f>
        <v>OLA5G2</v>
      </c>
      <c r="D47" s="12"/>
      <c r="E47" s="12"/>
      <c r="G47" s="12"/>
    </row>
    <row r="48" spans="1:7" ht="13.2">
      <c r="B48" s="5"/>
      <c r="C48" s="48"/>
      <c r="D48" s="38"/>
      <c r="E48" s="12"/>
      <c r="G48" s="12"/>
    </row>
    <row r="49" spans="1:7" ht="13.2">
      <c r="C49" s="43"/>
      <c r="D49" s="38"/>
      <c r="E49" s="12"/>
      <c r="G49" s="12"/>
    </row>
    <row r="50" spans="1:7">
      <c r="D50" s="10" t="s">
        <v>899</v>
      </c>
      <c r="E50" s="32"/>
      <c r="G50" s="12"/>
    </row>
    <row r="51" spans="1:7">
      <c r="B51" s="5">
        <v>3</v>
      </c>
      <c r="C51" s="4" t="str">
        <f>VLOOKUP(B51,Girls5th,2,FALSE)</f>
        <v>SPC5G1</v>
      </c>
      <c r="E51" s="12"/>
      <c r="F51" s="12"/>
      <c r="G51" s="12"/>
    </row>
    <row r="52" spans="1:7">
      <c r="B52" s="5"/>
      <c r="C52" s="39"/>
      <c r="E52" s="12"/>
      <c r="F52" s="12"/>
      <c r="G52" s="12"/>
    </row>
    <row r="53" spans="1:7">
      <c r="C53" s="14" t="s">
        <v>900</v>
      </c>
      <c r="E53" s="12"/>
      <c r="F53" s="12"/>
      <c r="G53" s="12"/>
    </row>
    <row r="54" spans="1:7">
      <c r="A54" s="2">
        <v>14</v>
      </c>
      <c r="B54" s="8" t="str">
        <f>VLOOKUP(A54,Girls5th,2,FALSE)</f>
        <v>SCS5G1</v>
      </c>
      <c r="C54" s="14"/>
      <c r="D54" s="45"/>
      <c r="E54" s="12"/>
      <c r="F54" s="12"/>
      <c r="G54" s="12"/>
    </row>
    <row r="55" spans="1:7">
      <c r="B55" s="10" t="s">
        <v>822</v>
      </c>
      <c r="C55" s="4"/>
      <c r="D55" s="12"/>
      <c r="F55" s="12"/>
      <c r="G55" s="12"/>
    </row>
    <row r="56" spans="1:7" ht="13.2">
      <c r="A56" s="2">
        <v>19</v>
      </c>
      <c r="B56" s="50" t="str">
        <f>VLOOKUP(A56,Girls5th,2,FALSE)</f>
        <v>SJN5G2</v>
      </c>
      <c r="C56" s="48"/>
      <c r="D56" s="38"/>
      <c r="F56" s="12"/>
      <c r="G56" s="12"/>
    </row>
    <row r="57" spans="1:7" ht="13.2">
      <c r="A57" s="5"/>
      <c r="B57" s="5"/>
      <c r="C57" s="43"/>
      <c r="D57" s="38"/>
      <c r="F57" s="12"/>
      <c r="G57" s="12"/>
    </row>
    <row r="58" spans="1:7">
      <c r="E58" s="10" t="s">
        <v>771</v>
      </c>
      <c r="F58" s="34"/>
      <c r="G58" s="12"/>
    </row>
    <row r="59" spans="1:7">
      <c r="B59" s="5">
        <v>7</v>
      </c>
      <c r="C59" s="4" t="str">
        <f>VLOOKUP(B59,Girls5th,2,FALSE)</f>
        <v>IHM5G1</v>
      </c>
      <c r="F59" s="12"/>
      <c r="G59" s="10"/>
    </row>
    <row r="60" spans="1:7">
      <c r="B60" s="5"/>
      <c r="C60" s="39"/>
      <c r="F60" s="12"/>
      <c r="G60" s="10"/>
    </row>
    <row r="61" spans="1:7">
      <c r="A61" s="5"/>
      <c r="B61" s="5"/>
      <c r="C61" s="14" t="s">
        <v>901</v>
      </c>
      <c r="F61" s="12"/>
      <c r="G61" s="10"/>
    </row>
    <row r="62" spans="1:7">
      <c r="D62" s="30"/>
      <c r="F62" s="12"/>
      <c r="G62" s="10"/>
    </row>
    <row r="63" spans="1:7">
      <c r="B63" s="5">
        <v>10</v>
      </c>
      <c r="C63" s="4" t="str">
        <f>VLOOKUP(B63,Girls5th,2,FALSE)</f>
        <v>SPC5G2</v>
      </c>
      <c r="D63" s="12"/>
      <c r="E63" s="12"/>
      <c r="F63" s="12"/>
      <c r="G63" s="10"/>
    </row>
    <row r="64" spans="1:7" ht="13.2">
      <c r="B64" s="5"/>
      <c r="C64" s="48"/>
      <c r="D64" s="38"/>
      <c r="E64" s="12"/>
      <c r="F64" s="12"/>
      <c r="G64" s="10"/>
    </row>
    <row r="65" spans="1:7" ht="13.2">
      <c r="C65" s="43"/>
      <c r="D65" s="38"/>
      <c r="E65" s="12"/>
      <c r="F65" s="12"/>
      <c r="G65" s="10"/>
    </row>
    <row r="66" spans="1:7">
      <c r="D66" s="10" t="s">
        <v>902</v>
      </c>
      <c r="E66" s="32"/>
      <c r="F66" s="12"/>
      <c r="G66" s="10"/>
    </row>
    <row r="67" spans="1:7">
      <c r="B67" s="2">
        <v>2</v>
      </c>
      <c r="C67" s="4" t="str">
        <f>VLOOKUP(B67,Girls5th,2,FALSE)</f>
        <v>BRG5G1</v>
      </c>
      <c r="E67" s="12"/>
      <c r="G67" s="10"/>
    </row>
    <row r="68" spans="1:7">
      <c r="C68" s="39"/>
      <c r="E68" s="12"/>
      <c r="G68" s="10"/>
    </row>
    <row r="69" spans="1:7">
      <c r="C69" s="14" t="s">
        <v>903</v>
      </c>
      <c r="E69" s="12"/>
      <c r="G69" s="10"/>
    </row>
    <row r="70" spans="1:7">
      <c r="A70" s="2">
        <v>15</v>
      </c>
      <c r="B70" s="8" t="str">
        <f>VLOOKUP(A70,Girls5th,2,FALSE)</f>
        <v>CTK5G2</v>
      </c>
      <c r="D70" s="33"/>
      <c r="E70" s="12"/>
      <c r="G70" s="10"/>
    </row>
    <row r="71" spans="1:7">
      <c r="B71" s="10" t="s">
        <v>922</v>
      </c>
      <c r="C71" s="4"/>
      <c r="D71" s="12"/>
      <c r="G71" s="10"/>
    </row>
    <row r="72" spans="1:7">
      <c r="A72" s="2">
        <v>18</v>
      </c>
      <c r="B72" s="50" t="str">
        <f>VLOOKUP(A72,Girls5th,2,FALSE)</f>
        <v>JOE5G1</v>
      </c>
      <c r="C72" s="38"/>
      <c r="G72" s="10"/>
    </row>
    <row r="73" spans="1:7">
      <c r="G73" s="10"/>
    </row>
  </sheetData>
  <mergeCells count="7">
    <mergeCell ref="B8:B9"/>
    <mergeCell ref="F8:F9"/>
    <mergeCell ref="C3:G3"/>
    <mergeCell ref="C5:G6"/>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dimension ref="A1:CF156"/>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row r="5" spans="1:16" s="1" customFormat="1" ht="12.6" customHeight="1">
      <c r="A5" s="1" t="s">
        <v>199</v>
      </c>
    </row>
    <row r="6" spans="1:16" s="1" customFormat="1" ht="12.6" customHeight="1">
      <c r="A6" s="1" t="s">
        <v>445</v>
      </c>
    </row>
    <row r="7" spans="1:16" ht="11.4" customHeight="1">
      <c r="N7" s="1"/>
      <c r="O7" s="1"/>
    </row>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83" t="s">
        <v>289</v>
      </c>
      <c r="D9" s="21">
        <f>COUNTIF($G$35:$G$154,C9)</f>
        <v>10</v>
      </c>
      <c r="E9" s="21">
        <f>COUNTIF($I$35:$I$154,C9)</f>
        <v>0</v>
      </c>
      <c r="F9" s="84">
        <f>SUM(COUNTIF($K$35:$K$154,C9)+COUNTIF($L$35:$L$154,C9))</f>
        <v>0</v>
      </c>
      <c r="G9" s="21">
        <f>SUM((D9*2)+(F9))</f>
        <v>20</v>
      </c>
      <c r="H9" s="21">
        <f>SUM(SUMIF($B$35:$B$154,C9,$C$35:$C$154)+SUMIF($D$35:$D$154,C9,$E$35:$E$154))</f>
        <v>493</v>
      </c>
      <c r="I9" s="21">
        <f>SUM(SUMIF($B$35:$B$154,C9,$E$35:$E$154)+SUMIF($D$35:$D$154,C9,$C$35:$C$154))</f>
        <v>309</v>
      </c>
      <c r="J9" s="85">
        <f>SUM(SUMIF($G$35:$G$154,C9,$H$35:$H$154)+SUMIF($I$35:$I$154,C9,$J$35:$J$154))</f>
        <v>122</v>
      </c>
      <c r="K9" s="86">
        <f>SUM((D9/SUM(D9+E9+F9))/100)</f>
        <v>0.01</v>
      </c>
      <c r="L9" s="21">
        <f>COUNTIF($M$35:$M$154,C9)</f>
        <v>0</v>
      </c>
      <c r="O9" s="2" t="s">
        <v>726</v>
      </c>
    </row>
    <row r="10" spans="1:16" ht="11.4" customHeight="1">
      <c r="B10" s="21">
        <v>2</v>
      </c>
      <c r="C10" s="83" t="s">
        <v>204</v>
      </c>
      <c r="D10" s="21">
        <f>COUNTIF($G$35:$G$154,C10)</f>
        <v>9</v>
      </c>
      <c r="E10" s="21">
        <f>COUNTIF($I$35:$I$154,C10)</f>
        <v>0</v>
      </c>
      <c r="F10" s="84">
        <f>SUM(COUNTIF($K$35:$K$154,C10)+COUNTIF($L$35:$L$154,C10))</f>
        <v>0</v>
      </c>
      <c r="G10" s="21">
        <f>SUM((D10*2)+(F10))</f>
        <v>18</v>
      </c>
      <c r="H10" s="21">
        <f>SUM(SUMIF($B$35:$B$154,C10,$C$35:$C$154)+SUMIF($D$35:$D$154,C10,$E$35:$E$154))</f>
        <v>375</v>
      </c>
      <c r="I10" s="21">
        <f>SUM(SUMIF($B$35:$B$154,C10,$E$35:$E$154)+SUMIF($D$35:$D$154,C10,$C$35:$C$154))</f>
        <v>206</v>
      </c>
      <c r="J10" s="85">
        <f>SUM(SUMIF($G$35:$G$154,C10,$H$35:$H$154)+SUMIF($I$35:$I$154,C10,$J$35:$J$154))</f>
        <v>127</v>
      </c>
      <c r="K10" s="86">
        <f>SUM((D10/SUM(D10+E10+F10))/100)</f>
        <v>0.01</v>
      </c>
      <c r="L10" s="21">
        <f>COUNTIF($M$35:$M$154,C10)</f>
        <v>0</v>
      </c>
      <c r="O10" s="2" t="s">
        <v>729</v>
      </c>
    </row>
    <row r="11" spans="1:16" ht="11.4" customHeight="1">
      <c r="B11" s="21">
        <v>3</v>
      </c>
      <c r="C11" s="83" t="s">
        <v>282</v>
      </c>
      <c r="D11" s="21">
        <f>COUNTIF($G$35:$G$154,C11)</f>
        <v>9</v>
      </c>
      <c r="E11" s="21">
        <f>COUNTIF($I$35:$I$154,C11)</f>
        <v>1</v>
      </c>
      <c r="F11" s="84">
        <f>SUM(COUNTIF($K$35:$K$154,C11)+COUNTIF($L$35:$L$154,C11))</f>
        <v>0</v>
      </c>
      <c r="G11" s="21">
        <f>SUM((D11*2)+(F11))</f>
        <v>18</v>
      </c>
      <c r="H11" s="21">
        <f>SUM(SUMIF($B$35:$B$154,C11,$C$35:$C$154)+SUMIF($D$35:$D$154,C11,$E$35:$E$154))</f>
        <v>375</v>
      </c>
      <c r="I11" s="21">
        <f>SUM(SUMIF($B$35:$B$154,C11,$E$35:$E$154)+SUMIF($D$35:$D$154,C11,$C$35:$C$154))</f>
        <v>258</v>
      </c>
      <c r="J11" s="85">
        <f>SUM(SUMIF($G$35:$G$154,C11,$H$35:$H$154)+SUMIF($I$35:$I$154,C11,$J$35:$J$154))</f>
        <v>76</v>
      </c>
      <c r="K11" s="86">
        <f>SUM((D11/SUM(D11+E11+F11))/100)</f>
        <v>9.0000000000000011E-3</v>
      </c>
      <c r="L11" s="21">
        <f>COUNTIF($M$35:$M$154,C11)</f>
        <v>0</v>
      </c>
      <c r="N11" s="1"/>
      <c r="O11" s="1"/>
    </row>
    <row r="12" spans="1:16" ht="11.4" customHeight="1">
      <c r="B12" s="21">
        <v>4</v>
      </c>
      <c r="C12" s="83" t="s">
        <v>207</v>
      </c>
      <c r="D12" s="21">
        <f>COUNTIF($G$35:$G$154,C12)</f>
        <v>7</v>
      </c>
      <c r="E12" s="21">
        <f>COUNTIF($I$35:$I$154,C12)</f>
        <v>2</v>
      </c>
      <c r="F12" s="84">
        <f>SUM(COUNTIF($K$35:$K$154,C12)+COUNTIF($L$35:$L$154,C12))</f>
        <v>0</v>
      </c>
      <c r="G12" s="21">
        <f>SUM((D12*2)+(F12))</f>
        <v>14</v>
      </c>
      <c r="H12" s="21">
        <f>SUM(SUMIF($B$35:$B$154,C12,$C$35:$C$154)+SUMIF($D$35:$D$154,C12,$E$35:$E$154))</f>
        <v>445</v>
      </c>
      <c r="I12" s="21">
        <f>SUM(SUMIF($B$35:$B$154,C12,$E$35:$E$154)+SUMIF($D$35:$D$154,C12,$C$35:$C$154))</f>
        <v>294</v>
      </c>
      <c r="J12" s="85">
        <f>SUM(SUMIF($G$35:$G$154,C12,$H$35:$H$154)+SUMIF($I$35:$I$154,C12,$J$35:$J$154))</f>
        <v>78</v>
      </c>
      <c r="K12" s="86">
        <f>SUM((D12/SUM(D12+E12+F12))/100)</f>
        <v>7.7777777777777776E-3</v>
      </c>
      <c r="L12" s="21">
        <f>COUNTIF($M$35:$M$154,C12)</f>
        <v>0</v>
      </c>
      <c r="N12" s="1" t="s">
        <v>304</v>
      </c>
      <c r="O12" s="1"/>
    </row>
    <row r="13" spans="1:16" ht="11.4" customHeight="1">
      <c r="B13" s="21">
        <v>5</v>
      </c>
      <c r="C13" s="21" t="s">
        <v>206</v>
      </c>
      <c r="D13" s="21">
        <f>COUNTIF($G$35:$G$154,C13)</f>
        <v>7</v>
      </c>
      <c r="E13" s="21">
        <f>COUNTIF($I$35:$I$154,C13)</f>
        <v>2</v>
      </c>
      <c r="F13" s="84">
        <f>SUM(COUNTIF($K$35:$K$154,C13)+COUNTIF($L$35:$L$154,C13))</f>
        <v>0</v>
      </c>
      <c r="G13" s="21">
        <f>SUM((D13*2)+(F13))</f>
        <v>14</v>
      </c>
      <c r="H13" s="21">
        <f>SUM(SUMIF($B$35:$B$154,C13,$C$35:$C$154)+SUMIF($D$35:$D$154,C13,$E$35:$E$154))</f>
        <v>378</v>
      </c>
      <c r="I13" s="21">
        <f>SUM(SUMIF($B$35:$B$154,C13,$E$35:$E$154)+SUMIF($D$35:$D$154,C13,$C$35:$C$154))</f>
        <v>235</v>
      </c>
      <c r="J13" s="85">
        <f>SUM(SUMIF($G$35:$G$154,C13,$H$35:$H$154)+SUMIF($I$35:$I$154,C13,$J$35:$J$154))</f>
        <v>75</v>
      </c>
      <c r="K13" s="86">
        <f>SUM((D13/SUM(D13+E13+F13))/100)</f>
        <v>7.7777777777777776E-3</v>
      </c>
      <c r="L13" s="21">
        <f>COUNTIF($M$35:$M$154,C13)</f>
        <v>0</v>
      </c>
      <c r="O13" s="2" t="s">
        <v>314</v>
      </c>
    </row>
    <row r="14" spans="1:16" ht="11.4" customHeight="1">
      <c r="B14" s="21">
        <v>6</v>
      </c>
      <c r="C14" s="83" t="s">
        <v>202</v>
      </c>
      <c r="D14" s="21">
        <f>COUNTIF($G$35:$G$154,C14)</f>
        <v>7</v>
      </c>
      <c r="E14" s="21">
        <f>COUNTIF($I$35:$I$154,C14)</f>
        <v>3</v>
      </c>
      <c r="F14" s="84">
        <f>SUM(COUNTIF($K$35:$K$154,C14)+COUNTIF($L$35:$L$154,C14))</f>
        <v>0</v>
      </c>
      <c r="G14" s="21">
        <f>SUM((D14*2)+(F14))</f>
        <v>14</v>
      </c>
      <c r="H14" s="21">
        <f>SUM(SUMIF($B$35:$B$154,C14,$C$35:$C$154)+SUMIF($D$35:$D$154,C14,$E$35:$E$154))</f>
        <v>323</v>
      </c>
      <c r="I14" s="21">
        <f>SUM(SUMIF($B$35:$B$154,C14,$E$35:$E$154)+SUMIF($D$35:$D$154,C14,$C$35:$C$154))</f>
        <v>324</v>
      </c>
      <c r="J14" s="85">
        <f>SUM(SUMIF($G$35:$G$154,C14,$H$35:$H$154)+SUMIF($I$35:$I$154,C14,$J$35:$J$154))</f>
        <v>11</v>
      </c>
      <c r="K14" s="86">
        <f>SUM((D14/SUM(D14+E14+F14))/100)</f>
        <v>6.9999999999999993E-3</v>
      </c>
      <c r="L14" s="21">
        <f>COUNTIF($M$35:$M$154,C14)</f>
        <v>0</v>
      </c>
      <c r="N14" s="1"/>
      <c r="O14" s="1"/>
      <c r="P14" s="2" t="s">
        <v>730</v>
      </c>
    </row>
    <row r="15" spans="1:16" ht="11.4" customHeight="1">
      <c r="B15" s="21">
        <v>7</v>
      </c>
      <c r="C15" s="83" t="s">
        <v>323</v>
      </c>
      <c r="D15" s="21">
        <f>COUNTIF($G$35:$G$154,C15)</f>
        <v>6</v>
      </c>
      <c r="E15" s="21">
        <f>COUNTIF($I$35:$I$154,C15)</f>
        <v>3</v>
      </c>
      <c r="F15" s="84">
        <f>SUM(COUNTIF($K$35:$K$154,C15)+COUNTIF($L$35:$L$154,C15))</f>
        <v>0</v>
      </c>
      <c r="G15" s="21">
        <f>SUM((D15*2)+(F15))</f>
        <v>12</v>
      </c>
      <c r="H15" s="21">
        <f>SUM(SUMIF($B$35:$B$154,C15,$C$35:$C$154)+SUMIF($D$35:$D$154,C15,$E$35:$E$154))</f>
        <v>363</v>
      </c>
      <c r="I15" s="21">
        <f>SUM(SUMIF($B$35:$B$154,C15,$E$35:$E$154)+SUMIF($D$35:$D$154,C15,$C$35:$C$154))</f>
        <v>301</v>
      </c>
      <c r="J15" s="85">
        <f>SUM(SUMIF($G$35:$G$154,C15,$H$35:$H$154)+SUMIF($I$35:$I$154,C15,$J$35:$J$154))</f>
        <v>35</v>
      </c>
      <c r="K15" s="86">
        <f>SUM((D15/SUM(D15+E15+F15))/100)</f>
        <v>6.6666666666666662E-3</v>
      </c>
      <c r="L15" s="21">
        <f>COUNTIF($M$35:$M$154,C15)</f>
        <v>0</v>
      </c>
      <c r="N15" s="1"/>
      <c r="O15" s="2" t="s">
        <v>631</v>
      </c>
    </row>
    <row r="16" spans="1:16" ht="11.4" customHeight="1">
      <c r="B16" s="21">
        <v>8</v>
      </c>
      <c r="C16" s="83" t="s">
        <v>201</v>
      </c>
      <c r="D16" s="21">
        <f>COUNTIF($G$35:$G$154,C16)</f>
        <v>6</v>
      </c>
      <c r="E16" s="21">
        <f>COUNTIF($I$35:$I$154,C16)</f>
        <v>3</v>
      </c>
      <c r="F16" s="84">
        <f>SUM(COUNTIF($K$35:$K$154,C16)+COUNTIF($L$35:$L$154,C16))</f>
        <v>0</v>
      </c>
      <c r="G16" s="21">
        <f>SUM((D16*2)+(F16))</f>
        <v>12</v>
      </c>
      <c r="H16" s="21">
        <f>SUM(SUMIF($B$35:$B$154,C16,$C$35:$C$154)+SUMIF($D$35:$D$154,C16,$E$35:$E$154))</f>
        <v>329</v>
      </c>
      <c r="I16" s="21">
        <f>SUM(SUMIF($B$35:$B$154,C16,$E$35:$E$154)+SUMIF($D$35:$D$154,C16,$C$35:$C$154))</f>
        <v>283</v>
      </c>
      <c r="J16" s="85">
        <f>SUM(SUMIF($G$35:$G$154,C16,$H$35:$H$154)+SUMIF($I$35:$I$154,C16,$J$35:$J$154))</f>
        <v>33</v>
      </c>
      <c r="K16" s="86">
        <f>SUM((D16/SUM(D16+E16+F16))/100)</f>
        <v>6.6666666666666662E-3</v>
      </c>
      <c r="L16" s="21">
        <f>COUNTIF($M$35:$M$154,C16)</f>
        <v>0</v>
      </c>
      <c r="N16" s="1"/>
      <c r="O16" s="1"/>
      <c r="P16" s="2" t="s">
        <v>303</v>
      </c>
    </row>
    <row r="17" spans="2:16" ht="11.4" customHeight="1">
      <c r="B17" s="21">
        <v>9</v>
      </c>
      <c r="C17" s="83" t="s">
        <v>452</v>
      </c>
      <c r="D17" s="21">
        <f>COUNTIF($G$35:$G$154,C17)</f>
        <v>6</v>
      </c>
      <c r="E17" s="21">
        <f>COUNTIF($I$35:$I$154,C17)</f>
        <v>3</v>
      </c>
      <c r="F17" s="84">
        <f>SUM(COUNTIF($K$35:$K$154,C17)+COUNTIF($L$35:$L$154,C17))</f>
        <v>0</v>
      </c>
      <c r="G17" s="21">
        <f>SUM((D17*2)+(F17))</f>
        <v>12</v>
      </c>
      <c r="H17" s="21">
        <f>SUM(SUMIF($B$35:$B$154,C17,$C$35:$C$154)+SUMIF($D$35:$D$154,C17,$E$35:$E$154))</f>
        <v>310</v>
      </c>
      <c r="I17" s="21">
        <f>SUM(SUMIF($B$35:$B$154,C17,$E$35:$E$154)+SUMIF($D$35:$D$154,C17,$C$35:$C$154))</f>
        <v>298</v>
      </c>
      <c r="J17" s="85">
        <f>SUM(SUMIF($G$35:$G$154,C17,$H$35:$H$154)+SUMIF($I$35:$I$154,C17,$J$35:$J$154))</f>
        <v>13</v>
      </c>
      <c r="K17" s="86">
        <f>SUM((D17/SUM(D17+E17+F17))/100)</f>
        <v>6.6666666666666662E-3</v>
      </c>
      <c r="L17" s="21">
        <f>COUNTIF($M$35:$M$154,C17)</f>
        <v>0</v>
      </c>
      <c r="N17" s="1"/>
      <c r="P17" s="2" t="s">
        <v>311</v>
      </c>
    </row>
    <row r="18" spans="2:16" ht="11.4" customHeight="1">
      <c r="B18" s="21">
        <v>10</v>
      </c>
      <c r="C18" s="83" t="s">
        <v>200</v>
      </c>
      <c r="D18" s="21">
        <f>COUNTIF($G$35:$G$154,C18)</f>
        <v>5</v>
      </c>
      <c r="E18" s="21">
        <f>COUNTIF($I$35:$I$154,C18)</f>
        <v>4</v>
      </c>
      <c r="F18" s="84">
        <f>SUM(COUNTIF($K$35:$K$154,C18)+COUNTIF($L$35:$L$154,C18))</f>
        <v>0</v>
      </c>
      <c r="G18" s="21">
        <f>SUM((D18*2)+(F18))</f>
        <v>10</v>
      </c>
      <c r="H18" s="21">
        <f>SUM(SUMIF($B$35:$B$154,C18,$C$35:$C$154)+SUMIF($D$35:$D$154,C18,$E$35:$E$154))</f>
        <v>299</v>
      </c>
      <c r="I18" s="21">
        <f>SUM(SUMIF($B$35:$B$154,C18,$E$35:$E$154)+SUMIF($D$35:$D$154,C18,$C$35:$C$154))</f>
        <v>293</v>
      </c>
      <c r="J18" s="85">
        <f>SUM(SUMIF($G$35:$G$154,C18,$H$35:$H$154)+SUMIF($I$35:$I$154,C18,$J$35:$J$154))</f>
        <v>6</v>
      </c>
      <c r="K18" s="86">
        <f>SUM((D18/SUM(D18+E18+F18))/100)</f>
        <v>5.5555555555555558E-3</v>
      </c>
      <c r="L18" s="21">
        <f>COUNTIF($M$35:$M$154,C18)</f>
        <v>0</v>
      </c>
      <c r="N18" s="1"/>
      <c r="O18" s="1"/>
      <c r="P18" s="2" t="s">
        <v>312</v>
      </c>
    </row>
    <row r="19" spans="2:16" ht="11.4" customHeight="1">
      <c r="B19" s="21">
        <v>11</v>
      </c>
      <c r="C19" s="83" t="s">
        <v>256</v>
      </c>
      <c r="D19" s="21">
        <f>COUNTIF($G$35:$G$154,C19)</f>
        <v>5</v>
      </c>
      <c r="E19" s="21">
        <f>COUNTIF($I$35:$I$154,C19)</f>
        <v>4</v>
      </c>
      <c r="F19" s="84">
        <f>SUM(COUNTIF($K$35:$K$154,C19)+COUNTIF($L$35:$L$154,C19))</f>
        <v>0</v>
      </c>
      <c r="G19" s="21">
        <f>SUM((D19*2)+(F19))</f>
        <v>10</v>
      </c>
      <c r="H19" s="21">
        <f>SUM(SUMIF($B$35:$B$154,C19,$C$35:$C$154)+SUMIF($D$35:$D$154,C19,$E$35:$E$154))</f>
        <v>320</v>
      </c>
      <c r="I19" s="21">
        <f>SUM(SUMIF($B$35:$B$154,C19,$E$35:$E$154)+SUMIF($D$35:$D$154,C19,$C$35:$C$154))</f>
        <v>303</v>
      </c>
      <c r="J19" s="85">
        <f>SUM(SUMIF($G$35:$G$154,C19,$H$35:$H$154)+SUMIF($I$35:$I$154,C19,$J$35:$J$154))</f>
        <v>22</v>
      </c>
      <c r="K19" s="86">
        <f>SUM((D19/SUM(D19+E19+F19))/100)</f>
        <v>5.5555555555555558E-3</v>
      </c>
      <c r="L19" s="21">
        <f>COUNTIF($M$35:$M$154,C19)</f>
        <v>0</v>
      </c>
      <c r="N19" s="1"/>
      <c r="O19" s="2" t="s">
        <v>313</v>
      </c>
    </row>
    <row r="20" spans="2:16" ht="11.4" customHeight="1">
      <c r="B20" s="21">
        <v>12</v>
      </c>
      <c r="C20" s="83" t="s">
        <v>288</v>
      </c>
      <c r="D20" s="21">
        <f>COUNTIF($G$35:$G$154,C20)</f>
        <v>5</v>
      </c>
      <c r="E20" s="21">
        <f>COUNTIF($I$35:$I$154,C20)</f>
        <v>5</v>
      </c>
      <c r="F20" s="84">
        <f>SUM(COUNTIF($K$35:$K$154,C20)+COUNTIF($L$35:$L$154,C20))</f>
        <v>0</v>
      </c>
      <c r="G20" s="21">
        <f>SUM((D20*2)+(F20))</f>
        <v>10</v>
      </c>
      <c r="H20" s="21">
        <f>SUM(SUMIF($B$35:$B$154,C20,$C$35:$C$154)+SUMIF($D$35:$D$154,C20,$E$35:$E$154))</f>
        <v>302</v>
      </c>
      <c r="I20" s="21">
        <f>SUM(SUMIF($B$35:$B$154,C20,$E$35:$E$154)+SUMIF($D$35:$D$154,C20,$C$35:$C$154))</f>
        <v>322</v>
      </c>
      <c r="J20" s="85">
        <f>SUM(SUMIF($G$35:$G$154,C20,$H$35:$H$154)+SUMIF($I$35:$I$154,C20,$J$35:$J$154))</f>
        <v>-11</v>
      </c>
      <c r="K20" s="86">
        <f>SUM((D20/SUM(D20+E20+F20))/100)</f>
        <v>5.0000000000000001E-3</v>
      </c>
      <c r="L20" s="21">
        <f>COUNTIF($M$35:$M$154,C20)</f>
        <v>0</v>
      </c>
      <c r="N20" s="1"/>
      <c r="O20" s="1"/>
      <c r="P20" s="2" t="s">
        <v>325</v>
      </c>
    </row>
    <row r="21" spans="2:16" ht="11.4" customHeight="1">
      <c r="B21" s="21">
        <v>13</v>
      </c>
      <c r="C21" s="21" t="s">
        <v>306</v>
      </c>
      <c r="D21" s="21">
        <f>COUNTIF($G$35:$G$154,C21)</f>
        <v>4</v>
      </c>
      <c r="E21" s="21">
        <f>COUNTIF($I$35:$I$154,C21)</f>
        <v>5</v>
      </c>
      <c r="F21" s="84">
        <f>SUM(COUNTIF($K$35:$K$154,C21)+COUNTIF($L$35:$L$154,C21))</f>
        <v>0</v>
      </c>
      <c r="G21" s="21">
        <f>SUM((D21*2)+(F21))</f>
        <v>8</v>
      </c>
      <c r="H21" s="21">
        <f>SUM(SUMIF($B$35:$B$154,C21,$C$35:$C$154)+SUMIF($D$35:$D$154,C21,$E$35:$E$154))</f>
        <v>307</v>
      </c>
      <c r="I21" s="21">
        <f>SUM(SUMIF($B$35:$B$154,C21,$E$35:$E$154)+SUMIF($D$35:$D$154,C21,$C$35:$C$154))</f>
        <v>331</v>
      </c>
      <c r="J21" s="85">
        <f>SUM(SUMIF($G$35:$G$154,C21,$H$35:$H$154)+SUMIF($I$35:$I$154,C21,$J$35:$J$154))</f>
        <v>-7</v>
      </c>
      <c r="K21" s="86">
        <f>SUM((D21/SUM(D21+E21+F21))/100)</f>
        <v>4.4444444444444444E-3</v>
      </c>
      <c r="L21" s="21">
        <f>COUNTIF($M$35:$M$154,C21)</f>
        <v>0</v>
      </c>
      <c r="N21" s="1"/>
      <c r="P21" s="2" t="s">
        <v>731</v>
      </c>
    </row>
    <row r="22" spans="2:16" ht="11.4" customHeight="1">
      <c r="B22" s="21">
        <v>14</v>
      </c>
      <c r="C22" s="83" t="s">
        <v>287</v>
      </c>
      <c r="D22" s="21">
        <f>COUNTIF($G$35:$G$154,C22)</f>
        <v>4</v>
      </c>
      <c r="E22" s="21">
        <f>COUNTIF($I$35:$I$154,C22)</f>
        <v>5</v>
      </c>
      <c r="F22" s="84">
        <f>SUM(COUNTIF($K$35:$K$154,C22)+COUNTIF($L$35:$L$154,C22))</f>
        <v>0</v>
      </c>
      <c r="G22" s="21">
        <f>SUM((D22*2)+(F22))</f>
        <v>8</v>
      </c>
      <c r="H22" s="21">
        <f>SUM(SUMIF($B$35:$B$154,C22,$C$35:$C$154)+SUMIF($D$35:$D$154,C22,$E$35:$E$154))</f>
        <v>221</v>
      </c>
      <c r="I22" s="21">
        <f>SUM(SUMIF($B$35:$B$154,C22,$E$35:$E$154)+SUMIF($D$35:$D$154,C22,$C$35:$C$154))</f>
        <v>250</v>
      </c>
      <c r="J22" s="85">
        <f>SUM(SUMIF($G$35:$G$154,C22,$H$35:$H$154)+SUMIF($I$35:$I$154,C22,$J$35:$J$154))</f>
        <v>-29</v>
      </c>
      <c r="K22" s="86">
        <f>SUM((D22/SUM(D22+E22+F22))/100)</f>
        <v>4.4444444444444444E-3</v>
      </c>
      <c r="L22" s="21">
        <f>COUNTIF($M$35:$M$154,C22)</f>
        <v>1</v>
      </c>
      <c r="N22" s="1"/>
      <c r="O22" s="2" t="s">
        <v>317</v>
      </c>
    </row>
    <row r="23" spans="2:16" ht="11.4" customHeight="1">
      <c r="B23" s="21">
        <v>15</v>
      </c>
      <c r="C23" s="83" t="s">
        <v>203</v>
      </c>
      <c r="D23" s="21">
        <f>COUNTIF($G$35:$G$154,C23)</f>
        <v>4</v>
      </c>
      <c r="E23" s="21">
        <f>COUNTIF($I$35:$I$154,C23)</f>
        <v>6</v>
      </c>
      <c r="F23" s="84">
        <f>SUM(COUNTIF($K$35:$K$154,C23)+COUNTIF($L$35:$L$154,C23))</f>
        <v>0</v>
      </c>
      <c r="G23" s="21">
        <f>SUM((D23*2)+(F23))</f>
        <v>8</v>
      </c>
      <c r="H23" s="21">
        <f>SUM(SUMIF($B$35:$B$154,C23,$C$35:$C$154)+SUMIF($D$35:$D$154,C23,$E$35:$E$154))</f>
        <v>335</v>
      </c>
      <c r="I23" s="21">
        <f>SUM(SUMIF($B$35:$B$154,C23,$E$35:$E$154)+SUMIF($D$35:$D$154,C23,$C$35:$C$154))</f>
        <v>325</v>
      </c>
      <c r="J23" s="85">
        <f>SUM(SUMIF($G$35:$G$154,C23,$H$35:$H$154)+SUMIF($I$35:$I$154,C23,$J$35:$J$154))</f>
        <v>10</v>
      </c>
      <c r="K23" s="86">
        <f>SUM((D23/SUM(D23+E23+F23))/100)</f>
        <v>4.0000000000000001E-3</v>
      </c>
      <c r="L23" s="21">
        <f>COUNTIF($M$35:$M$154,C23)</f>
        <v>0</v>
      </c>
      <c r="N23" s="1"/>
      <c r="O23" s="1"/>
      <c r="P23" s="2" t="s">
        <v>302</v>
      </c>
    </row>
    <row r="24" spans="2:16" ht="11.4" customHeight="1">
      <c r="B24" s="21">
        <v>16</v>
      </c>
      <c r="C24" s="83" t="s">
        <v>210</v>
      </c>
      <c r="D24" s="21">
        <f>COUNTIF($G$35:$G$154,C24)</f>
        <v>4</v>
      </c>
      <c r="E24" s="21">
        <f>COUNTIF($I$35:$I$154,C24)</f>
        <v>6</v>
      </c>
      <c r="F24" s="84">
        <f>SUM(COUNTIF($K$35:$K$154,C24)+COUNTIF($L$35:$L$154,C24))</f>
        <v>0</v>
      </c>
      <c r="G24" s="21">
        <f>SUM((D24*2)+(F24))</f>
        <v>8</v>
      </c>
      <c r="H24" s="21">
        <f>SUM(SUMIF($B$35:$B$154,C24,$C$35:$C$154)+SUMIF($D$35:$D$154,C24,$E$35:$E$154))</f>
        <v>340</v>
      </c>
      <c r="I24" s="21">
        <f>SUM(SUMIF($B$35:$B$154,C24,$E$35:$E$154)+SUMIF($D$35:$D$154,C24,$C$35:$C$154))</f>
        <v>342</v>
      </c>
      <c r="J24" s="85">
        <f>SUM(SUMIF($G$35:$G$154,C24,$H$35:$H$154)+SUMIF($I$35:$I$154,C24,$J$35:$J$154))</f>
        <v>-17</v>
      </c>
      <c r="K24" s="86">
        <f>SUM((D24/SUM(D24+E24+F24))/100)</f>
        <v>4.0000000000000001E-3</v>
      </c>
      <c r="L24" s="21">
        <f>COUNTIF($M$35:$M$154,C24)</f>
        <v>0</v>
      </c>
      <c r="N24" s="1"/>
      <c r="O24" s="1"/>
      <c r="P24" s="2" t="s">
        <v>732</v>
      </c>
    </row>
    <row r="25" spans="2:16" ht="11.4" customHeight="1">
      <c r="B25" s="21">
        <v>17</v>
      </c>
      <c r="C25" s="83" t="s">
        <v>222</v>
      </c>
      <c r="D25" s="21">
        <f>COUNTIF($G$35:$G$154,C25)</f>
        <v>3</v>
      </c>
      <c r="E25" s="21">
        <f>COUNTIF($I$35:$I$154,C25)</f>
        <v>7</v>
      </c>
      <c r="F25" s="84">
        <f>SUM(COUNTIF($K$35:$K$154,C25)+COUNTIF($L$35:$L$154,C25))</f>
        <v>0</v>
      </c>
      <c r="G25" s="21">
        <f>SUM((D25*2)+(F25))</f>
        <v>6</v>
      </c>
      <c r="H25" s="21">
        <f>SUM(SUMIF($B$35:$B$154,C25,$C$35:$C$154)+SUMIF($D$35:$D$154,C25,$E$35:$E$154))</f>
        <v>312</v>
      </c>
      <c r="I25" s="21">
        <f>SUM(SUMIF($B$35:$B$154,C25,$E$35:$E$154)+SUMIF($D$35:$D$154,C25,$C$35:$C$154))</f>
        <v>366</v>
      </c>
      <c r="J25" s="85">
        <f>SUM(SUMIF($G$35:$G$154,C25,$H$35:$H$154)+SUMIF($I$35:$I$154,C25,$J$35:$J$154))</f>
        <v>-54</v>
      </c>
      <c r="K25" s="86">
        <f>SUM((D25/SUM(D25+E25+F25))/100)</f>
        <v>3.0000000000000001E-3</v>
      </c>
      <c r="L25" s="21">
        <f>COUNTIF($M$35:$M$154,C25)</f>
        <v>0</v>
      </c>
      <c r="N25" s="1"/>
      <c r="P25" s="2" t="s">
        <v>733</v>
      </c>
    </row>
    <row r="26" spans="2:16" ht="11.4" customHeight="1">
      <c r="B26" s="21">
        <v>18</v>
      </c>
      <c r="C26" s="83" t="s">
        <v>205</v>
      </c>
      <c r="D26" s="21">
        <f>COUNTIF($G$35:$G$154,C26)</f>
        <v>2</v>
      </c>
      <c r="E26" s="21">
        <f>COUNTIF($I$35:$I$154,C26)</f>
        <v>8</v>
      </c>
      <c r="F26" s="84">
        <f>SUM(COUNTIF($K$35:$K$154,C26)+COUNTIF($L$35:$L$154,C26))</f>
        <v>0</v>
      </c>
      <c r="G26" s="21">
        <f>SUM((D26*2)+(F26))</f>
        <v>4</v>
      </c>
      <c r="H26" s="21">
        <f>SUM(SUMIF($B$35:$B$154,C26,$C$35:$C$154)+SUMIF($D$35:$D$154,C26,$E$35:$E$154))</f>
        <v>264</v>
      </c>
      <c r="I26" s="21">
        <f>SUM(SUMIF($B$35:$B$154,C26,$E$35:$E$154)+SUMIF($D$35:$D$154,C26,$C$35:$C$154))</f>
        <v>398</v>
      </c>
      <c r="J26" s="85">
        <f>SUM(SUMIF($G$35:$G$154,C26,$H$35:$H$154)+SUMIF($I$35:$I$154,C26,$J$35:$J$154))</f>
        <v>-93</v>
      </c>
      <c r="K26" s="86">
        <f>SUM((D26/SUM(D26+E26+F26))/100)</f>
        <v>2E-3</v>
      </c>
      <c r="L26" s="21">
        <f>COUNTIF($M$35:$M$154,C26)</f>
        <v>0</v>
      </c>
      <c r="N26" s="1"/>
      <c r="O26" s="2" t="s">
        <v>727</v>
      </c>
    </row>
    <row r="27" spans="2:16" ht="11.4" customHeight="1">
      <c r="B27" s="21">
        <v>19</v>
      </c>
      <c r="C27" s="83" t="s">
        <v>283</v>
      </c>
      <c r="D27" s="21">
        <f>COUNTIF($G$35:$G$154,C27)</f>
        <v>2</v>
      </c>
      <c r="E27" s="21">
        <f>COUNTIF($I$35:$I$154,C27)</f>
        <v>8</v>
      </c>
      <c r="F27" s="84">
        <f>SUM(COUNTIF($K$35:$K$154,C27)+COUNTIF($L$35:$L$154,C27))</f>
        <v>0</v>
      </c>
      <c r="G27" s="21">
        <f>SUM((D27*2)+(F27))</f>
        <v>4</v>
      </c>
      <c r="H27" s="21">
        <f>SUM(SUMIF($B$35:$B$154,C27,$C$35:$C$154)+SUMIF($D$35:$D$154,C27,$E$35:$E$154))</f>
        <v>291</v>
      </c>
      <c r="I27" s="21">
        <f>SUM(SUMIF($B$35:$B$154,C27,$E$35:$E$154)+SUMIF($D$35:$D$154,C27,$C$35:$C$154))</f>
        <v>351</v>
      </c>
      <c r="J27" s="85">
        <f>SUM(SUMIF($G$35:$G$154,C27,$H$35:$H$154)+SUMIF($I$35:$I$154,C27,$J$35:$J$154))</f>
        <v>-56</v>
      </c>
      <c r="K27" s="86">
        <f>SUM((D27/SUM(D27+E27+F27))/100)</f>
        <v>2E-3</v>
      </c>
      <c r="L27" s="21">
        <f>COUNTIF($M$35:$M$154,C27)</f>
        <v>0</v>
      </c>
      <c r="N27" s="1"/>
      <c r="O27" s="1"/>
      <c r="P27" s="2" t="s">
        <v>301</v>
      </c>
    </row>
    <row r="28" spans="2:16" ht="11.4" customHeight="1">
      <c r="B28" s="21">
        <v>20</v>
      </c>
      <c r="C28" s="83" t="s">
        <v>449</v>
      </c>
      <c r="D28" s="21">
        <f>COUNTIF($G$35:$G$154,C28)</f>
        <v>2</v>
      </c>
      <c r="E28" s="21">
        <f>COUNTIF($I$35:$I$154,C28)</f>
        <v>8</v>
      </c>
      <c r="F28" s="84">
        <f>SUM(COUNTIF($K$35:$K$154,C28)+COUNTIF($L$35:$L$154,C28))</f>
        <v>0</v>
      </c>
      <c r="G28" s="21">
        <f>SUM((D28*2)+(F28))</f>
        <v>4</v>
      </c>
      <c r="H28" s="21">
        <f>SUM(SUMIF($B$35:$B$154,C28,$C$35:$C$154)+SUMIF($D$35:$D$154,C28,$E$35:$E$154))</f>
        <v>164</v>
      </c>
      <c r="I28" s="21">
        <f>SUM(SUMIF($B$35:$B$154,C28,$E$35:$E$154)+SUMIF($D$35:$D$154,C28,$C$35:$C$154))</f>
        <v>378</v>
      </c>
      <c r="J28" s="85">
        <f>SUM(SUMIF($G$35:$G$154,C28,$H$35:$H$154)+SUMIF($I$35:$I$154,C28,$J$35:$J$154))</f>
        <v>-90</v>
      </c>
      <c r="K28" s="86">
        <f>SUM((D28/SUM(D28+E28+F28))/100)</f>
        <v>2E-3</v>
      </c>
      <c r="L28" s="21">
        <f>COUNTIF($M$35:$M$154,C28)</f>
        <v>0</v>
      </c>
      <c r="N28" s="1"/>
      <c r="P28" s="2" t="s">
        <v>734</v>
      </c>
    </row>
    <row r="29" spans="2:16" ht="11.4" customHeight="1">
      <c r="B29" s="21">
        <v>21</v>
      </c>
      <c r="C29" s="83" t="s">
        <v>208</v>
      </c>
      <c r="D29" s="21">
        <f>COUNTIF($G$35:$G$154,C29)</f>
        <v>1</v>
      </c>
      <c r="E29" s="21">
        <f>COUNTIF($I$35:$I$154,C29)</f>
        <v>9</v>
      </c>
      <c r="F29" s="84">
        <f>SUM(COUNTIF($K$35:$K$154,C29)+COUNTIF($L$35:$L$154,C29))</f>
        <v>0</v>
      </c>
      <c r="G29" s="21">
        <f>SUM((D29*2)+(F29))</f>
        <v>2</v>
      </c>
      <c r="H29" s="21">
        <f>SUM(SUMIF($B$35:$B$154,C29,$C$35:$C$154)+SUMIF($D$35:$D$154,C29,$E$35:$E$154))</f>
        <v>263</v>
      </c>
      <c r="I29" s="21">
        <f>SUM(SUMIF($B$35:$B$154,C29,$E$35:$E$154)+SUMIF($D$35:$D$154,C29,$C$35:$C$154))</f>
        <v>433</v>
      </c>
      <c r="J29" s="85">
        <f>SUM(SUMIF($G$35:$G$154,C29,$H$35:$H$154)+SUMIF($I$35:$I$154,C29,$J$35:$J$154))</f>
        <v>-96</v>
      </c>
      <c r="K29" s="86">
        <f>SUM((D29/SUM(D29+E29+F29))/100)</f>
        <v>1E-3</v>
      </c>
      <c r="L29" s="21">
        <f>COUNTIF($M$35:$M$154,C29)</f>
        <v>0</v>
      </c>
      <c r="N29" s="1"/>
      <c r="O29" s="2" t="s">
        <v>728</v>
      </c>
    </row>
    <row r="30" spans="2:16" ht="11.4" customHeight="1">
      <c r="B30" s="21">
        <v>22</v>
      </c>
      <c r="C30" s="83" t="s">
        <v>455</v>
      </c>
      <c r="D30" s="21">
        <f>COUNTIF($G$35:$G$154,C30)</f>
        <v>1</v>
      </c>
      <c r="E30" s="21">
        <f>COUNTIF($I$35:$I$154,C30)</f>
        <v>9</v>
      </c>
      <c r="F30" s="84">
        <f>SUM(COUNTIF($K$35:$K$154,C30)+COUNTIF($L$35:$L$154,C30))</f>
        <v>0</v>
      </c>
      <c r="G30" s="21">
        <f>SUM((D30*2)+(F30))</f>
        <v>2</v>
      </c>
      <c r="H30" s="21">
        <f>SUM(SUMIF($B$35:$B$154,C30,$C$35:$C$154)+SUMIF($D$35:$D$154,C30,$E$35:$E$154))</f>
        <v>253</v>
      </c>
      <c r="I30" s="21">
        <f>SUM(SUMIF($B$35:$B$154,C30,$E$35:$E$154)+SUMIF($D$35:$D$154,C30,$C$35:$C$154))</f>
        <v>352</v>
      </c>
      <c r="J30" s="85">
        <f>SUM(SUMIF($G$35:$G$154,C30,$H$35:$H$154)+SUMIF($I$35:$I$154,C30,$J$35:$J$154))</f>
        <v>-70</v>
      </c>
      <c r="K30" s="86">
        <f>SUM((D30/SUM(D30+E30+F30))/100)</f>
        <v>1E-3</v>
      </c>
      <c r="L30" s="21">
        <f>COUNTIF($M$35:$M$154,C30)</f>
        <v>1</v>
      </c>
      <c r="N30" s="1"/>
      <c r="O30" s="1"/>
      <c r="P30" s="2" t="s">
        <v>303</v>
      </c>
    </row>
    <row r="31" spans="2:16" ht="11.4" customHeight="1">
      <c r="B31" s="21">
        <v>23</v>
      </c>
      <c r="C31" s="83" t="s">
        <v>255</v>
      </c>
      <c r="D31" s="21">
        <f>COUNTIF($G$35:$G$154,C31)</f>
        <v>1</v>
      </c>
      <c r="E31" s="21">
        <f>COUNTIF($I$35:$I$154,C31)</f>
        <v>9</v>
      </c>
      <c r="F31" s="84">
        <f>SUM(COUNTIF($K$35:$K$154,C31)+COUNTIF($L$35:$L$154,C31))</f>
        <v>0</v>
      </c>
      <c r="G31" s="21">
        <f>SUM((D31*2)+(F31))</f>
        <v>2</v>
      </c>
      <c r="H31" s="21">
        <f>SUM(SUMIF($B$35:$B$154,C31,$C$35:$C$154)+SUMIF($D$35:$D$154,C31,$E$35:$E$154))</f>
        <v>224</v>
      </c>
      <c r="I31" s="21">
        <f>SUM(SUMIF($B$35:$B$154,C31,$E$35:$E$154)+SUMIF($D$35:$D$154,C31,$C$35:$C$154))</f>
        <v>334</v>
      </c>
      <c r="J31" s="85">
        <f>SUM(SUMIF($G$35:$G$154,C31,$H$35:$H$154)+SUMIF($I$35:$I$154,C31,$J$35:$J$154))</f>
        <v>-85</v>
      </c>
      <c r="K31" s="86">
        <f>SUM((D31/SUM(D31+E31+F31))/100)</f>
        <v>1E-3</v>
      </c>
      <c r="L31" s="21">
        <f>COUNTIF($M$35:$M$154,C31)</f>
        <v>1</v>
      </c>
      <c r="N31" s="1"/>
      <c r="O31" s="1"/>
      <c r="P31" s="2" t="s">
        <v>735</v>
      </c>
    </row>
    <row r="32" spans="2:16" ht="11.4" customHeight="1">
      <c r="P32" s="2" t="s">
        <v>736</v>
      </c>
    </row>
    <row r="33" spans="1:84" ht="11.4" customHeight="1">
      <c r="B33" s="38"/>
      <c r="C33" s="87"/>
      <c r="D33" s="38"/>
      <c r="E33" s="38"/>
      <c r="F33" s="88"/>
      <c r="G33" s="38"/>
      <c r="H33" s="38"/>
      <c r="I33" s="38"/>
      <c r="J33" s="89"/>
      <c r="K33" s="90"/>
      <c r="L33" s="38"/>
      <c r="O33" s="2" t="s">
        <v>335</v>
      </c>
    </row>
    <row r="34" spans="1:84" ht="11.4" customHeight="1">
      <c r="A34" s="18" t="s">
        <v>149</v>
      </c>
      <c r="B34" s="18" t="s">
        <v>122</v>
      </c>
      <c r="C34" s="22" t="s">
        <v>125</v>
      </c>
      <c r="D34" s="18" t="s">
        <v>123</v>
      </c>
      <c r="E34" s="22" t="s">
        <v>125</v>
      </c>
      <c r="F34" s="27" t="s">
        <v>120</v>
      </c>
      <c r="G34" s="22" t="s">
        <v>225</v>
      </c>
      <c r="H34" s="22" t="s">
        <v>223</v>
      </c>
      <c r="I34" s="22" t="s">
        <v>226</v>
      </c>
      <c r="J34" s="22" t="s">
        <v>223</v>
      </c>
      <c r="K34" s="22" t="s">
        <v>227</v>
      </c>
      <c r="L34" s="22" t="s">
        <v>227</v>
      </c>
      <c r="M34" s="28" t="s">
        <v>224</v>
      </c>
      <c r="O34" s="1"/>
      <c r="P34" s="2" t="s">
        <v>303</v>
      </c>
    </row>
    <row r="35" spans="1:84" s="98" customFormat="1" ht="11.4" customHeight="1">
      <c r="A35" s="100" t="s">
        <v>446</v>
      </c>
      <c r="B35" s="101" t="s">
        <v>299</v>
      </c>
      <c r="C35" s="105">
        <v>0</v>
      </c>
      <c r="D35" s="101" t="s">
        <v>306</v>
      </c>
      <c r="E35" s="105">
        <v>0</v>
      </c>
      <c r="F35" s="101" t="s">
        <v>447</v>
      </c>
      <c r="G35" s="102" t="str">
        <f>IF(C35&lt;&gt;E35,IF(C35&gt;E35,B35,D35),"")</f>
        <v/>
      </c>
      <c r="H35" s="107">
        <f>IF(C35&gt;E35,IF(SUM(C35-E35)&gt;15,15,SUM(C35-E35)),IF(SUM(E35-C35)&gt;15,15,SUM(E35-C35)))</f>
        <v>0</v>
      </c>
      <c r="I35" s="103" t="str">
        <f>IF(C35&lt;&gt;E35,IF(C35&lt;E35,B35,D35),"")</f>
        <v/>
      </c>
      <c r="J35" s="108">
        <f>IF(C35&lt;E35,IF(SUM(C35-E35)&lt;-15,-15,SUM(C35-E35)),IF(SUM(E35-C35)&lt;-15,-15,SUM(E35-C35)))</f>
        <v>0</v>
      </c>
      <c r="K35" s="103" t="str">
        <f>IF(C35&lt;&gt;0,IF(C35=E35,B35,""),"")</f>
        <v/>
      </c>
      <c r="L35" s="103" t="str">
        <f>IF(C35&lt;&gt;0,IF(C35=E35,D35,""),"")</f>
        <v/>
      </c>
      <c r="M35" s="104" t="str">
        <f>IF(C35=15,IF(E35=0,D35,""),IF(E35=15,IF(C35=0,B35,""),""))</f>
        <v/>
      </c>
      <c r="N35" s="97"/>
      <c r="O35" s="1"/>
      <c r="P35" s="2" t="s">
        <v>737</v>
      </c>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c r="BD35" s="97"/>
      <c r="BE35" s="97"/>
      <c r="BF35" s="97"/>
      <c r="BG35" s="97"/>
      <c r="BH35" s="97"/>
      <c r="BI35" s="97"/>
      <c r="BJ35" s="97"/>
      <c r="BK35" s="97"/>
      <c r="BL35" s="97"/>
      <c r="BM35" s="97"/>
      <c r="BN35" s="97"/>
      <c r="BO35" s="97"/>
      <c r="BP35" s="97"/>
      <c r="BQ35" s="97"/>
      <c r="BR35" s="97"/>
      <c r="BS35" s="97"/>
      <c r="BT35" s="97"/>
      <c r="BU35" s="97"/>
      <c r="BV35" s="97"/>
      <c r="BW35" s="97"/>
      <c r="BX35" s="97"/>
      <c r="BY35" s="97"/>
      <c r="BZ35" s="97"/>
      <c r="CA35" s="97"/>
      <c r="CB35" s="97"/>
      <c r="CC35" s="97"/>
      <c r="CD35" s="97"/>
      <c r="CE35" s="97"/>
      <c r="CF35" s="97"/>
    </row>
    <row r="36" spans="1:84" s="98" customFormat="1" ht="11.4" customHeight="1">
      <c r="A36" s="100" t="s">
        <v>448</v>
      </c>
      <c r="B36" s="101" t="s">
        <v>449</v>
      </c>
      <c r="C36" s="105">
        <v>22</v>
      </c>
      <c r="D36" s="101" t="s">
        <v>200</v>
      </c>
      <c r="E36" s="105">
        <v>42</v>
      </c>
      <c r="F36" s="101" t="s">
        <v>427</v>
      </c>
      <c r="G36" s="102" t="str">
        <f t="shared" ref="G36:G99" si="0">IF(C36&lt;&gt;E36,IF(C36&gt;E36,B36,D36),"")</f>
        <v>BRG8B1</v>
      </c>
      <c r="H36" s="107">
        <f t="shared" ref="H36:H99" si="1">IF(C36&gt;E36,IF(SUM(C36-E36)&gt;15,15,SUM(C36-E36)),IF(SUM(E36-C36)&gt;15,15,SUM(E36-C36)))</f>
        <v>15</v>
      </c>
      <c r="I36" s="103" t="str">
        <f t="shared" ref="I36:I99" si="2">IF(C36&lt;&gt;E36,IF(C36&lt;E36,B36,D36),"")</f>
        <v>TRN8B1</v>
      </c>
      <c r="J36" s="108">
        <f t="shared" ref="J36:J99" si="3">IF(C36&lt;E36,IF(SUM(C36-E36)&lt;-15,-15,SUM(C36-E36)),IF(SUM(E36-C36)&lt;-15,-15,SUM(E36-C36)))</f>
        <v>-15</v>
      </c>
      <c r="K36" s="103" t="str">
        <f t="shared" ref="K36:K99" si="4">IF(C36&lt;&gt;0,IF(C36=E36,B36,""),"")</f>
        <v/>
      </c>
      <c r="L36" s="103" t="str">
        <f t="shared" ref="L36:L99" si="5">IF(C36&lt;&gt;0,IF(C36=E36,D36,""),"")</f>
        <v/>
      </c>
      <c r="M36" s="104" t="str">
        <f t="shared" ref="M36:M99" si="6">IF(C36=15,IF(E36=0,D36,""),IF(E36=15,IF(C36=0,B36,""),""))</f>
        <v/>
      </c>
      <c r="N36" s="97"/>
      <c r="O36" s="2"/>
      <c r="P36" s="2" t="s">
        <v>738</v>
      </c>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c r="BY36" s="97"/>
      <c r="BZ36" s="97"/>
      <c r="CA36" s="97"/>
      <c r="CB36" s="97"/>
      <c r="CC36" s="97"/>
      <c r="CD36" s="97"/>
      <c r="CE36" s="97"/>
      <c r="CF36" s="97"/>
    </row>
    <row r="37" spans="1:84" s="98" customFormat="1" ht="11.4" customHeight="1">
      <c r="A37" s="100" t="s">
        <v>450</v>
      </c>
      <c r="B37" s="101" t="s">
        <v>288</v>
      </c>
      <c r="C37" s="105">
        <v>13</v>
      </c>
      <c r="D37" s="101" t="s">
        <v>204</v>
      </c>
      <c r="E37" s="105">
        <v>37</v>
      </c>
      <c r="F37" s="101" t="s">
        <v>420</v>
      </c>
      <c r="G37" s="102" t="str">
        <f t="shared" si="0"/>
        <v>JUD8B1</v>
      </c>
      <c r="H37" s="107">
        <f t="shared" si="1"/>
        <v>15</v>
      </c>
      <c r="I37" s="103" t="str">
        <f t="shared" si="2"/>
        <v>SJN8B1</v>
      </c>
      <c r="J37" s="108">
        <f t="shared" si="3"/>
        <v>-15</v>
      </c>
      <c r="K37" s="103" t="str">
        <f t="shared" si="4"/>
        <v/>
      </c>
      <c r="L37" s="103" t="str">
        <f t="shared" si="5"/>
        <v/>
      </c>
      <c r="M37" s="104" t="str">
        <f t="shared" si="6"/>
        <v/>
      </c>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row>
    <row r="38" spans="1:84" s="98" customFormat="1" ht="11.4" customHeight="1">
      <c r="A38" s="100" t="s">
        <v>450</v>
      </c>
      <c r="B38" s="101" t="s">
        <v>206</v>
      </c>
      <c r="C38" s="105">
        <v>41</v>
      </c>
      <c r="D38" s="101" t="s">
        <v>205</v>
      </c>
      <c r="E38" s="105">
        <v>12</v>
      </c>
      <c r="F38" s="101" t="s">
        <v>424</v>
      </c>
      <c r="G38" s="102" t="str">
        <f t="shared" si="0"/>
        <v>SCL8B1</v>
      </c>
      <c r="H38" s="107">
        <f t="shared" si="1"/>
        <v>15</v>
      </c>
      <c r="I38" s="103" t="str">
        <f t="shared" si="2"/>
        <v>OLA8B1</v>
      </c>
      <c r="J38" s="108">
        <f t="shared" si="3"/>
        <v>-15</v>
      </c>
      <c r="K38" s="103" t="str">
        <f t="shared" si="4"/>
        <v/>
      </c>
      <c r="L38" s="103" t="str">
        <f t="shared" si="5"/>
        <v/>
      </c>
      <c r="M38" s="104" t="str">
        <f t="shared" si="6"/>
        <v/>
      </c>
      <c r="N38" s="97"/>
      <c r="O38" s="99"/>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row>
    <row r="39" spans="1:84" s="98" customFormat="1" ht="11.4" customHeight="1">
      <c r="A39" s="100" t="s">
        <v>451</v>
      </c>
      <c r="B39" s="101" t="s">
        <v>256</v>
      </c>
      <c r="C39" s="105">
        <v>36</v>
      </c>
      <c r="D39" s="101" t="s">
        <v>282</v>
      </c>
      <c r="E39" s="105">
        <v>38</v>
      </c>
      <c r="F39" s="101" t="s">
        <v>414</v>
      </c>
      <c r="G39" s="102" t="str">
        <f t="shared" si="0"/>
        <v>SPC8B2</v>
      </c>
      <c r="H39" s="107">
        <f t="shared" si="1"/>
        <v>2</v>
      </c>
      <c r="I39" s="103" t="str">
        <f t="shared" si="2"/>
        <v>IHM8B2</v>
      </c>
      <c r="J39" s="108">
        <f t="shared" si="3"/>
        <v>-2</v>
      </c>
      <c r="K39" s="103" t="str">
        <f t="shared" si="4"/>
        <v/>
      </c>
      <c r="L39" s="103" t="str">
        <f t="shared" si="5"/>
        <v/>
      </c>
      <c r="M39" s="104" t="str">
        <f t="shared" si="6"/>
        <v/>
      </c>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row>
    <row r="40" spans="1:84" s="98" customFormat="1" ht="11.4" customHeight="1">
      <c r="A40" s="100" t="s">
        <v>451</v>
      </c>
      <c r="B40" s="101" t="s">
        <v>452</v>
      </c>
      <c r="C40" s="105">
        <v>30</v>
      </c>
      <c r="D40" s="101" t="s">
        <v>283</v>
      </c>
      <c r="E40" s="105">
        <v>20</v>
      </c>
      <c r="F40" s="101" t="s">
        <v>421</v>
      </c>
      <c r="G40" s="102" t="str">
        <f t="shared" si="0"/>
        <v>JOE8B2</v>
      </c>
      <c r="H40" s="107">
        <f t="shared" si="1"/>
        <v>10</v>
      </c>
      <c r="I40" s="103" t="str">
        <f t="shared" si="2"/>
        <v>BRG8B2</v>
      </c>
      <c r="J40" s="108">
        <f t="shared" si="3"/>
        <v>-10</v>
      </c>
      <c r="K40" s="103" t="str">
        <f t="shared" si="4"/>
        <v/>
      </c>
      <c r="L40" s="103" t="str">
        <f t="shared" si="5"/>
        <v/>
      </c>
      <c r="M40" s="104" t="str">
        <f t="shared" si="6"/>
        <v/>
      </c>
      <c r="N40" s="97"/>
      <c r="O40" s="99"/>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row>
    <row r="41" spans="1:84" s="98" customFormat="1" ht="11.4" customHeight="1">
      <c r="A41" s="100" t="s">
        <v>451</v>
      </c>
      <c r="B41" s="101" t="s">
        <v>208</v>
      </c>
      <c r="C41" s="105">
        <v>19</v>
      </c>
      <c r="D41" s="101" t="s">
        <v>287</v>
      </c>
      <c r="E41" s="105">
        <v>25</v>
      </c>
      <c r="F41" s="101" t="s">
        <v>425</v>
      </c>
      <c r="G41" s="102" t="str">
        <f t="shared" si="0"/>
        <v>OLA8B2</v>
      </c>
      <c r="H41" s="107">
        <f t="shared" si="1"/>
        <v>6</v>
      </c>
      <c r="I41" s="103" t="str">
        <f t="shared" si="2"/>
        <v>STM8B1</v>
      </c>
      <c r="J41" s="108">
        <f t="shared" si="3"/>
        <v>-6</v>
      </c>
      <c r="K41" s="103" t="str">
        <f t="shared" si="4"/>
        <v/>
      </c>
      <c r="L41" s="103" t="str">
        <f t="shared" si="5"/>
        <v/>
      </c>
      <c r="M41" s="104" t="str">
        <f t="shared" si="6"/>
        <v/>
      </c>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c r="BD41" s="97"/>
      <c r="BE41" s="97"/>
      <c r="BF41" s="97"/>
      <c r="BG41" s="97"/>
      <c r="BH41" s="97"/>
      <c r="BI41" s="97"/>
      <c r="BJ41" s="97"/>
      <c r="BK41" s="97"/>
      <c r="BL41" s="97"/>
      <c r="BM41" s="97"/>
      <c r="BN41" s="97"/>
      <c r="BO41" s="97"/>
      <c r="BP41" s="97"/>
      <c r="BQ41" s="97"/>
      <c r="BR41" s="97"/>
      <c r="BS41" s="97"/>
      <c r="BT41" s="97"/>
      <c r="BU41" s="97"/>
      <c r="BV41" s="97"/>
      <c r="BW41" s="97"/>
      <c r="BX41" s="97"/>
      <c r="BY41" s="97"/>
      <c r="BZ41" s="97"/>
      <c r="CA41" s="97"/>
      <c r="CB41" s="97"/>
      <c r="CC41" s="97"/>
      <c r="CD41" s="97"/>
      <c r="CE41" s="97"/>
      <c r="CF41" s="97"/>
    </row>
    <row r="42" spans="1:84" s="98" customFormat="1" ht="11.4" customHeight="1">
      <c r="A42" s="100" t="s">
        <v>453</v>
      </c>
      <c r="B42" s="101" t="s">
        <v>201</v>
      </c>
      <c r="C42" s="105">
        <v>32</v>
      </c>
      <c r="D42" s="101" t="s">
        <v>203</v>
      </c>
      <c r="E42" s="105">
        <v>29</v>
      </c>
      <c r="F42" s="101" t="s">
        <v>410</v>
      </c>
      <c r="G42" s="102" t="str">
        <f t="shared" si="0"/>
        <v>CTK8B1</v>
      </c>
      <c r="H42" s="107">
        <f t="shared" si="1"/>
        <v>3</v>
      </c>
      <c r="I42" s="103" t="str">
        <f t="shared" si="2"/>
        <v>JOE8B1</v>
      </c>
      <c r="J42" s="108">
        <f t="shared" si="3"/>
        <v>-3</v>
      </c>
      <c r="K42" s="103" t="str">
        <f t="shared" si="4"/>
        <v/>
      </c>
      <c r="L42" s="103" t="str">
        <f t="shared" si="5"/>
        <v/>
      </c>
      <c r="M42" s="104" t="str">
        <f t="shared" si="6"/>
        <v/>
      </c>
      <c r="N42" s="97"/>
      <c r="O42" s="99"/>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row>
    <row r="43" spans="1:84" s="98" customFormat="1" ht="11.4" customHeight="1">
      <c r="A43" s="100" t="s">
        <v>453</v>
      </c>
      <c r="B43" s="101" t="s">
        <v>202</v>
      </c>
      <c r="C43" s="105">
        <v>29</v>
      </c>
      <c r="D43" s="101" t="s">
        <v>255</v>
      </c>
      <c r="E43" s="105">
        <v>21</v>
      </c>
      <c r="F43" s="101" t="s">
        <v>414</v>
      </c>
      <c r="G43" s="102" t="str">
        <f t="shared" si="0"/>
        <v>IHM8B1</v>
      </c>
      <c r="H43" s="107">
        <f t="shared" si="1"/>
        <v>8</v>
      </c>
      <c r="I43" s="103" t="str">
        <f t="shared" si="2"/>
        <v>SCS8B1</v>
      </c>
      <c r="J43" s="108">
        <f t="shared" si="3"/>
        <v>-8</v>
      </c>
      <c r="K43" s="103" t="str">
        <f t="shared" si="4"/>
        <v/>
      </c>
      <c r="L43" s="103" t="str">
        <f t="shared" si="5"/>
        <v/>
      </c>
      <c r="M43" s="104" t="str">
        <f t="shared" si="6"/>
        <v/>
      </c>
      <c r="N43" s="97"/>
      <c r="O43" s="99"/>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row>
    <row r="44" spans="1:84" s="98" customFormat="1" ht="11.4" customHeight="1">
      <c r="A44" s="100" t="s">
        <v>453</v>
      </c>
      <c r="B44" s="101" t="s">
        <v>222</v>
      </c>
      <c r="C44" s="105">
        <v>22</v>
      </c>
      <c r="D44" s="101" t="s">
        <v>289</v>
      </c>
      <c r="E44" s="105">
        <v>37</v>
      </c>
      <c r="F44" s="101" t="s">
        <v>425</v>
      </c>
      <c r="G44" s="102" t="str">
        <f t="shared" si="0"/>
        <v>SPC8B3</v>
      </c>
      <c r="H44" s="107">
        <f t="shared" si="1"/>
        <v>15</v>
      </c>
      <c r="I44" s="103" t="str">
        <f t="shared" si="2"/>
        <v>STM8B2</v>
      </c>
      <c r="J44" s="108">
        <f t="shared" si="3"/>
        <v>-15</v>
      </c>
      <c r="K44" s="103" t="str">
        <f t="shared" si="4"/>
        <v/>
      </c>
      <c r="L44" s="103" t="str">
        <f t="shared" si="5"/>
        <v/>
      </c>
      <c r="M44" s="104" t="str">
        <f t="shared" si="6"/>
        <v/>
      </c>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97"/>
      <c r="BF44" s="97"/>
      <c r="BG44" s="97"/>
      <c r="BH44" s="97"/>
      <c r="BI44" s="97"/>
      <c r="BJ44" s="97"/>
      <c r="BK44" s="97"/>
      <c r="BL44" s="97"/>
      <c r="BM44" s="97"/>
      <c r="BN44" s="97"/>
      <c r="BO44" s="97"/>
      <c r="BP44" s="97"/>
      <c r="BQ44" s="97"/>
      <c r="BR44" s="97"/>
      <c r="BS44" s="97"/>
      <c r="BT44" s="97"/>
      <c r="BU44" s="97"/>
      <c r="BV44" s="97"/>
      <c r="BW44" s="97"/>
      <c r="BX44" s="97"/>
      <c r="BY44" s="97"/>
      <c r="BZ44" s="97"/>
      <c r="CA44" s="97"/>
      <c r="CB44" s="97"/>
      <c r="CC44" s="97"/>
      <c r="CD44" s="97"/>
      <c r="CE44" s="97"/>
      <c r="CF44" s="97"/>
    </row>
    <row r="45" spans="1:84" s="98" customFormat="1" ht="11.4" customHeight="1">
      <c r="A45" s="100" t="s">
        <v>454</v>
      </c>
      <c r="B45" s="101" t="s">
        <v>210</v>
      </c>
      <c r="C45" s="105">
        <v>33</v>
      </c>
      <c r="D45" s="101" t="s">
        <v>323</v>
      </c>
      <c r="E45" s="105">
        <v>41</v>
      </c>
      <c r="F45" s="101" t="s">
        <v>422</v>
      </c>
      <c r="G45" s="102" t="str">
        <f t="shared" si="0"/>
        <v>SJN8B2</v>
      </c>
      <c r="H45" s="107">
        <f t="shared" si="1"/>
        <v>8</v>
      </c>
      <c r="I45" s="103" t="str">
        <f t="shared" si="2"/>
        <v>JUD8B2</v>
      </c>
      <c r="J45" s="108">
        <f t="shared" si="3"/>
        <v>-8</v>
      </c>
      <c r="K45" s="103" t="str">
        <f t="shared" si="4"/>
        <v/>
      </c>
      <c r="L45" s="103" t="str">
        <f t="shared" si="5"/>
        <v/>
      </c>
      <c r="M45" s="104" t="str">
        <f t="shared" si="6"/>
        <v/>
      </c>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97"/>
      <c r="BF45" s="97"/>
      <c r="BG45" s="97"/>
      <c r="BH45" s="97"/>
      <c r="BI45" s="97"/>
      <c r="BJ45" s="97"/>
      <c r="BK45" s="97"/>
      <c r="BL45" s="97"/>
      <c r="BM45" s="97"/>
      <c r="BN45" s="97"/>
      <c r="BO45" s="97"/>
      <c r="BP45" s="97"/>
      <c r="BQ45" s="97"/>
      <c r="BR45" s="97"/>
      <c r="BS45" s="97"/>
      <c r="BT45" s="97"/>
      <c r="BU45" s="97"/>
      <c r="BV45" s="97"/>
      <c r="BW45" s="97"/>
      <c r="BX45" s="97"/>
      <c r="BY45" s="97"/>
      <c r="BZ45" s="97"/>
      <c r="CA45" s="97"/>
      <c r="CB45" s="97"/>
      <c r="CC45" s="97"/>
      <c r="CD45" s="97"/>
      <c r="CE45" s="97"/>
      <c r="CF45" s="97"/>
    </row>
    <row r="46" spans="1:84" s="98" customFormat="1" ht="11.4" customHeight="1">
      <c r="A46" s="100" t="s">
        <v>454</v>
      </c>
      <c r="B46" s="101" t="s">
        <v>455</v>
      </c>
      <c r="C46" s="105">
        <v>18</v>
      </c>
      <c r="D46" s="101" t="s">
        <v>207</v>
      </c>
      <c r="E46" s="105">
        <v>56</v>
      </c>
      <c r="F46" s="101" t="s">
        <v>415</v>
      </c>
      <c r="G46" s="102" t="str">
        <f t="shared" si="0"/>
        <v>SPC8B1</v>
      </c>
      <c r="H46" s="107">
        <f t="shared" si="1"/>
        <v>15</v>
      </c>
      <c r="I46" s="103" t="str">
        <f t="shared" si="2"/>
        <v>OLA8B3</v>
      </c>
      <c r="J46" s="108">
        <f t="shared" si="3"/>
        <v>-15</v>
      </c>
      <c r="K46" s="103" t="str">
        <f t="shared" si="4"/>
        <v/>
      </c>
      <c r="L46" s="103" t="str">
        <f t="shared" si="5"/>
        <v/>
      </c>
      <c r="M46" s="104" t="str">
        <f t="shared" si="6"/>
        <v/>
      </c>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row>
    <row r="47" spans="1:84" s="98" customFormat="1" ht="11.4" customHeight="1">
      <c r="A47" s="100" t="s">
        <v>456</v>
      </c>
      <c r="B47" s="101" t="s">
        <v>299</v>
      </c>
      <c r="C47" s="105">
        <v>0</v>
      </c>
      <c r="D47" s="101" t="s">
        <v>201</v>
      </c>
      <c r="E47" s="105">
        <v>0</v>
      </c>
      <c r="F47" s="101" t="s">
        <v>447</v>
      </c>
      <c r="G47" s="102" t="str">
        <f t="shared" si="0"/>
        <v/>
      </c>
      <c r="H47" s="107">
        <f t="shared" si="1"/>
        <v>0</v>
      </c>
      <c r="I47" s="103" t="str">
        <f t="shared" si="2"/>
        <v/>
      </c>
      <c r="J47" s="108">
        <f t="shared" si="3"/>
        <v>0</v>
      </c>
      <c r="K47" s="103" t="str">
        <f t="shared" si="4"/>
        <v/>
      </c>
      <c r="L47" s="103" t="str">
        <f t="shared" si="5"/>
        <v/>
      </c>
      <c r="M47" s="104" t="str">
        <f t="shared" si="6"/>
        <v/>
      </c>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row>
    <row r="48" spans="1:84" s="98" customFormat="1" ht="11.4" customHeight="1">
      <c r="A48" s="100" t="s">
        <v>457</v>
      </c>
      <c r="B48" s="101" t="s">
        <v>255</v>
      </c>
      <c r="C48" s="105">
        <v>25</v>
      </c>
      <c r="D48" s="101" t="s">
        <v>288</v>
      </c>
      <c r="E48" s="105">
        <v>36</v>
      </c>
      <c r="F48" s="101" t="s">
        <v>419</v>
      </c>
      <c r="G48" s="102" t="str">
        <f t="shared" si="0"/>
        <v>SJN8B1</v>
      </c>
      <c r="H48" s="107">
        <f t="shared" si="1"/>
        <v>11</v>
      </c>
      <c r="I48" s="103" t="str">
        <f t="shared" si="2"/>
        <v>SCS8B1</v>
      </c>
      <c r="J48" s="108">
        <f t="shared" si="3"/>
        <v>-11</v>
      </c>
      <c r="K48" s="103" t="str">
        <f t="shared" si="4"/>
        <v/>
      </c>
      <c r="L48" s="103" t="str">
        <f t="shared" si="5"/>
        <v/>
      </c>
      <c r="M48" s="104" t="str">
        <f t="shared" si="6"/>
        <v/>
      </c>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row>
    <row r="49" spans="1:84" s="98" customFormat="1" ht="11.4" customHeight="1">
      <c r="A49" s="100" t="s">
        <v>457</v>
      </c>
      <c r="B49" s="101" t="s">
        <v>202</v>
      </c>
      <c r="C49" s="105">
        <v>37</v>
      </c>
      <c r="D49" s="101" t="s">
        <v>203</v>
      </c>
      <c r="E49" s="105">
        <v>34</v>
      </c>
      <c r="F49" s="101" t="s">
        <v>414</v>
      </c>
      <c r="G49" s="102" t="str">
        <f t="shared" si="0"/>
        <v>IHM8B1</v>
      </c>
      <c r="H49" s="107">
        <f t="shared" si="1"/>
        <v>3</v>
      </c>
      <c r="I49" s="103" t="str">
        <f t="shared" si="2"/>
        <v>JOE8B1</v>
      </c>
      <c r="J49" s="108">
        <f t="shared" si="3"/>
        <v>-3</v>
      </c>
      <c r="K49" s="103" t="str">
        <f t="shared" si="4"/>
        <v/>
      </c>
      <c r="L49" s="103" t="str">
        <f t="shared" si="5"/>
        <v/>
      </c>
      <c r="M49" s="104" t="str">
        <f t="shared" si="6"/>
        <v/>
      </c>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c r="BD49" s="97"/>
      <c r="BE49" s="97"/>
      <c r="BF49" s="97"/>
      <c r="BG49" s="97"/>
      <c r="BH49" s="97"/>
      <c r="BI49" s="97"/>
      <c r="BJ49" s="97"/>
      <c r="BK49" s="97"/>
      <c r="BL49" s="97"/>
      <c r="BM49" s="97"/>
      <c r="BN49" s="97"/>
      <c r="BO49" s="97"/>
      <c r="BP49" s="97"/>
      <c r="BQ49" s="97"/>
      <c r="BR49" s="97"/>
      <c r="BS49" s="97"/>
      <c r="BT49" s="97"/>
      <c r="BU49" s="97"/>
      <c r="BV49" s="97"/>
      <c r="BW49" s="97"/>
      <c r="BX49" s="97"/>
      <c r="BY49" s="97"/>
      <c r="BZ49" s="97"/>
      <c r="CA49" s="97"/>
      <c r="CB49" s="97"/>
      <c r="CC49" s="97"/>
      <c r="CD49" s="97"/>
      <c r="CE49" s="97"/>
      <c r="CF49" s="97"/>
    </row>
    <row r="50" spans="1:84" s="98" customFormat="1" ht="11.4" customHeight="1">
      <c r="A50" s="100" t="s">
        <v>458</v>
      </c>
      <c r="B50" s="101" t="s">
        <v>323</v>
      </c>
      <c r="C50" s="105">
        <v>51</v>
      </c>
      <c r="D50" s="101" t="s">
        <v>449</v>
      </c>
      <c r="E50" s="105">
        <v>13</v>
      </c>
      <c r="F50" s="101" t="s">
        <v>420</v>
      </c>
      <c r="G50" s="102" t="str">
        <f t="shared" si="0"/>
        <v>SJN8B2</v>
      </c>
      <c r="H50" s="107">
        <f t="shared" si="1"/>
        <v>15</v>
      </c>
      <c r="I50" s="103" t="str">
        <f t="shared" si="2"/>
        <v>TRN8B1</v>
      </c>
      <c r="J50" s="108">
        <f t="shared" si="3"/>
        <v>-15</v>
      </c>
      <c r="K50" s="103" t="str">
        <f t="shared" si="4"/>
        <v/>
      </c>
      <c r="L50" s="103" t="str">
        <f t="shared" si="5"/>
        <v/>
      </c>
      <c r="M50" s="104" t="str">
        <f t="shared" si="6"/>
        <v/>
      </c>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7"/>
      <c r="BP50" s="97"/>
      <c r="BQ50" s="97"/>
      <c r="BR50" s="97"/>
      <c r="BS50" s="97"/>
      <c r="BT50" s="97"/>
      <c r="BU50" s="97"/>
      <c r="BV50" s="97"/>
      <c r="BW50" s="97"/>
      <c r="BX50" s="97"/>
      <c r="BY50" s="97"/>
      <c r="BZ50" s="97"/>
      <c r="CA50" s="97"/>
      <c r="CB50" s="97"/>
      <c r="CC50" s="97"/>
      <c r="CD50" s="97"/>
      <c r="CE50" s="97"/>
      <c r="CF50" s="97"/>
    </row>
    <row r="51" spans="1:84" s="98" customFormat="1" ht="11.4" customHeight="1">
      <c r="A51" s="100" t="s">
        <v>459</v>
      </c>
      <c r="B51" s="101" t="s">
        <v>452</v>
      </c>
      <c r="C51" s="105">
        <v>40</v>
      </c>
      <c r="D51" s="101" t="s">
        <v>455</v>
      </c>
      <c r="E51" s="105">
        <v>19</v>
      </c>
      <c r="F51" s="101" t="s">
        <v>421</v>
      </c>
      <c r="G51" s="102" t="str">
        <f t="shared" si="0"/>
        <v>JOE8B2</v>
      </c>
      <c r="H51" s="107">
        <f t="shared" si="1"/>
        <v>15</v>
      </c>
      <c r="I51" s="103" t="str">
        <f t="shared" si="2"/>
        <v>OLA8B3</v>
      </c>
      <c r="J51" s="108">
        <f t="shared" si="3"/>
        <v>-15</v>
      </c>
      <c r="K51" s="103" t="str">
        <f t="shared" si="4"/>
        <v/>
      </c>
      <c r="L51" s="103" t="str">
        <f t="shared" si="5"/>
        <v/>
      </c>
      <c r="M51" s="104" t="str">
        <f t="shared" si="6"/>
        <v/>
      </c>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7"/>
      <c r="BP51" s="97"/>
      <c r="BQ51" s="97"/>
      <c r="BR51" s="97"/>
      <c r="BS51" s="97"/>
      <c r="BT51" s="97"/>
      <c r="BU51" s="97"/>
      <c r="BV51" s="97"/>
      <c r="BW51" s="97"/>
      <c r="BX51" s="97"/>
      <c r="BY51" s="97"/>
      <c r="BZ51" s="97"/>
      <c r="CA51" s="97"/>
      <c r="CB51" s="97"/>
      <c r="CC51" s="97"/>
      <c r="CD51" s="97"/>
      <c r="CE51" s="97"/>
      <c r="CF51" s="97"/>
    </row>
    <row r="52" spans="1:84" s="98" customFormat="1" ht="11.4" customHeight="1">
      <c r="A52" s="100" t="s">
        <v>459</v>
      </c>
      <c r="B52" s="101" t="s">
        <v>210</v>
      </c>
      <c r="C52" s="105">
        <v>28</v>
      </c>
      <c r="D52" s="101" t="s">
        <v>200</v>
      </c>
      <c r="E52" s="105">
        <v>32</v>
      </c>
      <c r="F52" s="101" t="s">
        <v>422</v>
      </c>
      <c r="G52" s="102" t="str">
        <f t="shared" si="0"/>
        <v>BRG8B1</v>
      </c>
      <c r="H52" s="107">
        <f t="shared" si="1"/>
        <v>4</v>
      </c>
      <c r="I52" s="103" t="str">
        <f t="shared" si="2"/>
        <v>JUD8B2</v>
      </c>
      <c r="J52" s="108">
        <f t="shared" si="3"/>
        <v>-4</v>
      </c>
      <c r="K52" s="103" t="str">
        <f t="shared" si="4"/>
        <v/>
      </c>
      <c r="L52" s="103" t="str">
        <f t="shared" si="5"/>
        <v/>
      </c>
      <c r="M52" s="104" t="str">
        <f t="shared" si="6"/>
        <v/>
      </c>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c r="BD52" s="97"/>
      <c r="BE52" s="97"/>
      <c r="BF52" s="97"/>
      <c r="BG52" s="97"/>
      <c r="BH52" s="97"/>
      <c r="BI52" s="97"/>
      <c r="BJ52" s="97"/>
      <c r="BK52" s="97"/>
      <c r="BL52" s="97"/>
      <c r="BM52" s="97"/>
      <c r="BN52" s="97"/>
      <c r="BO52" s="97"/>
      <c r="BP52" s="97"/>
      <c r="BQ52" s="97"/>
      <c r="BR52" s="97"/>
      <c r="BS52" s="97"/>
      <c r="BT52" s="97"/>
      <c r="BU52" s="97"/>
      <c r="BV52" s="97"/>
      <c r="BW52" s="97"/>
      <c r="BX52" s="97"/>
      <c r="BY52" s="97"/>
      <c r="BZ52" s="97"/>
      <c r="CA52" s="97"/>
      <c r="CB52" s="97"/>
      <c r="CC52" s="97"/>
      <c r="CD52" s="97"/>
      <c r="CE52" s="97"/>
      <c r="CF52" s="97"/>
    </row>
    <row r="53" spans="1:84" s="98" customFormat="1" ht="11.4" customHeight="1">
      <c r="A53" s="100" t="s">
        <v>460</v>
      </c>
      <c r="B53" s="101" t="s">
        <v>306</v>
      </c>
      <c r="C53" s="105">
        <v>26</v>
      </c>
      <c r="D53" s="101" t="s">
        <v>206</v>
      </c>
      <c r="E53" s="105">
        <v>39</v>
      </c>
      <c r="F53" s="101" t="s">
        <v>422</v>
      </c>
      <c r="G53" s="102" t="str">
        <f t="shared" si="0"/>
        <v>SCL8B1</v>
      </c>
      <c r="H53" s="107">
        <f t="shared" si="1"/>
        <v>13</v>
      </c>
      <c r="I53" s="103" t="str">
        <f t="shared" si="2"/>
        <v>JUD8B3</v>
      </c>
      <c r="J53" s="108">
        <f t="shared" si="3"/>
        <v>-13</v>
      </c>
      <c r="K53" s="103" t="str">
        <f t="shared" si="4"/>
        <v/>
      </c>
      <c r="L53" s="103" t="str">
        <f t="shared" si="5"/>
        <v/>
      </c>
      <c r="M53" s="104" t="str">
        <f t="shared" si="6"/>
        <v/>
      </c>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97"/>
      <c r="CD53" s="97"/>
      <c r="CE53" s="97"/>
      <c r="CF53" s="97"/>
    </row>
    <row r="54" spans="1:84" s="98" customFormat="1" ht="11.4" customHeight="1">
      <c r="A54" s="100" t="s">
        <v>460</v>
      </c>
      <c r="B54" s="101" t="s">
        <v>205</v>
      </c>
      <c r="C54" s="105">
        <v>27</v>
      </c>
      <c r="D54" s="101" t="s">
        <v>207</v>
      </c>
      <c r="E54" s="105">
        <v>51</v>
      </c>
      <c r="F54" s="101" t="s">
        <v>415</v>
      </c>
      <c r="G54" s="102" t="str">
        <f t="shared" si="0"/>
        <v>SPC8B1</v>
      </c>
      <c r="H54" s="107">
        <f t="shared" si="1"/>
        <v>15</v>
      </c>
      <c r="I54" s="103" t="str">
        <f t="shared" si="2"/>
        <v>OLA8B1</v>
      </c>
      <c r="J54" s="108">
        <f t="shared" si="3"/>
        <v>-15</v>
      </c>
      <c r="K54" s="103" t="str">
        <f t="shared" si="4"/>
        <v/>
      </c>
      <c r="L54" s="103" t="str">
        <f t="shared" si="5"/>
        <v/>
      </c>
      <c r="M54" s="104" t="str">
        <f t="shared" si="6"/>
        <v/>
      </c>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7"/>
      <c r="BP54" s="97"/>
      <c r="BQ54" s="97"/>
      <c r="BR54" s="97"/>
      <c r="BS54" s="97"/>
      <c r="BT54" s="97"/>
      <c r="BU54" s="97"/>
      <c r="BV54" s="97"/>
      <c r="BW54" s="97"/>
      <c r="BX54" s="97"/>
      <c r="BY54" s="97"/>
      <c r="BZ54" s="97"/>
      <c r="CA54" s="97"/>
      <c r="CB54" s="97"/>
      <c r="CC54" s="97"/>
      <c r="CD54" s="97"/>
      <c r="CE54" s="97"/>
      <c r="CF54" s="97"/>
    </row>
    <row r="55" spans="1:84" s="98" customFormat="1" ht="11.4" customHeight="1">
      <c r="A55" s="100" t="s">
        <v>461</v>
      </c>
      <c r="B55" s="101" t="s">
        <v>283</v>
      </c>
      <c r="C55" s="105">
        <v>33</v>
      </c>
      <c r="D55" s="101" t="s">
        <v>256</v>
      </c>
      <c r="E55" s="105">
        <v>42</v>
      </c>
      <c r="F55" s="101" t="s">
        <v>418</v>
      </c>
      <c r="G55" s="102" t="str">
        <f t="shared" si="0"/>
        <v>IHM8B2</v>
      </c>
      <c r="H55" s="107">
        <f t="shared" si="1"/>
        <v>9</v>
      </c>
      <c r="I55" s="103" t="str">
        <f t="shared" si="2"/>
        <v>BRG8B2</v>
      </c>
      <c r="J55" s="108">
        <f t="shared" si="3"/>
        <v>-9</v>
      </c>
      <c r="K55" s="103" t="str">
        <f t="shared" si="4"/>
        <v/>
      </c>
      <c r="L55" s="103" t="str">
        <f t="shared" si="5"/>
        <v/>
      </c>
      <c r="M55" s="104" t="str">
        <f t="shared" si="6"/>
        <v/>
      </c>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c r="BZ55" s="97"/>
      <c r="CA55" s="97"/>
      <c r="CB55" s="97"/>
      <c r="CC55" s="97"/>
      <c r="CD55" s="97"/>
      <c r="CE55" s="97"/>
      <c r="CF55" s="97"/>
    </row>
    <row r="56" spans="1:84" s="98" customFormat="1" ht="11.4" customHeight="1">
      <c r="A56" s="100" t="s">
        <v>461</v>
      </c>
      <c r="B56" s="101" t="s">
        <v>204</v>
      </c>
      <c r="C56" s="105">
        <v>44</v>
      </c>
      <c r="D56" s="101" t="s">
        <v>208</v>
      </c>
      <c r="E56" s="105">
        <v>23</v>
      </c>
      <c r="F56" s="101" t="s">
        <v>422</v>
      </c>
      <c r="G56" s="102" t="str">
        <f t="shared" si="0"/>
        <v>JUD8B1</v>
      </c>
      <c r="H56" s="107">
        <f t="shared" si="1"/>
        <v>15</v>
      </c>
      <c r="I56" s="103" t="str">
        <f t="shared" si="2"/>
        <v>STM8B1</v>
      </c>
      <c r="J56" s="108">
        <f t="shared" si="3"/>
        <v>-15</v>
      </c>
      <c r="K56" s="103" t="str">
        <f t="shared" si="4"/>
        <v/>
      </c>
      <c r="L56" s="103" t="str">
        <f t="shared" si="5"/>
        <v/>
      </c>
      <c r="M56" s="104" t="str">
        <f t="shared" si="6"/>
        <v/>
      </c>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c r="BD56" s="97"/>
      <c r="BE56" s="97"/>
      <c r="BF56" s="97"/>
      <c r="BG56" s="97"/>
      <c r="BH56" s="97"/>
      <c r="BI56" s="97"/>
      <c r="BJ56" s="97"/>
      <c r="BK56" s="97"/>
      <c r="BL56" s="97"/>
      <c r="BM56" s="97"/>
      <c r="BN56" s="97"/>
      <c r="BO56" s="97"/>
      <c r="BP56" s="97"/>
      <c r="BQ56" s="97"/>
      <c r="BR56" s="97"/>
      <c r="BS56" s="97"/>
      <c r="BT56" s="97"/>
      <c r="BU56" s="97"/>
      <c r="BV56" s="97"/>
      <c r="BW56" s="97"/>
      <c r="BX56" s="97"/>
      <c r="BY56" s="97"/>
      <c r="BZ56" s="97"/>
      <c r="CA56" s="97"/>
      <c r="CB56" s="97"/>
      <c r="CC56" s="97"/>
      <c r="CD56" s="97"/>
      <c r="CE56" s="97"/>
      <c r="CF56" s="97"/>
    </row>
    <row r="57" spans="1:84" s="98" customFormat="1" ht="11.4" customHeight="1">
      <c r="A57" s="100" t="s">
        <v>461</v>
      </c>
      <c r="B57" s="101" t="s">
        <v>287</v>
      </c>
      <c r="C57" s="105">
        <v>16</v>
      </c>
      <c r="D57" s="101" t="s">
        <v>289</v>
      </c>
      <c r="E57" s="105">
        <v>44</v>
      </c>
      <c r="F57" s="101" t="s">
        <v>415</v>
      </c>
      <c r="G57" s="102" t="str">
        <f t="shared" si="0"/>
        <v>SPC8B3</v>
      </c>
      <c r="H57" s="107">
        <f t="shared" si="1"/>
        <v>15</v>
      </c>
      <c r="I57" s="103" t="str">
        <f t="shared" si="2"/>
        <v>OLA8B2</v>
      </c>
      <c r="J57" s="108">
        <f t="shared" si="3"/>
        <v>-15</v>
      </c>
      <c r="K57" s="103" t="str">
        <f t="shared" si="4"/>
        <v/>
      </c>
      <c r="L57" s="103" t="str">
        <f t="shared" si="5"/>
        <v/>
      </c>
      <c r="M57" s="104" t="str">
        <f t="shared" si="6"/>
        <v/>
      </c>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97"/>
      <c r="BP57" s="97"/>
      <c r="BQ57" s="97"/>
      <c r="BR57" s="97"/>
      <c r="BS57" s="97"/>
      <c r="BT57" s="97"/>
      <c r="BU57" s="97"/>
      <c r="BV57" s="97"/>
      <c r="BW57" s="97"/>
      <c r="BX57" s="97"/>
      <c r="BY57" s="97"/>
      <c r="BZ57" s="97"/>
      <c r="CA57" s="97"/>
      <c r="CB57" s="97"/>
      <c r="CC57" s="97"/>
      <c r="CD57" s="97"/>
      <c r="CE57" s="97"/>
      <c r="CF57" s="97"/>
    </row>
    <row r="58" spans="1:84" s="98" customFormat="1" ht="11.4" customHeight="1">
      <c r="A58" s="100" t="s">
        <v>461</v>
      </c>
      <c r="B58" s="101" t="s">
        <v>282</v>
      </c>
      <c r="C58" s="105">
        <v>43</v>
      </c>
      <c r="D58" s="101" t="s">
        <v>222</v>
      </c>
      <c r="E58" s="105">
        <v>30</v>
      </c>
      <c r="F58" s="101" t="s">
        <v>423</v>
      </c>
      <c r="G58" s="102" t="str">
        <f t="shared" si="0"/>
        <v>SPC8B2</v>
      </c>
      <c r="H58" s="107">
        <f t="shared" si="1"/>
        <v>13</v>
      </c>
      <c r="I58" s="103" t="str">
        <f t="shared" si="2"/>
        <v>STM8B2</v>
      </c>
      <c r="J58" s="108">
        <f t="shared" si="3"/>
        <v>-13</v>
      </c>
      <c r="K58" s="103" t="str">
        <f t="shared" si="4"/>
        <v/>
      </c>
      <c r="L58" s="103" t="str">
        <f t="shared" si="5"/>
        <v/>
      </c>
      <c r="M58" s="104" t="str">
        <f t="shared" si="6"/>
        <v/>
      </c>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row>
    <row r="59" spans="1:84" s="98" customFormat="1" ht="11.4" customHeight="1">
      <c r="A59" s="100" t="s">
        <v>462</v>
      </c>
      <c r="B59" s="101" t="s">
        <v>299</v>
      </c>
      <c r="C59" s="105">
        <v>0</v>
      </c>
      <c r="D59" s="101" t="s">
        <v>206</v>
      </c>
      <c r="E59" s="105">
        <v>0</v>
      </c>
      <c r="F59" s="101" t="s">
        <v>447</v>
      </c>
      <c r="G59" s="102" t="str">
        <f t="shared" si="0"/>
        <v/>
      </c>
      <c r="H59" s="107">
        <f t="shared" si="1"/>
        <v>0</v>
      </c>
      <c r="I59" s="103" t="str">
        <f t="shared" si="2"/>
        <v/>
      </c>
      <c r="J59" s="108">
        <f t="shared" si="3"/>
        <v>0</v>
      </c>
      <c r="K59" s="103" t="str">
        <f t="shared" si="4"/>
        <v/>
      </c>
      <c r="L59" s="103" t="str">
        <f t="shared" si="5"/>
        <v/>
      </c>
      <c r="M59" s="104" t="str">
        <f t="shared" si="6"/>
        <v/>
      </c>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c r="BE59" s="97"/>
      <c r="BF59" s="97"/>
      <c r="BG59" s="97"/>
      <c r="BH59" s="97"/>
      <c r="BI59" s="97"/>
      <c r="BJ59" s="97"/>
      <c r="BK59" s="97"/>
      <c r="BL59" s="97"/>
      <c r="BM59" s="97"/>
      <c r="BN59" s="97"/>
      <c r="BO59" s="97"/>
      <c r="BP59" s="97"/>
      <c r="BQ59" s="97"/>
      <c r="BR59" s="97"/>
      <c r="BS59" s="97"/>
      <c r="BT59" s="97"/>
      <c r="BU59" s="97"/>
      <c r="BV59" s="97"/>
      <c r="BW59" s="97"/>
      <c r="BX59" s="97"/>
      <c r="BY59" s="97"/>
      <c r="BZ59" s="97"/>
      <c r="CA59" s="97"/>
      <c r="CB59" s="97"/>
      <c r="CC59" s="97"/>
      <c r="CD59" s="97"/>
      <c r="CE59" s="97"/>
      <c r="CF59" s="97"/>
    </row>
    <row r="60" spans="1:84" s="98" customFormat="1" ht="11.4" customHeight="1">
      <c r="A60" s="100" t="s">
        <v>463</v>
      </c>
      <c r="B60" s="101" t="s">
        <v>204</v>
      </c>
      <c r="C60" s="105">
        <v>43</v>
      </c>
      <c r="D60" s="101" t="s">
        <v>202</v>
      </c>
      <c r="E60" s="105">
        <v>27</v>
      </c>
      <c r="F60" s="101" t="s">
        <v>422</v>
      </c>
      <c r="G60" s="102" t="str">
        <f t="shared" si="0"/>
        <v>JUD8B1</v>
      </c>
      <c r="H60" s="107">
        <f t="shared" si="1"/>
        <v>15</v>
      </c>
      <c r="I60" s="103" t="str">
        <f t="shared" si="2"/>
        <v>IHM8B1</v>
      </c>
      <c r="J60" s="108">
        <f t="shared" si="3"/>
        <v>-15</v>
      </c>
      <c r="K60" s="103" t="str">
        <f t="shared" si="4"/>
        <v/>
      </c>
      <c r="L60" s="103" t="str">
        <f t="shared" si="5"/>
        <v/>
      </c>
      <c r="M60" s="104" t="str">
        <f t="shared" si="6"/>
        <v/>
      </c>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c r="BO60" s="97"/>
      <c r="BP60" s="97"/>
      <c r="BQ60" s="97"/>
      <c r="BR60" s="97"/>
      <c r="BS60" s="97"/>
      <c r="BT60" s="97"/>
      <c r="BU60" s="97"/>
      <c r="BV60" s="97"/>
      <c r="BW60" s="97"/>
      <c r="BX60" s="97"/>
      <c r="BY60" s="97"/>
      <c r="BZ60" s="97"/>
      <c r="CA60" s="97"/>
      <c r="CB60" s="97"/>
      <c r="CC60" s="97"/>
      <c r="CD60" s="97"/>
      <c r="CE60" s="97"/>
      <c r="CF60" s="97"/>
    </row>
    <row r="61" spans="1:84" s="98" customFormat="1" ht="11.4" customHeight="1">
      <c r="A61" s="100" t="s">
        <v>463</v>
      </c>
      <c r="B61" s="101" t="s">
        <v>455</v>
      </c>
      <c r="C61" s="105">
        <v>29</v>
      </c>
      <c r="D61" s="101" t="s">
        <v>256</v>
      </c>
      <c r="E61" s="105">
        <v>36</v>
      </c>
      <c r="F61" s="101" t="s">
        <v>415</v>
      </c>
      <c r="G61" s="102" t="str">
        <f t="shared" si="0"/>
        <v>IHM8B2</v>
      </c>
      <c r="H61" s="107">
        <f t="shared" si="1"/>
        <v>7</v>
      </c>
      <c r="I61" s="103" t="str">
        <f t="shared" si="2"/>
        <v>OLA8B3</v>
      </c>
      <c r="J61" s="108">
        <f t="shared" si="3"/>
        <v>-7</v>
      </c>
      <c r="K61" s="103" t="str">
        <f t="shared" si="4"/>
        <v/>
      </c>
      <c r="L61" s="103" t="str">
        <f t="shared" si="5"/>
        <v/>
      </c>
      <c r="M61" s="104" t="str">
        <f t="shared" si="6"/>
        <v/>
      </c>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c r="BH61" s="97"/>
      <c r="BI61" s="97"/>
      <c r="BJ61" s="97"/>
      <c r="BK61" s="97"/>
      <c r="BL61" s="97"/>
      <c r="BM61" s="97"/>
      <c r="BN61" s="97"/>
      <c r="BO61" s="97"/>
      <c r="BP61" s="97"/>
      <c r="BQ61" s="97"/>
      <c r="BR61" s="97"/>
      <c r="BS61" s="97"/>
      <c r="BT61" s="97"/>
      <c r="BU61" s="97"/>
      <c r="BV61" s="97"/>
      <c r="BW61" s="97"/>
      <c r="BX61" s="97"/>
      <c r="BY61" s="97"/>
      <c r="BZ61" s="97"/>
      <c r="CA61" s="97"/>
      <c r="CB61" s="97"/>
      <c r="CC61" s="97"/>
      <c r="CD61" s="97"/>
      <c r="CE61" s="97"/>
      <c r="CF61" s="97"/>
    </row>
    <row r="62" spans="1:84" s="98" customFormat="1" ht="11.4" customHeight="1">
      <c r="A62" s="100" t="s">
        <v>464</v>
      </c>
      <c r="B62" s="101" t="s">
        <v>287</v>
      </c>
      <c r="C62" s="105">
        <v>35</v>
      </c>
      <c r="D62" s="101" t="s">
        <v>449</v>
      </c>
      <c r="E62" s="105">
        <v>4</v>
      </c>
      <c r="F62" s="101" t="s">
        <v>415</v>
      </c>
      <c r="G62" s="102" t="str">
        <f t="shared" si="0"/>
        <v>OLA8B2</v>
      </c>
      <c r="H62" s="107">
        <f t="shared" si="1"/>
        <v>15</v>
      </c>
      <c r="I62" s="103" t="str">
        <f t="shared" si="2"/>
        <v>TRN8B1</v>
      </c>
      <c r="J62" s="108">
        <f t="shared" si="3"/>
        <v>-15</v>
      </c>
      <c r="K62" s="103" t="str">
        <f t="shared" si="4"/>
        <v/>
      </c>
      <c r="L62" s="103" t="str">
        <f t="shared" si="5"/>
        <v/>
      </c>
      <c r="M62" s="104" t="str">
        <f t="shared" si="6"/>
        <v/>
      </c>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7"/>
      <c r="BS62" s="97"/>
      <c r="BT62" s="97"/>
      <c r="BU62" s="97"/>
      <c r="BV62" s="97"/>
      <c r="BW62" s="97"/>
      <c r="BX62" s="97"/>
      <c r="BY62" s="97"/>
      <c r="BZ62" s="97"/>
      <c r="CA62" s="97"/>
      <c r="CB62" s="97"/>
      <c r="CC62" s="97"/>
      <c r="CD62" s="97"/>
      <c r="CE62" s="97"/>
      <c r="CF62" s="97"/>
    </row>
    <row r="63" spans="1:84" s="98" customFormat="1" ht="11.4" customHeight="1">
      <c r="A63" s="100" t="s">
        <v>464</v>
      </c>
      <c r="B63" s="101" t="s">
        <v>323</v>
      </c>
      <c r="C63" s="105">
        <v>44</v>
      </c>
      <c r="D63" s="101" t="s">
        <v>203</v>
      </c>
      <c r="E63" s="105">
        <v>37</v>
      </c>
      <c r="F63" s="101" t="s">
        <v>420</v>
      </c>
      <c r="G63" s="102" t="str">
        <f t="shared" si="0"/>
        <v>SJN8B2</v>
      </c>
      <c r="H63" s="107">
        <f t="shared" si="1"/>
        <v>7</v>
      </c>
      <c r="I63" s="103" t="str">
        <f t="shared" si="2"/>
        <v>JOE8B1</v>
      </c>
      <c r="J63" s="108">
        <f t="shared" si="3"/>
        <v>-7</v>
      </c>
      <c r="K63" s="103" t="str">
        <f t="shared" si="4"/>
        <v/>
      </c>
      <c r="L63" s="103" t="str">
        <f t="shared" si="5"/>
        <v/>
      </c>
      <c r="M63" s="104" t="str">
        <f t="shared" si="6"/>
        <v/>
      </c>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7"/>
      <c r="BP63" s="97"/>
      <c r="BQ63" s="97"/>
      <c r="BR63" s="97"/>
      <c r="BS63" s="97"/>
      <c r="BT63" s="97"/>
      <c r="BU63" s="97"/>
      <c r="BV63" s="97"/>
      <c r="BW63" s="97"/>
      <c r="BX63" s="97"/>
      <c r="BY63" s="97"/>
      <c r="BZ63" s="97"/>
      <c r="CA63" s="97"/>
      <c r="CB63" s="97"/>
      <c r="CC63" s="97"/>
      <c r="CD63" s="97"/>
      <c r="CE63" s="97"/>
      <c r="CF63" s="97"/>
    </row>
    <row r="64" spans="1:84" s="98" customFormat="1" ht="11.4" customHeight="1">
      <c r="A64" s="100" t="s">
        <v>465</v>
      </c>
      <c r="B64" s="101" t="s">
        <v>210</v>
      </c>
      <c r="C64" s="105">
        <v>24</v>
      </c>
      <c r="D64" s="101" t="s">
        <v>452</v>
      </c>
      <c r="E64" s="105">
        <v>38</v>
      </c>
      <c r="F64" s="101" t="s">
        <v>422</v>
      </c>
      <c r="G64" s="102" t="str">
        <f t="shared" si="0"/>
        <v>JOE8B2</v>
      </c>
      <c r="H64" s="107">
        <f t="shared" si="1"/>
        <v>14</v>
      </c>
      <c r="I64" s="103" t="str">
        <f t="shared" si="2"/>
        <v>JUD8B2</v>
      </c>
      <c r="J64" s="108">
        <f t="shared" si="3"/>
        <v>-14</v>
      </c>
      <c r="K64" s="103" t="str">
        <f t="shared" si="4"/>
        <v/>
      </c>
      <c r="L64" s="103" t="str">
        <f t="shared" si="5"/>
        <v/>
      </c>
      <c r="M64" s="104" t="str">
        <f t="shared" si="6"/>
        <v/>
      </c>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c r="BD64" s="97"/>
      <c r="BE64" s="97"/>
      <c r="BF64" s="97"/>
      <c r="BG64" s="97"/>
      <c r="BH64" s="97"/>
      <c r="BI64" s="97"/>
      <c r="BJ64" s="97"/>
      <c r="BK64" s="97"/>
      <c r="BL64" s="97"/>
      <c r="BM64" s="97"/>
      <c r="BN64" s="97"/>
      <c r="BO64" s="97"/>
      <c r="BP64" s="97"/>
      <c r="BQ64" s="97"/>
      <c r="BR64" s="97"/>
      <c r="BS64" s="97"/>
      <c r="BT64" s="97"/>
      <c r="BU64" s="97"/>
      <c r="BV64" s="97"/>
      <c r="BW64" s="97"/>
      <c r="BX64" s="97"/>
      <c r="BY64" s="97"/>
      <c r="BZ64" s="97"/>
      <c r="CA64" s="97"/>
      <c r="CB64" s="97"/>
      <c r="CC64" s="97"/>
      <c r="CD64" s="97"/>
      <c r="CE64" s="97"/>
      <c r="CF64" s="97"/>
    </row>
    <row r="65" spans="1:84" s="98" customFormat="1" ht="11.4" customHeight="1">
      <c r="A65" s="100" t="s">
        <v>465</v>
      </c>
      <c r="B65" s="101" t="s">
        <v>288</v>
      </c>
      <c r="C65" s="105">
        <v>31</v>
      </c>
      <c r="D65" s="101" t="s">
        <v>208</v>
      </c>
      <c r="E65" s="105">
        <v>37</v>
      </c>
      <c r="F65" s="101" t="s">
        <v>420</v>
      </c>
      <c r="G65" s="102" t="str">
        <f t="shared" si="0"/>
        <v>STM8B1</v>
      </c>
      <c r="H65" s="107">
        <f t="shared" si="1"/>
        <v>6</v>
      </c>
      <c r="I65" s="103" t="str">
        <f t="shared" si="2"/>
        <v>SJN8B1</v>
      </c>
      <c r="J65" s="108">
        <f t="shared" si="3"/>
        <v>-6</v>
      </c>
      <c r="K65" s="103" t="str">
        <f t="shared" si="4"/>
        <v/>
      </c>
      <c r="L65" s="103" t="str">
        <f t="shared" si="5"/>
        <v/>
      </c>
      <c r="M65" s="104" t="str">
        <f t="shared" si="6"/>
        <v/>
      </c>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c r="BO65" s="97"/>
      <c r="BP65" s="97"/>
      <c r="BQ65" s="97"/>
      <c r="BR65" s="97"/>
      <c r="BS65" s="97"/>
      <c r="BT65" s="97"/>
      <c r="BU65" s="97"/>
      <c r="BV65" s="97"/>
      <c r="BW65" s="97"/>
      <c r="BX65" s="97"/>
      <c r="BY65" s="97"/>
      <c r="BZ65" s="97"/>
      <c r="CA65" s="97"/>
      <c r="CB65" s="97"/>
      <c r="CC65" s="97"/>
      <c r="CD65" s="97"/>
      <c r="CE65" s="97"/>
      <c r="CF65" s="97"/>
    </row>
    <row r="66" spans="1:84" s="98" customFormat="1" ht="11.4" customHeight="1">
      <c r="A66" s="100" t="s">
        <v>466</v>
      </c>
      <c r="B66" s="101" t="s">
        <v>207</v>
      </c>
      <c r="C66" s="105">
        <v>68</v>
      </c>
      <c r="D66" s="101" t="s">
        <v>306</v>
      </c>
      <c r="E66" s="105">
        <v>28</v>
      </c>
      <c r="F66" s="101" t="s">
        <v>423</v>
      </c>
      <c r="G66" s="102" t="str">
        <f t="shared" si="0"/>
        <v>SPC8B1</v>
      </c>
      <c r="H66" s="107">
        <f t="shared" si="1"/>
        <v>15</v>
      </c>
      <c r="I66" s="103" t="str">
        <f t="shared" si="2"/>
        <v>JUD8B3</v>
      </c>
      <c r="J66" s="108">
        <f t="shared" si="3"/>
        <v>-15</v>
      </c>
      <c r="K66" s="103" t="str">
        <f t="shared" si="4"/>
        <v/>
      </c>
      <c r="L66" s="103" t="str">
        <f t="shared" si="5"/>
        <v/>
      </c>
      <c r="M66" s="104" t="str">
        <f t="shared" si="6"/>
        <v/>
      </c>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7"/>
      <c r="BS66" s="97"/>
      <c r="BT66" s="97"/>
      <c r="BU66" s="97"/>
      <c r="BV66" s="97"/>
      <c r="BW66" s="97"/>
      <c r="BX66" s="97"/>
      <c r="BY66" s="97"/>
      <c r="BZ66" s="97"/>
      <c r="CA66" s="97"/>
      <c r="CB66" s="97"/>
      <c r="CC66" s="97"/>
      <c r="CD66" s="97"/>
      <c r="CE66" s="97"/>
      <c r="CF66" s="97"/>
    </row>
    <row r="67" spans="1:84" s="98" customFormat="1" ht="11.4" customHeight="1">
      <c r="A67" s="100" t="s">
        <v>467</v>
      </c>
      <c r="B67" s="101" t="s">
        <v>200</v>
      </c>
      <c r="C67" s="105">
        <v>39</v>
      </c>
      <c r="D67" s="101" t="s">
        <v>201</v>
      </c>
      <c r="E67" s="105">
        <v>40</v>
      </c>
      <c r="F67" s="101" t="s">
        <v>418</v>
      </c>
      <c r="G67" s="102" t="str">
        <f t="shared" si="0"/>
        <v>CTK8B1</v>
      </c>
      <c r="H67" s="107">
        <f t="shared" si="1"/>
        <v>1</v>
      </c>
      <c r="I67" s="103" t="str">
        <f t="shared" si="2"/>
        <v>BRG8B1</v>
      </c>
      <c r="J67" s="108">
        <f t="shared" si="3"/>
        <v>-1</v>
      </c>
      <c r="K67" s="103" t="str">
        <f t="shared" si="4"/>
        <v/>
      </c>
      <c r="L67" s="103" t="str">
        <f t="shared" si="5"/>
        <v/>
      </c>
      <c r="M67" s="104" t="str">
        <f t="shared" si="6"/>
        <v/>
      </c>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c r="BO67" s="97"/>
      <c r="BP67" s="97"/>
      <c r="BQ67" s="97"/>
      <c r="BR67" s="97"/>
      <c r="BS67" s="97"/>
      <c r="BT67" s="97"/>
      <c r="BU67" s="97"/>
      <c r="BV67" s="97"/>
      <c r="BW67" s="97"/>
      <c r="BX67" s="97"/>
      <c r="BY67" s="97"/>
      <c r="BZ67" s="97"/>
      <c r="CA67" s="97"/>
      <c r="CB67" s="97"/>
      <c r="CC67" s="97"/>
      <c r="CD67" s="97"/>
      <c r="CE67" s="97"/>
      <c r="CF67" s="97"/>
    </row>
    <row r="68" spans="1:84" s="98" customFormat="1" ht="11.4" customHeight="1">
      <c r="A68" s="100" t="s">
        <v>467</v>
      </c>
      <c r="B68" s="101" t="s">
        <v>282</v>
      </c>
      <c r="C68" s="105">
        <v>34</v>
      </c>
      <c r="D68" s="101" t="s">
        <v>205</v>
      </c>
      <c r="E68" s="105">
        <v>13</v>
      </c>
      <c r="F68" s="101" t="s">
        <v>423</v>
      </c>
      <c r="G68" s="102" t="str">
        <f t="shared" si="0"/>
        <v>SPC8B2</v>
      </c>
      <c r="H68" s="107">
        <f t="shared" si="1"/>
        <v>15</v>
      </c>
      <c r="I68" s="103" t="str">
        <f t="shared" si="2"/>
        <v>OLA8B1</v>
      </c>
      <c r="J68" s="108">
        <f t="shared" si="3"/>
        <v>-15</v>
      </c>
      <c r="K68" s="103" t="str">
        <f t="shared" si="4"/>
        <v/>
      </c>
      <c r="L68" s="103" t="str">
        <f t="shared" si="5"/>
        <v/>
      </c>
      <c r="M68" s="104" t="str">
        <f t="shared" si="6"/>
        <v/>
      </c>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c r="BO68" s="97"/>
      <c r="BP68" s="97"/>
      <c r="BQ68" s="97"/>
      <c r="BR68" s="97"/>
      <c r="BS68" s="97"/>
      <c r="BT68" s="97"/>
      <c r="BU68" s="97"/>
      <c r="BV68" s="97"/>
      <c r="BW68" s="97"/>
      <c r="BX68" s="97"/>
      <c r="BY68" s="97"/>
      <c r="BZ68" s="97"/>
      <c r="CA68" s="97"/>
      <c r="CB68" s="97"/>
      <c r="CC68" s="97"/>
      <c r="CD68" s="97"/>
      <c r="CE68" s="97"/>
      <c r="CF68" s="97"/>
    </row>
    <row r="69" spans="1:84" s="98" customFormat="1" ht="11.4" customHeight="1">
      <c r="A69" s="100" t="s">
        <v>468</v>
      </c>
      <c r="B69" s="101" t="s">
        <v>283</v>
      </c>
      <c r="C69" s="105">
        <v>36</v>
      </c>
      <c r="D69" s="101" t="s">
        <v>222</v>
      </c>
      <c r="E69" s="105">
        <v>41</v>
      </c>
      <c r="F69" s="101" t="s">
        <v>418</v>
      </c>
      <c r="G69" s="102" t="str">
        <f t="shared" si="0"/>
        <v>STM8B2</v>
      </c>
      <c r="H69" s="107">
        <f t="shared" si="1"/>
        <v>5</v>
      </c>
      <c r="I69" s="103" t="str">
        <f t="shared" si="2"/>
        <v>BRG8B2</v>
      </c>
      <c r="J69" s="108">
        <f t="shared" si="3"/>
        <v>-5</v>
      </c>
      <c r="K69" s="103" t="str">
        <f t="shared" si="4"/>
        <v/>
      </c>
      <c r="L69" s="103" t="str">
        <f t="shared" si="5"/>
        <v/>
      </c>
      <c r="M69" s="104" t="str">
        <f t="shared" si="6"/>
        <v/>
      </c>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c r="BO69" s="97"/>
      <c r="BP69" s="97"/>
      <c r="BQ69" s="97"/>
      <c r="BR69" s="97"/>
      <c r="BS69" s="97"/>
      <c r="BT69" s="97"/>
      <c r="BU69" s="97"/>
      <c r="BV69" s="97"/>
      <c r="BW69" s="97"/>
      <c r="BX69" s="97"/>
      <c r="BY69" s="97"/>
      <c r="BZ69" s="97"/>
      <c r="CA69" s="97"/>
      <c r="CB69" s="97"/>
      <c r="CC69" s="97"/>
      <c r="CD69" s="97"/>
      <c r="CE69" s="97"/>
      <c r="CF69" s="97"/>
    </row>
    <row r="70" spans="1:84" s="98" customFormat="1" ht="11.4" customHeight="1">
      <c r="A70" s="100" t="s">
        <v>468</v>
      </c>
      <c r="B70" s="101" t="s">
        <v>289</v>
      </c>
      <c r="C70" s="105">
        <v>60</v>
      </c>
      <c r="D70" s="101" t="s">
        <v>255</v>
      </c>
      <c r="E70" s="105">
        <v>24</v>
      </c>
      <c r="F70" s="101" t="s">
        <v>423</v>
      </c>
      <c r="G70" s="102" t="str">
        <f t="shared" si="0"/>
        <v>SPC8B3</v>
      </c>
      <c r="H70" s="107">
        <f t="shared" si="1"/>
        <v>15</v>
      </c>
      <c r="I70" s="103" t="str">
        <f t="shared" si="2"/>
        <v>SCS8B1</v>
      </c>
      <c r="J70" s="108">
        <f t="shared" si="3"/>
        <v>-15</v>
      </c>
      <c r="K70" s="103" t="str">
        <f t="shared" si="4"/>
        <v/>
      </c>
      <c r="L70" s="103" t="str">
        <f t="shared" si="5"/>
        <v/>
      </c>
      <c r="M70" s="104" t="str">
        <f t="shared" si="6"/>
        <v/>
      </c>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97"/>
      <c r="BO70" s="97"/>
      <c r="BP70" s="97"/>
      <c r="BQ70" s="97"/>
      <c r="BR70" s="97"/>
      <c r="BS70" s="97"/>
      <c r="BT70" s="97"/>
      <c r="BU70" s="97"/>
      <c r="BV70" s="97"/>
      <c r="BW70" s="97"/>
      <c r="BX70" s="97"/>
      <c r="BY70" s="97"/>
      <c r="BZ70" s="97"/>
      <c r="CA70" s="97"/>
      <c r="CB70" s="97"/>
      <c r="CC70" s="97"/>
      <c r="CD70" s="97"/>
      <c r="CE70" s="97"/>
      <c r="CF70" s="97"/>
    </row>
    <row r="71" spans="1:84" s="98" customFormat="1" ht="11.4" customHeight="1">
      <c r="A71" s="100" t="s">
        <v>469</v>
      </c>
      <c r="B71" s="101" t="s">
        <v>299</v>
      </c>
      <c r="C71" s="105">
        <v>0</v>
      </c>
      <c r="D71" s="101" t="s">
        <v>200</v>
      </c>
      <c r="E71" s="105">
        <v>0</v>
      </c>
      <c r="F71" s="101" t="s">
        <v>447</v>
      </c>
      <c r="G71" s="102" t="str">
        <f t="shared" si="0"/>
        <v/>
      </c>
      <c r="H71" s="107">
        <f t="shared" si="1"/>
        <v>0</v>
      </c>
      <c r="I71" s="103" t="str">
        <f t="shared" si="2"/>
        <v/>
      </c>
      <c r="J71" s="108">
        <f t="shared" si="3"/>
        <v>0</v>
      </c>
      <c r="K71" s="103" t="str">
        <f t="shared" si="4"/>
        <v/>
      </c>
      <c r="L71" s="103" t="str">
        <f t="shared" si="5"/>
        <v/>
      </c>
      <c r="M71" s="104" t="str">
        <f t="shared" si="6"/>
        <v/>
      </c>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c r="BD71" s="97"/>
      <c r="BE71" s="97"/>
      <c r="BF71" s="97"/>
      <c r="BG71" s="97"/>
      <c r="BH71" s="97"/>
      <c r="BI71" s="97"/>
      <c r="BJ71" s="97"/>
      <c r="BK71" s="97"/>
      <c r="BL71" s="97"/>
      <c r="BM71" s="97"/>
      <c r="BN71" s="97"/>
      <c r="BO71" s="97"/>
      <c r="BP71" s="97"/>
      <c r="BQ71" s="97"/>
      <c r="BR71" s="97"/>
      <c r="BS71" s="97"/>
      <c r="BT71" s="97"/>
      <c r="BU71" s="97"/>
      <c r="BV71" s="97"/>
      <c r="BW71" s="97"/>
      <c r="BX71" s="97"/>
      <c r="BY71" s="97"/>
      <c r="BZ71" s="97"/>
      <c r="CA71" s="97"/>
      <c r="CB71" s="97"/>
      <c r="CC71" s="97"/>
      <c r="CD71" s="97"/>
      <c r="CE71" s="97"/>
      <c r="CF71" s="97"/>
    </row>
    <row r="72" spans="1:84" s="98" customFormat="1" ht="11.4" customHeight="1">
      <c r="A72" s="100" t="s">
        <v>470</v>
      </c>
      <c r="B72" s="101" t="s">
        <v>449</v>
      </c>
      <c r="C72" s="105">
        <v>24</v>
      </c>
      <c r="D72" s="101" t="s">
        <v>204</v>
      </c>
      <c r="E72" s="105">
        <v>52</v>
      </c>
      <c r="F72" s="101" t="s">
        <v>427</v>
      </c>
      <c r="G72" s="102" t="str">
        <f t="shared" si="0"/>
        <v>JUD8B1</v>
      </c>
      <c r="H72" s="107">
        <f t="shared" si="1"/>
        <v>15</v>
      </c>
      <c r="I72" s="103" t="str">
        <f t="shared" si="2"/>
        <v>TRN8B1</v>
      </c>
      <c r="J72" s="108">
        <f t="shared" si="3"/>
        <v>-15</v>
      </c>
      <c r="K72" s="103" t="str">
        <f t="shared" si="4"/>
        <v/>
      </c>
      <c r="L72" s="103" t="str">
        <f t="shared" si="5"/>
        <v/>
      </c>
      <c r="M72" s="104" t="str">
        <f t="shared" si="6"/>
        <v/>
      </c>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c r="BD72" s="97"/>
      <c r="BE72" s="97"/>
      <c r="BF72" s="97"/>
      <c r="BG72" s="97"/>
      <c r="BH72" s="97"/>
      <c r="BI72" s="97"/>
      <c r="BJ72" s="97"/>
      <c r="BK72" s="97"/>
      <c r="BL72" s="97"/>
      <c r="BM72" s="97"/>
      <c r="BN72" s="97"/>
      <c r="BO72" s="97"/>
      <c r="BP72" s="97"/>
      <c r="BQ72" s="97"/>
      <c r="BR72" s="97"/>
      <c r="BS72" s="97"/>
      <c r="BT72" s="97"/>
      <c r="BU72" s="97"/>
      <c r="BV72" s="97"/>
      <c r="BW72" s="97"/>
      <c r="BX72" s="97"/>
      <c r="BY72" s="97"/>
      <c r="BZ72" s="97"/>
      <c r="CA72" s="97"/>
      <c r="CB72" s="97"/>
      <c r="CC72" s="97"/>
      <c r="CD72" s="97"/>
      <c r="CE72" s="97"/>
      <c r="CF72" s="97"/>
    </row>
    <row r="73" spans="1:84" s="98" customFormat="1" ht="11.4" customHeight="1">
      <c r="A73" s="100" t="s">
        <v>471</v>
      </c>
      <c r="B73" s="101" t="s">
        <v>255</v>
      </c>
      <c r="C73" s="105">
        <v>31</v>
      </c>
      <c r="D73" s="101" t="s">
        <v>210</v>
      </c>
      <c r="E73" s="105">
        <v>29</v>
      </c>
      <c r="F73" s="101" t="s">
        <v>419</v>
      </c>
      <c r="G73" s="102" t="str">
        <f t="shared" si="0"/>
        <v>SCS8B1</v>
      </c>
      <c r="H73" s="107">
        <f t="shared" si="1"/>
        <v>2</v>
      </c>
      <c r="I73" s="103" t="str">
        <f t="shared" si="2"/>
        <v>JUD8B2</v>
      </c>
      <c r="J73" s="108">
        <f t="shared" si="3"/>
        <v>-2</v>
      </c>
      <c r="K73" s="103" t="str">
        <f t="shared" si="4"/>
        <v/>
      </c>
      <c r="L73" s="103" t="str">
        <f t="shared" si="5"/>
        <v/>
      </c>
      <c r="M73" s="104" t="str">
        <f t="shared" si="6"/>
        <v/>
      </c>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c r="BO73" s="97"/>
      <c r="BP73" s="97"/>
      <c r="BQ73" s="97"/>
      <c r="BR73" s="97"/>
      <c r="BS73" s="97"/>
      <c r="BT73" s="97"/>
      <c r="BU73" s="97"/>
      <c r="BV73" s="97"/>
      <c r="BW73" s="97"/>
      <c r="BX73" s="97"/>
      <c r="BY73" s="97"/>
      <c r="BZ73" s="97"/>
      <c r="CA73" s="97"/>
      <c r="CB73" s="97"/>
      <c r="CC73" s="97"/>
      <c r="CD73" s="97"/>
      <c r="CE73" s="97"/>
      <c r="CF73" s="97"/>
    </row>
    <row r="74" spans="1:84" s="98" customFormat="1" ht="11.4" customHeight="1">
      <c r="A74" s="100" t="s">
        <v>471</v>
      </c>
      <c r="B74" s="101" t="s">
        <v>206</v>
      </c>
      <c r="C74" s="105">
        <v>36</v>
      </c>
      <c r="D74" s="101" t="s">
        <v>207</v>
      </c>
      <c r="E74" s="105">
        <v>45</v>
      </c>
      <c r="F74" s="101" t="s">
        <v>424</v>
      </c>
      <c r="G74" s="102" t="str">
        <f t="shared" si="0"/>
        <v>SPC8B1</v>
      </c>
      <c r="H74" s="107">
        <f t="shared" si="1"/>
        <v>9</v>
      </c>
      <c r="I74" s="103" t="str">
        <f t="shared" si="2"/>
        <v>SCL8B1</v>
      </c>
      <c r="J74" s="108">
        <f t="shared" si="3"/>
        <v>-9</v>
      </c>
      <c r="K74" s="103" t="str">
        <f t="shared" si="4"/>
        <v/>
      </c>
      <c r="L74" s="103" t="str">
        <f t="shared" si="5"/>
        <v/>
      </c>
      <c r="M74" s="104" t="str">
        <f t="shared" si="6"/>
        <v/>
      </c>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c r="BO74" s="97"/>
      <c r="BP74" s="97"/>
      <c r="BQ74" s="97"/>
      <c r="BR74" s="97"/>
      <c r="BS74" s="97"/>
      <c r="BT74" s="97"/>
      <c r="BU74" s="97"/>
      <c r="BV74" s="97"/>
      <c r="BW74" s="97"/>
      <c r="BX74" s="97"/>
      <c r="BY74" s="97"/>
      <c r="BZ74" s="97"/>
      <c r="CA74" s="97"/>
      <c r="CB74" s="97"/>
      <c r="CC74" s="97"/>
      <c r="CD74" s="97"/>
      <c r="CE74" s="97"/>
      <c r="CF74" s="97"/>
    </row>
    <row r="75" spans="1:84" s="98" customFormat="1" ht="11.4" customHeight="1">
      <c r="A75" s="100" t="s">
        <v>472</v>
      </c>
      <c r="B75" s="101" t="s">
        <v>256</v>
      </c>
      <c r="C75" s="105">
        <v>43</v>
      </c>
      <c r="D75" s="101" t="s">
        <v>205</v>
      </c>
      <c r="E75" s="105">
        <v>19</v>
      </c>
      <c r="F75" s="101" t="s">
        <v>414</v>
      </c>
      <c r="G75" s="102" t="str">
        <f t="shared" si="0"/>
        <v>IHM8B2</v>
      </c>
      <c r="H75" s="107">
        <f t="shared" si="1"/>
        <v>15</v>
      </c>
      <c r="I75" s="103" t="str">
        <f t="shared" si="2"/>
        <v>OLA8B1</v>
      </c>
      <c r="J75" s="108">
        <f t="shared" si="3"/>
        <v>-15</v>
      </c>
      <c r="K75" s="103" t="str">
        <f t="shared" si="4"/>
        <v/>
      </c>
      <c r="L75" s="103" t="str">
        <f t="shared" si="5"/>
        <v/>
      </c>
      <c r="M75" s="104" t="str">
        <f t="shared" si="6"/>
        <v/>
      </c>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c r="BO75" s="97"/>
      <c r="BP75" s="97"/>
      <c r="BQ75" s="97"/>
      <c r="BR75" s="97"/>
      <c r="BS75" s="97"/>
      <c r="BT75" s="97"/>
      <c r="BU75" s="97"/>
      <c r="BV75" s="97"/>
      <c r="BW75" s="97"/>
      <c r="BX75" s="97"/>
      <c r="BY75" s="97"/>
      <c r="BZ75" s="97"/>
      <c r="CA75" s="97"/>
      <c r="CB75" s="97"/>
      <c r="CC75" s="97"/>
      <c r="CD75" s="97"/>
      <c r="CE75" s="97"/>
      <c r="CF75" s="97"/>
    </row>
    <row r="76" spans="1:84" s="98" customFormat="1" ht="11.4" customHeight="1">
      <c r="A76" s="100" t="s">
        <v>472</v>
      </c>
      <c r="B76" s="101" t="s">
        <v>203</v>
      </c>
      <c r="C76" s="105">
        <v>42</v>
      </c>
      <c r="D76" s="101" t="s">
        <v>287</v>
      </c>
      <c r="E76" s="105">
        <v>24</v>
      </c>
      <c r="F76" s="101" t="s">
        <v>421</v>
      </c>
      <c r="G76" s="102" t="str">
        <f t="shared" si="0"/>
        <v>JOE8B1</v>
      </c>
      <c r="H76" s="107">
        <f t="shared" si="1"/>
        <v>15</v>
      </c>
      <c r="I76" s="103" t="str">
        <f t="shared" si="2"/>
        <v>OLA8B2</v>
      </c>
      <c r="J76" s="108">
        <f t="shared" si="3"/>
        <v>-15</v>
      </c>
      <c r="K76" s="103" t="str">
        <f t="shared" si="4"/>
        <v/>
      </c>
      <c r="L76" s="103" t="str">
        <f t="shared" si="5"/>
        <v/>
      </c>
      <c r="M76" s="104" t="str">
        <f t="shared" si="6"/>
        <v/>
      </c>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c r="BD76" s="97"/>
      <c r="BE76" s="97"/>
      <c r="BF76" s="97"/>
      <c r="BG76" s="97"/>
      <c r="BH76" s="97"/>
      <c r="BI76" s="97"/>
      <c r="BJ76" s="97"/>
      <c r="BK76" s="97"/>
      <c r="BL76" s="97"/>
      <c r="BM76" s="97"/>
      <c r="BN76" s="97"/>
      <c r="BO76" s="97"/>
      <c r="BP76" s="97"/>
      <c r="BQ76" s="97"/>
      <c r="BR76" s="97"/>
      <c r="BS76" s="97"/>
      <c r="BT76" s="97"/>
      <c r="BU76" s="97"/>
      <c r="BV76" s="97"/>
      <c r="BW76" s="97"/>
      <c r="BX76" s="97"/>
      <c r="BY76" s="97"/>
      <c r="BZ76" s="97"/>
      <c r="CA76" s="97"/>
      <c r="CB76" s="97"/>
      <c r="CC76" s="97"/>
      <c r="CD76" s="97"/>
      <c r="CE76" s="97"/>
      <c r="CF76" s="97"/>
    </row>
    <row r="77" spans="1:84" s="98" customFormat="1" ht="11.4" customHeight="1">
      <c r="A77" s="100" t="s">
        <v>472</v>
      </c>
      <c r="B77" s="101" t="s">
        <v>288</v>
      </c>
      <c r="C77" s="105">
        <v>20</v>
      </c>
      <c r="D77" s="101" t="s">
        <v>282</v>
      </c>
      <c r="E77" s="105">
        <v>38</v>
      </c>
      <c r="F77" s="101" t="s">
        <v>420</v>
      </c>
      <c r="G77" s="102" t="str">
        <f t="shared" si="0"/>
        <v>SPC8B2</v>
      </c>
      <c r="H77" s="107">
        <f t="shared" si="1"/>
        <v>15</v>
      </c>
      <c r="I77" s="103" t="str">
        <f t="shared" si="2"/>
        <v>SJN8B1</v>
      </c>
      <c r="J77" s="108">
        <f t="shared" si="3"/>
        <v>-15</v>
      </c>
      <c r="K77" s="103" t="str">
        <f t="shared" si="4"/>
        <v/>
      </c>
      <c r="L77" s="103" t="str">
        <f t="shared" si="5"/>
        <v/>
      </c>
      <c r="M77" s="104" t="str">
        <f t="shared" si="6"/>
        <v/>
      </c>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c r="BD77" s="97"/>
      <c r="BE77" s="97"/>
      <c r="BF77" s="97"/>
      <c r="BG77" s="97"/>
      <c r="BH77" s="97"/>
      <c r="BI77" s="97"/>
      <c r="BJ77" s="97"/>
      <c r="BK77" s="97"/>
      <c r="BL77" s="97"/>
      <c r="BM77" s="97"/>
      <c r="BN77" s="97"/>
      <c r="BO77" s="97"/>
      <c r="BP77" s="97"/>
      <c r="BQ77" s="97"/>
      <c r="BR77" s="97"/>
      <c r="BS77" s="97"/>
      <c r="BT77" s="97"/>
      <c r="BU77" s="97"/>
      <c r="BV77" s="97"/>
      <c r="BW77" s="97"/>
      <c r="BX77" s="97"/>
      <c r="BY77" s="97"/>
      <c r="BZ77" s="97"/>
      <c r="CA77" s="97"/>
      <c r="CB77" s="97"/>
      <c r="CC77" s="97"/>
      <c r="CD77" s="97"/>
      <c r="CE77" s="97"/>
      <c r="CF77" s="97"/>
    </row>
    <row r="78" spans="1:84" s="98" customFormat="1" ht="11.4" customHeight="1">
      <c r="A78" s="100" t="s">
        <v>473</v>
      </c>
      <c r="B78" s="101" t="s">
        <v>202</v>
      </c>
      <c r="C78" s="105">
        <v>36</v>
      </c>
      <c r="D78" s="101" t="s">
        <v>283</v>
      </c>
      <c r="E78" s="105">
        <v>32</v>
      </c>
      <c r="F78" s="101" t="s">
        <v>414</v>
      </c>
      <c r="G78" s="102" t="str">
        <f t="shared" si="0"/>
        <v>IHM8B1</v>
      </c>
      <c r="H78" s="107">
        <f t="shared" si="1"/>
        <v>4</v>
      </c>
      <c r="I78" s="103" t="str">
        <f t="shared" si="2"/>
        <v>BRG8B2</v>
      </c>
      <c r="J78" s="108">
        <f t="shared" si="3"/>
        <v>-4</v>
      </c>
      <c r="K78" s="103" t="str">
        <f t="shared" si="4"/>
        <v/>
      </c>
      <c r="L78" s="103" t="str">
        <f t="shared" si="5"/>
        <v/>
      </c>
      <c r="M78" s="104" t="str">
        <f t="shared" si="6"/>
        <v/>
      </c>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7"/>
      <c r="BP78" s="97"/>
      <c r="BQ78" s="97"/>
      <c r="BR78" s="97"/>
      <c r="BS78" s="97"/>
      <c r="BT78" s="97"/>
      <c r="BU78" s="97"/>
      <c r="BV78" s="97"/>
      <c r="BW78" s="97"/>
      <c r="BX78" s="97"/>
      <c r="BY78" s="97"/>
      <c r="BZ78" s="97"/>
      <c r="CA78" s="97"/>
      <c r="CB78" s="97"/>
      <c r="CC78" s="97"/>
      <c r="CD78" s="97"/>
      <c r="CE78" s="97"/>
      <c r="CF78" s="97"/>
    </row>
    <row r="79" spans="1:84" s="98" customFormat="1" ht="11.4" customHeight="1">
      <c r="A79" s="100" t="s">
        <v>473</v>
      </c>
      <c r="B79" s="101" t="s">
        <v>452</v>
      </c>
      <c r="C79" s="105">
        <v>34</v>
      </c>
      <c r="D79" s="101" t="s">
        <v>306</v>
      </c>
      <c r="E79" s="105">
        <v>30</v>
      </c>
      <c r="F79" s="101" t="s">
        <v>421</v>
      </c>
      <c r="G79" s="102" t="str">
        <f t="shared" si="0"/>
        <v>JOE8B2</v>
      </c>
      <c r="H79" s="107">
        <f t="shared" si="1"/>
        <v>4</v>
      </c>
      <c r="I79" s="103" t="str">
        <f t="shared" si="2"/>
        <v>JUD8B3</v>
      </c>
      <c r="J79" s="108">
        <f t="shared" si="3"/>
        <v>-4</v>
      </c>
      <c r="K79" s="103" t="str">
        <f t="shared" si="4"/>
        <v/>
      </c>
      <c r="L79" s="103" t="str">
        <f t="shared" si="5"/>
        <v/>
      </c>
      <c r="M79" s="104" t="str">
        <f t="shared" si="6"/>
        <v/>
      </c>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c r="BO79" s="97"/>
      <c r="BP79" s="97"/>
      <c r="BQ79" s="97"/>
      <c r="BR79" s="97"/>
      <c r="BS79" s="97"/>
      <c r="BT79" s="97"/>
      <c r="BU79" s="97"/>
      <c r="BV79" s="97"/>
      <c r="BW79" s="97"/>
      <c r="BX79" s="97"/>
      <c r="BY79" s="97"/>
      <c r="BZ79" s="97"/>
      <c r="CA79" s="97"/>
      <c r="CB79" s="97"/>
      <c r="CC79" s="97"/>
      <c r="CD79" s="97"/>
      <c r="CE79" s="97"/>
      <c r="CF79" s="97"/>
    </row>
    <row r="80" spans="1:84" s="98" customFormat="1" ht="11.4" customHeight="1">
      <c r="A80" s="100" t="s">
        <v>473</v>
      </c>
      <c r="B80" s="101" t="s">
        <v>208</v>
      </c>
      <c r="C80" s="105">
        <v>33</v>
      </c>
      <c r="D80" s="101" t="s">
        <v>289</v>
      </c>
      <c r="E80" s="105">
        <v>49</v>
      </c>
      <c r="F80" s="101" t="s">
        <v>425</v>
      </c>
      <c r="G80" s="102" t="str">
        <f t="shared" si="0"/>
        <v>SPC8B3</v>
      </c>
      <c r="H80" s="107">
        <f t="shared" si="1"/>
        <v>15</v>
      </c>
      <c r="I80" s="103" t="str">
        <f t="shared" si="2"/>
        <v>STM8B1</v>
      </c>
      <c r="J80" s="108">
        <f t="shared" si="3"/>
        <v>-15</v>
      </c>
      <c r="K80" s="103" t="str">
        <f t="shared" si="4"/>
        <v/>
      </c>
      <c r="L80" s="103" t="str">
        <f t="shared" si="5"/>
        <v/>
      </c>
      <c r="M80" s="104" t="str">
        <f t="shared" si="6"/>
        <v/>
      </c>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c r="BP80" s="97"/>
      <c r="BQ80" s="97"/>
      <c r="BR80" s="97"/>
      <c r="BS80" s="97"/>
      <c r="BT80" s="97"/>
      <c r="BU80" s="97"/>
      <c r="BV80" s="97"/>
      <c r="BW80" s="97"/>
      <c r="BX80" s="97"/>
      <c r="BY80" s="97"/>
      <c r="BZ80" s="97"/>
      <c r="CA80" s="97"/>
      <c r="CB80" s="97"/>
      <c r="CC80" s="97"/>
      <c r="CD80" s="97"/>
      <c r="CE80" s="97"/>
      <c r="CF80" s="97"/>
    </row>
    <row r="81" spans="1:84" s="98" customFormat="1" ht="11.4" customHeight="1">
      <c r="A81" s="100" t="s">
        <v>474</v>
      </c>
      <c r="B81" s="101" t="s">
        <v>222</v>
      </c>
      <c r="C81" s="105">
        <v>30</v>
      </c>
      <c r="D81" s="101" t="s">
        <v>455</v>
      </c>
      <c r="E81" s="105">
        <v>29</v>
      </c>
      <c r="F81" s="101" t="s">
        <v>425</v>
      </c>
      <c r="G81" s="102" t="str">
        <f t="shared" si="0"/>
        <v>STM8B2</v>
      </c>
      <c r="H81" s="107">
        <f t="shared" si="1"/>
        <v>1</v>
      </c>
      <c r="I81" s="103" t="str">
        <f t="shared" si="2"/>
        <v>OLA8B3</v>
      </c>
      <c r="J81" s="108">
        <f t="shared" si="3"/>
        <v>-1</v>
      </c>
      <c r="K81" s="103" t="str">
        <f t="shared" si="4"/>
        <v/>
      </c>
      <c r="L81" s="103" t="str">
        <f t="shared" si="5"/>
        <v/>
      </c>
      <c r="M81" s="104" t="str">
        <f t="shared" si="6"/>
        <v/>
      </c>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row>
    <row r="82" spans="1:84" s="98" customFormat="1" ht="11.4" customHeight="1">
      <c r="A82" s="100" t="s">
        <v>475</v>
      </c>
      <c r="B82" s="101" t="s">
        <v>201</v>
      </c>
      <c r="C82" s="105">
        <v>46</v>
      </c>
      <c r="D82" s="101" t="s">
        <v>323</v>
      </c>
      <c r="E82" s="105">
        <v>34</v>
      </c>
      <c r="F82" s="101" t="s">
        <v>410</v>
      </c>
      <c r="G82" s="102" t="str">
        <f t="shared" si="0"/>
        <v>CTK8B1</v>
      </c>
      <c r="H82" s="107">
        <f t="shared" si="1"/>
        <v>12</v>
      </c>
      <c r="I82" s="103" t="str">
        <f t="shared" si="2"/>
        <v>SJN8B2</v>
      </c>
      <c r="J82" s="108">
        <f t="shared" si="3"/>
        <v>-12</v>
      </c>
      <c r="K82" s="103" t="str">
        <f t="shared" si="4"/>
        <v/>
      </c>
      <c r="L82" s="103" t="str">
        <f t="shared" si="5"/>
        <v/>
      </c>
      <c r="M82" s="104" t="str">
        <f t="shared" si="6"/>
        <v/>
      </c>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c r="BO82" s="97"/>
      <c r="BP82" s="97"/>
      <c r="BQ82" s="97"/>
      <c r="BR82" s="97"/>
      <c r="BS82" s="97"/>
      <c r="BT82" s="97"/>
      <c r="BU82" s="97"/>
      <c r="BV82" s="97"/>
      <c r="BW82" s="97"/>
      <c r="BX82" s="97"/>
      <c r="BY82" s="97"/>
      <c r="BZ82" s="97"/>
      <c r="CA82" s="97"/>
      <c r="CB82" s="97"/>
      <c r="CC82" s="97"/>
      <c r="CD82" s="97"/>
      <c r="CE82" s="97"/>
      <c r="CF82" s="97"/>
    </row>
    <row r="83" spans="1:84" s="98" customFormat="1" ht="11.4" customHeight="1">
      <c r="A83" s="100" t="s">
        <v>476</v>
      </c>
      <c r="B83" s="101" t="s">
        <v>299</v>
      </c>
      <c r="C83" s="105">
        <v>0</v>
      </c>
      <c r="D83" s="101" t="s">
        <v>207</v>
      </c>
      <c r="E83" s="105">
        <v>0</v>
      </c>
      <c r="F83" s="101" t="s">
        <v>447</v>
      </c>
      <c r="G83" s="102" t="str">
        <f t="shared" si="0"/>
        <v/>
      </c>
      <c r="H83" s="107">
        <f t="shared" si="1"/>
        <v>0</v>
      </c>
      <c r="I83" s="103" t="str">
        <f t="shared" si="2"/>
        <v/>
      </c>
      <c r="J83" s="108">
        <f t="shared" si="3"/>
        <v>0</v>
      </c>
      <c r="K83" s="103" t="str">
        <f t="shared" si="4"/>
        <v/>
      </c>
      <c r="L83" s="103" t="str">
        <f t="shared" si="5"/>
        <v/>
      </c>
      <c r="M83" s="104" t="str">
        <f t="shared" si="6"/>
        <v/>
      </c>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c r="BD83" s="97"/>
      <c r="BE83" s="97"/>
      <c r="BF83" s="97"/>
      <c r="BG83" s="97"/>
      <c r="BH83" s="97"/>
      <c r="BI83" s="97"/>
      <c r="BJ83" s="97"/>
      <c r="BK83" s="97"/>
      <c r="BL83" s="97"/>
      <c r="BM83" s="97"/>
      <c r="BN83" s="97"/>
      <c r="BO83" s="97"/>
      <c r="BP83" s="97"/>
      <c r="BQ83" s="97"/>
      <c r="BR83" s="97"/>
      <c r="BS83" s="97"/>
      <c r="BT83" s="97"/>
      <c r="BU83" s="97"/>
      <c r="BV83" s="97"/>
      <c r="BW83" s="97"/>
      <c r="BX83" s="97"/>
      <c r="BY83" s="97"/>
      <c r="BZ83" s="97"/>
      <c r="CA83" s="97"/>
      <c r="CB83" s="97"/>
      <c r="CC83" s="97"/>
      <c r="CD83" s="97"/>
      <c r="CE83" s="97"/>
      <c r="CF83" s="97"/>
    </row>
    <row r="84" spans="1:84" s="98" customFormat="1" ht="11.4" customHeight="1">
      <c r="A84" s="100" t="s">
        <v>477</v>
      </c>
      <c r="B84" s="101" t="s">
        <v>449</v>
      </c>
      <c r="C84" s="105">
        <v>15</v>
      </c>
      <c r="D84" s="101" t="s">
        <v>255</v>
      </c>
      <c r="E84" s="105">
        <v>0</v>
      </c>
      <c r="F84" s="101" t="s">
        <v>427</v>
      </c>
      <c r="G84" s="102" t="str">
        <f t="shared" si="0"/>
        <v>TRN8B1</v>
      </c>
      <c r="H84" s="107">
        <f t="shared" si="1"/>
        <v>15</v>
      </c>
      <c r="I84" s="103" t="str">
        <f t="shared" si="2"/>
        <v>SCS8B1</v>
      </c>
      <c r="J84" s="108">
        <f t="shared" si="3"/>
        <v>-15</v>
      </c>
      <c r="K84" s="103" t="str">
        <f t="shared" si="4"/>
        <v/>
      </c>
      <c r="L84" s="103" t="str">
        <f t="shared" si="5"/>
        <v/>
      </c>
      <c r="M84" s="104" t="str">
        <f t="shared" si="6"/>
        <v>SCS8B1</v>
      </c>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c r="BB84" s="97"/>
      <c r="BC84" s="97"/>
      <c r="BD84" s="97"/>
      <c r="BE84" s="97"/>
      <c r="BF84" s="97"/>
      <c r="BG84" s="97"/>
      <c r="BH84" s="97"/>
      <c r="BI84" s="97"/>
      <c r="BJ84" s="97"/>
      <c r="BK84" s="97"/>
      <c r="BL84" s="97"/>
      <c r="BM84" s="97"/>
      <c r="BN84" s="97"/>
      <c r="BO84" s="97"/>
      <c r="BP84" s="97"/>
      <c r="BQ84" s="97"/>
      <c r="BR84" s="97"/>
      <c r="BS84" s="97"/>
      <c r="BT84" s="97"/>
      <c r="BU84" s="97"/>
      <c r="BV84" s="97"/>
      <c r="BW84" s="97"/>
      <c r="BX84" s="97"/>
      <c r="BY84" s="97"/>
      <c r="BZ84" s="97"/>
      <c r="CA84" s="97"/>
      <c r="CB84" s="97"/>
      <c r="CC84" s="97"/>
      <c r="CD84" s="97"/>
      <c r="CE84" s="97"/>
      <c r="CF84" s="97"/>
    </row>
    <row r="85" spans="1:84" s="98" customFormat="1" ht="11.4" customHeight="1">
      <c r="A85" s="100" t="s">
        <v>478</v>
      </c>
      <c r="B85" s="101" t="s">
        <v>452</v>
      </c>
      <c r="C85" s="105">
        <v>44</v>
      </c>
      <c r="D85" s="101" t="s">
        <v>206</v>
      </c>
      <c r="E85" s="105">
        <v>43</v>
      </c>
      <c r="F85" s="101" t="s">
        <v>421</v>
      </c>
      <c r="G85" s="102" t="str">
        <f t="shared" si="0"/>
        <v>JOE8B2</v>
      </c>
      <c r="H85" s="107">
        <f t="shared" si="1"/>
        <v>1</v>
      </c>
      <c r="I85" s="103" t="str">
        <f t="shared" si="2"/>
        <v>SCL8B1</v>
      </c>
      <c r="J85" s="108">
        <f t="shared" si="3"/>
        <v>-1</v>
      </c>
      <c r="K85" s="103" t="str">
        <f t="shared" si="4"/>
        <v/>
      </c>
      <c r="L85" s="103" t="str">
        <f t="shared" si="5"/>
        <v/>
      </c>
      <c r="M85" s="104" t="str">
        <f t="shared" si="6"/>
        <v/>
      </c>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c r="BO85" s="97"/>
      <c r="BP85" s="97"/>
      <c r="BQ85" s="97"/>
      <c r="BR85" s="97"/>
      <c r="BS85" s="97"/>
      <c r="BT85" s="97"/>
      <c r="BU85" s="97"/>
      <c r="BV85" s="97"/>
      <c r="BW85" s="97"/>
      <c r="BX85" s="97"/>
      <c r="BY85" s="97"/>
      <c r="BZ85" s="97"/>
      <c r="CA85" s="97"/>
      <c r="CB85" s="97"/>
      <c r="CC85" s="97"/>
      <c r="CD85" s="97"/>
      <c r="CE85" s="97"/>
      <c r="CF85" s="97"/>
    </row>
    <row r="86" spans="1:84" s="98" customFormat="1" ht="11.4" customHeight="1">
      <c r="A86" s="100" t="s">
        <v>478</v>
      </c>
      <c r="B86" s="101" t="s">
        <v>323</v>
      </c>
      <c r="C86" s="105">
        <v>26</v>
      </c>
      <c r="D86" s="101" t="s">
        <v>200</v>
      </c>
      <c r="E86" s="105">
        <v>39</v>
      </c>
      <c r="F86" s="101" t="s">
        <v>420</v>
      </c>
      <c r="G86" s="102" t="str">
        <f t="shared" si="0"/>
        <v>BRG8B1</v>
      </c>
      <c r="H86" s="107">
        <f t="shared" si="1"/>
        <v>13</v>
      </c>
      <c r="I86" s="103" t="str">
        <f t="shared" si="2"/>
        <v>SJN8B2</v>
      </c>
      <c r="J86" s="108">
        <f t="shared" si="3"/>
        <v>-13</v>
      </c>
      <c r="K86" s="103" t="str">
        <f t="shared" si="4"/>
        <v/>
      </c>
      <c r="L86" s="103" t="str">
        <f t="shared" si="5"/>
        <v/>
      </c>
      <c r="M86" s="104" t="str">
        <f t="shared" si="6"/>
        <v/>
      </c>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c r="BD86" s="97"/>
      <c r="BE86" s="97"/>
      <c r="BF86" s="97"/>
      <c r="BG86" s="97"/>
      <c r="BH86" s="97"/>
      <c r="BI86" s="97"/>
      <c r="BJ86" s="97"/>
      <c r="BK86" s="97"/>
      <c r="BL86" s="97"/>
      <c r="BM86" s="97"/>
      <c r="BN86" s="97"/>
      <c r="BO86" s="97"/>
      <c r="BP86" s="97"/>
      <c r="BQ86" s="97"/>
      <c r="BR86" s="97"/>
      <c r="BS86" s="97"/>
      <c r="BT86" s="97"/>
      <c r="BU86" s="97"/>
      <c r="BV86" s="97"/>
      <c r="BW86" s="97"/>
      <c r="BX86" s="97"/>
      <c r="BY86" s="97"/>
      <c r="BZ86" s="97"/>
      <c r="CA86" s="97"/>
      <c r="CB86" s="97"/>
      <c r="CC86" s="97"/>
      <c r="CD86" s="97"/>
      <c r="CE86" s="97"/>
      <c r="CF86" s="97"/>
    </row>
    <row r="87" spans="1:84" s="98" customFormat="1" ht="11.4" customHeight="1">
      <c r="A87" s="100" t="s">
        <v>479</v>
      </c>
      <c r="B87" s="101" t="s">
        <v>203</v>
      </c>
      <c r="C87" s="105">
        <v>26</v>
      </c>
      <c r="D87" s="101" t="s">
        <v>204</v>
      </c>
      <c r="E87" s="105">
        <v>46</v>
      </c>
      <c r="F87" s="101" t="s">
        <v>421</v>
      </c>
      <c r="G87" s="102" t="str">
        <f t="shared" si="0"/>
        <v>JUD8B1</v>
      </c>
      <c r="H87" s="107">
        <f t="shared" si="1"/>
        <v>15</v>
      </c>
      <c r="I87" s="103" t="str">
        <f t="shared" si="2"/>
        <v>JOE8B1</v>
      </c>
      <c r="J87" s="108">
        <f t="shared" si="3"/>
        <v>-15</v>
      </c>
      <c r="K87" s="103" t="str">
        <f t="shared" si="4"/>
        <v/>
      </c>
      <c r="L87" s="103" t="str">
        <f t="shared" si="5"/>
        <v/>
      </c>
      <c r="M87" s="104" t="str">
        <f t="shared" si="6"/>
        <v/>
      </c>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c r="BO87" s="97"/>
      <c r="BP87" s="97"/>
      <c r="BQ87" s="97"/>
      <c r="BR87" s="97"/>
      <c r="BS87" s="97"/>
      <c r="BT87" s="97"/>
      <c r="BU87" s="97"/>
      <c r="BV87" s="97"/>
      <c r="BW87" s="97"/>
      <c r="BX87" s="97"/>
      <c r="BY87" s="97"/>
      <c r="BZ87" s="97"/>
      <c r="CA87" s="97"/>
      <c r="CB87" s="97"/>
      <c r="CC87" s="97"/>
      <c r="CD87" s="97"/>
      <c r="CE87" s="97"/>
      <c r="CF87" s="97"/>
    </row>
    <row r="88" spans="1:84" s="98" customFormat="1" ht="11.4" customHeight="1">
      <c r="A88" s="100" t="s">
        <v>479</v>
      </c>
      <c r="B88" s="101" t="s">
        <v>306</v>
      </c>
      <c r="C88" s="105">
        <v>28</v>
      </c>
      <c r="D88" s="101" t="s">
        <v>256</v>
      </c>
      <c r="E88" s="105">
        <v>41</v>
      </c>
      <c r="F88" s="101" t="s">
        <v>422</v>
      </c>
      <c r="G88" s="102" t="str">
        <f t="shared" si="0"/>
        <v>IHM8B2</v>
      </c>
      <c r="H88" s="107">
        <f t="shared" si="1"/>
        <v>13</v>
      </c>
      <c r="I88" s="103" t="str">
        <f t="shared" si="2"/>
        <v>JUD8B3</v>
      </c>
      <c r="J88" s="108">
        <f t="shared" si="3"/>
        <v>-13</v>
      </c>
      <c r="K88" s="103" t="str">
        <f t="shared" si="4"/>
        <v/>
      </c>
      <c r="L88" s="103" t="str">
        <f t="shared" si="5"/>
        <v/>
      </c>
      <c r="M88" s="104" t="str">
        <f t="shared" si="6"/>
        <v/>
      </c>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c r="BD88" s="97"/>
      <c r="BE88" s="97"/>
      <c r="BF88" s="97"/>
      <c r="BG88" s="97"/>
      <c r="BH88" s="97"/>
      <c r="BI88" s="97"/>
      <c r="BJ88" s="97"/>
      <c r="BK88" s="97"/>
      <c r="BL88" s="97"/>
      <c r="BM88" s="97"/>
      <c r="BN88" s="97"/>
      <c r="BO88" s="97"/>
      <c r="BP88" s="97"/>
      <c r="BQ88" s="97"/>
      <c r="BR88" s="97"/>
      <c r="BS88" s="97"/>
      <c r="BT88" s="97"/>
      <c r="BU88" s="97"/>
      <c r="BV88" s="97"/>
      <c r="BW88" s="97"/>
      <c r="BX88" s="97"/>
      <c r="BY88" s="97"/>
      <c r="BZ88" s="97"/>
      <c r="CA88" s="97"/>
      <c r="CB88" s="97"/>
      <c r="CC88" s="97"/>
      <c r="CD88" s="97"/>
      <c r="CE88" s="97"/>
      <c r="CF88" s="97"/>
    </row>
    <row r="89" spans="1:84" s="98" customFormat="1" ht="11.4" customHeight="1">
      <c r="A89" s="100" t="s">
        <v>479</v>
      </c>
      <c r="B89" s="101" t="s">
        <v>287</v>
      </c>
      <c r="C89" s="105">
        <v>32</v>
      </c>
      <c r="D89" s="101" t="s">
        <v>201</v>
      </c>
      <c r="E89" s="105">
        <v>40</v>
      </c>
      <c r="F89" s="101" t="s">
        <v>415</v>
      </c>
      <c r="G89" s="102" t="str">
        <f t="shared" si="0"/>
        <v>CTK8B1</v>
      </c>
      <c r="H89" s="107">
        <f t="shared" si="1"/>
        <v>8</v>
      </c>
      <c r="I89" s="103" t="str">
        <f t="shared" si="2"/>
        <v>OLA8B2</v>
      </c>
      <c r="J89" s="108">
        <f t="shared" si="3"/>
        <v>-8</v>
      </c>
      <c r="K89" s="103" t="str">
        <f t="shared" si="4"/>
        <v/>
      </c>
      <c r="L89" s="103" t="str">
        <f t="shared" si="5"/>
        <v/>
      </c>
      <c r="M89" s="104" t="str">
        <f t="shared" si="6"/>
        <v/>
      </c>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c r="BO89" s="97"/>
      <c r="BP89" s="97"/>
      <c r="BQ89" s="97"/>
      <c r="BR89" s="97"/>
      <c r="BS89" s="97"/>
      <c r="BT89" s="97"/>
      <c r="BU89" s="97"/>
      <c r="BV89" s="97"/>
      <c r="BW89" s="97"/>
      <c r="BX89" s="97"/>
      <c r="BY89" s="97"/>
      <c r="BZ89" s="97"/>
      <c r="CA89" s="97"/>
      <c r="CB89" s="97"/>
      <c r="CC89" s="97"/>
      <c r="CD89" s="97"/>
      <c r="CE89" s="97"/>
      <c r="CF89" s="97"/>
    </row>
    <row r="90" spans="1:84" s="98" customFormat="1" ht="11.4" customHeight="1">
      <c r="A90" s="100" t="s">
        <v>479</v>
      </c>
      <c r="B90" s="101" t="s">
        <v>289</v>
      </c>
      <c r="C90" s="105">
        <v>52</v>
      </c>
      <c r="D90" s="101" t="s">
        <v>210</v>
      </c>
      <c r="E90" s="105">
        <v>37</v>
      </c>
      <c r="F90" s="101" t="s">
        <v>423</v>
      </c>
      <c r="G90" s="102" t="str">
        <f t="shared" si="0"/>
        <v>SPC8B3</v>
      </c>
      <c r="H90" s="107">
        <f t="shared" si="1"/>
        <v>15</v>
      </c>
      <c r="I90" s="103" t="str">
        <f t="shared" si="2"/>
        <v>JUD8B2</v>
      </c>
      <c r="J90" s="108">
        <f t="shared" si="3"/>
        <v>-15</v>
      </c>
      <c r="K90" s="103" t="str">
        <f t="shared" si="4"/>
        <v/>
      </c>
      <c r="L90" s="103" t="str">
        <f t="shared" si="5"/>
        <v/>
      </c>
      <c r="M90" s="104" t="str">
        <f t="shared" si="6"/>
        <v/>
      </c>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c r="BO90" s="97"/>
      <c r="BP90" s="97"/>
      <c r="BQ90" s="97"/>
      <c r="BR90" s="97"/>
      <c r="BS90" s="97"/>
      <c r="BT90" s="97"/>
      <c r="BU90" s="97"/>
      <c r="BV90" s="97"/>
      <c r="BW90" s="97"/>
      <c r="BX90" s="97"/>
      <c r="BY90" s="97"/>
      <c r="BZ90" s="97"/>
      <c r="CA90" s="97"/>
      <c r="CB90" s="97"/>
      <c r="CC90" s="97"/>
      <c r="CD90" s="97"/>
      <c r="CE90" s="97"/>
      <c r="CF90" s="97"/>
    </row>
    <row r="91" spans="1:84" s="98" customFormat="1" ht="11.4" customHeight="1">
      <c r="A91" s="100" t="s">
        <v>480</v>
      </c>
      <c r="B91" s="101" t="s">
        <v>283</v>
      </c>
      <c r="C91" s="105">
        <v>31</v>
      </c>
      <c r="D91" s="101" t="s">
        <v>288</v>
      </c>
      <c r="E91" s="105">
        <v>40</v>
      </c>
      <c r="F91" s="101" t="s">
        <v>418</v>
      </c>
      <c r="G91" s="102" t="str">
        <f t="shared" si="0"/>
        <v>SJN8B1</v>
      </c>
      <c r="H91" s="107">
        <f t="shared" si="1"/>
        <v>9</v>
      </c>
      <c r="I91" s="103" t="str">
        <f t="shared" si="2"/>
        <v>BRG8B2</v>
      </c>
      <c r="J91" s="108">
        <f t="shared" si="3"/>
        <v>-9</v>
      </c>
      <c r="K91" s="103" t="str">
        <f t="shared" si="4"/>
        <v/>
      </c>
      <c r="L91" s="103" t="str">
        <f t="shared" si="5"/>
        <v/>
      </c>
      <c r="M91" s="104" t="str">
        <f t="shared" si="6"/>
        <v/>
      </c>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c r="BO91" s="97"/>
      <c r="BP91" s="97"/>
      <c r="BQ91" s="97"/>
      <c r="BR91" s="97"/>
      <c r="BS91" s="97"/>
      <c r="BT91" s="97"/>
      <c r="BU91" s="97"/>
      <c r="BV91" s="97"/>
      <c r="BW91" s="97"/>
      <c r="BX91" s="97"/>
      <c r="BY91" s="97"/>
      <c r="BZ91" s="97"/>
      <c r="CA91" s="97"/>
      <c r="CB91" s="97"/>
      <c r="CC91" s="97"/>
      <c r="CD91" s="97"/>
      <c r="CE91" s="97"/>
      <c r="CF91" s="97"/>
    </row>
    <row r="92" spans="1:84" s="98" customFormat="1" ht="11.4" customHeight="1">
      <c r="A92" s="100" t="s">
        <v>480</v>
      </c>
      <c r="B92" s="101" t="s">
        <v>205</v>
      </c>
      <c r="C92" s="105">
        <v>30</v>
      </c>
      <c r="D92" s="101" t="s">
        <v>222</v>
      </c>
      <c r="E92" s="105">
        <v>23</v>
      </c>
      <c r="F92" s="101" t="s">
        <v>415</v>
      </c>
      <c r="G92" s="102" t="str">
        <f t="shared" si="0"/>
        <v>OLA8B1</v>
      </c>
      <c r="H92" s="107">
        <f t="shared" si="1"/>
        <v>7</v>
      </c>
      <c r="I92" s="103" t="str">
        <f t="shared" si="2"/>
        <v>STM8B2</v>
      </c>
      <c r="J92" s="108">
        <f t="shared" si="3"/>
        <v>-7</v>
      </c>
      <c r="K92" s="103" t="str">
        <f t="shared" si="4"/>
        <v/>
      </c>
      <c r="L92" s="103" t="str">
        <f t="shared" si="5"/>
        <v/>
      </c>
      <c r="M92" s="104" t="str">
        <f t="shared" si="6"/>
        <v/>
      </c>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97"/>
      <c r="BM92" s="97"/>
      <c r="BN92" s="97"/>
      <c r="BO92" s="97"/>
      <c r="BP92" s="97"/>
      <c r="BQ92" s="97"/>
      <c r="BR92" s="97"/>
      <c r="BS92" s="97"/>
      <c r="BT92" s="97"/>
      <c r="BU92" s="97"/>
      <c r="BV92" s="97"/>
      <c r="BW92" s="97"/>
      <c r="BX92" s="97"/>
      <c r="BY92" s="97"/>
      <c r="BZ92" s="97"/>
      <c r="CA92" s="97"/>
      <c r="CB92" s="97"/>
      <c r="CC92" s="97"/>
      <c r="CD92" s="97"/>
      <c r="CE92" s="97"/>
      <c r="CF92" s="97"/>
    </row>
    <row r="93" spans="1:84" s="98" customFormat="1" ht="11.4" customHeight="1">
      <c r="A93" s="100" t="s">
        <v>480</v>
      </c>
      <c r="B93" s="101" t="s">
        <v>282</v>
      </c>
      <c r="C93" s="105">
        <v>58</v>
      </c>
      <c r="D93" s="101" t="s">
        <v>208</v>
      </c>
      <c r="E93" s="105">
        <v>30</v>
      </c>
      <c r="F93" s="101" t="s">
        <v>423</v>
      </c>
      <c r="G93" s="102" t="str">
        <f t="shared" si="0"/>
        <v>SPC8B2</v>
      </c>
      <c r="H93" s="107">
        <f t="shared" si="1"/>
        <v>15</v>
      </c>
      <c r="I93" s="103" t="str">
        <f t="shared" si="2"/>
        <v>STM8B1</v>
      </c>
      <c r="J93" s="108">
        <f t="shared" si="3"/>
        <v>-15</v>
      </c>
      <c r="K93" s="103" t="str">
        <f t="shared" si="4"/>
        <v/>
      </c>
      <c r="L93" s="103" t="str">
        <f t="shared" si="5"/>
        <v/>
      </c>
      <c r="M93" s="104" t="str">
        <f t="shared" si="6"/>
        <v/>
      </c>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c r="BD93" s="97"/>
      <c r="BE93" s="97"/>
      <c r="BF93" s="97"/>
      <c r="BG93" s="97"/>
      <c r="BH93" s="97"/>
      <c r="BI93" s="97"/>
      <c r="BJ93" s="97"/>
      <c r="BK93" s="97"/>
      <c r="BL93" s="97"/>
      <c r="BM93" s="97"/>
      <c r="BN93" s="97"/>
      <c r="BO93" s="97"/>
      <c r="BP93" s="97"/>
      <c r="BQ93" s="97"/>
      <c r="BR93" s="97"/>
      <c r="BS93" s="97"/>
      <c r="BT93" s="97"/>
      <c r="BU93" s="97"/>
      <c r="BV93" s="97"/>
      <c r="BW93" s="97"/>
      <c r="BX93" s="97"/>
      <c r="BY93" s="97"/>
      <c r="BZ93" s="97"/>
      <c r="CA93" s="97"/>
      <c r="CB93" s="97"/>
      <c r="CC93" s="97"/>
      <c r="CD93" s="97"/>
      <c r="CE93" s="97"/>
      <c r="CF93" s="97"/>
    </row>
    <row r="94" spans="1:84" s="98" customFormat="1" ht="11.4" customHeight="1">
      <c r="A94" s="100" t="s">
        <v>481</v>
      </c>
      <c r="B94" s="101" t="s">
        <v>455</v>
      </c>
      <c r="C94" s="105">
        <v>35</v>
      </c>
      <c r="D94" s="101" t="s">
        <v>202</v>
      </c>
      <c r="E94" s="105">
        <v>40</v>
      </c>
      <c r="F94" s="101" t="s">
        <v>415</v>
      </c>
      <c r="G94" s="102" t="str">
        <f t="shared" si="0"/>
        <v>IHM8B1</v>
      </c>
      <c r="H94" s="107">
        <f t="shared" si="1"/>
        <v>5</v>
      </c>
      <c r="I94" s="103" t="str">
        <f t="shared" si="2"/>
        <v>OLA8B3</v>
      </c>
      <c r="J94" s="108">
        <f t="shared" si="3"/>
        <v>-5</v>
      </c>
      <c r="K94" s="103" t="str">
        <f t="shared" si="4"/>
        <v/>
      </c>
      <c r="L94" s="103" t="str">
        <f t="shared" si="5"/>
        <v/>
      </c>
      <c r="M94" s="104" t="str">
        <f t="shared" si="6"/>
        <v/>
      </c>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c r="BO94" s="97"/>
      <c r="BP94" s="97"/>
      <c r="BQ94" s="97"/>
      <c r="BR94" s="97"/>
      <c r="BS94" s="97"/>
      <c r="BT94" s="97"/>
      <c r="BU94" s="97"/>
      <c r="BV94" s="97"/>
      <c r="BW94" s="97"/>
      <c r="BX94" s="97"/>
      <c r="BY94" s="97"/>
      <c r="BZ94" s="97"/>
      <c r="CA94" s="97"/>
      <c r="CB94" s="97"/>
      <c r="CC94" s="97"/>
      <c r="CD94" s="97"/>
      <c r="CE94" s="97"/>
      <c r="CF94" s="97"/>
    </row>
    <row r="95" spans="1:84" s="98" customFormat="1" ht="11.4" customHeight="1">
      <c r="A95" s="100" t="s">
        <v>482</v>
      </c>
      <c r="B95" s="101" t="s">
        <v>299</v>
      </c>
      <c r="C95" s="105">
        <v>0</v>
      </c>
      <c r="D95" s="101" t="s">
        <v>323</v>
      </c>
      <c r="E95" s="105">
        <v>0</v>
      </c>
      <c r="F95" s="101" t="s">
        <v>447</v>
      </c>
      <c r="G95" s="102" t="str">
        <f t="shared" si="0"/>
        <v/>
      </c>
      <c r="H95" s="107">
        <f t="shared" si="1"/>
        <v>0</v>
      </c>
      <c r="I95" s="103" t="str">
        <f t="shared" si="2"/>
        <v/>
      </c>
      <c r="J95" s="108">
        <f t="shared" si="3"/>
        <v>0</v>
      </c>
      <c r="K95" s="103" t="str">
        <f t="shared" si="4"/>
        <v/>
      </c>
      <c r="L95" s="103" t="str">
        <f t="shared" si="5"/>
        <v/>
      </c>
      <c r="M95" s="104" t="str">
        <f t="shared" si="6"/>
        <v/>
      </c>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c r="BD95" s="97"/>
      <c r="BE95" s="97"/>
      <c r="BF95" s="97"/>
      <c r="BG95" s="97"/>
      <c r="BH95" s="97"/>
      <c r="BI95" s="97"/>
      <c r="BJ95" s="97"/>
      <c r="BK95" s="97"/>
      <c r="BL95" s="97"/>
      <c r="BM95" s="97"/>
      <c r="BN95" s="97"/>
      <c r="BO95" s="97"/>
      <c r="BP95" s="97"/>
      <c r="BQ95" s="97"/>
      <c r="BR95" s="97"/>
      <c r="BS95" s="97"/>
      <c r="BT95" s="97"/>
      <c r="BU95" s="97"/>
      <c r="BV95" s="97"/>
      <c r="BW95" s="97"/>
      <c r="BX95" s="97"/>
      <c r="BY95" s="97"/>
      <c r="BZ95" s="97"/>
      <c r="CA95" s="97"/>
      <c r="CB95" s="97"/>
      <c r="CC95" s="97"/>
      <c r="CD95" s="97"/>
      <c r="CE95" s="97"/>
      <c r="CF95" s="97"/>
    </row>
    <row r="96" spans="1:84" s="98" customFormat="1" ht="11.4" customHeight="1">
      <c r="A96" s="100" t="s">
        <v>483</v>
      </c>
      <c r="B96" s="101" t="s">
        <v>206</v>
      </c>
      <c r="C96" s="105">
        <v>34</v>
      </c>
      <c r="D96" s="101" t="s">
        <v>256</v>
      </c>
      <c r="E96" s="105">
        <v>26</v>
      </c>
      <c r="F96" s="101" t="s">
        <v>424</v>
      </c>
      <c r="G96" s="102" t="str">
        <f t="shared" si="0"/>
        <v>SCL8B1</v>
      </c>
      <c r="H96" s="107">
        <f t="shared" si="1"/>
        <v>8</v>
      </c>
      <c r="I96" s="103" t="str">
        <f t="shared" si="2"/>
        <v>IHM8B2</v>
      </c>
      <c r="J96" s="108">
        <f t="shared" si="3"/>
        <v>-8</v>
      </c>
      <c r="K96" s="103" t="str">
        <f t="shared" si="4"/>
        <v/>
      </c>
      <c r="L96" s="103" t="str">
        <f t="shared" si="5"/>
        <v/>
      </c>
      <c r="M96" s="104" t="str">
        <f t="shared" si="6"/>
        <v/>
      </c>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c r="BO96" s="97"/>
      <c r="BP96" s="97"/>
      <c r="BQ96" s="97"/>
      <c r="BR96" s="97"/>
      <c r="BS96" s="97"/>
      <c r="BT96" s="97"/>
      <c r="BU96" s="97"/>
      <c r="BV96" s="97"/>
      <c r="BW96" s="97"/>
      <c r="BX96" s="97"/>
      <c r="BY96" s="97"/>
      <c r="BZ96" s="97"/>
      <c r="CA96" s="97"/>
      <c r="CB96" s="97"/>
      <c r="CC96" s="97"/>
      <c r="CD96" s="97"/>
      <c r="CE96" s="97"/>
      <c r="CF96" s="97"/>
    </row>
    <row r="97" spans="1:84" s="98" customFormat="1" ht="11.4" customHeight="1">
      <c r="A97" s="100" t="s">
        <v>484</v>
      </c>
      <c r="B97" s="101" t="s">
        <v>255</v>
      </c>
      <c r="C97" s="105">
        <v>21</v>
      </c>
      <c r="D97" s="101" t="s">
        <v>203</v>
      </c>
      <c r="E97" s="105">
        <v>30</v>
      </c>
      <c r="F97" s="101" t="s">
        <v>419</v>
      </c>
      <c r="G97" s="102" t="str">
        <f t="shared" si="0"/>
        <v>JOE8B1</v>
      </c>
      <c r="H97" s="107">
        <f t="shared" si="1"/>
        <v>9</v>
      </c>
      <c r="I97" s="103" t="str">
        <f t="shared" si="2"/>
        <v>SCS8B1</v>
      </c>
      <c r="J97" s="108">
        <f t="shared" si="3"/>
        <v>-9</v>
      </c>
      <c r="K97" s="103" t="str">
        <f t="shared" si="4"/>
        <v/>
      </c>
      <c r="L97" s="103" t="str">
        <f t="shared" si="5"/>
        <v/>
      </c>
      <c r="M97" s="104" t="str">
        <f t="shared" si="6"/>
        <v/>
      </c>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c r="BD97" s="97"/>
      <c r="BE97" s="97"/>
      <c r="BF97" s="97"/>
      <c r="BG97" s="97"/>
      <c r="BH97" s="97"/>
      <c r="BI97" s="97"/>
      <c r="BJ97" s="97"/>
      <c r="BK97" s="97"/>
      <c r="BL97" s="97"/>
      <c r="BM97" s="97"/>
      <c r="BN97" s="97"/>
      <c r="BO97" s="97"/>
      <c r="BP97" s="97"/>
      <c r="BQ97" s="97"/>
      <c r="BR97" s="97"/>
      <c r="BS97" s="97"/>
      <c r="BT97" s="97"/>
      <c r="BU97" s="97"/>
      <c r="BV97" s="97"/>
      <c r="BW97" s="97"/>
      <c r="BX97" s="97"/>
      <c r="BY97" s="97"/>
      <c r="BZ97" s="97"/>
      <c r="CA97" s="97"/>
      <c r="CB97" s="97"/>
      <c r="CC97" s="97"/>
      <c r="CD97" s="97"/>
      <c r="CE97" s="97"/>
      <c r="CF97" s="97"/>
    </row>
    <row r="98" spans="1:84" s="98" customFormat="1" ht="11.4" customHeight="1">
      <c r="A98" s="100" t="s">
        <v>484</v>
      </c>
      <c r="B98" s="101" t="s">
        <v>202</v>
      </c>
      <c r="C98" s="105">
        <v>32</v>
      </c>
      <c r="D98" s="101" t="s">
        <v>205</v>
      </c>
      <c r="E98" s="105">
        <v>24</v>
      </c>
      <c r="F98" s="101" t="s">
        <v>414</v>
      </c>
      <c r="G98" s="102" t="str">
        <f t="shared" si="0"/>
        <v>IHM8B1</v>
      </c>
      <c r="H98" s="107">
        <f t="shared" si="1"/>
        <v>8</v>
      </c>
      <c r="I98" s="103" t="str">
        <f t="shared" si="2"/>
        <v>OLA8B1</v>
      </c>
      <c r="J98" s="108">
        <f t="shared" si="3"/>
        <v>-8</v>
      </c>
      <c r="K98" s="103" t="str">
        <f t="shared" si="4"/>
        <v/>
      </c>
      <c r="L98" s="103" t="str">
        <f t="shared" si="5"/>
        <v/>
      </c>
      <c r="M98" s="104" t="str">
        <f t="shared" si="6"/>
        <v/>
      </c>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row>
    <row r="99" spans="1:84" s="98" customFormat="1" ht="11.4" customHeight="1">
      <c r="A99" s="100" t="s">
        <v>485</v>
      </c>
      <c r="B99" s="101" t="s">
        <v>200</v>
      </c>
      <c r="C99" s="105">
        <v>25</v>
      </c>
      <c r="D99" s="101" t="s">
        <v>287</v>
      </c>
      <c r="E99" s="105">
        <v>33</v>
      </c>
      <c r="F99" s="101" t="s">
        <v>418</v>
      </c>
      <c r="G99" s="102" t="str">
        <f t="shared" si="0"/>
        <v>OLA8B2</v>
      </c>
      <c r="H99" s="107">
        <f t="shared" si="1"/>
        <v>8</v>
      </c>
      <c r="I99" s="103" t="str">
        <f t="shared" si="2"/>
        <v>BRG8B1</v>
      </c>
      <c r="J99" s="108">
        <f t="shared" si="3"/>
        <v>-8</v>
      </c>
      <c r="K99" s="103" t="str">
        <f t="shared" si="4"/>
        <v/>
      </c>
      <c r="L99" s="103" t="str">
        <f t="shared" si="5"/>
        <v/>
      </c>
      <c r="M99" s="104" t="str">
        <f t="shared" si="6"/>
        <v/>
      </c>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c r="BD99" s="97"/>
      <c r="BE99" s="97"/>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row>
    <row r="100" spans="1:84" s="98" customFormat="1" ht="11.4" customHeight="1">
      <c r="A100" s="100" t="s">
        <v>485</v>
      </c>
      <c r="B100" s="101" t="s">
        <v>208</v>
      </c>
      <c r="C100" s="105">
        <v>38</v>
      </c>
      <c r="D100" s="101" t="s">
        <v>283</v>
      </c>
      <c r="E100" s="105">
        <v>43</v>
      </c>
      <c r="F100" s="101" t="s">
        <v>425</v>
      </c>
      <c r="G100" s="102" t="str">
        <f t="shared" ref="G100:G114" si="7">IF(C100&lt;&gt;E100,IF(C100&gt;E100,B100,D100),"")</f>
        <v>BRG8B2</v>
      </c>
      <c r="H100" s="107">
        <f t="shared" ref="H100:H114" si="8">IF(C100&gt;E100,IF(SUM(C100-E100)&gt;15,15,SUM(C100-E100)),IF(SUM(E100-C100)&gt;15,15,SUM(E100-C100)))</f>
        <v>5</v>
      </c>
      <c r="I100" s="103" t="str">
        <f t="shared" ref="I100:I114" si="9">IF(C100&lt;&gt;E100,IF(C100&lt;E100,B100,D100),"")</f>
        <v>STM8B1</v>
      </c>
      <c r="J100" s="108">
        <f t="shared" ref="J100:J114" si="10">IF(C100&lt;E100,IF(SUM(C100-E100)&lt;-15,-15,SUM(C100-E100)),IF(SUM(E100-C100)&lt;-15,-15,SUM(E100-C100)))</f>
        <v>-5</v>
      </c>
      <c r="K100" s="103" t="str">
        <f t="shared" ref="K100:K154" si="11">IF(C100&lt;&gt;0,IF(C100=E100,B100,""),"")</f>
        <v/>
      </c>
      <c r="L100" s="103" t="str">
        <f t="shared" ref="L100:L154" si="12">IF(C100&lt;&gt;0,IF(C100=E100,D100,""),"")</f>
        <v/>
      </c>
      <c r="M100" s="104" t="str">
        <f t="shared" ref="M100:M154" si="13">IF(C100=15,IF(E100=0,D100,""),IF(E100=15,IF(C100=0,B100,""),""))</f>
        <v/>
      </c>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c r="BJ100" s="97"/>
      <c r="BK100" s="97"/>
      <c r="BL100" s="97"/>
      <c r="BM100" s="97"/>
      <c r="BN100" s="97"/>
      <c r="BO100" s="97"/>
      <c r="BP100" s="97"/>
      <c r="BQ100" s="97"/>
      <c r="BR100" s="97"/>
      <c r="BS100" s="97"/>
      <c r="BT100" s="97"/>
      <c r="BU100" s="97"/>
      <c r="BV100" s="97"/>
      <c r="BW100" s="97"/>
      <c r="BX100" s="97"/>
      <c r="BY100" s="97"/>
      <c r="BZ100" s="97"/>
      <c r="CA100" s="97"/>
      <c r="CB100" s="97"/>
      <c r="CC100" s="97"/>
      <c r="CD100" s="97"/>
      <c r="CE100" s="97"/>
      <c r="CF100" s="97"/>
    </row>
    <row r="101" spans="1:84" s="98" customFormat="1" ht="11.4" customHeight="1">
      <c r="A101" s="100" t="s">
        <v>486</v>
      </c>
      <c r="B101" s="101" t="s">
        <v>201</v>
      </c>
      <c r="C101" s="105">
        <v>22</v>
      </c>
      <c r="D101" s="101" t="s">
        <v>204</v>
      </c>
      <c r="E101" s="105">
        <v>43</v>
      </c>
      <c r="F101" s="101" t="s">
        <v>410</v>
      </c>
      <c r="G101" s="102" t="str">
        <f t="shared" si="7"/>
        <v>JUD8B1</v>
      </c>
      <c r="H101" s="107">
        <f t="shared" si="8"/>
        <v>15</v>
      </c>
      <c r="I101" s="103" t="str">
        <f t="shared" si="9"/>
        <v>CTK8B1</v>
      </c>
      <c r="J101" s="108">
        <f t="shared" si="10"/>
        <v>-15</v>
      </c>
      <c r="K101" s="103" t="str">
        <f t="shared" si="11"/>
        <v/>
      </c>
      <c r="L101" s="103" t="str">
        <f t="shared" si="12"/>
        <v/>
      </c>
      <c r="M101" s="104" t="str">
        <f t="shared" si="13"/>
        <v/>
      </c>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row>
    <row r="102" spans="1:84" s="98" customFormat="1" ht="11.4" customHeight="1">
      <c r="A102" s="100" t="s">
        <v>486</v>
      </c>
      <c r="B102" s="101" t="s">
        <v>289</v>
      </c>
      <c r="C102" s="105">
        <v>66</v>
      </c>
      <c r="D102" s="101" t="s">
        <v>449</v>
      </c>
      <c r="E102" s="105">
        <v>27</v>
      </c>
      <c r="F102" s="101" t="s">
        <v>423</v>
      </c>
      <c r="G102" s="102" t="str">
        <f t="shared" si="7"/>
        <v>SPC8B3</v>
      </c>
      <c r="H102" s="107">
        <f t="shared" si="8"/>
        <v>15</v>
      </c>
      <c r="I102" s="103" t="str">
        <f t="shared" si="9"/>
        <v>TRN8B1</v>
      </c>
      <c r="J102" s="108">
        <f t="shared" si="10"/>
        <v>-15</v>
      </c>
      <c r="K102" s="103" t="str">
        <f t="shared" si="11"/>
        <v/>
      </c>
      <c r="L102" s="103" t="str">
        <f t="shared" si="12"/>
        <v/>
      </c>
      <c r="M102" s="104" t="str">
        <f t="shared" si="13"/>
        <v/>
      </c>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c r="BB102" s="97"/>
      <c r="BC102" s="97"/>
      <c r="BD102" s="97"/>
      <c r="BE102" s="97"/>
      <c r="BF102" s="97"/>
      <c r="BG102" s="97"/>
      <c r="BH102" s="97"/>
      <c r="BI102" s="97"/>
      <c r="BJ102" s="97"/>
      <c r="BK102" s="97"/>
      <c r="BL102" s="97"/>
      <c r="BM102" s="97"/>
      <c r="BN102" s="97"/>
      <c r="BO102" s="97"/>
      <c r="BP102" s="97"/>
      <c r="BQ102" s="97"/>
      <c r="BR102" s="97"/>
      <c r="BS102" s="97"/>
      <c r="BT102" s="97"/>
      <c r="BU102" s="97"/>
      <c r="BV102" s="97"/>
      <c r="BW102" s="97"/>
      <c r="BX102" s="97"/>
      <c r="BY102" s="97"/>
      <c r="BZ102" s="97"/>
      <c r="CA102" s="97"/>
      <c r="CB102" s="97"/>
      <c r="CC102" s="97"/>
      <c r="CD102" s="97"/>
      <c r="CE102" s="97"/>
      <c r="CF102" s="97"/>
    </row>
    <row r="103" spans="1:84" s="98" customFormat="1" ht="11.4" customHeight="1">
      <c r="A103" s="100" t="s">
        <v>486</v>
      </c>
      <c r="B103" s="101" t="s">
        <v>222</v>
      </c>
      <c r="C103" s="105">
        <v>36</v>
      </c>
      <c r="D103" s="101" t="s">
        <v>306</v>
      </c>
      <c r="E103" s="105">
        <v>39</v>
      </c>
      <c r="F103" s="101" t="s">
        <v>425</v>
      </c>
      <c r="G103" s="102" t="str">
        <f t="shared" si="7"/>
        <v>JUD8B3</v>
      </c>
      <c r="H103" s="107">
        <f t="shared" si="8"/>
        <v>3</v>
      </c>
      <c r="I103" s="103" t="str">
        <f t="shared" si="9"/>
        <v>STM8B2</v>
      </c>
      <c r="J103" s="108">
        <f t="shared" si="10"/>
        <v>-3</v>
      </c>
      <c r="K103" s="103" t="str">
        <f t="shared" si="11"/>
        <v/>
      </c>
      <c r="L103" s="103" t="str">
        <f t="shared" si="12"/>
        <v/>
      </c>
      <c r="M103" s="104" t="str">
        <f t="shared" si="13"/>
        <v/>
      </c>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row>
    <row r="104" spans="1:84" s="98" customFormat="1" ht="11.4" customHeight="1">
      <c r="A104" s="100" t="s">
        <v>487</v>
      </c>
      <c r="B104" s="101" t="s">
        <v>210</v>
      </c>
      <c r="C104" s="105">
        <v>25</v>
      </c>
      <c r="D104" s="101" t="s">
        <v>282</v>
      </c>
      <c r="E104" s="105">
        <v>34</v>
      </c>
      <c r="F104" s="101" t="s">
        <v>422</v>
      </c>
      <c r="G104" s="102" t="str">
        <f t="shared" si="7"/>
        <v>SPC8B2</v>
      </c>
      <c r="H104" s="107">
        <f t="shared" si="8"/>
        <v>9</v>
      </c>
      <c r="I104" s="103" t="str">
        <f t="shared" si="9"/>
        <v>JUD8B2</v>
      </c>
      <c r="J104" s="108">
        <f t="shared" si="10"/>
        <v>-9</v>
      </c>
      <c r="K104" s="103" t="str">
        <f t="shared" si="11"/>
        <v/>
      </c>
      <c r="L104" s="103" t="str">
        <f t="shared" si="12"/>
        <v/>
      </c>
      <c r="M104" s="104" t="str">
        <f t="shared" si="13"/>
        <v/>
      </c>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row>
    <row r="105" spans="1:84" s="98" customFormat="1" ht="11.4" customHeight="1">
      <c r="A105" s="100" t="s">
        <v>487</v>
      </c>
      <c r="B105" s="101" t="s">
        <v>455</v>
      </c>
      <c r="C105" s="105">
        <v>27</v>
      </c>
      <c r="D105" s="101" t="s">
        <v>288</v>
      </c>
      <c r="E105" s="105">
        <v>29</v>
      </c>
      <c r="F105" s="101" t="s">
        <v>415</v>
      </c>
      <c r="G105" s="102" t="str">
        <f t="shared" si="7"/>
        <v>SJN8B1</v>
      </c>
      <c r="H105" s="107">
        <f t="shared" si="8"/>
        <v>2</v>
      </c>
      <c r="I105" s="103" t="str">
        <f t="shared" si="9"/>
        <v>OLA8B3</v>
      </c>
      <c r="J105" s="108">
        <f t="shared" si="10"/>
        <v>-2</v>
      </c>
      <c r="K105" s="103" t="str">
        <f t="shared" si="11"/>
        <v/>
      </c>
      <c r="L105" s="103" t="str">
        <f t="shared" si="12"/>
        <v/>
      </c>
      <c r="M105" s="104" t="str">
        <f t="shared" si="13"/>
        <v/>
      </c>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row>
    <row r="106" spans="1:84" s="98" customFormat="1" ht="11.4" customHeight="1">
      <c r="A106" s="100" t="s">
        <v>487</v>
      </c>
      <c r="B106" s="101" t="s">
        <v>207</v>
      </c>
      <c r="C106" s="105">
        <v>56</v>
      </c>
      <c r="D106" s="101" t="s">
        <v>452</v>
      </c>
      <c r="E106" s="105">
        <v>39</v>
      </c>
      <c r="F106" s="101" t="s">
        <v>423</v>
      </c>
      <c r="G106" s="102" t="str">
        <f t="shared" si="7"/>
        <v>SPC8B1</v>
      </c>
      <c r="H106" s="107">
        <f t="shared" si="8"/>
        <v>15</v>
      </c>
      <c r="I106" s="103" t="str">
        <f t="shared" si="9"/>
        <v>JOE8B2</v>
      </c>
      <c r="J106" s="108">
        <f t="shared" si="10"/>
        <v>-15</v>
      </c>
      <c r="K106" s="103" t="str">
        <f t="shared" si="11"/>
        <v/>
      </c>
      <c r="L106" s="103" t="str">
        <f t="shared" si="12"/>
        <v/>
      </c>
      <c r="M106" s="104" t="str">
        <f t="shared" si="13"/>
        <v/>
      </c>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row>
    <row r="107" spans="1:84" s="97" customFormat="1" ht="11.4" customHeight="1">
      <c r="A107" s="100" t="s">
        <v>488</v>
      </c>
      <c r="B107" s="101" t="s">
        <v>299</v>
      </c>
      <c r="C107" s="105">
        <v>0</v>
      </c>
      <c r="D107" s="101" t="s">
        <v>452</v>
      </c>
      <c r="E107" s="105">
        <v>0</v>
      </c>
      <c r="F107" s="101" t="s">
        <v>447</v>
      </c>
      <c r="G107" s="102" t="str">
        <f t="shared" si="7"/>
        <v/>
      </c>
      <c r="H107" s="107">
        <f t="shared" si="8"/>
        <v>0</v>
      </c>
      <c r="I107" s="103" t="str">
        <f t="shared" si="9"/>
        <v/>
      </c>
      <c r="J107" s="108">
        <f t="shared" si="10"/>
        <v>0</v>
      </c>
      <c r="K107" s="103" t="str">
        <f t="shared" si="11"/>
        <v/>
      </c>
      <c r="L107" s="103" t="str">
        <f t="shared" si="12"/>
        <v/>
      </c>
      <c r="M107" s="104" t="str">
        <f t="shared" si="13"/>
        <v/>
      </c>
    </row>
    <row r="108" spans="1:84" s="97" customFormat="1" ht="11.4" customHeight="1">
      <c r="A108" s="100" t="s">
        <v>489</v>
      </c>
      <c r="B108" s="101" t="s">
        <v>288</v>
      </c>
      <c r="C108" s="105">
        <v>42</v>
      </c>
      <c r="D108" s="101" t="s">
        <v>205</v>
      </c>
      <c r="E108" s="105">
        <v>24</v>
      </c>
      <c r="F108" s="101" t="s">
        <v>420</v>
      </c>
      <c r="G108" s="102" t="str">
        <f t="shared" si="7"/>
        <v>SJN8B1</v>
      </c>
      <c r="H108" s="107">
        <f t="shared" si="8"/>
        <v>15</v>
      </c>
      <c r="I108" s="103" t="str">
        <f t="shared" si="9"/>
        <v>OLA8B1</v>
      </c>
      <c r="J108" s="108">
        <f t="shared" si="10"/>
        <v>-15</v>
      </c>
      <c r="K108" s="103" t="str">
        <f t="shared" si="11"/>
        <v/>
      </c>
      <c r="L108" s="103" t="str">
        <f t="shared" si="12"/>
        <v/>
      </c>
      <c r="M108" s="104" t="str">
        <f t="shared" si="13"/>
        <v/>
      </c>
    </row>
    <row r="109" spans="1:84" s="97" customFormat="1" ht="11.4" customHeight="1">
      <c r="A109" s="100" t="s">
        <v>490</v>
      </c>
      <c r="B109" s="101" t="s">
        <v>255</v>
      </c>
      <c r="C109" s="105">
        <v>24</v>
      </c>
      <c r="D109" s="101" t="s">
        <v>455</v>
      </c>
      <c r="E109" s="105">
        <v>31</v>
      </c>
      <c r="F109" s="101" t="s">
        <v>419</v>
      </c>
      <c r="G109" s="102" t="str">
        <f t="shared" si="7"/>
        <v>OLA8B3</v>
      </c>
      <c r="H109" s="107">
        <f t="shared" si="8"/>
        <v>7</v>
      </c>
      <c r="I109" s="103" t="str">
        <f t="shared" si="9"/>
        <v>SCS8B1</v>
      </c>
      <c r="J109" s="108">
        <f t="shared" si="10"/>
        <v>-7</v>
      </c>
      <c r="K109" s="103" t="str">
        <f t="shared" si="11"/>
        <v/>
      </c>
      <c r="L109" s="103" t="str">
        <f t="shared" si="12"/>
        <v/>
      </c>
      <c r="M109" s="104" t="str">
        <f t="shared" si="13"/>
        <v/>
      </c>
    </row>
    <row r="110" spans="1:84" s="97" customFormat="1" ht="11.4" customHeight="1">
      <c r="A110" s="100" t="s">
        <v>490</v>
      </c>
      <c r="B110" s="101" t="s">
        <v>203</v>
      </c>
      <c r="C110" s="105">
        <v>32</v>
      </c>
      <c r="D110" s="101" t="s">
        <v>289</v>
      </c>
      <c r="E110" s="105">
        <v>42</v>
      </c>
      <c r="F110" s="101" t="s">
        <v>421</v>
      </c>
      <c r="G110" s="102" t="str">
        <f t="shared" si="7"/>
        <v>SPC8B3</v>
      </c>
      <c r="H110" s="107">
        <f t="shared" si="8"/>
        <v>10</v>
      </c>
      <c r="I110" s="103" t="str">
        <f t="shared" si="9"/>
        <v>JOE8B1</v>
      </c>
      <c r="J110" s="108">
        <f t="shared" si="10"/>
        <v>-10</v>
      </c>
      <c r="K110" s="103" t="str">
        <f t="shared" si="11"/>
        <v/>
      </c>
      <c r="L110" s="103" t="str">
        <f t="shared" si="12"/>
        <v/>
      </c>
      <c r="M110" s="104" t="str">
        <f t="shared" si="13"/>
        <v/>
      </c>
    </row>
    <row r="111" spans="1:84" s="97" customFormat="1" ht="11.4" customHeight="1">
      <c r="A111" s="100" t="s">
        <v>490</v>
      </c>
      <c r="B111" s="101" t="s">
        <v>323</v>
      </c>
      <c r="C111" s="105">
        <v>37</v>
      </c>
      <c r="D111" s="101" t="s">
        <v>287</v>
      </c>
      <c r="E111" s="105">
        <v>26</v>
      </c>
      <c r="F111" s="101" t="s">
        <v>420</v>
      </c>
      <c r="G111" s="102" t="str">
        <f t="shared" si="7"/>
        <v>SJN8B2</v>
      </c>
      <c r="H111" s="107">
        <f t="shared" si="8"/>
        <v>11</v>
      </c>
      <c r="I111" s="103" t="str">
        <f t="shared" si="9"/>
        <v>OLA8B2</v>
      </c>
      <c r="J111" s="108">
        <f t="shared" si="10"/>
        <v>-11</v>
      </c>
      <c r="K111" s="103" t="str">
        <f t="shared" si="11"/>
        <v/>
      </c>
      <c r="L111" s="103" t="str">
        <f t="shared" si="12"/>
        <v/>
      </c>
      <c r="M111" s="104" t="str">
        <f t="shared" si="13"/>
        <v/>
      </c>
    </row>
    <row r="112" spans="1:84" s="97" customFormat="1" ht="11.4" customHeight="1">
      <c r="A112" s="100" t="s">
        <v>491</v>
      </c>
      <c r="B112" s="101" t="s">
        <v>256</v>
      </c>
      <c r="C112" s="105">
        <v>26</v>
      </c>
      <c r="D112" s="101" t="s">
        <v>207</v>
      </c>
      <c r="E112" s="105">
        <v>55</v>
      </c>
      <c r="F112" s="101" t="s">
        <v>414</v>
      </c>
      <c r="G112" s="102" t="str">
        <f t="shared" si="7"/>
        <v>SPC8B1</v>
      </c>
      <c r="H112" s="107">
        <f t="shared" si="8"/>
        <v>15</v>
      </c>
      <c r="I112" s="103" t="str">
        <f t="shared" si="9"/>
        <v>IHM8B2</v>
      </c>
      <c r="J112" s="108">
        <f t="shared" si="10"/>
        <v>-15</v>
      </c>
      <c r="K112" s="103" t="str">
        <f t="shared" si="11"/>
        <v/>
      </c>
      <c r="L112" s="103" t="str">
        <f t="shared" si="12"/>
        <v/>
      </c>
      <c r="M112" s="104" t="str">
        <f t="shared" si="13"/>
        <v/>
      </c>
    </row>
    <row r="113" spans="1:13" s="97" customFormat="1" ht="11.4" customHeight="1">
      <c r="A113" s="100" t="s">
        <v>491</v>
      </c>
      <c r="B113" s="101" t="s">
        <v>306</v>
      </c>
      <c r="C113" s="105">
        <v>30</v>
      </c>
      <c r="D113" s="101" t="s">
        <v>202</v>
      </c>
      <c r="E113" s="105">
        <v>33</v>
      </c>
      <c r="F113" s="101" t="s">
        <v>422</v>
      </c>
      <c r="G113" s="102" t="str">
        <f t="shared" si="7"/>
        <v>IHM8B1</v>
      </c>
      <c r="H113" s="107">
        <f t="shared" si="8"/>
        <v>3</v>
      </c>
      <c r="I113" s="103" t="str">
        <f t="shared" si="9"/>
        <v>JUD8B3</v>
      </c>
      <c r="J113" s="108">
        <f t="shared" si="10"/>
        <v>-3</v>
      </c>
      <c r="K113" s="103" t="str">
        <f t="shared" si="11"/>
        <v/>
      </c>
      <c r="L113" s="103" t="str">
        <f t="shared" si="12"/>
        <v/>
      </c>
      <c r="M113" s="104" t="str">
        <f t="shared" si="13"/>
        <v/>
      </c>
    </row>
    <row r="114" spans="1:13" s="97" customFormat="1" ht="11.4" customHeight="1">
      <c r="A114" s="100" t="s">
        <v>491</v>
      </c>
      <c r="B114" s="101" t="s">
        <v>222</v>
      </c>
      <c r="C114" s="105">
        <v>33</v>
      </c>
      <c r="D114" s="101" t="s">
        <v>206</v>
      </c>
      <c r="E114" s="105">
        <v>46</v>
      </c>
      <c r="F114" s="101" t="s">
        <v>425</v>
      </c>
      <c r="G114" s="102" t="str">
        <f t="shared" si="7"/>
        <v>SCL8B1</v>
      </c>
      <c r="H114" s="107">
        <f t="shared" si="8"/>
        <v>13</v>
      </c>
      <c r="I114" s="103" t="str">
        <f t="shared" si="9"/>
        <v>STM8B2</v>
      </c>
      <c r="J114" s="108">
        <f t="shared" si="10"/>
        <v>-13</v>
      </c>
      <c r="K114" s="103" t="str">
        <f t="shared" si="11"/>
        <v/>
      </c>
      <c r="L114" s="103" t="str">
        <f t="shared" si="12"/>
        <v/>
      </c>
      <c r="M114" s="104" t="str">
        <f t="shared" si="13"/>
        <v/>
      </c>
    </row>
    <row r="115" spans="1:13" s="97" customFormat="1" ht="11.4" customHeight="1">
      <c r="A115" s="100" t="s">
        <v>492</v>
      </c>
      <c r="B115" s="101" t="s">
        <v>210</v>
      </c>
      <c r="C115" s="105">
        <v>32</v>
      </c>
      <c r="D115" s="101" t="s">
        <v>283</v>
      </c>
      <c r="E115" s="105">
        <v>23</v>
      </c>
      <c r="F115" s="101" t="s">
        <v>422</v>
      </c>
      <c r="G115" s="102" t="str">
        <f t="shared" ref="G115:G124" si="14">IF(C115&lt;&gt;E115,IF(C115&gt;E115,B115,D115),"")</f>
        <v>JUD8B2</v>
      </c>
      <c r="H115" s="107">
        <f t="shared" ref="H115:H124" si="15">IF(C115&gt;E115,IF(SUM(C115-E115)&gt;15,15,SUM(C115-E115)),IF(SUM(E115-C115)&gt;15,15,SUM(E115-C115)))</f>
        <v>9</v>
      </c>
      <c r="I115" s="103" t="str">
        <f t="shared" ref="I115:I124" si="16">IF(C115&lt;&gt;E115,IF(C115&lt;E115,B115,D115),"")</f>
        <v>BRG8B2</v>
      </c>
      <c r="J115" s="108">
        <f t="shared" ref="J115:J124" si="17">IF(C115&lt;E115,IF(SUM(C115-E115)&lt;-15,-15,SUM(C115-E115)),IF(SUM(E115-C115)&lt;-15,-15,SUM(E115-C115)))</f>
        <v>-9</v>
      </c>
      <c r="K115" s="103" t="str">
        <f t="shared" si="11"/>
        <v/>
      </c>
      <c r="L115" s="103" t="str">
        <f t="shared" si="12"/>
        <v/>
      </c>
      <c r="M115" s="104" t="str">
        <f t="shared" si="13"/>
        <v/>
      </c>
    </row>
    <row r="116" spans="1:13" s="97" customFormat="1" ht="11.4" customHeight="1">
      <c r="A116" s="100" t="s">
        <v>492</v>
      </c>
      <c r="B116" s="101" t="s">
        <v>208</v>
      </c>
      <c r="C116" s="105">
        <v>16</v>
      </c>
      <c r="D116" s="101" t="s">
        <v>201</v>
      </c>
      <c r="E116" s="105">
        <v>39</v>
      </c>
      <c r="F116" s="101" t="s">
        <v>425</v>
      </c>
      <c r="G116" s="102" t="str">
        <f t="shared" si="14"/>
        <v>CTK8B1</v>
      </c>
      <c r="H116" s="107">
        <f t="shared" si="15"/>
        <v>15</v>
      </c>
      <c r="I116" s="103" t="str">
        <f t="shared" si="16"/>
        <v>STM8B1</v>
      </c>
      <c r="J116" s="108">
        <f t="shared" si="17"/>
        <v>-15</v>
      </c>
      <c r="K116" s="103" t="str">
        <f t="shared" si="11"/>
        <v/>
      </c>
      <c r="L116" s="103" t="str">
        <f t="shared" si="12"/>
        <v/>
      </c>
      <c r="M116" s="104" t="str">
        <f t="shared" si="13"/>
        <v/>
      </c>
    </row>
    <row r="117" spans="1:13" s="97" customFormat="1" ht="11.4" customHeight="1">
      <c r="A117" s="100" t="s">
        <v>493</v>
      </c>
      <c r="B117" s="101" t="s">
        <v>282</v>
      </c>
      <c r="C117" s="105">
        <v>43</v>
      </c>
      <c r="D117" s="101" t="s">
        <v>449</v>
      </c>
      <c r="E117" s="105">
        <v>9</v>
      </c>
      <c r="F117" s="101" t="s">
        <v>494</v>
      </c>
      <c r="G117" s="102" t="str">
        <f t="shared" si="14"/>
        <v>SPC8B2</v>
      </c>
      <c r="H117" s="107">
        <f t="shared" si="15"/>
        <v>15</v>
      </c>
      <c r="I117" s="103" t="str">
        <f t="shared" si="16"/>
        <v>TRN8B1</v>
      </c>
      <c r="J117" s="108">
        <f t="shared" si="17"/>
        <v>-15</v>
      </c>
      <c r="K117" s="103" t="str">
        <f t="shared" si="11"/>
        <v/>
      </c>
      <c r="L117" s="103" t="str">
        <f t="shared" si="12"/>
        <v/>
      </c>
      <c r="M117" s="104" t="str">
        <f t="shared" si="13"/>
        <v/>
      </c>
    </row>
    <row r="118" spans="1:13" s="97" customFormat="1" ht="11.4" customHeight="1">
      <c r="A118" s="100" t="s">
        <v>493</v>
      </c>
      <c r="B118" s="101" t="s">
        <v>204</v>
      </c>
      <c r="C118" s="105">
        <v>44</v>
      </c>
      <c r="D118" s="101" t="s">
        <v>200</v>
      </c>
      <c r="E118" s="105">
        <v>27</v>
      </c>
      <c r="F118" s="101" t="s">
        <v>422</v>
      </c>
      <c r="G118" s="102" t="str">
        <f t="shared" si="14"/>
        <v>JUD8B1</v>
      </c>
      <c r="H118" s="107">
        <f t="shared" si="15"/>
        <v>15</v>
      </c>
      <c r="I118" s="103" t="str">
        <f t="shared" si="16"/>
        <v>BRG8B1</v>
      </c>
      <c r="J118" s="108">
        <f t="shared" si="17"/>
        <v>-15</v>
      </c>
      <c r="K118" s="103" t="str">
        <f t="shared" si="11"/>
        <v/>
      </c>
      <c r="L118" s="103" t="str">
        <f t="shared" si="12"/>
        <v/>
      </c>
      <c r="M118" s="104" t="str">
        <f t="shared" si="13"/>
        <v/>
      </c>
    </row>
    <row r="119" spans="1:13" s="97" customFormat="1" ht="11.4" customHeight="1">
      <c r="A119" s="100" t="s">
        <v>495</v>
      </c>
      <c r="B119" s="101" t="s">
        <v>299</v>
      </c>
      <c r="C119" s="105">
        <v>0</v>
      </c>
      <c r="D119" s="101" t="s">
        <v>287</v>
      </c>
      <c r="E119" s="105">
        <v>0</v>
      </c>
      <c r="F119" s="101" t="s">
        <v>447</v>
      </c>
      <c r="G119" s="102" t="str">
        <f t="shared" si="14"/>
        <v/>
      </c>
      <c r="H119" s="107">
        <f t="shared" si="15"/>
        <v>0</v>
      </c>
      <c r="I119" s="103" t="str">
        <f t="shared" si="16"/>
        <v/>
      </c>
      <c r="J119" s="108">
        <f t="shared" si="17"/>
        <v>0</v>
      </c>
      <c r="K119" s="103" t="str">
        <f t="shared" si="11"/>
        <v/>
      </c>
      <c r="L119" s="103" t="str">
        <f t="shared" si="12"/>
        <v/>
      </c>
      <c r="M119" s="104" t="str">
        <f t="shared" si="13"/>
        <v/>
      </c>
    </row>
    <row r="120" spans="1:13" s="97" customFormat="1" ht="11.4" customHeight="1">
      <c r="A120" s="100" t="s">
        <v>496</v>
      </c>
      <c r="B120" s="101" t="s">
        <v>256</v>
      </c>
      <c r="C120" s="105">
        <v>34</v>
      </c>
      <c r="D120" s="101" t="s">
        <v>452</v>
      </c>
      <c r="E120" s="105">
        <v>29</v>
      </c>
      <c r="F120" s="101" t="s">
        <v>414</v>
      </c>
      <c r="G120" s="102" t="str">
        <f t="shared" si="14"/>
        <v>IHM8B2</v>
      </c>
      <c r="H120" s="107">
        <f t="shared" si="15"/>
        <v>5</v>
      </c>
      <c r="I120" s="103" t="str">
        <f t="shared" si="16"/>
        <v>JOE8B2</v>
      </c>
      <c r="J120" s="108">
        <f t="shared" si="17"/>
        <v>-5</v>
      </c>
      <c r="K120" s="103" t="str">
        <f t="shared" si="11"/>
        <v/>
      </c>
      <c r="L120" s="103" t="str">
        <f t="shared" si="12"/>
        <v/>
      </c>
      <c r="M120" s="104" t="str">
        <f t="shared" si="13"/>
        <v/>
      </c>
    </row>
    <row r="121" spans="1:13" s="97" customFormat="1" ht="11.4" customHeight="1">
      <c r="A121" s="100" t="s">
        <v>496</v>
      </c>
      <c r="B121" s="101" t="s">
        <v>203</v>
      </c>
      <c r="C121" s="105">
        <v>33</v>
      </c>
      <c r="D121" s="101" t="s">
        <v>282</v>
      </c>
      <c r="E121" s="105">
        <v>35</v>
      </c>
      <c r="F121" s="101" t="s">
        <v>421</v>
      </c>
      <c r="G121" s="102" t="str">
        <f t="shared" si="14"/>
        <v>SPC8B2</v>
      </c>
      <c r="H121" s="107">
        <f t="shared" si="15"/>
        <v>2</v>
      </c>
      <c r="I121" s="103" t="str">
        <f t="shared" si="16"/>
        <v>JOE8B1</v>
      </c>
      <c r="J121" s="108">
        <f t="shared" si="17"/>
        <v>-2</v>
      </c>
      <c r="K121" s="103" t="str">
        <f t="shared" si="11"/>
        <v/>
      </c>
      <c r="L121" s="103" t="str">
        <f t="shared" si="12"/>
        <v/>
      </c>
      <c r="M121" s="104" t="str">
        <f t="shared" si="13"/>
        <v/>
      </c>
    </row>
    <row r="122" spans="1:13" s="97" customFormat="1" ht="11.4" customHeight="1">
      <c r="A122" s="100" t="s">
        <v>496</v>
      </c>
      <c r="B122" s="101" t="s">
        <v>206</v>
      </c>
      <c r="C122" s="105">
        <v>44</v>
      </c>
      <c r="D122" s="101" t="s">
        <v>202</v>
      </c>
      <c r="E122" s="105">
        <v>13</v>
      </c>
      <c r="F122" s="101" t="s">
        <v>424</v>
      </c>
      <c r="G122" s="102" t="str">
        <f t="shared" si="14"/>
        <v>SCL8B1</v>
      </c>
      <c r="H122" s="107">
        <f t="shared" si="15"/>
        <v>15</v>
      </c>
      <c r="I122" s="103" t="str">
        <f t="shared" si="16"/>
        <v>IHM8B1</v>
      </c>
      <c r="J122" s="108">
        <f t="shared" si="17"/>
        <v>-15</v>
      </c>
      <c r="K122" s="103" t="str">
        <f t="shared" si="11"/>
        <v/>
      </c>
      <c r="L122" s="103" t="str">
        <f t="shared" si="12"/>
        <v/>
      </c>
      <c r="M122" s="104" t="str">
        <f t="shared" si="13"/>
        <v/>
      </c>
    </row>
    <row r="123" spans="1:13" s="97" customFormat="1" ht="11.4" customHeight="1">
      <c r="A123" s="100" t="s">
        <v>497</v>
      </c>
      <c r="B123" s="101" t="s">
        <v>283</v>
      </c>
      <c r="C123" s="105">
        <v>42</v>
      </c>
      <c r="D123" s="101" t="s">
        <v>449</v>
      </c>
      <c r="E123" s="105">
        <v>18</v>
      </c>
      <c r="F123" s="101" t="s">
        <v>418</v>
      </c>
      <c r="G123" s="102" t="str">
        <f t="shared" si="14"/>
        <v>BRG8B2</v>
      </c>
      <c r="H123" s="107">
        <f t="shared" si="15"/>
        <v>15</v>
      </c>
      <c r="I123" s="103" t="str">
        <f t="shared" si="16"/>
        <v>TRN8B1</v>
      </c>
      <c r="J123" s="108">
        <f t="shared" si="17"/>
        <v>-15</v>
      </c>
      <c r="K123" s="103" t="str">
        <f t="shared" si="11"/>
        <v/>
      </c>
      <c r="L123" s="103" t="str">
        <f t="shared" si="12"/>
        <v/>
      </c>
      <c r="M123" s="104" t="str">
        <f t="shared" si="13"/>
        <v/>
      </c>
    </row>
    <row r="124" spans="1:13" s="97" customFormat="1" ht="11.4" customHeight="1">
      <c r="A124" s="100" t="s">
        <v>497</v>
      </c>
      <c r="B124" s="101" t="s">
        <v>205</v>
      </c>
      <c r="C124" s="105">
        <v>41</v>
      </c>
      <c r="D124" s="101" t="s">
        <v>208</v>
      </c>
      <c r="E124" s="105">
        <v>40</v>
      </c>
      <c r="F124" s="101" t="s">
        <v>415</v>
      </c>
      <c r="G124" s="102" t="str">
        <f t="shared" si="14"/>
        <v>OLA8B1</v>
      </c>
      <c r="H124" s="107">
        <f t="shared" si="15"/>
        <v>1</v>
      </c>
      <c r="I124" s="103" t="str">
        <f t="shared" si="16"/>
        <v>STM8B1</v>
      </c>
      <c r="J124" s="108">
        <f t="shared" si="17"/>
        <v>-1</v>
      </c>
      <c r="K124" s="103" t="str">
        <f t="shared" si="11"/>
        <v/>
      </c>
      <c r="L124" s="103" t="str">
        <f t="shared" si="12"/>
        <v/>
      </c>
      <c r="M124" s="104" t="str">
        <f t="shared" si="13"/>
        <v/>
      </c>
    </row>
    <row r="125" spans="1:13" s="97" customFormat="1" ht="11.4" customHeight="1">
      <c r="A125" s="100" t="s">
        <v>497</v>
      </c>
      <c r="B125" s="101" t="s">
        <v>323</v>
      </c>
      <c r="C125" s="105">
        <v>39</v>
      </c>
      <c r="D125" s="101" t="s">
        <v>222</v>
      </c>
      <c r="E125" s="105">
        <v>32</v>
      </c>
      <c r="F125" s="101" t="s">
        <v>420</v>
      </c>
      <c r="G125" s="102" t="str">
        <f t="shared" ref="G125:G134" si="18">IF(C125&lt;&gt;E125,IF(C125&gt;E125,B125,D125),"")</f>
        <v>SJN8B2</v>
      </c>
      <c r="H125" s="107">
        <f t="shared" ref="H125:H134" si="19">IF(C125&gt;E125,IF(SUM(C125-E125)&gt;15,15,SUM(C125-E125)),IF(SUM(E125-C125)&gt;15,15,SUM(E125-C125)))</f>
        <v>7</v>
      </c>
      <c r="I125" s="103" t="str">
        <f t="shared" ref="I125:I134" si="20">IF(C125&lt;&gt;E125,IF(C125&lt;E125,B125,D125),"")</f>
        <v>STM8B2</v>
      </c>
      <c r="J125" s="108">
        <f t="shared" ref="J125:J134" si="21">IF(C125&lt;E125,IF(SUM(C125-E125)&lt;-15,-15,SUM(C125-E125)),IF(SUM(E125-C125)&lt;-15,-15,SUM(E125-C125)))</f>
        <v>-7</v>
      </c>
      <c r="K125" s="103" t="str">
        <f t="shared" si="11"/>
        <v/>
      </c>
      <c r="L125" s="103" t="str">
        <f t="shared" si="12"/>
        <v/>
      </c>
      <c r="M125" s="104" t="str">
        <f t="shared" si="13"/>
        <v/>
      </c>
    </row>
    <row r="126" spans="1:13" s="97" customFormat="1" ht="11.4" customHeight="1">
      <c r="A126" s="100" t="s">
        <v>498</v>
      </c>
      <c r="B126" s="101" t="s">
        <v>200</v>
      </c>
      <c r="C126" s="105">
        <v>30</v>
      </c>
      <c r="D126" s="101" t="s">
        <v>255</v>
      </c>
      <c r="E126" s="105">
        <v>29</v>
      </c>
      <c r="F126" s="101" t="s">
        <v>418</v>
      </c>
      <c r="G126" s="102" t="str">
        <f t="shared" si="18"/>
        <v>BRG8B1</v>
      </c>
      <c r="H126" s="107">
        <f t="shared" si="19"/>
        <v>1</v>
      </c>
      <c r="I126" s="103" t="str">
        <f t="shared" si="20"/>
        <v>SCS8B1</v>
      </c>
      <c r="J126" s="108">
        <f t="shared" si="21"/>
        <v>-1</v>
      </c>
      <c r="K126" s="103" t="str">
        <f t="shared" si="11"/>
        <v/>
      </c>
      <c r="L126" s="103" t="str">
        <f t="shared" si="12"/>
        <v/>
      </c>
      <c r="M126" s="104" t="str">
        <f t="shared" si="13"/>
        <v/>
      </c>
    </row>
    <row r="127" spans="1:13" s="97" customFormat="1" ht="11.4" customHeight="1">
      <c r="A127" s="100" t="s">
        <v>498</v>
      </c>
      <c r="B127" s="101" t="s">
        <v>455</v>
      </c>
      <c r="C127" s="105">
        <v>36</v>
      </c>
      <c r="D127" s="101" t="s">
        <v>210</v>
      </c>
      <c r="E127" s="105">
        <v>42</v>
      </c>
      <c r="F127" s="101" t="s">
        <v>415</v>
      </c>
      <c r="G127" s="102" t="str">
        <f t="shared" si="18"/>
        <v>JUD8B2</v>
      </c>
      <c r="H127" s="107">
        <f t="shared" si="19"/>
        <v>6</v>
      </c>
      <c r="I127" s="103" t="str">
        <f t="shared" si="20"/>
        <v>OLA8B3</v>
      </c>
      <c r="J127" s="108">
        <f t="shared" si="21"/>
        <v>-6</v>
      </c>
      <c r="K127" s="103" t="str">
        <f t="shared" si="11"/>
        <v/>
      </c>
      <c r="L127" s="103" t="str">
        <f t="shared" si="12"/>
        <v/>
      </c>
      <c r="M127" s="104" t="str">
        <f t="shared" si="13"/>
        <v/>
      </c>
    </row>
    <row r="128" spans="1:13" s="97" customFormat="1" ht="11.4" customHeight="1">
      <c r="A128" s="100" t="s">
        <v>499</v>
      </c>
      <c r="B128" s="101" t="s">
        <v>201</v>
      </c>
      <c r="C128" s="105">
        <v>42</v>
      </c>
      <c r="D128" s="101" t="s">
        <v>289</v>
      </c>
      <c r="E128" s="105">
        <v>46</v>
      </c>
      <c r="F128" s="101" t="s">
        <v>410</v>
      </c>
      <c r="G128" s="102" t="str">
        <f t="shared" si="18"/>
        <v>SPC8B3</v>
      </c>
      <c r="H128" s="107">
        <f t="shared" si="19"/>
        <v>4</v>
      </c>
      <c r="I128" s="103" t="str">
        <f t="shared" si="20"/>
        <v>CTK8B1</v>
      </c>
      <c r="J128" s="108">
        <f t="shared" si="21"/>
        <v>-4</v>
      </c>
      <c r="K128" s="103" t="str">
        <f t="shared" si="11"/>
        <v/>
      </c>
      <c r="L128" s="103" t="str">
        <f t="shared" si="12"/>
        <v/>
      </c>
      <c r="M128" s="104" t="str">
        <f t="shared" si="13"/>
        <v/>
      </c>
    </row>
    <row r="129" spans="1:13" s="97" customFormat="1" ht="11.4" customHeight="1">
      <c r="A129" s="100" t="s">
        <v>499</v>
      </c>
      <c r="B129" s="101" t="s">
        <v>306</v>
      </c>
      <c r="C129" s="105">
        <v>36</v>
      </c>
      <c r="D129" s="101" t="s">
        <v>288</v>
      </c>
      <c r="E129" s="105">
        <v>26</v>
      </c>
      <c r="F129" s="101" t="s">
        <v>422</v>
      </c>
      <c r="G129" s="102" t="str">
        <f t="shared" si="18"/>
        <v>JUD8B3</v>
      </c>
      <c r="H129" s="107">
        <f t="shared" si="19"/>
        <v>10</v>
      </c>
      <c r="I129" s="103" t="str">
        <f t="shared" si="20"/>
        <v>SJN8B1</v>
      </c>
      <c r="J129" s="108">
        <f t="shared" si="21"/>
        <v>-10</v>
      </c>
      <c r="K129" s="103" t="str">
        <f t="shared" si="11"/>
        <v/>
      </c>
      <c r="L129" s="103" t="str">
        <f t="shared" si="12"/>
        <v/>
      </c>
      <c r="M129" s="104" t="str">
        <f t="shared" si="13"/>
        <v/>
      </c>
    </row>
    <row r="130" spans="1:13" s="97" customFormat="1" ht="11.4" customHeight="1">
      <c r="A130" s="100" t="s">
        <v>499</v>
      </c>
      <c r="B130" s="101" t="s">
        <v>207</v>
      </c>
      <c r="C130" s="105">
        <v>44</v>
      </c>
      <c r="D130" s="101" t="s">
        <v>204</v>
      </c>
      <c r="E130" s="105">
        <v>51</v>
      </c>
      <c r="F130" s="101" t="s">
        <v>423</v>
      </c>
      <c r="G130" s="102" t="str">
        <f t="shared" si="18"/>
        <v>JUD8B1</v>
      </c>
      <c r="H130" s="107">
        <f t="shared" si="19"/>
        <v>7</v>
      </c>
      <c r="I130" s="103" t="str">
        <f t="shared" si="20"/>
        <v>SPC8B1</v>
      </c>
      <c r="J130" s="108">
        <f t="shared" si="21"/>
        <v>-7</v>
      </c>
      <c r="K130" s="103" t="str">
        <f t="shared" si="11"/>
        <v/>
      </c>
      <c r="L130" s="103" t="str">
        <f t="shared" si="12"/>
        <v/>
      </c>
      <c r="M130" s="104" t="str">
        <f t="shared" si="13"/>
        <v/>
      </c>
    </row>
    <row r="131" spans="1:13" s="97" customFormat="1" ht="11.4" customHeight="1">
      <c r="A131" s="100" t="s">
        <v>500</v>
      </c>
      <c r="B131" s="101" t="s">
        <v>299</v>
      </c>
      <c r="C131" s="105">
        <v>0</v>
      </c>
      <c r="D131" s="101" t="s">
        <v>256</v>
      </c>
      <c r="E131" s="105">
        <v>0</v>
      </c>
      <c r="F131" s="101" t="s">
        <v>447</v>
      </c>
      <c r="G131" s="102" t="str">
        <f t="shared" si="18"/>
        <v/>
      </c>
      <c r="H131" s="107">
        <f t="shared" si="19"/>
        <v>0</v>
      </c>
      <c r="I131" s="103" t="str">
        <f t="shared" si="20"/>
        <v/>
      </c>
      <c r="J131" s="108">
        <f t="shared" si="21"/>
        <v>0</v>
      </c>
      <c r="K131" s="103" t="str">
        <f t="shared" si="11"/>
        <v/>
      </c>
      <c r="L131" s="103" t="str">
        <f t="shared" si="12"/>
        <v/>
      </c>
      <c r="M131" s="104" t="str">
        <f t="shared" si="13"/>
        <v/>
      </c>
    </row>
    <row r="132" spans="1:13" s="97" customFormat="1" ht="11.4" customHeight="1">
      <c r="A132" s="100" t="s">
        <v>501</v>
      </c>
      <c r="B132" s="101" t="s">
        <v>449</v>
      </c>
      <c r="C132" s="105">
        <v>15</v>
      </c>
      <c r="D132" s="101" t="s">
        <v>455</v>
      </c>
      <c r="E132" s="105">
        <v>0</v>
      </c>
      <c r="F132" s="101" t="s">
        <v>427</v>
      </c>
      <c r="G132" s="103" t="str">
        <f t="shared" si="18"/>
        <v>TRN8B1</v>
      </c>
      <c r="H132" s="108">
        <f t="shared" si="19"/>
        <v>15</v>
      </c>
      <c r="I132" s="103" t="str">
        <f t="shared" si="20"/>
        <v>OLA8B3</v>
      </c>
      <c r="J132" s="108">
        <f t="shared" si="21"/>
        <v>-15</v>
      </c>
      <c r="K132" s="103" t="str">
        <f t="shared" si="11"/>
        <v/>
      </c>
      <c r="L132" s="103" t="str">
        <f t="shared" si="12"/>
        <v/>
      </c>
      <c r="M132" s="104" t="str">
        <f t="shared" si="13"/>
        <v>OLA8B3</v>
      </c>
    </row>
    <row r="133" spans="1:13" s="97" customFormat="1" ht="11.4" customHeight="1">
      <c r="A133" s="100" t="s">
        <v>502</v>
      </c>
      <c r="B133" s="101" t="s">
        <v>255</v>
      </c>
      <c r="C133" s="105">
        <v>25</v>
      </c>
      <c r="D133" s="101" t="s">
        <v>323</v>
      </c>
      <c r="E133" s="105">
        <v>44</v>
      </c>
      <c r="F133" s="101" t="s">
        <v>419</v>
      </c>
      <c r="G133" s="103" t="str">
        <f t="shared" si="18"/>
        <v>SJN8B2</v>
      </c>
      <c r="H133" s="108">
        <f t="shared" si="19"/>
        <v>15</v>
      </c>
      <c r="I133" s="103" t="str">
        <f t="shared" si="20"/>
        <v>SCS8B1</v>
      </c>
      <c r="J133" s="108">
        <f t="shared" si="21"/>
        <v>-15</v>
      </c>
      <c r="K133" s="103" t="str">
        <f t="shared" si="11"/>
        <v/>
      </c>
      <c r="L133" s="103" t="str">
        <f t="shared" si="12"/>
        <v/>
      </c>
      <c r="M133" s="104" t="str">
        <f t="shared" si="13"/>
        <v/>
      </c>
    </row>
    <row r="134" spans="1:13" s="97" customFormat="1" ht="11.4" customHeight="1">
      <c r="A134" s="100" t="s">
        <v>503</v>
      </c>
      <c r="B134" s="101" t="s">
        <v>288</v>
      </c>
      <c r="C134" s="105">
        <v>27</v>
      </c>
      <c r="D134" s="101" t="s">
        <v>206</v>
      </c>
      <c r="E134" s="105">
        <v>33</v>
      </c>
      <c r="F134" s="101" t="s">
        <v>420</v>
      </c>
      <c r="G134" s="103" t="str">
        <f t="shared" si="18"/>
        <v>SCL8B1</v>
      </c>
      <c r="H134" s="108">
        <f t="shared" si="19"/>
        <v>6</v>
      </c>
      <c r="I134" s="103" t="str">
        <f t="shared" si="20"/>
        <v>SJN8B1</v>
      </c>
      <c r="J134" s="108">
        <f t="shared" si="21"/>
        <v>-6</v>
      </c>
      <c r="K134" s="103" t="str">
        <f t="shared" si="11"/>
        <v/>
      </c>
      <c r="L134" s="103" t="str">
        <f t="shared" si="12"/>
        <v/>
      </c>
      <c r="M134" s="104" t="str">
        <f t="shared" si="13"/>
        <v/>
      </c>
    </row>
    <row r="135" spans="1:13" s="97" customFormat="1" ht="11.4" customHeight="1">
      <c r="A135" s="100" t="s">
        <v>504</v>
      </c>
      <c r="B135" s="104" t="s">
        <v>202</v>
      </c>
      <c r="C135" s="106">
        <v>31</v>
      </c>
      <c r="D135" s="104" t="s">
        <v>207</v>
      </c>
      <c r="E135" s="106">
        <v>36</v>
      </c>
      <c r="F135" s="104" t="s">
        <v>414</v>
      </c>
      <c r="G135" s="103" t="str">
        <f t="shared" ref="G135:G142" si="22">IF(C135&lt;&gt;E135,IF(C135&gt;E135,B135,D135),"")</f>
        <v>SPC8B1</v>
      </c>
      <c r="H135" s="108">
        <f t="shared" ref="H135:H142" si="23">IF(C135&gt;E135,IF(SUM(C135-E135)&gt;15,15,SUM(C135-E135)),IF(SUM(E135-C135)&gt;15,15,SUM(E135-C135)))</f>
        <v>5</v>
      </c>
      <c r="I135" s="103" t="str">
        <f t="shared" ref="I135:I142" si="24">IF(C135&lt;&gt;E135,IF(C135&lt;E135,B135,D135),"")</f>
        <v>IHM8B1</v>
      </c>
      <c r="J135" s="108">
        <f t="shared" ref="J135:J142" si="25">IF(C135&lt;E135,IF(SUM(C135-E135)&lt;-15,-15,SUM(C135-E135)),IF(SUM(E135-C135)&lt;-15,-15,SUM(E135-C135)))</f>
        <v>-5</v>
      </c>
      <c r="K135" s="103" t="str">
        <f t="shared" si="11"/>
        <v/>
      </c>
      <c r="L135" s="103" t="str">
        <f t="shared" si="12"/>
        <v/>
      </c>
      <c r="M135" s="104" t="str">
        <f t="shared" si="13"/>
        <v/>
      </c>
    </row>
    <row r="136" spans="1:13" s="97" customFormat="1" ht="11.4" customHeight="1">
      <c r="A136" s="100" t="s">
        <v>504</v>
      </c>
      <c r="B136" s="104" t="s">
        <v>222</v>
      </c>
      <c r="C136" s="106">
        <v>27</v>
      </c>
      <c r="D136" s="104" t="s">
        <v>452</v>
      </c>
      <c r="E136" s="106">
        <v>31</v>
      </c>
      <c r="F136" s="104" t="s">
        <v>425</v>
      </c>
      <c r="G136" s="103" t="str">
        <f t="shared" si="22"/>
        <v>JOE8B2</v>
      </c>
      <c r="H136" s="108">
        <f t="shared" si="23"/>
        <v>4</v>
      </c>
      <c r="I136" s="103" t="str">
        <f t="shared" si="24"/>
        <v>STM8B2</v>
      </c>
      <c r="J136" s="108">
        <f t="shared" si="25"/>
        <v>-4</v>
      </c>
      <c r="K136" s="103" t="str">
        <f t="shared" si="11"/>
        <v/>
      </c>
      <c r="L136" s="103" t="str">
        <f t="shared" si="12"/>
        <v/>
      </c>
      <c r="M136" s="104" t="str">
        <f t="shared" si="13"/>
        <v/>
      </c>
    </row>
    <row r="137" spans="1:13" s="97" customFormat="1" ht="11.4" customHeight="1">
      <c r="A137" s="100" t="s">
        <v>505</v>
      </c>
      <c r="B137" s="104" t="s">
        <v>283</v>
      </c>
      <c r="C137" s="106">
        <v>15</v>
      </c>
      <c r="D137" s="104" t="s">
        <v>203</v>
      </c>
      <c r="E137" s="106">
        <v>32</v>
      </c>
      <c r="F137" s="104" t="s">
        <v>418</v>
      </c>
      <c r="G137" s="103" t="str">
        <f t="shared" si="22"/>
        <v>JOE8B1</v>
      </c>
      <c r="H137" s="108">
        <f t="shared" si="23"/>
        <v>15</v>
      </c>
      <c r="I137" s="103" t="str">
        <f t="shared" si="24"/>
        <v>BRG8B2</v>
      </c>
      <c r="J137" s="108">
        <f t="shared" si="25"/>
        <v>-15</v>
      </c>
      <c r="K137" s="103" t="str">
        <f t="shared" si="11"/>
        <v/>
      </c>
      <c r="L137" s="103" t="str">
        <f t="shared" si="12"/>
        <v/>
      </c>
      <c r="M137" s="104" t="str">
        <f t="shared" si="13"/>
        <v/>
      </c>
    </row>
    <row r="138" spans="1:13" s="97" customFormat="1" ht="11.4" customHeight="1">
      <c r="A138" s="100" t="s">
        <v>505</v>
      </c>
      <c r="B138" s="104" t="s">
        <v>205</v>
      </c>
      <c r="C138" s="106">
        <v>38</v>
      </c>
      <c r="D138" s="104" t="s">
        <v>210</v>
      </c>
      <c r="E138" s="106">
        <v>43</v>
      </c>
      <c r="F138" s="104" t="s">
        <v>415</v>
      </c>
      <c r="G138" s="103" t="str">
        <f t="shared" si="22"/>
        <v>JUD8B2</v>
      </c>
      <c r="H138" s="108">
        <f t="shared" si="23"/>
        <v>5</v>
      </c>
      <c r="I138" s="103" t="str">
        <f t="shared" si="24"/>
        <v>OLA8B1</v>
      </c>
      <c r="J138" s="108">
        <f t="shared" si="25"/>
        <v>-5</v>
      </c>
      <c r="K138" s="103" t="str">
        <f t="shared" si="11"/>
        <v/>
      </c>
      <c r="L138" s="103" t="str">
        <f t="shared" si="12"/>
        <v/>
      </c>
      <c r="M138" s="104" t="str">
        <f t="shared" si="13"/>
        <v/>
      </c>
    </row>
    <row r="139" spans="1:13" s="97" customFormat="1" ht="11.4" customHeight="1">
      <c r="A139" s="100" t="s">
        <v>505</v>
      </c>
      <c r="B139" s="104" t="s">
        <v>282</v>
      </c>
      <c r="C139" s="106">
        <v>28</v>
      </c>
      <c r="D139" s="104" t="s">
        <v>201</v>
      </c>
      <c r="E139" s="106">
        <v>26</v>
      </c>
      <c r="F139" s="104" t="s">
        <v>423</v>
      </c>
      <c r="G139" s="103" t="str">
        <f t="shared" si="22"/>
        <v>SPC8B2</v>
      </c>
      <c r="H139" s="108">
        <f t="shared" si="23"/>
        <v>2</v>
      </c>
      <c r="I139" s="103" t="str">
        <f t="shared" si="24"/>
        <v>CTK8B1</v>
      </c>
      <c r="J139" s="108">
        <f t="shared" si="25"/>
        <v>-2</v>
      </c>
      <c r="K139" s="103" t="str">
        <f t="shared" si="11"/>
        <v/>
      </c>
      <c r="L139" s="103" t="str">
        <f t="shared" si="12"/>
        <v/>
      </c>
      <c r="M139" s="104" t="str">
        <f t="shared" si="13"/>
        <v/>
      </c>
    </row>
    <row r="140" spans="1:13" s="97" customFormat="1" ht="11.4" customHeight="1">
      <c r="A140" s="100" t="s">
        <v>505</v>
      </c>
      <c r="B140" s="104" t="s">
        <v>208</v>
      </c>
      <c r="C140" s="106">
        <v>18</v>
      </c>
      <c r="D140" s="104" t="s">
        <v>306</v>
      </c>
      <c r="E140" s="106">
        <v>41</v>
      </c>
      <c r="F140" s="104" t="s">
        <v>425</v>
      </c>
      <c r="G140" s="103" t="str">
        <f t="shared" si="22"/>
        <v>JUD8B3</v>
      </c>
      <c r="H140" s="108">
        <f t="shared" si="23"/>
        <v>15</v>
      </c>
      <c r="I140" s="103" t="str">
        <f t="shared" si="24"/>
        <v>STM8B1</v>
      </c>
      <c r="J140" s="108">
        <f t="shared" si="25"/>
        <v>-15</v>
      </c>
      <c r="K140" s="103" t="str">
        <f t="shared" si="11"/>
        <v/>
      </c>
      <c r="L140" s="103" t="str">
        <f t="shared" si="12"/>
        <v/>
      </c>
      <c r="M140" s="104" t="str">
        <f t="shared" si="13"/>
        <v/>
      </c>
    </row>
    <row r="141" spans="1:13" s="97" customFormat="1" ht="11.4" customHeight="1">
      <c r="A141" s="100" t="s">
        <v>506</v>
      </c>
      <c r="B141" s="104" t="s">
        <v>204</v>
      </c>
      <c r="C141" s="106">
        <v>15</v>
      </c>
      <c r="D141" s="104" t="s">
        <v>287</v>
      </c>
      <c r="E141" s="106">
        <v>0</v>
      </c>
      <c r="F141" s="104" t="s">
        <v>422</v>
      </c>
      <c r="G141" s="103" t="str">
        <f t="shared" si="22"/>
        <v>JUD8B1</v>
      </c>
      <c r="H141" s="108">
        <f t="shared" si="23"/>
        <v>15</v>
      </c>
      <c r="I141" s="103" t="str">
        <f t="shared" si="24"/>
        <v>OLA8B2</v>
      </c>
      <c r="J141" s="108">
        <f t="shared" si="25"/>
        <v>-15</v>
      </c>
      <c r="K141" s="103" t="str">
        <f t="shared" si="11"/>
        <v/>
      </c>
      <c r="L141" s="103" t="str">
        <f t="shared" si="12"/>
        <v/>
      </c>
      <c r="M141" s="104" t="str">
        <f t="shared" si="13"/>
        <v>OLA8B2</v>
      </c>
    </row>
    <row r="142" spans="1:13" s="97" customFormat="1" ht="11.4" customHeight="1">
      <c r="A142" s="100" t="s">
        <v>506</v>
      </c>
      <c r="B142" s="104" t="s">
        <v>289</v>
      </c>
      <c r="C142" s="106">
        <v>47</v>
      </c>
      <c r="D142" s="104" t="s">
        <v>200</v>
      </c>
      <c r="E142" s="106">
        <v>29</v>
      </c>
      <c r="F142" s="104" t="s">
        <v>423</v>
      </c>
      <c r="G142" s="103" t="str">
        <f t="shared" si="22"/>
        <v>SPC8B3</v>
      </c>
      <c r="H142" s="108">
        <f t="shared" si="23"/>
        <v>15</v>
      </c>
      <c r="I142" s="103" t="str">
        <f t="shared" si="24"/>
        <v>BRG8B1</v>
      </c>
      <c r="J142" s="108">
        <f t="shared" si="25"/>
        <v>-15</v>
      </c>
      <c r="K142" s="103" t="str">
        <f t="shared" si="11"/>
        <v/>
      </c>
      <c r="L142" s="103" t="str">
        <f t="shared" si="12"/>
        <v/>
      </c>
      <c r="M142" s="104" t="str">
        <f t="shared" si="13"/>
        <v/>
      </c>
    </row>
    <row r="143" spans="1:13" s="97" customFormat="1" ht="11.4" customHeight="1">
      <c r="A143" s="100" t="s">
        <v>507</v>
      </c>
      <c r="B143" s="104" t="s">
        <v>299</v>
      </c>
      <c r="C143" s="106">
        <v>0</v>
      </c>
      <c r="D143" s="104" t="s">
        <v>204</v>
      </c>
      <c r="E143" s="106">
        <v>0</v>
      </c>
      <c r="F143" s="104" t="s">
        <v>447</v>
      </c>
      <c r="G143" s="103" t="str">
        <f t="shared" ref="G143:G154" si="26">IF(C143&lt;&gt;E143,IF(C143&gt;E143,B143,D143),"")</f>
        <v/>
      </c>
      <c r="H143" s="108">
        <f t="shared" ref="H143:H154" si="27">IF(C143&gt;E143,IF(SUM(C143-E143)&gt;15,15,SUM(C143-E143)),IF(SUM(E143-C143)&gt;15,15,SUM(E143-C143)))</f>
        <v>0</v>
      </c>
      <c r="I143" s="103" t="str">
        <f t="shared" ref="I143:I154" si="28">IF(C143&lt;&gt;E143,IF(C143&lt;E143,B143,D143),"")</f>
        <v/>
      </c>
      <c r="J143" s="108">
        <f t="shared" ref="J143:J154" si="29">IF(C143&lt;E143,IF(SUM(C143-E143)&lt;-15,-15,SUM(C143-E143)),IF(SUM(E143-C143)&lt;-15,-15,SUM(E143-C143)))</f>
        <v>0</v>
      </c>
      <c r="K143" s="103" t="str">
        <f t="shared" si="11"/>
        <v/>
      </c>
      <c r="L143" s="103" t="str">
        <f t="shared" si="12"/>
        <v/>
      </c>
      <c r="M143" s="104" t="str">
        <f t="shared" si="13"/>
        <v/>
      </c>
    </row>
    <row r="144" spans="1:13" s="97" customFormat="1" ht="11.4" customHeight="1">
      <c r="A144" s="100" t="s">
        <v>508</v>
      </c>
      <c r="B144" s="104" t="s">
        <v>449</v>
      </c>
      <c r="C144" s="106">
        <v>17</v>
      </c>
      <c r="D144" s="104" t="s">
        <v>210</v>
      </c>
      <c r="E144" s="106">
        <v>47</v>
      </c>
      <c r="F144" s="104" t="s">
        <v>427</v>
      </c>
      <c r="G144" s="103" t="str">
        <f t="shared" si="26"/>
        <v>JUD8B2</v>
      </c>
      <c r="H144" s="108">
        <f t="shared" si="27"/>
        <v>15</v>
      </c>
      <c r="I144" s="103" t="str">
        <f t="shared" si="28"/>
        <v>TRN8B1</v>
      </c>
      <c r="J144" s="108">
        <f t="shared" si="29"/>
        <v>-15</v>
      </c>
      <c r="K144" s="103" t="str">
        <f t="shared" si="11"/>
        <v/>
      </c>
      <c r="L144" s="103" t="str">
        <f t="shared" si="12"/>
        <v/>
      </c>
      <c r="M144" s="104" t="str">
        <f t="shared" si="13"/>
        <v/>
      </c>
    </row>
    <row r="145" spans="1:16" s="97" customFormat="1" ht="11.4" customHeight="1">
      <c r="A145" s="100" t="s">
        <v>509</v>
      </c>
      <c r="B145" s="104" t="s">
        <v>201</v>
      </c>
      <c r="C145" s="106">
        <v>42</v>
      </c>
      <c r="D145" s="104" t="s">
        <v>283</v>
      </c>
      <c r="E145" s="106">
        <v>16</v>
      </c>
      <c r="F145" s="104" t="s">
        <v>410</v>
      </c>
      <c r="G145" s="103" t="str">
        <f t="shared" si="26"/>
        <v>CTK8B1</v>
      </c>
      <c r="H145" s="108">
        <f t="shared" si="27"/>
        <v>15</v>
      </c>
      <c r="I145" s="103" t="str">
        <f t="shared" si="28"/>
        <v>BRG8B2</v>
      </c>
      <c r="J145" s="108">
        <f t="shared" si="29"/>
        <v>-15</v>
      </c>
      <c r="K145" s="103" t="str">
        <f t="shared" si="11"/>
        <v/>
      </c>
      <c r="L145" s="103" t="str">
        <f t="shared" si="12"/>
        <v/>
      </c>
      <c r="M145" s="104" t="str">
        <f t="shared" si="13"/>
        <v/>
      </c>
    </row>
    <row r="146" spans="1:16" s="97" customFormat="1" ht="11.4" customHeight="1">
      <c r="A146" s="100" t="s">
        <v>510</v>
      </c>
      <c r="B146" s="104" t="s">
        <v>206</v>
      </c>
      <c r="C146" s="106">
        <v>62</v>
      </c>
      <c r="D146" s="104" t="s">
        <v>208</v>
      </c>
      <c r="E146" s="106">
        <v>9</v>
      </c>
      <c r="F146" s="104" t="s">
        <v>424</v>
      </c>
      <c r="G146" s="103" t="str">
        <f t="shared" si="26"/>
        <v>SCL8B1</v>
      </c>
      <c r="H146" s="108">
        <f t="shared" si="27"/>
        <v>15</v>
      </c>
      <c r="I146" s="103" t="str">
        <f t="shared" si="28"/>
        <v>STM8B1</v>
      </c>
      <c r="J146" s="108">
        <f t="shared" si="29"/>
        <v>-15</v>
      </c>
      <c r="K146" s="103" t="str">
        <f t="shared" si="11"/>
        <v/>
      </c>
      <c r="L146" s="103" t="str">
        <f t="shared" si="12"/>
        <v/>
      </c>
      <c r="M146" s="104" t="str">
        <f t="shared" si="13"/>
        <v/>
      </c>
    </row>
    <row r="147" spans="1:16" s="97" customFormat="1" ht="11.4" customHeight="1">
      <c r="A147" s="100" t="s">
        <v>511</v>
      </c>
      <c r="B147" s="104" t="s">
        <v>289</v>
      </c>
      <c r="C147" s="106">
        <v>50</v>
      </c>
      <c r="D147" s="104" t="s">
        <v>323</v>
      </c>
      <c r="E147" s="106">
        <v>47</v>
      </c>
      <c r="F147" s="104" t="s">
        <v>420</v>
      </c>
      <c r="G147" s="103" t="str">
        <f t="shared" si="26"/>
        <v>SPC8B3</v>
      </c>
      <c r="H147" s="108">
        <f t="shared" si="27"/>
        <v>3</v>
      </c>
      <c r="I147" s="103" t="str">
        <f t="shared" si="28"/>
        <v>SJN8B2</v>
      </c>
      <c r="J147" s="108">
        <f t="shared" si="29"/>
        <v>-3</v>
      </c>
      <c r="K147" s="103" t="str">
        <f t="shared" si="11"/>
        <v/>
      </c>
      <c r="L147" s="103" t="str">
        <f t="shared" si="12"/>
        <v/>
      </c>
      <c r="M147" s="104" t="str">
        <f t="shared" si="13"/>
        <v/>
      </c>
    </row>
    <row r="148" spans="1:16" s="97" customFormat="1" ht="11.4" customHeight="1">
      <c r="A148" s="100" t="s">
        <v>512</v>
      </c>
      <c r="B148" s="104" t="s">
        <v>256</v>
      </c>
      <c r="C148" s="106">
        <v>36</v>
      </c>
      <c r="D148" s="104" t="s">
        <v>222</v>
      </c>
      <c r="E148" s="106">
        <v>38</v>
      </c>
      <c r="F148" s="104" t="s">
        <v>414</v>
      </c>
      <c r="G148" s="103" t="str">
        <f t="shared" si="26"/>
        <v>STM8B2</v>
      </c>
      <c r="H148" s="108">
        <f t="shared" si="27"/>
        <v>2</v>
      </c>
      <c r="I148" s="103" t="str">
        <f t="shared" si="28"/>
        <v>IHM8B2</v>
      </c>
      <c r="J148" s="108">
        <f t="shared" si="29"/>
        <v>-2</v>
      </c>
      <c r="K148" s="103" t="str">
        <f t="shared" si="11"/>
        <v/>
      </c>
      <c r="L148" s="103" t="str">
        <f t="shared" si="12"/>
        <v/>
      </c>
      <c r="M148" s="104" t="str">
        <f t="shared" si="13"/>
        <v/>
      </c>
    </row>
    <row r="149" spans="1:16" s="97" customFormat="1" ht="11.4" customHeight="1">
      <c r="A149" s="100" t="s">
        <v>512</v>
      </c>
      <c r="B149" s="104" t="s">
        <v>287</v>
      </c>
      <c r="C149" s="106">
        <v>30</v>
      </c>
      <c r="D149" s="104" t="s">
        <v>255</v>
      </c>
      <c r="E149" s="106">
        <v>24</v>
      </c>
      <c r="F149" s="104" t="s">
        <v>415</v>
      </c>
      <c r="G149" s="103" t="str">
        <f>IF(C149&lt;&gt;E149,IF(C149&gt;E149,B149,D149),"")</f>
        <v>OLA8B2</v>
      </c>
      <c r="H149" s="108">
        <f>IF(C149&gt;E149,IF(SUM(C149-E149)&gt;15,15,SUM(C149-E149)),IF(SUM(E149-C149)&gt;15,15,SUM(E149-C149)))</f>
        <v>6</v>
      </c>
      <c r="I149" s="103" t="str">
        <f>IF(C149&lt;&gt;E149,IF(C149&lt;E149,B149,D149),"")</f>
        <v>SCS8B1</v>
      </c>
      <c r="J149" s="108">
        <f>IF(C149&lt;E149,IF(SUM(C149-E149)&lt;-15,-15,SUM(C149-E149)),IF(SUM(E149-C149)&lt;-15,-15,SUM(E149-C149)))</f>
        <v>-6</v>
      </c>
      <c r="K149" s="103" t="str">
        <f t="shared" si="11"/>
        <v/>
      </c>
      <c r="L149" s="103" t="str">
        <f t="shared" si="12"/>
        <v/>
      </c>
      <c r="M149" s="104" t="str">
        <f>IF(C149=15,IF(E149=0,D149,""),IF(E149=15,IF(C149=0,B149,""),""))</f>
        <v/>
      </c>
    </row>
    <row r="150" spans="1:16" s="97" customFormat="1" ht="11.4" customHeight="1">
      <c r="A150" s="100" t="s">
        <v>512</v>
      </c>
      <c r="B150" s="104" t="s">
        <v>207</v>
      </c>
      <c r="C150" s="106">
        <v>34</v>
      </c>
      <c r="D150" s="104" t="s">
        <v>288</v>
      </c>
      <c r="E150" s="106">
        <v>38</v>
      </c>
      <c r="F150" s="104" t="s">
        <v>420</v>
      </c>
      <c r="G150" s="103" t="str">
        <f>IF(C150&lt;&gt;E150,IF(C150&gt;E150,B150,D150),"")</f>
        <v>SJN8B1</v>
      </c>
      <c r="H150" s="108">
        <f>IF(C150&gt;E150,IF(SUM(C150-E150)&gt;15,15,SUM(C150-E150)),IF(SUM(E150-C150)&gt;15,15,SUM(E150-C150)))</f>
        <v>4</v>
      </c>
      <c r="I150" s="103" t="str">
        <f>IF(C150&lt;&gt;E150,IF(C150&lt;E150,B150,D150),"")</f>
        <v>SPC8B1</v>
      </c>
      <c r="J150" s="108">
        <f>IF(C150&lt;E150,IF(SUM(C150-E150)&lt;-15,-15,SUM(C150-E150)),IF(SUM(E150-C150)&lt;-15,-15,SUM(E150-C150)))</f>
        <v>-4</v>
      </c>
      <c r="K150" s="103" t="str">
        <f t="shared" si="11"/>
        <v/>
      </c>
      <c r="L150" s="103" t="str">
        <f t="shared" si="12"/>
        <v/>
      </c>
      <c r="M150" s="104" t="str">
        <f>IF(C150=15,IF(E150=0,D150,""),IF(E150=15,IF(C150=0,B150,""),""))</f>
        <v/>
      </c>
    </row>
    <row r="151" spans="1:16" s="97" customFormat="1" ht="11.4" customHeight="1">
      <c r="A151" s="100" t="s">
        <v>513</v>
      </c>
      <c r="B151" s="104" t="s">
        <v>205</v>
      </c>
      <c r="C151" s="106">
        <v>36</v>
      </c>
      <c r="D151" s="104" t="s">
        <v>306</v>
      </c>
      <c r="E151" s="106">
        <v>49</v>
      </c>
      <c r="F151" s="104" t="s">
        <v>415</v>
      </c>
      <c r="G151" s="103" t="str">
        <f>IF(C151&lt;&gt;E151,IF(C151&gt;E151,B151,D151),"")</f>
        <v>JUD8B3</v>
      </c>
      <c r="H151" s="108">
        <f>IF(C151&gt;E151,IF(SUM(C151-E151)&gt;15,15,SUM(C151-E151)),IF(SUM(E151-C151)&gt;15,15,SUM(E151-C151)))</f>
        <v>13</v>
      </c>
      <c r="I151" s="103" t="str">
        <f>IF(C151&lt;&gt;E151,IF(C151&lt;E151,B151,D151),"")</f>
        <v>OLA8B1</v>
      </c>
      <c r="J151" s="108">
        <f>IF(C151&lt;E151,IF(SUM(C151-E151)&lt;-15,-15,SUM(C151-E151)),IF(SUM(E151-C151)&lt;-15,-15,SUM(E151-C151)))</f>
        <v>-13</v>
      </c>
      <c r="K151" s="103" t="str">
        <f t="shared" si="11"/>
        <v/>
      </c>
      <c r="L151" s="103" t="str">
        <f t="shared" si="12"/>
        <v/>
      </c>
      <c r="M151" s="104" t="str">
        <f>IF(C151=15,IF(E151=0,D151,""),IF(E151=15,IF(C151=0,B151,""),""))</f>
        <v/>
      </c>
    </row>
    <row r="152" spans="1:16" s="97" customFormat="1" ht="11.4" customHeight="1">
      <c r="A152" s="100" t="s">
        <v>514</v>
      </c>
      <c r="B152" s="104" t="s">
        <v>452</v>
      </c>
      <c r="C152" s="106">
        <v>25</v>
      </c>
      <c r="D152" s="104" t="s">
        <v>202</v>
      </c>
      <c r="E152" s="106">
        <v>45</v>
      </c>
      <c r="F152" s="101" t="s">
        <v>421</v>
      </c>
      <c r="G152" s="103" t="str">
        <f t="shared" si="26"/>
        <v>IHM8B1</v>
      </c>
      <c r="H152" s="108">
        <f t="shared" si="27"/>
        <v>15</v>
      </c>
      <c r="I152" s="103" t="str">
        <f t="shared" si="28"/>
        <v>JOE8B2</v>
      </c>
      <c r="J152" s="108">
        <f t="shared" si="29"/>
        <v>-15</v>
      </c>
      <c r="K152" s="103" t="str">
        <f t="shared" si="11"/>
        <v/>
      </c>
      <c r="L152" s="103" t="str">
        <f t="shared" si="12"/>
        <v/>
      </c>
      <c r="M152" s="104" t="str">
        <f t="shared" si="13"/>
        <v/>
      </c>
    </row>
    <row r="153" spans="1:16" s="97" customFormat="1" ht="11.4" customHeight="1">
      <c r="A153" s="100" t="s">
        <v>515</v>
      </c>
      <c r="B153" s="104" t="s">
        <v>203</v>
      </c>
      <c r="C153" s="106">
        <v>40</v>
      </c>
      <c r="D153" s="104" t="s">
        <v>455</v>
      </c>
      <c r="E153" s="106">
        <v>29</v>
      </c>
      <c r="F153" s="101" t="s">
        <v>421</v>
      </c>
      <c r="G153" s="103" t="str">
        <f t="shared" si="26"/>
        <v>JOE8B1</v>
      </c>
      <c r="H153" s="108">
        <f t="shared" si="27"/>
        <v>11</v>
      </c>
      <c r="I153" s="103" t="str">
        <f t="shared" si="28"/>
        <v>OLA8B3</v>
      </c>
      <c r="J153" s="108">
        <f t="shared" si="29"/>
        <v>-11</v>
      </c>
      <c r="K153" s="103" t="str">
        <f t="shared" si="11"/>
        <v/>
      </c>
      <c r="L153" s="103" t="str">
        <f t="shared" si="12"/>
        <v/>
      </c>
      <c r="M153" s="104" t="str">
        <f t="shared" si="13"/>
        <v/>
      </c>
    </row>
    <row r="154" spans="1:16" s="97" customFormat="1" ht="11.4" customHeight="1">
      <c r="A154" s="100" t="s">
        <v>516</v>
      </c>
      <c r="B154" s="104" t="s">
        <v>200</v>
      </c>
      <c r="C154" s="106">
        <v>36</v>
      </c>
      <c r="D154" s="104" t="s">
        <v>282</v>
      </c>
      <c r="E154" s="106">
        <v>24</v>
      </c>
      <c r="F154" s="101" t="s">
        <v>418</v>
      </c>
      <c r="G154" s="103" t="str">
        <f t="shared" si="26"/>
        <v>BRG8B1</v>
      </c>
      <c r="H154" s="108">
        <f t="shared" si="27"/>
        <v>12</v>
      </c>
      <c r="I154" s="103" t="str">
        <f t="shared" si="28"/>
        <v>SPC8B2</v>
      </c>
      <c r="J154" s="108">
        <f t="shared" si="29"/>
        <v>-12</v>
      </c>
      <c r="K154" s="103" t="str">
        <f t="shared" si="11"/>
        <v/>
      </c>
      <c r="L154" s="103" t="str">
        <f t="shared" si="12"/>
        <v/>
      </c>
      <c r="M154" s="104" t="str">
        <f t="shared" si="13"/>
        <v/>
      </c>
    </row>
    <row r="155" spans="1:16">
      <c r="O155" s="97"/>
      <c r="P155" s="97"/>
    </row>
    <row r="156" spans="1:16">
      <c r="O156" s="97"/>
      <c r="P156" s="97"/>
    </row>
  </sheetData>
  <sortState ref="B9:L31">
    <sortCondition ref="B9:B31"/>
  </sortState>
  <phoneticPr fontId="0" type="noConversion"/>
  <pageMargins left="0.75" right="0.75" top="1" bottom="1" header="0.5" footer="0.5"/>
  <pageSetup scale="41" orientation="portrait" r:id="rId1"/>
  <headerFooter alignWithMargins="0"/>
  <rowBreaks count="1" manualBreakCount="1">
    <brk id="77" max="16383" man="1"/>
  </rowBreaks>
  <drawing r:id="rId2"/>
</worksheet>
</file>

<file path=xl/worksheets/sheet14.xml><?xml version="1.0" encoding="utf-8"?>
<worksheet xmlns="http://schemas.openxmlformats.org/spreadsheetml/2006/main" xmlns:r="http://schemas.openxmlformats.org/officeDocument/2006/relationships">
  <dimension ref="A1:AK82"/>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c r="O4" s="2"/>
    </row>
    <row r="5" spans="1:16" s="1" customFormat="1" ht="12.6" customHeight="1">
      <c r="A5" s="1" t="s">
        <v>211</v>
      </c>
      <c r="O5" s="2"/>
    </row>
    <row r="6" spans="1:16" s="1" customFormat="1" ht="12.6" customHeight="1">
      <c r="A6" s="1" t="str">
        <f>'8B Standings'!A6</f>
        <v>2012-2013 Season</v>
      </c>
      <c r="O6" s="2"/>
    </row>
    <row r="7" spans="1:16" ht="11.4" customHeight="1"/>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28</v>
      </c>
      <c r="D9" s="21">
        <f>COUNTIF($G$23:$G$82,C9)</f>
        <v>9</v>
      </c>
      <c r="E9" s="21">
        <f>COUNTIF($I$23:$I$82,C9)</f>
        <v>0</v>
      </c>
      <c r="F9" s="84">
        <f>SUM(COUNTIF($K$23:$K$82,C9)+COUNTIF($L$23:$L$82,C9))</f>
        <v>0</v>
      </c>
      <c r="G9" s="21">
        <f>SUM((D9*2)+(F9))</f>
        <v>18</v>
      </c>
      <c r="H9" s="21">
        <f>SUM(SUMIF($B$23:$B$82,C9,$C$23:$C$82)+SUMIF($D$23:$D$82,C9,$E$23:$E$82))</f>
        <v>378</v>
      </c>
      <c r="I9" s="21">
        <f>SUM(SUMIF($B$23:$B$82,C9,$E$23:$E$82)+SUMIF($D$23:$D$82,C9,$C$23:$C$82))</f>
        <v>164</v>
      </c>
      <c r="J9" s="85">
        <f>SUM(SUMIF($G$23:$G$82,C9,$H$23:$H$82)+SUMIF($I$23:$I$82,C9,$J$23:$J$82))</f>
        <v>116</v>
      </c>
      <c r="K9" s="86">
        <f>SUM((D9/SUM(D9+E9+F9))/100)</f>
        <v>0.01</v>
      </c>
      <c r="L9" s="21">
        <f>COUNTIF($M$23:$M$82,C9)</f>
        <v>0</v>
      </c>
      <c r="O9" s="2" t="s">
        <v>632</v>
      </c>
    </row>
    <row r="10" spans="1:16" ht="11.4" customHeight="1">
      <c r="B10" s="21">
        <v>2</v>
      </c>
      <c r="C10" s="92" t="s">
        <v>27</v>
      </c>
      <c r="D10" s="21">
        <f>COUNTIF($G$23:$G$82,C10)</f>
        <v>8</v>
      </c>
      <c r="E10" s="21">
        <f>COUNTIF($I$23:$I$82,C10)</f>
        <v>1</v>
      </c>
      <c r="F10" s="84">
        <f>SUM(COUNTIF($K$23:$K$82,C10)+COUNTIF($L$23:$L$82,C10))</f>
        <v>0</v>
      </c>
      <c r="G10" s="21">
        <f>SUM((D10*2)+(F10))</f>
        <v>16</v>
      </c>
      <c r="H10" s="21">
        <f>SUM(SUMIF($B$23:$B$82,C10,$C$23:$C$82)+SUMIF($D$23:$D$82,C10,$E$23:$E$82))</f>
        <v>313</v>
      </c>
      <c r="I10" s="21">
        <f>SUM(SUMIF($B$23:$B$82,C10,$E$23:$E$82)+SUMIF($D$23:$D$82,C10,$C$23:$C$82))</f>
        <v>139</v>
      </c>
      <c r="J10" s="85">
        <f>SUM(SUMIF($G$23:$G$82,C10,$H$23:$H$82)+SUMIF($I$23:$I$82,C10,$J$23:$J$82))</f>
        <v>101</v>
      </c>
      <c r="K10" s="86">
        <f>SUM((D10/SUM(D10+E10+F10))/100)</f>
        <v>8.8888888888888889E-3</v>
      </c>
      <c r="L10" s="21">
        <f>COUNTIF($M$23:$M$82,C10)</f>
        <v>0</v>
      </c>
      <c r="O10" s="2" t="s">
        <v>630</v>
      </c>
    </row>
    <row r="11" spans="1:16" ht="11.4" customHeight="1">
      <c r="B11" s="21">
        <v>3</v>
      </c>
      <c r="C11" s="92" t="s">
        <v>327</v>
      </c>
      <c r="D11" s="21">
        <f>COUNTIF($G$23:$G$82,C11)</f>
        <v>7</v>
      </c>
      <c r="E11" s="21">
        <f>COUNTIF($I$23:$I$82,C11)</f>
        <v>2</v>
      </c>
      <c r="F11" s="84">
        <f>SUM(COUNTIF($K$23:$K$82,C11)+COUNTIF($L$23:$L$82,C11))</f>
        <v>0</v>
      </c>
      <c r="G11" s="21">
        <f>SUM((D11*2)+(F11))</f>
        <v>14</v>
      </c>
      <c r="H11" s="21">
        <f>SUM(SUMIF($B$23:$B$82,C11,$C$23:$C$82)+SUMIF($D$23:$D$82,C11,$E$23:$E$82))</f>
        <v>313</v>
      </c>
      <c r="I11" s="21">
        <f>SUM(SUMIF($B$23:$B$82,C11,$E$23:$E$82)+SUMIF($D$23:$D$82,C11,$C$23:$C$82))</f>
        <v>134</v>
      </c>
      <c r="J11" s="85">
        <f>SUM(SUMIF($G$23:$G$82,C11,$H$23:$H$82)+SUMIF($I$23:$I$82,C11,$J$23:$J$82))</f>
        <v>84</v>
      </c>
      <c r="K11" s="86">
        <f>SUM((D11/SUM(D11+E11+F11))/100)</f>
        <v>7.7777777777777776E-3</v>
      </c>
      <c r="L11" s="21">
        <f>COUNTIF($M$23:$M$82,C11)</f>
        <v>0</v>
      </c>
      <c r="N11" s="1"/>
      <c r="O11" s="1"/>
    </row>
    <row r="12" spans="1:16" ht="11.4" customHeight="1">
      <c r="B12" s="21">
        <v>4</v>
      </c>
      <c r="C12" s="110" t="s">
        <v>32</v>
      </c>
      <c r="D12" s="21">
        <f>COUNTIF($G$23:$G$82,C12)</f>
        <v>7</v>
      </c>
      <c r="E12" s="21">
        <f>COUNTIF($I$23:$I$82,C12)</f>
        <v>2</v>
      </c>
      <c r="F12" s="84">
        <f>SUM(COUNTIF($K$23:$K$82,C12)+COUNTIF($L$23:$L$82,C12))</f>
        <v>0</v>
      </c>
      <c r="G12" s="21">
        <f>SUM((D12*2)+(F12))</f>
        <v>14</v>
      </c>
      <c r="H12" s="21">
        <f>SUM(SUMIF($B$23:$B$82,C12,$C$23:$C$82)+SUMIF($D$23:$D$82,C12,$E$23:$E$82))</f>
        <v>162</v>
      </c>
      <c r="I12" s="21">
        <f>SUM(SUMIF($B$23:$B$82,C12,$E$23:$E$82)+SUMIF($D$23:$D$82,C12,$C$23:$C$82))</f>
        <v>98</v>
      </c>
      <c r="J12" s="85">
        <f>SUM(SUMIF($G$23:$G$82,C12,$H$23:$H$82)+SUMIF($I$23:$I$82,C12,$J$23:$J$82))</f>
        <v>63</v>
      </c>
      <c r="K12" s="86">
        <f>SUM((D12/SUM(D12+E12+F12))/100)</f>
        <v>7.7777777777777776E-3</v>
      </c>
      <c r="L12" s="21">
        <f>COUNTIF($M$23:$M$82,C12)</f>
        <v>0</v>
      </c>
      <c r="N12" s="1" t="s">
        <v>304</v>
      </c>
      <c r="O12" s="1"/>
    </row>
    <row r="13" spans="1:16" ht="11.4" customHeight="1">
      <c r="B13" s="21">
        <v>5</v>
      </c>
      <c r="C13" s="92" t="s">
        <v>29</v>
      </c>
      <c r="D13" s="21">
        <f>COUNTIF($G$23:$G$82,C13)</f>
        <v>5</v>
      </c>
      <c r="E13" s="21">
        <f>COUNTIF($I$23:$I$82,C13)</f>
        <v>4</v>
      </c>
      <c r="F13" s="84">
        <f>SUM(COUNTIF($K$23:$K$82,C13)+COUNTIF($L$23:$L$82,C13))</f>
        <v>0</v>
      </c>
      <c r="G13" s="21">
        <f>SUM((D13*2)+(F13))</f>
        <v>10</v>
      </c>
      <c r="H13" s="21">
        <f>SUM(SUMIF($B$23:$B$82,C13,$C$23:$C$82)+SUMIF($D$23:$D$82,C13,$E$23:$E$82))</f>
        <v>234</v>
      </c>
      <c r="I13" s="21">
        <f>SUM(SUMIF($B$23:$B$82,C13,$E$23:$E$82)+SUMIF($D$23:$D$82,C13,$C$23:$C$82))</f>
        <v>194</v>
      </c>
      <c r="J13" s="85">
        <f>SUM(SUMIF($G$23:$G$82,C13,$H$23:$H$82)+SUMIF($I$23:$I$82,C13,$J$23:$J$82))</f>
        <v>13</v>
      </c>
      <c r="K13" s="86">
        <f>SUM((D13/SUM(D13+E13+F13))/100)</f>
        <v>5.5555555555555558E-3</v>
      </c>
      <c r="L13" s="21">
        <f>COUNTIF($M$23:$M$82,C13)</f>
        <v>0</v>
      </c>
      <c r="O13" s="2" t="s">
        <v>338</v>
      </c>
    </row>
    <row r="14" spans="1:16" ht="11.4" customHeight="1">
      <c r="B14" s="21">
        <v>6</v>
      </c>
      <c r="C14" s="110" t="s">
        <v>326</v>
      </c>
      <c r="D14" s="21">
        <f>COUNTIF($G$23:$G$82,C14)</f>
        <v>4</v>
      </c>
      <c r="E14" s="21">
        <f>COUNTIF($I$23:$I$82,C14)</f>
        <v>5</v>
      </c>
      <c r="F14" s="84">
        <f>SUM(COUNTIF($K$23:$K$82,C14)+COUNTIF($L$23:$L$82,C14))</f>
        <v>0</v>
      </c>
      <c r="G14" s="21">
        <f>SUM((D14*2)+(F14))</f>
        <v>8</v>
      </c>
      <c r="H14" s="21">
        <f>SUM(SUMIF($B$23:$B$82,C14,$C$23:$C$82)+SUMIF($D$23:$D$82,C14,$E$23:$E$82))</f>
        <v>159</v>
      </c>
      <c r="I14" s="21">
        <f>SUM(SUMIF($B$23:$B$82,C14,$E$23:$E$82)+SUMIF($D$23:$D$82,C14,$C$23:$C$82))</f>
        <v>216</v>
      </c>
      <c r="J14" s="85">
        <f>SUM(SUMIF($G$23:$G$82,C14,$H$23:$H$82)+SUMIF($I$23:$I$82,C14,$J$23:$J$82))</f>
        <v>-23</v>
      </c>
      <c r="K14" s="86">
        <f>SUM((D14/SUM(D14+E14+F14))/100)</f>
        <v>4.4444444444444444E-3</v>
      </c>
      <c r="L14" s="21">
        <f>COUNTIF($M$23:$M$82,C14)</f>
        <v>0</v>
      </c>
      <c r="N14" s="1"/>
      <c r="O14" s="1"/>
      <c r="P14" s="2" t="s">
        <v>301</v>
      </c>
    </row>
    <row r="15" spans="1:16" ht="11.4" customHeight="1">
      <c r="B15" s="21">
        <v>7</v>
      </c>
      <c r="C15" s="92" t="s">
        <v>328</v>
      </c>
      <c r="D15" s="21">
        <f>COUNTIF($G$23:$G$82,C15)</f>
        <v>3</v>
      </c>
      <c r="E15" s="21">
        <f>COUNTIF($I$23:$I$82,C15)</f>
        <v>6</v>
      </c>
      <c r="F15" s="84">
        <f>SUM(COUNTIF($K$23:$K$82,C15)+COUNTIF($L$23:$L$82,C15))</f>
        <v>0</v>
      </c>
      <c r="G15" s="21">
        <f>SUM((D15*2)+(F15))</f>
        <v>6</v>
      </c>
      <c r="H15" s="21">
        <f>SUM(SUMIF($B$23:$B$82,C15,$C$23:$C$82)+SUMIF($D$23:$D$82,C15,$E$23:$E$82))</f>
        <v>148</v>
      </c>
      <c r="I15" s="21">
        <f>SUM(SUMIF($B$23:$B$82,C15,$E$23:$E$82)+SUMIF($D$23:$D$82,C15,$C$23:$C$82))</f>
        <v>262</v>
      </c>
      <c r="J15" s="85">
        <f>SUM(SUMIF($G$23:$G$82,C15,$H$23:$H$82)+SUMIF($I$23:$I$82,C15,$J$23:$J$82))</f>
        <v>-59</v>
      </c>
      <c r="K15" s="86">
        <f>SUM((D15/SUM(D15+E15+F15))/100)</f>
        <v>3.3333333333333331E-3</v>
      </c>
      <c r="L15" s="21">
        <f>COUNTIF($M$23:$M$82,C15)</f>
        <v>1</v>
      </c>
      <c r="N15" s="1"/>
      <c r="P15" s="2" t="s">
        <v>723</v>
      </c>
    </row>
    <row r="16" spans="1:16" ht="11.4" customHeight="1">
      <c r="B16" s="21">
        <v>8</v>
      </c>
      <c r="C16" s="110" t="s">
        <v>221</v>
      </c>
      <c r="D16" s="21">
        <f>COUNTIF($G$23:$G$82,C16)</f>
        <v>3</v>
      </c>
      <c r="E16" s="21">
        <f>COUNTIF($I$23:$I$82,C16)</f>
        <v>6</v>
      </c>
      <c r="F16" s="84">
        <f>SUM(COUNTIF($K$23:$K$82,C16)+COUNTIF($L$23:$L$82,C16))</f>
        <v>0</v>
      </c>
      <c r="G16" s="21">
        <f>SUM((D16*2)+(F16))</f>
        <v>6</v>
      </c>
      <c r="H16" s="21">
        <f>SUM(SUMIF($B$23:$B$82,C16,$C$23:$C$82)+SUMIF($D$23:$D$82,C16,$E$23:$E$82))</f>
        <v>115</v>
      </c>
      <c r="I16" s="21">
        <f>SUM(SUMIF($B$23:$B$82,C16,$E$23:$E$82)+SUMIF($D$23:$D$82,C16,$C$23:$C$82))</f>
        <v>199</v>
      </c>
      <c r="J16" s="85">
        <f>SUM(SUMIF($G$23:$G$82,C16,$H$23:$H$82)+SUMIF($I$23:$I$82,C16,$J$23:$J$82))</f>
        <v>-52</v>
      </c>
      <c r="K16" s="86">
        <f>SUM((D16/SUM(D16+E16+F16))/100)</f>
        <v>3.3333333333333331E-3</v>
      </c>
      <c r="L16" s="21">
        <f>COUNTIF($M$23:$M$82,C16)</f>
        <v>0</v>
      </c>
      <c r="N16" s="1"/>
      <c r="O16" s="1"/>
      <c r="P16" s="2" t="s">
        <v>724</v>
      </c>
    </row>
    <row r="17" spans="1:37" ht="11.4" customHeight="1">
      <c r="B17" s="21">
        <v>9</v>
      </c>
      <c r="C17" s="110" t="s">
        <v>31</v>
      </c>
      <c r="D17" s="21">
        <f>COUNTIF($G$23:$G$82,C17)</f>
        <v>3</v>
      </c>
      <c r="E17" s="21">
        <f>COUNTIF($I$23:$I$82,C17)</f>
        <v>6</v>
      </c>
      <c r="F17" s="84">
        <f>SUM(COUNTIF($K$23:$K$82,C17)+COUNTIF($L$23:$L$82,C17))</f>
        <v>0</v>
      </c>
      <c r="G17" s="21">
        <f>SUM((D17*2)+(F17))</f>
        <v>6</v>
      </c>
      <c r="H17" s="21">
        <f>SUM(SUMIF($B$23:$B$82,C17,$C$23:$C$82)+SUMIF($D$23:$D$82,C17,$E$23:$E$82))</f>
        <v>148</v>
      </c>
      <c r="I17" s="21">
        <f>SUM(SUMIF($B$23:$B$82,C17,$E$23:$E$82)+SUMIF($D$23:$D$82,C17,$C$23:$C$82))</f>
        <v>211</v>
      </c>
      <c r="J17" s="85">
        <f>SUM(SUMIF($G$23:$G$82,C17,$H$23:$H$82)+SUMIF($I$23:$I$82,C17,$J$23:$J$82))</f>
        <v>-37</v>
      </c>
      <c r="K17" s="86">
        <f>SUM((D17/SUM(D17+E17+F17))/100)</f>
        <v>3.3333333333333331E-3</v>
      </c>
      <c r="L17" s="21">
        <f>COUNTIF($M$23:$M$82,C17)</f>
        <v>0</v>
      </c>
      <c r="N17" s="1"/>
      <c r="O17" s="2" t="s">
        <v>631</v>
      </c>
    </row>
    <row r="18" spans="1:37" ht="11.4" customHeight="1">
      <c r="B18" s="21">
        <v>10</v>
      </c>
      <c r="C18" s="110" t="s">
        <v>30</v>
      </c>
      <c r="D18" s="21">
        <f>COUNTIF($G$23:$G$82,C18)</f>
        <v>1</v>
      </c>
      <c r="E18" s="21">
        <f>COUNTIF($I$23:$I$82,C18)</f>
        <v>8</v>
      </c>
      <c r="F18" s="84">
        <f>SUM(COUNTIF($K$23:$K$82,C18)+COUNTIF($L$23:$L$82,C18))</f>
        <v>0</v>
      </c>
      <c r="G18" s="21">
        <f>SUM((D18*2)+(F18))</f>
        <v>2</v>
      </c>
      <c r="H18" s="21">
        <f>SUM(SUMIF($B$23:$B$82,C18,$C$23:$C$82)+SUMIF($D$23:$D$82,C18,$E$23:$E$82))</f>
        <v>125</v>
      </c>
      <c r="I18" s="21">
        <f>SUM(SUMIF($B$23:$B$82,C18,$E$23:$E$82)+SUMIF($D$23:$D$82,C18,$C$23:$C$82))</f>
        <v>262</v>
      </c>
      <c r="J18" s="85">
        <f>SUM(SUMIF($G$23:$G$82,C18,$H$23:$H$82)+SUMIF($I$23:$I$82,C18,$J$23:$J$82))</f>
        <v>-84</v>
      </c>
      <c r="K18" s="86">
        <f>SUM((D18/SUM(D18+E18+F18))/100)</f>
        <v>1.1111111111111111E-3</v>
      </c>
      <c r="L18" s="21">
        <f>COUNTIF($M$23:$M$82,C18)</f>
        <v>1</v>
      </c>
      <c r="N18" s="1"/>
      <c r="O18" s="1"/>
      <c r="P18" s="2" t="s">
        <v>725</v>
      </c>
    </row>
    <row r="19" spans="1:37" ht="11.4" customHeight="1">
      <c r="B19" s="21">
        <v>11</v>
      </c>
      <c r="C19" s="110" t="s">
        <v>26</v>
      </c>
      <c r="D19" s="21">
        <f>COUNTIF($G$23:$G$82,C19)</f>
        <v>0</v>
      </c>
      <c r="E19" s="21">
        <f>COUNTIF($I$23:$I$82,C19)</f>
        <v>10</v>
      </c>
      <c r="F19" s="84">
        <f>SUM(COUNTIF($K$23:$K$82,C19)+COUNTIF($L$23:$L$82,C19))</f>
        <v>0</v>
      </c>
      <c r="G19" s="21">
        <f>SUM((D19*2)+(F19))</f>
        <v>0</v>
      </c>
      <c r="H19" s="21">
        <f>SUM(SUMIF($B$23:$B$82,C19,$C$23:$C$82)+SUMIF($D$23:$D$82,C19,$E$23:$E$82))</f>
        <v>105</v>
      </c>
      <c r="I19" s="21">
        <f>SUM(SUMIF($B$23:$B$82,C19,$E$23:$E$82)+SUMIF($D$23:$D$82,C19,$C$23:$C$82))</f>
        <v>321</v>
      </c>
      <c r="J19" s="85">
        <f>SUM(SUMIF($G$23:$G$82,C19,$H$23:$H$82)+SUMIF($I$23:$I$82,C19,$J$23:$J$82))</f>
        <v>-122</v>
      </c>
      <c r="K19" s="86">
        <f>SUM((D19/SUM(D19+E19+F19))/100)</f>
        <v>0</v>
      </c>
      <c r="L19" s="21">
        <f>COUNTIF($M$23:$M$82,C19)</f>
        <v>0</v>
      </c>
      <c r="N19" s="1"/>
      <c r="O19" s="1"/>
    </row>
    <row r="20" spans="1:37" ht="11.4" customHeight="1">
      <c r="B20" s="38"/>
      <c r="C20" s="87"/>
      <c r="D20" s="38"/>
      <c r="E20" s="38"/>
      <c r="F20" s="88"/>
      <c r="G20" s="38"/>
      <c r="H20" s="38"/>
      <c r="I20" s="38"/>
      <c r="J20" s="89"/>
      <c r="K20" s="90"/>
      <c r="L20" s="38"/>
      <c r="N20" s="1"/>
      <c r="O20" s="1"/>
    </row>
    <row r="21" spans="1:37" ht="11.4" customHeight="1">
      <c r="B21" s="38"/>
      <c r="C21" s="87"/>
      <c r="D21" s="38"/>
      <c r="E21" s="38"/>
      <c r="F21" s="88"/>
      <c r="G21" s="38"/>
      <c r="H21" s="38"/>
      <c r="I21" s="38"/>
      <c r="J21" s="89"/>
      <c r="K21" s="90"/>
      <c r="L21" s="38"/>
      <c r="N21" s="1"/>
    </row>
    <row r="22" spans="1:37" ht="11.4" customHeight="1">
      <c r="A22" s="18" t="s">
        <v>149</v>
      </c>
      <c r="B22" s="18" t="s">
        <v>122</v>
      </c>
      <c r="C22" s="22" t="s">
        <v>125</v>
      </c>
      <c r="D22" s="18" t="s">
        <v>123</v>
      </c>
      <c r="E22" s="22" t="s">
        <v>125</v>
      </c>
      <c r="F22" s="27" t="s">
        <v>120</v>
      </c>
      <c r="G22" s="22" t="s">
        <v>225</v>
      </c>
      <c r="H22" s="22" t="s">
        <v>223</v>
      </c>
      <c r="I22" s="22" t="s">
        <v>226</v>
      </c>
      <c r="J22" s="22" t="s">
        <v>223</v>
      </c>
      <c r="K22" s="22" t="s">
        <v>227</v>
      </c>
      <c r="L22" s="22" t="s">
        <v>227</v>
      </c>
      <c r="M22" s="28" t="s">
        <v>224</v>
      </c>
      <c r="N22" s="1"/>
      <c r="O22" s="1"/>
    </row>
    <row r="23" spans="1:37" s="25" customFormat="1" ht="11.4" customHeight="1">
      <c r="A23" s="91" t="s">
        <v>446</v>
      </c>
      <c r="B23" s="92" t="s">
        <v>299</v>
      </c>
      <c r="C23" s="109">
        <v>0</v>
      </c>
      <c r="D23" s="92" t="s">
        <v>30</v>
      </c>
      <c r="E23" s="109">
        <v>0</v>
      </c>
      <c r="F23" s="94" t="s">
        <v>447</v>
      </c>
      <c r="G23" s="23" t="str">
        <f>IF(C23&lt;&gt;E23,IF(C23&gt;E23,B23,D23),"")</f>
        <v/>
      </c>
      <c r="H23" s="23">
        <f>IF(C23&gt;E23,IF(SUM(C23-E23)&gt;15,15,SUM(C23-E23)),IF(SUM(E23-C23)&gt;15,15,SUM(E23-C23)))</f>
        <v>0</v>
      </c>
      <c r="I23" s="24" t="str">
        <f>IF(C23&lt;&gt;E23,IF(C23&lt;E23,B23,D23),"")</f>
        <v/>
      </c>
      <c r="J23" s="24">
        <f>IF(C23&lt;E23,IF(SUM(C23-E23)&lt;-15,-15,SUM(C23-E23)),IF(SUM(E23-C23)&lt;-15,-15,SUM(E23-C23)))</f>
        <v>0</v>
      </c>
      <c r="K23" s="24" t="str">
        <f>IF(C23&lt;&gt;0,IF(C23=E23,B23,""),"")</f>
        <v/>
      </c>
      <c r="L23" s="24" t="str">
        <f>IF(C23&lt;&gt;0,IF(C23=E23,D23,""),"")</f>
        <v/>
      </c>
      <c r="M23" s="21" t="str">
        <f>IF(C23=15,IF(E23=0,D23,""),IF(E23=15,IF(C23=0,B23,""),""))</f>
        <v/>
      </c>
      <c r="N23" s="1"/>
      <c r="O23" s="1"/>
      <c r="P23" s="2"/>
      <c r="Q23" s="2"/>
      <c r="R23" s="2"/>
      <c r="S23" s="2"/>
      <c r="T23" s="2"/>
      <c r="U23" s="2"/>
      <c r="V23" s="2"/>
      <c r="W23" s="2"/>
      <c r="X23" s="2"/>
      <c r="Y23" s="2"/>
      <c r="Z23" s="2"/>
      <c r="AA23" s="2"/>
      <c r="AB23" s="2"/>
      <c r="AC23" s="2"/>
      <c r="AD23" s="2"/>
      <c r="AE23" s="2"/>
      <c r="AF23" s="2"/>
      <c r="AG23" s="2"/>
      <c r="AH23" s="2"/>
      <c r="AI23" s="2"/>
      <c r="AJ23" s="2"/>
      <c r="AK23" s="2"/>
    </row>
    <row r="24" spans="1:37" s="25" customFormat="1" ht="11.4" customHeight="1">
      <c r="A24" s="91" t="s">
        <v>610</v>
      </c>
      <c r="B24" s="92" t="s">
        <v>221</v>
      </c>
      <c r="C24" s="109">
        <v>14</v>
      </c>
      <c r="D24" s="110" t="s">
        <v>31</v>
      </c>
      <c r="E24" s="111">
        <v>11</v>
      </c>
      <c r="F24" s="94" t="s">
        <v>420</v>
      </c>
      <c r="G24" s="23" t="str">
        <f t="shared" ref="G24:G82" si="0">IF(C24&lt;&gt;E24,IF(C24&gt;E24,B24,D24),"")</f>
        <v>SJN8G1</v>
      </c>
      <c r="H24" s="23">
        <f t="shared" ref="H24:H82" si="1">IF(C24&gt;E24,IF(SUM(C24-E24)&gt;15,15,SUM(C24-E24)),IF(SUM(E24-C24)&gt;15,15,SUM(E24-C24)))</f>
        <v>3</v>
      </c>
      <c r="I24" s="24" t="str">
        <f t="shared" ref="I24:I82" si="2">IF(C24&lt;&gt;E24,IF(C24&lt;E24,B24,D24),"")</f>
        <v>SPC8G1</v>
      </c>
      <c r="J24" s="24">
        <f t="shared" ref="J24:J82" si="3">IF(C24&lt;E24,IF(SUM(C24-E24)&lt;-15,-15,SUM(C24-E24)),IF(SUM(E24-C24)&lt;-15,-15,SUM(E24-C24)))</f>
        <v>-3</v>
      </c>
      <c r="K24" s="24" t="str">
        <f t="shared" ref="K24:K82" si="4">IF(C24&lt;&gt;0,IF(C24=E24,B24,""),"")</f>
        <v/>
      </c>
      <c r="L24" s="24" t="str">
        <f t="shared" ref="L24:L82" si="5">IF(C24&lt;&gt;0,IF(C24=E24,D24,""),"")</f>
        <v/>
      </c>
      <c r="M24" s="21" t="str">
        <f t="shared" ref="M24:M82" si="6">IF(C24=15,IF(E24=0,D24,""),IF(E24=15,IF(C24=0,B24,""),""))</f>
        <v/>
      </c>
      <c r="N24" s="1"/>
      <c r="O24" s="1"/>
      <c r="P24" s="2"/>
      <c r="Q24" s="2"/>
      <c r="R24" s="2"/>
      <c r="S24" s="2"/>
      <c r="T24" s="2"/>
      <c r="U24" s="2"/>
      <c r="V24" s="2"/>
      <c r="W24" s="2"/>
      <c r="X24" s="2"/>
      <c r="Y24" s="2"/>
      <c r="Z24" s="2"/>
      <c r="AA24" s="2"/>
      <c r="AB24" s="2"/>
      <c r="AC24" s="2"/>
      <c r="AD24" s="2"/>
      <c r="AE24" s="2"/>
      <c r="AF24" s="2"/>
      <c r="AG24" s="2"/>
      <c r="AH24" s="2"/>
      <c r="AI24" s="2"/>
      <c r="AJ24" s="2"/>
      <c r="AK24" s="2"/>
    </row>
    <row r="25" spans="1:37" s="25" customFormat="1" ht="11.4" customHeight="1">
      <c r="A25" s="91" t="s">
        <v>450</v>
      </c>
      <c r="B25" s="92" t="s">
        <v>326</v>
      </c>
      <c r="C25" s="109">
        <v>12</v>
      </c>
      <c r="D25" s="110" t="s">
        <v>32</v>
      </c>
      <c r="E25" s="111">
        <v>14</v>
      </c>
      <c r="F25" s="94" t="s">
        <v>418</v>
      </c>
      <c r="G25" s="23" t="str">
        <f t="shared" si="0"/>
        <v>STM8G1</v>
      </c>
      <c r="H25" s="23">
        <f t="shared" si="1"/>
        <v>2</v>
      </c>
      <c r="I25" s="24" t="str">
        <f t="shared" si="2"/>
        <v>BRG8G1</v>
      </c>
      <c r="J25" s="24">
        <f t="shared" si="3"/>
        <v>-2</v>
      </c>
      <c r="K25" s="24" t="str">
        <f t="shared" si="4"/>
        <v/>
      </c>
      <c r="L25" s="24" t="str">
        <f t="shared" si="5"/>
        <v/>
      </c>
      <c r="M25" s="21" t="str">
        <f t="shared" si="6"/>
        <v/>
      </c>
      <c r="N25" s="1"/>
      <c r="O25" s="2"/>
      <c r="P25" s="2"/>
      <c r="Q25" s="2"/>
      <c r="R25" s="2"/>
      <c r="S25" s="2"/>
      <c r="T25" s="2"/>
      <c r="U25" s="2"/>
      <c r="V25" s="2"/>
      <c r="W25" s="2"/>
      <c r="X25" s="2"/>
      <c r="Y25" s="2"/>
      <c r="Z25" s="2"/>
      <c r="AA25" s="2"/>
      <c r="AB25" s="2"/>
      <c r="AC25" s="2"/>
      <c r="AD25" s="2"/>
      <c r="AE25" s="2"/>
      <c r="AF25" s="2"/>
      <c r="AG25" s="2"/>
      <c r="AH25" s="2"/>
      <c r="AI25" s="2"/>
      <c r="AJ25" s="2"/>
      <c r="AK25" s="2"/>
    </row>
    <row r="26" spans="1:37" s="25" customFormat="1" ht="11.4" customHeight="1">
      <c r="A26" s="91" t="s">
        <v>450</v>
      </c>
      <c r="B26" s="92" t="s">
        <v>27</v>
      </c>
      <c r="C26" s="109">
        <v>40</v>
      </c>
      <c r="D26" s="110" t="s">
        <v>26</v>
      </c>
      <c r="E26" s="111">
        <v>13</v>
      </c>
      <c r="F26" s="94" t="s">
        <v>414</v>
      </c>
      <c r="G26" s="23" t="str">
        <f t="shared" si="0"/>
        <v>IHM8G1</v>
      </c>
      <c r="H26" s="23">
        <f t="shared" si="1"/>
        <v>15</v>
      </c>
      <c r="I26" s="24" t="str">
        <f t="shared" si="2"/>
        <v>CTK8G1</v>
      </c>
      <c r="J26" s="24">
        <f t="shared" si="3"/>
        <v>-15</v>
      </c>
      <c r="K26" s="24" t="str">
        <f t="shared" si="4"/>
        <v/>
      </c>
      <c r="L26" s="24" t="str">
        <f t="shared" si="5"/>
        <v/>
      </c>
      <c r="M26" s="21" t="str">
        <f t="shared" si="6"/>
        <v/>
      </c>
      <c r="N26" s="1"/>
      <c r="O26" s="2"/>
      <c r="P26" s="2"/>
      <c r="Q26" s="2"/>
      <c r="R26" s="2"/>
      <c r="S26" s="2"/>
      <c r="T26" s="2"/>
      <c r="U26" s="2"/>
      <c r="V26" s="2"/>
      <c r="W26" s="2"/>
      <c r="X26" s="2"/>
      <c r="Y26" s="2"/>
      <c r="Z26" s="2"/>
      <c r="AA26" s="2"/>
      <c r="AB26" s="2"/>
      <c r="AC26" s="2"/>
      <c r="AD26" s="2"/>
      <c r="AE26" s="2"/>
      <c r="AF26" s="2"/>
      <c r="AG26" s="2"/>
      <c r="AH26" s="2"/>
      <c r="AI26" s="2"/>
      <c r="AJ26" s="2"/>
      <c r="AK26" s="2"/>
    </row>
    <row r="27" spans="1:37" s="25" customFormat="1" ht="11.4" customHeight="1">
      <c r="A27" s="91" t="s">
        <v>453</v>
      </c>
      <c r="B27" s="92" t="s">
        <v>29</v>
      </c>
      <c r="C27" s="109">
        <v>12</v>
      </c>
      <c r="D27" s="110" t="s">
        <v>327</v>
      </c>
      <c r="E27" s="111">
        <v>29</v>
      </c>
      <c r="F27" s="94" t="s">
        <v>422</v>
      </c>
      <c r="G27" s="23" t="str">
        <f t="shared" si="0"/>
        <v>NDA8G1</v>
      </c>
      <c r="H27" s="23">
        <f t="shared" si="1"/>
        <v>15</v>
      </c>
      <c r="I27" s="24" t="str">
        <f t="shared" si="2"/>
        <v>JUD8G1</v>
      </c>
      <c r="J27" s="24">
        <f t="shared" si="3"/>
        <v>-15</v>
      </c>
      <c r="K27" s="24" t="str">
        <f t="shared" si="4"/>
        <v/>
      </c>
      <c r="L27" s="24" t="str">
        <f t="shared" si="5"/>
        <v/>
      </c>
      <c r="M27" s="21" t="str">
        <f t="shared" si="6"/>
        <v/>
      </c>
      <c r="N27" s="2"/>
      <c r="O27" s="2"/>
      <c r="P27" s="2"/>
      <c r="Q27" s="2"/>
      <c r="R27" s="2"/>
      <c r="S27" s="2"/>
      <c r="T27" s="2"/>
      <c r="U27" s="2"/>
      <c r="V27" s="2"/>
      <c r="W27" s="2"/>
      <c r="X27" s="2"/>
      <c r="Y27" s="2"/>
      <c r="Z27" s="2"/>
      <c r="AA27" s="2"/>
      <c r="AB27" s="2"/>
      <c r="AC27" s="2"/>
      <c r="AD27" s="2"/>
      <c r="AE27" s="2"/>
      <c r="AF27" s="2"/>
      <c r="AG27" s="2"/>
      <c r="AH27" s="2"/>
      <c r="AI27" s="2"/>
      <c r="AJ27" s="2"/>
      <c r="AK27" s="2"/>
    </row>
    <row r="28" spans="1:37" s="25" customFormat="1" ht="11.4" customHeight="1">
      <c r="A28" s="91" t="s">
        <v>453</v>
      </c>
      <c r="B28" s="92" t="s">
        <v>328</v>
      </c>
      <c r="C28" s="109">
        <v>16</v>
      </c>
      <c r="D28" s="110" t="s">
        <v>28</v>
      </c>
      <c r="E28" s="111">
        <v>44</v>
      </c>
      <c r="F28" s="94" t="s">
        <v>415</v>
      </c>
      <c r="G28" s="23" t="str">
        <f t="shared" si="0"/>
        <v>JOE8G1</v>
      </c>
      <c r="H28" s="23">
        <f t="shared" si="1"/>
        <v>15</v>
      </c>
      <c r="I28" s="24" t="str">
        <f t="shared" si="2"/>
        <v>OLA8G2</v>
      </c>
      <c r="J28" s="24">
        <f t="shared" si="3"/>
        <v>-15</v>
      </c>
      <c r="K28" s="24" t="str">
        <f t="shared" si="4"/>
        <v/>
      </c>
      <c r="L28" s="24" t="str">
        <f t="shared" si="5"/>
        <v/>
      </c>
      <c r="M28" s="21" t="str">
        <f t="shared" si="6"/>
        <v/>
      </c>
      <c r="N28" s="2"/>
      <c r="O28" s="2"/>
      <c r="P28" s="2"/>
      <c r="Q28" s="2"/>
      <c r="R28" s="2"/>
      <c r="S28" s="2"/>
      <c r="T28" s="2"/>
      <c r="U28" s="2"/>
      <c r="V28" s="2"/>
      <c r="W28" s="2"/>
      <c r="X28" s="2"/>
      <c r="Y28" s="2"/>
      <c r="Z28" s="2"/>
      <c r="AA28" s="2"/>
      <c r="AB28" s="2"/>
      <c r="AC28" s="2"/>
      <c r="AD28" s="2"/>
      <c r="AE28" s="2"/>
      <c r="AF28" s="2"/>
      <c r="AG28" s="2"/>
      <c r="AH28" s="2"/>
      <c r="AI28" s="2"/>
      <c r="AJ28" s="2"/>
      <c r="AK28" s="2"/>
    </row>
    <row r="29" spans="1:37" s="25" customFormat="1" ht="11.4" customHeight="1">
      <c r="A29" s="91" t="s">
        <v>456</v>
      </c>
      <c r="B29" s="92" t="s">
        <v>299</v>
      </c>
      <c r="C29" s="109">
        <v>0</v>
      </c>
      <c r="D29" s="110" t="s">
        <v>31</v>
      </c>
      <c r="E29" s="111">
        <v>0</v>
      </c>
      <c r="F29" s="94" t="s">
        <v>447</v>
      </c>
      <c r="G29" s="23" t="str">
        <f t="shared" si="0"/>
        <v/>
      </c>
      <c r="H29" s="23">
        <f t="shared" si="1"/>
        <v>0</v>
      </c>
      <c r="I29" s="24" t="str">
        <f t="shared" si="2"/>
        <v/>
      </c>
      <c r="J29" s="24">
        <f t="shared" si="3"/>
        <v>0</v>
      </c>
      <c r="K29" s="24" t="str">
        <f t="shared" si="4"/>
        <v/>
      </c>
      <c r="L29" s="24" t="str">
        <f t="shared" si="5"/>
        <v/>
      </c>
      <c r="M29" s="21" t="str">
        <f t="shared" si="6"/>
        <v/>
      </c>
      <c r="N29" s="2"/>
      <c r="O29" s="2"/>
      <c r="P29" s="2"/>
      <c r="Q29" s="2"/>
      <c r="R29" s="2"/>
      <c r="S29" s="2"/>
      <c r="T29" s="2"/>
      <c r="U29" s="2"/>
      <c r="V29" s="2"/>
      <c r="W29" s="2"/>
      <c r="X29" s="2"/>
      <c r="Y29" s="2"/>
      <c r="Z29" s="2"/>
      <c r="AA29" s="2"/>
      <c r="AB29" s="2"/>
      <c r="AC29" s="2"/>
      <c r="AD29" s="2"/>
      <c r="AE29" s="2"/>
      <c r="AF29" s="2"/>
      <c r="AG29" s="2"/>
      <c r="AH29" s="2"/>
      <c r="AI29" s="2"/>
      <c r="AJ29" s="2"/>
      <c r="AK29" s="2"/>
    </row>
    <row r="30" spans="1:37" s="25" customFormat="1" ht="11.4" customHeight="1">
      <c r="A30" s="91" t="s">
        <v>458</v>
      </c>
      <c r="B30" s="92" t="s">
        <v>26</v>
      </c>
      <c r="C30" s="109">
        <v>21</v>
      </c>
      <c r="D30" s="110" t="s">
        <v>328</v>
      </c>
      <c r="E30" s="111">
        <v>31</v>
      </c>
      <c r="F30" s="94" t="s">
        <v>410</v>
      </c>
      <c r="G30" s="23" t="str">
        <f t="shared" si="0"/>
        <v>OLA8G2</v>
      </c>
      <c r="H30" s="23">
        <f t="shared" si="1"/>
        <v>10</v>
      </c>
      <c r="I30" s="24" t="str">
        <f t="shared" si="2"/>
        <v>CTK8G1</v>
      </c>
      <c r="J30" s="24">
        <f t="shared" si="3"/>
        <v>-10</v>
      </c>
      <c r="K30" s="24" t="str">
        <f t="shared" si="4"/>
        <v/>
      </c>
      <c r="L30" s="24" t="str">
        <f t="shared" si="5"/>
        <v/>
      </c>
      <c r="M30" s="21" t="str">
        <f t="shared" si="6"/>
        <v/>
      </c>
      <c r="N30" s="2"/>
      <c r="O30" s="2"/>
      <c r="P30" s="2"/>
      <c r="Q30" s="2"/>
      <c r="R30" s="2"/>
      <c r="S30" s="2"/>
      <c r="T30" s="2"/>
      <c r="U30" s="2"/>
      <c r="V30" s="2"/>
      <c r="W30" s="2"/>
      <c r="X30" s="2"/>
      <c r="Y30" s="2"/>
      <c r="Z30" s="2"/>
      <c r="AA30" s="2"/>
      <c r="AB30" s="2"/>
      <c r="AC30" s="2"/>
      <c r="AD30" s="2"/>
      <c r="AE30" s="2"/>
      <c r="AF30" s="2"/>
      <c r="AG30" s="2"/>
      <c r="AH30" s="2"/>
      <c r="AI30" s="2"/>
      <c r="AJ30" s="2"/>
      <c r="AK30" s="2"/>
    </row>
    <row r="31" spans="1:37" s="25" customFormat="1" ht="11.4" customHeight="1">
      <c r="A31" s="91" t="s">
        <v>458</v>
      </c>
      <c r="B31" s="92" t="s">
        <v>29</v>
      </c>
      <c r="C31" s="109">
        <v>17</v>
      </c>
      <c r="D31" s="110" t="s">
        <v>27</v>
      </c>
      <c r="E31" s="111">
        <v>33</v>
      </c>
      <c r="F31" s="94" t="s">
        <v>422</v>
      </c>
      <c r="G31" s="23" t="str">
        <f t="shared" si="0"/>
        <v>IHM8G1</v>
      </c>
      <c r="H31" s="23">
        <f t="shared" si="1"/>
        <v>15</v>
      </c>
      <c r="I31" s="24" t="str">
        <f t="shared" si="2"/>
        <v>JUD8G1</v>
      </c>
      <c r="J31" s="24">
        <f t="shared" si="3"/>
        <v>-15</v>
      </c>
      <c r="K31" s="24" t="str">
        <f t="shared" si="4"/>
        <v/>
      </c>
      <c r="L31" s="24" t="str">
        <f t="shared" si="5"/>
        <v/>
      </c>
      <c r="M31" s="21" t="str">
        <f t="shared" si="6"/>
        <v/>
      </c>
      <c r="N31" s="2"/>
      <c r="O31" s="2"/>
      <c r="P31" s="2"/>
      <c r="Q31" s="2"/>
      <c r="R31" s="2"/>
      <c r="S31" s="2"/>
      <c r="T31" s="2"/>
      <c r="U31" s="2"/>
      <c r="V31" s="2"/>
      <c r="W31" s="2"/>
      <c r="X31" s="2"/>
      <c r="Y31" s="2"/>
      <c r="Z31" s="2"/>
      <c r="AA31" s="2"/>
      <c r="AB31" s="2"/>
      <c r="AC31" s="2"/>
      <c r="AD31" s="2"/>
      <c r="AE31" s="2"/>
      <c r="AF31" s="2"/>
      <c r="AG31" s="2"/>
      <c r="AH31" s="2"/>
      <c r="AI31" s="2"/>
      <c r="AJ31" s="2"/>
      <c r="AK31" s="2"/>
    </row>
    <row r="32" spans="1:37" s="25" customFormat="1" ht="11.4" customHeight="1">
      <c r="A32" s="91" t="s">
        <v>459</v>
      </c>
      <c r="B32" s="92" t="s">
        <v>327</v>
      </c>
      <c r="C32" s="109">
        <v>29</v>
      </c>
      <c r="D32" s="110" t="s">
        <v>221</v>
      </c>
      <c r="E32" s="111">
        <v>6</v>
      </c>
      <c r="F32" s="94" t="s">
        <v>530</v>
      </c>
      <c r="G32" s="23" t="str">
        <f t="shared" si="0"/>
        <v>NDA8G1</v>
      </c>
      <c r="H32" s="23">
        <f t="shared" si="1"/>
        <v>15</v>
      </c>
      <c r="I32" s="24" t="str">
        <f t="shared" si="2"/>
        <v>SJN8G1</v>
      </c>
      <c r="J32" s="24">
        <f t="shared" si="3"/>
        <v>-15</v>
      </c>
      <c r="K32" s="24" t="str">
        <f t="shared" si="4"/>
        <v/>
      </c>
      <c r="L32" s="24" t="str">
        <f t="shared" si="5"/>
        <v/>
      </c>
      <c r="M32" s="21" t="str">
        <f t="shared" si="6"/>
        <v/>
      </c>
      <c r="N32" s="2"/>
      <c r="O32" s="2"/>
      <c r="P32" s="2"/>
      <c r="Q32" s="2"/>
      <c r="R32" s="2"/>
      <c r="S32" s="2"/>
      <c r="T32" s="2"/>
      <c r="U32" s="2"/>
      <c r="V32" s="2"/>
      <c r="W32" s="2"/>
      <c r="X32" s="2"/>
      <c r="Y32" s="2"/>
      <c r="Z32" s="2"/>
      <c r="AA32" s="2"/>
      <c r="AB32" s="2"/>
      <c r="AC32" s="2"/>
      <c r="AD32" s="2"/>
      <c r="AE32" s="2"/>
      <c r="AF32" s="2"/>
      <c r="AG32" s="2"/>
      <c r="AH32" s="2"/>
      <c r="AI32" s="2"/>
      <c r="AJ32" s="2"/>
      <c r="AK32" s="2"/>
    </row>
    <row r="33" spans="1:37" s="25" customFormat="1" ht="11.4" customHeight="1">
      <c r="A33" s="91" t="s">
        <v>459</v>
      </c>
      <c r="B33" s="92" t="s">
        <v>30</v>
      </c>
      <c r="C33" s="109">
        <v>25</v>
      </c>
      <c r="D33" s="110" t="s">
        <v>326</v>
      </c>
      <c r="E33" s="111">
        <v>26</v>
      </c>
      <c r="F33" s="94" t="s">
        <v>415</v>
      </c>
      <c r="G33" s="23" t="str">
        <f t="shared" si="0"/>
        <v>BRG8G1</v>
      </c>
      <c r="H33" s="23">
        <f t="shared" si="1"/>
        <v>1</v>
      </c>
      <c r="I33" s="24" t="str">
        <f t="shared" si="2"/>
        <v>OLA8G1</v>
      </c>
      <c r="J33" s="24">
        <f t="shared" si="3"/>
        <v>-1</v>
      </c>
      <c r="K33" s="24" t="str">
        <f t="shared" si="4"/>
        <v/>
      </c>
      <c r="L33" s="24" t="str">
        <f t="shared" si="5"/>
        <v/>
      </c>
      <c r="M33" s="21" t="str">
        <f t="shared" si="6"/>
        <v/>
      </c>
      <c r="N33" s="2"/>
      <c r="O33" s="2"/>
      <c r="P33" s="2"/>
      <c r="Q33" s="2"/>
      <c r="R33" s="2"/>
      <c r="S33" s="2"/>
      <c r="T33" s="2"/>
      <c r="U33" s="2"/>
      <c r="V33" s="2"/>
      <c r="W33" s="2"/>
      <c r="X33" s="2"/>
      <c r="Y33" s="2"/>
      <c r="Z33" s="2"/>
      <c r="AA33" s="2"/>
      <c r="AB33" s="2"/>
      <c r="AC33" s="2"/>
      <c r="AD33" s="2"/>
      <c r="AE33" s="2"/>
      <c r="AF33" s="2"/>
      <c r="AG33" s="2"/>
      <c r="AH33" s="2"/>
      <c r="AI33" s="2"/>
      <c r="AJ33" s="2"/>
      <c r="AK33" s="2"/>
    </row>
    <row r="34" spans="1:37" s="25" customFormat="1" ht="11.4" customHeight="1">
      <c r="A34" s="91" t="s">
        <v>460</v>
      </c>
      <c r="B34" s="92" t="s">
        <v>32</v>
      </c>
      <c r="C34" s="109">
        <v>25</v>
      </c>
      <c r="D34" s="110" t="s">
        <v>28</v>
      </c>
      <c r="E34" s="111">
        <v>29</v>
      </c>
      <c r="F34" s="94" t="s">
        <v>425</v>
      </c>
      <c r="G34" s="23" t="str">
        <f t="shared" si="0"/>
        <v>JOE8G1</v>
      </c>
      <c r="H34" s="23">
        <f t="shared" si="1"/>
        <v>4</v>
      </c>
      <c r="I34" s="24" t="str">
        <f t="shared" si="2"/>
        <v>STM8G1</v>
      </c>
      <c r="J34" s="24">
        <f t="shared" si="3"/>
        <v>-4</v>
      </c>
      <c r="K34" s="24" t="str">
        <f t="shared" si="4"/>
        <v/>
      </c>
      <c r="L34" s="24" t="str">
        <f t="shared" si="5"/>
        <v/>
      </c>
      <c r="M34" s="21" t="str">
        <f t="shared" si="6"/>
        <v/>
      </c>
      <c r="N34" s="2"/>
      <c r="O34" s="2"/>
      <c r="P34" s="2"/>
      <c r="Q34" s="2"/>
      <c r="R34" s="2"/>
      <c r="S34" s="2"/>
      <c r="T34" s="2"/>
      <c r="U34" s="2"/>
      <c r="V34" s="2"/>
      <c r="W34" s="2"/>
      <c r="X34" s="2"/>
      <c r="Y34" s="2"/>
      <c r="Z34" s="2"/>
      <c r="AA34" s="2"/>
      <c r="AB34" s="2"/>
      <c r="AC34" s="2"/>
      <c r="AD34" s="2"/>
      <c r="AE34" s="2"/>
      <c r="AF34" s="2"/>
      <c r="AG34" s="2"/>
      <c r="AH34" s="2"/>
      <c r="AI34" s="2"/>
      <c r="AJ34" s="2"/>
      <c r="AK34" s="2"/>
    </row>
    <row r="35" spans="1:37" s="25" customFormat="1" ht="11.4" customHeight="1">
      <c r="A35" s="91" t="s">
        <v>462</v>
      </c>
      <c r="B35" s="92" t="s">
        <v>299</v>
      </c>
      <c r="C35" s="109">
        <v>0</v>
      </c>
      <c r="D35" s="110" t="s">
        <v>29</v>
      </c>
      <c r="E35" s="111">
        <v>0</v>
      </c>
      <c r="F35" s="94" t="s">
        <v>447</v>
      </c>
      <c r="G35" s="23" t="str">
        <f t="shared" si="0"/>
        <v/>
      </c>
      <c r="H35" s="23">
        <f t="shared" si="1"/>
        <v>0</v>
      </c>
      <c r="I35" s="24" t="str">
        <f t="shared" si="2"/>
        <v/>
      </c>
      <c r="J35" s="24">
        <f t="shared" si="3"/>
        <v>0</v>
      </c>
      <c r="K35" s="24" t="str">
        <f t="shared" si="4"/>
        <v/>
      </c>
      <c r="L35" s="24" t="str">
        <f t="shared" si="5"/>
        <v/>
      </c>
      <c r="M35" s="21" t="str">
        <f t="shared" si="6"/>
        <v/>
      </c>
      <c r="N35" s="2"/>
      <c r="O35" s="2"/>
      <c r="P35" s="2"/>
      <c r="Q35" s="2"/>
      <c r="R35" s="2"/>
      <c r="S35" s="2"/>
      <c r="T35" s="2"/>
      <c r="U35" s="2"/>
      <c r="V35" s="2"/>
      <c r="W35" s="2"/>
      <c r="X35" s="2"/>
      <c r="Y35" s="2"/>
      <c r="Z35" s="2"/>
      <c r="AA35" s="2"/>
      <c r="AB35" s="2"/>
      <c r="AC35" s="2"/>
      <c r="AD35" s="2"/>
      <c r="AE35" s="2"/>
      <c r="AF35" s="2"/>
      <c r="AG35" s="2"/>
      <c r="AH35" s="2"/>
      <c r="AI35" s="2"/>
      <c r="AJ35" s="2"/>
      <c r="AK35" s="2"/>
    </row>
    <row r="36" spans="1:37" s="25" customFormat="1" ht="11.4" customHeight="1">
      <c r="A36" s="91" t="s">
        <v>463</v>
      </c>
      <c r="B36" s="92" t="s">
        <v>27</v>
      </c>
      <c r="C36" s="109">
        <v>27</v>
      </c>
      <c r="D36" s="110" t="s">
        <v>327</v>
      </c>
      <c r="E36" s="111">
        <v>13</v>
      </c>
      <c r="F36" s="94" t="s">
        <v>414</v>
      </c>
      <c r="G36" s="23" t="str">
        <f t="shared" si="0"/>
        <v>IHM8G1</v>
      </c>
      <c r="H36" s="23">
        <f t="shared" si="1"/>
        <v>14</v>
      </c>
      <c r="I36" s="24" t="str">
        <f t="shared" si="2"/>
        <v>NDA8G1</v>
      </c>
      <c r="J36" s="24">
        <f t="shared" si="3"/>
        <v>-14</v>
      </c>
      <c r="K36" s="24" t="str">
        <f t="shared" si="4"/>
        <v/>
      </c>
      <c r="L36" s="24" t="str">
        <f t="shared" si="5"/>
        <v/>
      </c>
      <c r="M36" s="21" t="str">
        <f t="shared" si="6"/>
        <v/>
      </c>
      <c r="N36" s="2"/>
      <c r="O36" s="2"/>
      <c r="P36" s="2"/>
      <c r="Q36" s="2"/>
      <c r="R36" s="2"/>
      <c r="S36" s="2"/>
      <c r="T36" s="2"/>
      <c r="U36" s="2"/>
      <c r="V36" s="2"/>
      <c r="W36" s="2"/>
      <c r="X36" s="2"/>
      <c r="Y36" s="2"/>
      <c r="Z36" s="2"/>
      <c r="AA36" s="2"/>
      <c r="AB36" s="2"/>
      <c r="AC36" s="2"/>
      <c r="AD36" s="2"/>
      <c r="AE36" s="2"/>
      <c r="AF36" s="2"/>
      <c r="AG36" s="2"/>
      <c r="AH36" s="2"/>
      <c r="AI36" s="2"/>
      <c r="AJ36" s="2"/>
      <c r="AK36" s="2"/>
    </row>
    <row r="37" spans="1:37" s="25" customFormat="1" ht="11.4" customHeight="1">
      <c r="A37" s="91" t="s">
        <v>594</v>
      </c>
      <c r="B37" s="92" t="s">
        <v>328</v>
      </c>
      <c r="C37" s="109">
        <v>20</v>
      </c>
      <c r="D37" s="110" t="s">
        <v>31</v>
      </c>
      <c r="E37" s="111">
        <v>18</v>
      </c>
      <c r="F37" s="94" t="s">
        <v>415</v>
      </c>
      <c r="G37" s="23" t="str">
        <f t="shared" si="0"/>
        <v>OLA8G2</v>
      </c>
      <c r="H37" s="23">
        <f t="shared" si="1"/>
        <v>2</v>
      </c>
      <c r="I37" s="24" t="str">
        <f t="shared" si="2"/>
        <v>SPC8G1</v>
      </c>
      <c r="J37" s="24">
        <f t="shared" si="3"/>
        <v>-2</v>
      </c>
      <c r="K37" s="24" t="str">
        <f t="shared" si="4"/>
        <v/>
      </c>
      <c r="L37" s="24" t="str">
        <f t="shared" si="5"/>
        <v/>
      </c>
      <c r="M37" s="21" t="str">
        <f t="shared" si="6"/>
        <v/>
      </c>
      <c r="N37" s="2"/>
      <c r="O37" s="2"/>
      <c r="P37" s="2"/>
      <c r="Q37" s="2"/>
      <c r="R37" s="2"/>
      <c r="S37" s="2"/>
      <c r="T37" s="2"/>
      <c r="U37" s="2"/>
      <c r="V37" s="2"/>
      <c r="W37" s="2"/>
      <c r="X37" s="2"/>
      <c r="Y37" s="2"/>
      <c r="Z37" s="2"/>
      <c r="AA37" s="2"/>
      <c r="AB37" s="2"/>
      <c r="AC37" s="2"/>
      <c r="AD37" s="2"/>
      <c r="AE37" s="2"/>
      <c r="AF37" s="2"/>
      <c r="AG37" s="2"/>
      <c r="AH37" s="2"/>
      <c r="AI37" s="2"/>
      <c r="AJ37" s="2"/>
      <c r="AK37" s="2"/>
    </row>
    <row r="38" spans="1:37" s="25" customFormat="1" ht="11.4" customHeight="1">
      <c r="A38" s="91" t="s">
        <v>594</v>
      </c>
      <c r="B38" s="92" t="s">
        <v>221</v>
      </c>
      <c r="C38" s="109">
        <v>5</v>
      </c>
      <c r="D38" s="110" t="s">
        <v>32</v>
      </c>
      <c r="E38" s="111">
        <v>21</v>
      </c>
      <c r="F38" s="94" t="s">
        <v>420</v>
      </c>
      <c r="G38" s="23" t="str">
        <f t="shared" si="0"/>
        <v>STM8G1</v>
      </c>
      <c r="H38" s="23">
        <f t="shared" si="1"/>
        <v>15</v>
      </c>
      <c r="I38" s="24" t="str">
        <f t="shared" si="2"/>
        <v>SJN8G1</v>
      </c>
      <c r="J38" s="24">
        <f t="shared" si="3"/>
        <v>-15</v>
      </c>
      <c r="K38" s="24" t="str">
        <f t="shared" si="4"/>
        <v/>
      </c>
      <c r="L38" s="24" t="str">
        <f t="shared" si="5"/>
        <v/>
      </c>
      <c r="M38" s="21" t="str">
        <f t="shared" si="6"/>
        <v/>
      </c>
      <c r="N38" s="2"/>
      <c r="O38" s="2"/>
      <c r="P38" s="2"/>
      <c r="Q38" s="2"/>
      <c r="R38" s="2"/>
      <c r="S38" s="2"/>
      <c r="T38" s="2"/>
      <c r="U38" s="2"/>
      <c r="V38" s="2"/>
      <c r="W38" s="2"/>
      <c r="X38" s="2"/>
      <c r="Y38" s="2"/>
      <c r="Z38" s="2"/>
      <c r="AA38" s="2"/>
      <c r="AB38" s="2"/>
      <c r="AC38" s="2"/>
      <c r="AD38" s="2"/>
      <c r="AE38" s="2"/>
      <c r="AF38" s="2"/>
      <c r="AG38" s="2"/>
      <c r="AH38" s="2"/>
      <c r="AI38" s="2"/>
      <c r="AJ38" s="2"/>
      <c r="AK38" s="2"/>
    </row>
    <row r="39" spans="1:37" s="25" customFormat="1" ht="11.4" customHeight="1">
      <c r="A39" s="91" t="s">
        <v>464</v>
      </c>
      <c r="B39" s="92" t="s">
        <v>28</v>
      </c>
      <c r="C39" s="109">
        <v>53</v>
      </c>
      <c r="D39" s="110" t="s">
        <v>30</v>
      </c>
      <c r="E39" s="111">
        <v>25</v>
      </c>
      <c r="F39" s="94" t="s">
        <v>421</v>
      </c>
      <c r="G39" s="23" t="str">
        <f t="shared" si="0"/>
        <v>JOE8G1</v>
      </c>
      <c r="H39" s="23">
        <f t="shared" si="1"/>
        <v>15</v>
      </c>
      <c r="I39" s="24" t="str">
        <f t="shared" si="2"/>
        <v>OLA8G1</v>
      </c>
      <c r="J39" s="24">
        <f t="shared" si="3"/>
        <v>-15</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row>
    <row r="40" spans="1:37" s="25" customFormat="1" ht="11.4" customHeight="1">
      <c r="A40" s="91" t="s">
        <v>466</v>
      </c>
      <c r="B40" s="92" t="s">
        <v>326</v>
      </c>
      <c r="C40" s="109">
        <v>15</v>
      </c>
      <c r="D40" s="110" t="s">
        <v>26</v>
      </c>
      <c r="E40" s="111">
        <v>9</v>
      </c>
      <c r="F40" s="94" t="s">
        <v>418</v>
      </c>
      <c r="G40" s="23" t="str">
        <f t="shared" si="0"/>
        <v>BRG8G1</v>
      </c>
      <c r="H40" s="23">
        <f t="shared" si="1"/>
        <v>6</v>
      </c>
      <c r="I40" s="24" t="str">
        <f t="shared" si="2"/>
        <v>CTK8G1</v>
      </c>
      <c r="J40" s="24">
        <f t="shared" si="3"/>
        <v>-6</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row>
    <row r="41" spans="1:37" s="25" customFormat="1" ht="11.4" customHeight="1">
      <c r="A41" s="91" t="s">
        <v>469</v>
      </c>
      <c r="B41" s="92" t="s">
        <v>299</v>
      </c>
      <c r="C41" s="109">
        <v>0</v>
      </c>
      <c r="D41" s="110" t="s">
        <v>327</v>
      </c>
      <c r="E41" s="111">
        <v>0</v>
      </c>
      <c r="F41" s="94" t="s">
        <v>447</v>
      </c>
      <c r="G41" s="23" t="str">
        <f t="shared" si="0"/>
        <v/>
      </c>
      <c r="H41" s="23">
        <f t="shared" si="1"/>
        <v>0</v>
      </c>
      <c r="I41" s="24" t="str">
        <f t="shared" si="2"/>
        <v/>
      </c>
      <c r="J41" s="24">
        <f t="shared" si="3"/>
        <v>0</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row>
    <row r="42" spans="1:37" s="25" customFormat="1" ht="11.4" customHeight="1">
      <c r="A42" s="91" t="s">
        <v>471</v>
      </c>
      <c r="B42" s="92" t="s">
        <v>27</v>
      </c>
      <c r="C42" s="109">
        <v>37</v>
      </c>
      <c r="D42" s="110" t="s">
        <v>221</v>
      </c>
      <c r="E42" s="111">
        <v>14</v>
      </c>
      <c r="F42" s="94" t="s">
        <v>414</v>
      </c>
      <c r="G42" s="23" t="str">
        <f t="shared" si="0"/>
        <v>IHM8G1</v>
      </c>
      <c r="H42" s="23">
        <f t="shared" si="1"/>
        <v>15</v>
      </c>
      <c r="I42" s="24" t="str">
        <f t="shared" si="2"/>
        <v>SJN8G1</v>
      </c>
      <c r="J42" s="24">
        <f t="shared" si="3"/>
        <v>-15</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row>
    <row r="43" spans="1:37" s="25" customFormat="1" ht="11.4" customHeight="1">
      <c r="A43" s="91" t="s">
        <v>474</v>
      </c>
      <c r="B43" s="92" t="s">
        <v>26</v>
      </c>
      <c r="C43" s="109">
        <v>9</v>
      </c>
      <c r="D43" s="110" t="s">
        <v>28</v>
      </c>
      <c r="E43" s="111">
        <v>45</v>
      </c>
      <c r="F43" s="94" t="s">
        <v>410</v>
      </c>
      <c r="G43" s="23" t="str">
        <f t="shared" si="0"/>
        <v>JOE8G1</v>
      </c>
      <c r="H43" s="23">
        <f t="shared" si="1"/>
        <v>15</v>
      </c>
      <c r="I43" s="24" t="str">
        <f t="shared" si="2"/>
        <v>CTK8G1</v>
      </c>
      <c r="J43" s="24">
        <f t="shared" si="3"/>
        <v>-15</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row>
    <row r="44" spans="1:37" s="25" customFormat="1" ht="11.4" customHeight="1">
      <c r="A44" s="91" t="s">
        <v>474</v>
      </c>
      <c r="B44" s="92" t="s">
        <v>29</v>
      </c>
      <c r="C44" s="109">
        <v>26</v>
      </c>
      <c r="D44" s="110" t="s">
        <v>328</v>
      </c>
      <c r="E44" s="111">
        <v>15</v>
      </c>
      <c r="F44" s="94" t="s">
        <v>422</v>
      </c>
      <c r="G44" s="23" t="str">
        <f t="shared" si="0"/>
        <v>JUD8G1</v>
      </c>
      <c r="H44" s="23">
        <f t="shared" si="1"/>
        <v>11</v>
      </c>
      <c r="I44" s="24" t="str">
        <f t="shared" si="2"/>
        <v>OLA8G2</v>
      </c>
      <c r="J44" s="24">
        <f t="shared" si="3"/>
        <v>-11</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row>
    <row r="45" spans="1:37" s="25" customFormat="1" ht="11.4" customHeight="1">
      <c r="A45" s="91" t="s">
        <v>475</v>
      </c>
      <c r="B45" s="92" t="s">
        <v>30</v>
      </c>
      <c r="C45" s="109">
        <v>6</v>
      </c>
      <c r="D45" s="110" t="s">
        <v>32</v>
      </c>
      <c r="E45" s="111">
        <v>17</v>
      </c>
      <c r="F45" s="94" t="s">
        <v>415</v>
      </c>
      <c r="G45" s="23" t="str">
        <f t="shared" si="0"/>
        <v>STM8G1</v>
      </c>
      <c r="H45" s="23">
        <f t="shared" si="1"/>
        <v>11</v>
      </c>
      <c r="I45" s="24" t="str">
        <f t="shared" si="2"/>
        <v>OLA8G1</v>
      </c>
      <c r="J45" s="24">
        <f t="shared" si="3"/>
        <v>-11</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row>
    <row r="46" spans="1:37" s="25" customFormat="1" ht="11.4" customHeight="1">
      <c r="A46" s="91" t="s">
        <v>475</v>
      </c>
      <c r="B46" s="92" t="s">
        <v>31</v>
      </c>
      <c r="C46" s="109">
        <v>24</v>
      </c>
      <c r="D46" s="110" t="s">
        <v>326</v>
      </c>
      <c r="E46" s="111">
        <v>19</v>
      </c>
      <c r="F46" s="94" t="s">
        <v>423</v>
      </c>
      <c r="G46" s="23" t="str">
        <f t="shared" si="0"/>
        <v>SPC8G1</v>
      </c>
      <c r="H46" s="23">
        <f t="shared" si="1"/>
        <v>5</v>
      </c>
      <c r="I46" s="24" t="str">
        <f t="shared" si="2"/>
        <v>BRG8G1</v>
      </c>
      <c r="J46" s="24">
        <f t="shared" si="3"/>
        <v>-5</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row>
    <row r="47" spans="1:37" s="25" customFormat="1" ht="11.4" customHeight="1">
      <c r="A47" s="91" t="s">
        <v>476</v>
      </c>
      <c r="B47" s="92" t="s">
        <v>299</v>
      </c>
      <c r="C47" s="109">
        <v>0</v>
      </c>
      <c r="D47" s="110" t="s">
        <v>221</v>
      </c>
      <c r="E47" s="111">
        <v>0</v>
      </c>
      <c r="F47" s="94" t="s">
        <v>447</v>
      </c>
      <c r="G47" s="23" t="str">
        <f t="shared" si="0"/>
        <v/>
      </c>
      <c r="H47" s="23">
        <f t="shared" si="1"/>
        <v>0</v>
      </c>
      <c r="I47" s="24" t="str">
        <f t="shared" si="2"/>
        <v/>
      </c>
      <c r="J47" s="24">
        <f t="shared" si="3"/>
        <v>0</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row>
    <row r="48" spans="1:37" s="25" customFormat="1" ht="11.4" customHeight="1">
      <c r="A48" s="91" t="s">
        <v>613</v>
      </c>
      <c r="B48" s="92" t="s">
        <v>28</v>
      </c>
      <c r="C48" s="109">
        <v>48</v>
      </c>
      <c r="D48" s="110" t="s">
        <v>31</v>
      </c>
      <c r="E48" s="111">
        <v>18</v>
      </c>
      <c r="F48" s="94" t="s">
        <v>421</v>
      </c>
      <c r="G48" s="23" t="str">
        <f t="shared" si="0"/>
        <v>JOE8G1</v>
      </c>
      <c r="H48" s="23">
        <f t="shared" si="1"/>
        <v>15</v>
      </c>
      <c r="I48" s="24" t="str">
        <f t="shared" si="2"/>
        <v>SPC8G1</v>
      </c>
      <c r="J48" s="24">
        <f t="shared" si="3"/>
        <v>-15</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row>
    <row r="49" spans="1:37" s="25" customFormat="1" ht="11.4" customHeight="1">
      <c r="A49" s="91" t="s">
        <v>478</v>
      </c>
      <c r="B49" s="92" t="s">
        <v>29</v>
      </c>
      <c r="C49" s="109">
        <v>36</v>
      </c>
      <c r="D49" s="110" t="s">
        <v>326</v>
      </c>
      <c r="E49" s="111">
        <v>19</v>
      </c>
      <c r="F49" s="94" t="s">
        <v>422</v>
      </c>
      <c r="G49" s="23" t="str">
        <f t="shared" si="0"/>
        <v>JUD8G1</v>
      </c>
      <c r="H49" s="23">
        <f t="shared" si="1"/>
        <v>15</v>
      </c>
      <c r="I49" s="24" t="str">
        <f t="shared" si="2"/>
        <v>BRG8G1</v>
      </c>
      <c r="J49" s="24">
        <f t="shared" si="3"/>
        <v>-15</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row>
    <row r="50" spans="1:37" s="25" customFormat="1" ht="11.4" customHeight="1">
      <c r="A50" s="91" t="s">
        <v>478</v>
      </c>
      <c r="B50" s="92" t="s">
        <v>327</v>
      </c>
      <c r="C50" s="109">
        <v>46</v>
      </c>
      <c r="D50" s="110" t="s">
        <v>328</v>
      </c>
      <c r="E50" s="111">
        <v>15</v>
      </c>
      <c r="F50" s="94" t="s">
        <v>530</v>
      </c>
      <c r="G50" s="23" t="str">
        <f t="shared" si="0"/>
        <v>NDA8G1</v>
      </c>
      <c r="H50" s="23">
        <f t="shared" si="1"/>
        <v>15</v>
      </c>
      <c r="I50" s="24" t="str">
        <f t="shared" si="2"/>
        <v>OLA8G2</v>
      </c>
      <c r="J50" s="24">
        <f t="shared" si="3"/>
        <v>-15</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row>
    <row r="51" spans="1:37" s="25" customFormat="1" ht="11.4" customHeight="1">
      <c r="A51" s="91" t="s">
        <v>479</v>
      </c>
      <c r="B51" s="92" t="s">
        <v>32</v>
      </c>
      <c r="C51" s="109">
        <v>17</v>
      </c>
      <c r="D51" s="110" t="s">
        <v>27</v>
      </c>
      <c r="E51" s="111">
        <v>29</v>
      </c>
      <c r="F51" s="94" t="s">
        <v>425</v>
      </c>
      <c r="G51" s="23" t="str">
        <f t="shared" si="0"/>
        <v>IHM8G1</v>
      </c>
      <c r="H51" s="23">
        <f t="shared" si="1"/>
        <v>12</v>
      </c>
      <c r="I51" s="24" t="str">
        <f t="shared" si="2"/>
        <v>STM8G1</v>
      </c>
      <c r="J51" s="24">
        <f t="shared" si="3"/>
        <v>-12</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row>
    <row r="52" spans="1:37" s="25" customFormat="1" ht="11.4" customHeight="1">
      <c r="A52" s="91" t="s">
        <v>481</v>
      </c>
      <c r="B52" s="92" t="s">
        <v>26</v>
      </c>
      <c r="C52" s="109">
        <v>10</v>
      </c>
      <c r="D52" s="110" t="s">
        <v>30</v>
      </c>
      <c r="E52" s="111">
        <v>21</v>
      </c>
      <c r="F52" s="94" t="s">
        <v>627</v>
      </c>
      <c r="G52" s="23" t="str">
        <f t="shared" si="0"/>
        <v>OLA8G1</v>
      </c>
      <c r="H52" s="23">
        <f t="shared" si="1"/>
        <v>11</v>
      </c>
      <c r="I52" s="24" t="str">
        <f t="shared" si="2"/>
        <v>CTK8G1</v>
      </c>
      <c r="J52" s="24">
        <f t="shared" si="3"/>
        <v>-11</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row>
    <row r="53" spans="1:37" s="25" customFormat="1" ht="11.4" customHeight="1">
      <c r="A53" s="91" t="s">
        <v>482</v>
      </c>
      <c r="B53" s="92" t="s">
        <v>299</v>
      </c>
      <c r="C53" s="109">
        <v>0</v>
      </c>
      <c r="D53" s="110" t="s">
        <v>27</v>
      </c>
      <c r="E53" s="111">
        <v>0</v>
      </c>
      <c r="F53" s="94" t="s">
        <v>447</v>
      </c>
      <c r="G53" s="23" t="str">
        <f t="shared" si="0"/>
        <v/>
      </c>
      <c r="H53" s="23">
        <f t="shared" si="1"/>
        <v>0</v>
      </c>
      <c r="I53" s="24" t="str">
        <f t="shared" si="2"/>
        <v/>
      </c>
      <c r="J53" s="24">
        <f t="shared" si="3"/>
        <v>0</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row>
    <row r="54" spans="1:37" s="25" customFormat="1" ht="11.4" customHeight="1">
      <c r="A54" s="91" t="s">
        <v>623</v>
      </c>
      <c r="B54" s="92" t="s">
        <v>326</v>
      </c>
      <c r="C54" s="109">
        <v>13</v>
      </c>
      <c r="D54" s="110" t="s">
        <v>327</v>
      </c>
      <c r="E54" s="111">
        <v>46</v>
      </c>
      <c r="F54" s="94" t="s">
        <v>418</v>
      </c>
      <c r="G54" s="23" t="str">
        <f t="shared" si="0"/>
        <v>NDA8G1</v>
      </c>
      <c r="H54" s="23">
        <f t="shared" si="1"/>
        <v>15</v>
      </c>
      <c r="I54" s="24" t="str">
        <f t="shared" si="2"/>
        <v>BRG8G1</v>
      </c>
      <c r="J54" s="24">
        <f t="shared" si="3"/>
        <v>-15</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row>
    <row r="55" spans="1:37" s="25" customFormat="1" ht="11.4" customHeight="1">
      <c r="A55" s="91" t="s">
        <v>623</v>
      </c>
      <c r="B55" s="92" t="s">
        <v>32</v>
      </c>
      <c r="C55" s="109">
        <v>14</v>
      </c>
      <c r="D55" s="110" t="s">
        <v>26</v>
      </c>
      <c r="E55" s="111">
        <v>6</v>
      </c>
      <c r="F55" s="94" t="s">
        <v>425</v>
      </c>
      <c r="G55" s="23" t="str">
        <f t="shared" si="0"/>
        <v>STM8G1</v>
      </c>
      <c r="H55" s="23">
        <f t="shared" si="1"/>
        <v>8</v>
      </c>
      <c r="I55" s="24" t="str">
        <f t="shared" si="2"/>
        <v>CTK8G1</v>
      </c>
      <c r="J55" s="24">
        <f t="shared" si="3"/>
        <v>-8</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row>
    <row r="56" spans="1:37" s="25" customFormat="1" ht="11.4" customHeight="1">
      <c r="A56" s="91" t="s">
        <v>485</v>
      </c>
      <c r="B56" s="92" t="s">
        <v>31</v>
      </c>
      <c r="C56" s="109">
        <v>18</v>
      </c>
      <c r="D56" s="110" t="s">
        <v>30</v>
      </c>
      <c r="E56" s="111">
        <v>10</v>
      </c>
      <c r="F56" s="94" t="s">
        <v>423</v>
      </c>
      <c r="G56" s="23" t="str">
        <f t="shared" si="0"/>
        <v>SPC8G1</v>
      </c>
      <c r="H56" s="23">
        <f t="shared" si="1"/>
        <v>8</v>
      </c>
      <c r="I56" s="24" t="str">
        <f t="shared" si="2"/>
        <v>OLA8G1</v>
      </c>
      <c r="J56" s="24">
        <f t="shared" si="3"/>
        <v>-8</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row>
    <row r="57" spans="1:37" s="25" customFormat="1" ht="11.4" customHeight="1">
      <c r="A57" s="91" t="s">
        <v>486</v>
      </c>
      <c r="B57" s="92" t="s">
        <v>29</v>
      </c>
      <c r="C57" s="109">
        <v>12</v>
      </c>
      <c r="D57" s="110" t="s">
        <v>28</v>
      </c>
      <c r="E57" s="111">
        <v>38</v>
      </c>
      <c r="F57" s="94" t="s">
        <v>422</v>
      </c>
      <c r="G57" s="23" t="str">
        <f t="shared" si="0"/>
        <v>JOE8G1</v>
      </c>
      <c r="H57" s="23">
        <f t="shared" si="1"/>
        <v>15</v>
      </c>
      <c r="I57" s="24" t="str">
        <f t="shared" si="2"/>
        <v>JUD8G1</v>
      </c>
      <c r="J57" s="24">
        <f t="shared" si="3"/>
        <v>-15</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row>
    <row r="58" spans="1:37" s="25" customFormat="1" ht="11.4" customHeight="1">
      <c r="A58" s="91" t="s">
        <v>486</v>
      </c>
      <c r="B58" s="92" t="s">
        <v>328</v>
      </c>
      <c r="C58" s="109">
        <v>24</v>
      </c>
      <c r="D58" s="110" t="s">
        <v>221</v>
      </c>
      <c r="E58" s="111">
        <v>14</v>
      </c>
      <c r="F58" s="94" t="s">
        <v>415</v>
      </c>
      <c r="G58" s="23" t="str">
        <f t="shared" si="0"/>
        <v>OLA8G2</v>
      </c>
      <c r="H58" s="23">
        <f t="shared" si="1"/>
        <v>10</v>
      </c>
      <c r="I58" s="24" t="str">
        <f t="shared" si="2"/>
        <v>SJN8G1</v>
      </c>
      <c r="J58" s="24">
        <f t="shared" si="3"/>
        <v>-10</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row>
    <row r="59" spans="1:37" s="25" customFormat="1" ht="11.4" customHeight="1">
      <c r="A59" s="91" t="s">
        <v>488</v>
      </c>
      <c r="B59" s="92" t="s">
        <v>299</v>
      </c>
      <c r="C59" s="109">
        <v>0</v>
      </c>
      <c r="D59" s="110" t="s">
        <v>32</v>
      </c>
      <c r="E59" s="111">
        <v>0</v>
      </c>
      <c r="F59" s="94" t="s">
        <v>447</v>
      </c>
      <c r="G59" s="23" t="str">
        <f t="shared" si="0"/>
        <v/>
      </c>
      <c r="H59" s="23">
        <f t="shared" si="1"/>
        <v>0</v>
      </c>
      <c r="I59" s="24" t="str">
        <f t="shared" si="2"/>
        <v/>
      </c>
      <c r="J59" s="24">
        <f t="shared" si="3"/>
        <v>0</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row>
    <row r="60" spans="1:37" s="25" customFormat="1" ht="11.4" customHeight="1">
      <c r="A60" s="91" t="s">
        <v>489</v>
      </c>
      <c r="B60" s="92" t="s">
        <v>28</v>
      </c>
      <c r="C60" s="109">
        <v>33</v>
      </c>
      <c r="D60" s="110" t="s">
        <v>327</v>
      </c>
      <c r="E60" s="111">
        <v>26</v>
      </c>
      <c r="F60" s="94" t="s">
        <v>421</v>
      </c>
      <c r="G60" s="23" t="str">
        <f t="shared" si="0"/>
        <v>JOE8G1</v>
      </c>
      <c r="H60" s="23">
        <f t="shared" si="1"/>
        <v>7</v>
      </c>
      <c r="I60" s="24" t="str">
        <f t="shared" si="2"/>
        <v>NDA8G1</v>
      </c>
      <c r="J60" s="24">
        <f t="shared" si="3"/>
        <v>-7</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row>
    <row r="61" spans="1:37" s="25" customFormat="1" ht="11.4" customHeight="1">
      <c r="A61" s="91" t="s">
        <v>624</v>
      </c>
      <c r="B61" s="92" t="s">
        <v>27</v>
      </c>
      <c r="C61" s="109">
        <v>47</v>
      </c>
      <c r="D61" s="110" t="s">
        <v>328</v>
      </c>
      <c r="E61" s="111">
        <v>6</v>
      </c>
      <c r="F61" s="94" t="s">
        <v>414</v>
      </c>
      <c r="G61" s="23" t="str">
        <f t="shared" si="0"/>
        <v>IHM8G1</v>
      </c>
      <c r="H61" s="23">
        <f t="shared" si="1"/>
        <v>15</v>
      </c>
      <c r="I61" s="24" t="str">
        <f t="shared" si="2"/>
        <v>OLA8G2</v>
      </c>
      <c r="J61" s="24">
        <f t="shared" si="3"/>
        <v>-15</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row>
    <row r="62" spans="1:37" s="25" customFormat="1" ht="11.4" customHeight="1">
      <c r="A62" s="91" t="s">
        <v>492</v>
      </c>
      <c r="B62" s="92" t="s">
        <v>30</v>
      </c>
      <c r="C62" s="109">
        <v>19</v>
      </c>
      <c r="D62" s="110" t="s">
        <v>29</v>
      </c>
      <c r="E62" s="111">
        <v>39</v>
      </c>
      <c r="F62" s="94" t="s">
        <v>415</v>
      </c>
      <c r="G62" s="23" t="str">
        <f t="shared" si="0"/>
        <v>JUD8G1</v>
      </c>
      <c r="H62" s="23">
        <f t="shared" si="1"/>
        <v>15</v>
      </c>
      <c r="I62" s="24" t="str">
        <f t="shared" si="2"/>
        <v>OLA8G1</v>
      </c>
      <c r="J62" s="24">
        <f t="shared" si="3"/>
        <v>-15</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row>
    <row r="63" spans="1:37" s="25" customFormat="1" ht="11.4" customHeight="1">
      <c r="A63" s="91" t="s">
        <v>493</v>
      </c>
      <c r="B63" s="92" t="s">
        <v>326</v>
      </c>
      <c r="C63" s="109">
        <v>22</v>
      </c>
      <c r="D63" s="110" t="s">
        <v>221</v>
      </c>
      <c r="E63" s="111">
        <v>10</v>
      </c>
      <c r="F63" s="94" t="s">
        <v>418</v>
      </c>
      <c r="G63" s="23" t="str">
        <f t="shared" si="0"/>
        <v>BRG8G1</v>
      </c>
      <c r="H63" s="23">
        <f t="shared" si="1"/>
        <v>12</v>
      </c>
      <c r="I63" s="24" t="str">
        <f t="shared" si="2"/>
        <v>SJN8G1</v>
      </c>
      <c r="J63" s="24">
        <f t="shared" si="3"/>
        <v>-12</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row>
    <row r="64" spans="1:37" s="25" customFormat="1" ht="11.4" customHeight="1">
      <c r="A64" s="91" t="s">
        <v>493</v>
      </c>
      <c r="B64" s="92" t="s">
        <v>26</v>
      </c>
      <c r="C64" s="109">
        <v>10</v>
      </c>
      <c r="D64" s="110" t="s">
        <v>31</v>
      </c>
      <c r="E64" s="111">
        <v>26</v>
      </c>
      <c r="F64" s="94" t="s">
        <v>410</v>
      </c>
      <c r="G64" s="23" t="str">
        <f t="shared" si="0"/>
        <v>SPC8G1</v>
      </c>
      <c r="H64" s="23">
        <f t="shared" si="1"/>
        <v>15</v>
      </c>
      <c r="I64" s="24" t="str">
        <f t="shared" si="2"/>
        <v>CTK8G1</v>
      </c>
      <c r="J64" s="24">
        <f t="shared" si="3"/>
        <v>-15</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row>
    <row r="65" spans="1:37" s="25" customFormat="1" ht="11.4" customHeight="1">
      <c r="A65" s="91" t="s">
        <v>495</v>
      </c>
      <c r="B65" s="92" t="s">
        <v>299</v>
      </c>
      <c r="C65" s="109">
        <v>0</v>
      </c>
      <c r="D65" s="110" t="s">
        <v>328</v>
      </c>
      <c r="E65" s="111">
        <v>0</v>
      </c>
      <c r="F65" s="94" t="s">
        <v>447</v>
      </c>
      <c r="G65" s="23" t="str">
        <f t="shared" si="0"/>
        <v/>
      </c>
      <c r="H65" s="23">
        <f t="shared" si="1"/>
        <v>0</v>
      </c>
      <c r="I65" s="24" t="str">
        <f t="shared" si="2"/>
        <v/>
      </c>
      <c r="J65" s="24">
        <f t="shared" si="3"/>
        <v>0</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row>
    <row r="66" spans="1:37" s="25" customFormat="1" ht="11.4" customHeight="1">
      <c r="A66" s="91" t="s">
        <v>496</v>
      </c>
      <c r="B66" s="92" t="s">
        <v>326</v>
      </c>
      <c r="C66" s="109">
        <v>2</v>
      </c>
      <c r="D66" s="110" t="s">
        <v>27</v>
      </c>
      <c r="E66" s="111">
        <v>31</v>
      </c>
      <c r="F66" s="94" t="s">
        <v>418</v>
      </c>
      <c r="G66" s="23" t="str">
        <f t="shared" si="0"/>
        <v>IHM8G1</v>
      </c>
      <c r="H66" s="23">
        <f t="shared" si="1"/>
        <v>15</v>
      </c>
      <c r="I66" s="24" t="str">
        <f t="shared" si="2"/>
        <v>BRG8G1</v>
      </c>
      <c r="J66" s="24">
        <f t="shared" si="3"/>
        <v>-15</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row>
    <row r="67" spans="1:37" s="25" customFormat="1" ht="11.4" customHeight="1">
      <c r="A67" s="91" t="s">
        <v>496</v>
      </c>
      <c r="B67" s="92" t="s">
        <v>221</v>
      </c>
      <c r="C67" s="109">
        <v>10</v>
      </c>
      <c r="D67" s="110" t="s">
        <v>28</v>
      </c>
      <c r="E67" s="111">
        <v>40</v>
      </c>
      <c r="F67" s="94" t="s">
        <v>420</v>
      </c>
      <c r="G67" s="23" t="str">
        <f t="shared" si="0"/>
        <v>JOE8G1</v>
      </c>
      <c r="H67" s="23">
        <f t="shared" si="1"/>
        <v>15</v>
      </c>
      <c r="I67" s="24" t="str">
        <f t="shared" si="2"/>
        <v>SJN8G1</v>
      </c>
      <c r="J67" s="24">
        <f t="shared" si="3"/>
        <v>-15</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row>
    <row r="68" spans="1:37" s="25" customFormat="1" ht="11.4" customHeight="1">
      <c r="A68" s="91" t="s">
        <v>498</v>
      </c>
      <c r="B68" s="92" t="s">
        <v>327</v>
      </c>
      <c r="C68" s="109">
        <v>38</v>
      </c>
      <c r="D68" s="110" t="s">
        <v>30</v>
      </c>
      <c r="E68" s="111">
        <v>10</v>
      </c>
      <c r="F68" s="94" t="s">
        <v>530</v>
      </c>
      <c r="G68" s="23" t="str">
        <f t="shared" si="0"/>
        <v>NDA8G1</v>
      </c>
      <c r="H68" s="23">
        <f t="shared" si="1"/>
        <v>15</v>
      </c>
      <c r="I68" s="24" t="str">
        <f t="shared" si="2"/>
        <v>OLA8G1</v>
      </c>
      <c r="J68" s="24">
        <f t="shared" si="3"/>
        <v>-15</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row>
    <row r="69" spans="1:37" s="25" customFormat="1" ht="11.4" customHeight="1">
      <c r="A69" s="91" t="s">
        <v>628</v>
      </c>
      <c r="B69" s="92" t="s">
        <v>26</v>
      </c>
      <c r="C69" s="109">
        <v>8</v>
      </c>
      <c r="D69" s="110" t="s">
        <v>29</v>
      </c>
      <c r="E69" s="111">
        <v>51</v>
      </c>
      <c r="F69" s="94" t="s">
        <v>410</v>
      </c>
      <c r="G69" s="23" t="str">
        <f t="shared" si="0"/>
        <v>JUD8G1</v>
      </c>
      <c r="H69" s="23">
        <f t="shared" si="1"/>
        <v>15</v>
      </c>
      <c r="I69" s="24" t="str">
        <f t="shared" si="2"/>
        <v>CTK8G1</v>
      </c>
      <c r="J69" s="24">
        <f t="shared" si="3"/>
        <v>-15</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row>
    <row r="70" spans="1:37" s="25" customFormat="1" ht="11.4" customHeight="1">
      <c r="A70" s="91" t="s">
        <v>628</v>
      </c>
      <c r="B70" s="92" t="s">
        <v>31</v>
      </c>
      <c r="C70" s="109">
        <v>5</v>
      </c>
      <c r="D70" s="110" t="s">
        <v>32</v>
      </c>
      <c r="E70" s="111">
        <v>20</v>
      </c>
      <c r="F70" s="94" t="s">
        <v>423</v>
      </c>
      <c r="G70" s="23" t="str">
        <f t="shared" si="0"/>
        <v>STM8G1</v>
      </c>
      <c r="H70" s="23">
        <f t="shared" si="1"/>
        <v>15</v>
      </c>
      <c r="I70" s="24" t="str">
        <f t="shared" si="2"/>
        <v>SPC8G1</v>
      </c>
      <c r="J70" s="24">
        <f t="shared" si="3"/>
        <v>-15</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row>
    <row r="71" spans="1:37" s="25" customFormat="1" ht="11.4" customHeight="1">
      <c r="A71" s="91" t="s">
        <v>500</v>
      </c>
      <c r="B71" s="92" t="s">
        <v>299</v>
      </c>
      <c r="C71" s="109">
        <v>0</v>
      </c>
      <c r="D71" s="110" t="s">
        <v>326</v>
      </c>
      <c r="E71" s="111">
        <v>0</v>
      </c>
      <c r="F71" s="94" t="s">
        <v>447</v>
      </c>
      <c r="G71" s="23" t="str">
        <f t="shared" si="0"/>
        <v/>
      </c>
      <c r="H71" s="23">
        <f t="shared" si="1"/>
        <v>0</v>
      </c>
      <c r="I71" s="24" t="str">
        <f t="shared" si="2"/>
        <v/>
      </c>
      <c r="J71" s="24">
        <f t="shared" si="3"/>
        <v>0</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row>
    <row r="72" spans="1:37" s="25" customFormat="1" ht="11.4" customHeight="1">
      <c r="A72" s="91" t="s">
        <v>615</v>
      </c>
      <c r="B72" s="92" t="s">
        <v>327</v>
      </c>
      <c r="C72" s="109">
        <v>51</v>
      </c>
      <c r="D72" s="110" t="s">
        <v>26</v>
      </c>
      <c r="E72" s="111">
        <v>4</v>
      </c>
      <c r="F72" s="94" t="s">
        <v>530</v>
      </c>
      <c r="G72" s="23" t="str">
        <f t="shared" si="0"/>
        <v>NDA8G1</v>
      </c>
      <c r="H72" s="23">
        <f t="shared" si="1"/>
        <v>15</v>
      </c>
      <c r="I72" s="24" t="str">
        <f t="shared" si="2"/>
        <v>CTK8G1</v>
      </c>
      <c r="J72" s="24">
        <f t="shared" si="3"/>
        <v>-15</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row>
    <row r="73" spans="1:37" ht="11.4" customHeight="1">
      <c r="A73" s="91" t="s">
        <v>503</v>
      </c>
      <c r="B73" s="92" t="s">
        <v>32</v>
      </c>
      <c r="C73" s="109">
        <v>15</v>
      </c>
      <c r="D73" s="110" t="s">
        <v>328</v>
      </c>
      <c r="E73" s="111">
        <v>0</v>
      </c>
      <c r="F73" s="94" t="s">
        <v>425</v>
      </c>
      <c r="G73" s="23" t="str">
        <f t="shared" si="0"/>
        <v>STM8G1</v>
      </c>
      <c r="H73" s="23">
        <f t="shared" si="1"/>
        <v>15</v>
      </c>
      <c r="I73" s="24" t="str">
        <f t="shared" si="2"/>
        <v>OLA8G2</v>
      </c>
      <c r="J73" s="24">
        <f t="shared" si="3"/>
        <v>-15</v>
      </c>
      <c r="K73" s="24" t="str">
        <f t="shared" si="4"/>
        <v/>
      </c>
      <c r="L73" s="24" t="str">
        <f t="shared" si="5"/>
        <v/>
      </c>
      <c r="M73" s="21" t="str">
        <f t="shared" si="6"/>
        <v>OLA8G2</v>
      </c>
    </row>
    <row r="74" spans="1:37" ht="11.4" customHeight="1">
      <c r="A74" s="91" t="s">
        <v>504</v>
      </c>
      <c r="B74" s="92" t="s">
        <v>28</v>
      </c>
      <c r="C74" s="109">
        <v>48</v>
      </c>
      <c r="D74" s="110" t="s">
        <v>27</v>
      </c>
      <c r="E74" s="111">
        <v>23</v>
      </c>
      <c r="F74" s="94" t="s">
        <v>421</v>
      </c>
      <c r="G74" s="23" t="str">
        <f t="shared" si="0"/>
        <v>JOE8G1</v>
      </c>
      <c r="H74" s="23">
        <f t="shared" si="1"/>
        <v>15</v>
      </c>
      <c r="I74" s="24" t="str">
        <f t="shared" si="2"/>
        <v>IHM8G1</v>
      </c>
      <c r="J74" s="24">
        <f t="shared" si="3"/>
        <v>-15</v>
      </c>
      <c r="K74" s="24" t="str">
        <f t="shared" si="4"/>
        <v/>
      </c>
      <c r="L74" s="24" t="str">
        <f t="shared" si="5"/>
        <v/>
      </c>
      <c r="M74" s="21" t="str">
        <f t="shared" si="6"/>
        <v/>
      </c>
    </row>
    <row r="75" spans="1:37" ht="11.4" customHeight="1">
      <c r="A75" s="91" t="s">
        <v>504</v>
      </c>
      <c r="B75" s="92" t="s">
        <v>30</v>
      </c>
      <c r="C75" s="109">
        <v>0</v>
      </c>
      <c r="D75" s="110" t="s">
        <v>221</v>
      </c>
      <c r="E75" s="111">
        <v>15</v>
      </c>
      <c r="F75" s="94" t="s">
        <v>415</v>
      </c>
      <c r="G75" s="23" t="str">
        <f t="shared" si="0"/>
        <v>SJN8G1</v>
      </c>
      <c r="H75" s="23">
        <f t="shared" si="1"/>
        <v>15</v>
      </c>
      <c r="I75" s="24" t="str">
        <f t="shared" si="2"/>
        <v>OLA8G1</v>
      </c>
      <c r="J75" s="24">
        <f t="shared" si="3"/>
        <v>-15</v>
      </c>
      <c r="K75" s="24" t="str">
        <f t="shared" si="4"/>
        <v/>
      </c>
      <c r="L75" s="24" t="str">
        <f t="shared" si="5"/>
        <v/>
      </c>
      <c r="M75" s="21" t="str">
        <f t="shared" si="6"/>
        <v>OLA8G1</v>
      </c>
    </row>
    <row r="76" spans="1:37" ht="11.4" customHeight="1">
      <c r="A76" s="91" t="s">
        <v>504</v>
      </c>
      <c r="B76" s="92" t="s">
        <v>31</v>
      </c>
      <c r="C76" s="109">
        <v>14</v>
      </c>
      <c r="D76" s="110" t="s">
        <v>29</v>
      </c>
      <c r="E76" s="111">
        <v>35</v>
      </c>
      <c r="F76" s="94" t="s">
        <v>423</v>
      </c>
      <c r="G76" s="23" t="str">
        <f t="shared" si="0"/>
        <v>JUD8G1</v>
      </c>
      <c r="H76" s="23">
        <f t="shared" si="1"/>
        <v>15</v>
      </c>
      <c r="I76" s="24" t="str">
        <f t="shared" si="2"/>
        <v>SPC8G1</v>
      </c>
      <c r="J76" s="24">
        <f t="shared" si="3"/>
        <v>-15</v>
      </c>
      <c r="K76" s="24" t="str">
        <f t="shared" si="4"/>
        <v/>
      </c>
      <c r="L76" s="24" t="str">
        <f t="shared" si="5"/>
        <v/>
      </c>
      <c r="M76" s="21" t="str">
        <f t="shared" si="6"/>
        <v/>
      </c>
    </row>
    <row r="77" spans="1:37" ht="11.4" customHeight="1">
      <c r="A77" s="91" t="s">
        <v>507</v>
      </c>
      <c r="B77" s="92" t="s">
        <v>299</v>
      </c>
      <c r="C77" s="109">
        <v>0</v>
      </c>
      <c r="D77" s="110" t="s">
        <v>28</v>
      </c>
      <c r="E77" s="111">
        <v>0</v>
      </c>
      <c r="F77" s="94" t="s">
        <v>447</v>
      </c>
      <c r="G77" s="23" t="str">
        <f t="shared" si="0"/>
        <v/>
      </c>
      <c r="H77" s="23">
        <f t="shared" si="1"/>
        <v>0</v>
      </c>
      <c r="I77" s="24" t="str">
        <f t="shared" si="2"/>
        <v/>
      </c>
      <c r="J77" s="24">
        <f t="shared" si="3"/>
        <v>0</v>
      </c>
      <c r="K77" s="24" t="str">
        <f t="shared" si="4"/>
        <v/>
      </c>
      <c r="L77" s="24" t="str">
        <f t="shared" si="5"/>
        <v/>
      </c>
      <c r="M77" s="21" t="str">
        <f t="shared" si="6"/>
        <v/>
      </c>
    </row>
    <row r="78" spans="1:37" ht="11.4" customHeight="1">
      <c r="A78" s="91" t="s">
        <v>617</v>
      </c>
      <c r="B78" s="92" t="s">
        <v>328</v>
      </c>
      <c r="C78" s="109">
        <v>21</v>
      </c>
      <c r="D78" s="110" t="s">
        <v>326</v>
      </c>
      <c r="E78" s="111">
        <v>31</v>
      </c>
      <c r="F78" s="94" t="s">
        <v>415</v>
      </c>
      <c r="G78" s="23" t="str">
        <f t="shared" si="0"/>
        <v>BRG8G1</v>
      </c>
      <c r="H78" s="23">
        <f t="shared" si="1"/>
        <v>10</v>
      </c>
      <c r="I78" s="24" t="str">
        <f t="shared" si="2"/>
        <v>OLA8G2</v>
      </c>
      <c r="J78" s="24">
        <f t="shared" si="3"/>
        <v>-10</v>
      </c>
      <c r="K78" s="24" t="str">
        <f t="shared" si="4"/>
        <v/>
      </c>
      <c r="L78" s="24" t="str">
        <f t="shared" si="5"/>
        <v/>
      </c>
      <c r="M78" s="21" t="str">
        <f t="shared" si="6"/>
        <v/>
      </c>
    </row>
    <row r="79" spans="1:37" ht="11.4" customHeight="1">
      <c r="A79" s="91" t="s">
        <v>629</v>
      </c>
      <c r="B79" s="92" t="s">
        <v>221</v>
      </c>
      <c r="C79" s="109">
        <v>27</v>
      </c>
      <c r="D79" s="110" t="s">
        <v>26</v>
      </c>
      <c r="E79" s="111">
        <v>15</v>
      </c>
      <c r="F79" s="94" t="s">
        <v>420</v>
      </c>
      <c r="G79" s="23" t="str">
        <f t="shared" si="0"/>
        <v>SJN8G1</v>
      </c>
      <c r="H79" s="23">
        <f t="shared" si="1"/>
        <v>12</v>
      </c>
      <c r="I79" s="24" t="str">
        <f t="shared" si="2"/>
        <v>CTK8G1</v>
      </c>
      <c r="J79" s="24">
        <f t="shared" si="3"/>
        <v>-12</v>
      </c>
      <c r="K79" s="24" t="str">
        <f t="shared" si="4"/>
        <v/>
      </c>
      <c r="L79" s="24" t="str">
        <f t="shared" si="5"/>
        <v/>
      </c>
      <c r="M79" s="21" t="str">
        <f t="shared" si="6"/>
        <v/>
      </c>
    </row>
    <row r="80" spans="1:37" ht="11.4" customHeight="1">
      <c r="A80" s="91" t="s">
        <v>511</v>
      </c>
      <c r="B80" s="92" t="s">
        <v>27</v>
      </c>
      <c r="C80" s="109">
        <v>46</v>
      </c>
      <c r="D80" s="110" t="s">
        <v>30</v>
      </c>
      <c r="E80" s="111">
        <v>9</v>
      </c>
      <c r="F80" s="94" t="s">
        <v>414</v>
      </c>
      <c r="G80" s="23" t="str">
        <f t="shared" si="0"/>
        <v>IHM8G1</v>
      </c>
      <c r="H80" s="23">
        <f t="shared" si="1"/>
        <v>15</v>
      </c>
      <c r="I80" s="24" t="str">
        <f t="shared" si="2"/>
        <v>OLA8G1</v>
      </c>
      <c r="J80" s="24">
        <f t="shared" si="3"/>
        <v>-15</v>
      </c>
      <c r="K80" s="24" t="str">
        <f t="shared" si="4"/>
        <v/>
      </c>
      <c r="L80" s="24" t="str">
        <f t="shared" si="5"/>
        <v/>
      </c>
      <c r="M80" s="21" t="str">
        <f t="shared" si="6"/>
        <v/>
      </c>
    </row>
    <row r="81" spans="1:13" ht="11.4" customHeight="1">
      <c r="A81" s="91" t="s">
        <v>511</v>
      </c>
      <c r="B81" s="92" t="s">
        <v>327</v>
      </c>
      <c r="C81" s="109">
        <v>35</v>
      </c>
      <c r="D81" s="110" t="s">
        <v>31</v>
      </c>
      <c r="E81" s="111">
        <v>14</v>
      </c>
      <c r="F81" s="94" t="s">
        <v>530</v>
      </c>
      <c r="G81" s="23" t="str">
        <f t="shared" si="0"/>
        <v>NDA8G1</v>
      </c>
      <c r="H81" s="23">
        <f t="shared" si="1"/>
        <v>15</v>
      </c>
      <c r="I81" s="24" t="str">
        <f t="shared" si="2"/>
        <v>SPC8G1</v>
      </c>
      <c r="J81" s="24">
        <f t="shared" si="3"/>
        <v>-15</v>
      </c>
      <c r="K81" s="24" t="str">
        <f t="shared" si="4"/>
        <v/>
      </c>
      <c r="L81" s="24" t="str">
        <f t="shared" si="5"/>
        <v/>
      </c>
      <c r="M81" s="21" t="str">
        <f t="shared" si="6"/>
        <v/>
      </c>
    </row>
    <row r="82" spans="1:13" ht="11.4" customHeight="1">
      <c r="A82" s="91" t="s">
        <v>512</v>
      </c>
      <c r="B82" s="92" t="s">
        <v>32</v>
      </c>
      <c r="C82" s="109">
        <v>19</v>
      </c>
      <c r="D82" s="110" t="s">
        <v>29</v>
      </c>
      <c r="E82" s="111">
        <v>6</v>
      </c>
      <c r="F82" s="94" t="s">
        <v>425</v>
      </c>
      <c r="G82" s="23" t="str">
        <f t="shared" si="0"/>
        <v>STM8G1</v>
      </c>
      <c r="H82" s="23">
        <f t="shared" si="1"/>
        <v>13</v>
      </c>
      <c r="I82" s="24" t="str">
        <f t="shared" si="2"/>
        <v>JUD8G1</v>
      </c>
      <c r="J82" s="24">
        <f t="shared" si="3"/>
        <v>-13</v>
      </c>
      <c r="K82" s="24" t="str">
        <f t="shared" si="4"/>
        <v/>
      </c>
      <c r="L82" s="24" t="str">
        <f t="shared" si="5"/>
        <v/>
      </c>
      <c r="M82" s="21" t="str">
        <f t="shared" si="6"/>
        <v/>
      </c>
    </row>
  </sheetData>
  <sortState ref="B9:L19">
    <sortCondition ref="B9:B19"/>
  </sortState>
  <phoneticPr fontId="0" type="noConversion"/>
  <pageMargins left="0.75" right="0.75" top="1" bottom="1" header="0.5" footer="0.5"/>
  <pageSetup scale="41"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dimension ref="A1:CE142"/>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row r="5" spans="1:16" s="1" customFormat="1" ht="12.6" customHeight="1">
      <c r="A5" s="1" t="s">
        <v>186</v>
      </c>
    </row>
    <row r="6" spans="1:16" s="1" customFormat="1" ht="12.6" customHeight="1">
      <c r="A6" s="1" t="str">
        <f>'8B Standings'!A6</f>
        <v>2012-2013 Season</v>
      </c>
    </row>
    <row r="7" spans="1:16" ht="11.4" customHeight="1"/>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195</v>
      </c>
      <c r="D9" s="21">
        <f>COUNTIF($G$33:$G$142,C9)</f>
        <v>10</v>
      </c>
      <c r="E9" s="21">
        <f>COUNTIF($I$33:$I$142,C9)</f>
        <v>0</v>
      </c>
      <c r="F9" s="84">
        <f>SUM(COUNTIF($K$33:$K$142,C9)+COUNTIF($L$33:$L$142,C9))</f>
        <v>0</v>
      </c>
      <c r="G9" s="21">
        <f>SUM((D9*2)+(F9))</f>
        <v>20</v>
      </c>
      <c r="H9" s="21">
        <f>SUM(SUMIF($B$33:$B$142,C9,$C$33:$C$142)+SUMIF($D$33:$D$142,C9,$E$33:$E$142))</f>
        <v>446</v>
      </c>
      <c r="I9" s="21">
        <f>SUM(SUMIF($B$33:$B$142,C9,$E$33:$E$142)+SUMIF($D$33:$D$142,C9,$C$33:$C$142))</f>
        <v>169</v>
      </c>
      <c r="J9" s="85">
        <f>SUM(SUMIF($G$33:$G$142,C9,$H$33:$H$142)+SUMIF($I$33:$I$142,C9,$J$33:$J$142))</f>
        <v>150</v>
      </c>
      <c r="K9" s="86">
        <f>SUM((D9/SUM(D9+E9+F9))/100)</f>
        <v>0.01</v>
      </c>
      <c r="L9" s="21">
        <f>COUNTIF($M$33:$M$142,C9)</f>
        <v>0</v>
      </c>
      <c r="O9" s="2" t="s">
        <v>710</v>
      </c>
    </row>
    <row r="10" spans="1:16" ht="11.4" customHeight="1">
      <c r="B10" s="21">
        <v>2</v>
      </c>
      <c r="C10" s="92" t="s">
        <v>190</v>
      </c>
      <c r="D10" s="21">
        <f>COUNTIF($G$33:$G$142,C10)</f>
        <v>10</v>
      </c>
      <c r="E10" s="21">
        <f>COUNTIF($I$33:$I$142,C10)</f>
        <v>0</v>
      </c>
      <c r="F10" s="84">
        <f>SUM(COUNTIF($K$33:$K$142,C10)+COUNTIF($L$33:$L$142,C10))</f>
        <v>0</v>
      </c>
      <c r="G10" s="21">
        <f>SUM((D10*2)+(F10))</f>
        <v>20</v>
      </c>
      <c r="H10" s="21">
        <f>SUM(SUMIF($B$33:$B$142,C10,$C$33:$C$142)+SUMIF($D$33:$D$142,C10,$E$33:$E$142))</f>
        <v>465</v>
      </c>
      <c r="I10" s="21">
        <f>SUM(SUMIF($B$33:$B$142,C10,$E$33:$E$142)+SUMIF($D$33:$D$142,C10,$C$33:$C$142))</f>
        <v>206</v>
      </c>
      <c r="J10" s="85">
        <f>SUM(SUMIF($G$33:$G$142,C10,$H$33:$H$142)+SUMIF($I$33:$I$142,C10,$J$33:$J$142))</f>
        <v>122</v>
      </c>
      <c r="K10" s="86">
        <f>SUM((D10/SUM(D10+E10+F10))/100)</f>
        <v>0.01</v>
      </c>
      <c r="L10" s="21">
        <f>COUNTIF($M$33:$M$142,C10)</f>
        <v>0</v>
      </c>
      <c r="O10" s="2" t="s">
        <v>711</v>
      </c>
    </row>
    <row r="11" spans="1:16" ht="11.4" customHeight="1">
      <c r="B11" s="21">
        <v>3</v>
      </c>
      <c r="C11" s="92" t="s">
        <v>290</v>
      </c>
      <c r="D11" s="21">
        <f>COUNTIF($G$33:$G$142,C11)</f>
        <v>10</v>
      </c>
      <c r="E11" s="21">
        <f>COUNTIF($I$33:$I$142,C11)</f>
        <v>0</v>
      </c>
      <c r="F11" s="84">
        <f>SUM(COUNTIF($K$33:$K$142,C11)+COUNTIF($L$33:$L$142,C11))</f>
        <v>0</v>
      </c>
      <c r="G11" s="21">
        <f>SUM((D11*2)+(F11))</f>
        <v>20</v>
      </c>
      <c r="H11" s="21">
        <f>SUM(SUMIF($B$33:$B$142,C11,$C$33:$C$142)+SUMIF($D$33:$D$142,C11,$E$33:$E$142))</f>
        <v>387</v>
      </c>
      <c r="I11" s="21">
        <f>SUM(SUMIF($B$33:$B$142,C11,$E$33:$E$142)+SUMIF($D$33:$D$142,C11,$C$33:$C$142))</f>
        <v>218</v>
      </c>
      <c r="J11" s="85">
        <f>SUM(SUMIF($G$33:$G$142,C11,$H$33:$H$142)+SUMIF($I$33:$I$142,C11,$J$33:$J$142))</f>
        <v>117</v>
      </c>
      <c r="K11" s="86">
        <f>SUM((D11/SUM(D11+E11+F11))/100)</f>
        <v>0.01</v>
      </c>
      <c r="L11" s="21">
        <f>COUNTIF($M$33:$M$142,C11)</f>
        <v>0</v>
      </c>
      <c r="N11" s="1"/>
      <c r="O11" s="1"/>
    </row>
    <row r="12" spans="1:16" ht="11.4" customHeight="1">
      <c r="B12" s="21">
        <v>5</v>
      </c>
      <c r="C12" s="92" t="s">
        <v>261</v>
      </c>
      <c r="D12" s="21">
        <f>COUNTIF($G$33:$G$142,C12)</f>
        <v>9</v>
      </c>
      <c r="E12" s="21">
        <f>COUNTIF($I$33:$I$142,C12)</f>
        <v>1</v>
      </c>
      <c r="F12" s="84">
        <f>SUM(COUNTIF($K$33:$K$142,C12)+COUNTIF($L$33:$L$142,C12))</f>
        <v>0</v>
      </c>
      <c r="G12" s="21">
        <f>SUM((D12*2)+(F12))</f>
        <v>18</v>
      </c>
      <c r="H12" s="21">
        <f>SUM(SUMIF($B$33:$B$142,C12,$C$33:$C$142)+SUMIF($D$33:$D$142,C12,$E$33:$E$142))</f>
        <v>405</v>
      </c>
      <c r="I12" s="21">
        <f>SUM(SUMIF($B$33:$B$142,C12,$E$33:$E$142)+SUMIF($D$33:$D$142,C12,$C$33:$C$142))</f>
        <v>252</v>
      </c>
      <c r="J12" s="85">
        <f>SUM(SUMIF($G$33:$G$142,C12,$H$33:$H$142)+SUMIF($I$33:$I$142,C12,$J$33:$J$142))</f>
        <v>103</v>
      </c>
      <c r="K12" s="86">
        <f>SUM((D12/SUM(D12+E12+F12))/100)</f>
        <v>9.0000000000000011E-3</v>
      </c>
      <c r="L12" s="21">
        <f>COUNTIF($M$33:$M$142,C12)</f>
        <v>0</v>
      </c>
      <c r="N12" s="1" t="s">
        <v>304</v>
      </c>
      <c r="O12" s="1"/>
    </row>
    <row r="13" spans="1:16" ht="11.4" customHeight="1">
      <c r="B13" s="21">
        <v>4</v>
      </c>
      <c r="C13" s="92" t="s">
        <v>192</v>
      </c>
      <c r="D13" s="21">
        <f>COUNTIF($G$33:$G$142,C13)</f>
        <v>9</v>
      </c>
      <c r="E13" s="21">
        <f>COUNTIF($I$33:$I$142,C13)</f>
        <v>1</v>
      </c>
      <c r="F13" s="84">
        <f>SUM(COUNTIF($K$33:$K$142,C13)+COUNTIF($L$33:$L$142,C13))</f>
        <v>0</v>
      </c>
      <c r="G13" s="21">
        <f>SUM((D13*2)+(F13))</f>
        <v>18</v>
      </c>
      <c r="H13" s="21">
        <f>SUM(SUMIF($B$33:$B$142,C13,$C$33:$C$142)+SUMIF($D$33:$D$142,C13,$E$33:$E$142))</f>
        <v>466</v>
      </c>
      <c r="I13" s="21">
        <f>SUM(SUMIF($B$33:$B$142,C13,$E$33:$E$142)+SUMIF($D$33:$D$142,C13,$C$33:$C$142))</f>
        <v>255</v>
      </c>
      <c r="J13" s="85">
        <f>SUM(SUMIF($G$33:$G$142,C13,$H$33:$H$142)+SUMIF($I$33:$I$142,C13,$J$33:$J$142))</f>
        <v>118</v>
      </c>
      <c r="K13" s="86">
        <f>SUM((D13/SUM(D13+E13+F13))/100)</f>
        <v>9.0000000000000011E-3</v>
      </c>
      <c r="L13" s="21">
        <f>COUNTIF($M$33:$M$142,C13)</f>
        <v>0</v>
      </c>
      <c r="O13" s="2" t="s">
        <v>669</v>
      </c>
    </row>
    <row r="14" spans="1:16" ht="11.4" customHeight="1">
      <c r="B14" s="21">
        <v>6</v>
      </c>
      <c r="C14" s="92" t="s">
        <v>198</v>
      </c>
      <c r="D14" s="21">
        <f>COUNTIF($G$33:$G$142,C14)</f>
        <v>8</v>
      </c>
      <c r="E14" s="21">
        <f>COUNTIF($I$33:$I$142,C14)</f>
        <v>2</v>
      </c>
      <c r="F14" s="84">
        <f>SUM(COUNTIF($K$33:$K$142,C14)+COUNTIF($L$33:$L$142,C14))</f>
        <v>0</v>
      </c>
      <c r="G14" s="21">
        <f>SUM((D14*2)+(F14))</f>
        <v>16</v>
      </c>
      <c r="H14" s="21">
        <f>SUM(SUMIF($B$33:$B$142,C14,$C$33:$C$142)+SUMIF($D$33:$D$142,C14,$E$33:$E$142))</f>
        <v>360</v>
      </c>
      <c r="I14" s="21">
        <f>SUM(SUMIF($B$33:$B$142,C14,$E$33:$E$142)+SUMIF($D$33:$D$142,C14,$C$33:$C$142))</f>
        <v>242</v>
      </c>
      <c r="J14" s="85">
        <f>SUM(SUMIF($G$33:$G$142,C14,$H$33:$H$142)+SUMIF($I$33:$I$142,C14,$J$33:$J$142))</f>
        <v>96</v>
      </c>
      <c r="K14" s="86">
        <f>SUM((D14/SUM(D14+E14+F14))/100)</f>
        <v>8.0000000000000002E-3</v>
      </c>
      <c r="L14" s="21">
        <f>COUNTIF($M$33:$M$142,C14)</f>
        <v>0</v>
      </c>
      <c r="N14" s="1"/>
      <c r="O14" s="1"/>
      <c r="P14" s="2" t="s">
        <v>303</v>
      </c>
    </row>
    <row r="15" spans="1:16" ht="11.4" customHeight="1">
      <c r="B15" s="21">
        <v>7</v>
      </c>
      <c r="C15" s="92" t="s">
        <v>634</v>
      </c>
      <c r="D15" s="21">
        <f>COUNTIF($G$33:$G$142,C15)</f>
        <v>8</v>
      </c>
      <c r="E15" s="21">
        <f>COUNTIF($I$33:$I$142,C15)</f>
        <v>2</v>
      </c>
      <c r="F15" s="84">
        <f>SUM(COUNTIF($K$33:$K$142,C15)+COUNTIF($L$33:$L$142,C15))</f>
        <v>0</v>
      </c>
      <c r="G15" s="21">
        <f>SUM((D15*2)+(F15))</f>
        <v>16</v>
      </c>
      <c r="H15" s="21">
        <f>SUM(SUMIF($B$33:$B$142,C15,$C$33:$C$142)+SUMIF($D$33:$D$142,C15,$E$33:$E$142))</f>
        <v>353</v>
      </c>
      <c r="I15" s="21">
        <f>SUM(SUMIF($B$33:$B$142,C15,$E$33:$E$142)+SUMIF($D$33:$D$142,C15,$C$33:$C$142))</f>
        <v>263</v>
      </c>
      <c r="J15" s="85">
        <f>SUM(SUMIF($G$33:$G$142,C15,$H$33:$H$142)+SUMIF($I$33:$I$142,C15,$J$33:$J$142))</f>
        <v>75</v>
      </c>
      <c r="K15" s="86">
        <f>SUM((D15/SUM(D15+E15+F15))/100)</f>
        <v>8.0000000000000002E-3</v>
      </c>
      <c r="L15" s="21">
        <f>COUNTIF($M$33:$M$142,C15)</f>
        <v>0</v>
      </c>
      <c r="N15" s="1"/>
      <c r="P15" s="2" t="s">
        <v>712</v>
      </c>
    </row>
    <row r="16" spans="1:16" ht="11.4" customHeight="1">
      <c r="B16" s="21">
        <v>8</v>
      </c>
      <c r="C16" s="92" t="s">
        <v>189</v>
      </c>
      <c r="D16" s="21">
        <f>COUNTIF($G$33:$G$142,C16)</f>
        <v>7</v>
      </c>
      <c r="E16" s="21">
        <f>COUNTIF($I$33:$I$142,C16)</f>
        <v>3</v>
      </c>
      <c r="F16" s="84">
        <f>SUM(COUNTIF($K$33:$K$142,C16)+COUNTIF($L$33:$L$142,C16))</f>
        <v>0</v>
      </c>
      <c r="G16" s="21">
        <f>SUM((D16*2)+(F16))</f>
        <v>14</v>
      </c>
      <c r="H16" s="21">
        <f>SUM(SUMIF($B$33:$B$142,C16,$C$33:$C$142)+SUMIF($D$33:$D$142,C16,$E$33:$E$142))</f>
        <v>254</v>
      </c>
      <c r="I16" s="21">
        <f>SUM(SUMIF($B$33:$B$142,C16,$E$33:$E$142)+SUMIF($D$33:$D$142,C16,$C$33:$C$142))</f>
        <v>264</v>
      </c>
      <c r="J16" s="85">
        <f>SUM(SUMIF($G$33:$G$142,C16,$H$33:$H$142)+SUMIF($I$33:$I$142,C16,$J$33:$J$142))</f>
        <v>10</v>
      </c>
      <c r="K16" s="86">
        <f>SUM((D16/SUM(D16+E16+F16))/100)</f>
        <v>6.9999999999999993E-3</v>
      </c>
      <c r="L16" s="21">
        <f>COUNTIF($M$33:$M$142,C16)</f>
        <v>0</v>
      </c>
      <c r="N16" s="1"/>
      <c r="O16" s="1"/>
      <c r="P16" s="2" t="s">
        <v>713</v>
      </c>
    </row>
    <row r="17" spans="1:16" ht="11.4" customHeight="1">
      <c r="B17" s="21">
        <v>9</v>
      </c>
      <c r="C17" s="92" t="s">
        <v>292</v>
      </c>
      <c r="D17" s="21">
        <f>COUNTIF($G$33:$G$142,C17)</f>
        <v>6</v>
      </c>
      <c r="E17" s="21">
        <f>COUNTIF($I$33:$I$142,C17)</f>
        <v>4</v>
      </c>
      <c r="F17" s="84">
        <f>SUM(COUNTIF($K$33:$K$142,C17)+COUNTIF($L$33:$L$142,C17))</f>
        <v>0</v>
      </c>
      <c r="G17" s="21">
        <f>SUM((D17*2)+(F17))</f>
        <v>12</v>
      </c>
      <c r="H17" s="21">
        <f>SUM(SUMIF($B$33:$B$142,C17,$C$33:$C$142)+SUMIF($D$33:$D$142,C17,$E$33:$E$142))</f>
        <v>385</v>
      </c>
      <c r="I17" s="21">
        <f>SUM(SUMIF($B$33:$B$142,C17,$E$33:$E$142)+SUMIF($D$33:$D$142,C17,$C$33:$C$142))</f>
        <v>290</v>
      </c>
      <c r="J17" s="85">
        <f>SUM(SUMIF($G$33:$G$142,C17,$H$33:$H$142)+SUMIF($I$33:$I$142,C17,$J$33:$J$142))</f>
        <v>60</v>
      </c>
      <c r="K17" s="86">
        <f>SUM((D17/SUM(D17+E17+F17))/100)</f>
        <v>6.0000000000000001E-3</v>
      </c>
      <c r="L17" s="21">
        <f>COUNTIF($M$33:$M$142,C17)</f>
        <v>0</v>
      </c>
      <c r="N17" s="1"/>
      <c r="O17" s="2" t="s">
        <v>314</v>
      </c>
    </row>
    <row r="18" spans="1:16" ht="11.4" customHeight="1">
      <c r="B18" s="21">
        <v>10</v>
      </c>
      <c r="C18" s="92" t="s">
        <v>197</v>
      </c>
      <c r="D18" s="21">
        <f>COUNTIF($G$33:$G$142,C18)</f>
        <v>5</v>
      </c>
      <c r="E18" s="21">
        <f>COUNTIF($I$33:$I$142,C18)</f>
        <v>5</v>
      </c>
      <c r="F18" s="84">
        <f>SUM(COUNTIF($K$33:$K$142,C18)+COUNTIF($L$33:$L$142,C18))</f>
        <v>0</v>
      </c>
      <c r="G18" s="21">
        <f>SUM((D18*2)+(F18))</f>
        <v>10</v>
      </c>
      <c r="H18" s="21">
        <f>SUM(SUMIF($B$33:$B$142,C18,$C$33:$C$142)+SUMIF($D$33:$D$142,C18,$E$33:$E$142))</f>
        <v>309</v>
      </c>
      <c r="I18" s="21">
        <f>SUM(SUMIF($B$33:$B$142,C18,$E$33:$E$142)+SUMIF($D$33:$D$142,C18,$C$33:$C$142))</f>
        <v>286</v>
      </c>
      <c r="J18" s="85">
        <f>SUM(SUMIF($G$33:$G$142,C18,$H$33:$H$142)+SUMIF($I$33:$I$142,C18,$J$33:$J$142))</f>
        <v>14</v>
      </c>
      <c r="K18" s="86">
        <f>SUM((D18/SUM(D18+E18+F18))/100)</f>
        <v>5.0000000000000001E-3</v>
      </c>
      <c r="L18" s="21">
        <f>COUNTIF($M$33:$M$142,C18)</f>
        <v>0</v>
      </c>
      <c r="N18" s="1"/>
      <c r="O18" s="1"/>
      <c r="P18" s="2" t="s">
        <v>301</v>
      </c>
    </row>
    <row r="19" spans="1:16" ht="11.4" customHeight="1">
      <c r="B19" s="21">
        <v>11</v>
      </c>
      <c r="C19" s="92" t="s">
        <v>635</v>
      </c>
      <c r="D19" s="21">
        <f>COUNTIF($G$33:$G$142,C19)</f>
        <v>5</v>
      </c>
      <c r="E19" s="21">
        <f>COUNTIF($I$33:$I$142,C19)</f>
        <v>5</v>
      </c>
      <c r="F19" s="84">
        <f>SUM(COUNTIF($K$33:$K$142,C19)+COUNTIF($L$33:$L$142,C19))</f>
        <v>0</v>
      </c>
      <c r="G19" s="21">
        <f>SUM((D19*2)+(F19))</f>
        <v>10</v>
      </c>
      <c r="H19" s="21">
        <f>SUM(SUMIF($B$33:$B$142,C19,$C$33:$C$142)+SUMIF($D$33:$D$142,C19,$E$33:$E$142))</f>
        <v>212</v>
      </c>
      <c r="I19" s="21">
        <f>SUM(SUMIF($B$33:$B$142,C19,$E$33:$E$142)+SUMIF($D$33:$D$142,C19,$C$33:$C$142))</f>
        <v>310</v>
      </c>
      <c r="J19" s="85">
        <f>SUM(SUMIF($G$33:$G$142,C19,$H$33:$H$142)+SUMIF($I$33:$I$142,C19,$J$33:$J$142))</f>
        <v>-44</v>
      </c>
      <c r="K19" s="86">
        <f>SUM((D19/SUM(D19+E19+F19))/100)</f>
        <v>5.0000000000000001E-3</v>
      </c>
      <c r="L19" s="21">
        <f>COUNTIF($M$33:$M$142,C19)</f>
        <v>0</v>
      </c>
      <c r="N19" s="1"/>
      <c r="O19" s="1"/>
      <c r="P19" s="2" t="s">
        <v>714</v>
      </c>
    </row>
    <row r="20" spans="1:16" ht="11.4" customHeight="1">
      <c r="B20" s="21">
        <v>13</v>
      </c>
      <c r="C20" s="92" t="s">
        <v>281</v>
      </c>
      <c r="D20" s="21">
        <f>COUNTIF($G$33:$G$142,C20)</f>
        <v>4</v>
      </c>
      <c r="E20" s="21">
        <f>COUNTIF($I$33:$I$142,C20)</f>
        <v>6</v>
      </c>
      <c r="F20" s="84">
        <f>SUM(COUNTIF($K$33:$K$142,C20)+COUNTIF($L$33:$L$142,C20))</f>
        <v>0</v>
      </c>
      <c r="G20" s="21">
        <f>SUM((D20*2)+(F20))</f>
        <v>8</v>
      </c>
      <c r="H20" s="21">
        <f>SUM(SUMIF($B$33:$B$142,C20,$C$33:$C$142)+SUMIF($D$33:$D$142,C20,$E$33:$E$142))</f>
        <v>298</v>
      </c>
      <c r="I20" s="21">
        <f>SUM(SUMIF($B$33:$B$142,C20,$E$33:$E$142)+SUMIF($D$33:$D$142,C20,$C$33:$C$142))</f>
        <v>334</v>
      </c>
      <c r="J20" s="85">
        <f>SUM(SUMIF($G$33:$G$142,C20,$H$33:$H$142)+SUMIF($I$33:$I$142,C20,$J$33:$J$142))</f>
        <v>-18</v>
      </c>
      <c r="K20" s="86">
        <f>SUM((D20/SUM(D20+E20+F20))/100)</f>
        <v>4.0000000000000001E-3</v>
      </c>
      <c r="L20" s="21">
        <f>COUNTIF($M$33:$M$142,C20)</f>
        <v>0</v>
      </c>
      <c r="N20" s="1"/>
      <c r="P20" s="2" t="s">
        <v>715</v>
      </c>
    </row>
    <row r="21" spans="1:16" ht="11.4" customHeight="1">
      <c r="B21" s="21">
        <v>12</v>
      </c>
      <c r="C21" s="92" t="s">
        <v>196</v>
      </c>
      <c r="D21" s="21">
        <f>COUNTIF($G$33:$G$142,C21)</f>
        <v>4</v>
      </c>
      <c r="E21" s="21">
        <f>COUNTIF($I$33:$I$142,C21)</f>
        <v>6</v>
      </c>
      <c r="F21" s="84">
        <f>SUM(COUNTIF($K$33:$K$142,C21)+COUNTIF($L$33:$L$142,C21))</f>
        <v>0</v>
      </c>
      <c r="G21" s="21">
        <f>SUM((D21*2)+(F21))</f>
        <v>8</v>
      </c>
      <c r="H21" s="21">
        <f>SUM(SUMIF($B$33:$B$142,C21,$C$33:$C$142)+SUMIF($D$33:$D$142,C21,$E$33:$E$142))</f>
        <v>240</v>
      </c>
      <c r="I21" s="21">
        <f>SUM(SUMIF($B$33:$B$142,C21,$E$33:$E$142)+SUMIF($D$33:$D$142,C21,$C$33:$C$142))</f>
        <v>276</v>
      </c>
      <c r="J21" s="85">
        <f>SUM(SUMIF($G$33:$G$142,C21,$H$33:$H$142)+SUMIF($I$33:$I$142,C21,$J$33:$J$142))</f>
        <v>-23</v>
      </c>
      <c r="K21" s="86">
        <f>SUM((D21/SUM(D21+E21+F21))/100)</f>
        <v>4.0000000000000001E-3</v>
      </c>
      <c r="L21" s="21">
        <f>COUNTIF($M$33:$M$142,C21)</f>
        <v>0</v>
      </c>
      <c r="N21" s="1"/>
      <c r="O21" s="2" t="s">
        <v>316</v>
      </c>
    </row>
    <row r="22" spans="1:16" ht="11.4" customHeight="1">
      <c r="B22" s="21">
        <v>14</v>
      </c>
      <c r="C22" s="92" t="s">
        <v>333</v>
      </c>
      <c r="D22" s="21">
        <f>COUNTIF($G$33:$G$142,C22)</f>
        <v>4</v>
      </c>
      <c r="E22" s="21">
        <f>COUNTIF($I$33:$I$142,C22)</f>
        <v>6</v>
      </c>
      <c r="F22" s="84">
        <f>SUM(COUNTIF($K$33:$K$142,C22)+COUNTIF($L$33:$L$142,C22))</f>
        <v>0</v>
      </c>
      <c r="G22" s="21">
        <f>SUM((D22*2)+(F22))</f>
        <v>8</v>
      </c>
      <c r="H22" s="21">
        <f>SUM(SUMIF($B$33:$B$142,C22,$C$33:$C$142)+SUMIF($D$33:$D$142,C22,$E$33:$E$142))</f>
        <v>264</v>
      </c>
      <c r="I22" s="21">
        <f>SUM(SUMIF($B$33:$B$142,C22,$E$33:$E$142)+SUMIF($D$33:$D$142,C22,$C$33:$C$142))</f>
        <v>330</v>
      </c>
      <c r="J22" s="85">
        <f>SUM(SUMIF($G$33:$G$142,C22,$H$33:$H$142)+SUMIF($I$33:$I$142,C22,$J$33:$J$142))</f>
        <v>-39</v>
      </c>
      <c r="K22" s="86">
        <f>SUM((D22/SUM(D22+E22+F22))/100)</f>
        <v>4.0000000000000001E-3</v>
      </c>
      <c r="L22" s="21">
        <f>COUNTIF($M$33:$M$142,C22)</f>
        <v>1</v>
      </c>
      <c r="N22" s="1"/>
      <c r="O22" s="1"/>
      <c r="P22" s="2" t="s">
        <v>716</v>
      </c>
    </row>
    <row r="23" spans="1:16" ht="11.4" customHeight="1">
      <c r="B23" s="21">
        <v>16</v>
      </c>
      <c r="C23" s="92" t="s">
        <v>193</v>
      </c>
      <c r="D23" s="21">
        <f>COUNTIF($G$33:$G$142,C23)</f>
        <v>2</v>
      </c>
      <c r="E23" s="21">
        <f>COUNTIF($I$33:$I$142,C23)</f>
        <v>8</v>
      </c>
      <c r="F23" s="84">
        <f>SUM(COUNTIF($K$33:$K$142,C23)+COUNTIF($L$33:$L$142,C23))</f>
        <v>0</v>
      </c>
      <c r="G23" s="21">
        <f>SUM((D23*2)+(F23))</f>
        <v>4</v>
      </c>
      <c r="H23" s="21">
        <f>SUM(SUMIF($B$33:$B$142,C23,$C$33:$C$142)+SUMIF($D$33:$D$142,C23,$E$33:$E$142))</f>
        <v>312</v>
      </c>
      <c r="I23" s="21">
        <f>SUM(SUMIF($B$33:$B$142,C23,$E$33:$E$142)+SUMIF($D$33:$D$142,C23,$C$33:$C$142))</f>
        <v>367</v>
      </c>
      <c r="J23" s="85">
        <f>SUM(SUMIF($G$33:$G$142,C23,$H$33:$H$142)+SUMIF($I$33:$I$142,C23,$J$33:$J$142))</f>
        <v>-49</v>
      </c>
      <c r="K23" s="86">
        <f>SUM((D23/SUM(D23+E23+F23))/100)</f>
        <v>2E-3</v>
      </c>
      <c r="L23" s="21">
        <f>COUNTIF($M$33:$M$142,C23)</f>
        <v>0</v>
      </c>
      <c r="N23" s="1"/>
      <c r="O23" s="2" t="s">
        <v>313</v>
      </c>
    </row>
    <row r="24" spans="1:16" ht="11.4" customHeight="1">
      <c r="B24" s="21">
        <v>15</v>
      </c>
      <c r="C24" s="92" t="s">
        <v>194</v>
      </c>
      <c r="D24" s="21">
        <f>COUNTIF($G$33:$G$142,C24)</f>
        <v>2</v>
      </c>
      <c r="E24" s="21">
        <f>COUNTIF($I$33:$I$142,C24)</f>
        <v>8</v>
      </c>
      <c r="F24" s="84">
        <f>SUM(COUNTIF($K$33:$K$142,C24)+COUNTIF($L$33:$L$142,C24))</f>
        <v>0</v>
      </c>
      <c r="G24" s="21">
        <f>SUM((D24*2)+(F24))</f>
        <v>4</v>
      </c>
      <c r="H24" s="21">
        <f>SUM(SUMIF($B$33:$B$142,C24,$C$33:$C$142)+SUMIF($D$33:$D$142,C24,$E$33:$E$142))</f>
        <v>251</v>
      </c>
      <c r="I24" s="21">
        <f>SUM(SUMIF($B$33:$B$142,C24,$E$33:$E$142)+SUMIF($D$33:$D$142,C24,$C$33:$C$142))</f>
        <v>358</v>
      </c>
      <c r="J24" s="85">
        <f>SUM(SUMIF($G$33:$G$142,C24,$H$33:$H$142)+SUMIF($I$33:$I$142,C24,$J$33:$J$142))</f>
        <v>-77</v>
      </c>
      <c r="K24" s="86">
        <f>SUM((D24/SUM(D24+E24+F24))/100)</f>
        <v>2E-3</v>
      </c>
      <c r="L24" s="21">
        <f>COUNTIF($M$33:$M$142,C24)</f>
        <v>0</v>
      </c>
      <c r="N24" s="1"/>
      <c r="O24" s="1"/>
      <c r="P24" s="2" t="s">
        <v>301</v>
      </c>
    </row>
    <row r="25" spans="1:16" ht="11.4" customHeight="1">
      <c r="B25" s="21">
        <v>17</v>
      </c>
      <c r="C25" s="92" t="s">
        <v>279</v>
      </c>
      <c r="D25" s="21">
        <f>COUNTIF($G$33:$G$142,C25)</f>
        <v>2</v>
      </c>
      <c r="E25" s="21">
        <f>COUNTIF($I$33:$I$142,C25)</f>
        <v>8</v>
      </c>
      <c r="F25" s="84">
        <f>SUM(COUNTIF($K$33:$K$142,C25)+COUNTIF($L$33:$L$142,C25))</f>
        <v>0</v>
      </c>
      <c r="G25" s="21">
        <f>SUM((D25*2)+(F25))</f>
        <v>4</v>
      </c>
      <c r="H25" s="21">
        <f>SUM(SUMIF($B$33:$B$142,C25,$C$33:$C$142)+SUMIF($D$33:$D$142,C25,$E$33:$E$142))</f>
        <v>240</v>
      </c>
      <c r="I25" s="21">
        <f>SUM(SUMIF($B$33:$B$142,C25,$E$33:$E$142)+SUMIF($D$33:$D$142,C25,$C$33:$C$142))</f>
        <v>370</v>
      </c>
      <c r="J25" s="85">
        <f>SUM(SUMIF($G$33:$G$142,C25,$H$33:$H$142)+SUMIF($I$33:$I$142,C25,$J$33:$J$142))</f>
        <v>-89</v>
      </c>
      <c r="K25" s="86">
        <f>SUM((D25/SUM(D25+E25+F25))/100)</f>
        <v>2E-3</v>
      </c>
      <c r="L25" s="21">
        <f>COUNTIF($M$33:$M$142,C25)</f>
        <v>0</v>
      </c>
      <c r="N25" s="1"/>
      <c r="O25" s="1"/>
      <c r="P25" s="2" t="s">
        <v>717</v>
      </c>
    </row>
    <row r="26" spans="1:16" ht="11.4" customHeight="1">
      <c r="B26" s="21">
        <v>18</v>
      </c>
      <c r="C26" s="92" t="s">
        <v>188</v>
      </c>
      <c r="D26" s="21">
        <f>COUNTIF($G$33:$G$142,C26)</f>
        <v>2</v>
      </c>
      <c r="E26" s="21">
        <f>COUNTIF($I$33:$I$142,C26)</f>
        <v>8</v>
      </c>
      <c r="F26" s="84">
        <f>SUM(COUNTIF($K$33:$K$142,C26)+COUNTIF($L$33:$L$142,C26))</f>
        <v>0</v>
      </c>
      <c r="G26" s="21">
        <f>SUM((D26*2)+(F26))</f>
        <v>4</v>
      </c>
      <c r="H26" s="21">
        <f>SUM(SUMIF($B$33:$B$142,C26,$C$33:$C$142)+SUMIF($D$33:$D$142,C26,$E$33:$E$142))</f>
        <v>221</v>
      </c>
      <c r="I26" s="21">
        <f>SUM(SUMIF($B$33:$B$142,C26,$E$33:$E$142)+SUMIF($D$33:$D$142,C26,$C$33:$C$142))</f>
        <v>362</v>
      </c>
      <c r="J26" s="85">
        <f>SUM(SUMIF($G$33:$G$142,C26,$H$33:$H$142)+SUMIF($I$33:$I$142,C26,$J$33:$J$142))</f>
        <v>-92</v>
      </c>
      <c r="K26" s="86">
        <f>SUM((D26/SUM(D26+E26+F26))/100)</f>
        <v>2E-3</v>
      </c>
      <c r="L26" s="21">
        <f>COUNTIF($M$33:$M$142,C26)</f>
        <v>0</v>
      </c>
      <c r="N26" s="1"/>
      <c r="O26" s="1"/>
      <c r="P26" s="2" t="s">
        <v>718</v>
      </c>
    </row>
    <row r="27" spans="1:16" ht="11.4" customHeight="1">
      <c r="B27" s="21">
        <v>19</v>
      </c>
      <c r="C27" s="92" t="s">
        <v>633</v>
      </c>
      <c r="D27" s="21">
        <f>COUNTIF($G$33:$G$142,C27)</f>
        <v>1</v>
      </c>
      <c r="E27" s="21">
        <f>COUNTIF($I$33:$I$142,C27)</f>
        <v>9</v>
      </c>
      <c r="F27" s="84">
        <f>SUM(COUNTIF($K$33:$K$142,C27)+COUNTIF($L$33:$L$142,C27))</f>
        <v>0</v>
      </c>
      <c r="G27" s="21">
        <f>SUM((D27*2)+(F27))</f>
        <v>2</v>
      </c>
      <c r="H27" s="21">
        <f>SUM(SUMIF($B$33:$B$142,C27,$C$33:$C$142)+SUMIF($D$33:$D$142,C27,$E$33:$E$142))</f>
        <v>232</v>
      </c>
      <c r="I27" s="21">
        <f>SUM(SUMIF($B$33:$B$142,C27,$E$33:$E$142)+SUMIF($D$33:$D$142,C27,$C$33:$C$142))</f>
        <v>336</v>
      </c>
      <c r="J27" s="85">
        <f>SUM(SUMIF($G$33:$G$142,C27,$H$33:$H$142)+SUMIF($I$33:$I$142,C27,$J$33:$J$142))</f>
        <v>-80</v>
      </c>
      <c r="K27" s="86">
        <f>SUM((D27/SUM(D27+E27+F27))/100)</f>
        <v>1E-3</v>
      </c>
      <c r="L27" s="21">
        <f>COUNTIF($M$33:$M$142,C27)</f>
        <v>1</v>
      </c>
      <c r="N27" s="1"/>
      <c r="O27" s="2" t="s">
        <v>315</v>
      </c>
    </row>
    <row r="28" spans="1:16" ht="11.4" customHeight="1">
      <c r="B28" s="21">
        <v>20</v>
      </c>
      <c r="C28" s="92" t="s">
        <v>262</v>
      </c>
      <c r="D28" s="21">
        <f>COUNTIF($G$33:$G$142,C28)</f>
        <v>1</v>
      </c>
      <c r="E28" s="21">
        <f>COUNTIF($I$33:$I$142,C28)</f>
        <v>9</v>
      </c>
      <c r="F28" s="84">
        <f>SUM(COUNTIF($K$33:$K$142,C28)+COUNTIF($L$33:$L$142,C28))</f>
        <v>0</v>
      </c>
      <c r="G28" s="21">
        <f>SUM((D28*2)+(F28))</f>
        <v>2</v>
      </c>
      <c r="H28" s="21">
        <f>SUM(SUMIF($B$33:$B$142,C28,$C$33:$C$142)+SUMIF($D$33:$D$142,C28,$E$33:$E$142))</f>
        <v>206</v>
      </c>
      <c r="I28" s="21">
        <f>SUM(SUMIF($B$33:$B$142,C28,$E$33:$E$142)+SUMIF($D$33:$D$142,C28,$C$33:$C$142))</f>
        <v>377</v>
      </c>
      <c r="J28" s="85">
        <f>SUM(SUMIF($G$33:$G$142,C28,$H$33:$H$142)+SUMIF($I$33:$I$142,C28,$J$33:$J$142))</f>
        <v>-105</v>
      </c>
      <c r="K28" s="86">
        <f>SUM((D28/SUM(D28+E28+F28))/100)</f>
        <v>1E-3</v>
      </c>
      <c r="L28" s="21">
        <f>COUNTIF($M$33:$M$142,C28)</f>
        <v>0</v>
      </c>
      <c r="N28" s="1"/>
      <c r="O28" s="1"/>
      <c r="P28" s="2" t="s">
        <v>719</v>
      </c>
    </row>
    <row r="29" spans="1:16" ht="11.4" customHeight="1">
      <c r="B29" s="21">
        <v>21</v>
      </c>
      <c r="C29" s="92" t="s">
        <v>293</v>
      </c>
      <c r="D29" s="21">
        <f>COUNTIF($G$33:$G$142,C29)</f>
        <v>1</v>
      </c>
      <c r="E29" s="21">
        <f>COUNTIF($I$33:$I$142,C29)</f>
        <v>9</v>
      </c>
      <c r="F29" s="84">
        <f>SUM(COUNTIF($K$33:$K$142,C29)+COUNTIF($L$33:$L$142,C29))</f>
        <v>0</v>
      </c>
      <c r="G29" s="21">
        <f>SUM((D29*2)+(F29))</f>
        <v>2</v>
      </c>
      <c r="H29" s="21">
        <f>SUM(SUMIF($B$33:$B$142,C29,$C$33:$C$142)+SUMIF($D$33:$D$142,C29,$E$33:$E$142))</f>
        <v>187</v>
      </c>
      <c r="I29" s="21">
        <f>SUM(SUMIF($B$33:$B$142,C29,$E$33:$E$142)+SUMIF($D$33:$D$142,C29,$C$33:$C$142))</f>
        <v>377</v>
      </c>
      <c r="J29" s="85">
        <f>SUM(SUMIF($G$33:$G$142,C29,$H$33:$H$142)+SUMIF($I$33:$I$142,C29,$J$33:$J$142))</f>
        <v>-116</v>
      </c>
      <c r="K29" s="86">
        <f>SUM((D29/SUM(D29+E29+F29))/100)</f>
        <v>1E-3</v>
      </c>
      <c r="L29" s="21">
        <f>COUNTIF($M$33:$M$142,C29)</f>
        <v>0</v>
      </c>
      <c r="N29" s="1"/>
      <c r="P29" s="2" t="s">
        <v>720</v>
      </c>
    </row>
    <row r="30" spans="1:16" ht="11.4" customHeight="1">
      <c r="B30" s="21">
        <v>22</v>
      </c>
      <c r="C30" s="104" t="s">
        <v>280</v>
      </c>
      <c r="D30" s="21">
        <f>COUNTIF($G$33:$G$142,C30)</f>
        <v>0</v>
      </c>
      <c r="E30" s="21">
        <f>COUNTIF($I$33:$I$142,C30)</f>
        <v>10</v>
      </c>
      <c r="F30" s="84">
        <f>SUM(COUNTIF($K$33:$K$142,C30)+COUNTIF($L$33:$L$142,C30))</f>
        <v>0</v>
      </c>
      <c r="G30" s="21">
        <f>SUM((D30*2)+(F30))</f>
        <v>0</v>
      </c>
      <c r="H30" s="21">
        <f>SUM(SUMIF($B$33:$B$142,C30,$C$33:$C$142)+SUMIF($D$33:$D$142,C30,$E$33:$E$142))</f>
        <v>152</v>
      </c>
      <c r="I30" s="21">
        <f>SUM(SUMIF($B$33:$B$142,C30,$E$33:$E$142)+SUMIF($D$33:$D$142,C30,$C$33:$C$142))</f>
        <v>403</v>
      </c>
      <c r="J30" s="85">
        <f>SUM(SUMIF($G$33:$G$142,C30,$H$33:$H$142)+SUMIF($I$33:$I$142,C30,$J$33:$J$142))</f>
        <v>-133</v>
      </c>
      <c r="K30" s="86">
        <f>SUM((D30/SUM(D30+E30+F30))/100)</f>
        <v>0</v>
      </c>
      <c r="L30" s="21">
        <f>COUNTIF($M$33:$M$142,C30)</f>
        <v>0</v>
      </c>
      <c r="N30" s="1"/>
      <c r="O30" s="2" t="s">
        <v>319</v>
      </c>
    </row>
    <row r="31" spans="1:16" ht="11.4" customHeight="1">
      <c r="O31" s="1"/>
      <c r="P31" s="2" t="s">
        <v>302</v>
      </c>
    </row>
    <row r="32" spans="1:16" ht="11.4" customHeight="1">
      <c r="A32" s="18" t="s">
        <v>149</v>
      </c>
      <c r="B32" s="18" t="s">
        <v>122</v>
      </c>
      <c r="C32" s="22" t="s">
        <v>125</v>
      </c>
      <c r="D32" s="18" t="s">
        <v>123</v>
      </c>
      <c r="E32" s="22" t="s">
        <v>125</v>
      </c>
      <c r="F32" s="27" t="s">
        <v>120</v>
      </c>
      <c r="G32" s="22" t="s">
        <v>225</v>
      </c>
      <c r="H32" s="22" t="s">
        <v>223</v>
      </c>
      <c r="I32" s="22" t="s">
        <v>226</v>
      </c>
      <c r="J32" s="22" t="s">
        <v>223</v>
      </c>
      <c r="K32" s="22" t="s">
        <v>227</v>
      </c>
      <c r="L32" s="22" t="s">
        <v>227</v>
      </c>
      <c r="M32" s="28" t="s">
        <v>224</v>
      </c>
      <c r="P32" s="2" t="s">
        <v>721</v>
      </c>
    </row>
    <row r="33" spans="1:83" s="25" customFormat="1" ht="11.4" customHeight="1">
      <c r="A33" s="96" t="s">
        <v>522</v>
      </c>
      <c r="B33" s="92" t="s">
        <v>633</v>
      </c>
      <c r="C33" s="93">
        <v>13</v>
      </c>
      <c r="D33" s="92" t="s">
        <v>292</v>
      </c>
      <c r="E33" s="93">
        <v>43</v>
      </c>
      <c r="F33" s="94" t="s">
        <v>427</v>
      </c>
      <c r="G33" s="23" t="str">
        <f>IF(C33&lt;&gt;E33,IF(C33&gt;E33,B33,D33),"")</f>
        <v>JUD7B3</v>
      </c>
      <c r="H33" s="23">
        <f>IF(C33&gt;E33,IF(SUM(C33-E33)&gt;15,15,SUM(C33-E33)),IF(SUM(E33-C33)&gt;15,15,SUM(E33-C33)))</f>
        <v>15</v>
      </c>
      <c r="I33" s="24" t="str">
        <f>IF(C33&lt;&gt;E33,IF(C33&lt;E33,B33,D33),"")</f>
        <v>TRN7B1</v>
      </c>
      <c r="J33" s="24">
        <f>IF(C33&lt;E33,IF(SUM(C33-E33)&lt;-15,-15,SUM(C33-E33)),IF(SUM(E33-C33)&lt;-15,-15,SUM(E33-C33)))</f>
        <v>-15</v>
      </c>
      <c r="K33" s="24" t="str">
        <f>IF(C33&lt;&gt;0,IF(C33=E33,B33,""),"")</f>
        <v/>
      </c>
      <c r="L33" s="24" t="str">
        <f>IF(C33&lt;&gt;0,IF(C33=E33,D33,""),"")</f>
        <v/>
      </c>
      <c r="M33" s="21" t="str">
        <f>IF(C33=15,IF(E33=0,D33,""),IF(E33=15,IF(C33=0,B33,""),""))</f>
        <v/>
      </c>
      <c r="N33" s="2"/>
      <c r="O33" s="1"/>
      <c r="P33" s="2" t="s">
        <v>722</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row>
    <row r="34" spans="1:83" s="25" customFormat="1" ht="11.4" customHeight="1">
      <c r="A34" s="96" t="s">
        <v>610</v>
      </c>
      <c r="B34" s="92" t="s">
        <v>261</v>
      </c>
      <c r="C34" s="93">
        <v>48</v>
      </c>
      <c r="D34" s="92" t="s">
        <v>293</v>
      </c>
      <c r="E34" s="93">
        <v>12</v>
      </c>
      <c r="F34" s="94" t="s">
        <v>418</v>
      </c>
      <c r="G34" s="23" t="str">
        <f t="shared" ref="G34:G97" si="0">IF(C34&lt;&gt;E34,IF(C34&gt;E34,B34,D34),"")</f>
        <v>BRG7B2</v>
      </c>
      <c r="H34" s="23">
        <f t="shared" ref="H34:H97" si="1">IF(C34&gt;E34,IF(SUM(C34-E34)&gt;15,15,SUM(C34-E34)),IF(SUM(E34-C34)&gt;15,15,SUM(E34-C34)))</f>
        <v>15</v>
      </c>
      <c r="I34" s="24" t="str">
        <f t="shared" ref="I34:I97" si="2">IF(C34&lt;&gt;E34,IF(C34&lt;E34,B34,D34),"")</f>
        <v>SCS7B1</v>
      </c>
      <c r="J34" s="24">
        <f t="shared" ref="J34:J97" si="3">IF(C34&lt;E34,IF(SUM(C34-E34)&lt;-15,-15,SUM(C34-E34)),IF(SUM(E34-C34)&lt;-15,-15,SUM(E34-C34)))</f>
        <v>-15</v>
      </c>
      <c r="K34" s="24" t="str">
        <f t="shared" ref="K34:K97" si="4">IF(C34&lt;&gt;0,IF(C34=E34,B34,""),"")</f>
        <v/>
      </c>
      <c r="L34" s="24" t="str">
        <f t="shared" ref="L34:L97" si="5">IF(C34&lt;&gt;0,IF(C34=E34,D34,""),"")</f>
        <v/>
      </c>
      <c r="M34" s="21" t="str">
        <f t="shared" ref="M34:M97" si="6">IF(C34=15,IF(E34=0,D34,""),IF(E34=15,IF(C34=0,B34,""),""))</f>
        <v/>
      </c>
      <c r="N34" s="2"/>
      <c r="O34" s="2"/>
      <c r="P34" s="2" t="s">
        <v>312</v>
      </c>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row>
    <row r="35" spans="1:83" s="25" customFormat="1" ht="11.4" customHeight="1">
      <c r="A35" s="96" t="s">
        <v>610</v>
      </c>
      <c r="B35" s="92" t="s">
        <v>198</v>
      </c>
      <c r="C35" s="93">
        <v>41</v>
      </c>
      <c r="D35" s="92" t="s">
        <v>634</v>
      </c>
      <c r="E35" s="93">
        <v>18</v>
      </c>
      <c r="F35" s="94" t="s">
        <v>425</v>
      </c>
      <c r="G35" s="23" t="str">
        <f t="shared" si="0"/>
        <v>STM7B2</v>
      </c>
      <c r="H35" s="23">
        <f t="shared" si="1"/>
        <v>15</v>
      </c>
      <c r="I35" s="24" t="str">
        <f t="shared" si="2"/>
        <v>NDA7B1</v>
      </c>
      <c r="J35" s="24">
        <f t="shared" si="3"/>
        <v>-15</v>
      </c>
      <c r="K35" s="24" t="str">
        <f t="shared" si="4"/>
        <v/>
      </c>
      <c r="L35" s="24" t="str">
        <f t="shared" si="5"/>
        <v/>
      </c>
      <c r="M35" s="21" t="str">
        <f t="shared" si="6"/>
        <v/>
      </c>
      <c r="N35" s="2"/>
      <c r="O35" s="2" t="s">
        <v>691</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row>
    <row r="36" spans="1:83" s="25" customFormat="1" ht="11.4" customHeight="1">
      <c r="A36" s="96" t="s">
        <v>450</v>
      </c>
      <c r="B36" s="92" t="s">
        <v>190</v>
      </c>
      <c r="C36" s="93">
        <v>53</v>
      </c>
      <c r="D36" s="92" t="s">
        <v>188</v>
      </c>
      <c r="E36" s="93">
        <v>20</v>
      </c>
      <c r="F36" s="94" t="s">
        <v>410</v>
      </c>
      <c r="G36" s="23" t="str">
        <f t="shared" si="0"/>
        <v>CTK7B1</v>
      </c>
      <c r="H36" s="23">
        <f t="shared" si="1"/>
        <v>15</v>
      </c>
      <c r="I36" s="24" t="str">
        <f t="shared" si="2"/>
        <v>IHM7B1</v>
      </c>
      <c r="J36" s="24">
        <f t="shared" si="3"/>
        <v>-15</v>
      </c>
      <c r="K36" s="24" t="str">
        <f t="shared" si="4"/>
        <v/>
      </c>
      <c r="L36" s="24" t="str">
        <f t="shared" si="5"/>
        <v/>
      </c>
      <c r="M36" s="21" t="str">
        <f t="shared" si="6"/>
        <v/>
      </c>
      <c r="N36" s="2"/>
      <c r="O36" s="2"/>
      <c r="P36" s="2" t="s">
        <v>303</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row>
    <row r="37" spans="1:83" s="25" customFormat="1" ht="11.4" customHeight="1">
      <c r="A37" s="96" t="s">
        <v>450</v>
      </c>
      <c r="B37" s="92" t="s">
        <v>196</v>
      </c>
      <c r="C37" s="93">
        <v>24</v>
      </c>
      <c r="D37" s="92" t="s">
        <v>281</v>
      </c>
      <c r="E37" s="93">
        <v>31</v>
      </c>
      <c r="F37" s="94" t="s">
        <v>421</v>
      </c>
      <c r="G37" s="23" t="str">
        <f t="shared" si="0"/>
        <v>OLA7B2</v>
      </c>
      <c r="H37" s="23">
        <f t="shared" si="1"/>
        <v>7</v>
      </c>
      <c r="I37" s="24" t="str">
        <f t="shared" si="2"/>
        <v>JOE7B1</v>
      </c>
      <c r="J37" s="24">
        <f t="shared" si="3"/>
        <v>-7</v>
      </c>
      <c r="K37" s="24" t="str">
        <f t="shared" si="4"/>
        <v/>
      </c>
      <c r="L37" s="24" t="str">
        <f t="shared" si="5"/>
        <v/>
      </c>
      <c r="M37" s="21" t="str">
        <f t="shared" si="6"/>
        <v/>
      </c>
      <c r="N37" s="2"/>
      <c r="O37" s="1"/>
      <c r="P37" s="2" t="s">
        <v>311</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row>
    <row r="38" spans="1:83" s="25" customFormat="1" ht="11.4" customHeight="1">
      <c r="A38" s="96" t="s">
        <v>450</v>
      </c>
      <c r="B38" s="92" t="s">
        <v>189</v>
      </c>
      <c r="C38" s="93">
        <v>25</v>
      </c>
      <c r="D38" s="92" t="s">
        <v>280</v>
      </c>
      <c r="E38" s="93">
        <v>14</v>
      </c>
      <c r="F38" s="94" t="s">
        <v>425</v>
      </c>
      <c r="G38" s="23" t="str">
        <f t="shared" si="0"/>
        <v>STM7B1</v>
      </c>
      <c r="H38" s="23">
        <f t="shared" si="1"/>
        <v>11</v>
      </c>
      <c r="I38" s="24" t="str">
        <f t="shared" si="2"/>
        <v>SJN7B1</v>
      </c>
      <c r="J38" s="24">
        <f t="shared" si="3"/>
        <v>-11</v>
      </c>
      <c r="K38" s="24" t="str">
        <f t="shared" si="4"/>
        <v/>
      </c>
      <c r="L38" s="24" t="str">
        <f t="shared" si="5"/>
        <v/>
      </c>
      <c r="M38" s="21" t="str">
        <f t="shared" si="6"/>
        <v/>
      </c>
      <c r="N38" s="2"/>
      <c r="O38" s="2"/>
      <c r="P38" s="2" t="s">
        <v>312</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row>
    <row r="39" spans="1:83" s="25" customFormat="1" ht="11.4" customHeight="1">
      <c r="A39" s="96" t="s">
        <v>451</v>
      </c>
      <c r="B39" s="92" t="s">
        <v>290</v>
      </c>
      <c r="C39" s="93">
        <v>34</v>
      </c>
      <c r="D39" s="92" t="s">
        <v>194</v>
      </c>
      <c r="E39" s="93">
        <v>14</v>
      </c>
      <c r="F39" s="94" t="s">
        <v>410</v>
      </c>
      <c r="G39" s="23" t="str">
        <f t="shared" si="0"/>
        <v>CTK7B2</v>
      </c>
      <c r="H39" s="23">
        <f t="shared" si="1"/>
        <v>15</v>
      </c>
      <c r="I39" s="24" t="str">
        <f t="shared" si="2"/>
        <v>OLA7B1</v>
      </c>
      <c r="J39" s="24">
        <f t="shared" si="3"/>
        <v>-15</v>
      </c>
      <c r="K39" s="24" t="str">
        <f t="shared" si="4"/>
        <v/>
      </c>
      <c r="L39" s="24" t="str">
        <f t="shared" si="5"/>
        <v/>
      </c>
      <c r="M39" s="21" t="str">
        <f t="shared" si="6"/>
        <v/>
      </c>
      <c r="N39" s="2"/>
      <c r="O39" s="1"/>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row>
    <row r="40" spans="1:83" s="25" customFormat="1" ht="11.4" customHeight="1">
      <c r="A40" s="96" t="s">
        <v>451</v>
      </c>
      <c r="B40" s="92" t="s">
        <v>197</v>
      </c>
      <c r="C40" s="93">
        <v>31</v>
      </c>
      <c r="D40" s="92" t="s">
        <v>192</v>
      </c>
      <c r="E40" s="93">
        <v>44</v>
      </c>
      <c r="F40" s="94" t="s">
        <v>422</v>
      </c>
      <c r="G40" s="23" t="str">
        <f t="shared" si="0"/>
        <v>BRG7B1</v>
      </c>
      <c r="H40" s="23">
        <f t="shared" si="1"/>
        <v>13</v>
      </c>
      <c r="I40" s="24" t="str">
        <f t="shared" si="2"/>
        <v>JUD7B1</v>
      </c>
      <c r="J40" s="24">
        <f t="shared" si="3"/>
        <v>-13</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row>
    <row r="41" spans="1:83" s="25" customFormat="1" ht="11.4" customHeight="1">
      <c r="A41" s="96" t="s">
        <v>451</v>
      </c>
      <c r="B41" s="92" t="s">
        <v>333</v>
      </c>
      <c r="C41" s="93">
        <v>13</v>
      </c>
      <c r="D41" s="92" t="s">
        <v>195</v>
      </c>
      <c r="E41" s="93">
        <v>61</v>
      </c>
      <c r="F41" s="94" t="s">
        <v>423</v>
      </c>
      <c r="G41" s="23" t="str">
        <f t="shared" si="0"/>
        <v>JUD7B2</v>
      </c>
      <c r="H41" s="23">
        <f t="shared" si="1"/>
        <v>15</v>
      </c>
      <c r="I41" s="24" t="str">
        <f t="shared" si="2"/>
        <v>SPC7B3</v>
      </c>
      <c r="J41" s="24">
        <f t="shared" si="3"/>
        <v>-15</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row>
    <row r="42" spans="1:83" s="25" customFormat="1" ht="11.4" customHeight="1">
      <c r="A42" s="96" t="s">
        <v>453</v>
      </c>
      <c r="B42" s="92" t="s">
        <v>193</v>
      </c>
      <c r="C42" s="93">
        <v>34</v>
      </c>
      <c r="D42" s="92" t="s">
        <v>279</v>
      </c>
      <c r="E42" s="93">
        <v>24</v>
      </c>
      <c r="F42" s="94" t="s">
        <v>423</v>
      </c>
      <c r="G42" s="23" t="str">
        <f t="shared" si="0"/>
        <v>SPC7B1</v>
      </c>
      <c r="H42" s="23">
        <f t="shared" si="1"/>
        <v>10</v>
      </c>
      <c r="I42" s="24" t="str">
        <f t="shared" si="2"/>
        <v>SJN7B2</v>
      </c>
      <c r="J42" s="24">
        <f t="shared" si="3"/>
        <v>-10</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row>
    <row r="43" spans="1:83" s="25" customFormat="1" ht="11.4" customHeight="1">
      <c r="A43" s="96" t="s">
        <v>454</v>
      </c>
      <c r="B43" s="92" t="s">
        <v>262</v>
      </c>
      <c r="C43" s="93">
        <v>19</v>
      </c>
      <c r="D43" s="92" t="s">
        <v>635</v>
      </c>
      <c r="E43" s="93">
        <v>36</v>
      </c>
      <c r="F43" s="94" t="s">
        <v>423</v>
      </c>
      <c r="G43" s="23" t="str">
        <f t="shared" si="0"/>
        <v>OLA7B3</v>
      </c>
      <c r="H43" s="23">
        <f t="shared" si="1"/>
        <v>15</v>
      </c>
      <c r="I43" s="24" t="str">
        <f t="shared" si="2"/>
        <v>SPC7B2</v>
      </c>
      <c r="J43" s="24">
        <f t="shared" si="3"/>
        <v>-15</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row>
    <row r="44" spans="1:83" s="25" customFormat="1" ht="11.4" customHeight="1">
      <c r="A44" s="96" t="s">
        <v>611</v>
      </c>
      <c r="B44" s="92" t="s">
        <v>188</v>
      </c>
      <c r="C44" s="93">
        <v>12</v>
      </c>
      <c r="D44" s="92" t="s">
        <v>195</v>
      </c>
      <c r="E44" s="93">
        <v>54</v>
      </c>
      <c r="F44" s="94" t="s">
        <v>414</v>
      </c>
      <c r="G44" s="23" t="str">
        <f t="shared" si="0"/>
        <v>JUD7B2</v>
      </c>
      <c r="H44" s="23">
        <f t="shared" si="1"/>
        <v>15</v>
      </c>
      <c r="I44" s="24" t="str">
        <f t="shared" si="2"/>
        <v>IHM7B1</v>
      </c>
      <c r="J44" s="24">
        <f t="shared" si="3"/>
        <v>-15</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row>
    <row r="45" spans="1:83" s="25" customFormat="1" ht="11.4" customHeight="1">
      <c r="A45" s="96" t="s">
        <v>611</v>
      </c>
      <c r="B45" s="92" t="s">
        <v>293</v>
      </c>
      <c r="C45" s="93">
        <v>11</v>
      </c>
      <c r="D45" s="92" t="s">
        <v>190</v>
      </c>
      <c r="E45" s="93">
        <v>51</v>
      </c>
      <c r="F45" s="94" t="s">
        <v>419</v>
      </c>
      <c r="G45" s="23" t="str">
        <f t="shared" si="0"/>
        <v>CTK7B1</v>
      </c>
      <c r="H45" s="23">
        <f t="shared" si="1"/>
        <v>15</v>
      </c>
      <c r="I45" s="24" t="str">
        <f t="shared" si="2"/>
        <v>SCS7B1</v>
      </c>
      <c r="J45" s="24">
        <f t="shared" si="3"/>
        <v>-15</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row>
    <row r="46" spans="1:83" s="25" customFormat="1" ht="11.4" customHeight="1">
      <c r="A46" s="96" t="s">
        <v>457</v>
      </c>
      <c r="B46" s="92" t="s">
        <v>197</v>
      </c>
      <c r="C46" s="93">
        <v>31</v>
      </c>
      <c r="D46" s="92" t="s">
        <v>290</v>
      </c>
      <c r="E46" s="93">
        <v>40</v>
      </c>
      <c r="F46" s="94" t="s">
        <v>422</v>
      </c>
      <c r="G46" s="23" t="str">
        <f t="shared" si="0"/>
        <v>CTK7B2</v>
      </c>
      <c r="H46" s="23">
        <f t="shared" si="1"/>
        <v>9</v>
      </c>
      <c r="I46" s="24" t="str">
        <f t="shared" si="2"/>
        <v>JUD7B1</v>
      </c>
      <c r="J46" s="24">
        <f t="shared" si="3"/>
        <v>-9</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row>
    <row r="47" spans="1:83" s="25" customFormat="1" ht="11.4" customHeight="1">
      <c r="A47" s="96" t="s">
        <v>457</v>
      </c>
      <c r="B47" s="92" t="s">
        <v>281</v>
      </c>
      <c r="C47" s="93">
        <v>21</v>
      </c>
      <c r="D47" s="92" t="s">
        <v>634</v>
      </c>
      <c r="E47" s="93">
        <v>40</v>
      </c>
      <c r="F47" s="94" t="s">
        <v>415</v>
      </c>
      <c r="G47" s="23" t="str">
        <f t="shared" si="0"/>
        <v>NDA7B1</v>
      </c>
      <c r="H47" s="23">
        <f t="shared" si="1"/>
        <v>15</v>
      </c>
      <c r="I47" s="24" t="str">
        <f t="shared" si="2"/>
        <v>OLA7B2</v>
      </c>
      <c r="J47" s="24">
        <f t="shared" si="3"/>
        <v>-15</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row>
    <row r="48" spans="1:83" s="25" customFormat="1" ht="11.4" customHeight="1">
      <c r="A48" s="96" t="s">
        <v>457</v>
      </c>
      <c r="B48" s="92" t="s">
        <v>280</v>
      </c>
      <c r="C48" s="93">
        <v>14</v>
      </c>
      <c r="D48" s="92" t="s">
        <v>192</v>
      </c>
      <c r="E48" s="93">
        <v>53</v>
      </c>
      <c r="F48" s="94" t="s">
        <v>420</v>
      </c>
      <c r="G48" s="23" t="str">
        <f t="shared" si="0"/>
        <v>BRG7B1</v>
      </c>
      <c r="H48" s="23">
        <f t="shared" si="1"/>
        <v>15</v>
      </c>
      <c r="I48" s="24" t="str">
        <f t="shared" si="2"/>
        <v>SJN7B1</v>
      </c>
      <c r="J48" s="24">
        <f t="shared" si="3"/>
        <v>-15</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row>
    <row r="49" spans="1:83" s="25" customFormat="1" ht="11.4" customHeight="1">
      <c r="A49" s="96" t="s">
        <v>458</v>
      </c>
      <c r="B49" s="92" t="s">
        <v>635</v>
      </c>
      <c r="C49" s="93">
        <v>29</v>
      </c>
      <c r="D49" s="92" t="s">
        <v>279</v>
      </c>
      <c r="E49" s="93">
        <v>19</v>
      </c>
      <c r="F49" s="94" t="s">
        <v>415</v>
      </c>
      <c r="G49" s="23" t="str">
        <f t="shared" si="0"/>
        <v>OLA7B3</v>
      </c>
      <c r="H49" s="23">
        <f t="shared" si="1"/>
        <v>10</v>
      </c>
      <c r="I49" s="24" t="str">
        <f t="shared" si="2"/>
        <v>SJN7B2</v>
      </c>
      <c r="J49" s="24">
        <f t="shared" si="3"/>
        <v>-10</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row>
    <row r="50" spans="1:83" s="25" customFormat="1" ht="11.4" customHeight="1">
      <c r="A50" s="96" t="s">
        <v>458</v>
      </c>
      <c r="B50" s="92" t="s">
        <v>198</v>
      </c>
      <c r="C50" s="93">
        <v>36</v>
      </c>
      <c r="D50" s="92" t="s">
        <v>333</v>
      </c>
      <c r="E50" s="93">
        <v>11</v>
      </c>
      <c r="F50" s="94" t="s">
        <v>425</v>
      </c>
      <c r="G50" s="23" t="str">
        <f t="shared" si="0"/>
        <v>STM7B2</v>
      </c>
      <c r="H50" s="23">
        <f t="shared" si="1"/>
        <v>15</v>
      </c>
      <c r="I50" s="24" t="str">
        <f t="shared" si="2"/>
        <v>SPC7B3</v>
      </c>
      <c r="J50" s="24">
        <f t="shared" si="3"/>
        <v>-15</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row>
    <row r="51" spans="1:83" s="25" customFormat="1" ht="11.4" customHeight="1">
      <c r="A51" s="96" t="s">
        <v>458</v>
      </c>
      <c r="B51" s="92" t="s">
        <v>196</v>
      </c>
      <c r="C51" s="93">
        <v>30</v>
      </c>
      <c r="D51" s="92" t="s">
        <v>262</v>
      </c>
      <c r="E51" s="93">
        <v>11</v>
      </c>
      <c r="F51" s="94" t="s">
        <v>421</v>
      </c>
      <c r="G51" s="23" t="str">
        <f t="shared" si="0"/>
        <v>JOE7B1</v>
      </c>
      <c r="H51" s="23">
        <f t="shared" si="1"/>
        <v>15</v>
      </c>
      <c r="I51" s="24" t="str">
        <f t="shared" si="2"/>
        <v>SPC7B2</v>
      </c>
      <c r="J51" s="24">
        <f t="shared" si="3"/>
        <v>-15</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row>
    <row r="52" spans="1:83" s="25" customFormat="1" ht="11.4" customHeight="1">
      <c r="A52" s="96" t="s">
        <v>459</v>
      </c>
      <c r="B52" s="92" t="s">
        <v>189</v>
      </c>
      <c r="C52" s="93">
        <v>28</v>
      </c>
      <c r="D52" s="92" t="s">
        <v>292</v>
      </c>
      <c r="E52" s="93">
        <v>27</v>
      </c>
      <c r="F52" s="94" t="s">
        <v>425</v>
      </c>
      <c r="G52" s="23" t="str">
        <f t="shared" si="0"/>
        <v>STM7B1</v>
      </c>
      <c r="H52" s="23">
        <f t="shared" si="1"/>
        <v>1</v>
      </c>
      <c r="I52" s="24" t="str">
        <f t="shared" si="2"/>
        <v>JUD7B3</v>
      </c>
      <c r="J52" s="24">
        <f t="shared" si="3"/>
        <v>-1</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row>
    <row r="53" spans="1:83" s="25" customFormat="1" ht="11.4" customHeight="1">
      <c r="A53" s="96" t="s">
        <v>460</v>
      </c>
      <c r="B53" s="92" t="s">
        <v>261</v>
      </c>
      <c r="C53" s="93">
        <v>40</v>
      </c>
      <c r="D53" s="92" t="s">
        <v>194</v>
      </c>
      <c r="E53" s="93">
        <v>15</v>
      </c>
      <c r="F53" s="94" t="s">
        <v>418</v>
      </c>
      <c r="G53" s="23" t="str">
        <f t="shared" si="0"/>
        <v>BRG7B2</v>
      </c>
      <c r="H53" s="23">
        <f t="shared" si="1"/>
        <v>15</v>
      </c>
      <c r="I53" s="24" t="str">
        <f t="shared" si="2"/>
        <v>OLA7B1</v>
      </c>
      <c r="J53" s="24">
        <f t="shared" si="3"/>
        <v>-15</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row>
    <row r="54" spans="1:83" s="25" customFormat="1" ht="11.4" customHeight="1">
      <c r="A54" s="96" t="s">
        <v>460</v>
      </c>
      <c r="B54" s="92" t="s">
        <v>193</v>
      </c>
      <c r="C54" s="93">
        <v>27</v>
      </c>
      <c r="D54" s="92" t="s">
        <v>633</v>
      </c>
      <c r="E54" s="93">
        <v>33</v>
      </c>
      <c r="F54" s="94" t="s">
        <v>423</v>
      </c>
      <c r="G54" s="23" t="str">
        <f t="shared" si="0"/>
        <v>TRN7B1</v>
      </c>
      <c r="H54" s="23">
        <f t="shared" si="1"/>
        <v>6</v>
      </c>
      <c r="I54" s="24" t="str">
        <f t="shared" si="2"/>
        <v>SPC7B1</v>
      </c>
      <c r="J54" s="24">
        <f t="shared" si="3"/>
        <v>-6</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row>
    <row r="55" spans="1:83" s="25" customFormat="1" ht="11.4" customHeight="1">
      <c r="A55" s="96" t="s">
        <v>560</v>
      </c>
      <c r="B55" s="92" t="s">
        <v>633</v>
      </c>
      <c r="C55" s="93">
        <v>16</v>
      </c>
      <c r="D55" s="92" t="s">
        <v>635</v>
      </c>
      <c r="E55" s="93">
        <v>18</v>
      </c>
      <c r="F55" s="94" t="s">
        <v>427</v>
      </c>
      <c r="G55" s="23" t="str">
        <f t="shared" si="0"/>
        <v>OLA7B3</v>
      </c>
      <c r="H55" s="23">
        <f t="shared" si="1"/>
        <v>2</v>
      </c>
      <c r="I55" s="24" t="str">
        <f t="shared" si="2"/>
        <v>TRN7B1</v>
      </c>
      <c r="J55" s="24">
        <f t="shared" si="3"/>
        <v>-2</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row>
    <row r="56" spans="1:83" s="25" customFormat="1" ht="11.4" customHeight="1">
      <c r="A56" s="96" t="s">
        <v>593</v>
      </c>
      <c r="B56" s="92" t="s">
        <v>188</v>
      </c>
      <c r="C56" s="93">
        <v>19</v>
      </c>
      <c r="D56" s="92" t="s">
        <v>198</v>
      </c>
      <c r="E56" s="93">
        <v>34</v>
      </c>
      <c r="F56" s="94" t="s">
        <v>414</v>
      </c>
      <c r="G56" s="23" t="str">
        <f t="shared" si="0"/>
        <v>STM7B2</v>
      </c>
      <c r="H56" s="23">
        <f t="shared" si="1"/>
        <v>15</v>
      </c>
      <c r="I56" s="24" t="str">
        <f t="shared" si="2"/>
        <v>IHM7B1</v>
      </c>
      <c r="J56" s="24">
        <f t="shared" si="3"/>
        <v>-15</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row>
    <row r="57" spans="1:83" s="25" customFormat="1" ht="11.4" customHeight="1">
      <c r="A57" s="96" t="s">
        <v>463</v>
      </c>
      <c r="B57" s="92" t="s">
        <v>279</v>
      </c>
      <c r="C57" s="93">
        <v>15</v>
      </c>
      <c r="D57" s="92" t="s">
        <v>196</v>
      </c>
      <c r="E57" s="93">
        <v>22</v>
      </c>
      <c r="F57" s="94" t="s">
        <v>420</v>
      </c>
      <c r="G57" s="23" t="str">
        <f t="shared" si="0"/>
        <v>JOE7B1</v>
      </c>
      <c r="H57" s="23">
        <f t="shared" si="1"/>
        <v>7</v>
      </c>
      <c r="I57" s="24" t="str">
        <f t="shared" si="2"/>
        <v>SJN7B2</v>
      </c>
      <c r="J57" s="24">
        <f t="shared" si="3"/>
        <v>-7</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row>
    <row r="58" spans="1:83" s="25" customFormat="1" ht="11.4" customHeight="1">
      <c r="A58" s="96" t="s">
        <v>594</v>
      </c>
      <c r="B58" s="92" t="s">
        <v>292</v>
      </c>
      <c r="C58" s="93">
        <v>39</v>
      </c>
      <c r="D58" s="92" t="s">
        <v>262</v>
      </c>
      <c r="E58" s="93">
        <v>11</v>
      </c>
      <c r="F58" s="94" t="s">
        <v>422</v>
      </c>
      <c r="G58" s="23" t="str">
        <f t="shared" si="0"/>
        <v>JUD7B3</v>
      </c>
      <c r="H58" s="23">
        <f t="shared" si="1"/>
        <v>15</v>
      </c>
      <c r="I58" s="24" t="str">
        <f t="shared" si="2"/>
        <v>SPC7B2</v>
      </c>
      <c r="J58" s="24">
        <f t="shared" si="3"/>
        <v>-15</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row>
    <row r="59" spans="1:83" s="25" customFormat="1" ht="11.4" customHeight="1">
      <c r="A59" s="96" t="s">
        <v>464</v>
      </c>
      <c r="B59" s="92" t="s">
        <v>261</v>
      </c>
      <c r="C59" s="93">
        <v>31</v>
      </c>
      <c r="D59" s="92" t="s">
        <v>197</v>
      </c>
      <c r="E59" s="93">
        <v>22</v>
      </c>
      <c r="F59" s="94" t="s">
        <v>418</v>
      </c>
      <c r="G59" s="23" t="str">
        <f t="shared" si="0"/>
        <v>BRG7B2</v>
      </c>
      <c r="H59" s="23">
        <f t="shared" si="1"/>
        <v>9</v>
      </c>
      <c r="I59" s="24" t="str">
        <f t="shared" si="2"/>
        <v>JUD7B1</v>
      </c>
      <c r="J59" s="24">
        <f t="shared" si="3"/>
        <v>-9</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row>
    <row r="60" spans="1:83" s="25" customFormat="1" ht="11.4" customHeight="1">
      <c r="A60" s="96" t="s">
        <v>464</v>
      </c>
      <c r="B60" s="92" t="s">
        <v>195</v>
      </c>
      <c r="C60" s="93">
        <v>43</v>
      </c>
      <c r="D60" s="92" t="s">
        <v>293</v>
      </c>
      <c r="E60" s="93">
        <v>17</v>
      </c>
      <c r="F60" s="94" t="s">
        <v>422</v>
      </c>
      <c r="G60" s="23" t="str">
        <f t="shared" si="0"/>
        <v>JUD7B2</v>
      </c>
      <c r="H60" s="23">
        <f t="shared" si="1"/>
        <v>15</v>
      </c>
      <c r="I60" s="24" t="str">
        <f t="shared" si="2"/>
        <v>SCS7B1</v>
      </c>
      <c r="J60" s="24">
        <f t="shared" si="3"/>
        <v>-15</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row>
    <row r="61" spans="1:83" s="25" customFormat="1" ht="11.4" customHeight="1">
      <c r="A61" s="96" t="s">
        <v>465</v>
      </c>
      <c r="B61" s="92" t="s">
        <v>192</v>
      </c>
      <c r="C61" s="93">
        <v>55</v>
      </c>
      <c r="D61" s="92" t="s">
        <v>281</v>
      </c>
      <c r="E61" s="93">
        <v>27</v>
      </c>
      <c r="F61" s="94" t="s">
        <v>418</v>
      </c>
      <c r="G61" s="23" t="str">
        <f t="shared" si="0"/>
        <v>BRG7B1</v>
      </c>
      <c r="H61" s="23">
        <f t="shared" si="1"/>
        <v>15</v>
      </c>
      <c r="I61" s="24" t="str">
        <f t="shared" si="2"/>
        <v>OLA7B2</v>
      </c>
      <c r="J61" s="24">
        <f t="shared" si="3"/>
        <v>-15</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row>
    <row r="62" spans="1:83" s="25" customFormat="1" ht="11.4" customHeight="1">
      <c r="A62" s="96" t="s">
        <v>465</v>
      </c>
      <c r="B62" s="92" t="s">
        <v>333</v>
      </c>
      <c r="C62" s="93">
        <v>32</v>
      </c>
      <c r="D62" s="92" t="s">
        <v>634</v>
      </c>
      <c r="E62" s="93">
        <v>41</v>
      </c>
      <c r="F62" s="94" t="s">
        <v>423</v>
      </c>
      <c r="G62" s="23" t="str">
        <f t="shared" si="0"/>
        <v>NDA7B1</v>
      </c>
      <c r="H62" s="23">
        <f t="shared" si="1"/>
        <v>9</v>
      </c>
      <c r="I62" s="24" t="str">
        <f t="shared" si="2"/>
        <v>SPC7B3</v>
      </c>
      <c r="J62" s="24">
        <f t="shared" si="3"/>
        <v>-9</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row>
    <row r="63" spans="1:83" s="25" customFormat="1" ht="11.4" customHeight="1">
      <c r="A63" s="96" t="s">
        <v>466</v>
      </c>
      <c r="B63" s="92" t="s">
        <v>189</v>
      </c>
      <c r="C63" s="93">
        <v>33</v>
      </c>
      <c r="D63" s="92" t="s">
        <v>193</v>
      </c>
      <c r="E63" s="93">
        <v>25</v>
      </c>
      <c r="F63" s="94" t="s">
        <v>425</v>
      </c>
      <c r="G63" s="23" t="str">
        <f t="shared" si="0"/>
        <v>STM7B1</v>
      </c>
      <c r="H63" s="23">
        <f t="shared" si="1"/>
        <v>8</v>
      </c>
      <c r="I63" s="24" t="str">
        <f t="shared" si="2"/>
        <v>SPC7B1</v>
      </c>
      <c r="J63" s="24">
        <f t="shared" si="3"/>
        <v>-8</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row>
    <row r="64" spans="1:83" s="25" customFormat="1" ht="11.4" customHeight="1">
      <c r="A64" s="96" t="s">
        <v>636</v>
      </c>
      <c r="B64" s="92" t="s">
        <v>190</v>
      </c>
      <c r="C64" s="93">
        <v>49</v>
      </c>
      <c r="D64" s="92" t="s">
        <v>194</v>
      </c>
      <c r="E64" s="93">
        <v>19</v>
      </c>
      <c r="F64" s="94" t="s">
        <v>410</v>
      </c>
      <c r="G64" s="23" t="str">
        <f t="shared" si="0"/>
        <v>CTK7B1</v>
      </c>
      <c r="H64" s="23">
        <f t="shared" si="1"/>
        <v>15</v>
      </c>
      <c r="I64" s="24" t="str">
        <f t="shared" si="2"/>
        <v>OLA7B1</v>
      </c>
      <c r="J64" s="24">
        <f t="shared" si="3"/>
        <v>-15</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row>
    <row r="65" spans="1:83" s="25" customFormat="1" ht="11.4" customHeight="1">
      <c r="A65" s="96" t="s">
        <v>637</v>
      </c>
      <c r="B65" s="92" t="s">
        <v>290</v>
      </c>
      <c r="C65" s="93">
        <v>54</v>
      </c>
      <c r="D65" s="92" t="s">
        <v>280</v>
      </c>
      <c r="E65" s="93">
        <v>12</v>
      </c>
      <c r="F65" s="94" t="s">
        <v>410</v>
      </c>
      <c r="G65" s="23" t="str">
        <f t="shared" si="0"/>
        <v>CTK7B2</v>
      </c>
      <c r="H65" s="23">
        <f t="shared" si="1"/>
        <v>15</v>
      </c>
      <c r="I65" s="24" t="str">
        <f t="shared" si="2"/>
        <v>SJN7B1</v>
      </c>
      <c r="J65" s="24">
        <f t="shared" si="3"/>
        <v>-15</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row>
    <row r="66" spans="1:83" s="25" customFormat="1" ht="11.4" customHeight="1">
      <c r="A66" s="96" t="s">
        <v>612</v>
      </c>
      <c r="B66" s="92" t="s">
        <v>188</v>
      </c>
      <c r="C66" s="93">
        <v>20</v>
      </c>
      <c r="D66" s="92" t="s">
        <v>634</v>
      </c>
      <c r="E66" s="93">
        <v>39</v>
      </c>
      <c r="F66" s="94" t="s">
        <v>414</v>
      </c>
      <c r="G66" s="23" t="str">
        <f t="shared" si="0"/>
        <v>NDA7B1</v>
      </c>
      <c r="H66" s="23">
        <f t="shared" si="1"/>
        <v>15</v>
      </c>
      <c r="I66" s="24" t="str">
        <f t="shared" si="2"/>
        <v>IHM7B1</v>
      </c>
      <c r="J66" s="24">
        <f t="shared" si="3"/>
        <v>-15</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row>
    <row r="67" spans="1:83" s="25" customFormat="1" ht="11.4" customHeight="1">
      <c r="A67" s="96" t="s">
        <v>471</v>
      </c>
      <c r="B67" s="92" t="s">
        <v>196</v>
      </c>
      <c r="C67" s="93">
        <v>34</v>
      </c>
      <c r="D67" s="92" t="s">
        <v>633</v>
      </c>
      <c r="E67" s="93">
        <v>31</v>
      </c>
      <c r="F67" s="94" t="s">
        <v>421</v>
      </c>
      <c r="G67" s="23" t="str">
        <f t="shared" si="0"/>
        <v>JOE7B1</v>
      </c>
      <c r="H67" s="23">
        <f t="shared" si="1"/>
        <v>3</v>
      </c>
      <c r="I67" s="24" t="str">
        <f t="shared" si="2"/>
        <v>TRN7B1</v>
      </c>
      <c r="J67" s="24">
        <f t="shared" si="3"/>
        <v>-3</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row>
    <row r="68" spans="1:83" s="25" customFormat="1" ht="11.4" customHeight="1">
      <c r="A68" s="96" t="s">
        <v>471</v>
      </c>
      <c r="B68" s="92" t="s">
        <v>280</v>
      </c>
      <c r="C68" s="93">
        <v>15</v>
      </c>
      <c r="D68" s="92" t="s">
        <v>261</v>
      </c>
      <c r="E68" s="93">
        <v>33</v>
      </c>
      <c r="F68" s="94" t="s">
        <v>420</v>
      </c>
      <c r="G68" s="23" t="str">
        <f t="shared" si="0"/>
        <v>BRG7B2</v>
      </c>
      <c r="H68" s="23">
        <f t="shared" si="1"/>
        <v>15</v>
      </c>
      <c r="I68" s="24" t="str">
        <f t="shared" si="2"/>
        <v>SJN7B1</v>
      </c>
      <c r="J68" s="24">
        <f t="shared" si="3"/>
        <v>-15</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row>
    <row r="69" spans="1:83" s="25" customFormat="1" ht="11.4" customHeight="1">
      <c r="A69" s="96" t="s">
        <v>472</v>
      </c>
      <c r="B69" s="92" t="s">
        <v>193</v>
      </c>
      <c r="C69" s="93">
        <v>51</v>
      </c>
      <c r="D69" s="92" t="s">
        <v>194</v>
      </c>
      <c r="E69" s="93">
        <v>36</v>
      </c>
      <c r="F69" s="94" t="s">
        <v>423</v>
      </c>
      <c r="G69" s="23" t="str">
        <f t="shared" si="0"/>
        <v>SPC7B1</v>
      </c>
      <c r="H69" s="23">
        <f t="shared" si="1"/>
        <v>15</v>
      </c>
      <c r="I69" s="24" t="str">
        <f t="shared" si="2"/>
        <v>OLA7B1</v>
      </c>
      <c r="J69" s="24">
        <f t="shared" si="3"/>
        <v>-15</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row>
    <row r="70" spans="1:83" s="25" customFormat="1" ht="11.4" customHeight="1">
      <c r="A70" s="96" t="s">
        <v>472</v>
      </c>
      <c r="B70" s="92" t="s">
        <v>198</v>
      </c>
      <c r="C70" s="93">
        <v>34</v>
      </c>
      <c r="D70" s="92" t="s">
        <v>293</v>
      </c>
      <c r="E70" s="93">
        <v>15</v>
      </c>
      <c r="F70" s="94" t="s">
        <v>425</v>
      </c>
      <c r="G70" s="23" t="str">
        <f t="shared" si="0"/>
        <v>STM7B2</v>
      </c>
      <c r="H70" s="23">
        <f t="shared" si="1"/>
        <v>15</v>
      </c>
      <c r="I70" s="24" t="str">
        <f t="shared" si="2"/>
        <v>SCS7B1</v>
      </c>
      <c r="J70" s="24">
        <f t="shared" si="3"/>
        <v>-15</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row>
    <row r="71" spans="1:83" s="25" customFormat="1" ht="11.4" customHeight="1">
      <c r="A71" s="96" t="s">
        <v>472</v>
      </c>
      <c r="B71" s="92" t="s">
        <v>192</v>
      </c>
      <c r="C71" s="93">
        <v>22</v>
      </c>
      <c r="D71" s="92" t="s">
        <v>195</v>
      </c>
      <c r="E71" s="93">
        <v>40</v>
      </c>
      <c r="F71" s="94" t="s">
        <v>418</v>
      </c>
      <c r="G71" s="23" t="str">
        <f t="shared" si="0"/>
        <v>JUD7B2</v>
      </c>
      <c r="H71" s="23">
        <f t="shared" si="1"/>
        <v>15</v>
      </c>
      <c r="I71" s="24" t="str">
        <f t="shared" si="2"/>
        <v>BRG7B1</v>
      </c>
      <c r="J71" s="24">
        <f t="shared" si="3"/>
        <v>-15</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row>
    <row r="72" spans="1:83" s="25" customFormat="1" ht="11.4" customHeight="1">
      <c r="A72" s="96" t="s">
        <v>473</v>
      </c>
      <c r="B72" s="92" t="s">
        <v>290</v>
      </c>
      <c r="C72" s="93">
        <v>28</v>
      </c>
      <c r="D72" s="92" t="s">
        <v>292</v>
      </c>
      <c r="E72" s="93">
        <v>27</v>
      </c>
      <c r="F72" s="94" t="s">
        <v>410</v>
      </c>
      <c r="G72" s="23" t="str">
        <f t="shared" si="0"/>
        <v>CTK7B2</v>
      </c>
      <c r="H72" s="23">
        <f t="shared" si="1"/>
        <v>1</v>
      </c>
      <c r="I72" s="24" t="str">
        <f t="shared" si="2"/>
        <v>JUD7B3</v>
      </c>
      <c r="J72" s="24">
        <f t="shared" si="3"/>
        <v>-1</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row>
    <row r="73" spans="1:83" s="25" customFormat="1" ht="11.4" customHeight="1">
      <c r="A73" s="96" t="s">
        <v>473</v>
      </c>
      <c r="B73" s="92" t="s">
        <v>197</v>
      </c>
      <c r="C73" s="93">
        <v>20</v>
      </c>
      <c r="D73" s="92" t="s">
        <v>190</v>
      </c>
      <c r="E73" s="93">
        <v>21</v>
      </c>
      <c r="F73" s="94" t="s">
        <v>422</v>
      </c>
      <c r="G73" s="23" t="str">
        <f t="shared" si="0"/>
        <v>CTK7B1</v>
      </c>
      <c r="H73" s="23">
        <f t="shared" si="1"/>
        <v>1</v>
      </c>
      <c r="I73" s="24" t="str">
        <f t="shared" si="2"/>
        <v>JUD7B1</v>
      </c>
      <c r="J73" s="24">
        <f t="shared" si="3"/>
        <v>-1</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row>
    <row r="74" spans="1:83" s="25" customFormat="1" ht="11.4" customHeight="1">
      <c r="A74" s="96" t="s">
        <v>473</v>
      </c>
      <c r="B74" s="92" t="s">
        <v>333</v>
      </c>
      <c r="C74" s="93">
        <v>42</v>
      </c>
      <c r="D74" s="92" t="s">
        <v>281</v>
      </c>
      <c r="E74" s="93">
        <v>35</v>
      </c>
      <c r="F74" s="94" t="s">
        <v>423</v>
      </c>
      <c r="G74" s="23" t="str">
        <f t="shared" si="0"/>
        <v>SPC7B3</v>
      </c>
      <c r="H74" s="23">
        <f t="shared" si="1"/>
        <v>7</v>
      </c>
      <c r="I74" s="24" t="str">
        <f t="shared" si="2"/>
        <v>OLA7B2</v>
      </c>
      <c r="J74" s="24">
        <f t="shared" si="3"/>
        <v>-7</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row>
    <row r="75" spans="1:83" s="25" customFormat="1" ht="11.4" customHeight="1">
      <c r="A75" s="96" t="s">
        <v>474</v>
      </c>
      <c r="B75" s="92" t="s">
        <v>635</v>
      </c>
      <c r="C75" s="93">
        <v>19</v>
      </c>
      <c r="D75" s="92" t="s">
        <v>189</v>
      </c>
      <c r="E75" s="93">
        <v>16</v>
      </c>
      <c r="F75" s="94" t="s">
        <v>415</v>
      </c>
      <c r="G75" s="23" t="str">
        <f t="shared" si="0"/>
        <v>OLA7B3</v>
      </c>
      <c r="H75" s="23">
        <f t="shared" si="1"/>
        <v>3</v>
      </c>
      <c r="I75" s="24" t="str">
        <f t="shared" si="2"/>
        <v>STM7B1</v>
      </c>
      <c r="J75" s="24">
        <f t="shared" si="3"/>
        <v>-3</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row>
    <row r="76" spans="1:83" s="25" customFormat="1" ht="11.4" customHeight="1">
      <c r="A76" s="96" t="s">
        <v>474</v>
      </c>
      <c r="B76" s="92" t="s">
        <v>262</v>
      </c>
      <c r="C76" s="93">
        <v>25</v>
      </c>
      <c r="D76" s="92" t="s">
        <v>279</v>
      </c>
      <c r="E76" s="93">
        <v>30</v>
      </c>
      <c r="F76" s="94" t="s">
        <v>423</v>
      </c>
      <c r="G76" s="23" t="str">
        <f t="shared" si="0"/>
        <v>SJN7B2</v>
      </c>
      <c r="H76" s="23">
        <f t="shared" si="1"/>
        <v>5</v>
      </c>
      <c r="I76" s="24" t="str">
        <f t="shared" si="2"/>
        <v>SPC7B2</v>
      </c>
      <c r="J76" s="24">
        <f t="shared" si="3"/>
        <v>-5</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row>
    <row r="77" spans="1:83" s="25" customFormat="1" ht="11.4" customHeight="1">
      <c r="A77" s="96" t="s">
        <v>536</v>
      </c>
      <c r="B77" s="92" t="s">
        <v>633</v>
      </c>
      <c r="C77" s="93">
        <v>30</v>
      </c>
      <c r="D77" s="92" t="s">
        <v>262</v>
      </c>
      <c r="E77" s="93">
        <v>33</v>
      </c>
      <c r="F77" s="94" t="s">
        <v>427</v>
      </c>
      <c r="G77" s="23" t="str">
        <f t="shared" si="0"/>
        <v>SPC7B2</v>
      </c>
      <c r="H77" s="23">
        <f t="shared" si="1"/>
        <v>3</v>
      </c>
      <c r="I77" s="24" t="str">
        <f t="shared" si="2"/>
        <v>TRN7B1</v>
      </c>
      <c r="J77" s="24">
        <f t="shared" si="3"/>
        <v>-3</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row>
    <row r="78" spans="1:83" s="25" customFormat="1" ht="11.4" customHeight="1">
      <c r="A78" s="96" t="s">
        <v>599</v>
      </c>
      <c r="B78" s="92" t="s">
        <v>635</v>
      </c>
      <c r="C78" s="93">
        <v>13</v>
      </c>
      <c r="D78" s="92" t="s">
        <v>192</v>
      </c>
      <c r="E78" s="93">
        <v>34</v>
      </c>
      <c r="F78" s="94" t="s">
        <v>415</v>
      </c>
      <c r="G78" s="23" t="str">
        <f t="shared" si="0"/>
        <v>BRG7B1</v>
      </c>
      <c r="H78" s="23">
        <f t="shared" si="1"/>
        <v>15</v>
      </c>
      <c r="I78" s="24" t="str">
        <f t="shared" si="2"/>
        <v>OLA7B3</v>
      </c>
      <c r="J78" s="24">
        <f t="shared" si="3"/>
        <v>-15</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row>
    <row r="79" spans="1:83" s="25" customFormat="1" ht="11.4" customHeight="1">
      <c r="A79" s="96" t="s">
        <v>613</v>
      </c>
      <c r="B79" s="92" t="s">
        <v>293</v>
      </c>
      <c r="C79" s="93">
        <v>16</v>
      </c>
      <c r="D79" s="92" t="s">
        <v>634</v>
      </c>
      <c r="E79" s="93">
        <v>35</v>
      </c>
      <c r="F79" s="94" t="s">
        <v>419</v>
      </c>
      <c r="G79" s="23" t="str">
        <f t="shared" si="0"/>
        <v>NDA7B1</v>
      </c>
      <c r="H79" s="23">
        <f t="shared" si="1"/>
        <v>15</v>
      </c>
      <c r="I79" s="24" t="str">
        <f t="shared" si="2"/>
        <v>SCS7B1</v>
      </c>
      <c r="J79" s="24">
        <f t="shared" si="3"/>
        <v>-15</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row>
    <row r="80" spans="1:83" s="25" customFormat="1" ht="11.4" customHeight="1">
      <c r="A80" s="96" t="s">
        <v>613</v>
      </c>
      <c r="B80" s="92" t="s">
        <v>195</v>
      </c>
      <c r="C80" s="93">
        <v>45</v>
      </c>
      <c r="D80" s="92" t="s">
        <v>279</v>
      </c>
      <c r="E80" s="93">
        <v>15</v>
      </c>
      <c r="F80" s="94" t="s">
        <v>422</v>
      </c>
      <c r="G80" s="23" t="str">
        <f t="shared" si="0"/>
        <v>JUD7B2</v>
      </c>
      <c r="H80" s="23">
        <f t="shared" si="1"/>
        <v>15</v>
      </c>
      <c r="I80" s="24" t="str">
        <f t="shared" si="2"/>
        <v>SJN7B2</v>
      </c>
      <c r="J80" s="24">
        <f t="shared" si="3"/>
        <v>-15</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row>
    <row r="81" spans="1:83" s="25" customFormat="1" ht="11.4" customHeight="1">
      <c r="A81" s="96" t="s">
        <v>613</v>
      </c>
      <c r="B81" s="92" t="s">
        <v>194</v>
      </c>
      <c r="C81" s="93">
        <v>29</v>
      </c>
      <c r="D81" s="92" t="s">
        <v>198</v>
      </c>
      <c r="E81" s="93">
        <v>42</v>
      </c>
      <c r="F81" s="94" t="s">
        <v>415</v>
      </c>
      <c r="G81" s="23" t="str">
        <f t="shared" si="0"/>
        <v>STM7B2</v>
      </c>
      <c r="H81" s="23">
        <f t="shared" si="1"/>
        <v>13</v>
      </c>
      <c r="I81" s="24" t="str">
        <f t="shared" si="2"/>
        <v>OLA7B1</v>
      </c>
      <c r="J81" s="24">
        <f t="shared" si="3"/>
        <v>-13</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row>
    <row r="82" spans="1:83" s="25" customFormat="1" ht="11.4" customHeight="1">
      <c r="A82" s="96" t="s">
        <v>478</v>
      </c>
      <c r="B82" s="92" t="s">
        <v>281</v>
      </c>
      <c r="C82" s="93">
        <v>22</v>
      </c>
      <c r="D82" s="92" t="s">
        <v>197</v>
      </c>
      <c r="E82" s="93">
        <v>23</v>
      </c>
      <c r="F82" s="94" t="s">
        <v>415</v>
      </c>
      <c r="G82" s="23" t="str">
        <f t="shared" si="0"/>
        <v>JUD7B1</v>
      </c>
      <c r="H82" s="23">
        <f t="shared" si="1"/>
        <v>1</v>
      </c>
      <c r="I82" s="24" t="str">
        <f t="shared" si="2"/>
        <v>OLA7B2</v>
      </c>
      <c r="J82" s="24">
        <f t="shared" si="3"/>
        <v>-1</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row>
    <row r="83" spans="1:83" s="25" customFormat="1" ht="11.4" customHeight="1">
      <c r="A83" s="96" t="s">
        <v>478</v>
      </c>
      <c r="B83" s="92" t="s">
        <v>189</v>
      </c>
      <c r="C83" s="93">
        <v>23</v>
      </c>
      <c r="D83" s="92" t="s">
        <v>196</v>
      </c>
      <c r="E83" s="93">
        <v>22</v>
      </c>
      <c r="F83" s="94" t="s">
        <v>425</v>
      </c>
      <c r="G83" s="23" t="str">
        <f t="shared" si="0"/>
        <v>STM7B1</v>
      </c>
      <c r="H83" s="23">
        <f t="shared" si="1"/>
        <v>1</v>
      </c>
      <c r="I83" s="24" t="str">
        <f t="shared" si="2"/>
        <v>JOE7B1</v>
      </c>
      <c r="J83" s="24">
        <f t="shared" si="3"/>
        <v>-1</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row>
    <row r="84" spans="1:83" s="25" customFormat="1" ht="11.4" customHeight="1">
      <c r="A84" s="96" t="s">
        <v>479</v>
      </c>
      <c r="B84" s="92" t="s">
        <v>261</v>
      </c>
      <c r="C84" s="93">
        <v>38</v>
      </c>
      <c r="D84" s="92" t="s">
        <v>292</v>
      </c>
      <c r="E84" s="93">
        <v>48</v>
      </c>
      <c r="F84" s="94" t="s">
        <v>418</v>
      </c>
      <c r="G84" s="23" t="str">
        <f t="shared" si="0"/>
        <v>JUD7B3</v>
      </c>
      <c r="H84" s="23">
        <f t="shared" si="1"/>
        <v>10</v>
      </c>
      <c r="I84" s="24" t="str">
        <f t="shared" si="2"/>
        <v>BRG7B2</v>
      </c>
      <c r="J84" s="24">
        <f t="shared" si="3"/>
        <v>-10</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row>
    <row r="85" spans="1:83" s="25" customFormat="1" ht="11.4" customHeight="1">
      <c r="A85" s="96" t="s">
        <v>479</v>
      </c>
      <c r="B85" s="92" t="s">
        <v>190</v>
      </c>
      <c r="C85" s="93">
        <v>63</v>
      </c>
      <c r="D85" s="92" t="s">
        <v>280</v>
      </c>
      <c r="E85" s="93">
        <v>19</v>
      </c>
      <c r="F85" s="94" t="s">
        <v>627</v>
      </c>
      <c r="G85" s="23" t="str">
        <f t="shared" si="0"/>
        <v>CTK7B1</v>
      </c>
      <c r="H85" s="23">
        <f t="shared" si="1"/>
        <v>15</v>
      </c>
      <c r="I85" s="24" t="str">
        <f t="shared" si="2"/>
        <v>SJN7B1</v>
      </c>
      <c r="J85" s="24">
        <f t="shared" si="3"/>
        <v>-15</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row>
    <row r="86" spans="1:83" s="25" customFormat="1" ht="11.4" customHeight="1">
      <c r="A86" s="96" t="s">
        <v>479</v>
      </c>
      <c r="B86" s="92" t="s">
        <v>188</v>
      </c>
      <c r="C86" s="93">
        <v>24</v>
      </c>
      <c r="D86" s="92" t="s">
        <v>333</v>
      </c>
      <c r="E86" s="93">
        <v>26</v>
      </c>
      <c r="F86" s="94" t="s">
        <v>414</v>
      </c>
      <c r="G86" s="23" t="str">
        <f t="shared" si="0"/>
        <v>SPC7B3</v>
      </c>
      <c r="H86" s="23">
        <f t="shared" si="1"/>
        <v>2</v>
      </c>
      <c r="I86" s="24" t="str">
        <f t="shared" si="2"/>
        <v>IHM7B1</v>
      </c>
      <c r="J86" s="24">
        <f t="shared" si="3"/>
        <v>-2</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row>
    <row r="87" spans="1:83" s="25" customFormat="1" ht="11.4" customHeight="1">
      <c r="A87" s="96" t="s">
        <v>480</v>
      </c>
      <c r="B87" s="92" t="s">
        <v>290</v>
      </c>
      <c r="C87" s="93">
        <v>31</v>
      </c>
      <c r="D87" s="92" t="s">
        <v>193</v>
      </c>
      <c r="E87" s="93">
        <v>24</v>
      </c>
      <c r="F87" s="94" t="s">
        <v>627</v>
      </c>
      <c r="G87" s="23" t="str">
        <f t="shared" si="0"/>
        <v>CTK7B2</v>
      </c>
      <c r="H87" s="23">
        <f t="shared" si="1"/>
        <v>7</v>
      </c>
      <c r="I87" s="24" t="str">
        <f t="shared" si="2"/>
        <v>SPC7B1</v>
      </c>
      <c r="J87" s="24">
        <f t="shared" si="3"/>
        <v>-7</v>
      </c>
      <c r="K87" s="24" t="str">
        <f t="shared" si="4"/>
        <v/>
      </c>
      <c r="L87" s="24" t="str">
        <f t="shared" si="5"/>
        <v/>
      </c>
      <c r="M87" s="21" t="str">
        <f t="shared" si="6"/>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row>
    <row r="88" spans="1:83" s="25" customFormat="1" ht="11.4" customHeight="1">
      <c r="A88" s="96" t="s">
        <v>483</v>
      </c>
      <c r="B88" s="92" t="s">
        <v>293</v>
      </c>
      <c r="C88" s="93">
        <v>25</v>
      </c>
      <c r="D88" s="92" t="s">
        <v>333</v>
      </c>
      <c r="E88" s="93">
        <v>41</v>
      </c>
      <c r="F88" s="94" t="s">
        <v>419</v>
      </c>
      <c r="G88" s="23" t="str">
        <f t="shared" si="0"/>
        <v>SPC7B3</v>
      </c>
      <c r="H88" s="23">
        <f t="shared" si="1"/>
        <v>15</v>
      </c>
      <c r="I88" s="24" t="str">
        <f t="shared" si="2"/>
        <v>SCS7B1</v>
      </c>
      <c r="J88" s="24">
        <f t="shared" si="3"/>
        <v>-15</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row>
    <row r="89" spans="1:83" s="25" customFormat="1" ht="11.4" customHeight="1">
      <c r="A89" s="96" t="s">
        <v>483</v>
      </c>
      <c r="B89" s="92" t="s">
        <v>279</v>
      </c>
      <c r="C89" s="93">
        <v>35</v>
      </c>
      <c r="D89" s="92" t="s">
        <v>633</v>
      </c>
      <c r="E89" s="93">
        <v>27</v>
      </c>
      <c r="F89" s="94" t="s">
        <v>420</v>
      </c>
      <c r="G89" s="23" t="str">
        <f t="shared" si="0"/>
        <v>SJN7B2</v>
      </c>
      <c r="H89" s="23">
        <f t="shared" si="1"/>
        <v>8</v>
      </c>
      <c r="I89" s="24" t="str">
        <f t="shared" si="2"/>
        <v>TRN7B1</v>
      </c>
      <c r="J89" s="24">
        <f t="shared" si="3"/>
        <v>-8</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row>
    <row r="90" spans="1:83" s="25" customFormat="1" ht="11.4" customHeight="1">
      <c r="A90" s="96" t="s">
        <v>484</v>
      </c>
      <c r="B90" s="92" t="s">
        <v>196</v>
      </c>
      <c r="C90" s="93">
        <v>21</v>
      </c>
      <c r="D90" s="92" t="s">
        <v>192</v>
      </c>
      <c r="E90" s="93">
        <v>42</v>
      </c>
      <c r="F90" s="94" t="s">
        <v>421</v>
      </c>
      <c r="G90" s="23" t="str">
        <f t="shared" si="0"/>
        <v>BRG7B1</v>
      </c>
      <c r="H90" s="23">
        <f t="shared" si="1"/>
        <v>15</v>
      </c>
      <c r="I90" s="24" t="str">
        <f t="shared" si="2"/>
        <v>JOE7B1</v>
      </c>
      <c r="J90" s="24">
        <f t="shared" si="3"/>
        <v>-15</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row>
    <row r="91" spans="1:83" s="25" customFormat="1" ht="11.4" customHeight="1">
      <c r="A91" s="96" t="s">
        <v>484</v>
      </c>
      <c r="B91" s="92" t="s">
        <v>280</v>
      </c>
      <c r="C91" s="93">
        <v>10</v>
      </c>
      <c r="D91" s="92" t="s">
        <v>195</v>
      </c>
      <c r="E91" s="93">
        <v>32</v>
      </c>
      <c r="F91" s="94" t="s">
        <v>420</v>
      </c>
      <c r="G91" s="23" t="str">
        <f t="shared" si="0"/>
        <v>JUD7B2</v>
      </c>
      <c r="H91" s="23">
        <f t="shared" si="1"/>
        <v>15</v>
      </c>
      <c r="I91" s="24" t="str">
        <f t="shared" si="2"/>
        <v>SJN7B1</v>
      </c>
      <c r="J91" s="24">
        <f t="shared" si="3"/>
        <v>-15</v>
      </c>
      <c r="K91" s="24" t="str">
        <f t="shared" si="4"/>
        <v/>
      </c>
      <c r="L91" s="24" t="str">
        <f t="shared" si="5"/>
        <v/>
      </c>
      <c r="M91" s="21" t="str">
        <f t="shared" si="6"/>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row>
    <row r="92" spans="1:83" s="25" customFormat="1" ht="11.4" customHeight="1">
      <c r="A92" s="96" t="s">
        <v>484</v>
      </c>
      <c r="B92" s="92" t="s">
        <v>193</v>
      </c>
      <c r="C92" s="93">
        <v>39</v>
      </c>
      <c r="D92" s="92" t="s">
        <v>261</v>
      </c>
      <c r="E92" s="93">
        <v>42</v>
      </c>
      <c r="F92" s="94" t="s">
        <v>423</v>
      </c>
      <c r="G92" s="23" t="str">
        <f t="shared" si="0"/>
        <v>BRG7B2</v>
      </c>
      <c r="H92" s="23">
        <f t="shared" si="1"/>
        <v>3</v>
      </c>
      <c r="I92" s="24" t="str">
        <f t="shared" si="2"/>
        <v>SPC7B1</v>
      </c>
      <c r="J92" s="24">
        <f t="shared" si="3"/>
        <v>-3</v>
      </c>
      <c r="K92" s="24" t="str">
        <f t="shared" si="4"/>
        <v/>
      </c>
      <c r="L92" s="24" t="str">
        <f t="shared" si="5"/>
        <v/>
      </c>
      <c r="M92" s="21" t="str">
        <f t="shared" si="6"/>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row>
    <row r="93" spans="1:83" s="25" customFormat="1" ht="11.4" customHeight="1">
      <c r="A93" s="96" t="s">
        <v>484</v>
      </c>
      <c r="B93" s="92" t="s">
        <v>198</v>
      </c>
      <c r="C93" s="93">
        <v>28</v>
      </c>
      <c r="D93" s="92" t="s">
        <v>197</v>
      </c>
      <c r="E93" s="93">
        <v>34</v>
      </c>
      <c r="F93" s="94" t="s">
        <v>425</v>
      </c>
      <c r="G93" s="23" t="str">
        <f t="shared" si="0"/>
        <v>JUD7B1</v>
      </c>
      <c r="H93" s="23">
        <f t="shared" si="1"/>
        <v>6</v>
      </c>
      <c r="I93" s="24" t="str">
        <f t="shared" si="2"/>
        <v>STM7B2</v>
      </c>
      <c r="J93" s="24">
        <f t="shared" si="3"/>
        <v>-6</v>
      </c>
      <c r="K93" s="24" t="str">
        <f t="shared" si="4"/>
        <v/>
      </c>
      <c r="L93" s="24" t="str">
        <f t="shared" si="5"/>
        <v/>
      </c>
      <c r="M93" s="21" t="str">
        <f t="shared" si="6"/>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row>
    <row r="94" spans="1:83" s="25" customFormat="1" ht="11.4" customHeight="1">
      <c r="A94" s="96" t="s">
        <v>623</v>
      </c>
      <c r="B94" s="92" t="s">
        <v>635</v>
      </c>
      <c r="C94" s="93">
        <v>23</v>
      </c>
      <c r="D94" s="92" t="s">
        <v>290</v>
      </c>
      <c r="E94" s="93">
        <v>53</v>
      </c>
      <c r="F94" s="94" t="s">
        <v>415</v>
      </c>
      <c r="G94" s="23" t="str">
        <f t="shared" si="0"/>
        <v>CTK7B2</v>
      </c>
      <c r="H94" s="23">
        <f t="shared" si="1"/>
        <v>15</v>
      </c>
      <c r="I94" s="24" t="str">
        <f t="shared" si="2"/>
        <v>OLA7B3</v>
      </c>
      <c r="J94" s="24">
        <f t="shared" si="3"/>
        <v>-15</v>
      </c>
      <c r="K94" s="24" t="str">
        <f t="shared" si="4"/>
        <v/>
      </c>
      <c r="L94" s="24" t="str">
        <f t="shared" si="5"/>
        <v/>
      </c>
      <c r="M94" s="21" t="str">
        <f t="shared" si="6"/>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row>
    <row r="95" spans="1:83" s="25" customFormat="1" ht="11.4" customHeight="1">
      <c r="A95" s="96" t="s">
        <v>623</v>
      </c>
      <c r="B95" s="92" t="s">
        <v>262</v>
      </c>
      <c r="C95" s="93">
        <v>32</v>
      </c>
      <c r="D95" s="92" t="s">
        <v>189</v>
      </c>
      <c r="E95" s="93">
        <v>34</v>
      </c>
      <c r="F95" s="94" t="s">
        <v>423</v>
      </c>
      <c r="G95" s="23" t="str">
        <f t="shared" si="0"/>
        <v>STM7B1</v>
      </c>
      <c r="H95" s="23">
        <f t="shared" si="1"/>
        <v>2</v>
      </c>
      <c r="I95" s="24" t="str">
        <f t="shared" si="2"/>
        <v>SPC7B2</v>
      </c>
      <c r="J95" s="24">
        <f t="shared" si="3"/>
        <v>-2</v>
      </c>
      <c r="K95" s="24" t="str">
        <f t="shared" si="4"/>
        <v/>
      </c>
      <c r="L95" s="24" t="str">
        <f t="shared" si="5"/>
        <v/>
      </c>
      <c r="M95" s="21" t="str">
        <f t="shared" si="6"/>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row>
    <row r="96" spans="1:83" s="25" customFormat="1" ht="11.4" customHeight="1">
      <c r="A96" s="96" t="s">
        <v>485</v>
      </c>
      <c r="B96" s="92" t="s">
        <v>292</v>
      </c>
      <c r="C96" s="93">
        <v>32</v>
      </c>
      <c r="D96" s="92" t="s">
        <v>190</v>
      </c>
      <c r="E96" s="93">
        <v>35</v>
      </c>
      <c r="F96" s="94" t="s">
        <v>422</v>
      </c>
      <c r="G96" s="23" t="str">
        <f t="shared" si="0"/>
        <v>CTK7B1</v>
      </c>
      <c r="H96" s="23">
        <f t="shared" si="1"/>
        <v>3</v>
      </c>
      <c r="I96" s="24" t="str">
        <f t="shared" si="2"/>
        <v>JUD7B3</v>
      </c>
      <c r="J96" s="24">
        <f t="shared" si="3"/>
        <v>-3</v>
      </c>
      <c r="K96" s="24" t="str">
        <f t="shared" si="4"/>
        <v/>
      </c>
      <c r="L96" s="24" t="str">
        <f t="shared" si="5"/>
        <v/>
      </c>
      <c r="M96" s="21" t="str">
        <f t="shared" si="6"/>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row>
    <row r="97" spans="1:83" s="25" customFormat="1" ht="11.4" customHeight="1">
      <c r="A97" s="96" t="s">
        <v>485</v>
      </c>
      <c r="B97" s="92" t="s">
        <v>634</v>
      </c>
      <c r="C97" s="93">
        <v>23</v>
      </c>
      <c r="D97" s="92" t="s">
        <v>194</v>
      </c>
      <c r="E97" s="93">
        <v>17</v>
      </c>
      <c r="F97" s="94" t="s">
        <v>614</v>
      </c>
      <c r="G97" s="23" t="str">
        <f t="shared" si="0"/>
        <v>NDA7B1</v>
      </c>
      <c r="H97" s="23">
        <f t="shared" si="1"/>
        <v>6</v>
      </c>
      <c r="I97" s="24" t="str">
        <f t="shared" si="2"/>
        <v>OLA7B1</v>
      </c>
      <c r="J97" s="24">
        <f t="shared" si="3"/>
        <v>-6</v>
      </c>
      <c r="K97" s="24" t="str">
        <f t="shared" si="4"/>
        <v/>
      </c>
      <c r="L97" s="24" t="str">
        <f t="shared" si="5"/>
        <v/>
      </c>
      <c r="M97" s="21" t="str">
        <f t="shared" si="6"/>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row>
    <row r="98" spans="1:83" s="25" customFormat="1" ht="11.4" customHeight="1">
      <c r="A98" s="96" t="s">
        <v>485</v>
      </c>
      <c r="B98" s="92" t="s">
        <v>281</v>
      </c>
      <c r="C98" s="93">
        <v>34</v>
      </c>
      <c r="D98" s="92" t="s">
        <v>188</v>
      </c>
      <c r="E98" s="93">
        <v>26</v>
      </c>
      <c r="F98" s="94" t="s">
        <v>415</v>
      </c>
      <c r="G98" s="23" t="str">
        <f t="shared" ref="G98:G104" si="7">IF(C98&lt;&gt;E98,IF(C98&gt;E98,B98,D98),"")</f>
        <v>OLA7B2</v>
      </c>
      <c r="H98" s="23">
        <f t="shared" ref="H98:H104" si="8">IF(C98&gt;E98,IF(SUM(C98-E98)&gt;15,15,SUM(C98-E98)),IF(SUM(E98-C98)&gt;15,15,SUM(E98-C98)))</f>
        <v>8</v>
      </c>
      <c r="I98" s="24" t="str">
        <f t="shared" ref="I98:I104" si="9">IF(C98&lt;&gt;E98,IF(C98&lt;E98,B98,D98),"")</f>
        <v>IHM7B1</v>
      </c>
      <c r="J98" s="24">
        <f t="shared" ref="J98:J104" si="10">IF(C98&lt;E98,IF(SUM(C98-E98)&lt;-15,-15,SUM(C98-E98)),IF(SUM(E98-C98)&lt;-15,-15,SUM(E98-C98)))</f>
        <v>-8</v>
      </c>
      <c r="K98" s="24" t="str">
        <f t="shared" ref="K98:K142" si="11">IF(C98&lt;&gt;0,IF(C98=E98,B98,""),"")</f>
        <v/>
      </c>
      <c r="L98" s="24" t="str">
        <f t="shared" ref="L98:L142" si="12">IF(C98&lt;&gt;0,IF(C98=E98,D98,""),"")</f>
        <v/>
      </c>
      <c r="M98" s="21" t="str">
        <f t="shared" ref="M98:M104" si="13">IF(C98=15,IF(E98=0,D98,""),IF(E98=15,IF(C98=0,B98,""),""))</f>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row>
    <row r="99" spans="1:83" s="25" customFormat="1" ht="11.4" customHeight="1">
      <c r="A99" s="96" t="s">
        <v>602</v>
      </c>
      <c r="B99" s="92" t="s">
        <v>280</v>
      </c>
      <c r="C99" s="93">
        <v>24</v>
      </c>
      <c r="D99" s="92" t="s">
        <v>198</v>
      </c>
      <c r="E99" s="93">
        <v>39</v>
      </c>
      <c r="F99" s="94" t="s">
        <v>420</v>
      </c>
      <c r="G99" s="23" t="str">
        <f t="shared" si="7"/>
        <v>STM7B2</v>
      </c>
      <c r="H99" s="23">
        <f t="shared" si="8"/>
        <v>15</v>
      </c>
      <c r="I99" s="24" t="str">
        <f t="shared" si="9"/>
        <v>SJN7B1</v>
      </c>
      <c r="J99" s="24">
        <f t="shared" si="10"/>
        <v>-15</v>
      </c>
      <c r="K99" s="24" t="str">
        <f t="shared" si="11"/>
        <v/>
      </c>
      <c r="L99" s="24" t="str">
        <f t="shared" si="12"/>
        <v/>
      </c>
      <c r="M99" s="21" t="str">
        <f t="shared" si="13"/>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row>
    <row r="100" spans="1:83" s="25" customFormat="1" ht="11.4" customHeight="1">
      <c r="A100" s="96" t="s">
        <v>489</v>
      </c>
      <c r="B100" s="92" t="s">
        <v>293</v>
      </c>
      <c r="C100" s="93">
        <v>38</v>
      </c>
      <c r="D100" s="92" t="s">
        <v>188</v>
      </c>
      <c r="E100" s="93">
        <v>39</v>
      </c>
      <c r="F100" s="94" t="s">
        <v>419</v>
      </c>
      <c r="G100" s="23" t="str">
        <f t="shared" si="7"/>
        <v>IHM7B1</v>
      </c>
      <c r="H100" s="23">
        <f t="shared" si="8"/>
        <v>1</v>
      </c>
      <c r="I100" s="24" t="str">
        <f t="shared" si="9"/>
        <v>SCS7B1</v>
      </c>
      <c r="J100" s="24">
        <f t="shared" si="10"/>
        <v>-1</v>
      </c>
      <c r="K100" s="24" t="str">
        <f t="shared" si="11"/>
        <v/>
      </c>
      <c r="L100" s="24" t="str">
        <f t="shared" si="12"/>
        <v/>
      </c>
      <c r="M100" s="21" t="str">
        <f t="shared" si="13"/>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row>
    <row r="101" spans="1:83" s="25" customFormat="1" ht="11.4" customHeight="1">
      <c r="A101" s="96" t="s">
        <v>490</v>
      </c>
      <c r="B101" s="92" t="s">
        <v>292</v>
      </c>
      <c r="C101" s="93">
        <v>41</v>
      </c>
      <c r="D101" s="92" t="s">
        <v>279</v>
      </c>
      <c r="E101" s="93">
        <v>19</v>
      </c>
      <c r="F101" s="94" t="s">
        <v>422</v>
      </c>
      <c r="G101" s="23" t="str">
        <f t="shared" si="7"/>
        <v>JUD7B3</v>
      </c>
      <c r="H101" s="23">
        <f t="shared" si="8"/>
        <v>15</v>
      </c>
      <c r="I101" s="24" t="str">
        <f t="shared" si="9"/>
        <v>SJN7B2</v>
      </c>
      <c r="J101" s="24">
        <f t="shared" si="10"/>
        <v>-15</v>
      </c>
      <c r="K101" s="24" t="str">
        <f t="shared" si="11"/>
        <v/>
      </c>
      <c r="L101" s="24" t="str">
        <f t="shared" si="12"/>
        <v/>
      </c>
      <c r="M101" s="21" t="str">
        <f t="shared" si="13"/>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row>
    <row r="102" spans="1:83" s="25" customFormat="1" ht="11.4" customHeight="1">
      <c r="A102" s="96" t="s">
        <v>490</v>
      </c>
      <c r="B102" s="92" t="s">
        <v>634</v>
      </c>
      <c r="C102" s="93">
        <v>33</v>
      </c>
      <c r="D102" s="92" t="s">
        <v>197</v>
      </c>
      <c r="E102" s="93">
        <v>28</v>
      </c>
      <c r="F102" s="94" t="s">
        <v>530</v>
      </c>
      <c r="G102" s="23" t="str">
        <f t="shared" si="7"/>
        <v>NDA7B1</v>
      </c>
      <c r="H102" s="23">
        <f t="shared" si="8"/>
        <v>5</v>
      </c>
      <c r="I102" s="24" t="str">
        <f t="shared" si="9"/>
        <v>JUD7B1</v>
      </c>
      <c r="J102" s="24">
        <f t="shared" si="10"/>
        <v>-5</v>
      </c>
      <c r="K102" s="24" t="str">
        <f t="shared" si="11"/>
        <v/>
      </c>
      <c r="L102" s="24" t="str">
        <f t="shared" si="12"/>
        <v/>
      </c>
      <c r="M102" s="21" t="str">
        <f t="shared" si="13"/>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row>
    <row r="103" spans="1:83" s="25" customFormat="1" ht="11.4" customHeight="1">
      <c r="A103" s="96" t="s">
        <v>490</v>
      </c>
      <c r="B103" s="92" t="s">
        <v>281</v>
      </c>
      <c r="C103" s="93">
        <v>41</v>
      </c>
      <c r="D103" s="92" t="s">
        <v>633</v>
      </c>
      <c r="E103" s="93">
        <v>31</v>
      </c>
      <c r="F103" s="94" t="s">
        <v>415</v>
      </c>
      <c r="G103" s="23" t="str">
        <f t="shared" si="7"/>
        <v>OLA7B2</v>
      </c>
      <c r="H103" s="23">
        <f t="shared" si="8"/>
        <v>10</v>
      </c>
      <c r="I103" s="24" t="str">
        <f t="shared" si="9"/>
        <v>TRN7B1</v>
      </c>
      <c r="J103" s="24">
        <f t="shared" si="10"/>
        <v>-10</v>
      </c>
      <c r="K103" s="24" t="str">
        <f t="shared" si="11"/>
        <v/>
      </c>
      <c r="L103" s="24" t="str">
        <f t="shared" si="12"/>
        <v/>
      </c>
      <c r="M103" s="21" t="str">
        <f t="shared" si="13"/>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row>
    <row r="104" spans="1:83" s="25" customFormat="1" ht="11.4" customHeight="1">
      <c r="A104" s="96" t="s">
        <v>624</v>
      </c>
      <c r="B104" s="92" t="s">
        <v>195</v>
      </c>
      <c r="C104" s="93">
        <v>47</v>
      </c>
      <c r="D104" s="92" t="s">
        <v>189</v>
      </c>
      <c r="E104" s="93">
        <v>19</v>
      </c>
      <c r="F104" s="94" t="s">
        <v>422</v>
      </c>
      <c r="G104" s="23" t="str">
        <f t="shared" si="7"/>
        <v>JUD7B2</v>
      </c>
      <c r="H104" s="23">
        <f t="shared" si="8"/>
        <v>15</v>
      </c>
      <c r="I104" s="24" t="str">
        <f t="shared" si="9"/>
        <v>STM7B1</v>
      </c>
      <c r="J104" s="24">
        <f t="shared" si="10"/>
        <v>-15</v>
      </c>
      <c r="K104" s="24" t="str">
        <f t="shared" si="11"/>
        <v/>
      </c>
      <c r="L104" s="24" t="str">
        <f t="shared" si="12"/>
        <v/>
      </c>
      <c r="M104" s="21" t="str">
        <f t="shared" si="13"/>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row>
    <row r="105" spans="1:83" ht="11.4" customHeight="1">
      <c r="A105" s="96" t="s">
        <v>624</v>
      </c>
      <c r="B105" s="92" t="s">
        <v>635</v>
      </c>
      <c r="C105" s="93">
        <v>23</v>
      </c>
      <c r="D105" s="92" t="s">
        <v>261</v>
      </c>
      <c r="E105" s="93">
        <v>46</v>
      </c>
      <c r="F105" s="94" t="s">
        <v>415</v>
      </c>
      <c r="G105" s="23" t="str">
        <f t="shared" ref="G105:G142" si="14">IF(C105&lt;&gt;E105,IF(C105&gt;E105,B105,D105),"")</f>
        <v>BRG7B2</v>
      </c>
      <c r="H105" s="23">
        <f t="shared" ref="H105:H142" si="15">IF(C105&gt;E105,IF(SUM(C105-E105)&gt;15,15,SUM(C105-E105)),IF(SUM(E105-C105)&gt;15,15,SUM(E105-C105)))</f>
        <v>15</v>
      </c>
      <c r="I105" s="24" t="str">
        <f t="shared" ref="I105:I142" si="16">IF(C105&lt;&gt;E105,IF(C105&lt;E105,B105,D105),"")</f>
        <v>OLA7B3</v>
      </c>
      <c r="J105" s="24">
        <f t="shared" ref="J105:J142" si="17">IF(C105&lt;E105,IF(SUM(C105-E105)&lt;-15,-15,SUM(C105-E105)),IF(SUM(E105-C105)&lt;-15,-15,SUM(E105-C105)))</f>
        <v>-15</v>
      </c>
      <c r="K105" s="24" t="str">
        <f t="shared" si="11"/>
        <v/>
      </c>
      <c r="L105" s="24" t="str">
        <f t="shared" si="12"/>
        <v/>
      </c>
      <c r="M105" s="21" t="str">
        <f t="shared" ref="M105:M142" si="18">IF(C105=15,IF(E105=0,D105,""),IF(E105=15,IF(C105=0,B105,""),""))</f>
        <v/>
      </c>
    </row>
    <row r="106" spans="1:83" ht="11.4" customHeight="1">
      <c r="A106" s="96" t="s">
        <v>491</v>
      </c>
      <c r="B106" s="92" t="s">
        <v>190</v>
      </c>
      <c r="C106" s="93">
        <v>42</v>
      </c>
      <c r="D106" s="92" t="s">
        <v>193</v>
      </c>
      <c r="E106" s="93">
        <v>29</v>
      </c>
      <c r="F106" s="94" t="s">
        <v>410</v>
      </c>
      <c r="G106" s="23" t="str">
        <f t="shared" si="14"/>
        <v>CTK7B1</v>
      </c>
      <c r="H106" s="23">
        <f t="shared" si="15"/>
        <v>13</v>
      </c>
      <c r="I106" s="24" t="str">
        <f t="shared" si="16"/>
        <v>SPC7B1</v>
      </c>
      <c r="J106" s="24">
        <f t="shared" si="17"/>
        <v>-13</v>
      </c>
      <c r="K106" s="24" t="str">
        <f t="shared" si="11"/>
        <v/>
      </c>
      <c r="L106" s="24" t="str">
        <f t="shared" si="12"/>
        <v/>
      </c>
      <c r="M106" s="21" t="str">
        <f t="shared" si="18"/>
        <v/>
      </c>
    </row>
    <row r="107" spans="1:83" ht="11.4" customHeight="1">
      <c r="A107" s="96" t="s">
        <v>491</v>
      </c>
      <c r="B107" s="92" t="s">
        <v>194</v>
      </c>
      <c r="C107" s="93">
        <v>30</v>
      </c>
      <c r="D107" s="92" t="s">
        <v>333</v>
      </c>
      <c r="E107" s="93">
        <v>21</v>
      </c>
      <c r="F107" s="94" t="s">
        <v>415</v>
      </c>
      <c r="G107" s="23" t="str">
        <f t="shared" si="14"/>
        <v>OLA7B1</v>
      </c>
      <c r="H107" s="23">
        <f t="shared" si="15"/>
        <v>9</v>
      </c>
      <c r="I107" s="24" t="str">
        <f t="shared" si="16"/>
        <v>SPC7B3</v>
      </c>
      <c r="J107" s="24">
        <f t="shared" si="17"/>
        <v>-9</v>
      </c>
      <c r="K107" s="24" t="str">
        <f t="shared" si="11"/>
        <v/>
      </c>
      <c r="L107" s="24" t="str">
        <f t="shared" si="12"/>
        <v/>
      </c>
      <c r="M107" s="21" t="str">
        <f t="shared" si="18"/>
        <v/>
      </c>
    </row>
    <row r="108" spans="1:83" ht="11.4" customHeight="1">
      <c r="A108" s="96" t="s">
        <v>492</v>
      </c>
      <c r="B108" s="92" t="s">
        <v>192</v>
      </c>
      <c r="C108" s="93">
        <v>50</v>
      </c>
      <c r="D108" s="92" t="s">
        <v>262</v>
      </c>
      <c r="E108" s="93">
        <v>11</v>
      </c>
      <c r="F108" s="94" t="s">
        <v>418</v>
      </c>
      <c r="G108" s="23" t="str">
        <f t="shared" si="14"/>
        <v>BRG7B1</v>
      </c>
      <c r="H108" s="23">
        <f t="shared" si="15"/>
        <v>15</v>
      </c>
      <c r="I108" s="24" t="str">
        <f t="shared" si="16"/>
        <v>SPC7B2</v>
      </c>
      <c r="J108" s="24">
        <f t="shared" si="17"/>
        <v>-15</v>
      </c>
      <c r="K108" s="24" t="str">
        <f t="shared" si="11"/>
        <v/>
      </c>
      <c r="L108" s="24" t="str">
        <f t="shared" si="12"/>
        <v/>
      </c>
      <c r="M108" s="21" t="str">
        <f t="shared" si="18"/>
        <v/>
      </c>
    </row>
    <row r="109" spans="1:83" ht="11.4" customHeight="1">
      <c r="A109" s="96" t="s">
        <v>492</v>
      </c>
      <c r="B109" s="92" t="s">
        <v>290</v>
      </c>
      <c r="C109" s="93">
        <v>32</v>
      </c>
      <c r="D109" s="92" t="s">
        <v>196</v>
      </c>
      <c r="E109" s="93">
        <v>22</v>
      </c>
      <c r="F109" s="94" t="s">
        <v>410</v>
      </c>
      <c r="G109" s="23" t="str">
        <f t="shared" si="14"/>
        <v>CTK7B2</v>
      </c>
      <c r="H109" s="23">
        <f t="shared" si="15"/>
        <v>10</v>
      </c>
      <c r="I109" s="24" t="str">
        <f t="shared" si="16"/>
        <v>JOE7B1</v>
      </c>
      <c r="J109" s="24">
        <f t="shared" si="17"/>
        <v>-10</v>
      </c>
      <c r="K109" s="24" t="str">
        <f t="shared" si="11"/>
        <v/>
      </c>
      <c r="L109" s="24" t="str">
        <f t="shared" si="12"/>
        <v/>
      </c>
      <c r="M109" s="21" t="str">
        <f t="shared" si="18"/>
        <v/>
      </c>
    </row>
    <row r="110" spans="1:83" ht="11.4" customHeight="1">
      <c r="A110" s="96" t="s">
        <v>569</v>
      </c>
      <c r="B110" s="92" t="s">
        <v>633</v>
      </c>
      <c r="C110" s="93">
        <v>0</v>
      </c>
      <c r="D110" s="92" t="s">
        <v>189</v>
      </c>
      <c r="E110" s="93">
        <v>15</v>
      </c>
      <c r="F110" s="94" t="s">
        <v>427</v>
      </c>
      <c r="G110" s="23" t="str">
        <f t="shared" si="14"/>
        <v>STM7B1</v>
      </c>
      <c r="H110" s="23">
        <f t="shared" si="15"/>
        <v>15</v>
      </c>
      <c r="I110" s="24" t="str">
        <f t="shared" si="16"/>
        <v>TRN7B1</v>
      </c>
      <c r="J110" s="24">
        <f t="shared" si="17"/>
        <v>-15</v>
      </c>
      <c r="K110" s="24" t="str">
        <f t="shared" si="11"/>
        <v/>
      </c>
      <c r="L110" s="24" t="str">
        <f t="shared" si="12"/>
        <v/>
      </c>
      <c r="M110" s="21" t="str">
        <f t="shared" si="18"/>
        <v>TRN7B1</v>
      </c>
    </row>
    <row r="111" spans="1:83" ht="11.4" customHeight="1">
      <c r="A111" s="96" t="s">
        <v>605</v>
      </c>
      <c r="B111" s="92" t="s">
        <v>196</v>
      </c>
      <c r="C111" s="93">
        <v>30</v>
      </c>
      <c r="D111" s="92" t="s">
        <v>261</v>
      </c>
      <c r="E111" s="93">
        <v>46</v>
      </c>
      <c r="F111" s="94" t="s">
        <v>421</v>
      </c>
      <c r="G111" s="23" t="str">
        <f t="shared" si="14"/>
        <v>BRG7B2</v>
      </c>
      <c r="H111" s="23">
        <f t="shared" si="15"/>
        <v>15</v>
      </c>
      <c r="I111" s="24" t="str">
        <f t="shared" si="16"/>
        <v>JOE7B1</v>
      </c>
      <c r="J111" s="24">
        <f t="shared" si="17"/>
        <v>-15</v>
      </c>
      <c r="K111" s="24" t="str">
        <f t="shared" si="11"/>
        <v/>
      </c>
      <c r="L111" s="24" t="str">
        <f t="shared" si="12"/>
        <v/>
      </c>
      <c r="M111" s="21" t="str">
        <f t="shared" si="18"/>
        <v/>
      </c>
    </row>
    <row r="112" spans="1:83" ht="11.4" customHeight="1">
      <c r="A112" s="96" t="s">
        <v>605</v>
      </c>
      <c r="B112" s="92" t="s">
        <v>279</v>
      </c>
      <c r="C112" s="93">
        <v>34</v>
      </c>
      <c r="D112" s="92" t="s">
        <v>192</v>
      </c>
      <c r="E112" s="93">
        <v>58</v>
      </c>
      <c r="F112" s="94" t="s">
        <v>420</v>
      </c>
      <c r="G112" s="23" t="str">
        <f t="shared" si="14"/>
        <v>BRG7B1</v>
      </c>
      <c r="H112" s="23">
        <f t="shared" si="15"/>
        <v>15</v>
      </c>
      <c r="I112" s="24" t="str">
        <f t="shared" si="16"/>
        <v>SJN7B2</v>
      </c>
      <c r="J112" s="24">
        <f t="shared" si="17"/>
        <v>-15</v>
      </c>
      <c r="K112" s="24" t="str">
        <f t="shared" si="11"/>
        <v/>
      </c>
      <c r="L112" s="24" t="str">
        <f t="shared" si="12"/>
        <v/>
      </c>
      <c r="M112" s="21" t="str">
        <f t="shared" si="18"/>
        <v/>
      </c>
    </row>
    <row r="113" spans="1:13" ht="11.4" customHeight="1">
      <c r="A113" s="96" t="s">
        <v>496</v>
      </c>
      <c r="B113" s="92" t="s">
        <v>293</v>
      </c>
      <c r="C113" s="93">
        <v>15</v>
      </c>
      <c r="D113" s="92" t="s">
        <v>281</v>
      </c>
      <c r="E113" s="93">
        <v>31</v>
      </c>
      <c r="F113" s="94" t="s">
        <v>419</v>
      </c>
      <c r="G113" s="23" t="str">
        <f t="shared" si="14"/>
        <v>OLA7B2</v>
      </c>
      <c r="H113" s="23">
        <f t="shared" si="15"/>
        <v>15</v>
      </c>
      <c r="I113" s="24" t="str">
        <f t="shared" si="16"/>
        <v>SCS7B1</v>
      </c>
      <c r="J113" s="24">
        <f t="shared" si="17"/>
        <v>-15</v>
      </c>
      <c r="K113" s="24" t="str">
        <f t="shared" si="11"/>
        <v/>
      </c>
      <c r="L113" s="24" t="str">
        <f t="shared" si="12"/>
        <v/>
      </c>
      <c r="M113" s="21" t="str">
        <f t="shared" si="18"/>
        <v/>
      </c>
    </row>
    <row r="114" spans="1:13" ht="11.4" customHeight="1">
      <c r="A114" s="96" t="s">
        <v>496</v>
      </c>
      <c r="B114" s="92" t="s">
        <v>194</v>
      </c>
      <c r="C114" s="93">
        <v>32</v>
      </c>
      <c r="D114" s="92" t="s">
        <v>188</v>
      </c>
      <c r="E114" s="93">
        <v>21</v>
      </c>
      <c r="F114" s="94" t="s">
        <v>415</v>
      </c>
      <c r="G114" s="23" t="str">
        <f t="shared" si="14"/>
        <v>OLA7B1</v>
      </c>
      <c r="H114" s="23">
        <f t="shared" si="15"/>
        <v>11</v>
      </c>
      <c r="I114" s="24" t="str">
        <f t="shared" si="16"/>
        <v>IHM7B1</v>
      </c>
      <c r="J114" s="24">
        <f t="shared" si="17"/>
        <v>-11</v>
      </c>
      <c r="K114" s="24" t="str">
        <f t="shared" si="11"/>
        <v/>
      </c>
      <c r="L114" s="24" t="str">
        <f t="shared" si="12"/>
        <v/>
      </c>
      <c r="M114" s="21" t="str">
        <f t="shared" si="18"/>
        <v/>
      </c>
    </row>
    <row r="115" spans="1:13" ht="11.4" customHeight="1">
      <c r="A115" s="96" t="s">
        <v>497</v>
      </c>
      <c r="B115" s="92" t="s">
        <v>634</v>
      </c>
      <c r="C115" s="93">
        <v>41</v>
      </c>
      <c r="D115" s="92" t="s">
        <v>280</v>
      </c>
      <c r="E115" s="93">
        <v>15</v>
      </c>
      <c r="F115" s="94" t="s">
        <v>530</v>
      </c>
      <c r="G115" s="23" t="str">
        <f t="shared" si="14"/>
        <v>NDA7B1</v>
      </c>
      <c r="H115" s="23">
        <f t="shared" si="15"/>
        <v>15</v>
      </c>
      <c r="I115" s="24" t="str">
        <f t="shared" si="16"/>
        <v>SJN7B1</v>
      </c>
      <c r="J115" s="24">
        <f t="shared" si="17"/>
        <v>-15</v>
      </c>
      <c r="K115" s="24" t="str">
        <f t="shared" si="11"/>
        <v/>
      </c>
      <c r="L115" s="24" t="str">
        <f t="shared" si="12"/>
        <v/>
      </c>
      <c r="M115" s="21" t="str">
        <f t="shared" si="18"/>
        <v/>
      </c>
    </row>
    <row r="116" spans="1:13" ht="11.4" customHeight="1">
      <c r="A116" s="96" t="s">
        <v>497</v>
      </c>
      <c r="B116" s="92" t="s">
        <v>262</v>
      </c>
      <c r="C116" s="93">
        <v>23</v>
      </c>
      <c r="D116" s="92" t="s">
        <v>290</v>
      </c>
      <c r="E116" s="93">
        <v>38</v>
      </c>
      <c r="F116" s="94" t="s">
        <v>423</v>
      </c>
      <c r="G116" s="23" t="str">
        <f t="shared" si="14"/>
        <v>CTK7B2</v>
      </c>
      <c r="H116" s="23">
        <f t="shared" si="15"/>
        <v>15</v>
      </c>
      <c r="I116" s="24" t="str">
        <f t="shared" si="16"/>
        <v>SPC7B2</v>
      </c>
      <c r="J116" s="24">
        <f t="shared" si="17"/>
        <v>-15</v>
      </c>
      <c r="K116" s="24" t="str">
        <f t="shared" si="11"/>
        <v/>
      </c>
      <c r="L116" s="24" t="str">
        <f t="shared" si="12"/>
        <v/>
      </c>
      <c r="M116" s="21" t="str">
        <f t="shared" si="18"/>
        <v/>
      </c>
    </row>
    <row r="117" spans="1:13" ht="11.4" customHeight="1">
      <c r="A117" s="96" t="s">
        <v>498</v>
      </c>
      <c r="B117" s="92" t="s">
        <v>190</v>
      </c>
      <c r="C117" s="93">
        <v>49</v>
      </c>
      <c r="D117" s="92" t="s">
        <v>635</v>
      </c>
      <c r="E117" s="93">
        <v>17</v>
      </c>
      <c r="F117" s="94" t="s">
        <v>410</v>
      </c>
      <c r="G117" s="23" t="str">
        <f t="shared" si="14"/>
        <v>CTK7B1</v>
      </c>
      <c r="H117" s="23">
        <f t="shared" si="15"/>
        <v>15</v>
      </c>
      <c r="I117" s="24" t="str">
        <f t="shared" si="16"/>
        <v>OLA7B3</v>
      </c>
      <c r="J117" s="24">
        <f t="shared" si="17"/>
        <v>-15</v>
      </c>
      <c r="K117" s="24" t="str">
        <f t="shared" si="11"/>
        <v/>
      </c>
      <c r="L117" s="24" t="str">
        <f t="shared" si="12"/>
        <v/>
      </c>
      <c r="M117" s="21" t="str">
        <f t="shared" si="18"/>
        <v/>
      </c>
    </row>
    <row r="118" spans="1:13" ht="11.4" customHeight="1">
      <c r="A118" s="96" t="s">
        <v>498</v>
      </c>
      <c r="B118" s="92" t="s">
        <v>195</v>
      </c>
      <c r="C118" s="93">
        <v>40</v>
      </c>
      <c r="D118" s="92" t="s">
        <v>193</v>
      </c>
      <c r="E118" s="93">
        <v>19</v>
      </c>
      <c r="F118" s="94" t="s">
        <v>422</v>
      </c>
      <c r="G118" s="23" t="str">
        <f t="shared" si="14"/>
        <v>JUD7B2</v>
      </c>
      <c r="H118" s="23">
        <f t="shared" si="15"/>
        <v>15</v>
      </c>
      <c r="I118" s="24" t="str">
        <f t="shared" si="16"/>
        <v>SPC7B1</v>
      </c>
      <c r="J118" s="24">
        <f t="shared" si="17"/>
        <v>-15</v>
      </c>
      <c r="K118" s="24" t="str">
        <f t="shared" si="11"/>
        <v/>
      </c>
      <c r="L118" s="24" t="str">
        <f t="shared" si="12"/>
        <v/>
      </c>
      <c r="M118" s="21" t="str">
        <f t="shared" si="18"/>
        <v/>
      </c>
    </row>
    <row r="119" spans="1:13" ht="11.4" customHeight="1">
      <c r="A119" s="96" t="s">
        <v>498</v>
      </c>
      <c r="B119" s="92" t="s">
        <v>333</v>
      </c>
      <c r="C119" s="93">
        <v>30</v>
      </c>
      <c r="D119" s="92" t="s">
        <v>197</v>
      </c>
      <c r="E119" s="93">
        <v>47</v>
      </c>
      <c r="F119" s="94" t="s">
        <v>423</v>
      </c>
      <c r="G119" s="23" t="str">
        <f t="shared" si="14"/>
        <v>JUD7B1</v>
      </c>
      <c r="H119" s="23">
        <f t="shared" si="15"/>
        <v>15</v>
      </c>
      <c r="I119" s="24" t="str">
        <f t="shared" si="16"/>
        <v>SPC7B3</v>
      </c>
      <c r="J119" s="24">
        <f t="shared" si="17"/>
        <v>-15</v>
      </c>
      <c r="K119" s="24" t="str">
        <f t="shared" si="11"/>
        <v/>
      </c>
      <c r="L119" s="24" t="str">
        <f t="shared" si="12"/>
        <v/>
      </c>
      <c r="M119" s="21" t="str">
        <f t="shared" si="18"/>
        <v/>
      </c>
    </row>
    <row r="120" spans="1:13" ht="11.4" customHeight="1">
      <c r="A120" s="96" t="s">
        <v>628</v>
      </c>
      <c r="B120" s="92" t="s">
        <v>292</v>
      </c>
      <c r="C120" s="93">
        <v>36</v>
      </c>
      <c r="D120" s="92" t="s">
        <v>198</v>
      </c>
      <c r="E120" s="93">
        <v>40</v>
      </c>
      <c r="F120" s="94" t="s">
        <v>422</v>
      </c>
      <c r="G120" s="23" t="str">
        <f t="shared" si="14"/>
        <v>STM7B2</v>
      </c>
      <c r="H120" s="23">
        <f t="shared" si="15"/>
        <v>4</v>
      </c>
      <c r="I120" s="24" t="str">
        <f t="shared" si="16"/>
        <v>JUD7B3</v>
      </c>
      <c r="J120" s="24">
        <f t="shared" si="17"/>
        <v>-4</v>
      </c>
      <c r="K120" s="24" t="str">
        <f t="shared" si="11"/>
        <v/>
      </c>
      <c r="L120" s="24" t="str">
        <f t="shared" si="12"/>
        <v/>
      </c>
      <c r="M120" s="21" t="str">
        <f t="shared" si="18"/>
        <v/>
      </c>
    </row>
    <row r="121" spans="1:13" ht="11.4" customHeight="1">
      <c r="A121" s="96" t="s">
        <v>615</v>
      </c>
      <c r="B121" s="92" t="s">
        <v>280</v>
      </c>
      <c r="C121" s="93">
        <v>16</v>
      </c>
      <c r="D121" s="92" t="s">
        <v>333</v>
      </c>
      <c r="E121" s="93">
        <v>48</v>
      </c>
      <c r="F121" s="94" t="s">
        <v>420</v>
      </c>
      <c r="G121" s="23" t="str">
        <f t="shared" si="14"/>
        <v>SPC7B3</v>
      </c>
      <c r="H121" s="23">
        <f t="shared" si="15"/>
        <v>15</v>
      </c>
      <c r="I121" s="24" t="str">
        <f t="shared" si="16"/>
        <v>SJN7B1</v>
      </c>
      <c r="J121" s="24">
        <f t="shared" si="17"/>
        <v>-15</v>
      </c>
      <c r="K121" s="24" t="str">
        <f t="shared" si="11"/>
        <v/>
      </c>
      <c r="L121" s="24" t="str">
        <f t="shared" si="12"/>
        <v/>
      </c>
      <c r="M121" s="21" t="str">
        <f t="shared" si="18"/>
        <v/>
      </c>
    </row>
    <row r="122" spans="1:13" ht="11.4" customHeight="1">
      <c r="A122" s="96" t="s">
        <v>502</v>
      </c>
      <c r="B122" s="92" t="s">
        <v>279</v>
      </c>
      <c r="C122" s="93">
        <v>23</v>
      </c>
      <c r="D122" s="92" t="s">
        <v>290</v>
      </c>
      <c r="E122" s="93">
        <v>41</v>
      </c>
      <c r="F122" s="94" t="s">
        <v>420</v>
      </c>
      <c r="G122" s="23" t="str">
        <f t="shared" si="14"/>
        <v>CTK7B2</v>
      </c>
      <c r="H122" s="23">
        <f t="shared" si="15"/>
        <v>15</v>
      </c>
      <c r="I122" s="24" t="str">
        <f t="shared" si="16"/>
        <v>SJN7B2</v>
      </c>
      <c r="J122" s="24">
        <f t="shared" si="17"/>
        <v>-15</v>
      </c>
      <c r="K122" s="24" t="str">
        <f t="shared" si="11"/>
        <v/>
      </c>
      <c r="L122" s="24" t="str">
        <f t="shared" si="12"/>
        <v/>
      </c>
      <c r="M122" s="21" t="str">
        <f t="shared" si="18"/>
        <v/>
      </c>
    </row>
    <row r="123" spans="1:13" ht="11.4" customHeight="1">
      <c r="A123" s="96" t="s">
        <v>502</v>
      </c>
      <c r="B123" s="92" t="s">
        <v>189</v>
      </c>
      <c r="C123" s="93">
        <v>29</v>
      </c>
      <c r="D123" s="92" t="s">
        <v>281</v>
      </c>
      <c r="E123" s="93">
        <v>24</v>
      </c>
      <c r="F123" s="94" t="s">
        <v>425</v>
      </c>
      <c r="G123" s="23" t="str">
        <f t="shared" si="14"/>
        <v>STM7B1</v>
      </c>
      <c r="H123" s="23">
        <f t="shared" si="15"/>
        <v>5</v>
      </c>
      <c r="I123" s="24" t="str">
        <f t="shared" si="16"/>
        <v>OLA7B2</v>
      </c>
      <c r="J123" s="24">
        <f t="shared" si="17"/>
        <v>-5</v>
      </c>
      <c r="K123" s="24" t="str">
        <f t="shared" si="11"/>
        <v/>
      </c>
      <c r="L123" s="24" t="str">
        <f t="shared" si="12"/>
        <v/>
      </c>
      <c r="M123" s="21" t="str">
        <f t="shared" si="18"/>
        <v/>
      </c>
    </row>
    <row r="124" spans="1:13" ht="11.4" customHeight="1">
      <c r="A124" s="96" t="s">
        <v>503</v>
      </c>
      <c r="B124" s="92" t="s">
        <v>261</v>
      </c>
      <c r="C124" s="93">
        <v>33</v>
      </c>
      <c r="D124" s="92" t="s">
        <v>262</v>
      </c>
      <c r="E124" s="93">
        <v>22</v>
      </c>
      <c r="F124" s="94" t="s">
        <v>418</v>
      </c>
      <c r="G124" s="23" t="str">
        <f t="shared" si="14"/>
        <v>BRG7B2</v>
      </c>
      <c r="H124" s="23">
        <f t="shared" si="15"/>
        <v>11</v>
      </c>
      <c r="I124" s="24" t="str">
        <f t="shared" si="16"/>
        <v>SPC7B2</v>
      </c>
      <c r="J124" s="24">
        <f t="shared" si="17"/>
        <v>-11</v>
      </c>
      <c r="K124" s="24" t="str">
        <f t="shared" si="11"/>
        <v/>
      </c>
      <c r="L124" s="24" t="str">
        <f t="shared" si="12"/>
        <v/>
      </c>
      <c r="M124" s="21" t="str">
        <f t="shared" si="18"/>
        <v/>
      </c>
    </row>
    <row r="125" spans="1:13" ht="11.4" customHeight="1">
      <c r="A125" s="96" t="s">
        <v>503</v>
      </c>
      <c r="B125" s="92" t="s">
        <v>197</v>
      </c>
      <c r="C125" s="93">
        <v>39</v>
      </c>
      <c r="D125" s="92" t="s">
        <v>188</v>
      </c>
      <c r="E125" s="93">
        <v>25</v>
      </c>
      <c r="F125" s="94" t="s">
        <v>422</v>
      </c>
      <c r="G125" s="23" t="str">
        <f t="shared" si="14"/>
        <v>JUD7B1</v>
      </c>
      <c r="H125" s="23">
        <f t="shared" si="15"/>
        <v>14</v>
      </c>
      <c r="I125" s="24" t="str">
        <f t="shared" si="16"/>
        <v>IHM7B1</v>
      </c>
      <c r="J125" s="24">
        <f t="shared" si="17"/>
        <v>-14</v>
      </c>
      <c r="K125" s="24" t="str">
        <f t="shared" si="11"/>
        <v/>
      </c>
      <c r="L125" s="24" t="str">
        <f t="shared" si="12"/>
        <v/>
      </c>
      <c r="M125" s="21" t="str">
        <f t="shared" si="18"/>
        <v/>
      </c>
    </row>
    <row r="126" spans="1:13" ht="11.4" customHeight="1">
      <c r="A126" s="96" t="s">
        <v>503</v>
      </c>
      <c r="B126" s="92" t="s">
        <v>194</v>
      </c>
      <c r="C126" s="93">
        <v>21</v>
      </c>
      <c r="D126" s="92" t="s">
        <v>293</v>
      </c>
      <c r="E126" s="93">
        <v>26</v>
      </c>
      <c r="F126" s="94" t="s">
        <v>415</v>
      </c>
      <c r="G126" s="23" t="str">
        <f t="shared" si="14"/>
        <v>SCS7B1</v>
      </c>
      <c r="H126" s="23">
        <f t="shared" si="15"/>
        <v>5</v>
      </c>
      <c r="I126" s="24" t="str">
        <f t="shared" si="16"/>
        <v>OLA7B1</v>
      </c>
      <c r="J126" s="24">
        <f t="shared" si="17"/>
        <v>-5</v>
      </c>
      <c r="K126" s="24" t="str">
        <f t="shared" si="11"/>
        <v/>
      </c>
      <c r="L126" s="24" t="str">
        <f t="shared" si="12"/>
        <v/>
      </c>
      <c r="M126" s="21" t="str">
        <f t="shared" si="18"/>
        <v/>
      </c>
    </row>
    <row r="127" spans="1:13" ht="11.4" customHeight="1">
      <c r="A127" s="96" t="s">
        <v>503</v>
      </c>
      <c r="B127" s="92" t="s">
        <v>196</v>
      </c>
      <c r="C127" s="93">
        <v>20</v>
      </c>
      <c r="D127" s="92" t="s">
        <v>190</v>
      </c>
      <c r="E127" s="93">
        <v>45</v>
      </c>
      <c r="F127" s="94" t="s">
        <v>421</v>
      </c>
      <c r="G127" s="23" t="str">
        <f t="shared" si="14"/>
        <v>CTK7B1</v>
      </c>
      <c r="H127" s="23">
        <f t="shared" si="15"/>
        <v>15</v>
      </c>
      <c r="I127" s="24" t="str">
        <f t="shared" si="16"/>
        <v>JOE7B1</v>
      </c>
      <c r="J127" s="24">
        <f t="shared" si="17"/>
        <v>-15</v>
      </c>
      <c r="K127" s="24" t="str">
        <f t="shared" si="11"/>
        <v/>
      </c>
      <c r="L127" s="24" t="str">
        <f t="shared" si="12"/>
        <v/>
      </c>
      <c r="M127" s="21" t="str">
        <f t="shared" si="18"/>
        <v/>
      </c>
    </row>
    <row r="128" spans="1:13" ht="11.4" customHeight="1">
      <c r="A128" s="96" t="s">
        <v>503</v>
      </c>
      <c r="B128" s="92" t="s">
        <v>193</v>
      </c>
      <c r="C128" s="93">
        <v>32</v>
      </c>
      <c r="D128" s="92" t="s">
        <v>198</v>
      </c>
      <c r="E128" s="93">
        <v>43</v>
      </c>
      <c r="F128" s="94" t="s">
        <v>423</v>
      </c>
      <c r="G128" s="23" t="str">
        <f t="shared" si="14"/>
        <v>STM7B2</v>
      </c>
      <c r="H128" s="23">
        <f t="shared" si="15"/>
        <v>11</v>
      </c>
      <c r="I128" s="24" t="str">
        <f t="shared" si="16"/>
        <v>SPC7B1</v>
      </c>
      <c r="J128" s="24">
        <f t="shared" si="17"/>
        <v>-11</v>
      </c>
      <c r="K128" s="24" t="str">
        <f t="shared" si="11"/>
        <v/>
      </c>
      <c r="L128" s="24" t="str">
        <f t="shared" si="12"/>
        <v/>
      </c>
      <c r="M128" s="21" t="str">
        <f t="shared" si="18"/>
        <v/>
      </c>
    </row>
    <row r="129" spans="1:13" ht="11.4" customHeight="1">
      <c r="A129" s="96" t="s">
        <v>504</v>
      </c>
      <c r="B129" s="92" t="s">
        <v>192</v>
      </c>
      <c r="C129" s="93">
        <v>54</v>
      </c>
      <c r="D129" s="92" t="s">
        <v>633</v>
      </c>
      <c r="E129" s="93">
        <v>32</v>
      </c>
      <c r="F129" s="94" t="s">
        <v>418</v>
      </c>
      <c r="G129" s="23" t="str">
        <f t="shared" si="14"/>
        <v>BRG7B1</v>
      </c>
      <c r="H129" s="23">
        <f t="shared" si="15"/>
        <v>15</v>
      </c>
      <c r="I129" s="24" t="str">
        <f t="shared" si="16"/>
        <v>TRN7B1</v>
      </c>
      <c r="J129" s="24">
        <f t="shared" si="17"/>
        <v>-15</v>
      </c>
      <c r="K129" s="24" t="str">
        <f t="shared" si="11"/>
        <v/>
      </c>
      <c r="L129" s="24" t="str">
        <f t="shared" si="12"/>
        <v/>
      </c>
      <c r="M129" s="21" t="str">
        <f t="shared" si="18"/>
        <v/>
      </c>
    </row>
    <row r="130" spans="1:13" ht="11.4" customHeight="1">
      <c r="A130" s="96" t="s">
        <v>504</v>
      </c>
      <c r="B130" s="92" t="s">
        <v>195</v>
      </c>
      <c r="C130" s="93">
        <v>35</v>
      </c>
      <c r="D130" s="92" t="s">
        <v>635</v>
      </c>
      <c r="E130" s="93">
        <v>10</v>
      </c>
      <c r="F130" s="94" t="s">
        <v>422</v>
      </c>
      <c r="G130" s="23" t="str">
        <f t="shared" si="14"/>
        <v>JUD7B2</v>
      </c>
      <c r="H130" s="23">
        <f t="shared" si="15"/>
        <v>15</v>
      </c>
      <c r="I130" s="24" t="str">
        <f t="shared" si="16"/>
        <v>OLA7B3</v>
      </c>
      <c r="J130" s="24">
        <f t="shared" si="17"/>
        <v>-15</v>
      </c>
      <c r="K130" s="24" t="str">
        <f t="shared" si="11"/>
        <v/>
      </c>
      <c r="L130" s="24" t="str">
        <f t="shared" si="12"/>
        <v/>
      </c>
      <c r="M130" s="21" t="str">
        <f t="shared" si="18"/>
        <v/>
      </c>
    </row>
    <row r="131" spans="1:13" ht="11.4" customHeight="1">
      <c r="A131" s="96" t="s">
        <v>505</v>
      </c>
      <c r="B131" s="92" t="s">
        <v>292</v>
      </c>
      <c r="C131" s="93">
        <v>41</v>
      </c>
      <c r="D131" s="92" t="s">
        <v>634</v>
      </c>
      <c r="E131" s="93">
        <v>40</v>
      </c>
      <c r="F131" s="94" t="s">
        <v>422</v>
      </c>
      <c r="G131" s="23" t="str">
        <f t="shared" si="14"/>
        <v>JUD7B3</v>
      </c>
      <c r="H131" s="23">
        <f t="shared" si="15"/>
        <v>1</v>
      </c>
      <c r="I131" s="24" t="str">
        <f t="shared" si="16"/>
        <v>NDA7B1</v>
      </c>
      <c r="J131" s="24">
        <f t="shared" si="17"/>
        <v>-1</v>
      </c>
      <c r="K131" s="24" t="str">
        <f t="shared" si="11"/>
        <v/>
      </c>
      <c r="L131" s="24" t="str">
        <f t="shared" si="12"/>
        <v/>
      </c>
      <c r="M131" s="21" t="str">
        <f t="shared" si="18"/>
        <v/>
      </c>
    </row>
    <row r="132" spans="1:13" ht="11.4" customHeight="1">
      <c r="A132" s="96" t="s">
        <v>550</v>
      </c>
      <c r="B132" s="92" t="s">
        <v>333</v>
      </c>
      <c r="C132" s="93">
        <v>0</v>
      </c>
      <c r="D132" s="92" t="s">
        <v>196</v>
      </c>
      <c r="E132" s="93">
        <v>15</v>
      </c>
      <c r="F132" s="94" t="s">
        <v>420</v>
      </c>
      <c r="G132" s="23" t="str">
        <f t="shared" si="14"/>
        <v>JOE7B1</v>
      </c>
      <c r="H132" s="23">
        <f t="shared" si="15"/>
        <v>15</v>
      </c>
      <c r="I132" s="24" t="str">
        <f t="shared" si="16"/>
        <v>SPC7B3</v>
      </c>
      <c r="J132" s="24">
        <f t="shared" si="17"/>
        <v>-15</v>
      </c>
      <c r="K132" s="24" t="str">
        <f t="shared" si="11"/>
        <v/>
      </c>
      <c r="L132" s="24" t="str">
        <f t="shared" si="12"/>
        <v/>
      </c>
      <c r="M132" s="21" t="str">
        <f t="shared" si="18"/>
        <v>SPC7B3</v>
      </c>
    </row>
    <row r="133" spans="1:13" ht="11.4" customHeight="1">
      <c r="A133" s="96" t="s">
        <v>552</v>
      </c>
      <c r="B133" s="92" t="s">
        <v>633</v>
      </c>
      <c r="C133" s="93">
        <v>19</v>
      </c>
      <c r="D133" s="92" t="s">
        <v>290</v>
      </c>
      <c r="E133" s="93">
        <v>36</v>
      </c>
      <c r="F133" s="94" t="s">
        <v>427</v>
      </c>
      <c r="G133" s="23" t="str">
        <f t="shared" si="14"/>
        <v>CTK7B2</v>
      </c>
      <c r="H133" s="23">
        <f t="shared" si="15"/>
        <v>15</v>
      </c>
      <c r="I133" s="24" t="str">
        <f t="shared" si="16"/>
        <v>TRN7B1</v>
      </c>
      <c r="J133" s="24">
        <f t="shared" si="17"/>
        <v>-15</v>
      </c>
      <c r="K133" s="24" t="str">
        <f t="shared" si="11"/>
        <v/>
      </c>
      <c r="L133" s="24" t="str">
        <f t="shared" si="12"/>
        <v/>
      </c>
      <c r="M133" s="21" t="str">
        <f t="shared" si="18"/>
        <v/>
      </c>
    </row>
    <row r="134" spans="1:13" ht="11.4" customHeight="1">
      <c r="A134" s="96" t="s">
        <v>509</v>
      </c>
      <c r="B134" s="92" t="s">
        <v>279</v>
      </c>
      <c r="C134" s="93">
        <v>26</v>
      </c>
      <c r="D134" s="92" t="s">
        <v>261</v>
      </c>
      <c r="E134" s="93">
        <v>48</v>
      </c>
      <c r="F134" s="94" t="s">
        <v>420</v>
      </c>
      <c r="G134" s="23" t="str">
        <f t="shared" si="14"/>
        <v>BRG7B2</v>
      </c>
      <c r="H134" s="23">
        <f t="shared" si="15"/>
        <v>15</v>
      </c>
      <c r="I134" s="24" t="str">
        <f t="shared" si="16"/>
        <v>SJN7B2</v>
      </c>
      <c r="J134" s="24">
        <f t="shared" si="17"/>
        <v>-15</v>
      </c>
      <c r="K134" s="24" t="str">
        <f t="shared" si="11"/>
        <v/>
      </c>
      <c r="L134" s="24" t="str">
        <f t="shared" si="12"/>
        <v/>
      </c>
      <c r="M134" s="21" t="str">
        <f t="shared" si="18"/>
        <v/>
      </c>
    </row>
    <row r="135" spans="1:13" ht="11.4" customHeight="1">
      <c r="A135" s="96" t="s">
        <v>629</v>
      </c>
      <c r="B135" s="92" t="s">
        <v>188</v>
      </c>
      <c r="C135" s="93">
        <v>15</v>
      </c>
      <c r="D135" s="92" t="s">
        <v>280</v>
      </c>
      <c r="E135" s="93">
        <v>13</v>
      </c>
      <c r="F135" s="94" t="s">
        <v>414</v>
      </c>
      <c r="G135" s="23" t="str">
        <f t="shared" si="14"/>
        <v>IHM7B1</v>
      </c>
      <c r="H135" s="23">
        <f t="shared" si="15"/>
        <v>2</v>
      </c>
      <c r="I135" s="24" t="str">
        <f t="shared" si="16"/>
        <v>SJN7B1</v>
      </c>
      <c r="J135" s="24">
        <f t="shared" si="17"/>
        <v>-2</v>
      </c>
      <c r="K135" s="24" t="str">
        <f t="shared" si="11"/>
        <v/>
      </c>
      <c r="L135" s="24" t="str">
        <f t="shared" si="12"/>
        <v/>
      </c>
      <c r="M135" s="21" t="str">
        <f t="shared" si="18"/>
        <v/>
      </c>
    </row>
    <row r="136" spans="1:13" ht="11.4" customHeight="1">
      <c r="A136" s="96" t="s">
        <v>629</v>
      </c>
      <c r="B136" s="92" t="s">
        <v>194</v>
      </c>
      <c r="C136" s="93">
        <v>38</v>
      </c>
      <c r="D136" s="92" t="s">
        <v>292</v>
      </c>
      <c r="E136" s="93">
        <v>51</v>
      </c>
      <c r="F136" s="94" t="s">
        <v>415</v>
      </c>
      <c r="G136" s="23" t="str">
        <f t="shared" si="14"/>
        <v>JUD7B3</v>
      </c>
      <c r="H136" s="23">
        <f t="shared" si="15"/>
        <v>13</v>
      </c>
      <c r="I136" s="24" t="str">
        <f t="shared" si="16"/>
        <v>OLA7B1</v>
      </c>
      <c r="J136" s="24">
        <f t="shared" si="17"/>
        <v>-13</v>
      </c>
      <c r="K136" s="24" t="str">
        <f t="shared" si="11"/>
        <v/>
      </c>
      <c r="L136" s="24" t="str">
        <f t="shared" si="12"/>
        <v/>
      </c>
      <c r="M136" s="21" t="str">
        <f t="shared" si="18"/>
        <v/>
      </c>
    </row>
    <row r="137" spans="1:13" ht="11.4" customHeight="1">
      <c r="A137" s="96" t="s">
        <v>629</v>
      </c>
      <c r="B137" s="92" t="s">
        <v>634</v>
      </c>
      <c r="C137" s="93">
        <v>43</v>
      </c>
      <c r="D137" s="92" t="s">
        <v>193</v>
      </c>
      <c r="E137" s="93">
        <v>32</v>
      </c>
      <c r="F137" s="94" t="s">
        <v>530</v>
      </c>
      <c r="G137" s="23" t="str">
        <f t="shared" si="14"/>
        <v>NDA7B1</v>
      </c>
      <c r="H137" s="23">
        <f t="shared" si="15"/>
        <v>11</v>
      </c>
      <c r="I137" s="24" t="str">
        <f t="shared" si="16"/>
        <v>SPC7B1</v>
      </c>
      <c r="J137" s="24">
        <f t="shared" si="17"/>
        <v>-11</v>
      </c>
      <c r="K137" s="24" t="str">
        <f t="shared" si="11"/>
        <v/>
      </c>
      <c r="L137" s="24" t="str">
        <f t="shared" si="12"/>
        <v/>
      </c>
      <c r="M137" s="21" t="str">
        <f t="shared" si="18"/>
        <v/>
      </c>
    </row>
    <row r="138" spans="1:13" ht="11.4" customHeight="1">
      <c r="A138" s="96" t="s">
        <v>511</v>
      </c>
      <c r="B138" s="92" t="s">
        <v>281</v>
      </c>
      <c r="C138" s="93">
        <v>32</v>
      </c>
      <c r="D138" s="92" t="s">
        <v>195</v>
      </c>
      <c r="E138" s="93">
        <v>49</v>
      </c>
      <c r="F138" s="94" t="s">
        <v>415</v>
      </c>
      <c r="G138" s="23" t="str">
        <f t="shared" si="14"/>
        <v>JUD7B2</v>
      </c>
      <c r="H138" s="23">
        <f t="shared" si="15"/>
        <v>15</v>
      </c>
      <c r="I138" s="24" t="str">
        <f t="shared" si="16"/>
        <v>OLA7B2</v>
      </c>
      <c r="J138" s="24">
        <f t="shared" si="17"/>
        <v>-15</v>
      </c>
      <c r="K138" s="24" t="str">
        <f t="shared" si="11"/>
        <v/>
      </c>
      <c r="L138" s="24" t="str">
        <f t="shared" si="12"/>
        <v/>
      </c>
      <c r="M138" s="21" t="str">
        <f t="shared" si="18"/>
        <v/>
      </c>
    </row>
    <row r="139" spans="1:13" ht="11.4" customHeight="1">
      <c r="A139" s="96" t="s">
        <v>511</v>
      </c>
      <c r="B139" s="92" t="s">
        <v>198</v>
      </c>
      <c r="C139" s="93">
        <v>23</v>
      </c>
      <c r="D139" s="92" t="s">
        <v>635</v>
      </c>
      <c r="E139" s="93">
        <v>24</v>
      </c>
      <c r="F139" s="94" t="s">
        <v>425</v>
      </c>
      <c r="G139" s="23" t="str">
        <f t="shared" si="14"/>
        <v>OLA7B3</v>
      </c>
      <c r="H139" s="23">
        <f t="shared" si="15"/>
        <v>1</v>
      </c>
      <c r="I139" s="24" t="str">
        <f t="shared" si="16"/>
        <v>STM7B2</v>
      </c>
      <c r="J139" s="24">
        <f t="shared" si="17"/>
        <v>-1</v>
      </c>
      <c r="K139" s="24" t="str">
        <f t="shared" si="11"/>
        <v/>
      </c>
      <c r="L139" s="24" t="str">
        <f t="shared" si="12"/>
        <v/>
      </c>
      <c r="M139" s="21" t="str">
        <f t="shared" si="18"/>
        <v/>
      </c>
    </row>
    <row r="140" spans="1:13" ht="11.4" customHeight="1">
      <c r="A140" s="96" t="s">
        <v>513</v>
      </c>
      <c r="B140" s="92" t="s">
        <v>262</v>
      </c>
      <c r="C140" s="93">
        <v>19</v>
      </c>
      <c r="D140" s="92" t="s">
        <v>190</v>
      </c>
      <c r="E140" s="93">
        <v>57</v>
      </c>
      <c r="F140" s="94" t="s">
        <v>414</v>
      </c>
      <c r="G140" s="23" t="str">
        <f t="shared" si="14"/>
        <v>CTK7B1</v>
      </c>
      <c r="H140" s="23">
        <f t="shared" si="15"/>
        <v>15</v>
      </c>
      <c r="I140" s="24" t="str">
        <f t="shared" si="16"/>
        <v>SPC7B2</v>
      </c>
      <c r="J140" s="24">
        <f t="shared" si="17"/>
        <v>-15</v>
      </c>
      <c r="K140" s="24" t="str">
        <f t="shared" si="11"/>
        <v/>
      </c>
      <c r="L140" s="24" t="str">
        <f t="shared" si="12"/>
        <v/>
      </c>
      <c r="M140" s="21" t="str">
        <f t="shared" si="18"/>
        <v/>
      </c>
    </row>
    <row r="141" spans="1:13" ht="11.4" customHeight="1">
      <c r="A141" s="96" t="s">
        <v>513</v>
      </c>
      <c r="B141" s="92" t="s">
        <v>197</v>
      </c>
      <c r="C141" s="93">
        <v>34</v>
      </c>
      <c r="D141" s="92" t="s">
        <v>293</v>
      </c>
      <c r="E141" s="93">
        <v>12</v>
      </c>
      <c r="F141" s="94" t="s">
        <v>422</v>
      </c>
      <c r="G141" s="23" t="str">
        <f t="shared" si="14"/>
        <v>JUD7B1</v>
      </c>
      <c r="H141" s="23">
        <f t="shared" si="15"/>
        <v>15</v>
      </c>
      <c r="I141" s="24" t="str">
        <f t="shared" si="16"/>
        <v>SCS7B1</v>
      </c>
      <c r="J141" s="24">
        <f t="shared" si="17"/>
        <v>-15</v>
      </c>
      <c r="K141" s="24" t="str">
        <f t="shared" si="11"/>
        <v/>
      </c>
      <c r="L141" s="24" t="str">
        <f t="shared" si="12"/>
        <v/>
      </c>
      <c r="M141" s="21" t="str">
        <f t="shared" si="18"/>
        <v/>
      </c>
    </row>
    <row r="142" spans="1:13" ht="11.4" customHeight="1">
      <c r="A142" s="96" t="s">
        <v>638</v>
      </c>
      <c r="B142" s="92" t="s">
        <v>192</v>
      </c>
      <c r="C142" s="93">
        <v>54</v>
      </c>
      <c r="D142" s="92" t="s">
        <v>189</v>
      </c>
      <c r="E142" s="93">
        <v>32</v>
      </c>
      <c r="F142" s="94" t="s">
        <v>418</v>
      </c>
      <c r="G142" s="23" t="str">
        <f t="shared" si="14"/>
        <v>BRG7B1</v>
      </c>
      <c r="H142" s="23">
        <f t="shared" si="15"/>
        <v>15</v>
      </c>
      <c r="I142" s="24" t="str">
        <f t="shared" si="16"/>
        <v>STM7B1</v>
      </c>
      <c r="J142" s="24">
        <f t="shared" si="17"/>
        <v>-15</v>
      </c>
      <c r="K142" s="24" t="str">
        <f t="shared" si="11"/>
        <v/>
      </c>
      <c r="L142" s="24" t="str">
        <f t="shared" si="12"/>
        <v/>
      </c>
      <c r="M142" s="21" t="str">
        <f t="shared" si="18"/>
        <v/>
      </c>
    </row>
  </sheetData>
  <autoFilter ref="A32:M142"/>
  <sortState ref="C9:L30">
    <sortCondition descending="1" ref="D9:D30"/>
    <sortCondition ref="E9:E30"/>
    <sortCondition descending="1" ref="J9:J30"/>
  </sortState>
  <phoneticPr fontId="0" type="noConversion"/>
  <pageMargins left="0.75" right="0.75" top="1" bottom="1" header="0.5" footer="0.5"/>
  <pageSetup scale="42" orientation="portrait" r:id="rId1"/>
  <headerFooter alignWithMargins="0"/>
  <rowBreaks count="1" manualBreakCount="1">
    <brk id="79" max="16383" man="1"/>
  </rowBreaks>
  <drawing r:id="rId2"/>
</worksheet>
</file>

<file path=xl/worksheets/sheet16.xml><?xml version="1.0" encoding="utf-8"?>
<worksheet xmlns="http://schemas.openxmlformats.org/spreadsheetml/2006/main" xmlns:r="http://schemas.openxmlformats.org/officeDocument/2006/relationships">
  <dimension ref="A1:AL95"/>
  <sheetViews>
    <sheetView zoomScale="90" zoomScaleNormal="90" zoomScaleSheetLayoutView="80" workbookViewId="0">
      <selection activeCell="A7" sqref="A7"/>
    </sheetView>
  </sheetViews>
  <sheetFormatPr defaultColWidth="9.109375" defaultRowHeight="11.4"/>
  <cols>
    <col min="1" max="1" width="24.44140625" style="2" customWidth="1"/>
    <col min="2" max="2" width="8.441406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c r="O4" s="2"/>
    </row>
    <row r="5" spans="1:16" s="1" customFormat="1" ht="12.6" customHeight="1">
      <c r="A5" s="1" t="s">
        <v>16</v>
      </c>
      <c r="O5" s="2"/>
    </row>
    <row r="6" spans="1:16" s="1" customFormat="1" ht="12.6" customHeight="1">
      <c r="A6" s="1" t="str">
        <f>'8B Standings'!A6</f>
        <v>2012-2013 Season</v>
      </c>
      <c r="O6" s="2"/>
    </row>
    <row r="7" spans="1:16" ht="11.4" customHeight="1"/>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22</v>
      </c>
      <c r="D9" s="21">
        <f>COUNTIF($G$25:$G$94,C9)</f>
        <v>10</v>
      </c>
      <c r="E9" s="21">
        <f>COUNTIF($I$25:$I$94,C9)</f>
        <v>0</v>
      </c>
      <c r="F9" s="84">
        <f>SUM(COUNTIF($K$25:$K$94,C9)+COUNTIF($L$25:$L$94,C9))</f>
        <v>0</v>
      </c>
      <c r="G9" s="21">
        <f>SUM((D9*2)+(F9))</f>
        <v>20</v>
      </c>
      <c r="H9" s="21">
        <f>SUM(SUMIF($B$25:$B$94,C9,$C$25:$C$94)+SUMIF($D$25:$D$94,C9,$E$25:$E$94))</f>
        <v>287</v>
      </c>
      <c r="I9" s="21">
        <f>SUM(SUMIF($B$25:$B$94,C9,$E$25:$E$94)+SUMIF($D$25:$D$94,C9,$C$25:$C$94))</f>
        <v>133</v>
      </c>
      <c r="J9" s="85">
        <f>SUM(SUMIF($G$25:$G$94,C9,$H$25:$H$94)+SUMIF($I$25:$I$94,C9,$J$25:$J$94))</f>
        <v>113</v>
      </c>
      <c r="K9" s="86">
        <f>SUM((D9/SUM(D9+E9+F9))/100)</f>
        <v>0.01</v>
      </c>
      <c r="L9" s="21">
        <f>COUNTIF($M$25:$M$94,C9)</f>
        <v>0</v>
      </c>
      <c r="O9" s="2" t="s">
        <v>625</v>
      </c>
    </row>
    <row r="10" spans="1:16" ht="11.4" customHeight="1">
      <c r="B10" s="21">
        <v>2</v>
      </c>
      <c r="C10" s="92" t="s">
        <v>19</v>
      </c>
      <c r="D10" s="21">
        <f>COUNTIF($G$25:$G$94,C10)</f>
        <v>8</v>
      </c>
      <c r="E10" s="21">
        <f>COUNTIF($I$25:$I$94,C10)</f>
        <v>1</v>
      </c>
      <c r="F10" s="84">
        <f>SUM(COUNTIF($K$25:$K$94,C10)+COUNTIF($L$25:$L$94,C10))</f>
        <v>0</v>
      </c>
      <c r="G10" s="21">
        <f>SUM((D10*2)+(F10))</f>
        <v>16</v>
      </c>
      <c r="H10" s="21">
        <f>SUM(SUMIF($B$25:$B$94,C10,$C$25:$C$94)+SUMIF($D$25:$D$94,C10,$E$25:$E$94))</f>
        <v>346</v>
      </c>
      <c r="I10" s="21">
        <f>SUM(SUMIF($B$25:$B$94,C10,$E$25:$E$94)+SUMIF($D$25:$D$94,C10,$C$25:$C$94))</f>
        <v>158</v>
      </c>
      <c r="J10" s="85">
        <f>SUM(SUMIF($G$25:$G$94,C10,$H$25:$H$94)+SUMIF($I$25:$I$94,C10,$J$25:$J$94))</f>
        <v>105</v>
      </c>
      <c r="K10" s="86">
        <f>SUM((D10/SUM(D10+E10+F10))/100)</f>
        <v>8.8888888888888889E-3</v>
      </c>
      <c r="L10" s="21">
        <f>COUNTIF($M$25:$M$94,C10)</f>
        <v>0</v>
      </c>
      <c r="O10" s="2" t="s">
        <v>706</v>
      </c>
    </row>
    <row r="11" spans="1:16" ht="11.4" customHeight="1">
      <c r="B11" s="21">
        <v>3</v>
      </c>
      <c r="C11" s="92" t="s">
        <v>21</v>
      </c>
      <c r="D11" s="21">
        <f>COUNTIF($G$25:$G$94,C11)</f>
        <v>8</v>
      </c>
      <c r="E11" s="21">
        <f>COUNTIF($I$25:$I$94,C11)</f>
        <v>1</v>
      </c>
      <c r="F11" s="84">
        <f>SUM(COUNTIF($K$25:$K$94,C11)+COUNTIF($L$25:$L$94,C11))</f>
        <v>0</v>
      </c>
      <c r="G11" s="21">
        <f>SUM((D11*2)+(F11))</f>
        <v>16</v>
      </c>
      <c r="H11" s="21">
        <f>SUM(SUMIF($B$25:$B$94,C11,$C$25:$C$94)+SUMIF($D$25:$D$94,C11,$E$25:$E$94))</f>
        <v>240</v>
      </c>
      <c r="I11" s="21">
        <f>SUM(SUMIF($B$25:$B$94,C11,$E$25:$E$94)+SUMIF($D$25:$D$94,C11,$C$25:$C$94))</f>
        <v>126</v>
      </c>
      <c r="J11" s="85">
        <f>SUM(SUMIF($G$25:$G$94,C11,$H$25:$H$94)+SUMIF($I$25:$I$94,C11,$J$25:$J$94))</f>
        <v>90</v>
      </c>
      <c r="K11" s="86">
        <f>SUM((D11/SUM(D11+E11+F11))/100)</f>
        <v>8.8888888888888889E-3</v>
      </c>
      <c r="L11" s="21">
        <f>COUNTIF($M$25:$M$94,C11)</f>
        <v>0</v>
      </c>
      <c r="N11" s="1"/>
      <c r="O11" s="1"/>
    </row>
    <row r="12" spans="1:16" ht="11.4" customHeight="1">
      <c r="B12" s="21">
        <v>4</v>
      </c>
      <c r="C12" s="92" t="s">
        <v>620</v>
      </c>
      <c r="D12" s="21">
        <f>COUNTIF($G$25:$G$94,C12)</f>
        <v>7</v>
      </c>
      <c r="E12" s="21">
        <f>COUNTIF($I$25:$I$94,C12)</f>
        <v>2</v>
      </c>
      <c r="F12" s="84">
        <f>SUM(COUNTIF($K$25:$K$94,C12)+COUNTIF($L$25:$L$94,C12))</f>
        <v>0</v>
      </c>
      <c r="G12" s="21">
        <f>SUM((D12*2)+(F12))</f>
        <v>14</v>
      </c>
      <c r="H12" s="21">
        <f>SUM(SUMIF($B$25:$B$94,C12,$C$25:$C$94)+SUMIF($D$25:$D$94,C12,$E$25:$E$94))</f>
        <v>227</v>
      </c>
      <c r="I12" s="21">
        <f>SUM(SUMIF($B$25:$B$94,C12,$E$25:$E$94)+SUMIF($D$25:$D$94,C12,$C$25:$C$94))</f>
        <v>132</v>
      </c>
      <c r="J12" s="85">
        <f>SUM(SUMIF($G$25:$G$94,C12,$H$25:$H$94)+SUMIF($I$25:$I$94,C12,$J$25:$J$94))</f>
        <v>70</v>
      </c>
      <c r="K12" s="86">
        <f>SUM((D12/SUM(D12+E12+F12))/100)</f>
        <v>7.7777777777777776E-3</v>
      </c>
      <c r="L12" s="21">
        <f>COUNTIF($M$25:$M$94,C12)</f>
        <v>0</v>
      </c>
      <c r="N12" s="1" t="s">
        <v>304</v>
      </c>
      <c r="O12" s="1"/>
    </row>
    <row r="13" spans="1:16" ht="11.4" customHeight="1">
      <c r="B13" s="21">
        <v>5</v>
      </c>
      <c r="C13" s="92" t="s">
        <v>17</v>
      </c>
      <c r="D13" s="21">
        <f>COUNTIF($G$25:$G$94,C13)</f>
        <v>7</v>
      </c>
      <c r="E13" s="21">
        <f>COUNTIF($I$25:$I$94,C13)</f>
        <v>2</v>
      </c>
      <c r="F13" s="84">
        <f>SUM(COUNTIF($K$25:$K$94,C13)+COUNTIF($L$25:$L$94,C13))</f>
        <v>0</v>
      </c>
      <c r="G13" s="21">
        <f>SUM((D13*2)+(F13))</f>
        <v>14</v>
      </c>
      <c r="H13" s="21">
        <f>SUM(SUMIF($B$25:$B$94,C13,$C$25:$C$94)+SUMIF($D$25:$D$94,C13,$E$25:$E$94))</f>
        <v>239</v>
      </c>
      <c r="I13" s="21">
        <f>SUM(SUMIF($B$25:$B$94,C13,$E$25:$E$94)+SUMIF($D$25:$D$94,C13,$C$25:$C$94))</f>
        <v>156</v>
      </c>
      <c r="J13" s="85">
        <f>SUM(SUMIF($G$25:$G$94,C13,$H$25:$H$94)+SUMIF($I$25:$I$94,C13,$J$25:$J$94))</f>
        <v>52</v>
      </c>
      <c r="K13" s="86">
        <f>SUM((D13/SUM(D13+E13+F13))/100)</f>
        <v>7.7777777777777776E-3</v>
      </c>
      <c r="L13" s="21">
        <f>COUNTIF($M$25:$M$94,C13)</f>
        <v>0</v>
      </c>
      <c r="O13" s="2" t="s">
        <v>324</v>
      </c>
    </row>
    <row r="14" spans="1:16" ht="11.4" customHeight="1">
      <c r="B14" s="21">
        <v>6</v>
      </c>
      <c r="C14" s="92" t="s">
        <v>307</v>
      </c>
      <c r="D14" s="21">
        <f>COUNTIF($G$25:$G$94,C14)</f>
        <v>5</v>
      </c>
      <c r="E14" s="21">
        <f>COUNTIF($I$25:$I$94,C14)</f>
        <v>4</v>
      </c>
      <c r="F14" s="84">
        <f>SUM(COUNTIF($K$25:$K$94,C14)+COUNTIF($L$25:$L$94,C14))</f>
        <v>0</v>
      </c>
      <c r="G14" s="21">
        <f>SUM((D14*2)+(F14))</f>
        <v>10</v>
      </c>
      <c r="H14" s="21">
        <f>SUM(SUMIF($B$25:$B$94,C14,$C$25:$C$94)+SUMIF($D$25:$D$94,C14,$E$25:$E$94))</f>
        <v>195</v>
      </c>
      <c r="I14" s="21">
        <f>SUM(SUMIF($B$25:$B$94,C14,$E$25:$E$94)+SUMIF($D$25:$D$94,C14,$C$25:$C$94))</f>
        <v>205</v>
      </c>
      <c r="J14" s="85">
        <f>SUM(SUMIF($G$25:$G$94,C14,$H$25:$H$94)+SUMIF($I$25:$I$94,C14,$J$25:$J$94))</f>
        <v>0</v>
      </c>
      <c r="K14" s="86">
        <f>SUM((D14/SUM(D14+E14+F14))/100)</f>
        <v>5.5555555555555558E-3</v>
      </c>
      <c r="L14" s="21">
        <f>COUNTIF($M$25:$M$94,C14)</f>
        <v>0</v>
      </c>
      <c r="N14" s="1"/>
      <c r="O14" s="1"/>
      <c r="P14" s="2" t="s">
        <v>301</v>
      </c>
    </row>
    <row r="15" spans="1:16" ht="11.4" customHeight="1">
      <c r="B15" s="21">
        <v>7</v>
      </c>
      <c r="C15" s="92" t="s">
        <v>18</v>
      </c>
      <c r="D15" s="21">
        <f>COUNTIF($G$25:$G$94,C15)</f>
        <v>4</v>
      </c>
      <c r="E15" s="21">
        <f>COUNTIF($I$25:$I$94,C15)</f>
        <v>5</v>
      </c>
      <c r="F15" s="84">
        <f>SUM(COUNTIF($K$25:$K$94,C15)+COUNTIF($L$25:$L$94,C15))</f>
        <v>0</v>
      </c>
      <c r="G15" s="21">
        <f>SUM((D15*2)+(F15))</f>
        <v>8</v>
      </c>
      <c r="H15" s="21">
        <f>SUM(SUMIF($B$25:$B$94,C15,$C$25:$C$94)+SUMIF($D$25:$D$94,C15,$E$25:$E$94))</f>
        <v>244</v>
      </c>
      <c r="I15" s="21">
        <f>SUM(SUMIF($B$25:$B$94,C15,$E$25:$E$94)+SUMIF($D$25:$D$94,C15,$C$25:$C$94))</f>
        <v>198</v>
      </c>
      <c r="J15" s="85">
        <f>SUM(SUMIF($G$25:$G$94,C15,$H$25:$H$94)+SUMIF($I$25:$I$94,C15,$J$25:$J$94))</f>
        <v>20</v>
      </c>
      <c r="K15" s="86">
        <f>SUM((D15/SUM(D15+E15+F15))/100)</f>
        <v>4.4444444444444444E-3</v>
      </c>
      <c r="L15" s="21">
        <f>COUNTIF($M$25:$M$94,C15)</f>
        <v>0</v>
      </c>
      <c r="N15" s="1"/>
      <c r="O15" s="1"/>
      <c r="P15" s="2" t="s">
        <v>694</v>
      </c>
    </row>
    <row r="16" spans="1:16" ht="11.4" customHeight="1">
      <c r="B16" s="21">
        <v>8</v>
      </c>
      <c r="C16" s="92" t="s">
        <v>23</v>
      </c>
      <c r="D16" s="21">
        <f>COUNTIF($G$25:$G$94,C16)</f>
        <v>3</v>
      </c>
      <c r="E16" s="21">
        <f>COUNTIF($I$25:$I$94,C16)</f>
        <v>6</v>
      </c>
      <c r="F16" s="84">
        <f>SUM(COUNTIF($K$25:$K$94,C16)+COUNTIF($L$25:$L$94,C16))</f>
        <v>0</v>
      </c>
      <c r="G16" s="21">
        <f>SUM((D16*2)+(F16))</f>
        <v>6</v>
      </c>
      <c r="H16" s="21">
        <f>SUM(SUMIF($B$25:$B$94,C16,$C$25:$C$94)+SUMIF($D$25:$D$94,C16,$E$25:$E$94))</f>
        <v>156</v>
      </c>
      <c r="I16" s="21">
        <f>SUM(SUMIF($B$25:$B$94,C16,$E$25:$E$94)+SUMIF($D$25:$D$94,C16,$C$25:$C$94))</f>
        <v>224</v>
      </c>
      <c r="J16" s="85">
        <f>SUM(SUMIF($G$25:$G$94,C16,$H$25:$H$94)+SUMIF($I$25:$I$94,C16,$J$25:$J$94))</f>
        <v>-55</v>
      </c>
      <c r="K16" s="86">
        <f>SUM((D16/SUM(D16+E16+F16))/100)</f>
        <v>3.3333333333333331E-3</v>
      </c>
      <c r="L16" s="21">
        <f>COUNTIF($M$25:$M$94,C16)</f>
        <v>0</v>
      </c>
      <c r="N16" s="1"/>
      <c r="P16" s="2" t="s">
        <v>707</v>
      </c>
    </row>
    <row r="17" spans="1:38" ht="11.4" customHeight="1">
      <c r="B17" s="21">
        <v>9</v>
      </c>
      <c r="C17" s="92" t="s">
        <v>24</v>
      </c>
      <c r="D17" s="21">
        <f>COUNTIF($G$25:$G$94,C17)</f>
        <v>3</v>
      </c>
      <c r="E17" s="21">
        <f>COUNTIF($I$25:$I$94,C17)</f>
        <v>6</v>
      </c>
      <c r="F17" s="84">
        <f>SUM(COUNTIF($K$25:$K$94,C17)+COUNTIF($L$25:$L$94,C17))</f>
        <v>0</v>
      </c>
      <c r="G17" s="21">
        <f>SUM((D17*2)+(F17))</f>
        <v>6</v>
      </c>
      <c r="H17" s="21">
        <f>SUM(SUMIF($B$25:$B$94,C17,$C$25:$C$94)+SUMIF($D$25:$D$94,C17,$E$25:$E$94))</f>
        <v>116</v>
      </c>
      <c r="I17" s="21">
        <f>SUM(SUMIF($B$25:$B$94,C17,$E$25:$E$94)+SUMIF($D$25:$D$94,C17,$C$25:$C$94))</f>
        <v>202</v>
      </c>
      <c r="J17" s="85">
        <f>SUM(SUMIF($G$25:$G$94,C17,$H$25:$H$94)+SUMIF($I$25:$I$94,C17,$J$25:$J$94))</f>
        <v>-61</v>
      </c>
      <c r="K17" s="86">
        <f>SUM((D17/SUM(D17+E17+F17))/100)</f>
        <v>3.3333333333333331E-3</v>
      </c>
      <c r="L17" s="21">
        <f>COUNTIF($M$25:$M$94,C17)</f>
        <v>1</v>
      </c>
      <c r="N17" s="1"/>
      <c r="O17" s="2" t="s">
        <v>314</v>
      </c>
    </row>
    <row r="18" spans="1:38" ht="11.4" customHeight="1">
      <c r="B18" s="21">
        <v>10</v>
      </c>
      <c r="C18" s="92" t="s">
        <v>621</v>
      </c>
      <c r="D18" s="21">
        <f>COUNTIF($G$25:$G$94,C18)</f>
        <v>2</v>
      </c>
      <c r="E18" s="21">
        <f>COUNTIF($I$25:$I$94,C18)</f>
        <v>7</v>
      </c>
      <c r="F18" s="84">
        <f>SUM(COUNTIF($K$25:$K$94,C18)+COUNTIF($L$25:$L$94,C18))</f>
        <v>0</v>
      </c>
      <c r="G18" s="21">
        <f>SUM((D18*2)+(F18))</f>
        <v>4</v>
      </c>
      <c r="H18" s="21">
        <f>SUM(SUMIF($B$25:$B$94,C18,$C$25:$C$94)+SUMIF($D$25:$D$94,C18,$E$25:$E$94))</f>
        <v>93</v>
      </c>
      <c r="I18" s="21">
        <f>SUM(SUMIF($B$25:$B$94,C18,$E$25:$E$94)+SUMIF($D$25:$D$94,C18,$C$25:$C$94))</f>
        <v>171</v>
      </c>
      <c r="J18" s="85">
        <f>SUM(SUMIF($G$25:$G$94,C18,$H$25:$H$94)+SUMIF($I$25:$I$94,C18,$J$25:$J$94))</f>
        <v>-58</v>
      </c>
      <c r="K18" s="86">
        <f>SUM((D18/SUM(D18+E18+F18))/100)</f>
        <v>2.2222222222222222E-3</v>
      </c>
      <c r="L18" s="21">
        <f>COUNTIF($M$25:$M$94,C18)</f>
        <v>0</v>
      </c>
      <c r="N18" s="1"/>
      <c r="P18" s="2" t="s">
        <v>301</v>
      </c>
    </row>
    <row r="19" spans="1:38" ht="11.4" customHeight="1">
      <c r="B19" s="21">
        <v>11</v>
      </c>
      <c r="C19" s="92" t="s">
        <v>619</v>
      </c>
      <c r="D19" s="21">
        <f>COUNTIF($G$25:$G$94,C19)</f>
        <v>2</v>
      </c>
      <c r="E19" s="21">
        <f>COUNTIF($I$25:$I$94,C19)</f>
        <v>8</v>
      </c>
      <c r="F19" s="84">
        <f>SUM(COUNTIF($K$25:$K$94,C19)+COUNTIF($L$25:$L$94,C19))</f>
        <v>0</v>
      </c>
      <c r="G19" s="21">
        <f>SUM((D19*2)+(F19))</f>
        <v>4</v>
      </c>
      <c r="H19" s="21">
        <f>SUM(SUMIF($B$25:$B$94,C19,$C$25:$C$94)+SUMIF($D$25:$D$94,C19,$E$25:$E$94))</f>
        <v>123</v>
      </c>
      <c r="I19" s="21">
        <f>SUM(SUMIF($B$25:$B$94,C19,$E$25:$E$94)+SUMIF($D$25:$D$94,C19,$C$25:$C$94))</f>
        <v>231</v>
      </c>
      <c r="J19" s="85">
        <f>SUM(SUMIF($G$25:$G$94,C19,$H$25:$H$94)+SUMIF($I$25:$I$94,C19,$J$25:$J$94))</f>
        <v>-76</v>
      </c>
      <c r="K19" s="86">
        <f>SUM((D19/SUM(D19+E19+F19))/100)</f>
        <v>2E-3</v>
      </c>
      <c r="L19" s="21">
        <f>COUNTIF($M$25:$M$94,C19)</f>
        <v>0</v>
      </c>
      <c r="N19" s="1"/>
      <c r="O19" s="1"/>
      <c r="P19" s="2" t="s">
        <v>694</v>
      </c>
    </row>
    <row r="20" spans="1:38" ht="11.4" customHeight="1">
      <c r="B20" s="21">
        <v>12</v>
      </c>
      <c r="C20" s="92" t="s">
        <v>20</v>
      </c>
      <c r="D20" s="21">
        <f>COUNTIF($G$25:$G$94,C20)</f>
        <v>1</v>
      </c>
      <c r="E20" s="21">
        <f>COUNTIF($I$25:$I$94,C20)</f>
        <v>8</v>
      </c>
      <c r="F20" s="84">
        <f>SUM(COUNTIF($K$25:$K$94,C20)+COUNTIF($L$25:$L$94,C20))</f>
        <v>0</v>
      </c>
      <c r="G20" s="21">
        <f>SUM((D20*2)+(F20))</f>
        <v>2</v>
      </c>
      <c r="H20" s="21">
        <f>SUM(SUMIF($B$25:$B$94,C20,$C$25:$C$94)+SUMIF($D$25:$D$94,C20,$E$25:$E$94))</f>
        <v>121</v>
      </c>
      <c r="I20" s="21">
        <f>SUM(SUMIF($B$25:$B$94,C20,$E$25:$E$94)+SUMIF($D$25:$D$94,C20,$C$25:$C$94))</f>
        <v>256</v>
      </c>
      <c r="J20" s="85">
        <f>SUM(SUMIF($G$25:$G$94,C20,$H$25:$H$94)+SUMIF($I$25:$I$94,C20,$J$25:$J$94))</f>
        <v>-75</v>
      </c>
      <c r="K20" s="86">
        <f>SUM((D20/SUM(D20+E20+F20))/100)</f>
        <v>1.1111111111111111E-3</v>
      </c>
      <c r="L20" s="21">
        <f>COUNTIF($M$25:$M$94,C20)</f>
        <v>0</v>
      </c>
      <c r="N20" s="1"/>
      <c r="P20" s="2" t="s">
        <v>708</v>
      </c>
    </row>
    <row r="21" spans="1:38" ht="11.4" customHeight="1">
      <c r="B21" s="21">
        <v>13</v>
      </c>
      <c r="C21" s="92" t="s">
        <v>25</v>
      </c>
      <c r="D21" s="21">
        <f>COUNTIF($G$25:$G$94,C21)</f>
        <v>0</v>
      </c>
      <c r="E21" s="21">
        <f>COUNTIF($I$25:$I$94,C21)</f>
        <v>10</v>
      </c>
      <c r="F21" s="84">
        <f>SUM(COUNTIF($K$25:$K$94,C21)+COUNTIF($L$25:$L$94,C21))</f>
        <v>0</v>
      </c>
      <c r="G21" s="21">
        <f>SUM((D21*2)+(F21))</f>
        <v>0</v>
      </c>
      <c r="H21" s="21">
        <f>SUM(SUMIF($B$25:$B$94,C21,$C$25:$C$94)+SUMIF($D$25:$D$94,C21,$E$25:$E$94))</f>
        <v>145</v>
      </c>
      <c r="I21" s="21">
        <f>SUM(SUMIF($B$25:$B$94,C21,$E$25:$E$94)+SUMIF($D$25:$D$94,C21,$C$25:$C$94))</f>
        <v>340</v>
      </c>
      <c r="J21" s="85">
        <f>SUM(SUMIF($G$25:$G$94,C21,$H$25:$H$94)+SUMIF($I$25:$I$94,C21,$J$25:$J$94))</f>
        <v>-125</v>
      </c>
      <c r="K21" s="86">
        <f>SUM((D21/SUM(D21+E21+F21))/100)</f>
        <v>0</v>
      </c>
      <c r="L21" s="21">
        <f>COUNTIF($M$25:$M$94,C21)</f>
        <v>0</v>
      </c>
      <c r="N21" s="1"/>
      <c r="O21" s="2" t="s">
        <v>318</v>
      </c>
    </row>
    <row r="22" spans="1:38" ht="11.4" customHeight="1">
      <c r="N22" s="1"/>
      <c r="O22" s="1"/>
      <c r="P22" s="2" t="s">
        <v>709</v>
      </c>
    </row>
    <row r="23" spans="1:38" ht="11.4" customHeight="1">
      <c r="N23" s="1"/>
    </row>
    <row r="24" spans="1:38" ht="11.4" customHeight="1">
      <c r="A24" s="18" t="s">
        <v>149</v>
      </c>
      <c r="B24" s="18" t="s">
        <v>122</v>
      </c>
      <c r="C24" s="22" t="s">
        <v>125</v>
      </c>
      <c r="D24" s="18" t="s">
        <v>123</v>
      </c>
      <c r="E24" s="22" t="s">
        <v>125</v>
      </c>
      <c r="F24" s="27" t="s">
        <v>120</v>
      </c>
      <c r="G24" s="22" t="s">
        <v>225</v>
      </c>
      <c r="H24" s="22" t="s">
        <v>223</v>
      </c>
      <c r="I24" s="22" t="s">
        <v>226</v>
      </c>
      <c r="J24" s="22" t="s">
        <v>223</v>
      </c>
      <c r="K24" s="22" t="s">
        <v>227</v>
      </c>
      <c r="L24" s="22" t="s">
        <v>227</v>
      </c>
      <c r="M24" s="28" t="s">
        <v>224</v>
      </c>
      <c r="N24" s="1"/>
      <c r="O24" s="1"/>
    </row>
    <row r="25" spans="1:38" ht="11.4" customHeight="1">
      <c r="A25" s="91" t="s">
        <v>446</v>
      </c>
      <c r="B25" s="92" t="s">
        <v>299</v>
      </c>
      <c r="C25" s="93">
        <v>0</v>
      </c>
      <c r="D25" s="92" t="s">
        <v>17</v>
      </c>
      <c r="E25" s="93">
        <v>0</v>
      </c>
      <c r="F25" s="94" t="s">
        <v>447</v>
      </c>
      <c r="G25" s="23" t="str">
        <f>IF(C25&lt;&gt;E25,IF(C25&gt;E25,B25,D25),"")</f>
        <v/>
      </c>
      <c r="H25" s="23">
        <f>IF(C25&gt;E25,IF(SUM(C25-E25)&gt;15,15,SUM(C25-E25)),IF(SUM(E25-C25)&gt;15,15,SUM(E25-C25)))</f>
        <v>0</v>
      </c>
      <c r="I25" s="24" t="str">
        <f>IF(C25&lt;&gt;E25,IF(C25&lt;E25,B25,D25),"")</f>
        <v/>
      </c>
      <c r="J25" s="24">
        <f>IF(C25&lt;E25,IF(SUM(C25-E25)&lt;-15,-15,SUM(C25-E25)),IF(SUM(E25-C25)&lt;-15,-15,SUM(E25-C25)))</f>
        <v>0</v>
      </c>
      <c r="K25" s="24" t="str">
        <f>IF(C25&lt;&gt;0,IF(C25=E25,B25,""),"")</f>
        <v/>
      </c>
      <c r="L25" s="24" t="str">
        <f>IF(C25&lt;&gt;0,IF(C25=E25,D25,""),"")</f>
        <v/>
      </c>
      <c r="M25" s="21" t="str">
        <f>IF(C25=15,IF(E25=0,D25,""),IF(E25=15,IF(C25=0,B25,""),""))</f>
        <v/>
      </c>
      <c r="N25" s="1"/>
    </row>
    <row r="26" spans="1:38" ht="11.4" customHeight="1">
      <c r="A26" s="91" t="s">
        <v>609</v>
      </c>
      <c r="B26" s="92" t="s">
        <v>25</v>
      </c>
      <c r="C26" s="93">
        <v>8</v>
      </c>
      <c r="D26" s="92" t="s">
        <v>21</v>
      </c>
      <c r="E26" s="93">
        <v>37</v>
      </c>
      <c r="F26" s="94" t="s">
        <v>425</v>
      </c>
      <c r="G26" s="23" t="str">
        <f t="shared" ref="G26:G89" si="0">IF(C26&lt;&gt;E26,IF(C26&gt;E26,B26,D26),"")</f>
        <v>JUD7G1</v>
      </c>
      <c r="H26" s="23">
        <f t="shared" ref="H26:H89" si="1">IF(C26&gt;E26,IF(SUM(C26-E26)&gt;15,15,SUM(C26-E26)),IF(SUM(E26-C26)&gt;15,15,SUM(E26-C26)))</f>
        <v>15</v>
      </c>
      <c r="I26" s="24" t="str">
        <f t="shared" ref="I26:I89" si="2">IF(C26&lt;&gt;E26,IF(C26&lt;E26,B26,D26),"")</f>
        <v>STM7G1</v>
      </c>
      <c r="J26" s="24">
        <f t="shared" ref="J26:J89" si="3">IF(C26&lt;E26,IF(SUM(C26-E26)&lt;-15,-15,SUM(C26-E26)),IF(SUM(E26-C26)&lt;-15,-15,SUM(E26-C26)))</f>
        <v>-15</v>
      </c>
      <c r="K26" s="24" t="str">
        <f t="shared" ref="K26:K89" si="4">IF(C26&lt;&gt;0,IF(C26=E26,B26,""),"")</f>
        <v/>
      </c>
      <c r="L26" s="24" t="str">
        <f t="shared" ref="L26:L89" si="5">IF(C26&lt;&gt;0,IF(C26=E26,D26,""),"")</f>
        <v/>
      </c>
      <c r="M26" s="21" t="str">
        <f t="shared" ref="M26:M89" si="6">IF(C26=15,IF(E26=0,D26,""),IF(E26=15,IF(C26=0,B26,""),""))</f>
        <v/>
      </c>
      <c r="N26" s="1"/>
      <c r="O26" s="1"/>
    </row>
    <row r="27" spans="1:38" s="25" customFormat="1" ht="11.4" customHeight="1">
      <c r="A27" s="91" t="s">
        <v>610</v>
      </c>
      <c r="B27" s="92" t="s">
        <v>18</v>
      </c>
      <c r="C27" s="93">
        <v>31</v>
      </c>
      <c r="D27" s="92" t="s">
        <v>23</v>
      </c>
      <c r="E27" s="93">
        <v>18</v>
      </c>
      <c r="F27" s="94" t="s">
        <v>410</v>
      </c>
      <c r="G27" s="23" t="str">
        <f t="shared" si="0"/>
        <v>CTK7G1</v>
      </c>
      <c r="H27" s="23">
        <f t="shared" si="1"/>
        <v>13</v>
      </c>
      <c r="I27" s="24" t="str">
        <f t="shared" si="2"/>
        <v>SJN7G1</v>
      </c>
      <c r="J27" s="24">
        <f t="shared" si="3"/>
        <v>-13</v>
      </c>
      <c r="K27" s="24" t="str">
        <f t="shared" si="4"/>
        <v/>
      </c>
      <c r="L27" s="24" t="str">
        <f t="shared" si="5"/>
        <v/>
      </c>
      <c r="M27" s="21" t="str">
        <f t="shared" si="6"/>
        <v/>
      </c>
      <c r="N27" s="1"/>
      <c r="O27" s="1"/>
      <c r="P27" s="2"/>
      <c r="Q27" s="2"/>
      <c r="R27" s="2"/>
      <c r="S27" s="2"/>
      <c r="T27" s="2"/>
      <c r="U27" s="2"/>
      <c r="V27" s="2"/>
      <c r="W27" s="2"/>
      <c r="X27" s="2"/>
      <c r="Y27" s="2"/>
      <c r="Z27" s="2"/>
      <c r="AA27" s="2"/>
      <c r="AB27" s="2"/>
      <c r="AC27" s="2"/>
      <c r="AD27" s="2"/>
      <c r="AE27" s="2"/>
      <c r="AF27" s="2"/>
      <c r="AG27" s="2"/>
      <c r="AH27" s="2"/>
      <c r="AI27" s="2"/>
      <c r="AJ27" s="2"/>
      <c r="AK27" s="2"/>
      <c r="AL27" s="2"/>
    </row>
    <row r="28" spans="1:38" s="25" customFormat="1" ht="11.4" customHeight="1">
      <c r="A28" s="91" t="s">
        <v>610</v>
      </c>
      <c r="B28" s="92" t="s">
        <v>19</v>
      </c>
      <c r="C28" s="93">
        <v>39</v>
      </c>
      <c r="D28" s="92" t="s">
        <v>307</v>
      </c>
      <c r="E28" s="93">
        <v>14</v>
      </c>
      <c r="F28" s="94" t="s">
        <v>414</v>
      </c>
      <c r="G28" s="23" t="str">
        <f t="shared" si="0"/>
        <v>IHM7G1</v>
      </c>
      <c r="H28" s="23">
        <f t="shared" si="1"/>
        <v>15</v>
      </c>
      <c r="I28" s="24" t="str">
        <f t="shared" si="2"/>
        <v>NDA7G1</v>
      </c>
      <c r="J28" s="24">
        <f t="shared" si="3"/>
        <v>-15</v>
      </c>
      <c r="K28" s="24" t="str">
        <f t="shared" si="4"/>
        <v/>
      </c>
      <c r="L28" s="24" t="str">
        <f t="shared" si="5"/>
        <v/>
      </c>
      <c r="M28" s="21" t="str">
        <f t="shared" si="6"/>
        <v/>
      </c>
      <c r="N28" s="2"/>
      <c r="O28" s="1"/>
      <c r="P28" s="2"/>
      <c r="Q28" s="2"/>
      <c r="R28" s="2"/>
      <c r="S28" s="2"/>
      <c r="T28" s="2"/>
      <c r="U28" s="2"/>
      <c r="V28" s="2"/>
      <c r="W28" s="2"/>
      <c r="X28" s="2"/>
      <c r="Y28" s="2"/>
      <c r="Z28" s="2"/>
      <c r="AA28" s="2"/>
      <c r="AB28" s="2"/>
      <c r="AC28" s="2"/>
      <c r="AD28" s="2"/>
      <c r="AE28" s="2"/>
      <c r="AF28" s="2"/>
      <c r="AG28" s="2"/>
      <c r="AH28" s="2"/>
      <c r="AI28" s="2"/>
      <c r="AJ28" s="2"/>
      <c r="AK28" s="2"/>
      <c r="AL28" s="2"/>
    </row>
    <row r="29" spans="1:38" s="25" customFormat="1" ht="11.4" customHeight="1">
      <c r="A29" s="91" t="s">
        <v>610</v>
      </c>
      <c r="B29" s="92" t="s">
        <v>20</v>
      </c>
      <c r="C29" s="93">
        <v>17</v>
      </c>
      <c r="D29" s="92" t="s">
        <v>619</v>
      </c>
      <c r="E29" s="93">
        <v>20</v>
      </c>
      <c r="F29" s="94" t="s">
        <v>421</v>
      </c>
      <c r="G29" s="23" t="str">
        <f t="shared" si="0"/>
        <v>SPC7G2</v>
      </c>
      <c r="H29" s="23">
        <f t="shared" si="1"/>
        <v>3</v>
      </c>
      <c r="I29" s="24" t="str">
        <f t="shared" si="2"/>
        <v>JOE7G1</v>
      </c>
      <c r="J29" s="24">
        <f t="shared" si="3"/>
        <v>-3</v>
      </c>
      <c r="K29" s="24" t="str">
        <f t="shared" si="4"/>
        <v/>
      </c>
      <c r="L29" s="24" t="str">
        <f t="shared" si="5"/>
        <v/>
      </c>
      <c r="M29" s="21" t="str">
        <f t="shared" si="6"/>
        <v/>
      </c>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s="25" customFormat="1" ht="11.4" customHeight="1">
      <c r="A30" s="91" t="s">
        <v>610</v>
      </c>
      <c r="B30" s="92" t="s">
        <v>620</v>
      </c>
      <c r="C30" s="93">
        <v>29</v>
      </c>
      <c r="D30" s="92" t="s">
        <v>621</v>
      </c>
      <c r="E30" s="93">
        <v>2</v>
      </c>
      <c r="F30" s="94" t="s">
        <v>424</v>
      </c>
      <c r="G30" s="23" t="str">
        <f t="shared" si="0"/>
        <v>SCL7G1</v>
      </c>
      <c r="H30" s="23">
        <f t="shared" si="1"/>
        <v>15</v>
      </c>
      <c r="I30" s="24" t="str">
        <f t="shared" si="2"/>
        <v>SCS7G1</v>
      </c>
      <c r="J30" s="24">
        <f t="shared" si="3"/>
        <v>-15</v>
      </c>
      <c r="K30" s="24" t="str">
        <f t="shared" si="4"/>
        <v/>
      </c>
      <c r="L30" s="24" t="str">
        <f t="shared" si="5"/>
        <v/>
      </c>
      <c r="M30" s="21" t="str">
        <f t="shared" si="6"/>
        <v/>
      </c>
      <c r="N30" s="2"/>
      <c r="O30" s="1"/>
      <c r="P30" s="2"/>
      <c r="Q30" s="2"/>
      <c r="R30" s="2"/>
      <c r="S30" s="2"/>
      <c r="T30" s="2"/>
      <c r="U30" s="2"/>
      <c r="V30" s="2"/>
      <c r="W30" s="2"/>
      <c r="X30" s="2"/>
      <c r="Y30" s="2"/>
      <c r="Z30" s="2"/>
      <c r="AA30" s="2"/>
      <c r="AB30" s="2"/>
      <c r="AC30" s="2"/>
      <c r="AD30" s="2"/>
      <c r="AE30" s="2"/>
      <c r="AF30" s="2"/>
      <c r="AG30" s="2"/>
      <c r="AH30" s="2"/>
      <c r="AI30" s="2"/>
      <c r="AJ30" s="2"/>
      <c r="AK30" s="2"/>
      <c r="AL30" s="2"/>
    </row>
    <row r="31" spans="1:38" s="25" customFormat="1" ht="11.4" customHeight="1">
      <c r="A31" s="91" t="s">
        <v>451</v>
      </c>
      <c r="B31" s="92" t="s">
        <v>22</v>
      </c>
      <c r="C31" s="93">
        <v>19</v>
      </c>
      <c r="D31" s="92" t="s">
        <v>24</v>
      </c>
      <c r="E31" s="93">
        <v>6</v>
      </c>
      <c r="F31" s="94" t="s">
        <v>415</v>
      </c>
      <c r="G31" s="23" t="str">
        <f t="shared" si="0"/>
        <v>OLA7G1</v>
      </c>
      <c r="H31" s="23">
        <f t="shared" si="1"/>
        <v>13</v>
      </c>
      <c r="I31" s="24" t="str">
        <f t="shared" si="2"/>
        <v>SPC7G1</v>
      </c>
      <c r="J31" s="24">
        <f t="shared" si="3"/>
        <v>-13</v>
      </c>
      <c r="K31" s="24" t="str">
        <f t="shared" si="4"/>
        <v/>
      </c>
      <c r="L31" s="24" t="str">
        <f t="shared" si="5"/>
        <v/>
      </c>
      <c r="M31" s="21" t="str">
        <f t="shared" si="6"/>
        <v/>
      </c>
      <c r="N31" s="2"/>
      <c r="O31" s="1"/>
      <c r="P31" s="2"/>
      <c r="Q31" s="2"/>
      <c r="R31" s="2"/>
      <c r="S31" s="2"/>
      <c r="T31" s="2"/>
      <c r="U31" s="2"/>
      <c r="V31" s="2"/>
      <c r="W31" s="2"/>
      <c r="X31" s="2"/>
      <c r="Y31" s="2"/>
      <c r="Z31" s="2"/>
      <c r="AA31" s="2"/>
      <c r="AB31" s="2"/>
      <c r="AC31" s="2"/>
      <c r="AD31" s="2"/>
      <c r="AE31" s="2"/>
      <c r="AF31" s="2"/>
      <c r="AG31" s="2"/>
      <c r="AH31" s="2"/>
      <c r="AI31" s="2"/>
      <c r="AJ31" s="2"/>
      <c r="AK31" s="2"/>
      <c r="AL31" s="2"/>
    </row>
    <row r="32" spans="1:38" s="25" customFormat="1" ht="11.4" customHeight="1">
      <c r="A32" s="91" t="s">
        <v>456</v>
      </c>
      <c r="B32" s="92" t="s">
        <v>299</v>
      </c>
      <c r="C32" s="93">
        <v>0</v>
      </c>
      <c r="D32" s="92" t="s">
        <v>23</v>
      </c>
      <c r="E32" s="93">
        <v>0</v>
      </c>
      <c r="F32" s="94" t="s">
        <v>447</v>
      </c>
      <c r="G32" s="23" t="str">
        <f t="shared" si="0"/>
        <v/>
      </c>
      <c r="H32" s="23">
        <f t="shared" si="1"/>
        <v>0</v>
      </c>
      <c r="I32" s="24" t="str">
        <f t="shared" si="2"/>
        <v/>
      </c>
      <c r="J32" s="24">
        <f t="shared" si="3"/>
        <v>0</v>
      </c>
      <c r="K32" s="24" t="str">
        <f t="shared" si="4"/>
        <v/>
      </c>
      <c r="L32" s="24" t="str">
        <f t="shared" si="5"/>
        <v/>
      </c>
      <c r="M32" s="21" t="str">
        <f t="shared" si="6"/>
        <v/>
      </c>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s="25" customFormat="1" ht="11.4" customHeight="1">
      <c r="A33" s="91" t="s">
        <v>611</v>
      </c>
      <c r="B33" s="92" t="s">
        <v>21</v>
      </c>
      <c r="C33" s="93">
        <v>31</v>
      </c>
      <c r="D33" s="92" t="s">
        <v>18</v>
      </c>
      <c r="E33" s="93">
        <v>23</v>
      </c>
      <c r="F33" s="94" t="s">
        <v>422</v>
      </c>
      <c r="G33" s="23" t="str">
        <f t="shared" si="0"/>
        <v>JUD7G1</v>
      </c>
      <c r="H33" s="23">
        <f t="shared" si="1"/>
        <v>8</v>
      </c>
      <c r="I33" s="24" t="str">
        <f t="shared" si="2"/>
        <v>CTK7G1</v>
      </c>
      <c r="J33" s="24">
        <f t="shared" si="3"/>
        <v>-8</v>
      </c>
      <c r="K33" s="24" t="str">
        <f t="shared" si="4"/>
        <v/>
      </c>
      <c r="L33" s="24" t="str">
        <f t="shared" si="5"/>
        <v/>
      </c>
      <c r="M33" s="21" t="str">
        <f t="shared" si="6"/>
        <v/>
      </c>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s="25" customFormat="1" ht="11.4" customHeight="1">
      <c r="A34" s="91" t="s">
        <v>457</v>
      </c>
      <c r="B34" s="92" t="s">
        <v>20</v>
      </c>
      <c r="C34" s="93">
        <v>11</v>
      </c>
      <c r="D34" s="92" t="s">
        <v>22</v>
      </c>
      <c r="E34" s="93">
        <v>46</v>
      </c>
      <c r="F34" s="94" t="s">
        <v>421</v>
      </c>
      <c r="G34" s="23" t="str">
        <f t="shared" si="0"/>
        <v>OLA7G1</v>
      </c>
      <c r="H34" s="23">
        <f t="shared" si="1"/>
        <v>15</v>
      </c>
      <c r="I34" s="24" t="str">
        <f t="shared" si="2"/>
        <v>JOE7G1</v>
      </c>
      <c r="J34" s="24">
        <f t="shared" si="3"/>
        <v>-15</v>
      </c>
      <c r="K34" s="24" t="str">
        <f t="shared" si="4"/>
        <v/>
      </c>
      <c r="L34" s="24" t="str">
        <f t="shared" si="5"/>
        <v/>
      </c>
      <c r="M34" s="21" t="str">
        <f t="shared" si="6"/>
        <v/>
      </c>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s="25" customFormat="1" ht="11.4" customHeight="1">
      <c r="A35" s="91" t="s">
        <v>457</v>
      </c>
      <c r="B35" s="92" t="s">
        <v>25</v>
      </c>
      <c r="C35" s="93">
        <v>11</v>
      </c>
      <c r="D35" s="92" t="s">
        <v>620</v>
      </c>
      <c r="E35" s="93">
        <v>35</v>
      </c>
      <c r="F35" s="94" t="s">
        <v>425</v>
      </c>
      <c r="G35" s="23" t="str">
        <f t="shared" si="0"/>
        <v>SCL7G1</v>
      </c>
      <c r="H35" s="23">
        <f t="shared" si="1"/>
        <v>15</v>
      </c>
      <c r="I35" s="24" t="str">
        <f t="shared" si="2"/>
        <v>STM7G1</v>
      </c>
      <c r="J35" s="24">
        <f t="shared" si="3"/>
        <v>-15</v>
      </c>
      <c r="K35" s="24" t="str">
        <f t="shared" si="4"/>
        <v/>
      </c>
      <c r="L35" s="24" t="str">
        <f t="shared" si="5"/>
        <v/>
      </c>
      <c r="M35" s="21" t="str">
        <f t="shared" si="6"/>
        <v/>
      </c>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s="25" customFormat="1" ht="11.4" customHeight="1">
      <c r="A36" s="91" t="s">
        <v>458</v>
      </c>
      <c r="B36" s="92" t="s">
        <v>307</v>
      </c>
      <c r="C36" s="93">
        <v>19</v>
      </c>
      <c r="D36" s="92" t="s">
        <v>621</v>
      </c>
      <c r="E36" s="93">
        <v>7</v>
      </c>
      <c r="F36" s="94" t="s">
        <v>530</v>
      </c>
      <c r="G36" s="23" t="str">
        <f t="shared" si="0"/>
        <v>NDA7G1</v>
      </c>
      <c r="H36" s="23">
        <f t="shared" si="1"/>
        <v>12</v>
      </c>
      <c r="I36" s="24" t="str">
        <f t="shared" si="2"/>
        <v>SCS7G1</v>
      </c>
      <c r="J36" s="24">
        <f t="shared" si="3"/>
        <v>-12</v>
      </c>
      <c r="K36" s="24" t="str">
        <f t="shared" si="4"/>
        <v/>
      </c>
      <c r="L36" s="24" t="str">
        <f t="shared" si="5"/>
        <v/>
      </c>
      <c r="M36" s="21" t="str">
        <f t="shared" si="6"/>
        <v/>
      </c>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s="25" customFormat="1" ht="11.4" customHeight="1">
      <c r="A37" s="91" t="s">
        <v>459</v>
      </c>
      <c r="B37" s="92" t="s">
        <v>17</v>
      </c>
      <c r="C37" s="93">
        <v>11</v>
      </c>
      <c r="D37" s="92" t="s">
        <v>24</v>
      </c>
      <c r="E37" s="93">
        <v>10</v>
      </c>
      <c r="F37" s="94" t="s">
        <v>418</v>
      </c>
      <c r="G37" s="23" t="str">
        <f t="shared" si="0"/>
        <v>BRG7G1</v>
      </c>
      <c r="H37" s="23">
        <f t="shared" si="1"/>
        <v>1</v>
      </c>
      <c r="I37" s="24" t="str">
        <f t="shared" si="2"/>
        <v>SPC7G1</v>
      </c>
      <c r="J37" s="24">
        <f t="shared" si="3"/>
        <v>-1</v>
      </c>
      <c r="K37" s="24" t="str">
        <f t="shared" si="4"/>
        <v/>
      </c>
      <c r="L37" s="24" t="str">
        <f t="shared" si="5"/>
        <v/>
      </c>
      <c r="M37" s="21" t="str">
        <f t="shared" si="6"/>
        <v/>
      </c>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s="25" customFormat="1" ht="11.4" customHeight="1">
      <c r="A38" s="91" t="s">
        <v>459</v>
      </c>
      <c r="B38" s="92" t="s">
        <v>619</v>
      </c>
      <c r="C38" s="93">
        <v>7</v>
      </c>
      <c r="D38" s="92" t="s">
        <v>19</v>
      </c>
      <c r="E38" s="93">
        <v>31</v>
      </c>
      <c r="F38" s="94" t="s">
        <v>423</v>
      </c>
      <c r="G38" s="23" t="str">
        <f t="shared" si="0"/>
        <v>IHM7G1</v>
      </c>
      <c r="H38" s="23">
        <f t="shared" si="1"/>
        <v>15</v>
      </c>
      <c r="I38" s="24" t="str">
        <f t="shared" si="2"/>
        <v>SPC7G2</v>
      </c>
      <c r="J38" s="24">
        <f t="shared" si="3"/>
        <v>-15</v>
      </c>
      <c r="K38" s="24" t="str">
        <f t="shared" si="4"/>
        <v/>
      </c>
      <c r="L38" s="24" t="str">
        <f t="shared" si="5"/>
        <v/>
      </c>
      <c r="M38" s="21" t="str">
        <f t="shared" si="6"/>
        <v/>
      </c>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s="25" customFormat="1" ht="11.4" customHeight="1">
      <c r="A39" s="91" t="s">
        <v>462</v>
      </c>
      <c r="B39" s="92" t="s">
        <v>299</v>
      </c>
      <c r="C39" s="93">
        <v>0</v>
      </c>
      <c r="D39" s="92" t="s">
        <v>24</v>
      </c>
      <c r="E39" s="93">
        <v>0</v>
      </c>
      <c r="F39" s="94" t="s">
        <v>447</v>
      </c>
      <c r="G39" s="23" t="str">
        <f t="shared" si="0"/>
        <v/>
      </c>
      <c r="H39" s="23">
        <f t="shared" si="1"/>
        <v>0</v>
      </c>
      <c r="I39" s="24" t="str">
        <f t="shared" si="2"/>
        <v/>
      </c>
      <c r="J39" s="24">
        <f t="shared" si="3"/>
        <v>0</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s="25" customFormat="1" ht="11.4" customHeight="1">
      <c r="A40" s="91" t="s">
        <v>561</v>
      </c>
      <c r="B40" s="92" t="s">
        <v>19</v>
      </c>
      <c r="C40" s="93">
        <v>24</v>
      </c>
      <c r="D40" s="92" t="s">
        <v>22</v>
      </c>
      <c r="E40" s="93">
        <v>25</v>
      </c>
      <c r="F40" s="94" t="s">
        <v>414</v>
      </c>
      <c r="G40" s="23" t="str">
        <f t="shared" si="0"/>
        <v>OLA7G1</v>
      </c>
      <c r="H40" s="23">
        <f t="shared" si="1"/>
        <v>1</v>
      </c>
      <c r="I40" s="24" t="str">
        <f t="shared" si="2"/>
        <v>IHM7G1</v>
      </c>
      <c r="J40" s="24">
        <f t="shared" si="3"/>
        <v>-1</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s="25" customFormat="1" ht="11.4" customHeight="1">
      <c r="A41" s="91" t="s">
        <v>593</v>
      </c>
      <c r="B41" s="92" t="s">
        <v>23</v>
      </c>
      <c r="C41" s="93">
        <v>15</v>
      </c>
      <c r="D41" s="92" t="s">
        <v>620</v>
      </c>
      <c r="E41" s="93">
        <v>25</v>
      </c>
      <c r="F41" s="94" t="s">
        <v>420</v>
      </c>
      <c r="G41" s="23" t="str">
        <f t="shared" si="0"/>
        <v>SCL7G1</v>
      </c>
      <c r="H41" s="23">
        <f t="shared" si="1"/>
        <v>10</v>
      </c>
      <c r="I41" s="24" t="str">
        <f t="shared" si="2"/>
        <v>SJN7G1</v>
      </c>
      <c r="J41" s="24">
        <f t="shared" si="3"/>
        <v>-10</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s="25" customFormat="1" ht="11.4" customHeight="1">
      <c r="A42" s="91" t="s">
        <v>594</v>
      </c>
      <c r="B42" s="92" t="s">
        <v>621</v>
      </c>
      <c r="C42" s="93">
        <v>4</v>
      </c>
      <c r="D42" s="92" t="s">
        <v>21</v>
      </c>
      <c r="E42" s="93">
        <v>23</v>
      </c>
      <c r="F42" s="94" t="s">
        <v>419</v>
      </c>
      <c r="G42" s="23" t="str">
        <f t="shared" si="0"/>
        <v>JUD7G1</v>
      </c>
      <c r="H42" s="23">
        <f t="shared" si="1"/>
        <v>15</v>
      </c>
      <c r="I42" s="24" t="str">
        <f t="shared" si="2"/>
        <v>SCS7G1</v>
      </c>
      <c r="J42" s="24">
        <f t="shared" si="3"/>
        <v>-15</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s="25" customFormat="1" ht="11.4" customHeight="1">
      <c r="A43" s="91" t="s">
        <v>594</v>
      </c>
      <c r="B43" s="92" t="s">
        <v>20</v>
      </c>
      <c r="C43" s="93">
        <v>15</v>
      </c>
      <c r="D43" s="92" t="s">
        <v>17</v>
      </c>
      <c r="E43" s="93">
        <v>47</v>
      </c>
      <c r="F43" s="94" t="s">
        <v>421</v>
      </c>
      <c r="G43" s="23" t="str">
        <f t="shared" si="0"/>
        <v>BRG7G1</v>
      </c>
      <c r="H43" s="23">
        <f t="shared" si="1"/>
        <v>15</v>
      </c>
      <c r="I43" s="24" t="str">
        <f t="shared" si="2"/>
        <v>JOE7G1</v>
      </c>
      <c r="J43" s="24">
        <f t="shared" si="3"/>
        <v>-15</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s="25" customFormat="1" ht="11.4" customHeight="1">
      <c r="A44" s="91" t="s">
        <v>465</v>
      </c>
      <c r="B44" s="92" t="s">
        <v>25</v>
      </c>
      <c r="C44" s="93">
        <v>4</v>
      </c>
      <c r="D44" s="92" t="s">
        <v>619</v>
      </c>
      <c r="E44" s="93">
        <v>22</v>
      </c>
      <c r="F44" s="94" t="s">
        <v>425</v>
      </c>
      <c r="G44" s="23" t="str">
        <f t="shared" si="0"/>
        <v>SPC7G2</v>
      </c>
      <c r="H44" s="23">
        <f t="shared" si="1"/>
        <v>15</v>
      </c>
      <c r="I44" s="24" t="str">
        <f t="shared" si="2"/>
        <v>STM7G1</v>
      </c>
      <c r="J44" s="24">
        <f t="shared" si="3"/>
        <v>-15</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s="25" customFormat="1" ht="11.4" customHeight="1">
      <c r="A45" s="91" t="s">
        <v>622</v>
      </c>
      <c r="B45" s="92" t="s">
        <v>18</v>
      </c>
      <c r="C45" s="93">
        <v>30</v>
      </c>
      <c r="D45" s="92" t="s">
        <v>307</v>
      </c>
      <c r="E45" s="93">
        <v>34</v>
      </c>
      <c r="F45" s="94" t="s">
        <v>410</v>
      </c>
      <c r="G45" s="23" t="str">
        <f t="shared" si="0"/>
        <v>NDA7G1</v>
      </c>
      <c r="H45" s="23">
        <f t="shared" si="1"/>
        <v>4</v>
      </c>
      <c r="I45" s="24" t="str">
        <f t="shared" si="2"/>
        <v>CTK7G1</v>
      </c>
      <c r="J45" s="24">
        <f t="shared" si="3"/>
        <v>-4</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s="25" customFormat="1" ht="11.4" customHeight="1">
      <c r="A46" s="91" t="s">
        <v>469</v>
      </c>
      <c r="B46" s="92" t="s">
        <v>299</v>
      </c>
      <c r="C46" s="93">
        <v>0</v>
      </c>
      <c r="D46" s="92" t="s">
        <v>20</v>
      </c>
      <c r="E46" s="93">
        <v>0</v>
      </c>
      <c r="F46" s="94" t="s">
        <v>447</v>
      </c>
      <c r="G46" s="23" t="str">
        <f t="shared" si="0"/>
        <v/>
      </c>
      <c r="H46" s="23">
        <f t="shared" si="1"/>
        <v>0</v>
      </c>
      <c r="I46" s="24" t="str">
        <f t="shared" si="2"/>
        <v/>
      </c>
      <c r="J46" s="24">
        <f t="shared" si="3"/>
        <v>0</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s="25" customFormat="1" ht="11.4" customHeight="1">
      <c r="A47" s="91" t="s">
        <v>612</v>
      </c>
      <c r="B47" s="92" t="s">
        <v>23</v>
      </c>
      <c r="C47" s="93">
        <v>15</v>
      </c>
      <c r="D47" s="92" t="s">
        <v>24</v>
      </c>
      <c r="E47" s="93">
        <v>0</v>
      </c>
      <c r="F47" s="94" t="s">
        <v>420</v>
      </c>
      <c r="G47" s="23" t="str">
        <f t="shared" si="0"/>
        <v>SJN7G1</v>
      </c>
      <c r="H47" s="23">
        <f t="shared" si="1"/>
        <v>15</v>
      </c>
      <c r="I47" s="24" t="str">
        <f t="shared" si="2"/>
        <v>SPC7G1</v>
      </c>
      <c r="J47" s="24">
        <f t="shared" si="3"/>
        <v>-15</v>
      </c>
      <c r="K47" s="24" t="str">
        <f t="shared" si="4"/>
        <v/>
      </c>
      <c r="L47" s="24" t="str">
        <f t="shared" si="5"/>
        <v/>
      </c>
      <c r="M47" s="21" t="str">
        <f t="shared" si="6"/>
        <v>SPC7G1</v>
      </c>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s="25" customFormat="1" ht="11.4" customHeight="1">
      <c r="A48" s="91" t="s">
        <v>612</v>
      </c>
      <c r="B48" s="92" t="s">
        <v>620</v>
      </c>
      <c r="C48" s="93">
        <v>23</v>
      </c>
      <c r="D48" s="92" t="s">
        <v>18</v>
      </c>
      <c r="E48" s="93">
        <v>20</v>
      </c>
      <c r="F48" s="94" t="s">
        <v>424</v>
      </c>
      <c r="G48" s="23" t="str">
        <f t="shared" si="0"/>
        <v>SCL7G1</v>
      </c>
      <c r="H48" s="23">
        <f t="shared" si="1"/>
        <v>3</v>
      </c>
      <c r="I48" s="24" t="str">
        <f t="shared" si="2"/>
        <v>CTK7G1</v>
      </c>
      <c r="J48" s="24">
        <f t="shared" si="3"/>
        <v>-3</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s="25" customFormat="1" ht="11.4" customHeight="1">
      <c r="A49" s="91" t="s">
        <v>471</v>
      </c>
      <c r="B49" s="92" t="s">
        <v>619</v>
      </c>
      <c r="C49" s="93">
        <v>7</v>
      </c>
      <c r="D49" s="92" t="s">
        <v>621</v>
      </c>
      <c r="E49" s="93">
        <v>11</v>
      </c>
      <c r="F49" s="94" t="s">
        <v>423</v>
      </c>
      <c r="G49" s="23" t="str">
        <f t="shared" si="0"/>
        <v>SCS7G1</v>
      </c>
      <c r="H49" s="23">
        <f t="shared" si="1"/>
        <v>4</v>
      </c>
      <c r="I49" s="24" t="str">
        <f t="shared" si="2"/>
        <v>SPC7G2</v>
      </c>
      <c r="J49" s="24">
        <f t="shared" si="3"/>
        <v>-4</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s="25" customFormat="1" ht="11.4" customHeight="1">
      <c r="A50" s="91" t="s">
        <v>472</v>
      </c>
      <c r="B50" s="92" t="s">
        <v>21</v>
      </c>
      <c r="C50" s="93">
        <v>25</v>
      </c>
      <c r="D50" s="92" t="s">
        <v>307</v>
      </c>
      <c r="E50" s="93">
        <v>14</v>
      </c>
      <c r="F50" s="94" t="s">
        <v>422</v>
      </c>
      <c r="G50" s="23" t="str">
        <f t="shared" si="0"/>
        <v>JUD7G1</v>
      </c>
      <c r="H50" s="23">
        <f t="shared" si="1"/>
        <v>11</v>
      </c>
      <c r="I50" s="24" t="str">
        <f t="shared" si="2"/>
        <v>NDA7G1</v>
      </c>
      <c r="J50" s="24">
        <f t="shared" si="3"/>
        <v>-11</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s="25" customFormat="1" ht="11.4" customHeight="1">
      <c r="A51" s="91" t="s">
        <v>473</v>
      </c>
      <c r="B51" s="92" t="s">
        <v>17</v>
      </c>
      <c r="C51" s="93">
        <v>27</v>
      </c>
      <c r="D51" s="92" t="s">
        <v>19</v>
      </c>
      <c r="E51" s="93">
        <v>37</v>
      </c>
      <c r="F51" s="94" t="s">
        <v>418</v>
      </c>
      <c r="G51" s="23" t="str">
        <f t="shared" si="0"/>
        <v>IHM7G1</v>
      </c>
      <c r="H51" s="23">
        <f t="shared" si="1"/>
        <v>10</v>
      </c>
      <c r="I51" s="24" t="str">
        <f t="shared" si="2"/>
        <v>BRG7G1</v>
      </c>
      <c r="J51" s="24">
        <f t="shared" si="3"/>
        <v>-10</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s="25" customFormat="1" ht="11.4" customHeight="1">
      <c r="A52" s="91" t="s">
        <v>473</v>
      </c>
      <c r="B52" s="92" t="s">
        <v>22</v>
      </c>
      <c r="C52" s="93">
        <v>41</v>
      </c>
      <c r="D52" s="92" t="s">
        <v>25</v>
      </c>
      <c r="E52" s="93">
        <v>18</v>
      </c>
      <c r="F52" s="94" t="s">
        <v>415</v>
      </c>
      <c r="G52" s="23" t="str">
        <f t="shared" si="0"/>
        <v>OLA7G1</v>
      </c>
      <c r="H52" s="23">
        <f t="shared" si="1"/>
        <v>15</v>
      </c>
      <c r="I52" s="24" t="str">
        <f t="shared" si="2"/>
        <v>STM7G1</v>
      </c>
      <c r="J52" s="24">
        <f t="shared" si="3"/>
        <v>-15</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s="25" customFormat="1" ht="11.4" customHeight="1">
      <c r="A53" s="91" t="s">
        <v>476</v>
      </c>
      <c r="B53" s="92" t="s">
        <v>299</v>
      </c>
      <c r="C53" s="93">
        <v>0</v>
      </c>
      <c r="D53" s="92" t="s">
        <v>620</v>
      </c>
      <c r="E53" s="93">
        <v>0</v>
      </c>
      <c r="F53" s="94" t="s">
        <v>447</v>
      </c>
      <c r="G53" s="23" t="str">
        <f t="shared" si="0"/>
        <v/>
      </c>
      <c r="H53" s="23">
        <f t="shared" si="1"/>
        <v>0</v>
      </c>
      <c r="I53" s="24" t="str">
        <f t="shared" si="2"/>
        <v/>
      </c>
      <c r="J53" s="24">
        <f t="shared" si="3"/>
        <v>0</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s="25" customFormat="1" ht="11.4" customHeight="1">
      <c r="A54" s="91" t="s">
        <v>598</v>
      </c>
      <c r="B54" s="92" t="s">
        <v>22</v>
      </c>
      <c r="C54" s="93">
        <v>23</v>
      </c>
      <c r="D54" s="92" t="s">
        <v>18</v>
      </c>
      <c r="E54" s="93">
        <v>14</v>
      </c>
      <c r="F54" s="94" t="s">
        <v>415</v>
      </c>
      <c r="G54" s="23" t="str">
        <f t="shared" si="0"/>
        <v>OLA7G1</v>
      </c>
      <c r="H54" s="23">
        <f t="shared" si="1"/>
        <v>9</v>
      </c>
      <c r="I54" s="24" t="str">
        <f t="shared" si="2"/>
        <v>CTK7G1</v>
      </c>
      <c r="J54" s="24">
        <f t="shared" si="3"/>
        <v>-9</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s="25" customFormat="1" ht="11.4" customHeight="1">
      <c r="A55" s="91" t="s">
        <v>599</v>
      </c>
      <c r="B55" s="92" t="s">
        <v>21</v>
      </c>
      <c r="C55" s="93">
        <v>24</v>
      </c>
      <c r="D55" s="92" t="s">
        <v>619</v>
      </c>
      <c r="E55" s="93">
        <v>9</v>
      </c>
      <c r="F55" s="94" t="s">
        <v>422</v>
      </c>
      <c r="G55" s="23" t="str">
        <f t="shared" si="0"/>
        <v>JUD7G1</v>
      </c>
      <c r="H55" s="23">
        <f t="shared" si="1"/>
        <v>15</v>
      </c>
      <c r="I55" s="24" t="str">
        <f t="shared" si="2"/>
        <v>SPC7G2</v>
      </c>
      <c r="J55" s="24">
        <f t="shared" si="3"/>
        <v>-15</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s="25" customFormat="1" ht="11.4" customHeight="1">
      <c r="A56" s="91" t="s">
        <v>599</v>
      </c>
      <c r="B56" s="92" t="s">
        <v>621</v>
      </c>
      <c r="C56" s="93">
        <v>16</v>
      </c>
      <c r="D56" s="92" t="s">
        <v>17</v>
      </c>
      <c r="E56" s="93">
        <v>29</v>
      </c>
      <c r="F56" s="94" t="s">
        <v>419</v>
      </c>
      <c r="G56" s="23" t="str">
        <f t="shared" si="0"/>
        <v>BRG7G1</v>
      </c>
      <c r="H56" s="23">
        <f t="shared" si="1"/>
        <v>13</v>
      </c>
      <c r="I56" s="24" t="str">
        <f t="shared" si="2"/>
        <v>SCS7G1</v>
      </c>
      <c r="J56" s="24">
        <f t="shared" si="3"/>
        <v>-13</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s="25" customFormat="1" ht="11.4" customHeight="1">
      <c r="A57" s="91" t="s">
        <v>613</v>
      </c>
      <c r="B57" s="92" t="s">
        <v>307</v>
      </c>
      <c r="C57" s="93">
        <v>23</v>
      </c>
      <c r="D57" s="92" t="s">
        <v>23</v>
      </c>
      <c r="E57" s="93">
        <v>18</v>
      </c>
      <c r="F57" s="94" t="s">
        <v>530</v>
      </c>
      <c r="G57" s="23" t="str">
        <f t="shared" si="0"/>
        <v>NDA7G1</v>
      </c>
      <c r="H57" s="23">
        <f t="shared" si="1"/>
        <v>5</v>
      </c>
      <c r="I57" s="24" t="str">
        <f t="shared" si="2"/>
        <v>SJN7G1</v>
      </c>
      <c r="J57" s="24">
        <f t="shared" si="3"/>
        <v>-5</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s="25" customFormat="1" ht="11.4" customHeight="1">
      <c r="A58" s="91" t="s">
        <v>478</v>
      </c>
      <c r="B58" s="92" t="s">
        <v>19</v>
      </c>
      <c r="C58" s="93">
        <v>50</v>
      </c>
      <c r="D58" s="92" t="s">
        <v>25</v>
      </c>
      <c r="E58" s="93">
        <v>22</v>
      </c>
      <c r="F58" s="94" t="s">
        <v>414</v>
      </c>
      <c r="G58" s="23" t="str">
        <f t="shared" si="0"/>
        <v>IHM7G1</v>
      </c>
      <c r="H58" s="23">
        <f t="shared" si="1"/>
        <v>15</v>
      </c>
      <c r="I58" s="24" t="str">
        <f t="shared" si="2"/>
        <v>STM7G1</v>
      </c>
      <c r="J58" s="24">
        <f t="shared" si="3"/>
        <v>-15</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s="25" customFormat="1" ht="11.4" customHeight="1">
      <c r="A59" s="91" t="s">
        <v>478</v>
      </c>
      <c r="B59" s="92" t="s">
        <v>24</v>
      </c>
      <c r="C59" s="93">
        <v>18</v>
      </c>
      <c r="D59" s="92" t="s">
        <v>20</v>
      </c>
      <c r="E59" s="93">
        <v>15</v>
      </c>
      <c r="F59" s="94" t="s">
        <v>423</v>
      </c>
      <c r="G59" s="23" t="str">
        <f t="shared" si="0"/>
        <v>SPC7G1</v>
      </c>
      <c r="H59" s="23">
        <f t="shared" si="1"/>
        <v>3</v>
      </c>
      <c r="I59" s="24" t="str">
        <f t="shared" si="2"/>
        <v>JOE7G1</v>
      </c>
      <c r="J59" s="24">
        <f t="shared" si="3"/>
        <v>-3</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s="25" customFormat="1" ht="11.4" customHeight="1">
      <c r="A60" s="91" t="s">
        <v>482</v>
      </c>
      <c r="B60" s="92" t="s">
        <v>299</v>
      </c>
      <c r="C60" s="93">
        <v>0</v>
      </c>
      <c r="D60" s="92" t="s">
        <v>621</v>
      </c>
      <c r="E60" s="93">
        <v>0</v>
      </c>
      <c r="F60" s="94" t="s">
        <v>447</v>
      </c>
      <c r="G60" s="23" t="str">
        <f t="shared" si="0"/>
        <v/>
      </c>
      <c r="H60" s="23">
        <f t="shared" si="1"/>
        <v>0</v>
      </c>
      <c r="I60" s="24" t="str">
        <f t="shared" si="2"/>
        <v/>
      </c>
      <c r="J60" s="24">
        <f t="shared" si="3"/>
        <v>0</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s="25" customFormat="1" ht="11.4" customHeight="1">
      <c r="A61" s="91" t="s">
        <v>601</v>
      </c>
      <c r="B61" s="92" t="s">
        <v>23</v>
      </c>
      <c r="C61" s="93">
        <v>26</v>
      </c>
      <c r="D61" s="92" t="s">
        <v>25</v>
      </c>
      <c r="E61" s="93">
        <v>24</v>
      </c>
      <c r="F61" s="94" t="s">
        <v>420</v>
      </c>
      <c r="G61" s="23" t="str">
        <f t="shared" si="0"/>
        <v>SJN7G1</v>
      </c>
      <c r="H61" s="23">
        <f t="shared" si="1"/>
        <v>2</v>
      </c>
      <c r="I61" s="24" t="str">
        <f t="shared" si="2"/>
        <v>STM7G1</v>
      </c>
      <c r="J61" s="24">
        <f t="shared" si="3"/>
        <v>-2</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s="25" customFormat="1" ht="11.4" customHeight="1">
      <c r="A62" s="91" t="s">
        <v>483</v>
      </c>
      <c r="B62" s="92" t="s">
        <v>20</v>
      </c>
      <c r="C62" s="93">
        <v>4</v>
      </c>
      <c r="D62" s="92" t="s">
        <v>620</v>
      </c>
      <c r="E62" s="93">
        <v>23</v>
      </c>
      <c r="F62" s="94" t="s">
        <v>421</v>
      </c>
      <c r="G62" s="23" t="str">
        <f t="shared" si="0"/>
        <v>SCL7G1</v>
      </c>
      <c r="H62" s="23">
        <f t="shared" si="1"/>
        <v>15</v>
      </c>
      <c r="I62" s="24" t="str">
        <f t="shared" si="2"/>
        <v>JOE7G1</v>
      </c>
      <c r="J62" s="24">
        <f t="shared" si="3"/>
        <v>-15</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s="25" customFormat="1" ht="11.4" customHeight="1">
      <c r="A63" s="91" t="s">
        <v>483</v>
      </c>
      <c r="B63" s="92" t="s">
        <v>24</v>
      </c>
      <c r="C63" s="93">
        <v>11</v>
      </c>
      <c r="D63" s="92" t="s">
        <v>19</v>
      </c>
      <c r="E63" s="93">
        <v>50</v>
      </c>
      <c r="F63" s="94" t="s">
        <v>423</v>
      </c>
      <c r="G63" s="23" t="str">
        <f t="shared" si="0"/>
        <v>IHM7G1</v>
      </c>
      <c r="H63" s="23">
        <f t="shared" si="1"/>
        <v>15</v>
      </c>
      <c r="I63" s="24" t="str">
        <f t="shared" si="2"/>
        <v>SPC7G1</v>
      </c>
      <c r="J63" s="24">
        <f t="shared" si="3"/>
        <v>-15</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s="25" customFormat="1" ht="11.4" customHeight="1">
      <c r="A64" s="91" t="s">
        <v>623</v>
      </c>
      <c r="B64" s="92" t="s">
        <v>21</v>
      </c>
      <c r="C64" s="93">
        <v>13</v>
      </c>
      <c r="D64" s="92" t="s">
        <v>22</v>
      </c>
      <c r="E64" s="93">
        <v>25</v>
      </c>
      <c r="F64" s="94" t="s">
        <v>422</v>
      </c>
      <c r="G64" s="23" t="str">
        <f t="shared" si="0"/>
        <v>OLA7G1</v>
      </c>
      <c r="H64" s="23">
        <f t="shared" si="1"/>
        <v>12</v>
      </c>
      <c r="I64" s="24" t="str">
        <f t="shared" si="2"/>
        <v>JUD7G1</v>
      </c>
      <c r="J64" s="24">
        <f t="shared" si="3"/>
        <v>-12</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s="25" customFormat="1" ht="11.4" customHeight="1">
      <c r="A65" s="91" t="s">
        <v>623</v>
      </c>
      <c r="B65" s="92" t="s">
        <v>307</v>
      </c>
      <c r="C65" s="93">
        <v>23</v>
      </c>
      <c r="D65" s="92" t="s">
        <v>619</v>
      </c>
      <c r="E65" s="93">
        <v>9</v>
      </c>
      <c r="F65" s="94" t="s">
        <v>614</v>
      </c>
      <c r="G65" s="23" t="str">
        <f t="shared" si="0"/>
        <v>NDA7G1</v>
      </c>
      <c r="H65" s="23">
        <f t="shared" si="1"/>
        <v>14</v>
      </c>
      <c r="I65" s="24" t="str">
        <f t="shared" si="2"/>
        <v>SPC7G2</v>
      </c>
      <c r="J65" s="24">
        <f t="shared" si="3"/>
        <v>-14</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s="25" customFormat="1" ht="11.4" customHeight="1">
      <c r="A66" s="91" t="s">
        <v>485</v>
      </c>
      <c r="B66" s="92" t="s">
        <v>18</v>
      </c>
      <c r="C66" s="93">
        <v>22</v>
      </c>
      <c r="D66" s="92" t="s">
        <v>17</v>
      </c>
      <c r="E66" s="93">
        <v>25</v>
      </c>
      <c r="F66" s="94" t="s">
        <v>410</v>
      </c>
      <c r="G66" s="23" t="str">
        <f t="shared" si="0"/>
        <v>BRG7G1</v>
      </c>
      <c r="H66" s="23">
        <f t="shared" si="1"/>
        <v>3</v>
      </c>
      <c r="I66" s="24" t="str">
        <f t="shared" si="2"/>
        <v>CTK7G1</v>
      </c>
      <c r="J66" s="24">
        <f t="shared" si="3"/>
        <v>-3</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s="25" customFormat="1" ht="11.4" customHeight="1">
      <c r="A67" s="91" t="s">
        <v>488</v>
      </c>
      <c r="B67" s="92" t="s">
        <v>299</v>
      </c>
      <c r="C67" s="93">
        <v>0</v>
      </c>
      <c r="D67" s="92" t="s">
        <v>18</v>
      </c>
      <c r="E67" s="93">
        <v>0</v>
      </c>
      <c r="F67" s="94" t="s">
        <v>447</v>
      </c>
      <c r="G67" s="23" t="str">
        <f t="shared" si="0"/>
        <v/>
      </c>
      <c r="H67" s="23">
        <f t="shared" si="1"/>
        <v>0</v>
      </c>
      <c r="I67" s="24" t="str">
        <f t="shared" si="2"/>
        <v/>
      </c>
      <c r="J67" s="24">
        <f t="shared" si="3"/>
        <v>0</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s="25" customFormat="1" ht="11.4" customHeight="1">
      <c r="A68" s="91" t="s">
        <v>489</v>
      </c>
      <c r="B68" s="92" t="s">
        <v>22</v>
      </c>
      <c r="C68" s="93">
        <v>25</v>
      </c>
      <c r="D68" s="92" t="s">
        <v>621</v>
      </c>
      <c r="E68" s="93">
        <v>6</v>
      </c>
      <c r="F68" s="94" t="s">
        <v>415</v>
      </c>
      <c r="G68" s="23" t="str">
        <f t="shared" si="0"/>
        <v>OLA7G1</v>
      </c>
      <c r="H68" s="23">
        <f t="shared" si="1"/>
        <v>15</v>
      </c>
      <c r="I68" s="24" t="str">
        <f t="shared" si="2"/>
        <v>SCS7G1</v>
      </c>
      <c r="J68" s="24">
        <f t="shared" si="3"/>
        <v>-15</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s="25" customFormat="1" ht="11.4" customHeight="1">
      <c r="A69" s="91" t="s">
        <v>490</v>
      </c>
      <c r="B69" s="92" t="s">
        <v>19</v>
      </c>
      <c r="C69" s="93">
        <v>43</v>
      </c>
      <c r="D69" s="92" t="s">
        <v>20</v>
      </c>
      <c r="E69" s="93">
        <v>9</v>
      </c>
      <c r="F69" s="94" t="s">
        <v>414</v>
      </c>
      <c r="G69" s="23" t="str">
        <f t="shared" si="0"/>
        <v>IHM7G1</v>
      </c>
      <c r="H69" s="23">
        <f t="shared" si="1"/>
        <v>15</v>
      </c>
      <c r="I69" s="24" t="str">
        <f t="shared" si="2"/>
        <v>JOE7G1</v>
      </c>
      <c r="J69" s="24">
        <f t="shared" si="3"/>
        <v>-15</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s="25" customFormat="1" ht="11.4" customHeight="1">
      <c r="A70" s="91" t="s">
        <v>490</v>
      </c>
      <c r="B70" s="92" t="s">
        <v>620</v>
      </c>
      <c r="C70" s="93">
        <v>27</v>
      </c>
      <c r="D70" s="92" t="s">
        <v>307</v>
      </c>
      <c r="E70" s="93">
        <v>19</v>
      </c>
      <c r="F70" s="94" t="s">
        <v>424</v>
      </c>
      <c r="G70" s="23" t="str">
        <f t="shared" si="0"/>
        <v>SCL7G1</v>
      </c>
      <c r="H70" s="23">
        <f t="shared" si="1"/>
        <v>8</v>
      </c>
      <c r="I70" s="24" t="str">
        <f t="shared" si="2"/>
        <v>NDA7G1</v>
      </c>
      <c r="J70" s="24">
        <f t="shared" si="3"/>
        <v>-8</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s="25" customFormat="1" ht="11.4" customHeight="1">
      <c r="A71" s="91" t="s">
        <v>624</v>
      </c>
      <c r="B71" s="92" t="s">
        <v>25</v>
      </c>
      <c r="C71" s="93">
        <v>20</v>
      </c>
      <c r="D71" s="92" t="s">
        <v>24</v>
      </c>
      <c r="E71" s="93">
        <v>25</v>
      </c>
      <c r="F71" s="94" t="s">
        <v>425</v>
      </c>
      <c r="G71" s="23" t="str">
        <f t="shared" si="0"/>
        <v>SPC7G1</v>
      </c>
      <c r="H71" s="23">
        <f t="shared" si="1"/>
        <v>5</v>
      </c>
      <c r="I71" s="24" t="str">
        <f t="shared" si="2"/>
        <v>STM7G1</v>
      </c>
      <c r="J71" s="24">
        <f t="shared" si="3"/>
        <v>-5</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s="25" customFormat="1" ht="11.4" customHeight="1">
      <c r="A72" s="91" t="s">
        <v>491</v>
      </c>
      <c r="B72" s="92" t="s">
        <v>17</v>
      </c>
      <c r="C72" s="93">
        <v>13</v>
      </c>
      <c r="D72" s="92" t="s">
        <v>21</v>
      </c>
      <c r="E72" s="93">
        <v>21</v>
      </c>
      <c r="F72" s="94" t="s">
        <v>418</v>
      </c>
      <c r="G72" s="23" t="str">
        <f t="shared" si="0"/>
        <v>JUD7G1</v>
      </c>
      <c r="H72" s="23">
        <f t="shared" si="1"/>
        <v>8</v>
      </c>
      <c r="I72" s="24" t="str">
        <f t="shared" si="2"/>
        <v>BRG7G1</v>
      </c>
      <c r="J72" s="24">
        <f t="shared" si="3"/>
        <v>-8</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s="25" customFormat="1" ht="11.4" customHeight="1">
      <c r="A73" s="91" t="s">
        <v>493</v>
      </c>
      <c r="B73" s="92" t="s">
        <v>619</v>
      </c>
      <c r="C73" s="93">
        <v>22</v>
      </c>
      <c r="D73" s="92" t="s">
        <v>23</v>
      </c>
      <c r="E73" s="93">
        <v>23</v>
      </c>
      <c r="F73" s="94" t="s">
        <v>566</v>
      </c>
      <c r="G73" s="23" t="str">
        <f t="shared" si="0"/>
        <v>SJN7G1</v>
      </c>
      <c r="H73" s="23">
        <f t="shared" si="1"/>
        <v>1</v>
      </c>
      <c r="I73" s="24" t="str">
        <f t="shared" si="2"/>
        <v>SPC7G2</v>
      </c>
      <c r="J73" s="24">
        <f t="shared" si="3"/>
        <v>-1</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s="25" customFormat="1" ht="11.4" customHeight="1">
      <c r="A74" s="91" t="s">
        <v>495</v>
      </c>
      <c r="B74" s="92" t="s">
        <v>299</v>
      </c>
      <c r="C74" s="93">
        <v>0</v>
      </c>
      <c r="D74" s="92" t="s">
        <v>21</v>
      </c>
      <c r="E74" s="93">
        <v>0</v>
      </c>
      <c r="F74" s="94" t="s">
        <v>447</v>
      </c>
      <c r="G74" s="23" t="str">
        <f t="shared" si="0"/>
        <v/>
      </c>
      <c r="H74" s="23">
        <f t="shared" si="1"/>
        <v>0</v>
      </c>
      <c r="I74" s="24" t="str">
        <f t="shared" si="2"/>
        <v/>
      </c>
      <c r="J74" s="24">
        <f t="shared" si="3"/>
        <v>0</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s="25" customFormat="1" ht="11.4" customHeight="1">
      <c r="A75" s="91" t="s">
        <v>605</v>
      </c>
      <c r="B75" s="92" t="s">
        <v>19</v>
      </c>
      <c r="C75" s="93">
        <v>39</v>
      </c>
      <c r="D75" s="92" t="s">
        <v>23</v>
      </c>
      <c r="E75" s="93">
        <v>16</v>
      </c>
      <c r="F75" s="94" t="s">
        <v>414</v>
      </c>
      <c r="G75" s="23" t="str">
        <f t="shared" si="0"/>
        <v>IHM7G1</v>
      </c>
      <c r="H75" s="23">
        <f t="shared" si="1"/>
        <v>15</v>
      </c>
      <c r="I75" s="24" t="str">
        <f t="shared" si="2"/>
        <v>SJN7G1</v>
      </c>
      <c r="J75" s="24">
        <f t="shared" si="3"/>
        <v>-15</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s="25" customFormat="1" ht="11.4" customHeight="1">
      <c r="A76" s="91" t="s">
        <v>605</v>
      </c>
      <c r="B76" s="92" t="s">
        <v>620</v>
      </c>
      <c r="C76" s="93">
        <v>22</v>
      </c>
      <c r="D76" s="92" t="s">
        <v>24</v>
      </c>
      <c r="E76" s="93">
        <v>9</v>
      </c>
      <c r="F76" s="94" t="s">
        <v>424</v>
      </c>
      <c r="G76" s="23" t="str">
        <f t="shared" si="0"/>
        <v>SCL7G1</v>
      </c>
      <c r="H76" s="23">
        <f t="shared" si="1"/>
        <v>13</v>
      </c>
      <c r="I76" s="24" t="str">
        <f t="shared" si="2"/>
        <v>SPC7G1</v>
      </c>
      <c r="J76" s="24">
        <f t="shared" si="3"/>
        <v>-13</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s="25" customFormat="1" ht="11.4" customHeight="1">
      <c r="A77" s="91" t="s">
        <v>605</v>
      </c>
      <c r="B77" s="92" t="s">
        <v>621</v>
      </c>
      <c r="C77" s="93">
        <v>9</v>
      </c>
      <c r="D77" s="92" t="s">
        <v>20</v>
      </c>
      <c r="E77" s="93">
        <v>11</v>
      </c>
      <c r="F77" s="94" t="s">
        <v>419</v>
      </c>
      <c r="G77" s="23" t="str">
        <f t="shared" si="0"/>
        <v>JOE7G1</v>
      </c>
      <c r="H77" s="23">
        <f t="shared" si="1"/>
        <v>2</v>
      </c>
      <c r="I77" s="24" t="str">
        <f t="shared" si="2"/>
        <v>SCS7G1</v>
      </c>
      <c r="J77" s="24">
        <f t="shared" si="3"/>
        <v>-2</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s="25" customFormat="1" ht="11.4" customHeight="1">
      <c r="A78" s="91" t="s">
        <v>496</v>
      </c>
      <c r="B78" s="92" t="s">
        <v>307</v>
      </c>
      <c r="C78" s="93">
        <v>19</v>
      </c>
      <c r="D78" s="92" t="s">
        <v>17</v>
      </c>
      <c r="E78" s="93">
        <v>27</v>
      </c>
      <c r="F78" s="94" t="s">
        <v>530</v>
      </c>
      <c r="G78" s="23" t="str">
        <f t="shared" si="0"/>
        <v>BRG7G1</v>
      </c>
      <c r="H78" s="23">
        <f t="shared" si="1"/>
        <v>8</v>
      </c>
      <c r="I78" s="24" t="str">
        <f t="shared" si="2"/>
        <v>NDA7G1</v>
      </c>
      <c r="J78" s="24">
        <f t="shared" si="3"/>
        <v>-8</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s="25" customFormat="1" ht="11.4" customHeight="1">
      <c r="A79" s="91" t="s">
        <v>496</v>
      </c>
      <c r="B79" s="92" t="s">
        <v>619</v>
      </c>
      <c r="C79" s="93">
        <v>11</v>
      </c>
      <c r="D79" s="92" t="s">
        <v>22</v>
      </c>
      <c r="E79" s="93">
        <v>35</v>
      </c>
      <c r="F79" s="94" t="s">
        <v>423</v>
      </c>
      <c r="G79" s="23" t="str">
        <f t="shared" si="0"/>
        <v>OLA7G1</v>
      </c>
      <c r="H79" s="23">
        <f t="shared" si="1"/>
        <v>15</v>
      </c>
      <c r="I79" s="24" t="str">
        <f t="shared" si="2"/>
        <v>SPC7G2</v>
      </c>
      <c r="J79" s="24">
        <f t="shared" si="3"/>
        <v>-15</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s="25" customFormat="1" ht="11.4" customHeight="1">
      <c r="A80" s="91" t="s">
        <v>497</v>
      </c>
      <c r="B80" s="92" t="s">
        <v>18</v>
      </c>
      <c r="C80" s="93">
        <v>49</v>
      </c>
      <c r="D80" s="92" t="s">
        <v>25</v>
      </c>
      <c r="E80" s="93">
        <v>20</v>
      </c>
      <c r="F80" s="94" t="s">
        <v>410</v>
      </c>
      <c r="G80" s="23" t="str">
        <f t="shared" si="0"/>
        <v>CTK7G1</v>
      </c>
      <c r="H80" s="23">
        <f t="shared" si="1"/>
        <v>15</v>
      </c>
      <c r="I80" s="24" t="str">
        <f t="shared" si="2"/>
        <v>STM7G1</v>
      </c>
      <c r="J80" s="24">
        <f t="shared" si="3"/>
        <v>-15</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s="25" customFormat="1" ht="11.4" customHeight="1">
      <c r="A81" s="91" t="s">
        <v>500</v>
      </c>
      <c r="B81" s="92" t="s">
        <v>299</v>
      </c>
      <c r="C81" s="93">
        <v>0</v>
      </c>
      <c r="D81" s="92" t="s">
        <v>307</v>
      </c>
      <c r="E81" s="93">
        <v>0</v>
      </c>
      <c r="F81" s="94" t="s">
        <v>447</v>
      </c>
      <c r="G81" s="23" t="str">
        <f t="shared" si="0"/>
        <v/>
      </c>
      <c r="H81" s="23">
        <f t="shared" si="1"/>
        <v>0</v>
      </c>
      <c r="I81" s="24" t="str">
        <f t="shared" si="2"/>
        <v/>
      </c>
      <c r="J81" s="24">
        <f t="shared" si="3"/>
        <v>0</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s="25" customFormat="1" ht="11.4" customHeight="1">
      <c r="A82" s="91" t="s">
        <v>606</v>
      </c>
      <c r="B82" s="92" t="s">
        <v>23</v>
      </c>
      <c r="C82" s="93">
        <v>14</v>
      </c>
      <c r="D82" s="92" t="s">
        <v>22</v>
      </c>
      <c r="E82" s="93">
        <v>29</v>
      </c>
      <c r="F82" s="94" t="s">
        <v>420</v>
      </c>
      <c r="G82" s="23" t="str">
        <f t="shared" si="0"/>
        <v>OLA7G1</v>
      </c>
      <c r="H82" s="23">
        <f t="shared" si="1"/>
        <v>15</v>
      </c>
      <c r="I82" s="24" t="str">
        <f t="shared" si="2"/>
        <v>SJN7G1</v>
      </c>
      <c r="J82" s="24">
        <f t="shared" si="3"/>
        <v>-15</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s="25" customFormat="1" ht="11.4" customHeight="1">
      <c r="A83" s="91" t="s">
        <v>615</v>
      </c>
      <c r="B83" s="92" t="s">
        <v>621</v>
      </c>
      <c r="C83" s="93">
        <v>23</v>
      </c>
      <c r="D83" s="92" t="s">
        <v>25</v>
      </c>
      <c r="E83" s="93">
        <v>10</v>
      </c>
      <c r="F83" s="94" t="s">
        <v>419</v>
      </c>
      <c r="G83" s="23" t="str">
        <f t="shared" si="0"/>
        <v>SCS7G1</v>
      </c>
      <c r="H83" s="23">
        <f t="shared" si="1"/>
        <v>13</v>
      </c>
      <c r="I83" s="24" t="str">
        <f t="shared" si="2"/>
        <v>STM7G1</v>
      </c>
      <c r="J83" s="24">
        <f t="shared" si="3"/>
        <v>-13</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s="25" customFormat="1" ht="11.4" customHeight="1">
      <c r="A84" s="91" t="s">
        <v>502</v>
      </c>
      <c r="B84" s="92" t="s">
        <v>17</v>
      </c>
      <c r="C84" s="93">
        <v>28</v>
      </c>
      <c r="D84" s="92" t="s">
        <v>619</v>
      </c>
      <c r="E84" s="93">
        <v>8</v>
      </c>
      <c r="F84" s="94" t="s">
        <v>418</v>
      </c>
      <c r="G84" s="23" t="str">
        <f t="shared" si="0"/>
        <v>BRG7G1</v>
      </c>
      <c r="H84" s="23">
        <f t="shared" si="1"/>
        <v>15</v>
      </c>
      <c r="I84" s="24" t="str">
        <f t="shared" si="2"/>
        <v>SPC7G2</v>
      </c>
      <c r="J84" s="24">
        <f t="shared" si="3"/>
        <v>-15</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s="25" customFormat="1" ht="11.4" customHeight="1">
      <c r="A85" s="91" t="s">
        <v>502</v>
      </c>
      <c r="B85" s="92" t="s">
        <v>20</v>
      </c>
      <c r="C85" s="93">
        <v>16</v>
      </c>
      <c r="D85" s="92" t="s">
        <v>18</v>
      </c>
      <c r="E85" s="93">
        <v>20</v>
      </c>
      <c r="F85" s="94" t="s">
        <v>421</v>
      </c>
      <c r="G85" s="23" t="str">
        <f t="shared" si="0"/>
        <v>CTK7G1</v>
      </c>
      <c r="H85" s="23">
        <f t="shared" si="1"/>
        <v>4</v>
      </c>
      <c r="I85" s="24" t="str">
        <f t="shared" si="2"/>
        <v>JOE7G1</v>
      </c>
      <c r="J85" s="24">
        <f t="shared" si="3"/>
        <v>-4</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s="25" customFormat="1" ht="11.4" customHeight="1">
      <c r="A86" s="91" t="s">
        <v>502</v>
      </c>
      <c r="B86" s="92" t="s">
        <v>620</v>
      </c>
      <c r="C86" s="93">
        <v>27</v>
      </c>
      <c r="D86" s="92" t="s">
        <v>19</v>
      </c>
      <c r="E86" s="93">
        <v>33</v>
      </c>
      <c r="F86" s="94" t="s">
        <v>424</v>
      </c>
      <c r="G86" s="23" t="str">
        <f t="shared" si="0"/>
        <v>IHM7G1</v>
      </c>
      <c r="H86" s="23">
        <f t="shared" si="1"/>
        <v>6</v>
      </c>
      <c r="I86" s="24" t="str">
        <f t="shared" si="2"/>
        <v>SCL7G1</v>
      </c>
      <c r="J86" s="24">
        <f t="shared" si="3"/>
        <v>-6</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ht="11.4" customHeight="1">
      <c r="A87" s="91" t="s">
        <v>502</v>
      </c>
      <c r="B87" s="92" t="s">
        <v>24</v>
      </c>
      <c r="C87" s="93">
        <v>19</v>
      </c>
      <c r="D87" s="92" t="s">
        <v>21</v>
      </c>
      <c r="E87" s="93">
        <v>35</v>
      </c>
      <c r="F87" s="94" t="s">
        <v>423</v>
      </c>
      <c r="G87" s="23" t="str">
        <f t="shared" si="0"/>
        <v>JUD7G1</v>
      </c>
      <c r="H87" s="23">
        <f t="shared" si="1"/>
        <v>15</v>
      </c>
      <c r="I87" s="24" t="str">
        <f t="shared" si="2"/>
        <v>SPC7G1</v>
      </c>
      <c r="J87" s="24">
        <f t="shared" si="3"/>
        <v>-15</v>
      </c>
      <c r="K87" s="24" t="str">
        <f t="shared" si="4"/>
        <v/>
      </c>
      <c r="L87" s="24" t="str">
        <f t="shared" si="5"/>
        <v/>
      </c>
      <c r="M87" s="21" t="str">
        <f t="shared" si="6"/>
        <v/>
      </c>
    </row>
    <row r="88" spans="1:38" ht="11.4" customHeight="1">
      <c r="A88" s="91" t="s">
        <v>507</v>
      </c>
      <c r="B88" s="92" t="s">
        <v>299</v>
      </c>
      <c r="C88" s="93">
        <v>0</v>
      </c>
      <c r="D88" s="92" t="s">
        <v>19</v>
      </c>
      <c r="E88" s="93">
        <v>0</v>
      </c>
      <c r="F88" s="94" t="s">
        <v>447</v>
      </c>
      <c r="G88" s="23" t="str">
        <f t="shared" si="0"/>
        <v/>
      </c>
      <c r="H88" s="23">
        <f t="shared" si="1"/>
        <v>0</v>
      </c>
      <c r="I88" s="24" t="str">
        <f t="shared" si="2"/>
        <v/>
      </c>
      <c r="J88" s="24">
        <f t="shared" si="3"/>
        <v>0</v>
      </c>
      <c r="K88" s="24" t="str">
        <f t="shared" si="4"/>
        <v/>
      </c>
      <c r="L88" s="24" t="str">
        <f t="shared" si="5"/>
        <v/>
      </c>
      <c r="M88" s="21" t="str">
        <f t="shared" si="6"/>
        <v/>
      </c>
    </row>
    <row r="89" spans="1:38" ht="11.4" customHeight="1">
      <c r="A89" s="91" t="s">
        <v>550</v>
      </c>
      <c r="B89" s="92" t="s">
        <v>24</v>
      </c>
      <c r="C89" s="93">
        <v>18</v>
      </c>
      <c r="D89" s="92" t="s">
        <v>621</v>
      </c>
      <c r="E89" s="93">
        <v>15</v>
      </c>
      <c r="F89" s="94" t="s">
        <v>414</v>
      </c>
      <c r="G89" s="23" t="str">
        <f t="shared" si="0"/>
        <v>SPC7G1</v>
      </c>
      <c r="H89" s="23">
        <f t="shared" si="1"/>
        <v>3</v>
      </c>
      <c r="I89" s="24" t="str">
        <f t="shared" si="2"/>
        <v>SCS7G1</v>
      </c>
      <c r="J89" s="24">
        <f t="shared" si="3"/>
        <v>-3</v>
      </c>
      <c r="K89" s="24" t="str">
        <f t="shared" si="4"/>
        <v/>
      </c>
      <c r="L89" s="24" t="str">
        <f t="shared" si="5"/>
        <v/>
      </c>
      <c r="M89" s="21" t="str">
        <f t="shared" si="6"/>
        <v/>
      </c>
    </row>
    <row r="90" spans="1:38" ht="11.4" customHeight="1">
      <c r="A90" s="91" t="s">
        <v>551</v>
      </c>
      <c r="B90" s="92" t="s">
        <v>619</v>
      </c>
      <c r="C90" s="93">
        <v>8</v>
      </c>
      <c r="D90" s="92" t="s">
        <v>18</v>
      </c>
      <c r="E90" s="93">
        <v>35</v>
      </c>
      <c r="F90" s="94" t="s">
        <v>530</v>
      </c>
      <c r="G90" s="23" t="str">
        <f t="shared" ref="G90:G94" si="7">IF(C90&lt;&gt;E90,IF(C90&gt;E90,B90,D90),"")</f>
        <v>CTK7G1</v>
      </c>
      <c r="H90" s="23">
        <f t="shared" ref="H90:H94" si="8">IF(C90&gt;E90,IF(SUM(C90-E90)&gt;15,15,SUM(C90-E90)),IF(SUM(E90-C90)&gt;15,15,SUM(E90-C90)))</f>
        <v>15</v>
      </c>
      <c r="I90" s="24" t="str">
        <f t="shared" ref="I90:I94" si="9">IF(C90&lt;&gt;E90,IF(C90&lt;E90,B90,D90),"")</f>
        <v>SPC7G2</v>
      </c>
      <c r="J90" s="24">
        <f t="shared" ref="J90:J94" si="10">IF(C90&lt;E90,IF(SUM(C90-E90)&lt;-15,-15,SUM(C90-E90)),IF(SUM(E90-C90)&lt;-15,-15,SUM(E90-C90)))</f>
        <v>-15</v>
      </c>
      <c r="K90" s="24" t="str">
        <f t="shared" ref="K90:K94" si="11">IF(C90&lt;&gt;0,IF(C90=E90,B90,""),"")</f>
        <v/>
      </c>
      <c r="L90" s="24" t="str">
        <f t="shared" ref="L90:L94" si="12">IF(C90&lt;&gt;0,IF(C90=E90,D90,""),"")</f>
        <v/>
      </c>
      <c r="M90" s="21" t="str">
        <f t="shared" ref="M90:M94" si="13">IF(C90=15,IF(E90=0,D90,""),IF(E90=15,IF(C90=0,B90,""),""))</f>
        <v/>
      </c>
    </row>
    <row r="91" spans="1:38" ht="11.4" customHeight="1">
      <c r="A91" s="91" t="s">
        <v>509</v>
      </c>
      <c r="B91" s="92" t="s">
        <v>25</v>
      </c>
      <c r="C91" s="93">
        <v>8</v>
      </c>
      <c r="D91" s="92" t="s">
        <v>17</v>
      </c>
      <c r="E91" s="93">
        <v>32</v>
      </c>
      <c r="F91" s="94" t="s">
        <v>425</v>
      </c>
      <c r="G91" s="23" t="str">
        <f t="shared" si="7"/>
        <v>BRG7G1</v>
      </c>
      <c r="H91" s="23">
        <f t="shared" si="8"/>
        <v>15</v>
      </c>
      <c r="I91" s="24" t="str">
        <f t="shared" si="9"/>
        <v>STM7G1</v>
      </c>
      <c r="J91" s="24">
        <f t="shared" si="10"/>
        <v>-15</v>
      </c>
      <c r="K91" s="24" t="str">
        <f t="shared" si="11"/>
        <v/>
      </c>
      <c r="L91" s="24" t="str">
        <f t="shared" si="12"/>
        <v/>
      </c>
      <c r="M91" s="21" t="str">
        <f t="shared" si="13"/>
        <v/>
      </c>
    </row>
    <row r="92" spans="1:38" ht="11.4" customHeight="1">
      <c r="A92" s="91" t="s">
        <v>618</v>
      </c>
      <c r="B92" s="92" t="s">
        <v>22</v>
      </c>
      <c r="C92" s="93">
        <v>19</v>
      </c>
      <c r="D92" s="92" t="s">
        <v>620</v>
      </c>
      <c r="E92" s="93">
        <v>16</v>
      </c>
      <c r="F92" s="94" t="s">
        <v>415</v>
      </c>
      <c r="G92" s="23" t="str">
        <f t="shared" si="7"/>
        <v>OLA7G1</v>
      </c>
      <c r="H92" s="23">
        <f t="shared" si="8"/>
        <v>3</v>
      </c>
      <c r="I92" s="24" t="str">
        <f t="shared" si="9"/>
        <v>SCL7G1</v>
      </c>
      <c r="J92" s="24">
        <f t="shared" si="10"/>
        <v>-3</v>
      </c>
      <c r="K92" s="24" t="str">
        <f t="shared" si="11"/>
        <v/>
      </c>
      <c r="L92" s="24" t="str">
        <f t="shared" si="12"/>
        <v/>
      </c>
      <c r="M92" s="21" t="str">
        <f t="shared" si="13"/>
        <v/>
      </c>
    </row>
    <row r="93" spans="1:38" ht="11.4" customHeight="1">
      <c r="A93" s="91" t="s">
        <v>512</v>
      </c>
      <c r="B93" s="92" t="s">
        <v>21</v>
      </c>
      <c r="C93" s="93">
        <v>31</v>
      </c>
      <c r="D93" s="92" t="s">
        <v>23</v>
      </c>
      <c r="E93" s="93">
        <v>11</v>
      </c>
      <c r="F93" s="94" t="s">
        <v>422</v>
      </c>
      <c r="G93" s="23" t="str">
        <f t="shared" si="7"/>
        <v>JUD7G1</v>
      </c>
      <c r="H93" s="23">
        <f t="shared" si="8"/>
        <v>15</v>
      </c>
      <c r="I93" s="24" t="str">
        <f t="shared" si="9"/>
        <v>SJN7G1</v>
      </c>
      <c r="J93" s="24">
        <f t="shared" si="10"/>
        <v>-15</v>
      </c>
      <c r="K93" s="24" t="str">
        <f t="shared" si="11"/>
        <v/>
      </c>
      <c r="L93" s="24" t="str">
        <f t="shared" si="12"/>
        <v/>
      </c>
      <c r="M93" s="21" t="str">
        <f t="shared" si="13"/>
        <v/>
      </c>
    </row>
    <row r="94" spans="1:38" ht="11.4" customHeight="1">
      <c r="A94" s="91" t="s">
        <v>513</v>
      </c>
      <c r="B94" s="92" t="s">
        <v>20</v>
      </c>
      <c r="C94" s="93">
        <v>23</v>
      </c>
      <c r="D94" s="92" t="s">
        <v>307</v>
      </c>
      <c r="E94" s="93">
        <v>30</v>
      </c>
      <c r="F94" s="94" t="s">
        <v>421</v>
      </c>
      <c r="G94" s="23" t="str">
        <f t="shared" si="7"/>
        <v>NDA7G1</v>
      </c>
      <c r="H94" s="23">
        <f t="shared" si="8"/>
        <v>7</v>
      </c>
      <c r="I94" s="24" t="str">
        <f t="shared" si="9"/>
        <v>JOE7G1</v>
      </c>
      <c r="J94" s="24">
        <f t="shared" si="10"/>
        <v>-7</v>
      </c>
      <c r="K94" s="24" t="str">
        <f t="shared" si="11"/>
        <v/>
      </c>
      <c r="L94" s="24" t="str">
        <f t="shared" si="12"/>
        <v/>
      </c>
      <c r="M94" s="21" t="str">
        <f t="shared" si="13"/>
        <v/>
      </c>
    </row>
    <row r="95" spans="1:38" ht="11.4" customHeight="1"/>
  </sheetData>
  <sortState ref="B9:L21">
    <sortCondition ref="B9:B21"/>
  </sortState>
  <phoneticPr fontId="0" type="noConversion"/>
  <pageMargins left="0.75" right="0.75" top="1" bottom="1" header="0.5" footer="0.5"/>
  <pageSetup scale="46"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dimension ref="A1:AY178"/>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row r="5" spans="1:16" s="1" customFormat="1" ht="12.6" customHeight="1">
      <c r="A5" s="1" t="s">
        <v>178</v>
      </c>
    </row>
    <row r="6" spans="1:16" s="1" customFormat="1" ht="12.6" customHeight="1">
      <c r="A6" s="1" t="str">
        <f>'8B Standings'!A6</f>
        <v>2012-2013 Season</v>
      </c>
    </row>
    <row r="7" spans="1:16" ht="11.4" customHeight="1">
      <c r="O7" s="1"/>
    </row>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185</v>
      </c>
      <c r="D9" s="21">
        <f>COUNTIF($G$38:$G$177,C9)</f>
        <v>10</v>
      </c>
      <c r="E9" s="21">
        <f>COUNTIF($I$38:$I$177,C9)</f>
        <v>0</v>
      </c>
      <c r="F9" s="84">
        <f>SUM(COUNTIF($K$38:$K$177,C9)+COUNTIF($L$38:$L$177,C9))</f>
        <v>0</v>
      </c>
      <c r="G9" s="21">
        <f>SUM((D9*2)+(F9))</f>
        <v>20</v>
      </c>
      <c r="H9" s="21">
        <f>SUM(SUMIF($B$38:$B$177,C9,$C$38:$C$177)+SUMIF($D$38:$D$177,C9,$E$38:$E$177))</f>
        <v>394</v>
      </c>
      <c r="I9" s="21">
        <f>SUM(SUMIF($B$38:$B$177,C9,$E$38:$E$177)+SUMIF($D$38:$D$177,C9,$C$38:$C$177))</f>
        <v>216</v>
      </c>
      <c r="J9" s="85">
        <f>SUM(SUMIF($G$38:$G$177,C9,$H$38:$H$177)+SUMIF($I$38:$I$177,C9,$J$38:$J$177))</f>
        <v>126</v>
      </c>
      <c r="K9" s="86">
        <f>SUM((D9/SUM(D9+E9+F9))/100)</f>
        <v>0.01</v>
      </c>
      <c r="L9" s="21">
        <f>COUNTIF($M$38:$M$177,C9)</f>
        <v>0</v>
      </c>
      <c r="O9" s="2" t="s">
        <v>689</v>
      </c>
    </row>
    <row r="10" spans="1:16" ht="11.4" customHeight="1">
      <c r="B10" s="21">
        <v>2</v>
      </c>
      <c r="C10" s="92" t="s">
        <v>173</v>
      </c>
      <c r="D10" s="21">
        <f>COUNTIF($G$38:$G$177,C10)</f>
        <v>8</v>
      </c>
      <c r="E10" s="21">
        <f>COUNTIF($I$38:$I$177,C10)</f>
        <v>1</v>
      </c>
      <c r="F10" s="84">
        <f>SUM(COUNTIF($K$38:$K$177,C10)+COUNTIF($L$38:$L$177,C10))</f>
        <v>0</v>
      </c>
      <c r="G10" s="21">
        <f>SUM((D10*2)+(F10))</f>
        <v>16</v>
      </c>
      <c r="H10" s="21">
        <f>SUM(SUMIF($B$38:$B$177,C10,$C$38:$C$177)+SUMIF($D$38:$D$177,C10,$E$38:$E$177))</f>
        <v>310</v>
      </c>
      <c r="I10" s="21">
        <f>SUM(SUMIF($B$38:$B$177,C10,$E$38:$E$177)+SUMIF($D$38:$D$177,C10,$C$38:$C$177))</f>
        <v>162</v>
      </c>
      <c r="J10" s="85">
        <f>SUM(SUMIF($G$38:$G$177,C10,$H$38:$H$177)+SUMIF($I$38:$I$177,C10,$J$38:$J$177))</f>
        <v>105</v>
      </c>
      <c r="K10" s="86">
        <f>SUM((D10/SUM(D10+E10+F10))/100)</f>
        <v>8.8888888888888889E-3</v>
      </c>
      <c r="L10" s="21">
        <f>COUNTIF($M$38:$M$177,C10)</f>
        <v>0</v>
      </c>
      <c r="O10" s="2" t="s">
        <v>368</v>
      </c>
    </row>
    <row r="11" spans="1:16" ht="11.4" customHeight="1">
      <c r="B11" s="21">
        <v>3</v>
      </c>
      <c r="C11" s="92" t="s">
        <v>641</v>
      </c>
      <c r="D11" s="21">
        <f>COUNTIF($G$38:$G$177,C11)</f>
        <v>8</v>
      </c>
      <c r="E11" s="21">
        <f>COUNTIF($I$38:$I$177,C11)</f>
        <v>1</v>
      </c>
      <c r="F11" s="84">
        <f>SUM(COUNTIF($K$38:$K$177,C11)+COUNTIF($L$38:$L$177,C11))</f>
        <v>0</v>
      </c>
      <c r="G11" s="21">
        <f>SUM((D11*2)+(F11))</f>
        <v>16</v>
      </c>
      <c r="H11" s="21">
        <f>SUM(SUMIF($B$38:$B$177,C11,$C$38:$C$177)+SUMIF($D$38:$D$177,C11,$E$38:$E$177))</f>
        <v>362</v>
      </c>
      <c r="I11" s="21">
        <f>SUM(SUMIF($B$38:$B$177,C11,$E$38:$E$177)+SUMIF($D$38:$D$177,C11,$C$38:$C$177))</f>
        <v>187</v>
      </c>
      <c r="J11" s="85">
        <f>SUM(SUMIF($G$38:$G$177,C11,$H$38:$H$177)+SUMIF($I$38:$I$177,C11,$J$38:$J$177))</f>
        <v>89</v>
      </c>
      <c r="K11" s="86">
        <f>SUM((D11/SUM(D11+E11+F11))/100)</f>
        <v>8.8888888888888889E-3</v>
      </c>
      <c r="L11" s="21">
        <f>COUNTIF($M$38:$M$177,C11)</f>
        <v>0</v>
      </c>
      <c r="N11" s="1"/>
      <c r="O11" s="1"/>
    </row>
    <row r="12" spans="1:16" ht="11.4" customHeight="1">
      <c r="B12" s="21">
        <v>4</v>
      </c>
      <c r="C12" s="92" t="s">
        <v>181</v>
      </c>
      <c r="D12" s="21">
        <f>COUNTIF($G$38:$G$177,C12)</f>
        <v>8</v>
      </c>
      <c r="E12" s="21">
        <f>COUNTIF($I$38:$I$177,C12)</f>
        <v>2</v>
      </c>
      <c r="F12" s="84">
        <f>SUM(COUNTIF($K$38:$K$177,C12)+COUNTIF($L$38:$L$177,C12))</f>
        <v>0</v>
      </c>
      <c r="G12" s="21">
        <f>SUM((D12*2)+(F12))</f>
        <v>16</v>
      </c>
      <c r="H12" s="21">
        <f>SUM(SUMIF($B$38:$B$177,C12,$C$38:$C$177)+SUMIF($D$38:$D$177,C12,$E$38:$E$177))</f>
        <v>358</v>
      </c>
      <c r="I12" s="21">
        <f>SUM(SUMIF($B$38:$B$177,C12,$E$38:$E$177)+SUMIF($D$38:$D$177,C12,$C$38:$C$177))</f>
        <v>276</v>
      </c>
      <c r="J12" s="85">
        <f>SUM(SUMIF($G$38:$G$177,C12,$H$38:$H$177)+SUMIF($I$38:$I$177,C12,$J$38:$J$177))</f>
        <v>74</v>
      </c>
      <c r="K12" s="86">
        <f>SUM((D12/SUM(D12+E12+F12))/100)</f>
        <v>8.0000000000000002E-3</v>
      </c>
      <c r="L12" s="21">
        <f>COUNTIF($M$38:$M$177,C12)</f>
        <v>0</v>
      </c>
      <c r="N12" s="1" t="s">
        <v>304</v>
      </c>
      <c r="O12" s="1"/>
    </row>
    <row r="13" spans="1:16" ht="11.4" customHeight="1">
      <c r="B13" s="21">
        <v>5</v>
      </c>
      <c r="C13" s="92" t="s">
        <v>177</v>
      </c>
      <c r="D13" s="21">
        <f>COUNTIF($G$38:$G$177,C13)</f>
        <v>8</v>
      </c>
      <c r="E13" s="21">
        <f>COUNTIF($I$38:$I$177,C13)</f>
        <v>2</v>
      </c>
      <c r="F13" s="84">
        <f>SUM(COUNTIF($K$38:$K$177,C13)+COUNTIF($L$38:$L$177,C13))</f>
        <v>0</v>
      </c>
      <c r="G13" s="21">
        <f>SUM((D13*2)+(F13))</f>
        <v>16</v>
      </c>
      <c r="H13" s="21">
        <f>SUM(SUMIF($B$38:$B$177,C13,$C$38:$C$177)+SUMIF($D$38:$D$177,C13,$E$38:$E$177))</f>
        <v>354</v>
      </c>
      <c r="I13" s="21">
        <f>SUM(SUMIF($B$38:$B$177,C13,$E$38:$E$177)+SUMIF($D$38:$D$177,C13,$C$38:$C$177))</f>
        <v>278</v>
      </c>
      <c r="J13" s="85">
        <f>SUM(SUMIF($G$38:$G$177,C13,$H$38:$H$177)+SUMIF($I$38:$I$177,C13,$J$38:$J$177))</f>
        <v>61</v>
      </c>
      <c r="K13" s="86">
        <f>SUM((D13/SUM(D13+E13+F13))/100)</f>
        <v>8.0000000000000002E-3</v>
      </c>
      <c r="L13" s="21">
        <f>COUNTIF($M$38:$M$177,C13)</f>
        <v>1</v>
      </c>
      <c r="O13" s="2" t="s">
        <v>324</v>
      </c>
    </row>
    <row r="14" spans="1:16" ht="11.4" customHeight="1">
      <c r="B14" s="21">
        <v>6</v>
      </c>
      <c r="C14" s="92" t="s">
        <v>278</v>
      </c>
      <c r="D14" s="21">
        <f>COUNTIF($G$38:$G$177,C14)</f>
        <v>8</v>
      </c>
      <c r="E14" s="21">
        <f>COUNTIF($I$38:$I$177,C14)</f>
        <v>2</v>
      </c>
      <c r="F14" s="84">
        <f>SUM(COUNTIF($K$38:$K$177,C14)+COUNTIF($L$38:$L$177,C14))</f>
        <v>0</v>
      </c>
      <c r="G14" s="21">
        <f>SUM((D14*2)+(F14))</f>
        <v>16</v>
      </c>
      <c r="H14" s="21">
        <f>SUM(SUMIF($B$38:$B$177,C14,$C$38:$C$177)+SUMIF($D$38:$D$177,C14,$E$38:$E$177))</f>
        <v>387</v>
      </c>
      <c r="I14" s="21">
        <f>SUM(SUMIF($B$38:$B$177,C14,$E$38:$E$177)+SUMIF($D$38:$D$177,C14,$C$38:$C$177))</f>
        <v>221</v>
      </c>
      <c r="J14" s="85">
        <f>SUM(SUMIF($G$38:$G$177,C14,$H$38:$H$177)+SUMIF($I$38:$I$177,C14,$J$38:$J$177))</f>
        <v>89</v>
      </c>
      <c r="K14" s="86">
        <f>SUM((D14/SUM(D14+E14+F14))/100)</f>
        <v>8.0000000000000002E-3</v>
      </c>
      <c r="L14" s="21">
        <f>COUNTIF($M$38:$M$177,C14)</f>
        <v>0</v>
      </c>
      <c r="N14" s="1"/>
      <c r="O14" s="1"/>
      <c r="P14" s="2" t="s">
        <v>301</v>
      </c>
    </row>
    <row r="15" spans="1:16" ht="11.4" customHeight="1">
      <c r="B15" s="21">
        <v>7</v>
      </c>
      <c r="C15" s="104" t="s">
        <v>183</v>
      </c>
      <c r="D15" s="21">
        <f>COUNTIF($G$38:$G$177,C15)</f>
        <v>7</v>
      </c>
      <c r="E15" s="21">
        <f>COUNTIF($I$38:$I$177,C15)</f>
        <v>3</v>
      </c>
      <c r="F15" s="84">
        <f>SUM(COUNTIF($K$38:$K$177,C15)+COUNTIF($L$38:$L$177,C15))</f>
        <v>0</v>
      </c>
      <c r="G15" s="21">
        <f>SUM((D15*2)+(F15))</f>
        <v>14</v>
      </c>
      <c r="H15" s="21">
        <f>SUM(SUMIF($B$38:$B$177,C15,$C$38:$C$177)+SUMIF($D$38:$D$177,C15,$E$38:$E$177))</f>
        <v>343</v>
      </c>
      <c r="I15" s="21">
        <f>SUM(SUMIF($B$38:$B$177,C15,$E$38:$E$177)+SUMIF($D$38:$D$177,C15,$C$38:$C$177))</f>
        <v>244</v>
      </c>
      <c r="J15" s="85">
        <f>SUM(SUMIF($G$38:$G$177,C15,$H$38:$H$177)+SUMIF($I$38:$I$177,C15,$J$38:$J$177))</f>
        <v>67</v>
      </c>
      <c r="K15" s="86">
        <f>SUM((D15/SUM(D15+E15+F15))/100)</f>
        <v>6.9999999999999993E-3</v>
      </c>
      <c r="L15" s="21">
        <f>COUNTIF($M$38:$M$177,C15)</f>
        <v>0</v>
      </c>
      <c r="N15" s="1"/>
      <c r="P15" s="2" t="s">
        <v>694</v>
      </c>
    </row>
    <row r="16" spans="1:16" ht="11.4" customHeight="1">
      <c r="B16" s="21">
        <v>8</v>
      </c>
      <c r="C16" s="92" t="s">
        <v>176</v>
      </c>
      <c r="D16" s="21">
        <f>COUNTIF($G$38:$G$177,C16)</f>
        <v>7</v>
      </c>
      <c r="E16" s="21">
        <f>COUNTIF($I$38:$I$177,C16)</f>
        <v>3</v>
      </c>
      <c r="F16" s="84">
        <f>SUM(COUNTIF($K$38:$K$177,C16)+COUNTIF($L$38:$L$177,C16))</f>
        <v>0</v>
      </c>
      <c r="G16" s="21">
        <f>SUM((D16*2)+(F16))</f>
        <v>14</v>
      </c>
      <c r="H16" s="21">
        <f>SUM(SUMIF($B$38:$B$177,C16,$C$38:$C$177)+SUMIF($D$38:$D$177,C16,$E$38:$E$177))</f>
        <v>268</v>
      </c>
      <c r="I16" s="21">
        <f>SUM(SUMIF($B$38:$B$177,C16,$E$38:$E$177)+SUMIF($D$38:$D$177,C16,$C$38:$C$177))</f>
        <v>213</v>
      </c>
      <c r="J16" s="85">
        <f>SUM(SUMIF($G$38:$G$177,C16,$H$38:$H$177)+SUMIF($I$38:$I$177,C16,$J$38:$J$177))</f>
        <v>33</v>
      </c>
      <c r="K16" s="86">
        <f>SUM((D16/SUM(D16+E16+F16))/100)</f>
        <v>6.9999999999999993E-3</v>
      </c>
      <c r="L16" s="21">
        <f>COUNTIF($M$38:$M$177,C16)</f>
        <v>0</v>
      </c>
      <c r="N16" s="1"/>
      <c r="O16" s="1"/>
      <c r="P16" s="2" t="s">
        <v>695</v>
      </c>
    </row>
    <row r="17" spans="2:16" ht="11.4" customHeight="1">
      <c r="B17" s="21">
        <v>9</v>
      </c>
      <c r="C17" s="92" t="s">
        <v>171</v>
      </c>
      <c r="D17" s="21">
        <f>COUNTIF($G$38:$G$177,C17)</f>
        <v>6</v>
      </c>
      <c r="E17" s="21">
        <f>COUNTIF($I$38:$I$177,C17)</f>
        <v>4</v>
      </c>
      <c r="F17" s="84">
        <f>SUM(COUNTIF($K$38:$K$177,C17)+COUNTIF($L$38:$L$177,C17))</f>
        <v>0</v>
      </c>
      <c r="G17" s="21">
        <f>SUM((D17*2)+(F17))</f>
        <v>12</v>
      </c>
      <c r="H17" s="21">
        <f>SUM(SUMIF($B$38:$B$177,C17,$C$38:$C$177)+SUMIF($D$38:$D$177,C17,$E$38:$E$177))</f>
        <v>309</v>
      </c>
      <c r="I17" s="21">
        <f>SUM(SUMIF($B$38:$B$177,C17,$E$38:$E$177)+SUMIF($D$38:$D$177,C17,$C$38:$C$177))</f>
        <v>241</v>
      </c>
      <c r="J17" s="85">
        <f>SUM(SUMIF($G$38:$G$177,C17,$H$38:$H$177)+SUMIF($I$38:$I$177,C17,$J$38:$J$177))</f>
        <v>36</v>
      </c>
      <c r="K17" s="86">
        <f>SUM((D17/SUM(D17+E17+F17))/100)</f>
        <v>6.0000000000000001E-3</v>
      </c>
      <c r="L17" s="21">
        <f>COUNTIF($M$38:$M$177,C17)</f>
        <v>0</v>
      </c>
      <c r="N17" s="1"/>
      <c r="O17" s="2" t="s">
        <v>358</v>
      </c>
    </row>
    <row r="18" spans="2:16" ht="11.4" customHeight="1">
      <c r="B18" s="21">
        <v>10</v>
      </c>
      <c r="C18" s="92" t="s">
        <v>170</v>
      </c>
      <c r="D18" s="21">
        <f>COUNTIF($G$38:$G$177,C18)</f>
        <v>6</v>
      </c>
      <c r="E18" s="21">
        <f>COUNTIF($I$38:$I$177,C18)</f>
        <v>4</v>
      </c>
      <c r="F18" s="84">
        <f>SUM(COUNTIF($K$38:$K$177,C18)+COUNTIF($L$38:$L$177,C18))</f>
        <v>0</v>
      </c>
      <c r="G18" s="21">
        <f>SUM((D18*2)+(F18))</f>
        <v>12</v>
      </c>
      <c r="H18" s="21">
        <f>SUM(SUMIF($B$38:$B$177,C18,$C$38:$C$177)+SUMIF($D$38:$D$177,C18,$E$38:$E$177))</f>
        <v>351</v>
      </c>
      <c r="I18" s="21">
        <f>SUM(SUMIF($B$38:$B$177,C18,$E$38:$E$177)+SUMIF($D$38:$D$177,C18,$C$38:$C$177))</f>
        <v>325</v>
      </c>
      <c r="J18" s="85">
        <f>SUM(SUMIF($G$38:$G$177,C18,$H$38:$H$177)+SUMIF($I$38:$I$177,C18,$J$38:$J$177))</f>
        <v>17</v>
      </c>
      <c r="K18" s="86">
        <f>SUM((D18/SUM(D18+E18+F18))/100)</f>
        <v>6.0000000000000001E-3</v>
      </c>
      <c r="L18" s="21">
        <f>COUNTIF($M$38:$M$177,C18)</f>
        <v>0</v>
      </c>
      <c r="N18" s="1"/>
      <c r="O18" s="1"/>
      <c r="P18" s="2" t="s">
        <v>303</v>
      </c>
    </row>
    <row r="19" spans="2:16" ht="11.4" customHeight="1">
      <c r="B19" s="21">
        <v>11</v>
      </c>
      <c r="C19" s="92" t="s">
        <v>220</v>
      </c>
      <c r="D19" s="21">
        <f>COUNTIF($G$38:$G$177,C19)</f>
        <v>6</v>
      </c>
      <c r="E19" s="21">
        <f>COUNTIF($I$38:$I$177,C19)</f>
        <v>4</v>
      </c>
      <c r="F19" s="84">
        <f>SUM(COUNTIF($K$38:$K$177,C19)+COUNTIF($L$38:$L$177,C19))</f>
        <v>0</v>
      </c>
      <c r="G19" s="21">
        <f>SUM((D19*2)+(F19))</f>
        <v>12</v>
      </c>
      <c r="H19" s="21">
        <f>SUM(SUMIF($B$38:$B$177,C19,$C$38:$C$177)+SUMIF($D$38:$D$177,C19,$E$38:$E$177))</f>
        <v>278</v>
      </c>
      <c r="I19" s="21">
        <f>SUM(SUMIF($B$38:$B$177,C19,$E$38:$E$177)+SUMIF($D$38:$D$177,C19,$C$38:$C$177))</f>
        <v>227</v>
      </c>
      <c r="J19" s="85">
        <f>SUM(SUMIF($G$38:$G$177,C19,$H$38:$H$177)+SUMIF($I$38:$I$177,C19,$J$38:$J$177))</f>
        <v>30</v>
      </c>
      <c r="K19" s="86">
        <f>SUM((D19/SUM(D19+E19+F19))/100)</f>
        <v>6.0000000000000001E-3</v>
      </c>
      <c r="L19" s="21">
        <f>COUNTIF($M$38:$M$177,C19)</f>
        <v>0</v>
      </c>
      <c r="N19" s="1"/>
      <c r="P19" s="2" t="s">
        <v>696</v>
      </c>
    </row>
    <row r="20" spans="2:16" ht="11.4" customHeight="1">
      <c r="B20" s="21">
        <v>12</v>
      </c>
      <c r="C20" s="92" t="s">
        <v>174</v>
      </c>
      <c r="D20" s="21">
        <f>COUNTIF($G$38:$G$177,C20)</f>
        <v>5</v>
      </c>
      <c r="E20" s="21">
        <f>COUNTIF($I$38:$I$177,C20)</f>
        <v>4</v>
      </c>
      <c r="F20" s="84">
        <f>SUM(COUNTIF($K$38:$K$177,C20)+COUNTIF($L$38:$L$177,C20))</f>
        <v>0</v>
      </c>
      <c r="G20" s="21">
        <f>SUM((D20*2)+(F20))</f>
        <v>10</v>
      </c>
      <c r="H20" s="21">
        <f>SUM(SUMIF($B$38:$B$177,C20,$C$38:$C$177)+SUMIF($D$38:$D$177,C20,$E$38:$E$177))</f>
        <v>223</v>
      </c>
      <c r="I20" s="21">
        <f>SUM(SUMIF($B$38:$B$177,C20,$E$38:$E$177)+SUMIF($D$38:$D$177,C20,$C$38:$C$177))</f>
        <v>256</v>
      </c>
      <c r="J20" s="85">
        <f>SUM(SUMIF($G$38:$G$177,C20,$H$38:$H$177)+SUMIF($I$38:$I$177,C20,$J$38:$J$177))</f>
        <v>-5</v>
      </c>
      <c r="K20" s="86">
        <f>SUM((D20/SUM(D20+E20+F20))/100)</f>
        <v>5.5555555555555558E-3</v>
      </c>
      <c r="L20" s="21">
        <f>COUNTIF($M$38:$M$177,C20)</f>
        <v>0</v>
      </c>
      <c r="N20" s="1"/>
      <c r="O20" s="1"/>
      <c r="P20" s="2" t="s">
        <v>697</v>
      </c>
    </row>
    <row r="21" spans="2:16" ht="11.4" customHeight="1">
      <c r="B21" s="21">
        <v>13</v>
      </c>
      <c r="C21" s="92" t="s">
        <v>168</v>
      </c>
      <c r="D21" s="21">
        <f>COUNTIF($G$38:$G$177,C21)</f>
        <v>5</v>
      </c>
      <c r="E21" s="21">
        <f>COUNTIF($I$38:$I$177,C21)</f>
        <v>4</v>
      </c>
      <c r="F21" s="84">
        <f>SUM(COUNTIF($K$38:$K$177,C21)+COUNTIF($L$38:$L$177,C21))</f>
        <v>0</v>
      </c>
      <c r="G21" s="21">
        <f>SUM((D21*2)+(F21))</f>
        <v>10</v>
      </c>
      <c r="H21" s="21">
        <f>SUM(SUMIF($B$38:$B$177,C21,$C$38:$C$177)+SUMIF($D$38:$D$177,C21,$E$38:$E$177))</f>
        <v>265</v>
      </c>
      <c r="I21" s="21">
        <f>SUM(SUMIF($B$38:$B$177,C21,$E$38:$E$177)+SUMIF($D$38:$D$177,C21,$C$38:$C$177))</f>
        <v>283</v>
      </c>
      <c r="J21" s="85">
        <f>SUM(SUMIF($G$38:$G$177,C21,$H$38:$H$177)+SUMIF($I$38:$I$177,C21,$J$38:$J$177))</f>
        <v>-18</v>
      </c>
      <c r="K21" s="86">
        <f>SUM((D21/SUM(D21+E21+F21))/100)</f>
        <v>5.5555555555555558E-3</v>
      </c>
      <c r="L21" s="21">
        <f>COUNTIF($M$38:$M$177,C21)</f>
        <v>0</v>
      </c>
      <c r="N21" s="1"/>
      <c r="O21" s="2" t="s">
        <v>329</v>
      </c>
    </row>
    <row r="22" spans="2:16" ht="11.4" customHeight="1">
      <c r="B22" s="21">
        <v>14</v>
      </c>
      <c r="C22" s="92" t="s">
        <v>643</v>
      </c>
      <c r="D22" s="21">
        <f>COUNTIF($G$38:$G$177,C22)</f>
        <v>5</v>
      </c>
      <c r="E22" s="21">
        <f>COUNTIF($I$38:$I$177,C22)</f>
        <v>5</v>
      </c>
      <c r="F22" s="84">
        <f>SUM(COUNTIF($K$38:$K$177,C22)+COUNTIF($L$38:$L$177,C22))</f>
        <v>0</v>
      </c>
      <c r="G22" s="21">
        <f>SUM((D22*2)+(F22))</f>
        <v>10</v>
      </c>
      <c r="H22" s="21">
        <f>SUM(SUMIF($B$38:$B$177,C22,$C$38:$C$177)+SUMIF($D$38:$D$177,C22,$E$38:$E$177))</f>
        <v>289</v>
      </c>
      <c r="I22" s="21">
        <f>SUM(SUMIF($B$38:$B$177,C22,$E$38:$E$177)+SUMIF($D$38:$D$177,C22,$C$38:$C$177))</f>
        <v>283</v>
      </c>
      <c r="J22" s="85">
        <f>SUM(SUMIF($G$38:$G$177,C22,$H$38:$H$177)+SUMIF($I$38:$I$177,C22,$J$38:$J$177))</f>
        <v>3</v>
      </c>
      <c r="K22" s="86">
        <f>SUM((D22/SUM(D22+E22+F22))/100)</f>
        <v>5.0000000000000001E-3</v>
      </c>
      <c r="L22" s="21">
        <f>COUNTIF($M$38:$M$177,C22)</f>
        <v>0</v>
      </c>
      <c r="N22" s="1"/>
      <c r="O22" s="1"/>
      <c r="P22" s="2" t="s">
        <v>301</v>
      </c>
    </row>
    <row r="23" spans="2:16" ht="11.4" customHeight="1">
      <c r="B23" s="21">
        <v>15</v>
      </c>
      <c r="C23" s="92" t="s">
        <v>640</v>
      </c>
      <c r="D23" s="21">
        <f>COUNTIF($G$38:$G$177,C23)</f>
        <v>4</v>
      </c>
      <c r="E23" s="21">
        <f>COUNTIF($I$38:$I$177,C23)</f>
        <v>5</v>
      </c>
      <c r="F23" s="84">
        <f>SUM(COUNTIF($K$38:$K$177,C23)+COUNTIF($L$38:$L$177,C23))</f>
        <v>0</v>
      </c>
      <c r="G23" s="21">
        <f>SUM((D23*2)+(F23))</f>
        <v>8</v>
      </c>
      <c r="H23" s="21">
        <f>SUM(SUMIF($B$38:$B$177,C23,$C$38:$C$177)+SUMIF($D$38:$D$177,C23,$E$38:$E$177))</f>
        <v>260</v>
      </c>
      <c r="I23" s="21">
        <f>SUM(SUMIF($B$38:$B$177,C23,$E$38:$E$177)+SUMIF($D$38:$D$177,C23,$C$38:$C$177))</f>
        <v>234</v>
      </c>
      <c r="J23" s="85">
        <f>SUM(SUMIF($G$38:$G$177,C23,$H$38:$H$177)+SUMIF($I$38:$I$177,C23,$J$38:$J$177))</f>
        <v>13</v>
      </c>
      <c r="K23" s="86">
        <f>SUM((D23/SUM(D23+E23+F23))/100)</f>
        <v>4.4444444444444444E-3</v>
      </c>
      <c r="L23" s="21">
        <f>COUNTIF($M$38:$M$177,C23)</f>
        <v>0</v>
      </c>
      <c r="N23" s="1"/>
      <c r="P23" s="2" t="s">
        <v>698</v>
      </c>
    </row>
    <row r="24" spans="2:16" ht="11.4" customHeight="1">
      <c r="B24" s="21">
        <v>16</v>
      </c>
      <c r="C24" s="92" t="s">
        <v>175</v>
      </c>
      <c r="D24" s="21">
        <f>COUNTIF($G$38:$G$177,C24)</f>
        <v>4</v>
      </c>
      <c r="E24" s="21">
        <f>COUNTIF($I$38:$I$177,C24)</f>
        <v>5</v>
      </c>
      <c r="F24" s="84">
        <f>SUM(COUNTIF($K$38:$K$177,C24)+COUNTIF($L$38:$L$177,C24))</f>
        <v>0</v>
      </c>
      <c r="G24" s="21">
        <f>SUM((D24*2)+(F24))</f>
        <v>8</v>
      </c>
      <c r="H24" s="21">
        <f>SUM(SUMIF($B$38:$B$177,C24,$C$38:$C$177)+SUMIF($D$38:$D$177,C24,$E$38:$E$177))</f>
        <v>322</v>
      </c>
      <c r="I24" s="21">
        <f>SUM(SUMIF($B$38:$B$177,C24,$E$38:$E$177)+SUMIF($D$38:$D$177,C24,$C$38:$C$177))</f>
        <v>280</v>
      </c>
      <c r="J24" s="85">
        <f>SUM(SUMIF($G$38:$G$177,C24,$H$38:$H$177)+SUMIF($I$38:$I$177,C24,$J$38:$J$177))</f>
        <v>5</v>
      </c>
      <c r="K24" s="86">
        <f>SUM((D24/SUM(D24+E24+F24))/100)</f>
        <v>4.4444444444444444E-3</v>
      </c>
      <c r="L24" s="21">
        <f>COUNTIF($M$38:$M$177,C24)</f>
        <v>0</v>
      </c>
      <c r="N24" s="1"/>
      <c r="O24" s="1"/>
      <c r="P24" s="2" t="s">
        <v>699</v>
      </c>
    </row>
    <row r="25" spans="2:16" ht="11.4" customHeight="1">
      <c r="B25" s="21">
        <v>17</v>
      </c>
      <c r="C25" s="92" t="s">
        <v>642</v>
      </c>
      <c r="D25" s="21">
        <f>COUNTIF($G$38:$G$177,C25)</f>
        <v>4</v>
      </c>
      <c r="E25" s="21">
        <f>COUNTIF($I$38:$I$177,C25)</f>
        <v>5</v>
      </c>
      <c r="F25" s="84">
        <f>SUM(COUNTIF($K$38:$K$177,C25)+COUNTIF($L$38:$L$177,C25))</f>
        <v>0</v>
      </c>
      <c r="G25" s="21">
        <f>SUM((D25*2)+(F25))</f>
        <v>8</v>
      </c>
      <c r="H25" s="21">
        <f>SUM(SUMIF($B$38:$B$177,C25,$C$38:$C$177)+SUMIF($D$38:$D$177,C25,$E$38:$E$177))</f>
        <v>255</v>
      </c>
      <c r="I25" s="21">
        <f>SUM(SUMIF($B$38:$B$177,C25,$E$38:$E$177)+SUMIF($D$38:$D$177,C25,$C$38:$C$177))</f>
        <v>260</v>
      </c>
      <c r="J25" s="85">
        <f>SUM(SUMIF($G$38:$G$177,C25,$H$38:$H$177)+SUMIF($I$38:$I$177,C25,$J$38:$J$177))</f>
        <v>-5</v>
      </c>
      <c r="K25" s="86">
        <f>SUM((D25/SUM(D25+E25+F25))/100)</f>
        <v>4.4444444444444444E-3</v>
      </c>
      <c r="L25" s="21">
        <f>COUNTIF($M$38:$M$177,C25)</f>
        <v>0</v>
      </c>
      <c r="N25" s="1"/>
      <c r="O25" s="2" t="s">
        <v>690</v>
      </c>
    </row>
    <row r="26" spans="2:16" ht="11.4" customHeight="1">
      <c r="B26" s="21">
        <v>18</v>
      </c>
      <c r="C26" s="92" t="s">
        <v>184</v>
      </c>
      <c r="D26" s="21">
        <f>COUNTIF($G$38:$G$177,C26)</f>
        <v>4</v>
      </c>
      <c r="E26" s="21">
        <f>COUNTIF($I$38:$I$177,C26)</f>
        <v>5</v>
      </c>
      <c r="F26" s="84">
        <f>SUM(COUNTIF($K$38:$K$177,C26)+COUNTIF($L$38:$L$177,C26))</f>
        <v>0</v>
      </c>
      <c r="G26" s="21">
        <f>SUM((D26*2)+(F26))</f>
        <v>8</v>
      </c>
      <c r="H26" s="21">
        <f>SUM(SUMIF($B$38:$B$177,C26,$C$38:$C$177)+SUMIF($D$38:$D$177,C26,$E$38:$E$177))</f>
        <v>238</v>
      </c>
      <c r="I26" s="21">
        <f>SUM(SUMIF($B$38:$B$177,C26,$E$38:$E$177)+SUMIF($D$38:$D$177,C26,$C$38:$C$177))</f>
        <v>291</v>
      </c>
      <c r="J26" s="85">
        <f>SUM(SUMIF($G$38:$G$177,C26,$H$38:$H$177)+SUMIF($I$38:$I$177,C26,$J$38:$J$177))</f>
        <v>-37</v>
      </c>
      <c r="K26" s="86">
        <f>SUM((D26/SUM(D26+E26+F26))/100)</f>
        <v>4.4444444444444444E-3</v>
      </c>
      <c r="L26" s="21">
        <f>COUNTIF($M$38:$M$177,C26)</f>
        <v>0</v>
      </c>
      <c r="N26" s="1"/>
      <c r="O26" s="1"/>
      <c r="P26" s="2" t="s">
        <v>303</v>
      </c>
    </row>
    <row r="27" spans="2:16" ht="11.4" customHeight="1">
      <c r="B27" s="21">
        <v>19</v>
      </c>
      <c r="C27" s="92" t="s">
        <v>639</v>
      </c>
      <c r="D27" s="21">
        <f>COUNTIF($G$38:$G$177,C27)</f>
        <v>4</v>
      </c>
      <c r="E27" s="21">
        <f>COUNTIF($I$38:$I$177,C27)</f>
        <v>6</v>
      </c>
      <c r="F27" s="84">
        <f>SUM(COUNTIF($K$38:$K$177,C27)+COUNTIF($L$38:$L$177,C27))</f>
        <v>0</v>
      </c>
      <c r="G27" s="21">
        <f>SUM((D27*2)+(F27))</f>
        <v>8</v>
      </c>
      <c r="H27" s="21">
        <f>SUM(SUMIF($B$38:$B$177,C27,$C$38:$C$177)+SUMIF($D$38:$D$177,C27,$E$38:$E$177))</f>
        <v>294</v>
      </c>
      <c r="I27" s="21">
        <f>SUM(SUMIF($B$38:$B$177,C27,$E$38:$E$177)+SUMIF($D$38:$D$177,C27,$C$38:$C$177))</f>
        <v>277</v>
      </c>
      <c r="J27" s="85">
        <f>SUM(SUMIF($G$38:$G$177,C27,$H$38:$H$177)+SUMIF($I$38:$I$177,C27,$J$38:$J$177))</f>
        <v>-10</v>
      </c>
      <c r="K27" s="86">
        <f>SUM((D27/SUM(D27+E27+F27))/100)</f>
        <v>4.0000000000000001E-3</v>
      </c>
      <c r="L27" s="21">
        <f>COUNTIF($M$38:$M$177,C27)</f>
        <v>0</v>
      </c>
      <c r="N27" s="1"/>
      <c r="P27" s="2" t="s">
        <v>311</v>
      </c>
    </row>
    <row r="28" spans="2:16" ht="11.4" customHeight="1">
      <c r="B28" s="21">
        <v>20</v>
      </c>
      <c r="C28" s="92" t="s">
        <v>179</v>
      </c>
      <c r="D28" s="21">
        <f>COUNTIF($G$38:$G$177,C28)</f>
        <v>4</v>
      </c>
      <c r="E28" s="21">
        <f>COUNTIF($I$38:$I$177,C28)</f>
        <v>6</v>
      </c>
      <c r="F28" s="84">
        <f>SUM(COUNTIF($K$38:$K$177,C28)+COUNTIF($L$38:$L$177,C28))</f>
        <v>0</v>
      </c>
      <c r="G28" s="21">
        <f>SUM((D28*2)+(F28))</f>
        <v>8</v>
      </c>
      <c r="H28" s="21">
        <f>SUM(SUMIF($B$38:$B$177,C28,$C$38:$C$177)+SUMIF($D$38:$D$177,C28,$E$38:$E$177))</f>
        <v>262</v>
      </c>
      <c r="I28" s="21">
        <f>SUM(SUMIF($B$38:$B$177,C28,$E$38:$E$177)+SUMIF($D$38:$D$177,C28,$C$38:$C$177))</f>
        <v>252</v>
      </c>
      <c r="J28" s="85">
        <f>SUM(SUMIF($G$38:$G$177,C28,$H$38:$H$177)+SUMIF($I$38:$I$177,C28,$J$38:$J$177))</f>
        <v>2</v>
      </c>
      <c r="K28" s="86">
        <f>SUM((D28/SUM(D28+E28+F28))/100)</f>
        <v>4.0000000000000001E-3</v>
      </c>
      <c r="L28" s="21">
        <f>COUNTIF($M$38:$M$177,C28)</f>
        <v>0</v>
      </c>
      <c r="N28" s="1"/>
      <c r="O28" s="1"/>
      <c r="P28" s="2" t="s">
        <v>312</v>
      </c>
    </row>
    <row r="29" spans="2:16" ht="11.4" customHeight="1">
      <c r="B29" s="21">
        <v>21</v>
      </c>
      <c r="C29" s="92" t="s">
        <v>169</v>
      </c>
      <c r="D29" s="21">
        <f>COUNTIF($G$38:$G$177,C29)</f>
        <v>4</v>
      </c>
      <c r="E29" s="21">
        <f>COUNTIF($I$38:$I$177,C29)</f>
        <v>6</v>
      </c>
      <c r="F29" s="84">
        <f>SUM(COUNTIF($K$38:$K$177,C29)+COUNTIF($L$38:$L$177,C29))</f>
        <v>0</v>
      </c>
      <c r="G29" s="21">
        <f>SUM((D29*2)+(F29))</f>
        <v>8</v>
      </c>
      <c r="H29" s="21">
        <f>SUM(SUMIF($B$38:$B$177,C29,$C$38:$C$177)+SUMIF($D$38:$D$177,C29,$E$38:$E$177))</f>
        <v>260</v>
      </c>
      <c r="I29" s="21">
        <f>SUM(SUMIF($B$38:$B$177,C29,$E$38:$E$177)+SUMIF($D$38:$D$177,C29,$C$38:$C$177))</f>
        <v>291</v>
      </c>
      <c r="J29" s="85">
        <f>SUM(SUMIF($G$38:$G$177,C29,$H$38:$H$177)+SUMIF($I$38:$I$177,C29,$J$38:$J$177))</f>
        <v>-27</v>
      </c>
      <c r="K29" s="86">
        <f>SUM((D29/SUM(D29+E29+F29))/100)</f>
        <v>4.0000000000000001E-3</v>
      </c>
      <c r="L29" s="21">
        <f>COUNTIF($M$38:$M$177,C29)</f>
        <v>0</v>
      </c>
      <c r="N29" s="1"/>
      <c r="O29" s="2" t="s">
        <v>330</v>
      </c>
    </row>
    <row r="30" spans="2:16" ht="11.4" customHeight="1">
      <c r="B30" s="21">
        <v>22</v>
      </c>
      <c r="C30" s="92" t="s">
        <v>644</v>
      </c>
      <c r="D30" s="21">
        <f>COUNTIF($G$38:$G$177,C30)</f>
        <v>3</v>
      </c>
      <c r="E30" s="21">
        <f>COUNTIF($I$38:$I$177,C30)</f>
        <v>7</v>
      </c>
      <c r="F30" s="84">
        <f>SUM(COUNTIF($K$38:$K$177,C30)+COUNTIF($L$38:$L$177,C30))</f>
        <v>0</v>
      </c>
      <c r="G30" s="21">
        <f>SUM((D30*2)+(F30))</f>
        <v>6</v>
      </c>
      <c r="H30" s="21">
        <f>SUM(SUMIF($B$38:$B$177,C30,$C$38:$C$177)+SUMIF($D$38:$D$177,C30,$E$38:$E$177))</f>
        <v>243</v>
      </c>
      <c r="I30" s="21">
        <f>SUM(SUMIF($B$38:$B$177,C30,$E$38:$E$177)+SUMIF($D$38:$D$177,C30,$C$38:$C$177))</f>
        <v>256</v>
      </c>
      <c r="J30" s="85">
        <f>SUM(SUMIF($G$38:$G$177,C30,$H$38:$H$177)+SUMIF($I$38:$I$177,C30,$J$38:$J$177))</f>
        <v>-38</v>
      </c>
      <c r="K30" s="86">
        <f>SUM((D30/SUM(D30+E30+F30))/100)</f>
        <v>3.0000000000000001E-3</v>
      </c>
      <c r="L30" s="21">
        <f>COUNTIF($M$38:$M$177,C30)</f>
        <v>0</v>
      </c>
      <c r="N30" s="1"/>
      <c r="O30" s="1"/>
      <c r="P30" s="2" t="s">
        <v>301</v>
      </c>
    </row>
    <row r="31" spans="2:16" ht="11.4" customHeight="1">
      <c r="B31" s="21">
        <v>23</v>
      </c>
      <c r="C31" s="92" t="s">
        <v>263</v>
      </c>
      <c r="D31" s="21">
        <f>COUNTIF($G$38:$G$177,C31)</f>
        <v>2</v>
      </c>
      <c r="E31" s="21">
        <f>COUNTIF($I$38:$I$177,C31)</f>
        <v>8</v>
      </c>
      <c r="F31" s="84">
        <f>SUM(COUNTIF($K$38:$K$177,C31)+COUNTIF($L$38:$L$177,C31))</f>
        <v>0</v>
      </c>
      <c r="G31" s="21">
        <f>SUM((D31*2)+(F31))</f>
        <v>4</v>
      </c>
      <c r="H31" s="21">
        <f>SUM(SUMIF($B$38:$B$177,C31,$C$38:$C$177)+SUMIF($D$38:$D$177,C31,$E$38:$E$177))</f>
        <v>183</v>
      </c>
      <c r="I31" s="21">
        <f>SUM(SUMIF($B$38:$B$177,C31,$E$38:$E$177)+SUMIF($D$38:$D$177,C31,$C$38:$C$177))</f>
        <v>298</v>
      </c>
      <c r="J31" s="85">
        <f>SUM(SUMIF($G$38:$G$177,C31,$H$38:$H$177)+SUMIF($I$38:$I$177,C31,$J$38:$J$177))</f>
        <v>-90</v>
      </c>
      <c r="K31" s="86">
        <f>SUM((D31/SUM(D31+E31+F31))/100)</f>
        <v>2E-3</v>
      </c>
      <c r="L31" s="21">
        <f>COUNTIF($M$38:$M$177,C31)</f>
        <v>0</v>
      </c>
      <c r="P31" s="2" t="s">
        <v>700</v>
      </c>
    </row>
    <row r="32" spans="2:16" ht="11.4" customHeight="1">
      <c r="B32" s="21">
        <v>24</v>
      </c>
      <c r="C32" s="92" t="s">
        <v>339</v>
      </c>
      <c r="D32" s="21">
        <f>COUNTIF($G$38:$G$177,C32)</f>
        <v>0</v>
      </c>
      <c r="E32" s="21">
        <f>COUNTIF($I$38:$I$177,C32)</f>
        <v>9</v>
      </c>
      <c r="F32" s="84">
        <f>SUM(COUNTIF($K$38:$K$177,C32)+COUNTIF($L$38:$L$177,C32))</f>
        <v>0</v>
      </c>
      <c r="G32" s="21">
        <f>SUM((D32*2)+(F32))</f>
        <v>0</v>
      </c>
      <c r="H32" s="21">
        <f>SUM(SUMIF($B$38:$B$177,C32,$C$38:$C$177)+SUMIF($D$38:$D$177,C32,$E$38:$E$177))</f>
        <v>114</v>
      </c>
      <c r="I32" s="21">
        <f>SUM(SUMIF($B$38:$B$177,C32,$E$38:$E$177)+SUMIF($D$38:$D$177,C32,$C$38:$C$177))</f>
        <v>283</v>
      </c>
      <c r="J32" s="85">
        <f>SUM(SUMIF($G$38:$G$177,C32,$H$38:$H$177)+SUMIF($I$38:$I$177,C32,$J$38:$J$177))</f>
        <v>-130</v>
      </c>
      <c r="K32" s="86">
        <f>SUM((D32/SUM(D32+E32+F32))/100)</f>
        <v>0</v>
      </c>
      <c r="L32" s="21">
        <f>COUNTIF($M$38:$M$177,C32)</f>
        <v>0</v>
      </c>
      <c r="O32" s="2" t="s">
        <v>319</v>
      </c>
    </row>
    <row r="33" spans="1:51" ht="11.4" customHeight="1">
      <c r="B33" s="21">
        <v>25</v>
      </c>
      <c r="C33" s="95" t="s">
        <v>341</v>
      </c>
      <c r="D33" s="21">
        <f>COUNTIF($G$38:$G$177,C33)</f>
        <v>0</v>
      </c>
      <c r="E33" s="21">
        <f>COUNTIF($I$38:$I$177,C33)</f>
        <v>9</v>
      </c>
      <c r="F33" s="84">
        <f>SUM(COUNTIF($K$38:$K$177,C33)+COUNTIF($L$38:$L$177,C33))</f>
        <v>0</v>
      </c>
      <c r="G33" s="21">
        <f>SUM((D33*2)+(F33))</f>
        <v>0</v>
      </c>
      <c r="H33" s="21">
        <f>SUM(SUMIF($B$38:$B$177,C33,$C$38:$C$177)+SUMIF($D$38:$D$177,C33,$E$38:$E$177))</f>
        <v>33</v>
      </c>
      <c r="I33" s="21">
        <f>SUM(SUMIF($B$38:$B$177,C33,$E$38:$E$177)+SUMIF($D$38:$D$177,C33,$C$38:$C$177))</f>
        <v>402</v>
      </c>
      <c r="J33" s="85">
        <f>SUM(SUMIF($G$38:$G$177,C33,$H$38:$H$177)+SUMIF($I$38:$I$177,C33,$J$38:$J$177))</f>
        <v>-135</v>
      </c>
      <c r="K33" s="86">
        <f>SUM((D33/SUM(D33+E33+F33))/100)</f>
        <v>0</v>
      </c>
      <c r="L33" s="21">
        <f>COUNTIF($M$38:$M$177,C33)</f>
        <v>0</v>
      </c>
      <c r="O33" s="1"/>
      <c r="P33" s="2" t="s">
        <v>302</v>
      </c>
    </row>
    <row r="34" spans="1:51" ht="11.4" customHeight="1">
      <c r="B34" s="21">
        <v>26</v>
      </c>
      <c r="C34" s="92" t="s">
        <v>172</v>
      </c>
      <c r="D34" s="21">
        <f>COUNTIF($G$38:$G$177,C34)</f>
        <v>0</v>
      </c>
      <c r="E34" s="21">
        <f>COUNTIF($I$38:$I$177,C34)</f>
        <v>10</v>
      </c>
      <c r="F34" s="84">
        <f>SUM(COUNTIF($K$38:$K$177,C34)+COUNTIF($L$38:$L$177,C34))</f>
        <v>0</v>
      </c>
      <c r="G34" s="21">
        <f>SUM((D34*2)+(F34))</f>
        <v>0</v>
      </c>
      <c r="H34" s="21">
        <f>SUM(SUMIF($B$38:$B$177,C34,$C$38:$C$177)+SUMIF($D$38:$D$177,C34,$E$38:$E$177))</f>
        <v>183</v>
      </c>
      <c r="I34" s="21">
        <f>SUM(SUMIF($B$38:$B$177,C34,$E$38:$E$177)+SUMIF($D$38:$D$177,C34,$C$38:$C$177))</f>
        <v>365</v>
      </c>
      <c r="J34" s="85">
        <f>SUM(SUMIF($G$38:$G$177,C34,$H$38:$H$177)+SUMIF($I$38:$I$177,C34,$J$38:$J$177))</f>
        <v>-123</v>
      </c>
      <c r="K34" s="86">
        <f>SUM((D34/SUM(D34+E34+F34))/100)</f>
        <v>0</v>
      </c>
      <c r="L34" s="21">
        <f>COUNTIF($M$38:$M$177,C34)</f>
        <v>0</v>
      </c>
      <c r="P34" s="2" t="s">
        <v>311</v>
      </c>
    </row>
    <row r="35" spans="1:51" ht="11.4" customHeight="1">
      <c r="B35" s="21">
        <v>27</v>
      </c>
      <c r="C35" s="92" t="s">
        <v>182</v>
      </c>
      <c r="D35" s="21">
        <f>COUNTIF($G$38:$G$177,C35)</f>
        <v>0</v>
      </c>
      <c r="E35" s="21">
        <f>COUNTIF($I$38:$I$177,C35)</f>
        <v>10</v>
      </c>
      <c r="F35" s="84">
        <f>SUM(COUNTIF($K$38:$K$177,C35)+COUNTIF($L$38:$L$177,C35))</f>
        <v>0</v>
      </c>
      <c r="G35" s="21">
        <f>SUM((D35*2)+(F35))</f>
        <v>0</v>
      </c>
      <c r="H35" s="21">
        <f>SUM(SUMIF($B$38:$B$177,C35,$C$38:$C$177)+SUMIF($D$38:$D$177,C35,$E$38:$E$177))</f>
        <v>131</v>
      </c>
      <c r="I35" s="21">
        <f>SUM(SUMIF($B$38:$B$177,C35,$E$38:$E$177)+SUMIF($D$38:$D$177,C35,$C$38:$C$177))</f>
        <v>368</v>
      </c>
      <c r="J35" s="85">
        <f>SUM(SUMIF($G$38:$G$177,C35,$H$38:$H$177)+SUMIF($I$38:$I$177,C35,$J$38:$J$177))</f>
        <v>-132</v>
      </c>
      <c r="K35" s="86">
        <f>SUM((D35/SUM(D35+E35+F35))/100)</f>
        <v>0</v>
      </c>
      <c r="L35" s="21">
        <f>COUNTIF($M$38:$M$177,C35)</f>
        <v>0</v>
      </c>
      <c r="O35" s="1"/>
      <c r="P35" s="2" t="s">
        <v>312</v>
      </c>
    </row>
    <row r="36" spans="1:51" ht="11.4" customHeight="1">
      <c r="O36" s="2" t="s">
        <v>691</v>
      </c>
    </row>
    <row r="37" spans="1:51" ht="11.4" customHeight="1">
      <c r="A37" s="18" t="s">
        <v>149</v>
      </c>
      <c r="B37" s="18" t="s">
        <v>122</v>
      </c>
      <c r="C37" s="22" t="s">
        <v>125</v>
      </c>
      <c r="D37" s="18" t="s">
        <v>123</v>
      </c>
      <c r="E37" s="22" t="s">
        <v>125</v>
      </c>
      <c r="F37" s="27" t="s">
        <v>120</v>
      </c>
      <c r="G37" s="22" t="s">
        <v>225</v>
      </c>
      <c r="H37" s="22" t="s">
        <v>223</v>
      </c>
      <c r="I37" s="22" t="s">
        <v>226</v>
      </c>
      <c r="J37" s="22" t="s">
        <v>223</v>
      </c>
      <c r="K37" s="22" t="s">
        <v>227</v>
      </c>
      <c r="L37" s="22" t="s">
        <v>227</v>
      </c>
      <c r="M37" s="28" t="s">
        <v>224</v>
      </c>
      <c r="O37" s="1"/>
      <c r="P37" s="2" t="s">
        <v>701</v>
      </c>
    </row>
    <row r="38" spans="1:51" ht="11.4" customHeight="1">
      <c r="A38" s="91" t="s">
        <v>446</v>
      </c>
      <c r="B38" s="92" t="s">
        <v>299</v>
      </c>
      <c r="C38" s="109">
        <v>0</v>
      </c>
      <c r="D38" s="92" t="s">
        <v>174</v>
      </c>
      <c r="E38" s="109">
        <v>0</v>
      </c>
      <c r="F38" s="94" t="s">
        <v>447</v>
      </c>
      <c r="G38" s="23" t="str">
        <f>IF(C38&lt;&gt;E38,IF(C38&gt;E38,B38,D38),"")</f>
        <v/>
      </c>
      <c r="H38" s="23">
        <f>IF(C38&gt;E38,IF(SUM(C38-E38)&gt;15,15,SUM(C38-E38)),IF(SUM(E38-C38)&gt;15,15,SUM(E38-C38)))</f>
        <v>0</v>
      </c>
      <c r="I38" s="24" t="str">
        <f>IF(C38&lt;&gt;E38,IF(C38&lt;E38,B38,D38),"")</f>
        <v/>
      </c>
      <c r="J38" s="24">
        <f>IF(C38&lt;E38,IF(SUM(C38-E38)&lt;-15,-15,SUM(C38-E38)),IF(SUM(E38-C38)&lt;-15,-15,SUM(E38-C38)))</f>
        <v>0</v>
      </c>
      <c r="K38" s="24"/>
      <c r="L38" s="24"/>
      <c r="M38" s="21" t="str">
        <f>IF(C38=15,IF(E38=0,D38,""),IF(E38=15,IF(C38=0,B38,""),""))</f>
        <v/>
      </c>
      <c r="O38" s="2" t="s">
        <v>692</v>
      </c>
    </row>
    <row r="39" spans="1:51" ht="11.4" customHeight="1">
      <c r="A39" s="91" t="s">
        <v>520</v>
      </c>
      <c r="B39" s="92" t="s">
        <v>341</v>
      </c>
      <c r="C39" s="109">
        <v>2</v>
      </c>
      <c r="D39" s="92" t="s">
        <v>179</v>
      </c>
      <c r="E39" s="109">
        <v>29</v>
      </c>
      <c r="F39" s="94" t="s">
        <v>427</v>
      </c>
      <c r="G39" s="23" t="str">
        <f t="shared" ref="G39:G102" si="0">IF(C39&lt;&gt;E39,IF(C39&gt;E39,B39,D39),"")</f>
        <v>BRG6B1</v>
      </c>
      <c r="H39" s="23">
        <f t="shared" ref="H39:H102" si="1">IF(C39&gt;E39,IF(SUM(C39-E39)&gt;15,15,SUM(C39-E39)),IF(SUM(E39-C39)&gt;15,15,SUM(E39-C39)))</f>
        <v>15</v>
      </c>
      <c r="I39" s="24" t="str">
        <f t="shared" ref="I39:I102" si="2">IF(C39&lt;&gt;E39,IF(C39&lt;E39,B39,D39),"")</f>
        <v>TRN6B1</v>
      </c>
      <c r="J39" s="24">
        <f t="shared" ref="J39:J102" si="3">IF(C39&lt;E39,IF(SUM(C39-E39)&lt;-15,-15,SUM(C39-E39)),IF(SUM(E39-C39)&lt;-15,-15,SUM(E39-C39)))</f>
        <v>-15</v>
      </c>
      <c r="K39" s="24"/>
      <c r="L39" s="24"/>
      <c r="M39" s="21" t="str">
        <f t="shared" ref="M39:M102" si="4">IF(C39=15,IF(E39=0,D39,""),IF(E39=15,IF(C39=0,B39,""),""))</f>
        <v/>
      </c>
      <c r="P39" s="2" t="s">
        <v>301</v>
      </c>
    </row>
    <row r="40" spans="1:51" s="25" customFormat="1" ht="11.4" customHeight="1">
      <c r="A40" s="91" t="s">
        <v>591</v>
      </c>
      <c r="B40" s="92" t="s">
        <v>639</v>
      </c>
      <c r="C40" s="109">
        <v>20</v>
      </c>
      <c r="D40" s="92" t="s">
        <v>173</v>
      </c>
      <c r="E40" s="109">
        <v>36</v>
      </c>
      <c r="F40" s="94" t="s">
        <v>413</v>
      </c>
      <c r="G40" s="23" t="str">
        <f t="shared" si="0"/>
        <v>JUD6B1</v>
      </c>
      <c r="H40" s="23">
        <f t="shared" si="1"/>
        <v>15</v>
      </c>
      <c r="I40" s="24" t="str">
        <f t="shared" si="2"/>
        <v>HSP6B2</v>
      </c>
      <c r="J40" s="24">
        <f t="shared" si="3"/>
        <v>-15</v>
      </c>
      <c r="K40" s="24"/>
      <c r="L40" s="24"/>
      <c r="M40" s="21" t="str">
        <f t="shared" si="4"/>
        <v/>
      </c>
      <c r="N40" s="2"/>
      <c r="O40" s="2"/>
      <c r="P40" s="2" t="s">
        <v>704</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s="25" customFormat="1" ht="11.4" customHeight="1">
      <c r="A41" s="91" t="s">
        <v>591</v>
      </c>
      <c r="B41" s="92" t="s">
        <v>220</v>
      </c>
      <c r="C41" s="109">
        <v>23</v>
      </c>
      <c r="D41" s="92" t="s">
        <v>640</v>
      </c>
      <c r="E41" s="109">
        <v>21</v>
      </c>
      <c r="F41" s="94" t="s">
        <v>420</v>
      </c>
      <c r="G41" s="23" t="str">
        <f t="shared" si="0"/>
        <v>SJN6B1</v>
      </c>
      <c r="H41" s="23">
        <f t="shared" si="1"/>
        <v>2</v>
      </c>
      <c r="I41" s="24" t="str">
        <f t="shared" si="2"/>
        <v>NDA6B2</v>
      </c>
      <c r="J41" s="24">
        <f t="shared" si="3"/>
        <v>-2</v>
      </c>
      <c r="K41" s="24"/>
      <c r="L41" s="24"/>
      <c r="M41" s="21" t="str">
        <f t="shared" si="4"/>
        <v/>
      </c>
      <c r="N41" s="2"/>
      <c r="O41" s="2"/>
      <c r="P41" s="2" t="s">
        <v>705</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s="25" customFormat="1" ht="11.4" customHeight="1">
      <c r="A42" s="91" t="s">
        <v>591</v>
      </c>
      <c r="B42" s="92" t="s">
        <v>641</v>
      </c>
      <c r="C42" s="109">
        <v>34</v>
      </c>
      <c r="D42" s="92" t="s">
        <v>183</v>
      </c>
      <c r="E42" s="109">
        <v>31</v>
      </c>
      <c r="F42" s="94" t="s">
        <v>424</v>
      </c>
      <c r="G42" s="23" t="str">
        <f t="shared" si="0"/>
        <v>SCL6B1</v>
      </c>
      <c r="H42" s="23">
        <f t="shared" si="1"/>
        <v>3</v>
      </c>
      <c r="I42" s="24" t="str">
        <f t="shared" si="2"/>
        <v>JUD6B2</v>
      </c>
      <c r="J42" s="24">
        <f t="shared" si="3"/>
        <v>-3</v>
      </c>
      <c r="K42" s="24"/>
      <c r="L42" s="24"/>
      <c r="M42" s="21" t="str">
        <f t="shared" si="4"/>
        <v/>
      </c>
      <c r="N42" s="2"/>
      <c r="O42" s="2" t="s">
        <v>693</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s="25" customFormat="1" ht="11.4" customHeight="1">
      <c r="A43" s="91" t="s">
        <v>609</v>
      </c>
      <c r="B43" s="92" t="s">
        <v>170</v>
      </c>
      <c r="C43" s="109">
        <v>36</v>
      </c>
      <c r="D43" s="92" t="s">
        <v>171</v>
      </c>
      <c r="E43" s="109">
        <v>25</v>
      </c>
      <c r="F43" s="94" t="s">
        <v>410</v>
      </c>
      <c r="G43" s="23" t="str">
        <f t="shared" si="0"/>
        <v>CTK6B1</v>
      </c>
      <c r="H43" s="23">
        <f t="shared" si="1"/>
        <v>11</v>
      </c>
      <c r="I43" s="24" t="str">
        <f t="shared" si="2"/>
        <v>HSP6B1</v>
      </c>
      <c r="J43" s="24">
        <f t="shared" si="3"/>
        <v>-11</v>
      </c>
      <c r="K43" s="24"/>
      <c r="L43" s="24"/>
      <c r="M43" s="21" t="str">
        <f t="shared" si="4"/>
        <v/>
      </c>
      <c r="N43" s="2"/>
      <c r="O43" s="2"/>
      <c r="P43" s="2" t="s">
        <v>301</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s="25" customFormat="1" ht="11.4" customHeight="1">
      <c r="A44" s="91" t="s">
        <v>609</v>
      </c>
      <c r="B44" s="92" t="s">
        <v>642</v>
      </c>
      <c r="C44" s="109">
        <v>43</v>
      </c>
      <c r="D44" s="92" t="s">
        <v>175</v>
      </c>
      <c r="E44" s="109">
        <v>31</v>
      </c>
      <c r="F44" s="94" t="s">
        <v>421</v>
      </c>
      <c r="G44" s="23" t="str">
        <f t="shared" si="0"/>
        <v>JOE6B2</v>
      </c>
      <c r="H44" s="23">
        <f t="shared" si="1"/>
        <v>12</v>
      </c>
      <c r="I44" s="24" t="str">
        <f t="shared" si="2"/>
        <v>CTK6B2</v>
      </c>
      <c r="J44" s="24">
        <f t="shared" si="3"/>
        <v>-12</v>
      </c>
      <c r="K44" s="24"/>
      <c r="L44" s="24"/>
      <c r="M44" s="21" t="str">
        <f t="shared" si="4"/>
        <v/>
      </c>
      <c r="N44" s="2"/>
      <c r="O44" s="2"/>
      <c r="P44" s="2" t="s">
        <v>702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s="25" customFormat="1" ht="11.4" customHeight="1">
      <c r="A45" s="91" t="s">
        <v>609</v>
      </c>
      <c r="B45" s="92" t="s">
        <v>643</v>
      </c>
      <c r="C45" s="109">
        <v>20</v>
      </c>
      <c r="D45" s="92" t="s">
        <v>644</v>
      </c>
      <c r="E45" s="109">
        <v>16</v>
      </c>
      <c r="F45" s="94" t="s">
        <v>424</v>
      </c>
      <c r="G45" s="23" t="str">
        <f t="shared" si="0"/>
        <v>SCL6B2</v>
      </c>
      <c r="H45" s="23">
        <f t="shared" si="1"/>
        <v>4</v>
      </c>
      <c r="I45" s="24" t="str">
        <f t="shared" si="2"/>
        <v>IHM6B2</v>
      </c>
      <c r="J45" s="24">
        <f t="shared" si="3"/>
        <v>-4</v>
      </c>
      <c r="K45" s="24"/>
      <c r="L45" s="24"/>
      <c r="M45" s="21" t="str">
        <f t="shared" si="4"/>
        <v/>
      </c>
      <c r="N45" s="2"/>
      <c r="O45" s="2"/>
      <c r="P45" s="2" t="s">
        <v>703</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s="25" customFormat="1" ht="11.4" customHeight="1">
      <c r="A46" s="91" t="s">
        <v>609</v>
      </c>
      <c r="B46" s="92" t="s">
        <v>263</v>
      </c>
      <c r="C46" s="109">
        <v>15</v>
      </c>
      <c r="D46" s="92" t="s">
        <v>278</v>
      </c>
      <c r="E46" s="109">
        <v>27</v>
      </c>
      <c r="F46" s="94" t="s">
        <v>420</v>
      </c>
      <c r="G46" s="23" t="str">
        <f t="shared" si="0"/>
        <v>SCS6B1</v>
      </c>
      <c r="H46" s="23">
        <f t="shared" si="1"/>
        <v>12</v>
      </c>
      <c r="I46" s="24" t="str">
        <f t="shared" si="2"/>
        <v>SJN6B2</v>
      </c>
      <c r="J46" s="24">
        <f t="shared" si="3"/>
        <v>-12</v>
      </c>
      <c r="K46" s="24"/>
      <c r="L46" s="24"/>
      <c r="M46" s="21" t="str">
        <f t="shared" si="4"/>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s="25" customFormat="1" ht="11.4" customHeight="1">
      <c r="A47" s="91" t="s">
        <v>610</v>
      </c>
      <c r="B47" s="92" t="s">
        <v>168</v>
      </c>
      <c r="C47" s="109">
        <v>35</v>
      </c>
      <c r="D47" s="92" t="s">
        <v>339</v>
      </c>
      <c r="E47" s="109">
        <v>15</v>
      </c>
      <c r="F47" s="94" t="s">
        <v>415</v>
      </c>
      <c r="G47" s="23" t="str">
        <f t="shared" si="0"/>
        <v>OLA6B1</v>
      </c>
      <c r="H47" s="23">
        <f t="shared" si="1"/>
        <v>15</v>
      </c>
      <c r="I47" s="24" t="str">
        <f t="shared" si="2"/>
        <v>NDA6B1</v>
      </c>
      <c r="J47" s="24">
        <f t="shared" si="3"/>
        <v>-15</v>
      </c>
      <c r="K47" s="24"/>
      <c r="L47" s="24"/>
      <c r="M47" s="21" t="str">
        <f t="shared" si="4"/>
        <v/>
      </c>
      <c r="N47" s="2"/>
      <c r="O47" s="2" t="s">
        <v>793</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s="25" customFormat="1" ht="11.4" customHeight="1">
      <c r="A48" s="91" t="s">
        <v>610</v>
      </c>
      <c r="B48" s="92" t="s">
        <v>172</v>
      </c>
      <c r="C48" s="109">
        <v>29</v>
      </c>
      <c r="D48" s="92" t="s">
        <v>177</v>
      </c>
      <c r="E48" s="109">
        <v>39</v>
      </c>
      <c r="F48" s="94" t="s">
        <v>423</v>
      </c>
      <c r="G48" s="23" t="str">
        <f t="shared" si="0"/>
        <v>JOE6B1</v>
      </c>
      <c r="H48" s="23">
        <f t="shared" si="1"/>
        <v>10</v>
      </c>
      <c r="I48" s="24" t="str">
        <f t="shared" si="2"/>
        <v>SPC6B2</v>
      </c>
      <c r="J48" s="24">
        <f t="shared" si="3"/>
        <v>-10</v>
      </c>
      <c r="K48" s="24"/>
      <c r="L48" s="24"/>
      <c r="M48" s="21" t="str">
        <f t="shared" si="4"/>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s="25" customFormat="1" ht="11.4" customHeight="1">
      <c r="A49" s="91" t="s">
        <v>450</v>
      </c>
      <c r="B49" s="92" t="s">
        <v>185</v>
      </c>
      <c r="C49" s="109">
        <v>42</v>
      </c>
      <c r="D49" s="92" t="s">
        <v>182</v>
      </c>
      <c r="E49" s="109">
        <v>15</v>
      </c>
      <c r="F49" s="94" t="s">
        <v>422</v>
      </c>
      <c r="G49" s="23" t="str">
        <f t="shared" si="0"/>
        <v>JUD6B3</v>
      </c>
      <c r="H49" s="23">
        <f t="shared" si="1"/>
        <v>15</v>
      </c>
      <c r="I49" s="24" t="str">
        <f t="shared" si="2"/>
        <v>STM6B1</v>
      </c>
      <c r="J49" s="24">
        <f t="shared" si="3"/>
        <v>-15</v>
      </c>
      <c r="K49" s="24"/>
      <c r="L49" s="24"/>
      <c r="M49" s="21" t="str">
        <f t="shared" si="4"/>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s="25" customFormat="1" ht="11.4" customHeight="1">
      <c r="A50" s="91" t="s">
        <v>450</v>
      </c>
      <c r="B50" s="92" t="s">
        <v>184</v>
      </c>
      <c r="C50" s="109">
        <v>25</v>
      </c>
      <c r="D50" s="92" t="s">
        <v>176</v>
      </c>
      <c r="E50" s="109">
        <v>23</v>
      </c>
      <c r="F50" s="94" t="s">
        <v>415</v>
      </c>
      <c r="G50" s="23" t="str">
        <f t="shared" si="0"/>
        <v>OLA6B2</v>
      </c>
      <c r="H50" s="23">
        <f t="shared" si="1"/>
        <v>2</v>
      </c>
      <c r="I50" s="24" t="str">
        <f t="shared" si="2"/>
        <v>IHM6B1</v>
      </c>
      <c r="J50" s="24">
        <f t="shared" si="3"/>
        <v>-2</v>
      </c>
      <c r="K50" s="24"/>
      <c r="L50" s="24"/>
      <c r="M50" s="21" t="str">
        <f t="shared" si="4"/>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s="25" customFormat="1" ht="11.4" customHeight="1">
      <c r="A51" s="91" t="s">
        <v>450</v>
      </c>
      <c r="B51" s="92" t="s">
        <v>181</v>
      </c>
      <c r="C51" s="109">
        <v>31</v>
      </c>
      <c r="D51" s="92" t="s">
        <v>169</v>
      </c>
      <c r="E51" s="109">
        <v>21</v>
      </c>
      <c r="F51" s="94" t="s">
        <v>423</v>
      </c>
      <c r="G51" s="23" t="str">
        <f t="shared" si="0"/>
        <v>SPC6B1</v>
      </c>
      <c r="H51" s="23">
        <f t="shared" si="1"/>
        <v>10</v>
      </c>
      <c r="I51" s="24" t="str">
        <f t="shared" si="2"/>
        <v>STM6B2</v>
      </c>
      <c r="J51" s="24">
        <f t="shared" si="3"/>
        <v>-10</v>
      </c>
      <c r="K51" s="24"/>
      <c r="L51" s="24"/>
      <c r="M51" s="21" t="str">
        <f t="shared" si="4"/>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s="25" customFormat="1" ht="11.4" customHeight="1">
      <c r="A52" s="91" t="s">
        <v>456</v>
      </c>
      <c r="B52" s="92" t="s">
        <v>299</v>
      </c>
      <c r="C52" s="109">
        <v>0</v>
      </c>
      <c r="D52" s="92" t="s">
        <v>184</v>
      </c>
      <c r="E52" s="109">
        <v>0</v>
      </c>
      <c r="F52" s="94" t="s">
        <v>447</v>
      </c>
      <c r="G52" s="23" t="str">
        <f t="shared" si="0"/>
        <v/>
      </c>
      <c r="H52" s="23">
        <f t="shared" si="1"/>
        <v>0</v>
      </c>
      <c r="I52" s="24" t="str">
        <f t="shared" si="2"/>
        <v/>
      </c>
      <c r="J52" s="24">
        <f t="shared" si="3"/>
        <v>0</v>
      </c>
      <c r="K52" s="24"/>
      <c r="L52" s="24"/>
      <c r="M52" s="21" t="str">
        <f t="shared" si="4"/>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s="25" customFormat="1" ht="11.4" customHeight="1">
      <c r="A53" s="91" t="s">
        <v>558</v>
      </c>
      <c r="B53" s="92" t="s">
        <v>173</v>
      </c>
      <c r="C53" s="109">
        <v>33</v>
      </c>
      <c r="D53" s="92" t="s">
        <v>176</v>
      </c>
      <c r="E53" s="109">
        <v>12</v>
      </c>
      <c r="F53" s="94" t="s">
        <v>422</v>
      </c>
      <c r="G53" s="23" t="str">
        <f t="shared" si="0"/>
        <v>JUD6B1</v>
      </c>
      <c r="H53" s="23">
        <f t="shared" si="1"/>
        <v>15</v>
      </c>
      <c r="I53" s="24" t="str">
        <f t="shared" si="2"/>
        <v>IHM6B1</v>
      </c>
      <c r="J53" s="24">
        <f t="shared" si="3"/>
        <v>-15</v>
      </c>
      <c r="K53" s="24"/>
      <c r="L53" s="24"/>
      <c r="M53" s="21" t="str">
        <f t="shared" si="4"/>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s="25" customFormat="1" ht="11.4" customHeight="1">
      <c r="A54" s="91" t="s">
        <v>592</v>
      </c>
      <c r="B54" s="92" t="s">
        <v>183</v>
      </c>
      <c r="C54" s="109">
        <v>34</v>
      </c>
      <c r="D54" s="92" t="s">
        <v>642</v>
      </c>
      <c r="E54" s="109">
        <v>14</v>
      </c>
      <c r="F54" s="94" t="s">
        <v>422</v>
      </c>
      <c r="G54" s="23" t="str">
        <f t="shared" si="0"/>
        <v>JUD6B2</v>
      </c>
      <c r="H54" s="23">
        <f t="shared" si="1"/>
        <v>15</v>
      </c>
      <c r="I54" s="24" t="str">
        <f t="shared" si="2"/>
        <v>JOE6B2</v>
      </c>
      <c r="J54" s="24">
        <f t="shared" si="3"/>
        <v>-15</v>
      </c>
      <c r="K54" s="24"/>
      <c r="L54" s="24"/>
      <c r="M54" s="21" t="str">
        <f t="shared" si="4"/>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s="25" customFormat="1" ht="11.4" customHeight="1">
      <c r="A55" s="91" t="s">
        <v>592</v>
      </c>
      <c r="B55" s="92" t="s">
        <v>278</v>
      </c>
      <c r="C55" s="109">
        <v>36</v>
      </c>
      <c r="D55" s="92" t="s">
        <v>170</v>
      </c>
      <c r="E55" s="109">
        <v>39</v>
      </c>
      <c r="F55" s="94" t="s">
        <v>419</v>
      </c>
      <c r="G55" s="23" t="str">
        <f t="shared" si="0"/>
        <v>CTK6B1</v>
      </c>
      <c r="H55" s="23">
        <f t="shared" si="1"/>
        <v>3</v>
      </c>
      <c r="I55" s="24" t="str">
        <f t="shared" si="2"/>
        <v>SCS6B1</v>
      </c>
      <c r="J55" s="24">
        <f t="shared" si="3"/>
        <v>-3</v>
      </c>
      <c r="K55" s="24"/>
      <c r="L55" s="24"/>
      <c r="M55" s="21" t="str">
        <f t="shared" si="4"/>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s="25" customFormat="1" ht="11.4" customHeight="1">
      <c r="A56" s="91" t="s">
        <v>592</v>
      </c>
      <c r="B56" s="92" t="s">
        <v>169</v>
      </c>
      <c r="C56" s="109">
        <v>19</v>
      </c>
      <c r="D56" s="92" t="s">
        <v>168</v>
      </c>
      <c r="E56" s="109">
        <v>21</v>
      </c>
      <c r="F56" s="94" t="s">
        <v>425</v>
      </c>
      <c r="G56" s="23" t="str">
        <f t="shared" si="0"/>
        <v>OLA6B1</v>
      </c>
      <c r="H56" s="23">
        <f t="shared" si="1"/>
        <v>2</v>
      </c>
      <c r="I56" s="24" t="str">
        <f t="shared" si="2"/>
        <v>STM6B2</v>
      </c>
      <c r="J56" s="24">
        <f t="shared" si="3"/>
        <v>-2</v>
      </c>
      <c r="K56" s="24"/>
      <c r="L56" s="24"/>
      <c r="M56" s="21" t="str">
        <f t="shared" si="4"/>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s="25" customFormat="1" ht="11.4" customHeight="1">
      <c r="A57" s="91" t="s">
        <v>611</v>
      </c>
      <c r="B57" s="92" t="s">
        <v>177</v>
      </c>
      <c r="C57" s="109">
        <v>0</v>
      </c>
      <c r="D57" s="92" t="s">
        <v>181</v>
      </c>
      <c r="E57" s="109">
        <v>15</v>
      </c>
      <c r="F57" s="94" t="s">
        <v>421</v>
      </c>
      <c r="G57" s="23" t="str">
        <f t="shared" si="0"/>
        <v>SPC6B1</v>
      </c>
      <c r="H57" s="23">
        <f t="shared" si="1"/>
        <v>15</v>
      </c>
      <c r="I57" s="24" t="str">
        <f t="shared" si="2"/>
        <v>JOE6B1</v>
      </c>
      <c r="J57" s="24">
        <f t="shared" si="3"/>
        <v>-15</v>
      </c>
      <c r="K57" s="24"/>
      <c r="L57" s="24"/>
      <c r="M57" s="21" t="str">
        <f t="shared" si="4"/>
        <v>JOE6B1</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s="25" customFormat="1" ht="11.4" customHeight="1">
      <c r="A58" s="91" t="s">
        <v>611</v>
      </c>
      <c r="B58" s="92" t="s">
        <v>339</v>
      </c>
      <c r="C58" s="109">
        <v>6</v>
      </c>
      <c r="D58" s="92" t="s">
        <v>644</v>
      </c>
      <c r="E58" s="109">
        <v>32</v>
      </c>
      <c r="F58" s="94" t="s">
        <v>530</v>
      </c>
      <c r="G58" s="23" t="str">
        <f t="shared" si="0"/>
        <v>IHM6B2</v>
      </c>
      <c r="H58" s="23">
        <f t="shared" si="1"/>
        <v>15</v>
      </c>
      <c r="I58" s="24" t="str">
        <f t="shared" si="2"/>
        <v>NDA6B1</v>
      </c>
      <c r="J58" s="24">
        <f t="shared" si="3"/>
        <v>-15</v>
      </c>
      <c r="K58" s="24"/>
      <c r="L58" s="24"/>
      <c r="M58" s="21" t="str">
        <f t="shared" si="4"/>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s="25" customFormat="1" ht="11.4" customHeight="1">
      <c r="A59" s="91" t="s">
        <v>611</v>
      </c>
      <c r="B59" s="92" t="s">
        <v>220</v>
      </c>
      <c r="C59" s="109">
        <v>23</v>
      </c>
      <c r="D59" s="92" t="s">
        <v>641</v>
      </c>
      <c r="E59" s="109">
        <v>29</v>
      </c>
      <c r="F59" s="94" t="s">
        <v>420</v>
      </c>
      <c r="G59" s="23" t="str">
        <f t="shared" si="0"/>
        <v>SCL6B1</v>
      </c>
      <c r="H59" s="23">
        <f t="shared" si="1"/>
        <v>6</v>
      </c>
      <c r="I59" s="24" t="str">
        <f t="shared" si="2"/>
        <v>SJN6B1</v>
      </c>
      <c r="J59" s="24">
        <f t="shared" si="3"/>
        <v>-6</v>
      </c>
      <c r="K59" s="24"/>
      <c r="L59" s="24"/>
      <c r="M59" s="21" t="str">
        <f t="shared" si="4"/>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s="25" customFormat="1" ht="11.4" customHeight="1">
      <c r="A60" s="91" t="s">
        <v>611</v>
      </c>
      <c r="B60" s="92" t="s">
        <v>182</v>
      </c>
      <c r="C60" s="109">
        <v>14</v>
      </c>
      <c r="D60" s="92" t="s">
        <v>643</v>
      </c>
      <c r="E60" s="109">
        <v>35</v>
      </c>
      <c r="F60" s="94" t="s">
        <v>425</v>
      </c>
      <c r="G60" s="23" t="str">
        <f t="shared" si="0"/>
        <v>SCL6B2</v>
      </c>
      <c r="H60" s="23">
        <f t="shared" si="1"/>
        <v>15</v>
      </c>
      <c r="I60" s="24" t="str">
        <f t="shared" si="2"/>
        <v>STM6B1</v>
      </c>
      <c r="J60" s="24">
        <f t="shared" si="3"/>
        <v>-15</v>
      </c>
      <c r="K60" s="24"/>
      <c r="L60" s="24"/>
      <c r="M60" s="21" t="str">
        <f t="shared" si="4"/>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s="25" customFormat="1" ht="11.4" customHeight="1">
      <c r="A61" s="91" t="s">
        <v>457</v>
      </c>
      <c r="B61" s="92" t="s">
        <v>179</v>
      </c>
      <c r="C61" s="109">
        <v>35</v>
      </c>
      <c r="D61" s="92" t="s">
        <v>263</v>
      </c>
      <c r="E61" s="109">
        <v>18</v>
      </c>
      <c r="F61" s="94" t="s">
        <v>418</v>
      </c>
      <c r="G61" s="23" t="str">
        <f t="shared" si="0"/>
        <v>BRG6B1</v>
      </c>
      <c r="H61" s="23">
        <f t="shared" si="1"/>
        <v>15</v>
      </c>
      <c r="I61" s="24" t="str">
        <f t="shared" si="2"/>
        <v>SJN6B2</v>
      </c>
      <c r="J61" s="24">
        <f t="shared" si="3"/>
        <v>-15</v>
      </c>
      <c r="K61" s="24"/>
      <c r="L61" s="24"/>
      <c r="M61" s="21" t="str">
        <f t="shared" si="4"/>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s="25" customFormat="1" ht="11.4" customHeight="1">
      <c r="A62" s="91" t="s">
        <v>457</v>
      </c>
      <c r="B62" s="92" t="s">
        <v>175</v>
      </c>
      <c r="C62" s="109">
        <v>61</v>
      </c>
      <c r="D62" s="92" t="s">
        <v>341</v>
      </c>
      <c r="E62" s="109">
        <v>10</v>
      </c>
      <c r="F62" s="94" t="s">
        <v>410</v>
      </c>
      <c r="G62" s="23" t="str">
        <f t="shared" si="0"/>
        <v>CTK6B2</v>
      </c>
      <c r="H62" s="23">
        <f t="shared" si="1"/>
        <v>15</v>
      </c>
      <c r="I62" s="24" t="str">
        <f t="shared" si="2"/>
        <v>TRN6B1</v>
      </c>
      <c r="J62" s="24">
        <f t="shared" si="3"/>
        <v>-15</v>
      </c>
      <c r="K62" s="24"/>
      <c r="L62" s="24"/>
      <c r="M62" s="21" t="str">
        <f t="shared" si="4"/>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s="25" customFormat="1" ht="11.4" customHeight="1">
      <c r="A63" s="91" t="s">
        <v>457</v>
      </c>
      <c r="B63" s="92" t="s">
        <v>640</v>
      </c>
      <c r="C63" s="109">
        <v>37</v>
      </c>
      <c r="D63" s="92" t="s">
        <v>639</v>
      </c>
      <c r="E63" s="109">
        <v>30</v>
      </c>
      <c r="F63" s="94" t="s">
        <v>530</v>
      </c>
      <c r="G63" s="23" t="str">
        <f t="shared" si="0"/>
        <v>NDA6B2</v>
      </c>
      <c r="H63" s="23">
        <f t="shared" si="1"/>
        <v>7</v>
      </c>
      <c r="I63" s="24" t="str">
        <f t="shared" si="2"/>
        <v>HSP6B2</v>
      </c>
      <c r="J63" s="24">
        <f t="shared" si="3"/>
        <v>-7</v>
      </c>
      <c r="K63" s="24"/>
      <c r="L63" s="24"/>
      <c r="M63" s="21" t="str">
        <f t="shared" si="4"/>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s="25" customFormat="1" ht="11.4" customHeight="1">
      <c r="A64" s="91" t="s">
        <v>458</v>
      </c>
      <c r="B64" s="92" t="s">
        <v>174</v>
      </c>
      <c r="C64" s="109">
        <v>25</v>
      </c>
      <c r="D64" s="92" t="s">
        <v>171</v>
      </c>
      <c r="E64" s="109">
        <v>23</v>
      </c>
      <c r="F64" s="94" t="s">
        <v>418</v>
      </c>
      <c r="G64" s="23" t="str">
        <f t="shared" si="0"/>
        <v>BRG6B2</v>
      </c>
      <c r="H64" s="23">
        <f t="shared" si="1"/>
        <v>2</v>
      </c>
      <c r="I64" s="24" t="str">
        <f t="shared" si="2"/>
        <v>HSP6B1</v>
      </c>
      <c r="J64" s="24">
        <f t="shared" si="3"/>
        <v>-2</v>
      </c>
      <c r="K64" s="24"/>
      <c r="L64" s="24"/>
      <c r="M64" s="21" t="str">
        <f t="shared" si="4"/>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s="25" customFormat="1" ht="11.4" customHeight="1">
      <c r="A65" s="91" t="s">
        <v>458</v>
      </c>
      <c r="B65" s="92" t="s">
        <v>172</v>
      </c>
      <c r="C65" s="109">
        <v>12</v>
      </c>
      <c r="D65" s="92" t="s">
        <v>185</v>
      </c>
      <c r="E65" s="109">
        <v>53</v>
      </c>
      <c r="F65" s="94" t="s">
        <v>423</v>
      </c>
      <c r="G65" s="23" t="str">
        <f t="shared" si="0"/>
        <v>JUD6B3</v>
      </c>
      <c r="H65" s="23">
        <f t="shared" si="1"/>
        <v>15</v>
      </c>
      <c r="I65" s="24" t="str">
        <f t="shared" si="2"/>
        <v>SPC6B2</v>
      </c>
      <c r="J65" s="24">
        <f t="shared" si="3"/>
        <v>-15</v>
      </c>
      <c r="K65" s="24"/>
      <c r="L65" s="24"/>
      <c r="M65" s="21" t="str">
        <f t="shared" si="4"/>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s="25" customFormat="1" ht="11.4" customHeight="1">
      <c r="A66" s="91" t="s">
        <v>462</v>
      </c>
      <c r="B66" s="92" t="s">
        <v>299</v>
      </c>
      <c r="C66" s="109">
        <v>0</v>
      </c>
      <c r="D66" s="92" t="s">
        <v>173</v>
      </c>
      <c r="E66" s="109">
        <v>0</v>
      </c>
      <c r="F66" s="94" t="s">
        <v>447</v>
      </c>
      <c r="G66" s="23" t="str">
        <f t="shared" si="0"/>
        <v/>
      </c>
      <c r="H66" s="23">
        <f t="shared" si="1"/>
        <v>0</v>
      </c>
      <c r="I66" s="24" t="str">
        <f t="shared" si="2"/>
        <v/>
      </c>
      <c r="J66" s="24">
        <f t="shared" si="3"/>
        <v>0</v>
      </c>
      <c r="K66" s="24"/>
      <c r="L66" s="24"/>
      <c r="M66" s="21" t="str">
        <f t="shared" si="4"/>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s="25" customFormat="1" ht="11.4" customHeight="1">
      <c r="A67" s="91" t="s">
        <v>559</v>
      </c>
      <c r="B67" s="92" t="s">
        <v>644</v>
      </c>
      <c r="C67" s="109">
        <v>29</v>
      </c>
      <c r="D67" s="92" t="s">
        <v>170</v>
      </c>
      <c r="E67" s="109">
        <v>33</v>
      </c>
      <c r="F67" s="94" t="s">
        <v>414</v>
      </c>
      <c r="G67" s="23" t="str">
        <f t="shared" si="0"/>
        <v>CTK6B1</v>
      </c>
      <c r="H67" s="23">
        <f t="shared" si="1"/>
        <v>4</v>
      </c>
      <c r="I67" s="24" t="str">
        <f t="shared" si="2"/>
        <v>IHM6B2</v>
      </c>
      <c r="J67" s="24">
        <f t="shared" si="3"/>
        <v>-4</v>
      </c>
      <c r="K67" s="24"/>
      <c r="L67" s="24"/>
      <c r="M67" s="21" t="str">
        <f t="shared" si="4"/>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s="25" customFormat="1" ht="11.4" customHeight="1">
      <c r="A68" s="91" t="s">
        <v>559</v>
      </c>
      <c r="B68" s="92" t="s">
        <v>341</v>
      </c>
      <c r="C68" s="109">
        <v>2</v>
      </c>
      <c r="D68" s="92" t="s">
        <v>183</v>
      </c>
      <c r="E68" s="109">
        <v>41</v>
      </c>
      <c r="F68" s="94" t="s">
        <v>427</v>
      </c>
      <c r="G68" s="23" t="str">
        <f t="shared" si="0"/>
        <v>JUD6B2</v>
      </c>
      <c r="H68" s="23">
        <f t="shared" si="1"/>
        <v>15</v>
      </c>
      <c r="I68" s="24" t="str">
        <f t="shared" si="2"/>
        <v>TRN6B1</v>
      </c>
      <c r="J68" s="24">
        <f t="shared" si="3"/>
        <v>-15</v>
      </c>
      <c r="K68" s="24"/>
      <c r="L68" s="24"/>
      <c r="M68" s="21" t="str">
        <f t="shared" si="4"/>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s="25" customFormat="1" ht="11.4" customHeight="1">
      <c r="A69" s="91" t="s">
        <v>560</v>
      </c>
      <c r="B69" s="92" t="s">
        <v>176</v>
      </c>
      <c r="C69" s="109">
        <v>32</v>
      </c>
      <c r="D69" s="92" t="s">
        <v>640</v>
      </c>
      <c r="E69" s="109">
        <v>20</v>
      </c>
      <c r="F69" s="94" t="s">
        <v>414</v>
      </c>
      <c r="G69" s="23" t="str">
        <f t="shared" si="0"/>
        <v>IHM6B1</v>
      </c>
      <c r="H69" s="23">
        <f t="shared" si="1"/>
        <v>12</v>
      </c>
      <c r="I69" s="24" t="str">
        <f t="shared" si="2"/>
        <v>NDA6B2</v>
      </c>
      <c r="J69" s="24">
        <f t="shared" si="3"/>
        <v>-12</v>
      </c>
      <c r="K69" s="24"/>
      <c r="L69" s="24"/>
      <c r="M69" s="21" t="str">
        <f t="shared" si="4"/>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s="25" customFormat="1" ht="11.4" customHeight="1">
      <c r="A70" s="91" t="s">
        <v>561</v>
      </c>
      <c r="B70" s="92" t="s">
        <v>220</v>
      </c>
      <c r="C70" s="109">
        <v>24</v>
      </c>
      <c r="D70" s="92" t="s">
        <v>642</v>
      </c>
      <c r="E70" s="109">
        <v>14</v>
      </c>
      <c r="F70" s="94" t="s">
        <v>420</v>
      </c>
      <c r="G70" s="23" t="str">
        <f t="shared" si="0"/>
        <v>SJN6B1</v>
      </c>
      <c r="H70" s="23">
        <f t="shared" si="1"/>
        <v>10</v>
      </c>
      <c r="I70" s="24" t="str">
        <f t="shared" si="2"/>
        <v>JOE6B2</v>
      </c>
      <c r="J70" s="24">
        <f t="shared" si="3"/>
        <v>-10</v>
      </c>
      <c r="K70" s="24"/>
      <c r="L70" s="24"/>
      <c r="M70" s="21" t="str">
        <f t="shared" si="4"/>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s="25" customFormat="1" ht="11.4" customHeight="1">
      <c r="A71" s="91" t="s">
        <v>593</v>
      </c>
      <c r="B71" s="92" t="s">
        <v>339</v>
      </c>
      <c r="C71" s="109">
        <v>12</v>
      </c>
      <c r="D71" s="92" t="s">
        <v>169</v>
      </c>
      <c r="E71" s="109">
        <v>34</v>
      </c>
      <c r="F71" s="94" t="s">
        <v>530</v>
      </c>
      <c r="G71" s="23" t="str">
        <f t="shared" si="0"/>
        <v>STM6B2</v>
      </c>
      <c r="H71" s="23">
        <f t="shared" si="1"/>
        <v>15</v>
      </c>
      <c r="I71" s="24" t="str">
        <f t="shared" si="2"/>
        <v>NDA6B1</v>
      </c>
      <c r="J71" s="24">
        <f t="shared" si="3"/>
        <v>-15</v>
      </c>
      <c r="K71" s="24"/>
      <c r="L71" s="24"/>
      <c r="M71" s="21" t="str">
        <f t="shared" si="4"/>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s="25" customFormat="1" ht="11.4" customHeight="1">
      <c r="A72" s="91" t="s">
        <v>593</v>
      </c>
      <c r="B72" s="92" t="s">
        <v>184</v>
      </c>
      <c r="C72" s="109">
        <v>17</v>
      </c>
      <c r="D72" s="92" t="s">
        <v>171</v>
      </c>
      <c r="E72" s="109">
        <v>39</v>
      </c>
      <c r="F72" s="94" t="s">
        <v>415</v>
      </c>
      <c r="G72" s="23" t="str">
        <f t="shared" si="0"/>
        <v>HSP6B1</v>
      </c>
      <c r="H72" s="23">
        <f t="shared" si="1"/>
        <v>15</v>
      </c>
      <c r="I72" s="24" t="str">
        <f t="shared" si="2"/>
        <v>OLA6B2</v>
      </c>
      <c r="J72" s="24">
        <f t="shared" si="3"/>
        <v>-15</v>
      </c>
      <c r="K72" s="24"/>
      <c r="L72" s="24"/>
      <c r="M72" s="21" t="str">
        <f t="shared" si="4"/>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s="25" customFormat="1" ht="11.4" customHeight="1">
      <c r="A73" s="91" t="s">
        <v>463</v>
      </c>
      <c r="B73" s="92" t="s">
        <v>639</v>
      </c>
      <c r="C73" s="109">
        <v>22</v>
      </c>
      <c r="D73" s="92" t="s">
        <v>641</v>
      </c>
      <c r="E73" s="109">
        <v>34</v>
      </c>
      <c r="F73" s="94" t="s">
        <v>413</v>
      </c>
      <c r="G73" s="23" t="str">
        <f t="shared" si="0"/>
        <v>SCL6B1</v>
      </c>
      <c r="H73" s="23">
        <f t="shared" si="1"/>
        <v>12</v>
      </c>
      <c r="I73" s="24" t="str">
        <f t="shared" si="2"/>
        <v>HSP6B2</v>
      </c>
      <c r="J73" s="24">
        <f t="shared" si="3"/>
        <v>-12</v>
      </c>
      <c r="K73" s="24"/>
      <c r="L73" s="24"/>
      <c r="M73" s="21" t="str">
        <f t="shared" si="4"/>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s="25" customFormat="1" ht="11.4" customHeight="1">
      <c r="A74" s="91" t="s">
        <v>463</v>
      </c>
      <c r="B74" s="92" t="s">
        <v>278</v>
      </c>
      <c r="C74" s="109">
        <v>47</v>
      </c>
      <c r="D74" s="92" t="s">
        <v>174</v>
      </c>
      <c r="E74" s="109">
        <v>12</v>
      </c>
      <c r="F74" s="94" t="s">
        <v>419</v>
      </c>
      <c r="G74" s="23" t="str">
        <f t="shared" si="0"/>
        <v>SCS6B1</v>
      </c>
      <c r="H74" s="23">
        <f t="shared" si="1"/>
        <v>15</v>
      </c>
      <c r="I74" s="24" t="str">
        <f t="shared" si="2"/>
        <v>BRG6B2</v>
      </c>
      <c r="J74" s="24">
        <f t="shared" si="3"/>
        <v>-15</v>
      </c>
      <c r="K74" s="24"/>
      <c r="L74" s="24"/>
      <c r="M74" s="21" t="str">
        <f t="shared" si="4"/>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s="25" customFormat="1" ht="11.4" customHeight="1">
      <c r="A75" s="91" t="s">
        <v>594</v>
      </c>
      <c r="B75" s="92" t="s">
        <v>179</v>
      </c>
      <c r="C75" s="109">
        <v>30</v>
      </c>
      <c r="D75" s="92" t="s">
        <v>168</v>
      </c>
      <c r="E75" s="109">
        <v>32</v>
      </c>
      <c r="F75" s="94" t="s">
        <v>418</v>
      </c>
      <c r="G75" s="23" t="str">
        <f t="shared" si="0"/>
        <v>OLA6B1</v>
      </c>
      <c r="H75" s="23">
        <f t="shared" si="1"/>
        <v>2</v>
      </c>
      <c r="I75" s="24" t="str">
        <f t="shared" si="2"/>
        <v>BRG6B1</v>
      </c>
      <c r="J75" s="24">
        <f t="shared" si="3"/>
        <v>-2</v>
      </c>
      <c r="K75" s="24"/>
      <c r="L75" s="24"/>
      <c r="M75" s="21" t="str">
        <f t="shared" si="4"/>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s="25" customFormat="1" ht="11.4" customHeight="1">
      <c r="A76" s="91" t="s">
        <v>594</v>
      </c>
      <c r="B76" s="92" t="s">
        <v>181</v>
      </c>
      <c r="C76" s="109">
        <v>28</v>
      </c>
      <c r="D76" s="92" t="s">
        <v>185</v>
      </c>
      <c r="E76" s="109">
        <v>38</v>
      </c>
      <c r="F76" s="94" t="s">
        <v>423</v>
      </c>
      <c r="G76" s="23" t="str">
        <f t="shared" si="0"/>
        <v>JUD6B3</v>
      </c>
      <c r="H76" s="23">
        <f t="shared" si="1"/>
        <v>10</v>
      </c>
      <c r="I76" s="24" t="str">
        <f t="shared" si="2"/>
        <v>SPC6B1</v>
      </c>
      <c r="J76" s="24">
        <f t="shared" si="3"/>
        <v>-10</v>
      </c>
      <c r="K76" s="24"/>
      <c r="L76" s="24"/>
      <c r="M76" s="21" t="str">
        <f t="shared" si="4"/>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s="25" customFormat="1" ht="11.4" customHeight="1">
      <c r="A77" s="91" t="s">
        <v>464</v>
      </c>
      <c r="B77" s="92" t="s">
        <v>172</v>
      </c>
      <c r="C77" s="109">
        <v>23</v>
      </c>
      <c r="D77" s="92" t="s">
        <v>643</v>
      </c>
      <c r="E77" s="109">
        <v>28</v>
      </c>
      <c r="F77" s="94" t="s">
        <v>423</v>
      </c>
      <c r="G77" s="23" t="str">
        <f t="shared" si="0"/>
        <v>SCL6B2</v>
      </c>
      <c r="H77" s="23">
        <f t="shared" si="1"/>
        <v>5</v>
      </c>
      <c r="I77" s="24" t="str">
        <f t="shared" si="2"/>
        <v>SPC6B2</v>
      </c>
      <c r="J77" s="24">
        <f t="shared" si="3"/>
        <v>-5</v>
      </c>
      <c r="K77" s="24"/>
      <c r="L77" s="24"/>
      <c r="M77" s="21" t="str">
        <f t="shared" si="4"/>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s="25" customFormat="1" ht="11.4" customHeight="1">
      <c r="A78" s="91" t="s">
        <v>464</v>
      </c>
      <c r="B78" s="92" t="s">
        <v>182</v>
      </c>
      <c r="C78" s="109">
        <v>15</v>
      </c>
      <c r="D78" s="92" t="s">
        <v>263</v>
      </c>
      <c r="E78" s="109">
        <v>21</v>
      </c>
      <c r="F78" s="94" t="s">
        <v>425</v>
      </c>
      <c r="G78" s="23" t="str">
        <f t="shared" si="0"/>
        <v>SJN6B2</v>
      </c>
      <c r="H78" s="23">
        <f t="shared" si="1"/>
        <v>6</v>
      </c>
      <c r="I78" s="24" t="str">
        <f t="shared" si="2"/>
        <v>STM6B1</v>
      </c>
      <c r="J78" s="24">
        <f t="shared" si="3"/>
        <v>-6</v>
      </c>
      <c r="K78" s="24"/>
      <c r="L78" s="24"/>
      <c r="M78" s="21" t="str">
        <f t="shared" si="4"/>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s="25" customFormat="1" ht="11.4" customHeight="1">
      <c r="A79" s="91" t="s">
        <v>645</v>
      </c>
      <c r="B79" s="92" t="s">
        <v>175</v>
      </c>
      <c r="C79" s="109">
        <v>35</v>
      </c>
      <c r="D79" s="92" t="s">
        <v>177</v>
      </c>
      <c r="E79" s="109">
        <v>47</v>
      </c>
      <c r="F79" s="94" t="s">
        <v>410</v>
      </c>
      <c r="G79" s="23" t="str">
        <f t="shared" si="0"/>
        <v>JOE6B1</v>
      </c>
      <c r="H79" s="23">
        <f t="shared" si="1"/>
        <v>12</v>
      </c>
      <c r="I79" s="24" t="str">
        <f t="shared" si="2"/>
        <v>CTK6B2</v>
      </c>
      <c r="J79" s="24">
        <f t="shared" si="3"/>
        <v>-12</v>
      </c>
      <c r="K79" s="24"/>
      <c r="L79" s="24"/>
      <c r="M79" s="21" t="str">
        <f t="shared" si="4"/>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s="25" customFormat="1" ht="11.4" customHeight="1">
      <c r="A80" s="91" t="s">
        <v>469</v>
      </c>
      <c r="B80" s="92" t="s">
        <v>299</v>
      </c>
      <c r="C80" s="109">
        <v>0</v>
      </c>
      <c r="D80" s="92" t="s">
        <v>640</v>
      </c>
      <c r="E80" s="109">
        <v>0</v>
      </c>
      <c r="F80" s="94" t="s">
        <v>447</v>
      </c>
      <c r="G80" s="23" t="str">
        <f t="shared" si="0"/>
        <v/>
      </c>
      <c r="H80" s="23">
        <f t="shared" si="1"/>
        <v>0</v>
      </c>
      <c r="I80" s="24" t="str">
        <f t="shared" si="2"/>
        <v/>
      </c>
      <c r="J80" s="24">
        <f t="shared" si="3"/>
        <v>0</v>
      </c>
      <c r="K80" s="24"/>
      <c r="L80" s="24"/>
      <c r="M80" s="21" t="str">
        <f t="shared" si="4"/>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s="25" customFormat="1" ht="11.4" customHeight="1">
      <c r="A81" s="91" t="s">
        <v>533</v>
      </c>
      <c r="B81" s="92" t="s">
        <v>341</v>
      </c>
      <c r="C81" s="109">
        <v>1</v>
      </c>
      <c r="D81" s="92" t="s">
        <v>220</v>
      </c>
      <c r="E81" s="109">
        <v>37</v>
      </c>
      <c r="F81" s="94" t="s">
        <v>427</v>
      </c>
      <c r="G81" s="23" t="str">
        <f t="shared" si="0"/>
        <v>SJN6B1</v>
      </c>
      <c r="H81" s="23">
        <f t="shared" si="1"/>
        <v>15</v>
      </c>
      <c r="I81" s="24" t="str">
        <f t="shared" si="2"/>
        <v>TRN6B1</v>
      </c>
      <c r="J81" s="24">
        <f t="shared" si="3"/>
        <v>-15</v>
      </c>
      <c r="K81" s="24"/>
      <c r="L81" s="24"/>
      <c r="M81" s="21" t="str">
        <f t="shared" si="4"/>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s="25" customFormat="1" ht="11.4" customHeight="1">
      <c r="A82" s="91" t="s">
        <v>470</v>
      </c>
      <c r="B82" s="92" t="s">
        <v>171</v>
      </c>
      <c r="C82" s="109">
        <v>20</v>
      </c>
      <c r="D82" s="92" t="s">
        <v>173</v>
      </c>
      <c r="E82" s="109">
        <v>16</v>
      </c>
      <c r="F82" s="94" t="s">
        <v>413</v>
      </c>
      <c r="G82" s="23" t="str">
        <f t="shared" si="0"/>
        <v>HSP6B1</v>
      </c>
      <c r="H82" s="23">
        <f t="shared" si="1"/>
        <v>4</v>
      </c>
      <c r="I82" s="24" t="str">
        <f t="shared" si="2"/>
        <v>JUD6B1</v>
      </c>
      <c r="J82" s="24">
        <f t="shared" si="3"/>
        <v>-4</v>
      </c>
      <c r="K82" s="24"/>
      <c r="L82" s="24"/>
      <c r="M82" s="21" t="str">
        <f t="shared" si="4"/>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s="25" customFormat="1" ht="11.4" customHeight="1">
      <c r="A83" s="91" t="s">
        <v>597</v>
      </c>
      <c r="B83" s="92" t="s">
        <v>263</v>
      </c>
      <c r="C83" s="109">
        <v>22</v>
      </c>
      <c r="D83" s="92" t="s">
        <v>183</v>
      </c>
      <c r="E83" s="109">
        <v>20</v>
      </c>
      <c r="F83" s="94" t="s">
        <v>420</v>
      </c>
      <c r="G83" s="23" t="str">
        <f t="shared" si="0"/>
        <v>SJN6B2</v>
      </c>
      <c r="H83" s="23">
        <f t="shared" si="1"/>
        <v>2</v>
      </c>
      <c r="I83" s="24" t="str">
        <f t="shared" si="2"/>
        <v>JUD6B2</v>
      </c>
      <c r="J83" s="24">
        <f t="shared" si="3"/>
        <v>-2</v>
      </c>
      <c r="K83" s="24"/>
      <c r="L83" s="24"/>
      <c r="M83" s="21" t="str">
        <f t="shared" si="4"/>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s="25" customFormat="1" ht="11.4" customHeight="1">
      <c r="A84" s="91" t="s">
        <v>597</v>
      </c>
      <c r="B84" s="92" t="s">
        <v>641</v>
      </c>
      <c r="C84" s="109">
        <v>49</v>
      </c>
      <c r="D84" s="92" t="s">
        <v>176</v>
      </c>
      <c r="E84" s="109">
        <v>19</v>
      </c>
      <c r="F84" s="94" t="s">
        <v>424</v>
      </c>
      <c r="G84" s="23" t="str">
        <f t="shared" si="0"/>
        <v>SCL6B1</v>
      </c>
      <c r="H84" s="23">
        <f t="shared" si="1"/>
        <v>15</v>
      </c>
      <c r="I84" s="24" t="str">
        <f t="shared" si="2"/>
        <v>IHM6B1</v>
      </c>
      <c r="J84" s="24">
        <f t="shared" si="3"/>
        <v>-15</v>
      </c>
      <c r="K84" s="24"/>
      <c r="L84" s="24"/>
      <c r="M84" s="21" t="str">
        <f t="shared" si="4"/>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s="25" customFormat="1" ht="11.4" customHeight="1">
      <c r="A85" s="91" t="s">
        <v>612</v>
      </c>
      <c r="B85" s="92" t="s">
        <v>174</v>
      </c>
      <c r="C85" s="109">
        <v>28</v>
      </c>
      <c r="D85" s="92" t="s">
        <v>644</v>
      </c>
      <c r="E85" s="109">
        <v>14</v>
      </c>
      <c r="F85" s="94" t="s">
        <v>418</v>
      </c>
      <c r="G85" s="23" t="str">
        <f t="shared" si="0"/>
        <v>BRG6B2</v>
      </c>
      <c r="H85" s="23">
        <f t="shared" si="1"/>
        <v>14</v>
      </c>
      <c r="I85" s="24" t="str">
        <f t="shared" si="2"/>
        <v>IHM6B2</v>
      </c>
      <c r="J85" s="24">
        <f t="shared" si="3"/>
        <v>-14</v>
      </c>
      <c r="K85" s="24"/>
      <c r="L85" s="24"/>
      <c r="M85" s="21" t="str">
        <f t="shared" si="4"/>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s="25" customFormat="1" ht="11.4" customHeight="1">
      <c r="A86" s="91" t="s">
        <v>612</v>
      </c>
      <c r="B86" s="92" t="s">
        <v>642</v>
      </c>
      <c r="C86" s="109">
        <v>33</v>
      </c>
      <c r="D86" s="92" t="s">
        <v>639</v>
      </c>
      <c r="E86" s="109">
        <v>24</v>
      </c>
      <c r="F86" s="94" t="s">
        <v>421</v>
      </c>
      <c r="G86" s="23" t="str">
        <f t="shared" si="0"/>
        <v>JOE6B2</v>
      </c>
      <c r="H86" s="23">
        <f t="shared" si="1"/>
        <v>9</v>
      </c>
      <c r="I86" s="24" t="str">
        <f t="shared" si="2"/>
        <v>HSP6B2</v>
      </c>
      <c r="J86" s="24">
        <f t="shared" si="3"/>
        <v>-9</v>
      </c>
      <c r="K86" s="24"/>
      <c r="L86" s="24"/>
      <c r="M86" s="21" t="str">
        <f t="shared" si="4"/>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s="25" customFormat="1" ht="11.4" customHeight="1">
      <c r="A87" s="91" t="s">
        <v>612</v>
      </c>
      <c r="B87" s="92" t="s">
        <v>181</v>
      </c>
      <c r="C87" s="109">
        <v>45</v>
      </c>
      <c r="D87" s="92" t="s">
        <v>643</v>
      </c>
      <c r="E87" s="109">
        <v>39</v>
      </c>
      <c r="F87" s="94" t="s">
        <v>423</v>
      </c>
      <c r="G87" s="23" t="str">
        <f t="shared" si="0"/>
        <v>SPC6B1</v>
      </c>
      <c r="H87" s="23">
        <f t="shared" si="1"/>
        <v>6</v>
      </c>
      <c r="I87" s="24" t="str">
        <f t="shared" si="2"/>
        <v>SCL6B2</v>
      </c>
      <c r="J87" s="24">
        <f t="shared" si="3"/>
        <v>-6</v>
      </c>
      <c r="K87" s="24"/>
      <c r="L87" s="24"/>
      <c r="M87" s="21" t="str">
        <f t="shared" si="4"/>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s="25" customFormat="1" ht="11.4" customHeight="1">
      <c r="A88" s="91" t="s">
        <v>471</v>
      </c>
      <c r="B88" s="92" t="s">
        <v>179</v>
      </c>
      <c r="C88" s="109">
        <v>28</v>
      </c>
      <c r="D88" s="92" t="s">
        <v>339</v>
      </c>
      <c r="E88" s="109">
        <v>10</v>
      </c>
      <c r="F88" s="94" t="s">
        <v>418</v>
      </c>
      <c r="G88" s="23" t="str">
        <f t="shared" si="0"/>
        <v>BRG6B1</v>
      </c>
      <c r="H88" s="23">
        <f t="shared" si="1"/>
        <v>15</v>
      </c>
      <c r="I88" s="24" t="str">
        <f t="shared" si="2"/>
        <v>NDA6B1</v>
      </c>
      <c r="J88" s="24">
        <f t="shared" si="3"/>
        <v>-15</v>
      </c>
      <c r="K88" s="24"/>
      <c r="L88" s="24"/>
      <c r="M88" s="21" t="str">
        <f t="shared" si="4"/>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s="25" customFormat="1" ht="11.4" customHeight="1">
      <c r="A89" s="91" t="s">
        <v>471</v>
      </c>
      <c r="B89" s="92" t="s">
        <v>185</v>
      </c>
      <c r="C89" s="109">
        <v>38</v>
      </c>
      <c r="D89" s="92" t="s">
        <v>177</v>
      </c>
      <c r="E89" s="109">
        <v>25</v>
      </c>
      <c r="F89" s="94" t="s">
        <v>422</v>
      </c>
      <c r="G89" s="23" t="str">
        <f t="shared" si="0"/>
        <v>JUD6B3</v>
      </c>
      <c r="H89" s="23">
        <f t="shared" si="1"/>
        <v>13</v>
      </c>
      <c r="I89" s="24" t="str">
        <f t="shared" si="2"/>
        <v>JOE6B1</v>
      </c>
      <c r="J89" s="24">
        <f t="shared" si="3"/>
        <v>-13</v>
      </c>
      <c r="K89" s="24"/>
      <c r="L89" s="24"/>
      <c r="M89" s="21" t="str">
        <f t="shared" si="4"/>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s="25" customFormat="1" ht="11.4" customHeight="1">
      <c r="A90" s="91" t="s">
        <v>471</v>
      </c>
      <c r="B90" s="92" t="s">
        <v>168</v>
      </c>
      <c r="C90" s="109">
        <v>26</v>
      </c>
      <c r="D90" s="92" t="s">
        <v>175</v>
      </c>
      <c r="E90" s="109">
        <v>35</v>
      </c>
      <c r="F90" s="94" t="s">
        <v>415</v>
      </c>
      <c r="G90" s="23" t="str">
        <f t="shared" si="0"/>
        <v>CTK6B2</v>
      </c>
      <c r="H90" s="23">
        <f t="shared" si="1"/>
        <v>9</v>
      </c>
      <c r="I90" s="24" t="str">
        <f t="shared" si="2"/>
        <v>OLA6B1</v>
      </c>
      <c r="J90" s="24">
        <f t="shared" si="3"/>
        <v>-9</v>
      </c>
      <c r="K90" s="24"/>
      <c r="L90" s="24"/>
      <c r="M90" s="21" t="str">
        <f t="shared" si="4"/>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s="25" customFormat="1" ht="11.4" customHeight="1">
      <c r="A91" s="91" t="s">
        <v>471</v>
      </c>
      <c r="B91" s="92" t="s">
        <v>169</v>
      </c>
      <c r="C91" s="109">
        <v>24</v>
      </c>
      <c r="D91" s="92" t="s">
        <v>172</v>
      </c>
      <c r="E91" s="109">
        <v>19</v>
      </c>
      <c r="F91" s="94" t="s">
        <v>425</v>
      </c>
      <c r="G91" s="23" t="str">
        <f t="shared" si="0"/>
        <v>STM6B2</v>
      </c>
      <c r="H91" s="23">
        <f t="shared" si="1"/>
        <v>5</v>
      </c>
      <c r="I91" s="24" t="str">
        <f t="shared" si="2"/>
        <v>SPC6B2</v>
      </c>
      <c r="J91" s="24">
        <f t="shared" si="3"/>
        <v>-5</v>
      </c>
      <c r="K91" s="24"/>
      <c r="L91" s="24"/>
      <c r="M91" s="21" t="str">
        <f t="shared" si="4"/>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s="25" customFormat="1" ht="11.4" customHeight="1">
      <c r="A92" s="91" t="s">
        <v>472</v>
      </c>
      <c r="B92" s="92" t="s">
        <v>170</v>
      </c>
      <c r="C92" s="109">
        <v>44</v>
      </c>
      <c r="D92" s="92" t="s">
        <v>182</v>
      </c>
      <c r="E92" s="109">
        <v>20</v>
      </c>
      <c r="F92" s="94" t="s">
        <v>410</v>
      </c>
      <c r="G92" s="23" t="str">
        <f t="shared" si="0"/>
        <v>CTK6B1</v>
      </c>
      <c r="H92" s="23">
        <f t="shared" si="1"/>
        <v>15</v>
      </c>
      <c r="I92" s="24" t="str">
        <f t="shared" si="2"/>
        <v>STM6B1</v>
      </c>
      <c r="J92" s="24">
        <f t="shared" si="3"/>
        <v>-15</v>
      </c>
      <c r="K92" s="24"/>
      <c r="L92" s="24"/>
      <c r="M92" s="21" t="str">
        <f t="shared" si="4"/>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s="25" customFormat="1" ht="11.4" customHeight="1">
      <c r="A93" s="91" t="s">
        <v>472</v>
      </c>
      <c r="B93" s="92" t="s">
        <v>184</v>
      </c>
      <c r="C93" s="109">
        <v>10</v>
      </c>
      <c r="D93" s="92" t="s">
        <v>278</v>
      </c>
      <c r="E93" s="109">
        <v>39</v>
      </c>
      <c r="F93" s="94" t="s">
        <v>415</v>
      </c>
      <c r="G93" s="23" t="str">
        <f t="shared" si="0"/>
        <v>SCS6B1</v>
      </c>
      <c r="H93" s="23">
        <f t="shared" si="1"/>
        <v>15</v>
      </c>
      <c r="I93" s="24" t="str">
        <f t="shared" si="2"/>
        <v>OLA6B2</v>
      </c>
      <c r="J93" s="24">
        <f t="shared" si="3"/>
        <v>-15</v>
      </c>
      <c r="K93" s="24"/>
      <c r="L93" s="24"/>
      <c r="M93" s="21" t="str">
        <f t="shared" si="4"/>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s="25" customFormat="1" ht="11.4" customHeight="1">
      <c r="A94" s="91" t="s">
        <v>476</v>
      </c>
      <c r="B94" s="92" t="s">
        <v>299</v>
      </c>
      <c r="C94" s="109">
        <v>0</v>
      </c>
      <c r="D94" s="92" t="s">
        <v>641</v>
      </c>
      <c r="E94" s="109">
        <v>0</v>
      </c>
      <c r="F94" s="94" t="s">
        <v>447</v>
      </c>
      <c r="G94" s="23" t="str">
        <f t="shared" si="0"/>
        <v/>
      </c>
      <c r="H94" s="23">
        <f t="shared" si="1"/>
        <v>0</v>
      </c>
      <c r="I94" s="24" t="str">
        <f t="shared" si="2"/>
        <v/>
      </c>
      <c r="J94" s="24">
        <f t="shared" si="3"/>
        <v>0</v>
      </c>
      <c r="K94" s="24"/>
      <c r="L94" s="24"/>
      <c r="M94" s="21" t="str">
        <f t="shared" si="4"/>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s="25" customFormat="1" ht="11.4" customHeight="1">
      <c r="A95" s="91" t="s">
        <v>563</v>
      </c>
      <c r="B95" s="92" t="s">
        <v>639</v>
      </c>
      <c r="C95" s="109">
        <v>36</v>
      </c>
      <c r="D95" s="92" t="s">
        <v>341</v>
      </c>
      <c r="E95" s="109">
        <v>0</v>
      </c>
      <c r="F95" s="94" t="s">
        <v>413</v>
      </c>
      <c r="G95" s="23" t="str">
        <f t="shared" si="0"/>
        <v>HSP6B2</v>
      </c>
      <c r="H95" s="23">
        <f t="shared" si="1"/>
        <v>15</v>
      </c>
      <c r="I95" s="24" t="str">
        <f t="shared" si="2"/>
        <v>TRN6B1</v>
      </c>
      <c r="J95" s="24">
        <f t="shared" si="3"/>
        <v>-15</v>
      </c>
      <c r="K95" s="24"/>
      <c r="L95" s="24"/>
      <c r="M95" s="21" t="str">
        <f t="shared" si="4"/>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s="25" customFormat="1" ht="11.4" customHeight="1">
      <c r="A96" s="91" t="s">
        <v>598</v>
      </c>
      <c r="B96" s="92" t="s">
        <v>171</v>
      </c>
      <c r="C96" s="109">
        <v>10</v>
      </c>
      <c r="D96" s="92" t="s">
        <v>640</v>
      </c>
      <c r="E96" s="109">
        <v>38</v>
      </c>
      <c r="F96" s="94" t="s">
        <v>413</v>
      </c>
      <c r="G96" s="23" t="str">
        <f t="shared" si="0"/>
        <v>NDA6B2</v>
      </c>
      <c r="H96" s="23">
        <f t="shared" si="1"/>
        <v>15</v>
      </c>
      <c r="I96" s="24" t="str">
        <f t="shared" si="2"/>
        <v>HSP6B1</v>
      </c>
      <c r="J96" s="24">
        <f t="shared" si="3"/>
        <v>-15</v>
      </c>
      <c r="K96" s="24"/>
      <c r="L96" s="24"/>
      <c r="M96" s="21" t="str">
        <f t="shared" si="4"/>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s="25" customFormat="1" ht="11.4" customHeight="1">
      <c r="A97" s="91" t="s">
        <v>598</v>
      </c>
      <c r="B97" s="92" t="s">
        <v>183</v>
      </c>
      <c r="C97" s="109">
        <v>40</v>
      </c>
      <c r="D97" s="92" t="s">
        <v>168</v>
      </c>
      <c r="E97" s="109">
        <v>23</v>
      </c>
      <c r="F97" s="94" t="s">
        <v>422</v>
      </c>
      <c r="G97" s="23" t="str">
        <f t="shared" si="0"/>
        <v>JUD6B2</v>
      </c>
      <c r="H97" s="23">
        <f t="shared" si="1"/>
        <v>15</v>
      </c>
      <c r="I97" s="24" t="str">
        <f t="shared" si="2"/>
        <v>OLA6B1</v>
      </c>
      <c r="J97" s="24">
        <f t="shared" si="3"/>
        <v>-15</v>
      </c>
      <c r="K97" s="24"/>
      <c r="L97" s="24"/>
      <c r="M97" s="21" t="str">
        <f t="shared" si="4"/>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s="25" customFormat="1" ht="11.4" customHeight="1">
      <c r="A98" s="91" t="s">
        <v>598</v>
      </c>
      <c r="B98" s="92" t="s">
        <v>278</v>
      </c>
      <c r="C98" s="109">
        <v>29</v>
      </c>
      <c r="D98" s="92" t="s">
        <v>173</v>
      </c>
      <c r="E98" s="109">
        <v>42</v>
      </c>
      <c r="F98" s="94" t="s">
        <v>419</v>
      </c>
      <c r="G98" s="23" t="str">
        <f t="shared" si="0"/>
        <v>JUD6B1</v>
      </c>
      <c r="H98" s="23">
        <f t="shared" si="1"/>
        <v>13</v>
      </c>
      <c r="I98" s="24" t="str">
        <f t="shared" si="2"/>
        <v>SCS6B1</v>
      </c>
      <c r="J98" s="24">
        <f t="shared" si="3"/>
        <v>-13</v>
      </c>
      <c r="K98" s="24"/>
      <c r="L98" s="24"/>
      <c r="M98" s="21" t="str">
        <f t="shared" si="4"/>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row>
    <row r="99" spans="1:51" s="25" customFormat="1" ht="11.4" customHeight="1">
      <c r="A99" s="91" t="s">
        <v>599</v>
      </c>
      <c r="B99" s="92" t="s">
        <v>176</v>
      </c>
      <c r="C99" s="109">
        <v>26</v>
      </c>
      <c r="D99" s="92" t="s">
        <v>642</v>
      </c>
      <c r="E99" s="109">
        <v>25</v>
      </c>
      <c r="F99" s="94" t="s">
        <v>414</v>
      </c>
      <c r="G99" s="23" t="str">
        <f t="shared" si="0"/>
        <v>IHM6B1</v>
      </c>
      <c r="H99" s="23">
        <f t="shared" si="1"/>
        <v>1</v>
      </c>
      <c r="I99" s="24" t="str">
        <f t="shared" si="2"/>
        <v>JOE6B2</v>
      </c>
      <c r="J99" s="24">
        <f t="shared" si="3"/>
        <v>-1</v>
      </c>
      <c r="K99" s="24"/>
      <c r="L99" s="24"/>
      <c r="M99" s="21" t="str">
        <f t="shared" si="4"/>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row>
    <row r="100" spans="1:51" s="25" customFormat="1" ht="11.4" customHeight="1">
      <c r="A100" s="91" t="s">
        <v>599</v>
      </c>
      <c r="B100" s="92" t="s">
        <v>177</v>
      </c>
      <c r="C100" s="109">
        <v>35</v>
      </c>
      <c r="D100" s="92" t="s">
        <v>643</v>
      </c>
      <c r="E100" s="109">
        <v>17</v>
      </c>
      <c r="F100" s="94" t="s">
        <v>421</v>
      </c>
      <c r="G100" s="23" t="str">
        <f t="shared" si="0"/>
        <v>JOE6B1</v>
      </c>
      <c r="H100" s="23">
        <f t="shared" si="1"/>
        <v>15</v>
      </c>
      <c r="I100" s="24" t="str">
        <f t="shared" si="2"/>
        <v>SCL6B2</v>
      </c>
      <c r="J100" s="24">
        <f t="shared" si="3"/>
        <v>-15</v>
      </c>
      <c r="K100" s="24"/>
      <c r="L100" s="24"/>
      <c r="M100" s="21" t="str">
        <f t="shared" si="4"/>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row>
    <row r="101" spans="1:51" s="25" customFormat="1" ht="11.4" customHeight="1">
      <c r="A101" s="91" t="s">
        <v>599</v>
      </c>
      <c r="B101" s="92" t="s">
        <v>220</v>
      </c>
      <c r="C101" s="109">
        <v>18</v>
      </c>
      <c r="D101" s="92" t="s">
        <v>185</v>
      </c>
      <c r="E101" s="109">
        <v>30</v>
      </c>
      <c r="F101" s="94" t="s">
        <v>420</v>
      </c>
      <c r="G101" s="23" t="str">
        <f t="shared" si="0"/>
        <v>JUD6B3</v>
      </c>
      <c r="H101" s="23">
        <f t="shared" si="1"/>
        <v>12</v>
      </c>
      <c r="I101" s="24" t="str">
        <f t="shared" si="2"/>
        <v>SJN6B1</v>
      </c>
      <c r="J101" s="24">
        <f t="shared" si="3"/>
        <v>-12</v>
      </c>
      <c r="K101" s="24"/>
      <c r="L101" s="24"/>
      <c r="M101" s="21" t="str">
        <f t="shared" si="4"/>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row>
    <row r="102" spans="1:51" s="25" customFormat="1" ht="11.4" customHeight="1">
      <c r="A102" s="91" t="s">
        <v>613</v>
      </c>
      <c r="B102" s="92" t="s">
        <v>179</v>
      </c>
      <c r="C102" s="109">
        <v>28</v>
      </c>
      <c r="D102" s="92" t="s">
        <v>169</v>
      </c>
      <c r="E102" s="109">
        <v>20</v>
      </c>
      <c r="F102" s="94" t="s">
        <v>418</v>
      </c>
      <c r="G102" s="23" t="str">
        <f t="shared" si="0"/>
        <v>BRG6B1</v>
      </c>
      <c r="H102" s="23">
        <f t="shared" si="1"/>
        <v>8</v>
      </c>
      <c r="I102" s="24" t="str">
        <f t="shared" si="2"/>
        <v>STM6B2</v>
      </c>
      <c r="J102" s="24">
        <f t="shared" si="3"/>
        <v>-8</v>
      </c>
      <c r="K102" s="24"/>
      <c r="L102" s="24"/>
      <c r="M102" s="21" t="str">
        <f t="shared" si="4"/>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row>
    <row r="103" spans="1:51" s="25" customFormat="1" ht="11.4" customHeight="1">
      <c r="A103" s="91" t="s">
        <v>613</v>
      </c>
      <c r="B103" s="92" t="s">
        <v>175</v>
      </c>
      <c r="C103" s="109">
        <v>33</v>
      </c>
      <c r="D103" s="92" t="s">
        <v>339</v>
      </c>
      <c r="E103" s="109">
        <v>23</v>
      </c>
      <c r="F103" s="94" t="s">
        <v>410</v>
      </c>
      <c r="G103" s="23" t="str">
        <f t="shared" ref="G103:G166" si="5">IF(C103&lt;&gt;E103,IF(C103&gt;E103,B103,D103),"")</f>
        <v>CTK6B2</v>
      </c>
      <c r="H103" s="23">
        <f t="shared" ref="H103:H166" si="6">IF(C103&gt;E103,IF(SUM(C103-E103)&gt;15,15,SUM(C103-E103)),IF(SUM(E103-C103)&gt;15,15,SUM(E103-C103)))</f>
        <v>10</v>
      </c>
      <c r="I103" s="24" t="str">
        <f t="shared" ref="I103:I166" si="7">IF(C103&lt;&gt;E103,IF(C103&lt;E103,B103,D103),"")</f>
        <v>NDA6B1</v>
      </c>
      <c r="J103" s="24">
        <f t="shared" ref="J103:J166" si="8">IF(C103&lt;E103,IF(SUM(C103-E103)&lt;-15,-15,SUM(C103-E103)),IF(SUM(E103-C103)&lt;-15,-15,SUM(E103-C103)))</f>
        <v>-10</v>
      </c>
      <c r="K103" s="24"/>
      <c r="L103" s="24"/>
      <c r="M103" s="21" t="str">
        <f t="shared" ref="M103:M166" si="9">IF(C103=15,IF(E103=0,D103,""),IF(E103=15,IF(C103=0,B103,""),""))</f>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row>
    <row r="104" spans="1:51" s="25" customFormat="1" ht="11.4" customHeight="1">
      <c r="A104" s="91" t="s">
        <v>613</v>
      </c>
      <c r="B104" s="92" t="s">
        <v>644</v>
      </c>
      <c r="C104" s="109">
        <v>23</v>
      </c>
      <c r="D104" s="92" t="s">
        <v>184</v>
      </c>
      <c r="E104" s="109">
        <v>25</v>
      </c>
      <c r="F104" s="94" t="s">
        <v>414</v>
      </c>
      <c r="G104" s="23" t="str">
        <f t="shared" si="5"/>
        <v>OLA6B2</v>
      </c>
      <c r="H104" s="23">
        <f t="shared" si="6"/>
        <v>2</v>
      </c>
      <c r="I104" s="24" t="str">
        <f t="shared" si="7"/>
        <v>IHM6B2</v>
      </c>
      <c r="J104" s="24">
        <f t="shared" si="8"/>
        <v>-2</v>
      </c>
      <c r="K104" s="24"/>
      <c r="L104" s="24"/>
      <c r="M104" s="21" t="str">
        <f t="shared" si="9"/>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row>
    <row r="105" spans="1:51" s="25" customFormat="1" ht="11.4" customHeight="1">
      <c r="A105" s="91" t="s">
        <v>613</v>
      </c>
      <c r="B105" s="92" t="s">
        <v>263</v>
      </c>
      <c r="C105" s="109">
        <v>17</v>
      </c>
      <c r="D105" s="92" t="s">
        <v>181</v>
      </c>
      <c r="E105" s="109">
        <v>28</v>
      </c>
      <c r="F105" s="94" t="s">
        <v>420</v>
      </c>
      <c r="G105" s="23" t="str">
        <f t="shared" si="5"/>
        <v>SPC6B1</v>
      </c>
      <c r="H105" s="23">
        <f t="shared" si="6"/>
        <v>11</v>
      </c>
      <c r="I105" s="24" t="str">
        <f t="shared" si="7"/>
        <v>SJN6B2</v>
      </c>
      <c r="J105" s="24">
        <f t="shared" si="8"/>
        <v>-11</v>
      </c>
      <c r="K105" s="24"/>
      <c r="L105" s="24"/>
      <c r="M105" s="21" t="str">
        <f t="shared" si="9"/>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row>
    <row r="106" spans="1:51" s="25" customFormat="1" ht="11.4" customHeight="1">
      <c r="A106" s="91" t="s">
        <v>478</v>
      </c>
      <c r="B106" s="92" t="s">
        <v>174</v>
      </c>
      <c r="C106" s="109">
        <v>23</v>
      </c>
      <c r="D106" s="92" t="s">
        <v>182</v>
      </c>
      <c r="E106" s="109">
        <v>14</v>
      </c>
      <c r="F106" s="94" t="s">
        <v>418</v>
      </c>
      <c r="G106" s="23" t="str">
        <f t="shared" si="5"/>
        <v>BRG6B2</v>
      </c>
      <c r="H106" s="23">
        <f t="shared" si="6"/>
        <v>9</v>
      </c>
      <c r="I106" s="24" t="str">
        <f t="shared" si="7"/>
        <v>STM6B1</v>
      </c>
      <c r="J106" s="24">
        <f t="shared" si="8"/>
        <v>-9</v>
      </c>
      <c r="K106" s="24"/>
      <c r="L106" s="24"/>
      <c r="M106" s="21" t="str">
        <f t="shared" si="9"/>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row>
    <row r="107" spans="1:51" s="25" customFormat="1" ht="11.4" customHeight="1">
      <c r="A107" s="91" t="s">
        <v>478</v>
      </c>
      <c r="B107" s="92" t="s">
        <v>170</v>
      </c>
      <c r="C107" s="109">
        <v>33</v>
      </c>
      <c r="D107" s="92" t="s">
        <v>172</v>
      </c>
      <c r="E107" s="109">
        <v>20</v>
      </c>
      <c r="F107" s="94" t="s">
        <v>410</v>
      </c>
      <c r="G107" s="23" t="str">
        <f t="shared" si="5"/>
        <v>CTK6B1</v>
      </c>
      <c r="H107" s="23">
        <f t="shared" si="6"/>
        <v>13</v>
      </c>
      <c r="I107" s="24" t="str">
        <f t="shared" si="7"/>
        <v>SPC6B2</v>
      </c>
      <c r="J107" s="24">
        <f t="shared" si="8"/>
        <v>-13</v>
      </c>
      <c r="K107" s="24"/>
      <c r="L107" s="24"/>
      <c r="M107" s="21" t="str">
        <f t="shared" si="9"/>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row>
    <row r="108" spans="1:51" s="25" customFormat="1" ht="11.4" customHeight="1">
      <c r="A108" s="91" t="s">
        <v>482</v>
      </c>
      <c r="B108" s="92" t="s">
        <v>299</v>
      </c>
      <c r="C108" s="109">
        <v>0</v>
      </c>
      <c r="D108" s="92" t="s">
        <v>642</v>
      </c>
      <c r="E108" s="109">
        <v>0</v>
      </c>
      <c r="F108" s="94" t="s">
        <v>447</v>
      </c>
      <c r="G108" s="23" t="str">
        <f t="shared" si="5"/>
        <v/>
      </c>
      <c r="H108" s="23">
        <f t="shared" si="6"/>
        <v>0</v>
      </c>
      <c r="I108" s="24" t="str">
        <f t="shared" si="7"/>
        <v/>
      </c>
      <c r="J108" s="24">
        <f t="shared" si="8"/>
        <v>0</v>
      </c>
      <c r="K108" s="24"/>
      <c r="L108" s="24"/>
      <c r="M108" s="21" t="str">
        <f t="shared" si="9"/>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row>
    <row r="109" spans="1:51" s="25" customFormat="1" ht="11.4" customHeight="1">
      <c r="A109" s="91" t="s">
        <v>600</v>
      </c>
      <c r="B109" s="92" t="s">
        <v>639</v>
      </c>
      <c r="C109" s="109">
        <v>28</v>
      </c>
      <c r="D109" s="92" t="s">
        <v>179</v>
      </c>
      <c r="E109" s="109">
        <v>20</v>
      </c>
      <c r="F109" s="94" t="s">
        <v>413</v>
      </c>
      <c r="G109" s="23" t="str">
        <f t="shared" si="5"/>
        <v>HSP6B2</v>
      </c>
      <c r="H109" s="23">
        <f t="shared" si="6"/>
        <v>8</v>
      </c>
      <c r="I109" s="24" t="str">
        <f t="shared" si="7"/>
        <v>BRG6B1</v>
      </c>
      <c r="J109" s="24">
        <f t="shared" si="8"/>
        <v>-8</v>
      </c>
      <c r="K109" s="24"/>
      <c r="L109" s="24"/>
      <c r="M109" s="21" t="str">
        <f t="shared" si="9"/>
        <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row>
    <row r="110" spans="1:51" s="25" customFormat="1" ht="11.4" customHeight="1">
      <c r="A110" s="91" t="s">
        <v>601</v>
      </c>
      <c r="B110" s="92" t="s">
        <v>171</v>
      </c>
      <c r="C110" s="109">
        <v>17</v>
      </c>
      <c r="D110" s="92" t="s">
        <v>641</v>
      </c>
      <c r="E110" s="109">
        <v>36</v>
      </c>
      <c r="F110" s="94" t="s">
        <v>413</v>
      </c>
      <c r="G110" s="23" t="str">
        <f t="shared" si="5"/>
        <v>SCL6B1</v>
      </c>
      <c r="H110" s="23">
        <f t="shared" si="6"/>
        <v>15</v>
      </c>
      <c r="I110" s="24" t="str">
        <f t="shared" si="7"/>
        <v>HSP6B1</v>
      </c>
      <c r="J110" s="24">
        <f t="shared" si="8"/>
        <v>-15</v>
      </c>
      <c r="K110" s="24"/>
      <c r="L110" s="24"/>
      <c r="M110" s="21" t="str">
        <f t="shared" si="9"/>
        <v/>
      </c>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row>
    <row r="111" spans="1:51" s="25" customFormat="1" ht="11.4" customHeight="1">
      <c r="A111" s="91" t="s">
        <v>601</v>
      </c>
      <c r="B111" s="92" t="s">
        <v>169</v>
      </c>
      <c r="C111" s="109">
        <v>36</v>
      </c>
      <c r="D111" s="92" t="s">
        <v>175</v>
      </c>
      <c r="E111" s="109">
        <v>35</v>
      </c>
      <c r="F111" s="94" t="s">
        <v>425</v>
      </c>
      <c r="G111" s="23" t="str">
        <f t="shared" si="5"/>
        <v>STM6B2</v>
      </c>
      <c r="H111" s="23">
        <f t="shared" si="6"/>
        <v>1</v>
      </c>
      <c r="I111" s="24" t="str">
        <f t="shared" si="7"/>
        <v>CTK6B2</v>
      </c>
      <c r="J111" s="24">
        <f t="shared" si="8"/>
        <v>-1</v>
      </c>
      <c r="K111" s="24"/>
      <c r="L111" s="24"/>
      <c r="M111" s="21" t="str">
        <f t="shared" si="9"/>
        <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row>
    <row r="112" spans="1:51" ht="11.4" customHeight="1">
      <c r="A112" s="91" t="s">
        <v>601</v>
      </c>
      <c r="B112" s="92" t="s">
        <v>176</v>
      </c>
      <c r="C112" s="109">
        <v>46</v>
      </c>
      <c r="D112" s="92" t="s">
        <v>341</v>
      </c>
      <c r="E112" s="109">
        <v>4</v>
      </c>
      <c r="F112" s="94" t="s">
        <v>414</v>
      </c>
      <c r="G112" s="23" t="str">
        <f t="shared" si="5"/>
        <v>IHM6B1</v>
      </c>
      <c r="H112" s="23">
        <f t="shared" si="6"/>
        <v>15</v>
      </c>
      <c r="I112" s="24" t="str">
        <f t="shared" si="7"/>
        <v>TRN6B1</v>
      </c>
      <c r="J112" s="24">
        <f t="shared" si="8"/>
        <v>-15</v>
      </c>
      <c r="K112" s="24"/>
      <c r="L112" s="24"/>
      <c r="M112" s="21" t="str">
        <f t="shared" si="9"/>
        <v/>
      </c>
    </row>
    <row r="113" spans="1:13" ht="11.4" customHeight="1">
      <c r="A113" s="91" t="s">
        <v>601</v>
      </c>
      <c r="B113" s="92" t="s">
        <v>177</v>
      </c>
      <c r="C113" s="109">
        <v>45</v>
      </c>
      <c r="D113" s="92" t="s">
        <v>263</v>
      </c>
      <c r="E113" s="109">
        <v>18</v>
      </c>
      <c r="F113" s="94" t="s">
        <v>421</v>
      </c>
      <c r="G113" s="23" t="str">
        <f t="shared" si="5"/>
        <v>JOE6B1</v>
      </c>
      <c r="H113" s="23">
        <f t="shared" si="6"/>
        <v>15</v>
      </c>
      <c r="I113" s="24" t="str">
        <f t="shared" si="7"/>
        <v>SJN6B2</v>
      </c>
      <c r="J113" s="24">
        <f t="shared" si="8"/>
        <v>-15</v>
      </c>
      <c r="K113" s="24"/>
      <c r="L113" s="24"/>
      <c r="M113" s="21" t="str">
        <f t="shared" si="9"/>
        <v/>
      </c>
    </row>
    <row r="114" spans="1:13" ht="11.4" customHeight="1">
      <c r="A114" s="91" t="s">
        <v>601</v>
      </c>
      <c r="B114" s="92" t="s">
        <v>643</v>
      </c>
      <c r="C114" s="109">
        <v>34</v>
      </c>
      <c r="D114" s="92" t="s">
        <v>185</v>
      </c>
      <c r="E114" s="109">
        <v>42</v>
      </c>
      <c r="F114" s="94" t="s">
        <v>424</v>
      </c>
      <c r="G114" s="23" t="str">
        <f t="shared" si="5"/>
        <v>JUD6B3</v>
      </c>
      <c r="H114" s="23">
        <f t="shared" si="6"/>
        <v>8</v>
      </c>
      <c r="I114" s="24" t="str">
        <f t="shared" si="7"/>
        <v>SCL6B2</v>
      </c>
      <c r="J114" s="24">
        <f t="shared" si="8"/>
        <v>-8</v>
      </c>
      <c r="K114" s="24"/>
      <c r="L114" s="24"/>
      <c r="M114" s="21" t="str">
        <f t="shared" si="9"/>
        <v/>
      </c>
    </row>
    <row r="115" spans="1:13" ht="11.4" customHeight="1">
      <c r="A115" s="91" t="s">
        <v>601</v>
      </c>
      <c r="B115" s="92" t="s">
        <v>172</v>
      </c>
      <c r="C115" s="109">
        <v>9</v>
      </c>
      <c r="D115" s="92" t="s">
        <v>174</v>
      </c>
      <c r="E115" s="109">
        <v>30</v>
      </c>
      <c r="F115" s="94" t="s">
        <v>423</v>
      </c>
      <c r="G115" s="23" t="str">
        <f t="shared" si="5"/>
        <v>BRG6B2</v>
      </c>
      <c r="H115" s="23">
        <f t="shared" si="6"/>
        <v>15</v>
      </c>
      <c r="I115" s="24" t="str">
        <f t="shared" si="7"/>
        <v>SPC6B2</v>
      </c>
      <c r="J115" s="24">
        <f t="shared" si="8"/>
        <v>-15</v>
      </c>
      <c r="K115" s="24"/>
      <c r="L115" s="24"/>
      <c r="M115" s="21" t="str">
        <f t="shared" si="9"/>
        <v/>
      </c>
    </row>
    <row r="116" spans="1:13" ht="11.4" customHeight="1">
      <c r="A116" s="91" t="s">
        <v>483</v>
      </c>
      <c r="B116" s="92" t="s">
        <v>644</v>
      </c>
      <c r="C116" s="109">
        <v>12</v>
      </c>
      <c r="D116" s="92" t="s">
        <v>173</v>
      </c>
      <c r="E116" s="109">
        <v>30</v>
      </c>
      <c r="F116" s="94" t="s">
        <v>414</v>
      </c>
      <c r="G116" s="23" t="str">
        <f t="shared" si="5"/>
        <v>JUD6B1</v>
      </c>
      <c r="H116" s="23">
        <f t="shared" si="6"/>
        <v>15</v>
      </c>
      <c r="I116" s="24" t="str">
        <f t="shared" si="7"/>
        <v>IHM6B2</v>
      </c>
      <c r="J116" s="24">
        <f t="shared" si="8"/>
        <v>-15</v>
      </c>
      <c r="K116" s="24"/>
      <c r="L116" s="24"/>
      <c r="M116" s="21" t="str">
        <f t="shared" si="9"/>
        <v/>
      </c>
    </row>
    <row r="117" spans="1:13" ht="11.4" customHeight="1">
      <c r="A117" s="91" t="s">
        <v>483</v>
      </c>
      <c r="B117" s="92" t="s">
        <v>640</v>
      </c>
      <c r="C117" s="109">
        <v>21</v>
      </c>
      <c r="D117" s="92" t="s">
        <v>278</v>
      </c>
      <c r="E117" s="109">
        <v>40</v>
      </c>
      <c r="F117" s="94" t="s">
        <v>614</v>
      </c>
      <c r="G117" s="23" t="str">
        <f t="shared" si="5"/>
        <v>SCS6B1</v>
      </c>
      <c r="H117" s="23">
        <f t="shared" si="6"/>
        <v>15</v>
      </c>
      <c r="I117" s="24" t="str">
        <f t="shared" si="7"/>
        <v>NDA6B2</v>
      </c>
      <c r="J117" s="24">
        <f t="shared" si="8"/>
        <v>-15</v>
      </c>
      <c r="K117" s="24"/>
      <c r="L117" s="24"/>
      <c r="M117" s="21" t="str">
        <f t="shared" si="9"/>
        <v/>
      </c>
    </row>
    <row r="118" spans="1:13" ht="11.4" customHeight="1">
      <c r="A118" s="91" t="s">
        <v>483</v>
      </c>
      <c r="B118" s="92" t="s">
        <v>182</v>
      </c>
      <c r="C118" s="109">
        <v>19</v>
      </c>
      <c r="D118" s="92" t="s">
        <v>184</v>
      </c>
      <c r="E118" s="109">
        <v>31</v>
      </c>
      <c r="F118" s="94" t="s">
        <v>425</v>
      </c>
      <c r="G118" s="23" t="str">
        <f t="shared" si="5"/>
        <v>OLA6B2</v>
      </c>
      <c r="H118" s="23">
        <f t="shared" si="6"/>
        <v>12</v>
      </c>
      <c r="I118" s="24" t="str">
        <f t="shared" si="7"/>
        <v>STM6B1</v>
      </c>
      <c r="J118" s="24">
        <f t="shared" si="8"/>
        <v>-12</v>
      </c>
      <c r="K118" s="24"/>
      <c r="L118" s="24"/>
      <c r="M118" s="21" t="str">
        <f t="shared" si="9"/>
        <v/>
      </c>
    </row>
    <row r="119" spans="1:13" ht="11.4" customHeight="1">
      <c r="A119" s="91" t="s">
        <v>484</v>
      </c>
      <c r="B119" s="92" t="s">
        <v>339</v>
      </c>
      <c r="C119" s="109">
        <v>12</v>
      </c>
      <c r="D119" s="92" t="s">
        <v>183</v>
      </c>
      <c r="E119" s="109">
        <v>28</v>
      </c>
      <c r="F119" s="94" t="s">
        <v>614</v>
      </c>
      <c r="G119" s="23" t="str">
        <f t="shared" si="5"/>
        <v>JUD6B2</v>
      </c>
      <c r="H119" s="23">
        <f t="shared" si="6"/>
        <v>15</v>
      </c>
      <c r="I119" s="24" t="str">
        <f t="shared" si="7"/>
        <v>NDA6B1</v>
      </c>
      <c r="J119" s="24">
        <f t="shared" si="8"/>
        <v>-15</v>
      </c>
      <c r="K119" s="24"/>
      <c r="L119" s="24"/>
      <c r="M119" s="21" t="str">
        <f t="shared" si="9"/>
        <v/>
      </c>
    </row>
    <row r="120" spans="1:13" ht="11.4" customHeight="1">
      <c r="A120" s="91" t="s">
        <v>484</v>
      </c>
      <c r="B120" s="92" t="s">
        <v>168</v>
      </c>
      <c r="C120" s="109">
        <v>41</v>
      </c>
      <c r="D120" s="92" t="s">
        <v>220</v>
      </c>
      <c r="E120" s="109">
        <v>35</v>
      </c>
      <c r="F120" s="94" t="s">
        <v>415</v>
      </c>
      <c r="G120" s="23" t="str">
        <f t="shared" si="5"/>
        <v>OLA6B1</v>
      </c>
      <c r="H120" s="23">
        <f t="shared" si="6"/>
        <v>6</v>
      </c>
      <c r="I120" s="24" t="str">
        <f t="shared" si="7"/>
        <v>SJN6B1</v>
      </c>
      <c r="J120" s="24">
        <f t="shared" si="8"/>
        <v>-6</v>
      </c>
      <c r="K120" s="24"/>
      <c r="L120" s="24"/>
      <c r="M120" s="21" t="str">
        <f t="shared" si="9"/>
        <v/>
      </c>
    </row>
    <row r="121" spans="1:13" ht="11.4" customHeight="1">
      <c r="A121" s="91" t="s">
        <v>623</v>
      </c>
      <c r="B121" s="92" t="s">
        <v>170</v>
      </c>
      <c r="C121" s="109">
        <v>34</v>
      </c>
      <c r="D121" s="92" t="s">
        <v>181</v>
      </c>
      <c r="E121" s="109">
        <v>43</v>
      </c>
      <c r="F121" s="94" t="s">
        <v>410</v>
      </c>
      <c r="G121" s="23" t="str">
        <f t="shared" si="5"/>
        <v>SPC6B1</v>
      </c>
      <c r="H121" s="23">
        <f t="shared" si="6"/>
        <v>9</v>
      </c>
      <c r="I121" s="24" t="str">
        <f t="shared" si="7"/>
        <v>CTK6B1</v>
      </c>
      <c r="J121" s="24">
        <f t="shared" si="8"/>
        <v>-9</v>
      </c>
      <c r="K121" s="24"/>
      <c r="L121" s="24"/>
      <c r="M121" s="21" t="str">
        <f t="shared" si="9"/>
        <v/>
      </c>
    </row>
    <row r="122" spans="1:13" ht="11.4" customHeight="1">
      <c r="A122" s="91" t="s">
        <v>488</v>
      </c>
      <c r="B122" s="92" t="s">
        <v>299</v>
      </c>
      <c r="C122" s="109">
        <v>0</v>
      </c>
      <c r="D122" s="92" t="s">
        <v>341</v>
      </c>
      <c r="E122" s="109">
        <v>0</v>
      </c>
      <c r="F122" s="94" t="s">
        <v>447</v>
      </c>
      <c r="G122" s="23" t="str">
        <f t="shared" si="5"/>
        <v/>
      </c>
      <c r="H122" s="23">
        <f t="shared" si="6"/>
        <v>0</v>
      </c>
      <c r="I122" s="24" t="str">
        <f t="shared" si="7"/>
        <v/>
      </c>
      <c r="J122" s="24">
        <f t="shared" si="8"/>
        <v>0</v>
      </c>
      <c r="K122" s="24"/>
      <c r="L122" s="24"/>
      <c r="M122" s="21" t="str">
        <f t="shared" si="9"/>
        <v/>
      </c>
    </row>
    <row r="123" spans="1:13" ht="11.4" customHeight="1">
      <c r="A123" s="91" t="s">
        <v>543</v>
      </c>
      <c r="B123" s="92" t="s">
        <v>172</v>
      </c>
      <c r="C123" s="109">
        <v>21</v>
      </c>
      <c r="D123" s="92" t="s">
        <v>184</v>
      </c>
      <c r="E123" s="109">
        <v>41</v>
      </c>
      <c r="F123" s="94" t="s">
        <v>494</v>
      </c>
      <c r="G123" s="23" t="str">
        <f t="shared" si="5"/>
        <v>OLA6B2</v>
      </c>
      <c r="H123" s="23">
        <f t="shared" si="6"/>
        <v>15</v>
      </c>
      <c r="I123" s="24" t="str">
        <f t="shared" si="7"/>
        <v>SPC6B2</v>
      </c>
      <c r="J123" s="24">
        <f t="shared" si="8"/>
        <v>-15</v>
      </c>
      <c r="K123" s="24"/>
      <c r="L123" s="24"/>
      <c r="M123" s="21" t="str">
        <f t="shared" si="9"/>
        <v/>
      </c>
    </row>
    <row r="124" spans="1:13" ht="11.4" customHeight="1">
      <c r="A124" s="91" t="s">
        <v>568</v>
      </c>
      <c r="B124" s="92" t="s">
        <v>173</v>
      </c>
      <c r="C124" s="109">
        <v>35</v>
      </c>
      <c r="D124" s="92" t="s">
        <v>182</v>
      </c>
      <c r="E124" s="109">
        <v>4</v>
      </c>
      <c r="F124" s="94" t="s">
        <v>422</v>
      </c>
      <c r="G124" s="23" t="str">
        <f t="shared" si="5"/>
        <v>JUD6B1</v>
      </c>
      <c r="H124" s="23">
        <f t="shared" si="6"/>
        <v>15</v>
      </c>
      <c r="I124" s="24" t="str">
        <f t="shared" si="7"/>
        <v>STM6B1</v>
      </c>
      <c r="J124" s="24">
        <f t="shared" si="8"/>
        <v>-15</v>
      </c>
      <c r="K124" s="24"/>
      <c r="L124" s="24"/>
      <c r="M124" s="21" t="str">
        <f t="shared" si="9"/>
        <v/>
      </c>
    </row>
    <row r="125" spans="1:13" ht="11.4" customHeight="1">
      <c r="A125" s="91" t="s">
        <v>568</v>
      </c>
      <c r="B125" s="92" t="s">
        <v>220</v>
      </c>
      <c r="C125" s="109">
        <v>27</v>
      </c>
      <c r="D125" s="92" t="s">
        <v>339</v>
      </c>
      <c r="E125" s="109">
        <v>12</v>
      </c>
      <c r="F125" s="94" t="s">
        <v>420</v>
      </c>
      <c r="G125" s="23" t="str">
        <f t="shared" si="5"/>
        <v>SJN6B1</v>
      </c>
      <c r="H125" s="23">
        <f t="shared" si="6"/>
        <v>15</v>
      </c>
      <c r="I125" s="24" t="str">
        <f t="shared" si="7"/>
        <v>NDA6B1</v>
      </c>
      <c r="J125" s="24">
        <f t="shared" si="8"/>
        <v>-15</v>
      </c>
      <c r="K125" s="24"/>
      <c r="L125" s="24"/>
      <c r="M125" s="21" t="str">
        <f t="shared" si="9"/>
        <v/>
      </c>
    </row>
    <row r="126" spans="1:13" ht="11.4" customHeight="1">
      <c r="A126" s="91" t="s">
        <v>602</v>
      </c>
      <c r="B126" s="92" t="s">
        <v>639</v>
      </c>
      <c r="C126" s="109">
        <v>34</v>
      </c>
      <c r="D126" s="92" t="s">
        <v>168</v>
      </c>
      <c r="E126" s="109">
        <v>36</v>
      </c>
      <c r="F126" s="94" t="s">
        <v>413</v>
      </c>
      <c r="G126" s="23" t="str">
        <f t="shared" si="5"/>
        <v>OLA6B1</v>
      </c>
      <c r="H126" s="23">
        <f t="shared" si="6"/>
        <v>2</v>
      </c>
      <c r="I126" s="24" t="str">
        <f t="shared" si="7"/>
        <v>HSP6B2</v>
      </c>
      <c r="J126" s="24">
        <f t="shared" si="8"/>
        <v>-2</v>
      </c>
      <c r="K126" s="24"/>
      <c r="L126" s="24"/>
      <c r="M126" s="21" t="str">
        <f t="shared" si="9"/>
        <v/>
      </c>
    </row>
    <row r="127" spans="1:13" ht="11.4" customHeight="1">
      <c r="A127" s="91" t="s">
        <v>602</v>
      </c>
      <c r="B127" s="92" t="s">
        <v>185</v>
      </c>
      <c r="C127" s="109">
        <v>37</v>
      </c>
      <c r="D127" s="92" t="s">
        <v>263</v>
      </c>
      <c r="E127" s="109">
        <v>14</v>
      </c>
      <c r="F127" s="94" t="s">
        <v>422</v>
      </c>
      <c r="G127" s="23" t="str">
        <f t="shared" si="5"/>
        <v>JUD6B3</v>
      </c>
      <c r="H127" s="23">
        <f t="shared" si="6"/>
        <v>15</v>
      </c>
      <c r="I127" s="24" t="str">
        <f t="shared" si="7"/>
        <v>SJN6B2</v>
      </c>
      <c r="J127" s="24">
        <f t="shared" si="8"/>
        <v>-15</v>
      </c>
      <c r="K127" s="24"/>
      <c r="L127" s="24"/>
      <c r="M127" s="21" t="str">
        <f t="shared" si="9"/>
        <v/>
      </c>
    </row>
    <row r="128" spans="1:13" ht="11.4" customHeight="1">
      <c r="A128" s="91" t="s">
        <v>602</v>
      </c>
      <c r="B128" s="92" t="s">
        <v>642</v>
      </c>
      <c r="C128" s="109">
        <v>24</v>
      </c>
      <c r="D128" s="92" t="s">
        <v>171</v>
      </c>
      <c r="E128" s="109">
        <v>45</v>
      </c>
      <c r="F128" s="94" t="s">
        <v>421</v>
      </c>
      <c r="G128" s="23" t="str">
        <f t="shared" si="5"/>
        <v>HSP6B1</v>
      </c>
      <c r="H128" s="23">
        <f t="shared" si="6"/>
        <v>15</v>
      </c>
      <c r="I128" s="24" t="str">
        <f t="shared" si="7"/>
        <v>JOE6B2</v>
      </c>
      <c r="J128" s="24">
        <f t="shared" si="8"/>
        <v>-15</v>
      </c>
      <c r="K128" s="24"/>
      <c r="L128" s="24"/>
      <c r="M128" s="21" t="str">
        <f t="shared" si="9"/>
        <v/>
      </c>
    </row>
    <row r="129" spans="1:13" ht="11.4" customHeight="1">
      <c r="A129" s="91" t="s">
        <v>602</v>
      </c>
      <c r="B129" s="92" t="s">
        <v>641</v>
      </c>
      <c r="C129" s="109">
        <v>29</v>
      </c>
      <c r="D129" s="92" t="s">
        <v>278</v>
      </c>
      <c r="E129" s="109">
        <v>36</v>
      </c>
      <c r="F129" s="94" t="s">
        <v>424</v>
      </c>
      <c r="G129" s="23" t="str">
        <f t="shared" si="5"/>
        <v>SCS6B1</v>
      </c>
      <c r="H129" s="23">
        <f t="shared" si="6"/>
        <v>7</v>
      </c>
      <c r="I129" s="24" t="str">
        <f t="shared" si="7"/>
        <v>SCL6B1</v>
      </c>
      <c r="J129" s="24">
        <f t="shared" si="8"/>
        <v>-7</v>
      </c>
      <c r="K129" s="24"/>
      <c r="L129" s="24"/>
      <c r="M129" s="21" t="str">
        <f t="shared" si="9"/>
        <v/>
      </c>
    </row>
    <row r="130" spans="1:13" ht="11.4" customHeight="1">
      <c r="A130" s="91" t="s">
        <v>489</v>
      </c>
      <c r="B130" s="92" t="s">
        <v>644</v>
      </c>
      <c r="C130" s="109">
        <v>27</v>
      </c>
      <c r="D130" s="92" t="s">
        <v>640</v>
      </c>
      <c r="E130" s="109">
        <v>26</v>
      </c>
      <c r="F130" s="94" t="s">
        <v>414</v>
      </c>
      <c r="G130" s="23" t="str">
        <f t="shared" si="5"/>
        <v>IHM6B2</v>
      </c>
      <c r="H130" s="23">
        <f t="shared" si="6"/>
        <v>1</v>
      </c>
      <c r="I130" s="24" t="str">
        <f t="shared" si="7"/>
        <v>NDA6B2</v>
      </c>
      <c r="J130" s="24">
        <f t="shared" si="8"/>
        <v>-1</v>
      </c>
      <c r="K130" s="24"/>
      <c r="L130" s="24"/>
      <c r="M130" s="21" t="str">
        <f t="shared" si="9"/>
        <v/>
      </c>
    </row>
    <row r="131" spans="1:13" ht="11.4" customHeight="1">
      <c r="A131" s="91" t="s">
        <v>489</v>
      </c>
      <c r="B131" s="92" t="s">
        <v>183</v>
      </c>
      <c r="C131" s="109">
        <v>44</v>
      </c>
      <c r="D131" s="92" t="s">
        <v>169</v>
      </c>
      <c r="E131" s="109">
        <v>36</v>
      </c>
      <c r="F131" s="94" t="s">
        <v>422</v>
      </c>
      <c r="G131" s="23" t="str">
        <f t="shared" si="5"/>
        <v>JUD6B2</v>
      </c>
      <c r="H131" s="23">
        <f t="shared" si="6"/>
        <v>8</v>
      </c>
      <c r="I131" s="24" t="str">
        <f t="shared" si="7"/>
        <v>STM6B2</v>
      </c>
      <c r="J131" s="24">
        <f t="shared" si="8"/>
        <v>-8</v>
      </c>
      <c r="K131" s="24"/>
      <c r="L131" s="24"/>
      <c r="M131" s="21" t="str">
        <f t="shared" si="9"/>
        <v/>
      </c>
    </row>
    <row r="132" spans="1:13" ht="11.4" customHeight="1">
      <c r="A132" s="91" t="s">
        <v>489</v>
      </c>
      <c r="B132" s="92" t="s">
        <v>643</v>
      </c>
      <c r="C132" s="109">
        <v>14</v>
      </c>
      <c r="D132" s="92" t="s">
        <v>176</v>
      </c>
      <c r="E132" s="109">
        <v>15</v>
      </c>
      <c r="F132" s="94" t="s">
        <v>424</v>
      </c>
      <c r="G132" s="23" t="str">
        <f t="shared" si="5"/>
        <v>IHM6B1</v>
      </c>
      <c r="H132" s="23">
        <f t="shared" si="6"/>
        <v>1</v>
      </c>
      <c r="I132" s="24" t="str">
        <f t="shared" si="7"/>
        <v>SCL6B2</v>
      </c>
      <c r="J132" s="24">
        <f t="shared" si="8"/>
        <v>-1</v>
      </c>
      <c r="K132" s="24"/>
      <c r="L132" s="24"/>
      <c r="M132" s="21" t="str">
        <f t="shared" si="9"/>
        <v/>
      </c>
    </row>
    <row r="133" spans="1:13" ht="11.4" customHeight="1">
      <c r="A133" s="91" t="s">
        <v>490</v>
      </c>
      <c r="B133" s="92" t="s">
        <v>179</v>
      </c>
      <c r="C133" s="109">
        <v>16</v>
      </c>
      <c r="D133" s="92" t="s">
        <v>175</v>
      </c>
      <c r="E133" s="109">
        <v>32</v>
      </c>
      <c r="F133" s="94" t="s">
        <v>418</v>
      </c>
      <c r="G133" s="23" t="str">
        <f t="shared" si="5"/>
        <v>CTK6B2</v>
      </c>
      <c r="H133" s="23">
        <f t="shared" si="6"/>
        <v>15</v>
      </c>
      <c r="I133" s="24" t="str">
        <f t="shared" si="7"/>
        <v>BRG6B1</v>
      </c>
      <c r="J133" s="24">
        <f t="shared" si="8"/>
        <v>-15</v>
      </c>
      <c r="K133" s="24"/>
      <c r="L133" s="24"/>
      <c r="M133" s="21" t="str">
        <f t="shared" si="9"/>
        <v/>
      </c>
    </row>
    <row r="134" spans="1:13" ht="11.4" customHeight="1">
      <c r="A134" s="91" t="s">
        <v>624</v>
      </c>
      <c r="B134" s="92" t="s">
        <v>174</v>
      </c>
      <c r="C134" s="109">
        <v>27</v>
      </c>
      <c r="D134" s="92" t="s">
        <v>181</v>
      </c>
      <c r="E134" s="109">
        <v>50</v>
      </c>
      <c r="F134" s="94" t="s">
        <v>418</v>
      </c>
      <c r="G134" s="23" t="str">
        <f t="shared" si="5"/>
        <v>SPC6B1</v>
      </c>
      <c r="H134" s="23">
        <f t="shared" si="6"/>
        <v>15</v>
      </c>
      <c r="I134" s="24" t="str">
        <f t="shared" si="7"/>
        <v>BRG6B2</v>
      </c>
      <c r="J134" s="24">
        <f t="shared" si="8"/>
        <v>-15</v>
      </c>
      <c r="K134" s="24"/>
      <c r="L134" s="24"/>
      <c r="M134" s="21" t="str">
        <f t="shared" si="9"/>
        <v/>
      </c>
    </row>
    <row r="135" spans="1:13" ht="11.4" customHeight="1">
      <c r="A135" s="91" t="s">
        <v>624</v>
      </c>
      <c r="B135" s="92" t="s">
        <v>170</v>
      </c>
      <c r="C135" s="109">
        <v>43</v>
      </c>
      <c r="D135" s="92" t="s">
        <v>177</v>
      </c>
      <c r="E135" s="109">
        <v>47</v>
      </c>
      <c r="F135" s="94" t="s">
        <v>410</v>
      </c>
      <c r="G135" s="23" t="str">
        <f t="shared" si="5"/>
        <v>JOE6B1</v>
      </c>
      <c r="H135" s="23">
        <f t="shared" si="6"/>
        <v>4</v>
      </c>
      <c r="I135" s="24" t="str">
        <f t="shared" si="7"/>
        <v>CTK6B1</v>
      </c>
      <c r="J135" s="24">
        <f t="shared" si="8"/>
        <v>-4</v>
      </c>
      <c r="K135" s="24"/>
      <c r="L135" s="24"/>
      <c r="M135" s="21" t="str">
        <f t="shared" si="9"/>
        <v/>
      </c>
    </row>
    <row r="136" spans="1:13" ht="11.4" customHeight="1">
      <c r="A136" s="91" t="s">
        <v>495</v>
      </c>
      <c r="B136" s="92" t="s">
        <v>299</v>
      </c>
      <c r="C136" s="109">
        <v>0</v>
      </c>
      <c r="D136" s="92" t="s">
        <v>175</v>
      </c>
      <c r="E136" s="109">
        <v>0</v>
      </c>
      <c r="F136" s="94" t="s">
        <v>447</v>
      </c>
      <c r="G136" s="23" t="str">
        <f t="shared" si="5"/>
        <v/>
      </c>
      <c r="H136" s="23">
        <f t="shared" si="6"/>
        <v>0</v>
      </c>
      <c r="I136" s="24" t="str">
        <f t="shared" si="7"/>
        <v/>
      </c>
      <c r="J136" s="24">
        <f t="shared" si="8"/>
        <v>0</v>
      </c>
      <c r="K136" s="24"/>
      <c r="L136" s="24"/>
      <c r="M136" s="21" t="str">
        <f t="shared" si="9"/>
        <v/>
      </c>
    </row>
    <row r="137" spans="1:13" ht="11.4" customHeight="1">
      <c r="A137" s="91" t="s">
        <v>569</v>
      </c>
      <c r="B137" s="92" t="s">
        <v>171</v>
      </c>
      <c r="C137" s="109">
        <v>47</v>
      </c>
      <c r="D137" s="92" t="s">
        <v>341</v>
      </c>
      <c r="E137" s="109">
        <v>2</v>
      </c>
      <c r="F137" s="94" t="s">
        <v>413</v>
      </c>
      <c r="G137" s="23" t="str">
        <f t="shared" si="5"/>
        <v>HSP6B1</v>
      </c>
      <c r="H137" s="23">
        <f t="shared" si="6"/>
        <v>15</v>
      </c>
      <c r="I137" s="24" t="str">
        <f t="shared" si="7"/>
        <v>TRN6B1</v>
      </c>
      <c r="J137" s="24">
        <f t="shared" si="8"/>
        <v>-15</v>
      </c>
      <c r="K137" s="24"/>
      <c r="L137" s="24"/>
      <c r="M137" s="21" t="str">
        <f t="shared" si="9"/>
        <v/>
      </c>
    </row>
    <row r="138" spans="1:13" ht="11.4" customHeight="1">
      <c r="A138" s="91" t="s">
        <v>604</v>
      </c>
      <c r="B138" s="92" t="s">
        <v>278</v>
      </c>
      <c r="C138" s="109">
        <v>35</v>
      </c>
      <c r="D138" s="92" t="s">
        <v>642</v>
      </c>
      <c r="E138" s="109">
        <v>18</v>
      </c>
      <c r="F138" s="94" t="s">
        <v>419</v>
      </c>
      <c r="G138" s="23" t="str">
        <f t="shared" si="5"/>
        <v>SCS6B1</v>
      </c>
      <c r="H138" s="23">
        <f t="shared" si="6"/>
        <v>15</v>
      </c>
      <c r="I138" s="24" t="str">
        <f t="shared" si="7"/>
        <v>JOE6B2</v>
      </c>
      <c r="J138" s="24">
        <f t="shared" si="8"/>
        <v>-15</v>
      </c>
      <c r="K138" s="24"/>
      <c r="L138" s="24"/>
      <c r="M138" s="21" t="str">
        <f t="shared" si="9"/>
        <v/>
      </c>
    </row>
    <row r="139" spans="1:13" ht="11.4" customHeight="1">
      <c r="A139" s="91" t="s">
        <v>604</v>
      </c>
      <c r="B139" s="92" t="s">
        <v>644</v>
      </c>
      <c r="C139" s="109">
        <v>15</v>
      </c>
      <c r="D139" s="92" t="s">
        <v>641</v>
      </c>
      <c r="E139" s="109">
        <v>37</v>
      </c>
      <c r="F139" s="94" t="s">
        <v>414</v>
      </c>
      <c r="G139" s="23" t="str">
        <f t="shared" si="5"/>
        <v>SCL6B1</v>
      </c>
      <c r="H139" s="23">
        <f t="shared" si="6"/>
        <v>15</v>
      </c>
      <c r="I139" s="24" t="str">
        <f t="shared" si="7"/>
        <v>IHM6B2</v>
      </c>
      <c r="J139" s="24">
        <f t="shared" si="8"/>
        <v>-15</v>
      </c>
      <c r="K139" s="24"/>
      <c r="L139" s="24"/>
      <c r="M139" s="21" t="str">
        <f t="shared" si="9"/>
        <v/>
      </c>
    </row>
    <row r="140" spans="1:13" ht="11.4" customHeight="1">
      <c r="A140" s="91" t="s">
        <v>604</v>
      </c>
      <c r="B140" s="92" t="s">
        <v>177</v>
      </c>
      <c r="C140" s="109">
        <v>37</v>
      </c>
      <c r="D140" s="92" t="s">
        <v>174</v>
      </c>
      <c r="E140" s="109">
        <v>28</v>
      </c>
      <c r="F140" s="94" t="s">
        <v>421</v>
      </c>
      <c r="G140" s="23" t="str">
        <f t="shared" si="5"/>
        <v>JOE6B1</v>
      </c>
      <c r="H140" s="23">
        <f t="shared" si="6"/>
        <v>9</v>
      </c>
      <c r="I140" s="24" t="str">
        <f t="shared" si="7"/>
        <v>BRG6B2</v>
      </c>
      <c r="J140" s="24">
        <f t="shared" si="8"/>
        <v>-9</v>
      </c>
      <c r="K140" s="24"/>
      <c r="L140" s="24"/>
      <c r="M140" s="21" t="str">
        <f t="shared" si="9"/>
        <v/>
      </c>
    </row>
    <row r="141" spans="1:13" ht="11.4" customHeight="1">
      <c r="A141" s="91" t="s">
        <v>604</v>
      </c>
      <c r="B141" s="92" t="s">
        <v>643</v>
      </c>
      <c r="C141" s="109">
        <v>31</v>
      </c>
      <c r="D141" s="92" t="s">
        <v>263</v>
      </c>
      <c r="E141" s="109">
        <v>22</v>
      </c>
      <c r="F141" s="94" t="s">
        <v>424</v>
      </c>
      <c r="G141" s="23" t="str">
        <f t="shared" si="5"/>
        <v>SCL6B2</v>
      </c>
      <c r="H141" s="23">
        <f t="shared" si="6"/>
        <v>9</v>
      </c>
      <c r="I141" s="24" t="str">
        <f t="shared" si="7"/>
        <v>SJN6B2</v>
      </c>
      <c r="J141" s="24">
        <f t="shared" si="8"/>
        <v>-9</v>
      </c>
      <c r="K141" s="24"/>
      <c r="L141" s="24"/>
      <c r="M141" s="21" t="str">
        <f t="shared" si="9"/>
        <v/>
      </c>
    </row>
    <row r="142" spans="1:13" ht="11.4" customHeight="1">
      <c r="A142" s="91" t="s">
        <v>605</v>
      </c>
      <c r="B142" s="92" t="s">
        <v>179</v>
      </c>
      <c r="C142" s="109">
        <v>26</v>
      </c>
      <c r="D142" s="92" t="s">
        <v>183</v>
      </c>
      <c r="E142" s="109">
        <v>33</v>
      </c>
      <c r="F142" s="94" t="s">
        <v>418</v>
      </c>
      <c r="G142" s="23" t="str">
        <f t="shared" si="5"/>
        <v>JUD6B2</v>
      </c>
      <c r="H142" s="23">
        <f t="shared" si="6"/>
        <v>7</v>
      </c>
      <c r="I142" s="24" t="str">
        <f t="shared" si="7"/>
        <v>BRG6B1</v>
      </c>
      <c r="J142" s="24">
        <f t="shared" si="8"/>
        <v>-7</v>
      </c>
      <c r="K142" s="24"/>
      <c r="L142" s="24"/>
      <c r="M142" s="21" t="str">
        <f t="shared" si="9"/>
        <v/>
      </c>
    </row>
    <row r="143" spans="1:13" ht="11.4" customHeight="1">
      <c r="A143" s="91" t="s">
        <v>605</v>
      </c>
      <c r="B143" s="92" t="s">
        <v>339</v>
      </c>
      <c r="C143" s="109">
        <v>11</v>
      </c>
      <c r="D143" s="92" t="s">
        <v>639</v>
      </c>
      <c r="E143" s="109">
        <v>33</v>
      </c>
      <c r="F143" s="94" t="s">
        <v>530</v>
      </c>
      <c r="G143" s="23" t="str">
        <f t="shared" si="5"/>
        <v>HSP6B2</v>
      </c>
      <c r="H143" s="23">
        <f t="shared" si="6"/>
        <v>15</v>
      </c>
      <c r="I143" s="24" t="str">
        <f t="shared" si="7"/>
        <v>NDA6B1</v>
      </c>
      <c r="J143" s="24">
        <f t="shared" si="8"/>
        <v>-15</v>
      </c>
      <c r="K143" s="24"/>
      <c r="L143" s="24"/>
      <c r="M143" s="21" t="str">
        <f t="shared" si="9"/>
        <v/>
      </c>
    </row>
    <row r="144" spans="1:13" ht="11.4" customHeight="1">
      <c r="A144" s="91" t="s">
        <v>605</v>
      </c>
      <c r="B144" s="92" t="s">
        <v>168</v>
      </c>
      <c r="C144" s="109">
        <v>17</v>
      </c>
      <c r="D144" s="92" t="s">
        <v>176</v>
      </c>
      <c r="E144" s="109">
        <v>23</v>
      </c>
      <c r="F144" s="94" t="s">
        <v>415</v>
      </c>
      <c r="G144" s="23" t="str">
        <f t="shared" si="5"/>
        <v>IHM6B1</v>
      </c>
      <c r="H144" s="23">
        <f t="shared" si="6"/>
        <v>6</v>
      </c>
      <c r="I144" s="24" t="str">
        <f t="shared" si="7"/>
        <v>OLA6B1</v>
      </c>
      <c r="J144" s="24">
        <f t="shared" si="8"/>
        <v>-6</v>
      </c>
      <c r="K144" s="24"/>
      <c r="L144" s="24"/>
      <c r="M144" s="21" t="str">
        <f t="shared" si="9"/>
        <v/>
      </c>
    </row>
    <row r="145" spans="1:13" ht="11.4" customHeight="1">
      <c r="A145" s="91" t="s">
        <v>605</v>
      </c>
      <c r="B145" s="92" t="s">
        <v>181</v>
      </c>
      <c r="C145" s="109">
        <v>48</v>
      </c>
      <c r="D145" s="92" t="s">
        <v>184</v>
      </c>
      <c r="E145" s="109">
        <v>33</v>
      </c>
      <c r="F145" s="94" t="s">
        <v>423</v>
      </c>
      <c r="G145" s="23" t="str">
        <f t="shared" si="5"/>
        <v>SPC6B1</v>
      </c>
      <c r="H145" s="23">
        <f t="shared" si="6"/>
        <v>15</v>
      </c>
      <c r="I145" s="24" t="str">
        <f t="shared" si="7"/>
        <v>OLA6B2</v>
      </c>
      <c r="J145" s="24">
        <f t="shared" si="8"/>
        <v>-15</v>
      </c>
      <c r="K145" s="24"/>
      <c r="L145" s="24"/>
      <c r="M145" s="21" t="str">
        <f t="shared" si="9"/>
        <v/>
      </c>
    </row>
    <row r="146" spans="1:13" ht="11.4" customHeight="1">
      <c r="A146" s="91" t="s">
        <v>496</v>
      </c>
      <c r="B146" s="92" t="s">
        <v>185</v>
      </c>
      <c r="C146" s="109">
        <v>35</v>
      </c>
      <c r="D146" s="92" t="s">
        <v>170</v>
      </c>
      <c r="E146" s="109">
        <v>22</v>
      </c>
      <c r="F146" s="94" t="s">
        <v>422</v>
      </c>
      <c r="G146" s="23" t="str">
        <f t="shared" si="5"/>
        <v>JUD6B3</v>
      </c>
      <c r="H146" s="23">
        <f t="shared" si="6"/>
        <v>13</v>
      </c>
      <c r="I146" s="24" t="str">
        <f t="shared" si="7"/>
        <v>CTK6B1</v>
      </c>
      <c r="J146" s="24">
        <f t="shared" si="8"/>
        <v>-13</v>
      </c>
      <c r="K146" s="24"/>
      <c r="L146" s="24"/>
      <c r="M146" s="21" t="str">
        <f t="shared" si="9"/>
        <v/>
      </c>
    </row>
    <row r="147" spans="1:13" ht="11.4" customHeight="1">
      <c r="A147" s="91" t="s">
        <v>497</v>
      </c>
      <c r="B147" s="92" t="s">
        <v>173</v>
      </c>
      <c r="C147" s="109">
        <v>33</v>
      </c>
      <c r="D147" s="92" t="s">
        <v>172</v>
      </c>
      <c r="E147" s="109">
        <v>9</v>
      </c>
      <c r="F147" s="94" t="s">
        <v>422</v>
      </c>
      <c r="G147" s="23" t="str">
        <f t="shared" si="5"/>
        <v>JUD6B1</v>
      </c>
      <c r="H147" s="23">
        <f t="shared" si="6"/>
        <v>15</v>
      </c>
      <c r="I147" s="24" t="str">
        <f t="shared" si="7"/>
        <v>SPC6B2</v>
      </c>
      <c r="J147" s="24">
        <f t="shared" si="8"/>
        <v>-15</v>
      </c>
      <c r="K147" s="24"/>
      <c r="L147" s="24"/>
      <c r="M147" s="21" t="str">
        <f t="shared" si="9"/>
        <v/>
      </c>
    </row>
    <row r="148" spans="1:13" ht="11.4" customHeight="1">
      <c r="A148" s="91" t="s">
        <v>498</v>
      </c>
      <c r="B148" s="92" t="s">
        <v>182</v>
      </c>
      <c r="C148" s="109">
        <v>12</v>
      </c>
      <c r="D148" s="92" t="s">
        <v>640</v>
      </c>
      <c r="E148" s="109">
        <v>27</v>
      </c>
      <c r="F148" s="94" t="s">
        <v>425</v>
      </c>
      <c r="G148" s="23" t="str">
        <f t="shared" si="5"/>
        <v>NDA6B2</v>
      </c>
      <c r="H148" s="23">
        <f t="shared" si="6"/>
        <v>15</v>
      </c>
      <c r="I148" s="24" t="str">
        <f t="shared" si="7"/>
        <v>STM6B1</v>
      </c>
      <c r="J148" s="24">
        <f t="shared" si="8"/>
        <v>-15</v>
      </c>
      <c r="K148" s="24"/>
      <c r="L148" s="24"/>
      <c r="M148" s="21" t="str">
        <f t="shared" si="9"/>
        <v/>
      </c>
    </row>
    <row r="149" spans="1:13" ht="11.4" customHeight="1">
      <c r="A149" s="91" t="s">
        <v>628</v>
      </c>
      <c r="B149" s="92" t="s">
        <v>169</v>
      </c>
      <c r="C149" s="109">
        <v>28</v>
      </c>
      <c r="D149" s="92" t="s">
        <v>220</v>
      </c>
      <c r="E149" s="109">
        <v>25</v>
      </c>
      <c r="F149" s="94" t="s">
        <v>425</v>
      </c>
      <c r="G149" s="23" t="str">
        <f t="shared" si="5"/>
        <v>STM6B2</v>
      </c>
      <c r="H149" s="23">
        <f t="shared" si="6"/>
        <v>3</v>
      </c>
      <c r="I149" s="24" t="str">
        <f t="shared" si="7"/>
        <v>SJN6B1</v>
      </c>
      <c r="J149" s="24">
        <f t="shared" si="8"/>
        <v>-3</v>
      </c>
      <c r="K149" s="24"/>
      <c r="L149" s="24"/>
      <c r="M149" s="21" t="str">
        <f t="shared" si="9"/>
        <v/>
      </c>
    </row>
    <row r="150" spans="1:13" ht="11.4" customHeight="1">
      <c r="A150" s="91" t="s">
        <v>500</v>
      </c>
      <c r="B150" s="92" t="s">
        <v>299</v>
      </c>
      <c r="C150" s="109">
        <v>0</v>
      </c>
      <c r="D150" s="92" t="s">
        <v>168</v>
      </c>
      <c r="E150" s="109">
        <v>0</v>
      </c>
      <c r="F150" s="94" t="s">
        <v>447</v>
      </c>
      <c r="G150" s="23" t="str">
        <f t="shared" si="5"/>
        <v/>
      </c>
      <c r="H150" s="23">
        <f t="shared" si="6"/>
        <v>0</v>
      </c>
      <c r="I150" s="24" t="str">
        <f t="shared" si="7"/>
        <v/>
      </c>
      <c r="J150" s="24">
        <f t="shared" si="8"/>
        <v>0</v>
      </c>
      <c r="K150" s="24"/>
      <c r="L150" s="24"/>
      <c r="M150" s="21" t="str">
        <f t="shared" si="9"/>
        <v/>
      </c>
    </row>
    <row r="151" spans="1:13" ht="11.4" customHeight="1">
      <c r="A151" s="91" t="s">
        <v>549</v>
      </c>
      <c r="B151" s="92" t="s">
        <v>341</v>
      </c>
      <c r="C151" s="109">
        <v>8</v>
      </c>
      <c r="D151" s="92" t="s">
        <v>278</v>
      </c>
      <c r="E151" s="109">
        <v>60</v>
      </c>
      <c r="F151" s="94" t="s">
        <v>427</v>
      </c>
      <c r="G151" s="23" t="str">
        <f t="shared" si="5"/>
        <v>SCS6B1</v>
      </c>
      <c r="H151" s="23">
        <f t="shared" si="6"/>
        <v>15</v>
      </c>
      <c r="I151" s="24" t="str">
        <f t="shared" si="7"/>
        <v>TRN6B1</v>
      </c>
      <c r="J151" s="24">
        <f t="shared" si="8"/>
        <v>-15</v>
      </c>
      <c r="K151" s="24"/>
      <c r="L151" s="24"/>
      <c r="M151" s="21" t="str">
        <f t="shared" si="9"/>
        <v/>
      </c>
    </row>
    <row r="152" spans="1:13" ht="11.4" customHeight="1">
      <c r="A152" s="91" t="s">
        <v>571</v>
      </c>
      <c r="B152" s="92" t="s">
        <v>263</v>
      </c>
      <c r="C152" s="109">
        <v>13</v>
      </c>
      <c r="D152" s="92" t="s">
        <v>171</v>
      </c>
      <c r="E152" s="109">
        <v>31</v>
      </c>
      <c r="F152" s="94" t="s">
        <v>420</v>
      </c>
      <c r="G152" s="23" t="str">
        <f t="shared" si="5"/>
        <v>HSP6B1</v>
      </c>
      <c r="H152" s="23">
        <f t="shared" si="6"/>
        <v>15</v>
      </c>
      <c r="I152" s="24" t="str">
        <f t="shared" si="7"/>
        <v>SJN6B2</v>
      </c>
      <c r="J152" s="24">
        <f t="shared" si="8"/>
        <v>-15</v>
      </c>
      <c r="K152" s="24"/>
      <c r="L152" s="24"/>
      <c r="M152" s="21" t="str">
        <f t="shared" si="9"/>
        <v/>
      </c>
    </row>
    <row r="153" spans="1:13" ht="11.4" customHeight="1">
      <c r="A153" s="91" t="s">
        <v>572</v>
      </c>
      <c r="B153" s="92" t="s">
        <v>220</v>
      </c>
      <c r="C153" s="109">
        <v>32</v>
      </c>
      <c r="D153" s="92" t="s">
        <v>179</v>
      </c>
      <c r="E153" s="109">
        <v>28</v>
      </c>
      <c r="F153" s="94" t="s">
        <v>420</v>
      </c>
      <c r="G153" s="23" t="str">
        <f t="shared" si="5"/>
        <v>SJN6B1</v>
      </c>
      <c r="H153" s="23">
        <f t="shared" si="6"/>
        <v>4</v>
      </c>
      <c r="I153" s="24" t="str">
        <f t="shared" si="7"/>
        <v>BRG6B1</v>
      </c>
      <c r="J153" s="24">
        <f t="shared" si="8"/>
        <v>-4</v>
      </c>
      <c r="K153" s="24"/>
      <c r="L153" s="24"/>
      <c r="M153" s="21" t="str">
        <f t="shared" si="9"/>
        <v/>
      </c>
    </row>
    <row r="154" spans="1:13" ht="11.4" customHeight="1">
      <c r="A154" s="91" t="s">
        <v>606</v>
      </c>
      <c r="B154" s="92" t="s">
        <v>640</v>
      </c>
      <c r="C154" s="109">
        <v>43</v>
      </c>
      <c r="D154" s="92" t="s">
        <v>172</v>
      </c>
      <c r="E154" s="109">
        <v>24</v>
      </c>
      <c r="F154" s="94" t="s">
        <v>530</v>
      </c>
      <c r="G154" s="23" t="str">
        <f t="shared" si="5"/>
        <v>NDA6B2</v>
      </c>
      <c r="H154" s="23">
        <f t="shared" si="6"/>
        <v>15</v>
      </c>
      <c r="I154" s="24" t="str">
        <f t="shared" si="7"/>
        <v>SPC6B2</v>
      </c>
      <c r="J154" s="24">
        <f t="shared" si="8"/>
        <v>-15</v>
      </c>
      <c r="K154" s="24"/>
      <c r="L154" s="24"/>
      <c r="M154" s="21" t="str">
        <f t="shared" si="9"/>
        <v/>
      </c>
    </row>
    <row r="155" spans="1:13" ht="11.4" customHeight="1">
      <c r="A155" s="91" t="s">
        <v>606</v>
      </c>
      <c r="B155" s="92" t="s">
        <v>641</v>
      </c>
      <c r="C155" s="109">
        <v>73</v>
      </c>
      <c r="D155" s="92" t="s">
        <v>182</v>
      </c>
      <c r="E155" s="109">
        <v>7</v>
      </c>
      <c r="F155" s="94" t="s">
        <v>424</v>
      </c>
      <c r="G155" s="23" t="str">
        <f t="shared" si="5"/>
        <v>SCL6B1</v>
      </c>
      <c r="H155" s="23">
        <f t="shared" si="6"/>
        <v>15</v>
      </c>
      <c r="I155" s="24" t="str">
        <f t="shared" si="7"/>
        <v>STM6B1</v>
      </c>
      <c r="J155" s="24">
        <f t="shared" si="8"/>
        <v>-15</v>
      </c>
      <c r="K155" s="24"/>
      <c r="L155" s="24"/>
      <c r="M155" s="21" t="str">
        <f t="shared" si="9"/>
        <v/>
      </c>
    </row>
    <row r="156" spans="1:13" ht="11.4" customHeight="1">
      <c r="A156" s="91" t="s">
        <v>615</v>
      </c>
      <c r="B156" s="92" t="s">
        <v>642</v>
      </c>
      <c r="C156" s="109">
        <v>47</v>
      </c>
      <c r="D156" s="92" t="s">
        <v>644</v>
      </c>
      <c r="E156" s="109">
        <v>30</v>
      </c>
      <c r="F156" s="94" t="s">
        <v>421</v>
      </c>
      <c r="G156" s="23" t="str">
        <f t="shared" si="5"/>
        <v>JOE6B2</v>
      </c>
      <c r="H156" s="23">
        <f t="shared" si="6"/>
        <v>15</v>
      </c>
      <c r="I156" s="24" t="str">
        <f t="shared" si="7"/>
        <v>IHM6B2</v>
      </c>
      <c r="J156" s="24">
        <f t="shared" si="8"/>
        <v>-15</v>
      </c>
      <c r="K156" s="24"/>
      <c r="L156" s="24"/>
      <c r="M156" s="21" t="str">
        <f t="shared" si="9"/>
        <v/>
      </c>
    </row>
    <row r="157" spans="1:13" ht="11.4" customHeight="1">
      <c r="A157" s="91" t="s">
        <v>615</v>
      </c>
      <c r="B157" s="92" t="s">
        <v>183</v>
      </c>
      <c r="C157" s="109">
        <v>45</v>
      </c>
      <c r="D157" s="92" t="s">
        <v>175</v>
      </c>
      <c r="E157" s="109">
        <v>37</v>
      </c>
      <c r="F157" s="94" t="s">
        <v>422</v>
      </c>
      <c r="G157" s="23" t="str">
        <f t="shared" si="5"/>
        <v>JUD6B2</v>
      </c>
      <c r="H157" s="23">
        <f t="shared" si="6"/>
        <v>8</v>
      </c>
      <c r="I157" s="24" t="str">
        <f t="shared" si="7"/>
        <v>CTK6B2</v>
      </c>
      <c r="J157" s="24">
        <f t="shared" si="8"/>
        <v>-8</v>
      </c>
      <c r="K157" s="24"/>
      <c r="L157" s="24"/>
      <c r="M157" s="21" t="str">
        <f t="shared" si="9"/>
        <v/>
      </c>
    </row>
    <row r="158" spans="1:13" ht="11.4" customHeight="1">
      <c r="A158" s="91" t="s">
        <v>615</v>
      </c>
      <c r="B158" s="92" t="s">
        <v>643</v>
      </c>
      <c r="C158" s="109">
        <v>47</v>
      </c>
      <c r="D158" s="92" t="s">
        <v>170</v>
      </c>
      <c r="E158" s="109">
        <v>38</v>
      </c>
      <c r="F158" s="94" t="s">
        <v>424</v>
      </c>
      <c r="G158" s="23" t="str">
        <f t="shared" si="5"/>
        <v>SCL6B2</v>
      </c>
      <c r="H158" s="23">
        <f t="shared" si="6"/>
        <v>9</v>
      </c>
      <c r="I158" s="24" t="str">
        <f t="shared" si="7"/>
        <v>CTK6B1</v>
      </c>
      <c r="J158" s="24">
        <f t="shared" si="8"/>
        <v>-9</v>
      </c>
      <c r="K158" s="24"/>
      <c r="L158" s="24"/>
      <c r="M158" s="21" t="str">
        <f t="shared" si="9"/>
        <v/>
      </c>
    </row>
    <row r="159" spans="1:13" ht="11.4" customHeight="1">
      <c r="A159" s="91" t="s">
        <v>615</v>
      </c>
      <c r="B159" s="92" t="s">
        <v>169</v>
      </c>
      <c r="C159" s="109">
        <v>29</v>
      </c>
      <c r="D159" s="92" t="s">
        <v>639</v>
      </c>
      <c r="E159" s="109">
        <v>37</v>
      </c>
      <c r="F159" s="94" t="s">
        <v>425</v>
      </c>
      <c r="G159" s="23" t="str">
        <f t="shared" si="5"/>
        <v>HSP6B2</v>
      </c>
      <c r="H159" s="23">
        <f t="shared" si="6"/>
        <v>8</v>
      </c>
      <c r="I159" s="24" t="str">
        <f t="shared" si="7"/>
        <v>STM6B2</v>
      </c>
      <c r="J159" s="24">
        <f t="shared" si="8"/>
        <v>-8</v>
      </c>
      <c r="K159" s="24"/>
      <c r="L159" s="24"/>
      <c r="M159" s="21" t="str">
        <f t="shared" si="9"/>
        <v/>
      </c>
    </row>
    <row r="160" spans="1:13" ht="11.4" customHeight="1">
      <c r="A160" s="91" t="s">
        <v>615</v>
      </c>
      <c r="B160" s="92" t="s">
        <v>181</v>
      </c>
      <c r="C160" s="109">
        <v>34</v>
      </c>
      <c r="D160" s="92" t="s">
        <v>173</v>
      </c>
      <c r="E160" s="109">
        <v>40</v>
      </c>
      <c r="F160" s="94" t="s">
        <v>423</v>
      </c>
      <c r="G160" s="23" t="str">
        <f t="shared" si="5"/>
        <v>JUD6B1</v>
      </c>
      <c r="H160" s="23">
        <f t="shared" si="6"/>
        <v>6</v>
      </c>
      <c r="I160" s="24" t="str">
        <f t="shared" si="7"/>
        <v>SPC6B1</v>
      </c>
      <c r="J160" s="24">
        <f t="shared" si="8"/>
        <v>-6</v>
      </c>
      <c r="K160" s="24"/>
      <c r="L160" s="24"/>
      <c r="M160" s="21" t="str">
        <f t="shared" si="9"/>
        <v/>
      </c>
    </row>
    <row r="161" spans="1:13" ht="11.4" customHeight="1">
      <c r="A161" s="91" t="s">
        <v>502</v>
      </c>
      <c r="B161" s="92" t="s">
        <v>185</v>
      </c>
      <c r="C161" s="109">
        <v>38</v>
      </c>
      <c r="D161" s="92" t="s">
        <v>174</v>
      </c>
      <c r="E161" s="109">
        <v>17</v>
      </c>
      <c r="F161" s="94" t="s">
        <v>422</v>
      </c>
      <c r="G161" s="23" t="str">
        <f t="shared" si="5"/>
        <v>JUD6B3</v>
      </c>
      <c r="H161" s="23">
        <f t="shared" si="6"/>
        <v>15</v>
      </c>
      <c r="I161" s="24" t="str">
        <f t="shared" si="7"/>
        <v>BRG6B2</v>
      </c>
      <c r="J161" s="24">
        <f t="shared" si="8"/>
        <v>-15</v>
      </c>
      <c r="K161" s="24"/>
      <c r="L161" s="24"/>
      <c r="M161" s="21" t="str">
        <f t="shared" si="9"/>
        <v/>
      </c>
    </row>
    <row r="162" spans="1:13" ht="11.4" customHeight="1">
      <c r="A162" s="91" t="s">
        <v>502</v>
      </c>
      <c r="B162" s="92" t="s">
        <v>184</v>
      </c>
      <c r="C162" s="109">
        <v>25</v>
      </c>
      <c r="D162" s="92" t="s">
        <v>177</v>
      </c>
      <c r="E162" s="109">
        <v>38</v>
      </c>
      <c r="F162" s="94" t="s">
        <v>415</v>
      </c>
      <c r="G162" s="23" t="str">
        <f t="shared" si="5"/>
        <v>JOE6B1</v>
      </c>
      <c r="H162" s="23">
        <f t="shared" si="6"/>
        <v>13</v>
      </c>
      <c r="I162" s="24" t="str">
        <f t="shared" si="7"/>
        <v>OLA6B2</v>
      </c>
      <c r="J162" s="24">
        <f t="shared" si="8"/>
        <v>-13</v>
      </c>
      <c r="K162" s="24"/>
      <c r="L162" s="24"/>
      <c r="M162" s="21" t="str">
        <f t="shared" si="9"/>
        <v/>
      </c>
    </row>
    <row r="163" spans="1:13" ht="11.4" customHeight="1">
      <c r="A163" s="91" t="s">
        <v>503</v>
      </c>
      <c r="B163" s="92" t="s">
        <v>176</v>
      </c>
      <c r="C163" s="109">
        <v>33</v>
      </c>
      <c r="D163" s="92" t="s">
        <v>339</v>
      </c>
      <c r="E163" s="109">
        <v>13</v>
      </c>
      <c r="F163" s="94" t="s">
        <v>414</v>
      </c>
      <c r="G163" s="23" t="str">
        <f t="shared" si="5"/>
        <v>IHM6B1</v>
      </c>
      <c r="H163" s="23">
        <f t="shared" si="6"/>
        <v>15</v>
      </c>
      <c r="I163" s="24" t="str">
        <f t="shared" si="7"/>
        <v>NDA6B1</v>
      </c>
      <c r="J163" s="24">
        <f t="shared" si="8"/>
        <v>-15</v>
      </c>
      <c r="K163" s="24"/>
      <c r="L163" s="24"/>
      <c r="M163" s="21" t="str">
        <f t="shared" si="9"/>
        <v/>
      </c>
    </row>
    <row r="164" spans="1:13" ht="11.4" customHeight="1">
      <c r="A164" s="91" t="s">
        <v>507</v>
      </c>
      <c r="B164" s="92" t="s">
        <v>299</v>
      </c>
      <c r="C164" s="109">
        <v>0</v>
      </c>
      <c r="D164" s="92" t="s">
        <v>339</v>
      </c>
      <c r="E164" s="109">
        <v>0</v>
      </c>
      <c r="F164" s="94" t="s">
        <v>447</v>
      </c>
      <c r="G164" s="23" t="str">
        <f t="shared" si="5"/>
        <v/>
      </c>
      <c r="H164" s="23">
        <f t="shared" si="6"/>
        <v>0</v>
      </c>
      <c r="I164" s="24" t="str">
        <f t="shared" si="7"/>
        <v/>
      </c>
      <c r="J164" s="24">
        <f t="shared" si="8"/>
        <v>0</v>
      </c>
      <c r="K164" s="24"/>
      <c r="L164" s="24"/>
      <c r="M164" s="21" t="str">
        <f t="shared" si="9"/>
        <v/>
      </c>
    </row>
    <row r="165" spans="1:13" ht="11.4" customHeight="1">
      <c r="A165" s="91" t="s">
        <v>551</v>
      </c>
      <c r="B165" s="92" t="s">
        <v>341</v>
      </c>
      <c r="C165" s="109">
        <v>4</v>
      </c>
      <c r="D165" s="92" t="s">
        <v>644</v>
      </c>
      <c r="E165" s="109">
        <v>45</v>
      </c>
      <c r="F165" s="94" t="s">
        <v>427</v>
      </c>
      <c r="G165" s="23" t="str">
        <f t="shared" si="5"/>
        <v>IHM6B2</v>
      </c>
      <c r="H165" s="23">
        <f t="shared" si="6"/>
        <v>15</v>
      </c>
      <c r="I165" s="24" t="str">
        <f t="shared" si="7"/>
        <v>TRN6B1</v>
      </c>
      <c r="J165" s="24">
        <f t="shared" si="8"/>
        <v>-15</v>
      </c>
      <c r="K165" s="24"/>
      <c r="L165" s="24"/>
      <c r="M165" s="21" t="str">
        <f t="shared" si="9"/>
        <v/>
      </c>
    </row>
    <row r="166" spans="1:13" ht="11.4" customHeight="1">
      <c r="A166" s="91" t="s">
        <v>509</v>
      </c>
      <c r="B166" s="92" t="s">
        <v>643</v>
      </c>
      <c r="C166" s="109">
        <v>24</v>
      </c>
      <c r="D166" s="92" t="s">
        <v>174</v>
      </c>
      <c r="E166" s="109">
        <v>33</v>
      </c>
      <c r="F166" s="94" t="s">
        <v>424</v>
      </c>
      <c r="G166" s="23" t="str">
        <f t="shared" si="5"/>
        <v>BRG6B2</v>
      </c>
      <c r="H166" s="23">
        <f t="shared" si="6"/>
        <v>9</v>
      </c>
      <c r="I166" s="24" t="str">
        <f t="shared" si="7"/>
        <v>SCL6B2</v>
      </c>
      <c r="J166" s="24">
        <f t="shared" si="8"/>
        <v>-9</v>
      </c>
      <c r="K166" s="24"/>
      <c r="L166" s="24"/>
      <c r="M166" s="21" t="str">
        <f t="shared" si="9"/>
        <v/>
      </c>
    </row>
    <row r="167" spans="1:13" ht="11.4" customHeight="1">
      <c r="A167" s="91" t="s">
        <v>617</v>
      </c>
      <c r="B167" s="92" t="s">
        <v>171</v>
      </c>
      <c r="C167" s="109">
        <v>52</v>
      </c>
      <c r="D167" s="92" t="s">
        <v>168</v>
      </c>
      <c r="E167" s="109">
        <v>34</v>
      </c>
      <c r="F167" s="94" t="s">
        <v>413</v>
      </c>
      <c r="G167" s="23" t="str">
        <f t="shared" ref="G167" si="10">IF(C167&lt;&gt;E167,IF(C167&gt;E167,B167,D167),"")</f>
        <v>HSP6B1</v>
      </c>
      <c r="H167" s="23">
        <f t="shared" ref="H167" si="11">IF(C167&gt;E167,IF(SUM(C167-E167)&gt;15,15,SUM(C167-E167)),IF(SUM(E167-C167)&gt;15,15,SUM(E167-C167)))</f>
        <v>15</v>
      </c>
      <c r="I167" s="24" t="str">
        <f t="shared" ref="I167" si="12">IF(C167&lt;&gt;E167,IF(C167&lt;E167,B167,D167),"")</f>
        <v>OLA6B1</v>
      </c>
      <c r="J167" s="24">
        <f t="shared" ref="J167" si="13">IF(C167&lt;E167,IF(SUM(C167-E167)&lt;-15,-15,SUM(C167-E167)),IF(SUM(E167-C167)&lt;-15,-15,SUM(E167-C167)))</f>
        <v>-15</v>
      </c>
      <c r="K167" s="24"/>
      <c r="L167" s="24"/>
      <c r="M167" s="21" t="str">
        <f t="shared" ref="M167" si="14">IF(C167=15,IF(E167=0,D167,""),IF(E167=15,IF(C167=0,B167,""),""))</f>
        <v/>
      </c>
    </row>
    <row r="168" spans="1:13" ht="11.4" customHeight="1">
      <c r="A168" s="91" t="s">
        <v>617</v>
      </c>
      <c r="B168" s="92" t="s">
        <v>641</v>
      </c>
      <c r="C168" s="109">
        <v>41</v>
      </c>
      <c r="D168" s="92" t="s">
        <v>172</v>
      </c>
      <c r="E168" s="109">
        <v>17</v>
      </c>
      <c r="F168" s="94" t="s">
        <v>424</v>
      </c>
      <c r="G168" s="23" t="str">
        <f t="shared" ref="G168:G177" si="15">IF(C168&lt;&gt;E168,IF(C168&gt;E168,B168,D168),"")</f>
        <v>SCL6B1</v>
      </c>
      <c r="H168" s="23">
        <f t="shared" ref="H168:H177" si="16">IF(C168&gt;E168,IF(SUM(C168-E168)&gt;15,15,SUM(C168-E168)),IF(SUM(E168-C168)&gt;15,15,SUM(E168-C168)))</f>
        <v>15</v>
      </c>
      <c r="I168" s="24" t="str">
        <f t="shared" ref="I168:I177" si="17">IF(C168&lt;&gt;E168,IF(C168&lt;E168,B168,D168),"")</f>
        <v>SPC6B2</v>
      </c>
      <c r="J168" s="24">
        <f t="shared" ref="J168:J177" si="18">IF(C168&lt;E168,IF(SUM(C168-E168)&lt;-15,-15,SUM(C168-E168)),IF(SUM(E168-C168)&lt;-15,-15,SUM(E168-C168)))</f>
        <v>-15</v>
      </c>
      <c r="K168" s="24"/>
      <c r="L168" s="24"/>
      <c r="M168" s="21" t="str">
        <f t="shared" ref="M168:M177" si="19">IF(C168=15,IF(E168=0,D168,""),IF(E168=15,IF(C168=0,B168,""),""))</f>
        <v/>
      </c>
    </row>
    <row r="169" spans="1:13" ht="11.4" customHeight="1">
      <c r="A169" s="91" t="s">
        <v>617</v>
      </c>
      <c r="B169" s="92" t="s">
        <v>175</v>
      </c>
      <c r="C169" s="109">
        <v>23</v>
      </c>
      <c r="D169" s="92" t="s">
        <v>220</v>
      </c>
      <c r="E169" s="109">
        <v>34</v>
      </c>
      <c r="F169" s="94" t="s">
        <v>410</v>
      </c>
      <c r="G169" s="23" t="str">
        <f t="shared" si="15"/>
        <v>SJN6B1</v>
      </c>
      <c r="H169" s="23">
        <f t="shared" si="16"/>
        <v>11</v>
      </c>
      <c r="I169" s="24" t="str">
        <f t="shared" si="17"/>
        <v>CTK6B2</v>
      </c>
      <c r="J169" s="24">
        <f t="shared" si="18"/>
        <v>-11</v>
      </c>
      <c r="K169" s="24"/>
      <c r="L169" s="24"/>
      <c r="M169" s="21" t="str">
        <f t="shared" si="19"/>
        <v/>
      </c>
    </row>
    <row r="170" spans="1:13" ht="11.4" customHeight="1">
      <c r="A170" s="91" t="s">
        <v>617</v>
      </c>
      <c r="B170" s="92" t="s">
        <v>173</v>
      </c>
      <c r="C170" s="109">
        <v>45</v>
      </c>
      <c r="D170" s="92" t="s">
        <v>179</v>
      </c>
      <c r="E170" s="109">
        <v>22</v>
      </c>
      <c r="F170" s="94" t="s">
        <v>422</v>
      </c>
      <c r="G170" s="23" t="str">
        <f t="shared" si="15"/>
        <v>JUD6B1</v>
      </c>
      <c r="H170" s="23">
        <f t="shared" si="16"/>
        <v>15</v>
      </c>
      <c r="I170" s="24" t="str">
        <f t="shared" si="17"/>
        <v>BRG6B1</v>
      </c>
      <c r="J170" s="24">
        <f t="shared" si="18"/>
        <v>-15</v>
      </c>
      <c r="K170" s="24"/>
      <c r="L170" s="24"/>
      <c r="M170" s="21" t="str">
        <f t="shared" si="19"/>
        <v/>
      </c>
    </row>
    <row r="171" spans="1:13" ht="11.4" customHeight="1">
      <c r="A171" s="91" t="s">
        <v>618</v>
      </c>
      <c r="B171" s="92" t="s">
        <v>176</v>
      </c>
      <c r="C171" s="109">
        <v>39</v>
      </c>
      <c r="D171" s="92" t="s">
        <v>169</v>
      </c>
      <c r="E171" s="109">
        <v>13</v>
      </c>
      <c r="F171" s="94" t="s">
        <v>414</v>
      </c>
      <c r="G171" s="23" t="str">
        <f t="shared" si="15"/>
        <v>IHM6B1</v>
      </c>
      <c r="H171" s="23">
        <f t="shared" si="16"/>
        <v>15</v>
      </c>
      <c r="I171" s="24" t="str">
        <f t="shared" si="17"/>
        <v>STM6B2</v>
      </c>
      <c r="J171" s="24">
        <f t="shared" si="18"/>
        <v>-15</v>
      </c>
      <c r="K171" s="24"/>
      <c r="L171" s="24"/>
      <c r="M171" s="21" t="str">
        <f t="shared" si="19"/>
        <v/>
      </c>
    </row>
    <row r="172" spans="1:13" ht="11.4" customHeight="1">
      <c r="A172" s="91" t="s">
        <v>618</v>
      </c>
      <c r="B172" s="92" t="s">
        <v>640</v>
      </c>
      <c r="C172" s="109">
        <v>27</v>
      </c>
      <c r="D172" s="92" t="s">
        <v>181</v>
      </c>
      <c r="E172" s="109">
        <v>36</v>
      </c>
      <c r="F172" s="94" t="s">
        <v>530</v>
      </c>
      <c r="G172" s="23" t="str">
        <f t="shared" si="15"/>
        <v>SPC6B1</v>
      </c>
      <c r="H172" s="23">
        <f t="shared" si="16"/>
        <v>9</v>
      </c>
      <c r="I172" s="24" t="str">
        <f t="shared" si="17"/>
        <v>NDA6B2</v>
      </c>
      <c r="J172" s="24">
        <f t="shared" si="18"/>
        <v>-9</v>
      </c>
      <c r="K172" s="24"/>
      <c r="L172" s="24"/>
      <c r="M172" s="21" t="str">
        <f t="shared" si="19"/>
        <v/>
      </c>
    </row>
    <row r="173" spans="1:13" ht="11.4" customHeight="1">
      <c r="A173" s="91" t="s">
        <v>618</v>
      </c>
      <c r="B173" s="92" t="s">
        <v>263</v>
      </c>
      <c r="C173" s="109">
        <v>23</v>
      </c>
      <c r="D173" s="92" t="s">
        <v>170</v>
      </c>
      <c r="E173" s="109">
        <v>29</v>
      </c>
      <c r="F173" s="94" t="s">
        <v>420</v>
      </c>
      <c r="G173" s="23" t="str">
        <f t="shared" si="15"/>
        <v>CTK6B1</v>
      </c>
      <c r="H173" s="23">
        <f t="shared" si="16"/>
        <v>6</v>
      </c>
      <c r="I173" s="24" t="str">
        <f t="shared" si="17"/>
        <v>SJN6B2</v>
      </c>
      <c r="J173" s="24">
        <f t="shared" si="18"/>
        <v>-6</v>
      </c>
      <c r="K173" s="24"/>
      <c r="L173" s="24"/>
      <c r="M173" s="21" t="str">
        <f t="shared" si="19"/>
        <v/>
      </c>
    </row>
    <row r="174" spans="1:13" ht="11.4" customHeight="1">
      <c r="A174" s="91" t="s">
        <v>629</v>
      </c>
      <c r="B174" s="92" t="s">
        <v>183</v>
      </c>
      <c r="C174" s="109">
        <v>27</v>
      </c>
      <c r="D174" s="92" t="s">
        <v>278</v>
      </c>
      <c r="E174" s="109">
        <v>38</v>
      </c>
      <c r="F174" s="94" t="s">
        <v>422</v>
      </c>
      <c r="G174" s="23" t="str">
        <f t="shared" si="15"/>
        <v>SCS6B1</v>
      </c>
      <c r="H174" s="23">
        <f t="shared" si="16"/>
        <v>11</v>
      </c>
      <c r="I174" s="24" t="str">
        <f t="shared" si="17"/>
        <v>JUD6B2</v>
      </c>
      <c r="J174" s="24">
        <f t="shared" si="18"/>
        <v>-11</v>
      </c>
      <c r="K174" s="24"/>
      <c r="L174" s="24"/>
      <c r="M174" s="21" t="str">
        <f t="shared" si="19"/>
        <v/>
      </c>
    </row>
    <row r="175" spans="1:13" ht="11.4" customHeight="1">
      <c r="A175" s="91" t="s">
        <v>629</v>
      </c>
      <c r="B175" s="92" t="s">
        <v>182</v>
      </c>
      <c r="C175" s="109">
        <v>11</v>
      </c>
      <c r="D175" s="92" t="s">
        <v>642</v>
      </c>
      <c r="E175" s="109">
        <v>37</v>
      </c>
      <c r="F175" s="94" t="s">
        <v>425</v>
      </c>
      <c r="G175" s="23" t="str">
        <f t="shared" si="15"/>
        <v>JOE6B2</v>
      </c>
      <c r="H175" s="23">
        <f t="shared" si="16"/>
        <v>15</v>
      </c>
      <c r="I175" s="24" t="str">
        <f t="shared" si="17"/>
        <v>STM6B1</v>
      </c>
      <c r="J175" s="24">
        <f t="shared" si="18"/>
        <v>-15</v>
      </c>
      <c r="K175" s="24"/>
      <c r="L175" s="24"/>
      <c r="M175" s="21" t="str">
        <f t="shared" si="19"/>
        <v/>
      </c>
    </row>
    <row r="176" spans="1:13" ht="11.4" customHeight="1">
      <c r="A176" s="91" t="s">
        <v>511</v>
      </c>
      <c r="B176" s="92" t="s">
        <v>185</v>
      </c>
      <c r="C176" s="109">
        <v>41</v>
      </c>
      <c r="D176" s="92" t="s">
        <v>184</v>
      </c>
      <c r="E176" s="109">
        <v>31</v>
      </c>
      <c r="F176" s="94" t="s">
        <v>422</v>
      </c>
      <c r="G176" s="23" t="str">
        <f t="shared" si="15"/>
        <v>JUD6B3</v>
      </c>
      <c r="H176" s="23">
        <f t="shared" si="16"/>
        <v>10</v>
      </c>
      <c r="I176" s="24" t="str">
        <f t="shared" si="17"/>
        <v>OLA6B2</v>
      </c>
      <c r="J176" s="24">
        <f t="shared" si="18"/>
        <v>-10</v>
      </c>
      <c r="K176" s="24"/>
      <c r="L176" s="24"/>
      <c r="M176" s="21" t="str">
        <f t="shared" si="19"/>
        <v/>
      </c>
    </row>
    <row r="177" spans="1:13" ht="11.4" customHeight="1">
      <c r="A177" s="91" t="s">
        <v>512</v>
      </c>
      <c r="B177" s="92" t="s">
        <v>177</v>
      </c>
      <c r="C177" s="109">
        <v>41</v>
      </c>
      <c r="D177" s="92" t="s">
        <v>639</v>
      </c>
      <c r="E177" s="109">
        <v>30</v>
      </c>
      <c r="F177" s="94" t="s">
        <v>421</v>
      </c>
      <c r="G177" s="23" t="str">
        <f t="shared" si="15"/>
        <v>JOE6B1</v>
      </c>
      <c r="H177" s="23">
        <f t="shared" si="16"/>
        <v>11</v>
      </c>
      <c r="I177" s="24" t="str">
        <f t="shared" si="17"/>
        <v>HSP6B2</v>
      </c>
      <c r="J177" s="24">
        <f t="shared" si="18"/>
        <v>-11</v>
      </c>
      <c r="K177" s="24"/>
      <c r="L177" s="24"/>
      <c r="M177" s="21" t="str">
        <f t="shared" si="19"/>
        <v/>
      </c>
    </row>
    <row r="178" spans="1:13" ht="11.4" customHeight="1"/>
  </sheetData>
  <sortState ref="B9:L35">
    <sortCondition ref="B9:B35"/>
  </sortState>
  <phoneticPr fontId="0" type="noConversion"/>
  <pageMargins left="0.75" right="0.75" top="1" bottom="1" header="0.5" footer="0.5"/>
  <pageSetup scale="46" orientation="portrait" r:id="rId1"/>
  <headerFooter alignWithMargins="0"/>
  <rowBreaks count="1" manualBreakCount="1">
    <brk id="83" max="16383" man="1"/>
  </rowBreaks>
  <drawing r:id="rId2"/>
</worksheet>
</file>

<file path=xl/worksheets/sheet18.xml><?xml version="1.0" encoding="utf-8"?>
<worksheet xmlns="http://schemas.openxmlformats.org/spreadsheetml/2006/main" xmlns:r="http://schemas.openxmlformats.org/officeDocument/2006/relationships">
  <dimension ref="A1:AY106"/>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c r="N4" s="2"/>
    </row>
    <row r="5" spans="1:16" s="1" customFormat="1" ht="12.6" customHeight="1">
      <c r="A5" s="1" t="s">
        <v>15</v>
      </c>
      <c r="N5" s="2"/>
    </row>
    <row r="6" spans="1:16" s="1" customFormat="1" ht="12.6" customHeight="1">
      <c r="A6" s="1" t="str">
        <f>'8B Standings'!A6</f>
        <v>2012-2013 Season</v>
      </c>
      <c r="N6" s="2"/>
    </row>
    <row r="7" spans="1:16" ht="11.4" customHeight="1"/>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271</v>
      </c>
      <c r="D9" s="21">
        <f>COUNTIF($G$27:$G$106,C9)</f>
        <v>9</v>
      </c>
      <c r="E9" s="21">
        <f>COUNTIF($I$27:$I$106,C9)</f>
        <v>0</v>
      </c>
      <c r="F9" s="84">
        <f>SUM(COUNTIF($K$27:$K$106,C9)+COUNTIF($L$27:$L$106,C9))</f>
        <v>0</v>
      </c>
      <c r="G9" s="21">
        <f>SUM((D9*2)+(F9))</f>
        <v>18</v>
      </c>
      <c r="H9" s="21">
        <f>SUM(SUMIF($B$27:$B$106,C9,$C$27:$C$106)+SUMIF($D$27:$D$106,C9,$E$27:$E$106))</f>
        <v>227</v>
      </c>
      <c r="I9" s="21">
        <f>SUM(SUMIF($B$27:$B$106,C9,$E$27:$E$106)+SUMIF($D$27:$D$106,C9,$C$27:$C$106))</f>
        <v>92</v>
      </c>
      <c r="J9" s="85">
        <f>SUM(SUMIF($G$27:$G$106,C9,$H$27:$H$106)+SUMIF($I$27:$I$106,C9,$J$27:$J$106))</f>
        <v>109</v>
      </c>
      <c r="K9" s="86">
        <f>SUM((D9/SUM(D9+E9+F9))/100)</f>
        <v>0.01</v>
      </c>
      <c r="L9" s="21">
        <f>COUNTIF($M$27:$M$106,C9)</f>
        <v>0</v>
      </c>
      <c r="O9" s="2" t="s">
        <v>682</v>
      </c>
    </row>
    <row r="10" spans="1:16" ht="11.4" customHeight="1">
      <c r="B10" s="21">
        <v>2</v>
      </c>
      <c r="C10" s="92" t="s">
        <v>608</v>
      </c>
      <c r="D10" s="21">
        <f>COUNTIF($G$27:$G$106,C10)</f>
        <v>9</v>
      </c>
      <c r="E10" s="21">
        <f>COUNTIF($I$27:$I$106,C10)</f>
        <v>0</v>
      </c>
      <c r="F10" s="84">
        <f>SUM(COUNTIF($K$27:$K$106,C10)+COUNTIF($L$27:$L$106,C10))</f>
        <v>0</v>
      </c>
      <c r="G10" s="21">
        <f>SUM((D10*2)+(F10))</f>
        <v>18</v>
      </c>
      <c r="H10" s="21">
        <f>SUM(SUMIF($B$27:$B$106,C10,$C$27:$C$106)+SUMIF($D$27:$D$106,C10,$E$27:$E$106))</f>
        <v>234</v>
      </c>
      <c r="I10" s="21">
        <f>SUM(SUMIF($B$27:$B$106,C10,$E$27:$E$106)+SUMIF($D$27:$D$106,C10,$C$27:$C$106))</f>
        <v>66</v>
      </c>
      <c r="J10" s="85">
        <f>SUM(SUMIF($G$27:$G$106,C10,$H$27:$H$106)+SUMIF($I$27:$I$106,C10,$J$27:$J$106))</f>
        <v>104</v>
      </c>
      <c r="K10" s="86">
        <f>SUM((D10/SUM(D10+E10+F10))/100)</f>
        <v>0.01</v>
      </c>
      <c r="L10" s="21">
        <f>COUNTIF($M$27:$M$106,C10)</f>
        <v>0</v>
      </c>
      <c r="O10" s="2" t="s">
        <v>683</v>
      </c>
    </row>
    <row r="11" spans="1:16" ht="11.4" customHeight="1">
      <c r="B11" s="21">
        <v>3</v>
      </c>
      <c r="C11" s="92" t="s">
        <v>8</v>
      </c>
      <c r="D11" s="21">
        <f>COUNTIF($G$27:$G$106,C11)</f>
        <v>7</v>
      </c>
      <c r="E11" s="21">
        <f>COUNTIF($I$27:$I$106,C11)</f>
        <v>3</v>
      </c>
      <c r="F11" s="84">
        <f>SUM(COUNTIF($K$27:$K$106,C11)+COUNTIF($L$27:$L$106,C11))</f>
        <v>0</v>
      </c>
      <c r="G11" s="21">
        <f>SUM((D11*2)+(F11))</f>
        <v>14</v>
      </c>
      <c r="H11" s="21">
        <f>SUM(SUMIF($B$27:$B$106,C11,$C$27:$C$106)+SUMIF($D$27:$D$106,C11,$E$27:$E$106))</f>
        <v>255</v>
      </c>
      <c r="I11" s="21">
        <f>SUM(SUMIF($B$27:$B$106,C11,$E$27:$E$106)+SUMIF($D$27:$D$106,C11,$C$27:$C$106))</f>
        <v>112</v>
      </c>
      <c r="J11" s="85">
        <f>SUM(SUMIF($G$27:$G$106,C11,$H$27:$H$106)+SUMIF($I$27:$I$106,C11,$J$27:$J$106))</f>
        <v>84</v>
      </c>
      <c r="K11" s="86">
        <f>SUM((D11/SUM(D11+E11+F11))/100)</f>
        <v>6.9999999999999993E-3</v>
      </c>
      <c r="L11" s="21">
        <f>COUNTIF($M$27:$M$106,C11)</f>
        <v>0</v>
      </c>
      <c r="N11" s="1"/>
      <c r="O11" s="1"/>
    </row>
    <row r="12" spans="1:16" ht="11.4" customHeight="1">
      <c r="B12" s="21">
        <v>4</v>
      </c>
      <c r="C12" s="92" t="s">
        <v>14</v>
      </c>
      <c r="D12" s="21">
        <f>COUNTIF($G$27:$G$106,C12)</f>
        <v>7</v>
      </c>
      <c r="E12" s="21">
        <f>COUNTIF($I$27:$I$106,C12)</f>
        <v>3</v>
      </c>
      <c r="F12" s="84">
        <f>SUM(COUNTIF($K$27:$K$106,C12)+COUNTIF($L$27:$L$106,C12))</f>
        <v>0</v>
      </c>
      <c r="G12" s="21">
        <f>SUM((D12*2)+(F12))</f>
        <v>14</v>
      </c>
      <c r="H12" s="21">
        <f>SUM(SUMIF($B$27:$B$106,C12,$C$27:$C$106)+SUMIF($D$27:$D$106,C12,$E$27:$E$106))</f>
        <v>192</v>
      </c>
      <c r="I12" s="21">
        <f>SUM(SUMIF($B$27:$B$106,C12,$E$27:$E$106)+SUMIF($D$27:$D$106,C12,$C$27:$C$106))</f>
        <v>168</v>
      </c>
      <c r="J12" s="85">
        <f>SUM(SUMIF($G$27:$G$106,C12,$H$27:$H$106)+SUMIF($I$27:$I$106,C12,$J$27:$J$106))</f>
        <v>31</v>
      </c>
      <c r="K12" s="86">
        <f>SUM((D12/SUM(D12+E12+F12))/100)</f>
        <v>6.9999999999999993E-3</v>
      </c>
      <c r="L12" s="21">
        <f>COUNTIF($M$27:$M$106,C12)</f>
        <v>0</v>
      </c>
      <c r="N12" s="1" t="s">
        <v>304</v>
      </c>
      <c r="O12" s="1"/>
    </row>
    <row r="13" spans="1:16" ht="11.4" customHeight="1">
      <c r="B13" s="21">
        <v>5</v>
      </c>
      <c r="C13" s="92" t="s">
        <v>11</v>
      </c>
      <c r="D13" s="21">
        <f>COUNTIF($G$27:$G$106,C13)</f>
        <v>6</v>
      </c>
      <c r="E13" s="21">
        <f>COUNTIF($I$27:$I$106,C13)</f>
        <v>3</v>
      </c>
      <c r="F13" s="84">
        <f>SUM(COUNTIF($K$27:$K$106,C13)+COUNTIF($L$27:$L$106,C13))</f>
        <v>0</v>
      </c>
      <c r="G13" s="21">
        <f>SUM((D13*2)+(F13))</f>
        <v>12</v>
      </c>
      <c r="H13" s="21">
        <f>SUM(SUMIF($B$27:$B$106,C13,$C$27:$C$106)+SUMIF($D$27:$D$106,C13,$E$27:$E$106))</f>
        <v>165</v>
      </c>
      <c r="I13" s="21">
        <f>SUM(SUMIF($B$27:$B$106,C13,$E$27:$E$106)+SUMIF($D$27:$D$106,C13,$C$27:$C$106))</f>
        <v>120</v>
      </c>
      <c r="J13" s="85">
        <f>SUM(SUMIF($G$27:$G$106,C13,$H$27:$H$106)+SUMIF($I$27:$I$106,C13,$J$27:$J$106))</f>
        <v>37</v>
      </c>
      <c r="K13" s="86">
        <f>SUM((D13/SUM(D13+E13+F13))/100)</f>
        <v>6.6666666666666662E-3</v>
      </c>
      <c r="L13" s="21">
        <f>COUNTIF($M$27:$M$106,C13)</f>
        <v>0</v>
      </c>
      <c r="O13" s="2" t="s">
        <v>334</v>
      </c>
    </row>
    <row r="14" spans="1:16" ht="11.4" customHeight="1">
      <c r="B14" s="21">
        <v>6</v>
      </c>
      <c r="C14" s="92" t="s">
        <v>4</v>
      </c>
      <c r="D14" s="21">
        <f>COUNTIF($G$27:$G$106,C14)</f>
        <v>6</v>
      </c>
      <c r="E14" s="21">
        <f>COUNTIF($I$27:$I$106,C14)</f>
        <v>3</v>
      </c>
      <c r="F14" s="84">
        <f>SUM(COUNTIF($K$27:$K$106,C14)+COUNTIF($L$27:$L$106,C14))</f>
        <v>0</v>
      </c>
      <c r="G14" s="21">
        <f>SUM((D14*2)+(F14))</f>
        <v>12</v>
      </c>
      <c r="H14" s="21">
        <f>SUM(SUMIF($B$27:$B$106,C14,$C$27:$C$106)+SUMIF($D$27:$D$106,C14,$E$27:$E$106))</f>
        <v>146</v>
      </c>
      <c r="I14" s="21">
        <f>SUM(SUMIF($B$27:$B$106,C14,$E$27:$E$106)+SUMIF($D$27:$D$106,C14,$C$27:$C$106))</f>
        <v>105</v>
      </c>
      <c r="J14" s="85">
        <f>SUM(SUMIF($G$27:$G$106,C14,$H$27:$H$106)+SUMIF($I$27:$I$106,C14,$J$27:$J$106))</f>
        <v>41</v>
      </c>
      <c r="K14" s="86">
        <f>SUM((D14/SUM(D14+E14+F14))/100)</f>
        <v>6.6666666666666662E-3</v>
      </c>
      <c r="L14" s="21">
        <f>COUNTIF($M$27:$M$106,C14)</f>
        <v>0</v>
      </c>
      <c r="N14" s="1"/>
      <c r="O14" s="1"/>
      <c r="P14" s="2" t="s">
        <v>301</v>
      </c>
    </row>
    <row r="15" spans="1:16" ht="11.4" customHeight="1">
      <c r="B15" s="21">
        <v>7</v>
      </c>
      <c r="C15" s="92" t="s">
        <v>6</v>
      </c>
      <c r="D15" s="21">
        <f>COUNTIF($G$27:$G$106,C15)</f>
        <v>6</v>
      </c>
      <c r="E15" s="21">
        <f>COUNTIF($I$27:$I$106,C15)</f>
        <v>4</v>
      </c>
      <c r="F15" s="84">
        <f>SUM(COUNTIF($K$27:$K$106,C15)+COUNTIF($L$27:$L$106,C15))</f>
        <v>0</v>
      </c>
      <c r="G15" s="21">
        <f>SUM((D15*2)+(F15))</f>
        <v>12</v>
      </c>
      <c r="H15" s="21">
        <f>SUM(SUMIF($B$27:$B$106,C15,$C$27:$C$106)+SUMIF($D$27:$D$106,C15,$E$27:$E$106))</f>
        <v>222</v>
      </c>
      <c r="I15" s="21">
        <f>SUM(SUMIF($B$27:$B$106,C15,$E$27:$E$106)+SUMIF($D$27:$D$106,C15,$C$27:$C$106))</f>
        <v>200</v>
      </c>
      <c r="J15" s="85">
        <f>SUM(SUMIF($G$27:$G$106,C15,$H$27:$H$106)+SUMIF($I$27:$I$106,C15,$J$27:$J$106))</f>
        <v>20</v>
      </c>
      <c r="K15" s="86">
        <f>SUM((D15/SUM(D15+E15+F15))/100)</f>
        <v>6.0000000000000001E-3</v>
      </c>
      <c r="L15" s="21">
        <f>COUNTIF($M$27:$M$106,C15)</f>
        <v>0</v>
      </c>
      <c r="N15" s="1"/>
      <c r="P15" s="2" t="s">
        <v>367</v>
      </c>
    </row>
    <row r="16" spans="1:16" ht="11.4" customHeight="1">
      <c r="B16" s="21">
        <v>8</v>
      </c>
      <c r="C16" s="92" t="s">
        <v>3</v>
      </c>
      <c r="D16" s="21">
        <f>COUNTIF($G$27:$G$106,C16)</f>
        <v>5</v>
      </c>
      <c r="E16" s="21">
        <f>COUNTIF($I$27:$I$106,C16)</f>
        <v>4</v>
      </c>
      <c r="F16" s="84">
        <f>SUM(COUNTIF($K$27:$K$106,C16)+COUNTIF($L$27:$L$106,C16))</f>
        <v>0</v>
      </c>
      <c r="G16" s="21">
        <f>SUM((D16*2)+(F16))</f>
        <v>10</v>
      </c>
      <c r="H16" s="21">
        <f>SUM(SUMIF($B$27:$B$106,C16,$C$27:$C$106)+SUMIF($D$27:$D$106,C16,$E$27:$E$106))</f>
        <v>153</v>
      </c>
      <c r="I16" s="21">
        <f>SUM(SUMIF($B$27:$B$106,C16,$E$27:$E$106)+SUMIF($D$27:$D$106,C16,$C$27:$C$106))</f>
        <v>170</v>
      </c>
      <c r="J16" s="85">
        <f>SUM(SUMIF($G$27:$G$106,C16,$H$27:$H$106)+SUMIF($I$27:$I$106,C16,$J$27:$J$106))</f>
        <v>-10</v>
      </c>
      <c r="K16" s="86">
        <f>SUM((D16/SUM(D16+E16+F16))/100)</f>
        <v>5.5555555555555558E-3</v>
      </c>
      <c r="L16" s="21">
        <f>COUNTIF($M$27:$M$106,C16)</f>
        <v>0</v>
      </c>
      <c r="N16" s="1"/>
      <c r="O16" s="1"/>
      <c r="P16" s="2" t="s">
        <v>684</v>
      </c>
    </row>
    <row r="17" spans="1:51" ht="11.4" customHeight="1">
      <c r="B17" s="21">
        <v>9</v>
      </c>
      <c r="C17" s="92" t="s">
        <v>12</v>
      </c>
      <c r="D17" s="21">
        <f>COUNTIF($G$27:$G$106,C17)</f>
        <v>5</v>
      </c>
      <c r="E17" s="21">
        <f>COUNTIF($I$27:$I$106,C17)</f>
        <v>4</v>
      </c>
      <c r="F17" s="84">
        <f>SUM(COUNTIF($K$27:$K$106,C17)+COUNTIF($L$27:$L$106,C17))</f>
        <v>0</v>
      </c>
      <c r="G17" s="21">
        <f>SUM((D17*2)+(F17))</f>
        <v>10</v>
      </c>
      <c r="H17" s="21">
        <f>SUM(SUMIF($B$27:$B$106,C17,$C$27:$C$106)+SUMIF($D$27:$D$106,C17,$E$27:$E$106))</f>
        <v>143</v>
      </c>
      <c r="I17" s="21">
        <f>SUM(SUMIF($B$27:$B$106,C17,$E$27:$E$106)+SUMIF($D$27:$D$106,C17,$C$27:$C$106))</f>
        <v>121</v>
      </c>
      <c r="J17" s="85">
        <f>SUM(SUMIF($G$27:$G$106,C17,$H$27:$H$106)+SUMIF($I$27:$I$106,C17,$J$27:$J$106))</f>
        <v>21</v>
      </c>
      <c r="K17" s="86">
        <f>SUM((D17/SUM(D17+E17+F17))/100)</f>
        <v>5.5555555555555558E-3</v>
      </c>
      <c r="L17" s="21">
        <f>COUNTIF($M$27:$M$106,C17)</f>
        <v>0</v>
      </c>
      <c r="N17" s="1"/>
      <c r="O17" s="2" t="s">
        <v>338</v>
      </c>
    </row>
    <row r="18" spans="1:51" ht="11.4" customHeight="1">
      <c r="B18" s="21">
        <v>10</v>
      </c>
      <c r="C18" s="92" t="s">
        <v>9</v>
      </c>
      <c r="D18" s="21">
        <f>COUNTIF($G$27:$G$106,C18)</f>
        <v>3</v>
      </c>
      <c r="E18" s="21">
        <f>COUNTIF($I$27:$I$106,C18)</f>
        <v>6</v>
      </c>
      <c r="F18" s="84">
        <f>SUM(COUNTIF($K$27:$K$106,C18)+COUNTIF($L$27:$L$106,C18))</f>
        <v>0</v>
      </c>
      <c r="G18" s="21">
        <f>SUM((D18*2)+(F18))</f>
        <v>6</v>
      </c>
      <c r="H18" s="21">
        <f>SUM(SUMIF($B$27:$B$106,C18,$C$27:$C$106)+SUMIF($D$27:$D$106,C18,$E$27:$E$106))</f>
        <v>74</v>
      </c>
      <c r="I18" s="21">
        <f>SUM(SUMIF($B$27:$B$106,C18,$E$27:$E$106)+SUMIF($D$27:$D$106,C18,$C$27:$C$106))</f>
        <v>178</v>
      </c>
      <c r="J18" s="85">
        <f>SUM(SUMIF($G$27:$G$106,C18,$H$27:$H$106)+SUMIF($I$27:$I$106,C18,$J$27:$J$106))</f>
        <v>-75</v>
      </c>
      <c r="K18" s="86">
        <f>SUM((D18/SUM(D18+E18+F18))/100)</f>
        <v>3.3333333333333331E-3</v>
      </c>
      <c r="L18" s="21">
        <f>COUNTIF($M$27:$M$106,C18)</f>
        <v>1</v>
      </c>
      <c r="N18" s="1"/>
      <c r="O18" s="1"/>
      <c r="P18" s="2" t="s">
        <v>685</v>
      </c>
    </row>
    <row r="19" spans="1:51" ht="11.4" customHeight="1">
      <c r="B19" s="21">
        <v>11</v>
      </c>
      <c r="C19" s="92" t="s">
        <v>343</v>
      </c>
      <c r="D19" s="21">
        <f>COUNTIF($G$27:$G$106,C19)</f>
        <v>2</v>
      </c>
      <c r="E19" s="21">
        <f>COUNTIF($I$27:$I$106,C19)</f>
        <v>7</v>
      </c>
      <c r="F19" s="84">
        <f>SUM(COUNTIF($K$27:$K$106,C19)+COUNTIF($L$27:$L$106,C19))</f>
        <v>0</v>
      </c>
      <c r="G19" s="21">
        <f>SUM((D19*2)+(F19))</f>
        <v>4</v>
      </c>
      <c r="H19" s="21">
        <f>SUM(SUMIF($B$27:$B$106,C19,$C$27:$C$106)+SUMIF($D$27:$D$106,C19,$E$27:$E$106))</f>
        <v>88</v>
      </c>
      <c r="I19" s="21">
        <f>SUM(SUMIF($B$27:$B$106,C19,$E$27:$E$106)+SUMIF($D$27:$D$106,C19,$C$27:$C$106))</f>
        <v>149</v>
      </c>
      <c r="J19" s="85">
        <f>SUM(SUMIF($G$27:$G$106,C19,$H$27:$H$106)+SUMIF($I$27:$I$106,C19,$J$27:$J$106))</f>
        <v>-48</v>
      </c>
      <c r="K19" s="86">
        <f>SUM((D19/SUM(D19+E19+F19))/100)</f>
        <v>2.2222222222222222E-3</v>
      </c>
      <c r="L19" s="21">
        <f>COUNTIF($M$27:$M$106,C19)</f>
        <v>0</v>
      </c>
      <c r="N19" s="1"/>
      <c r="O19" s="2" t="s">
        <v>626</v>
      </c>
    </row>
    <row r="20" spans="1:51" ht="11.4" customHeight="1">
      <c r="B20" s="21">
        <v>12</v>
      </c>
      <c r="C20" s="92" t="s">
        <v>218</v>
      </c>
      <c r="D20" s="21">
        <f>COUNTIF($G$27:$G$106,C20)</f>
        <v>2</v>
      </c>
      <c r="E20" s="21">
        <f>COUNTIF($I$27:$I$106,C20)</f>
        <v>8</v>
      </c>
      <c r="F20" s="84">
        <f>SUM(COUNTIF($K$27:$K$106,C20)+COUNTIF($L$27:$L$106,C20))</f>
        <v>0</v>
      </c>
      <c r="G20" s="21">
        <f>SUM((D20*2)+(F20))</f>
        <v>4</v>
      </c>
      <c r="H20" s="21">
        <f>SUM(SUMIF($B$27:$B$106,C20,$C$27:$C$106)+SUMIF($D$27:$D$106,C20,$E$27:$E$106))</f>
        <v>140</v>
      </c>
      <c r="I20" s="21">
        <f>SUM(SUMIF($B$27:$B$106,C20,$E$27:$E$106)+SUMIF($D$27:$D$106,C20,$C$27:$C$106))</f>
        <v>210</v>
      </c>
      <c r="J20" s="85">
        <f>SUM(SUMIF($G$27:$G$106,C20,$H$27:$H$106)+SUMIF($I$27:$I$106,C20,$J$27:$J$106))</f>
        <v>-59</v>
      </c>
      <c r="K20" s="86">
        <f>SUM((D20/SUM(D20+E20+F20))/100)</f>
        <v>2E-3</v>
      </c>
      <c r="L20" s="21">
        <f>COUNTIF($M$27:$M$106,C20)</f>
        <v>1</v>
      </c>
      <c r="N20" s="1"/>
      <c r="O20" s="1"/>
      <c r="P20" s="2" t="s">
        <v>686</v>
      </c>
    </row>
    <row r="21" spans="1:51" ht="11.4" customHeight="1">
      <c r="B21" s="21">
        <v>13</v>
      </c>
      <c r="C21" s="92" t="s">
        <v>10</v>
      </c>
      <c r="D21" s="21">
        <f>COUNTIF($G$27:$G$106,C21)</f>
        <v>2</v>
      </c>
      <c r="E21" s="21">
        <f>COUNTIF($I$27:$I$106,C21)</f>
        <v>8</v>
      </c>
      <c r="F21" s="84">
        <f>SUM(COUNTIF($K$27:$K$106,C21)+COUNTIF($L$27:$L$106,C21))</f>
        <v>0</v>
      </c>
      <c r="G21" s="21">
        <f>SUM((D21*2)+(F21))</f>
        <v>4</v>
      </c>
      <c r="H21" s="21">
        <f>SUM(SUMIF($B$27:$B$106,C21,$C$27:$C$106)+SUMIF($D$27:$D$106,C21,$E$27:$E$106))</f>
        <v>157</v>
      </c>
      <c r="I21" s="21">
        <f>SUM(SUMIF($B$27:$B$106,C21,$E$27:$E$106)+SUMIF($D$27:$D$106,C21,$C$27:$C$106))</f>
        <v>239</v>
      </c>
      <c r="J21" s="85">
        <f>SUM(SUMIF($G$27:$G$106,C21,$H$27:$H$106)+SUMIF($I$27:$I$106,C21,$J$27:$J$106))</f>
        <v>-68</v>
      </c>
      <c r="K21" s="86">
        <f>SUM((D21/SUM(D21+E21+F21))/100)</f>
        <v>2E-3</v>
      </c>
      <c r="L21" s="21">
        <f>COUNTIF($M$27:$M$106,C21)</f>
        <v>0</v>
      </c>
      <c r="N21" s="1"/>
      <c r="O21" s="2" t="s">
        <v>318</v>
      </c>
    </row>
    <row r="22" spans="1:51" ht="11.4" customHeight="1">
      <c r="B22" s="21">
        <v>14</v>
      </c>
      <c r="C22" s="92" t="s">
        <v>7</v>
      </c>
      <c r="D22" s="21">
        <f>COUNTIF($G$27:$G$106,C22)</f>
        <v>1</v>
      </c>
      <c r="E22" s="21">
        <f>COUNTIF($I$27:$I$106,C22)</f>
        <v>8</v>
      </c>
      <c r="F22" s="84">
        <f>SUM(COUNTIF($K$27:$K$106,C22)+COUNTIF($L$27:$L$106,C22))</f>
        <v>0</v>
      </c>
      <c r="G22" s="21">
        <f>SUM((D22*2)+(F22))</f>
        <v>2</v>
      </c>
      <c r="H22" s="21">
        <f>SUM(SUMIF($B$27:$B$106,C22,$C$27:$C$106)+SUMIF($D$27:$D$106,C22,$E$27:$E$106))</f>
        <v>83</v>
      </c>
      <c r="I22" s="21">
        <f>SUM(SUMIF($B$27:$B$106,C22,$E$27:$E$106)+SUMIF($D$27:$D$106,C22,$C$27:$C$106))</f>
        <v>240</v>
      </c>
      <c r="J22" s="85">
        <f>SUM(SUMIF($G$27:$G$106,C22,$H$27:$H$106)+SUMIF($I$27:$I$106,C22,$J$27:$J$106))</f>
        <v>-92</v>
      </c>
      <c r="K22" s="86">
        <f>SUM((D22/SUM(D22+E22+F22))/100)</f>
        <v>1.1111111111111111E-3</v>
      </c>
      <c r="L22" s="21">
        <f>COUNTIF($M$27:$M$106,C22)</f>
        <v>0</v>
      </c>
      <c r="N22" s="1"/>
      <c r="O22" s="1"/>
      <c r="P22" s="2" t="s">
        <v>687</v>
      </c>
    </row>
    <row r="23" spans="1:51" ht="11.4" customHeight="1">
      <c r="B23" s="21">
        <v>15</v>
      </c>
      <c r="C23" s="92" t="s">
        <v>347</v>
      </c>
      <c r="D23" s="21">
        <f>COUNTIF($G$27:$G$106,C23)</f>
        <v>0</v>
      </c>
      <c r="E23" s="21">
        <f>COUNTIF($I$27:$I$106,C23)</f>
        <v>9</v>
      </c>
      <c r="F23" s="84">
        <f>SUM(COUNTIF($K$27:$K$106,C23)+COUNTIF($L$27:$L$106,C23))</f>
        <v>0</v>
      </c>
      <c r="G23" s="21">
        <f>SUM((D23*2)+(F23))</f>
        <v>0</v>
      </c>
      <c r="H23" s="21">
        <f>SUM(SUMIF($B$27:$B$106,C23,$C$27:$C$106)+SUMIF($D$27:$D$106,C23,$E$27:$E$106))</f>
        <v>112</v>
      </c>
      <c r="I23" s="21">
        <f>SUM(SUMIF($B$27:$B$106,C23,$E$27:$E$106)+SUMIF($D$27:$D$106,C23,$C$27:$C$106))</f>
        <v>221</v>
      </c>
      <c r="J23" s="85">
        <f>SUM(SUMIF($G$27:$G$106,C23,$H$27:$H$106)+SUMIF($I$27:$I$106,C23,$J$27:$J$106))</f>
        <v>-95</v>
      </c>
      <c r="K23" s="86">
        <f>SUM((D23/SUM(D23+E23+F23))/100)</f>
        <v>0</v>
      </c>
      <c r="L23" s="21">
        <f>COUNTIF($M$27:$M$106,C23)</f>
        <v>0</v>
      </c>
      <c r="N23" s="1"/>
      <c r="O23" s="2" t="s">
        <v>330</v>
      </c>
    </row>
    <row r="24" spans="1:51" s="25" customFormat="1" ht="11.4" customHeight="1">
      <c r="A24" s="2"/>
      <c r="B24" s="2"/>
      <c r="C24" s="2"/>
      <c r="D24" s="2"/>
      <c r="E24" s="2"/>
      <c r="F24" s="2"/>
      <c r="G24" s="2"/>
      <c r="H24" s="2"/>
      <c r="I24" s="2"/>
      <c r="J24" s="2"/>
      <c r="K24" s="2"/>
      <c r="L24" s="2"/>
      <c r="M24" s="2"/>
      <c r="N24" s="2"/>
      <c r="O24" s="2"/>
      <c r="P24" s="2" t="s">
        <v>688</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row>
    <row r="25" spans="1:51" s="25" customFormat="1" ht="11.4"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row>
    <row r="26" spans="1:51" s="25" customFormat="1" ht="11.4" customHeight="1">
      <c r="A26" s="18" t="s">
        <v>149</v>
      </c>
      <c r="B26" s="18" t="s">
        <v>122</v>
      </c>
      <c r="C26" s="22" t="s">
        <v>125</v>
      </c>
      <c r="D26" s="18" t="s">
        <v>123</v>
      </c>
      <c r="E26" s="22" t="s">
        <v>125</v>
      </c>
      <c r="F26" s="27" t="s">
        <v>120</v>
      </c>
      <c r="G26" s="22" t="s">
        <v>225</v>
      </c>
      <c r="H26" s="22" t="s">
        <v>223</v>
      </c>
      <c r="I26" s="22" t="s">
        <v>226</v>
      </c>
      <c r="J26" s="22" t="s">
        <v>223</v>
      </c>
      <c r="K26" s="22" t="s">
        <v>227</v>
      </c>
      <c r="L26" s="22" t="s">
        <v>227</v>
      </c>
      <c r="M26" s="28" t="s">
        <v>224</v>
      </c>
      <c r="N26" s="2"/>
      <c r="O26" s="1"/>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row>
    <row r="27" spans="1:51" s="25" customFormat="1" ht="11.4" customHeight="1">
      <c r="A27" s="91" t="s">
        <v>446</v>
      </c>
      <c r="B27" s="92" t="s">
        <v>299</v>
      </c>
      <c r="C27" s="109">
        <v>0</v>
      </c>
      <c r="D27" s="92" t="s">
        <v>11</v>
      </c>
      <c r="E27" s="109">
        <v>0</v>
      </c>
      <c r="F27" s="94" t="s">
        <v>447</v>
      </c>
      <c r="G27" s="23" t="str">
        <f>IF(C27&lt;&gt;E27,IF(C27&gt;E27,B27,D27),"")</f>
        <v/>
      </c>
      <c r="H27" s="23">
        <f>IF(C27&gt;E27,IF(SUM(C27-E27)&gt;15,15,SUM(C27-E27)),IF(SUM(E27-C27)&gt;15,15,SUM(E27-C27)))</f>
        <v>0</v>
      </c>
      <c r="I27" s="24" t="str">
        <f>IF(C27&lt;&gt;E27,IF(C27&lt;E27,B27,D27),"")</f>
        <v/>
      </c>
      <c r="J27" s="24">
        <f>IF(C27&lt;E27,IF(SUM(C27-E27)&lt;-15,-15,SUM(C27-E27)),IF(SUM(E27-C27)&lt;-15,-15,SUM(E27-C27)))</f>
        <v>0</v>
      </c>
      <c r="K27" s="24"/>
      <c r="L27" s="24"/>
      <c r="M27" s="21" t="str">
        <f>IF(C27=15,IF(E27=0,D27,""),IF(E27=15,IF(C27=0,B27,""),""))</f>
        <v/>
      </c>
      <c r="N27" s="2"/>
      <c r="O27" s="1"/>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row>
    <row r="28" spans="1:51" s="25" customFormat="1" ht="11.4" customHeight="1">
      <c r="A28" s="91" t="s">
        <v>587</v>
      </c>
      <c r="B28" s="92" t="s">
        <v>218</v>
      </c>
      <c r="C28" s="109">
        <v>14</v>
      </c>
      <c r="D28" s="92" t="s">
        <v>4</v>
      </c>
      <c r="E28" s="109">
        <v>19</v>
      </c>
      <c r="F28" s="94" t="s">
        <v>413</v>
      </c>
      <c r="G28" s="23" t="str">
        <f t="shared" ref="G28:G91" si="0">IF(C28&lt;&gt;E28,IF(C28&gt;E28,B28,D28),"")</f>
        <v>SJN6G1</v>
      </c>
      <c r="H28" s="23">
        <f t="shared" ref="H28:H91" si="1">IF(C28&gt;E28,IF(SUM(C28-E28)&gt;15,15,SUM(C28-E28)),IF(SUM(E28-C28)&gt;15,15,SUM(E28-C28)))</f>
        <v>5</v>
      </c>
      <c r="I28" s="24" t="str">
        <f t="shared" ref="I28:I91" si="2">IF(C28&lt;&gt;E28,IF(C28&lt;E28,B28,D28),"")</f>
        <v>HSP6G1</v>
      </c>
      <c r="J28" s="24">
        <f t="shared" ref="J28:J91" si="3">IF(C28&lt;E28,IF(SUM(C28-E28)&lt;-15,-15,SUM(C28-E28)),IF(SUM(E28-C28)&lt;-15,-15,SUM(E28-C28)))</f>
        <v>-5</v>
      </c>
      <c r="K28" s="24" t="str">
        <f t="shared" ref="K28:K91" si="4">IF(C28&lt;&gt;0,IF(C28=E28,B28,""),"")</f>
        <v/>
      </c>
      <c r="L28" s="24" t="str">
        <f t="shared" ref="L28:L91" si="5">IF(C28&lt;&gt;0,IF(C28=E28,D28,""),"")</f>
        <v/>
      </c>
      <c r="M28" s="21" t="str">
        <f t="shared" ref="M28:M91" si="6">IF(C28=15,IF(E28=0,D28,""),IF(E28=15,IF(C28=0,B28,""),""))</f>
        <v/>
      </c>
      <c r="N28" s="2"/>
      <c r="O28" s="1"/>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row>
    <row r="29" spans="1:51" s="25" customFormat="1" ht="11.4" customHeight="1">
      <c r="A29" s="91" t="s">
        <v>591</v>
      </c>
      <c r="B29" s="92" t="s">
        <v>14</v>
      </c>
      <c r="C29" s="109">
        <v>12</v>
      </c>
      <c r="D29" s="92" t="s">
        <v>608</v>
      </c>
      <c r="E29" s="109">
        <v>14</v>
      </c>
      <c r="F29" s="94" t="s">
        <v>410</v>
      </c>
      <c r="G29" s="23" t="str">
        <f t="shared" si="0"/>
        <v>STM6G2</v>
      </c>
      <c r="H29" s="23">
        <f t="shared" si="1"/>
        <v>2</v>
      </c>
      <c r="I29" s="24" t="str">
        <f t="shared" si="2"/>
        <v>CTK6G2</v>
      </c>
      <c r="J29" s="24">
        <f t="shared" si="3"/>
        <v>-2</v>
      </c>
      <c r="K29" s="24" t="str">
        <f t="shared" si="4"/>
        <v/>
      </c>
      <c r="L29" s="24" t="str">
        <f t="shared" si="5"/>
        <v/>
      </c>
      <c r="M29" s="21" t="str">
        <f t="shared" si="6"/>
        <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row>
    <row r="30" spans="1:51" s="25" customFormat="1" ht="11.4" customHeight="1">
      <c r="A30" s="91" t="s">
        <v>591</v>
      </c>
      <c r="B30" s="92" t="s">
        <v>3</v>
      </c>
      <c r="C30" s="109">
        <v>18</v>
      </c>
      <c r="D30" s="92" t="s">
        <v>271</v>
      </c>
      <c r="E30" s="109">
        <v>22</v>
      </c>
      <c r="F30" s="94" t="s">
        <v>421</v>
      </c>
      <c r="G30" s="23" t="str">
        <f t="shared" si="0"/>
        <v>NDA6G1</v>
      </c>
      <c r="H30" s="23">
        <f t="shared" si="1"/>
        <v>4</v>
      </c>
      <c r="I30" s="24" t="str">
        <f t="shared" si="2"/>
        <v>JOE6G1</v>
      </c>
      <c r="J30" s="24">
        <f t="shared" si="3"/>
        <v>-4</v>
      </c>
      <c r="K30" s="24" t="str">
        <f t="shared" si="4"/>
        <v/>
      </c>
      <c r="L30" s="24" t="str">
        <f t="shared" si="5"/>
        <v/>
      </c>
      <c r="M30" s="21" t="str">
        <f t="shared" si="6"/>
        <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row>
    <row r="31" spans="1:51" s="25" customFormat="1" ht="11.4" customHeight="1">
      <c r="A31" s="91" t="s">
        <v>609</v>
      </c>
      <c r="B31" s="92" t="s">
        <v>10</v>
      </c>
      <c r="C31" s="109">
        <v>8</v>
      </c>
      <c r="D31" s="92" t="s">
        <v>343</v>
      </c>
      <c r="E31" s="109">
        <v>17</v>
      </c>
      <c r="F31" s="94" t="s">
        <v>414</v>
      </c>
      <c r="G31" s="23" t="str">
        <f t="shared" si="0"/>
        <v>JUD6G2</v>
      </c>
      <c r="H31" s="23">
        <f t="shared" si="1"/>
        <v>9</v>
      </c>
      <c r="I31" s="24" t="str">
        <f t="shared" si="2"/>
        <v>IHM6G1</v>
      </c>
      <c r="J31" s="24">
        <f t="shared" si="3"/>
        <v>-9</v>
      </c>
      <c r="K31" s="24" t="str">
        <f t="shared" si="4"/>
        <v/>
      </c>
      <c r="L31" s="24" t="str">
        <f t="shared" si="5"/>
        <v/>
      </c>
      <c r="M31" s="21" t="str">
        <f t="shared" si="6"/>
        <v/>
      </c>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s="25" customFormat="1" ht="11.4" customHeight="1">
      <c r="A32" s="91" t="s">
        <v>609</v>
      </c>
      <c r="B32" s="92" t="s">
        <v>12</v>
      </c>
      <c r="C32" s="109">
        <v>21</v>
      </c>
      <c r="D32" s="92" t="s">
        <v>6</v>
      </c>
      <c r="E32" s="109">
        <v>26</v>
      </c>
      <c r="F32" s="94" t="s">
        <v>415</v>
      </c>
      <c r="G32" s="23" t="str">
        <f t="shared" si="0"/>
        <v>CTK6G1</v>
      </c>
      <c r="H32" s="23">
        <f t="shared" si="1"/>
        <v>5</v>
      </c>
      <c r="I32" s="24" t="str">
        <f t="shared" si="2"/>
        <v>OLA6G1</v>
      </c>
      <c r="J32" s="24">
        <f t="shared" si="3"/>
        <v>-5</v>
      </c>
      <c r="K32" s="24" t="str">
        <f t="shared" si="4"/>
        <v/>
      </c>
      <c r="L32" s="24" t="str">
        <f t="shared" si="5"/>
        <v/>
      </c>
      <c r="M32" s="21" t="str">
        <f t="shared" si="6"/>
        <v/>
      </c>
      <c r="N32" s="2"/>
      <c r="O32" s="1"/>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row>
    <row r="33" spans="1:51" s="25" customFormat="1" ht="11.4" customHeight="1">
      <c r="A33" s="91" t="s">
        <v>609</v>
      </c>
      <c r="B33" s="92" t="s">
        <v>7</v>
      </c>
      <c r="C33" s="109">
        <v>1</v>
      </c>
      <c r="D33" s="92" t="s">
        <v>8</v>
      </c>
      <c r="E33" s="109">
        <v>40</v>
      </c>
      <c r="F33" s="94" t="s">
        <v>423</v>
      </c>
      <c r="G33" s="23" t="str">
        <f t="shared" si="0"/>
        <v>STM6G1</v>
      </c>
      <c r="H33" s="23">
        <f t="shared" si="1"/>
        <v>15</v>
      </c>
      <c r="I33" s="24" t="str">
        <f t="shared" si="2"/>
        <v>SPC6G1</v>
      </c>
      <c r="J33" s="24">
        <f t="shared" si="3"/>
        <v>-15</v>
      </c>
      <c r="K33" s="24" t="str">
        <f t="shared" si="4"/>
        <v/>
      </c>
      <c r="L33" s="24" t="str">
        <f t="shared" si="5"/>
        <v/>
      </c>
      <c r="M33" s="21" t="str">
        <f t="shared" si="6"/>
        <v/>
      </c>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row>
    <row r="34" spans="1:51" s="25" customFormat="1" ht="11.4" customHeight="1">
      <c r="A34" s="91" t="s">
        <v>610</v>
      </c>
      <c r="B34" s="92" t="s">
        <v>9</v>
      </c>
      <c r="C34" s="109">
        <v>11</v>
      </c>
      <c r="D34" s="92" t="s">
        <v>347</v>
      </c>
      <c r="E34" s="109">
        <v>10</v>
      </c>
      <c r="F34" s="94" t="s">
        <v>422</v>
      </c>
      <c r="G34" s="23" t="str">
        <f t="shared" si="0"/>
        <v>JUD6G1</v>
      </c>
      <c r="H34" s="23">
        <f t="shared" si="1"/>
        <v>1</v>
      </c>
      <c r="I34" s="24" t="str">
        <f t="shared" si="2"/>
        <v>SPC6G2</v>
      </c>
      <c r="J34" s="24">
        <f t="shared" si="3"/>
        <v>-1</v>
      </c>
      <c r="K34" s="24" t="str">
        <f t="shared" si="4"/>
        <v/>
      </c>
      <c r="L34" s="24" t="str">
        <f t="shared" si="5"/>
        <v/>
      </c>
      <c r="M34" s="21" t="str">
        <f t="shared" si="6"/>
        <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row>
    <row r="35" spans="1:51" s="25" customFormat="1" ht="11.4" customHeight="1">
      <c r="A35" s="91" t="s">
        <v>456</v>
      </c>
      <c r="B35" s="92" t="s">
        <v>299</v>
      </c>
      <c r="C35" s="109">
        <v>0</v>
      </c>
      <c r="D35" s="92" t="s">
        <v>9</v>
      </c>
      <c r="E35" s="109">
        <v>0</v>
      </c>
      <c r="F35" s="94" t="s">
        <v>447</v>
      </c>
      <c r="G35" s="23" t="str">
        <f t="shared" si="0"/>
        <v/>
      </c>
      <c r="H35" s="23">
        <f t="shared" si="1"/>
        <v>0</v>
      </c>
      <c r="I35" s="24" t="str">
        <f t="shared" si="2"/>
        <v/>
      </c>
      <c r="J35" s="24">
        <f t="shared" si="3"/>
        <v>0</v>
      </c>
      <c r="K35" s="24" t="str">
        <f t="shared" si="4"/>
        <v/>
      </c>
      <c r="L35" s="24" t="str">
        <f t="shared" si="5"/>
        <v/>
      </c>
      <c r="M35" s="21" t="str">
        <f t="shared" si="6"/>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row>
    <row r="36" spans="1:51" s="25" customFormat="1" ht="11.4" customHeight="1">
      <c r="A36" s="91" t="s">
        <v>557</v>
      </c>
      <c r="B36" s="92" t="s">
        <v>343</v>
      </c>
      <c r="C36" s="109">
        <v>15</v>
      </c>
      <c r="D36" s="92" t="s">
        <v>218</v>
      </c>
      <c r="E36" s="109">
        <v>0</v>
      </c>
      <c r="F36" s="94" t="s">
        <v>422</v>
      </c>
      <c r="G36" s="23" t="str">
        <f t="shared" si="0"/>
        <v>JUD6G2</v>
      </c>
      <c r="H36" s="23">
        <f t="shared" si="1"/>
        <v>15</v>
      </c>
      <c r="I36" s="24" t="str">
        <f t="shared" si="2"/>
        <v>HSP6G1</v>
      </c>
      <c r="J36" s="24">
        <f t="shared" si="3"/>
        <v>-15</v>
      </c>
      <c r="K36" s="24" t="str">
        <f t="shared" si="4"/>
        <v/>
      </c>
      <c r="L36" s="24" t="str">
        <f t="shared" si="5"/>
        <v/>
      </c>
      <c r="M36" s="21" t="str">
        <f t="shared" si="6"/>
        <v>HSP6G1</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row>
    <row r="37" spans="1:51" s="25" customFormat="1" ht="11.4" customHeight="1">
      <c r="A37" s="91" t="s">
        <v>558</v>
      </c>
      <c r="B37" s="92" t="s">
        <v>608</v>
      </c>
      <c r="C37" s="109">
        <v>26</v>
      </c>
      <c r="D37" s="92" t="s">
        <v>6</v>
      </c>
      <c r="E37" s="109">
        <v>7</v>
      </c>
      <c r="F37" s="94" t="s">
        <v>425</v>
      </c>
      <c r="G37" s="23" t="str">
        <f t="shared" si="0"/>
        <v>STM6G2</v>
      </c>
      <c r="H37" s="23">
        <f t="shared" si="1"/>
        <v>15</v>
      </c>
      <c r="I37" s="24" t="str">
        <f t="shared" si="2"/>
        <v>CTK6G1</v>
      </c>
      <c r="J37" s="24">
        <f t="shared" si="3"/>
        <v>-15</v>
      </c>
      <c r="K37" s="24" t="str">
        <f t="shared" si="4"/>
        <v/>
      </c>
      <c r="L37" s="24" t="str">
        <f t="shared" si="5"/>
        <v/>
      </c>
      <c r="M37" s="21" t="str">
        <f t="shared" si="6"/>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row>
    <row r="38" spans="1:51" s="25" customFormat="1" ht="11.4" customHeight="1">
      <c r="A38" s="91" t="s">
        <v>592</v>
      </c>
      <c r="B38" s="92" t="s">
        <v>271</v>
      </c>
      <c r="C38" s="109">
        <v>25</v>
      </c>
      <c r="D38" s="92" t="s">
        <v>347</v>
      </c>
      <c r="E38" s="109">
        <v>9</v>
      </c>
      <c r="F38" s="94" t="s">
        <v>530</v>
      </c>
      <c r="G38" s="23" t="str">
        <f t="shared" si="0"/>
        <v>NDA6G1</v>
      </c>
      <c r="H38" s="23">
        <f t="shared" si="1"/>
        <v>15</v>
      </c>
      <c r="I38" s="24" t="str">
        <f t="shared" si="2"/>
        <v>SPC6G2</v>
      </c>
      <c r="J38" s="24">
        <f t="shared" si="3"/>
        <v>-15</v>
      </c>
      <c r="K38" s="24" t="str">
        <f t="shared" si="4"/>
        <v/>
      </c>
      <c r="L38" s="24" t="str">
        <f t="shared" si="5"/>
        <v/>
      </c>
      <c r="M38" s="21" t="str">
        <f t="shared" si="6"/>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row>
    <row r="39" spans="1:51" s="25" customFormat="1" ht="11.4" customHeight="1">
      <c r="A39" s="91" t="s">
        <v>592</v>
      </c>
      <c r="B39" s="92" t="s">
        <v>4</v>
      </c>
      <c r="C39" s="109">
        <v>18</v>
      </c>
      <c r="D39" s="92" t="s">
        <v>8</v>
      </c>
      <c r="E39" s="109">
        <v>11</v>
      </c>
      <c r="F39" s="94" t="s">
        <v>420</v>
      </c>
      <c r="G39" s="23" t="str">
        <f t="shared" si="0"/>
        <v>SJN6G1</v>
      </c>
      <c r="H39" s="23">
        <f t="shared" si="1"/>
        <v>7</v>
      </c>
      <c r="I39" s="24" t="str">
        <f t="shared" si="2"/>
        <v>STM6G1</v>
      </c>
      <c r="J39" s="24">
        <f t="shared" si="3"/>
        <v>-7</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row>
    <row r="40" spans="1:51" s="25" customFormat="1" ht="11.4" customHeight="1">
      <c r="A40" s="91" t="s">
        <v>592</v>
      </c>
      <c r="B40" s="92" t="s">
        <v>3</v>
      </c>
      <c r="C40" s="109">
        <v>24</v>
      </c>
      <c r="D40" s="92" t="s">
        <v>10</v>
      </c>
      <c r="E40" s="109">
        <v>11</v>
      </c>
      <c r="F40" s="94" t="s">
        <v>421</v>
      </c>
      <c r="G40" s="23" t="str">
        <f t="shared" si="0"/>
        <v>JOE6G1</v>
      </c>
      <c r="H40" s="23">
        <f t="shared" si="1"/>
        <v>13</v>
      </c>
      <c r="I40" s="24" t="str">
        <f t="shared" si="2"/>
        <v>IHM6G1</v>
      </c>
      <c r="J40" s="24">
        <f t="shared" si="3"/>
        <v>-13</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s="25" customFormat="1" ht="11.4" customHeight="1">
      <c r="A41" s="91" t="s">
        <v>611</v>
      </c>
      <c r="B41" s="92" t="s">
        <v>11</v>
      </c>
      <c r="C41" s="109">
        <v>8</v>
      </c>
      <c r="D41" s="92" t="s">
        <v>12</v>
      </c>
      <c r="E41" s="109">
        <v>18</v>
      </c>
      <c r="F41" s="94" t="s">
        <v>418</v>
      </c>
      <c r="G41" s="23" t="str">
        <f t="shared" si="0"/>
        <v>OLA6G1</v>
      </c>
      <c r="H41" s="23">
        <f t="shared" si="1"/>
        <v>10</v>
      </c>
      <c r="I41" s="24" t="str">
        <f t="shared" si="2"/>
        <v>BRG6G1</v>
      </c>
      <c r="J41" s="24">
        <f t="shared" si="3"/>
        <v>-10</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s="25" customFormat="1" ht="11.4" customHeight="1">
      <c r="A42" s="91" t="s">
        <v>457</v>
      </c>
      <c r="B42" s="92" t="s">
        <v>7</v>
      </c>
      <c r="C42" s="109">
        <v>12</v>
      </c>
      <c r="D42" s="92" t="s">
        <v>14</v>
      </c>
      <c r="E42" s="109">
        <v>21</v>
      </c>
      <c r="F42" s="94" t="s">
        <v>423</v>
      </c>
      <c r="G42" s="23" t="str">
        <f t="shared" si="0"/>
        <v>CTK6G2</v>
      </c>
      <c r="H42" s="23">
        <f t="shared" si="1"/>
        <v>9</v>
      </c>
      <c r="I42" s="24" t="str">
        <f t="shared" si="2"/>
        <v>SPC6G1</v>
      </c>
      <c r="J42" s="24">
        <f t="shared" si="3"/>
        <v>-9</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s="25" customFormat="1" ht="11.4" customHeight="1">
      <c r="A43" s="91" t="s">
        <v>462</v>
      </c>
      <c r="B43" s="92" t="s">
        <v>299</v>
      </c>
      <c r="C43" s="109">
        <v>0</v>
      </c>
      <c r="D43" s="92" t="s">
        <v>12</v>
      </c>
      <c r="E43" s="109">
        <v>0</v>
      </c>
      <c r="F43" s="94" t="s">
        <v>447</v>
      </c>
      <c r="G43" s="23" t="str">
        <f t="shared" si="0"/>
        <v/>
      </c>
      <c r="H43" s="23">
        <f t="shared" si="1"/>
        <v>0</v>
      </c>
      <c r="I43" s="24" t="str">
        <f t="shared" si="2"/>
        <v/>
      </c>
      <c r="J43" s="24">
        <f t="shared" si="3"/>
        <v>0</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s="25" customFormat="1" ht="11.4" customHeight="1">
      <c r="A44" s="91" t="s">
        <v>529</v>
      </c>
      <c r="B44" s="92" t="s">
        <v>10</v>
      </c>
      <c r="C44" s="109">
        <v>17</v>
      </c>
      <c r="D44" s="92" t="s">
        <v>347</v>
      </c>
      <c r="E44" s="109">
        <v>11</v>
      </c>
      <c r="F44" s="94" t="s">
        <v>414</v>
      </c>
      <c r="G44" s="23" t="str">
        <f t="shared" si="0"/>
        <v>IHM6G1</v>
      </c>
      <c r="H44" s="23">
        <f t="shared" si="1"/>
        <v>6</v>
      </c>
      <c r="I44" s="24" t="str">
        <f t="shared" si="2"/>
        <v>SPC6G2</v>
      </c>
      <c r="J44" s="24">
        <f t="shared" si="3"/>
        <v>-6</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s="25" customFormat="1" ht="11.4" customHeight="1">
      <c r="A45" s="91" t="s">
        <v>593</v>
      </c>
      <c r="B45" s="92" t="s">
        <v>9</v>
      </c>
      <c r="C45" s="109">
        <v>8</v>
      </c>
      <c r="D45" s="92" t="s">
        <v>271</v>
      </c>
      <c r="E45" s="109">
        <v>34</v>
      </c>
      <c r="F45" s="94" t="s">
        <v>422</v>
      </c>
      <c r="G45" s="23" t="str">
        <f t="shared" si="0"/>
        <v>NDA6G1</v>
      </c>
      <c r="H45" s="23">
        <f t="shared" si="1"/>
        <v>15</v>
      </c>
      <c r="I45" s="24" t="str">
        <f t="shared" si="2"/>
        <v>JUD6G1</v>
      </c>
      <c r="J45" s="24">
        <f t="shared" si="3"/>
        <v>-15</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s="25" customFormat="1" ht="11.4" customHeight="1">
      <c r="A46" s="91" t="s">
        <v>463</v>
      </c>
      <c r="B46" s="92" t="s">
        <v>11</v>
      </c>
      <c r="C46" s="109">
        <v>13</v>
      </c>
      <c r="D46" s="92" t="s">
        <v>608</v>
      </c>
      <c r="E46" s="109">
        <v>16</v>
      </c>
      <c r="F46" s="94" t="s">
        <v>418</v>
      </c>
      <c r="G46" s="23" t="str">
        <f t="shared" si="0"/>
        <v>STM6G2</v>
      </c>
      <c r="H46" s="23">
        <f t="shared" si="1"/>
        <v>3</v>
      </c>
      <c r="I46" s="24" t="str">
        <f t="shared" si="2"/>
        <v>BRG6G1</v>
      </c>
      <c r="J46" s="24">
        <f t="shared" si="3"/>
        <v>-3</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s="25" customFormat="1" ht="11.4" customHeight="1">
      <c r="A47" s="91" t="s">
        <v>463</v>
      </c>
      <c r="B47" s="92" t="s">
        <v>3</v>
      </c>
      <c r="C47" s="109">
        <v>18</v>
      </c>
      <c r="D47" s="92" t="s">
        <v>218</v>
      </c>
      <c r="E47" s="109">
        <v>9</v>
      </c>
      <c r="F47" s="94" t="s">
        <v>421</v>
      </c>
      <c r="G47" s="23" t="str">
        <f t="shared" si="0"/>
        <v>JOE6G1</v>
      </c>
      <c r="H47" s="23">
        <f t="shared" si="1"/>
        <v>9</v>
      </c>
      <c r="I47" s="24" t="str">
        <f t="shared" si="2"/>
        <v>HSP6G1</v>
      </c>
      <c r="J47" s="24">
        <f t="shared" si="3"/>
        <v>-9</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s="25" customFormat="1" ht="11.4" customHeight="1">
      <c r="A48" s="91" t="s">
        <v>594</v>
      </c>
      <c r="B48" s="92" t="s">
        <v>8</v>
      </c>
      <c r="C48" s="109">
        <v>30</v>
      </c>
      <c r="D48" s="92" t="s">
        <v>343</v>
      </c>
      <c r="E48" s="109">
        <v>11</v>
      </c>
      <c r="F48" s="94" t="s">
        <v>425</v>
      </c>
      <c r="G48" s="23" t="str">
        <f t="shared" si="0"/>
        <v>STM6G1</v>
      </c>
      <c r="H48" s="23">
        <f t="shared" si="1"/>
        <v>15</v>
      </c>
      <c r="I48" s="24" t="str">
        <f t="shared" si="2"/>
        <v>JUD6G2</v>
      </c>
      <c r="J48" s="24">
        <f t="shared" si="3"/>
        <v>-15</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s="25" customFormat="1" ht="11.4" customHeight="1">
      <c r="A49" s="91" t="s">
        <v>467</v>
      </c>
      <c r="B49" s="92" t="s">
        <v>6</v>
      </c>
      <c r="C49" s="109">
        <v>27</v>
      </c>
      <c r="D49" s="92" t="s">
        <v>7</v>
      </c>
      <c r="E49" s="109">
        <v>20</v>
      </c>
      <c r="F49" s="94" t="s">
        <v>410</v>
      </c>
      <c r="G49" s="23" t="str">
        <f t="shared" si="0"/>
        <v>CTK6G1</v>
      </c>
      <c r="H49" s="23">
        <f t="shared" si="1"/>
        <v>7</v>
      </c>
      <c r="I49" s="24" t="str">
        <f t="shared" si="2"/>
        <v>SPC6G1</v>
      </c>
      <c r="J49" s="24">
        <f t="shared" si="3"/>
        <v>-7</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s="25" customFormat="1" ht="11.4" customHeight="1">
      <c r="A50" s="91" t="s">
        <v>468</v>
      </c>
      <c r="B50" s="92" t="s">
        <v>14</v>
      </c>
      <c r="C50" s="109">
        <v>17</v>
      </c>
      <c r="D50" s="92" t="s">
        <v>4</v>
      </c>
      <c r="E50" s="109">
        <v>10</v>
      </c>
      <c r="F50" s="94" t="s">
        <v>410</v>
      </c>
      <c r="G50" s="23" t="str">
        <f t="shared" si="0"/>
        <v>CTK6G2</v>
      </c>
      <c r="H50" s="23">
        <f t="shared" si="1"/>
        <v>7</v>
      </c>
      <c r="I50" s="24" t="str">
        <f t="shared" si="2"/>
        <v>SJN6G1</v>
      </c>
      <c r="J50" s="24">
        <f t="shared" si="3"/>
        <v>-7</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s="25" customFormat="1" ht="11.4" customHeight="1">
      <c r="A51" s="91" t="s">
        <v>469</v>
      </c>
      <c r="B51" s="92" t="s">
        <v>299</v>
      </c>
      <c r="C51" s="109">
        <v>0</v>
      </c>
      <c r="D51" s="92" t="s">
        <v>608</v>
      </c>
      <c r="E51" s="109">
        <v>0</v>
      </c>
      <c r="F51" s="94" t="s">
        <v>447</v>
      </c>
      <c r="G51" s="23" t="str">
        <f t="shared" si="0"/>
        <v/>
      </c>
      <c r="H51" s="23">
        <f t="shared" si="1"/>
        <v>0</v>
      </c>
      <c r="I51" s="24" t="str">
        <f t="shared" si="2"/>
        <v/>
      </c>
      <c r="J51" s="24">
        <f t="shared" si="3"/>
        <v>0</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s="25" customFormat="1" ht="11.4" customHeight="1">
      <c r="A52" s="91" t="s">
        <v>596</v>
      </c>
      <c r="B52" s="92" t="s">
        <v>4</v>
      </c>
      <c r="C52" s="109">
        <v>24</v>
      </c>
      <c r="D52" s="92" t="s">
        <v>6</v>
      </c>
      <c r="E52" s="109">
        <v>9</v>
      </c>
      <c r="F52" s="94" t="s">
        <v>420</v>
      </c>
      <c r="G52" s="23" t="str">
        <f t="shared" si="0"/>
        <v>SJN6G1</v>
      </c>
      <c r="H52" s="23">
        <f t="shared" si="1"/>
        <v>15</v>
      </c>
      <c r="I52" s="24" t="str">
        <f t="shared" si="2"/>
        <v>CTK6G1</v>
      </c>
      <c r="J52" s="24">
        <f t="shared" si="3"/>
        <v>-15</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s="25" customFormat="1" ht="11.4" customHeight="1">
      <c r="A53" s="91" t="s">
        <v>596</v>
      </c>
      <c r="B53" s="92" t="s">
        <v>347</v>
      </c>
      <c r="C53" s="109">
        <v>14</v>
      </c>
      <c r="D53" s="92" t="s">
        <v>218</v>
      </c>
      <c r="E53" s="109">
        <v>27</v>
      </c>
      <c r="F53" s="94" t="s">
        <v>423</v>
      </c>
      <c r="G53" s="23" t="str">
        <f t="shared" si="0"/>
        <v>HSP6G1</v>
      </c>
      <c r="H53" s="23">
        <f t="shared" si="1"/>
        <v>13</v>
      </c>
      <c r="I53" s="24" t="str">
        <f t="shared" si="2"/>
        <v>SPC6G2</v>
      </c>
      <c r="J53" s="24">
        <f t="shared" si="3"/>
        <v>-13</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s="25" customFormat="1" ht="11.4" customHeight="1">
      <c r="A54" s="91" t="s">
        <v>597</v>
      </c>
      <c r="B54" s="92" t="s">
        <v>10</v>
      </c>
      <c r="C54" s="109">
        <v>12</v>
      </c>
      <c r="D54" s="92" t="s">
        <v>271</v>
      </c>
      <c r="E54" s="109">
        <v>25</v>
      </c>
      <c r="F54" s="94" t="s">
        <v>414</v>
      </c>
      <c r="G54" s="23" t="str">
        <f t="shared" si="0"/>
        <v>NDA6G1</v>
      </c>
      <c r="H54" s="23">
        <f t="shared" si="1"/>
        <v>13</v>
      </c>
      <c r="I54" s="24" t="str">
        <f t="shared" si="2"/>
        <v>IHM6G1</v>
      </c>
      <c r="J54" s="24">
        <f t="shared" si="3"/>
        <v>-13</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s="25" customFormat="1" ht="11.4" customHeight="1">
      <c r="A55" s="91" t="s">
        <v>597</v>
      </c>
      <c r="B55" s="92" t="s">
        <v>3</v>
      </c>
      <c r="C55" s="109">
        <v>19</v>
      </c>
      <c r="D55" s="92" t="s">
        <v>8</v>
      </c>
      <c r="E55" s="109">
        <v>18</v>
      </c>
      <c r="F55" s="94" t="s">
        <v>421</v>
      </c>
      <c r="G55" s="23" t="str">
        <f t="shared" si="0"/>
        <v>JOE6G1</v>
      </c>
      <c r="H55" s="23">
        <f t="shared" si="1"/>
        <v>1</v>
      </c>
      <c r="I55" s="24" t="str">
        <f t="shared" si="2"/>
        <v>STM6G1</v>
      </c>
      <c r="J55" s="24">
        <f t="shared" si="3"/>
        <v>-1</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s="25" customFormat="1" ht="11.4" customHeight="1">
      <c r="A56" s="91" t="s">
        <v>597</v>
      </c>
      <c r="B56" s="92" t="s">
        <v>7</v>
      </c>
      <c r="C56" s="109">
        <v>4</v>
      </c>
      <c r="D56" s="92" t="s">
        <v>11</v>
      </c>
      <c r="E56" s="109">
        <v>25</v>
      </c>
      <c r="F56" s="94" t="s">
        <v>423</v>
      </c>
      <c r="G56" s="23" t="str">
        <f t="shared" si="0"/>
        <v>BRG6G1</v>
      </c>
      <c r="H56" s="23">
        <f t="shared" si="1"/>
        <v>15</v>
      </c>
      <c r="I56" s="24" t="str">
        <f t="shared" si="2"/>
        <v>SPC6G1</v>
      </c>
      <c r="J56" s="24">
        <f t="shared" si="3"/>
        <v>-15</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s="25" customFormat="1" ht="11.4" customHeight="1">
      <c r="A57" s="91" t="s">
        <v>612</v>
      </c>
      <c r="B57" s="92" t="s">
        <v>9</v>
      </c>
      <c r="C57" s="109">
        <v>4</v>
      </c>
      <c r="D57" s="92" t="s">
        <v>12</v>
      </c>
      <c r="E57" s="109">
        <v>20</v>
      </c>
      <c r="F57" s="94" t="s">
        <v>422</v>
      </c>
      <c r="G57" s="23" t="str">
        <f t="shared" si="0"/>
        <v>OLA6G1</v>
      </c>
      <c r="H57" s="23">
        <f t="shared" si="1"/>
        <v>15</v>
      </c>
      <c r="I57" s="24" t="str">
        <f t="shared" si="2"/>
        <v>JUD6G1</v>
      </c>
      <c r="J57" s="24">
        <f t="shared" si="3"/>
        <v>-15</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s="25" customFormat="1" ht="11.4" customHeight="1">
      <c r="A58" s="91" t="s">
        <v>471</v>
      </c>
      <c r="B58" s="92" t="s">
        <v>14</v>
      </c>
      <c r="C58" s="109">
        <v>21</v>
      </c>
      <c r="D58" s="92" t="s">
        <v>343</v>
      </c>
      <c r="E58" s="109">
        <v>10</v>
      </c>
      <c r="F58" s="94" t="s">
        <v>410</v>
      </c>
      <c r="G58" s="23" t="str">
        <f t="shared" si="0"/>
        <v>CTK6G2</v>
      </c>
      <c r="H58" s="23">
        <f t="shared" si="1"/>
        <v>11</v>
      </c>
      <c r="I58" s="24" t="str">
        <f t="shared" si="2"/>
        <v>JUD6G2</v>
      </c>
      <c r="J58" s="24">
        <f t="shared" si="3"/>
        <v>-11</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s="25" customFormat="1" ht="11.4" customHeight="1">
      <c r="A59" s="91" t="s">
        <v>476</v>
      </c>
      <c r="B59" s="92" t="s">
        <v>299</v>
      </c>
      <c r="C59" s="109">
        <v>0</v>
      </c>
      <c r="D59" s="92" t="s">
        <v>7</v>
      </c>
      <c r="E59" s="109">
        <v>0</v>
      </c>
      <c r="F59" s="94" t="s">
        <v>447</v>
      </c>
      <c r="G59" s="23" t="str">
        <f t="shared" si="0"/>
        <v/>
      </c>
      <c r="H59" s="23">
        <f t="shared" si="1"/>
        <v>0</v>
      </c>
      <c r="I59" s="24" t="str">
        <f t="shared" si="2"/>
        <v/>
      </c>
      <c r="J59" s="24">
        <f t="shared" si="3"/>
        <v>0</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s="25" customFormat="1" ht="11.4" customHeight="1">
      <c r="A60" s="91" t="s">
        <v>562</v>
      </c>
      <c r="B60" s="92" t="s">
        <v>218</v>
      </c>
      <c r="C60" s="109">
        <v>8</v>
      </c>
      <c r="D60" s="92" t="s">
        <v>271</v>
      </c>
      <c r="E60" s="109">
        <v>26</v>
      </c>
      <c r="F60" s="94" t="s">
        <v>413</v>
      </c>
      <c r="G60" s="23" t="str">
        <f t="shared" si="0"/>
        <v>NDA6G1</v>
      </c>
      <c r="H60" s="23">
        <f t="shared" si="1"/>
        <v>15</v>
      </c>
      <c r="I60" s="24" t="str">
        <f t="shared" si="2"/>
        <v>HSP6G1</v>
      </c>
      <c r="J60" s="24">
        <f t="shared" si="3"/>
        <v>-15</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s="25" customFormat="1" ht="11.4" customHeight="1">
      <c r="A61" s="91" t="s">
        <v>563</v>
      </c>
      <c r="B61" s="92" t="s">
        <v>12</v>
      </c>
      <c r="C61" s="109">
        <v>7</v>
      </c>
      <c r="D61" s="92" t="s">
        <v>608</v>
      </c>
      <c r="E61" s="109">
        <v>16</v>
      </c>
      <c r="F61" s="94" t="s">
        <v>415</v>
      </c>
      <c r="G61" s="23" t="str">
        <f t="shared" si="0"/>
        <v>STM6G2</v>
      </c>
      <c r="H61" s="23">
        <f t="shared" si="1"/>
        <v>9</v>
      </c>
      <c r="I61" s="24" t="str">
        <f t="shared" si="2"/>
        <v>OLA6G1</v>
      </c>
      <c r="J61" s="24">
        <f t="shared" si="3"/>
        <v>-9</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s="25" customFormat="1" ht="11.4" customHeight="1">
      <c r="A62" s="91" t="s">
        <v>598</v>
      </c>
      <c r="B62" s="92" t="s">
        <v>14</v>
      </c>
      <c r="C62" s="109">
        <v>20</v>
      </c>
      <c r="D62" s="92" t="s">
        <v>3</v>
      </c>
      <c r="E62" s="109">
        <v>18</v>
      </c>
      <c r="F62" s="94" t="s">
        <v>410</v>
      </c>
      <c r="G62" s="23" t="str">
        <f t="shared" si="0"/>
        <v>CTK6G2</v>
      </c>
      <c r="H62" s="23">
        <f t="shared" si="1"/>
        <v>2</v>
      </c>
      <c r="I62" s="24" t="str">
        <f t="shared" si="2"/>
        <v>JOE6G1</v>
      </c>
      <c r="J62" s="24">
        <f t="shared" si="3"/>
        <v>-2</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s="25" customFormat="1" ht="11.4" customHeight="1">
      <c r="A63" s="91" t="s">
        <v>598</v>
      </c>
      <c r="B63" s="92" t="s">
        <v>10</v>
      </c>
      <c r="C63" s="109">
        <v>20</v>
      </c>
      <c r="D63" s="92" t="s">
        <v>9</v>
      </c>
      <c r="E63" s="109">
        <v>7</v>
      </c>
      <c r="F63" s="94" t="s">
        <v>414</v>
      </c>
      <c r="G63" s="23" t="str">
        <f t="shared" si="0"/>
        <v>IHM6G1</v>
      </c>
      <c r="H63" s="23">
        <f t="shared" si="1"/>
        <v>13</v>
      </c>
      <c r="I63" s="24" t="str">
        <f t="shared" si="2"/>
        <v>JUD6G1</v>
      </c>
      <c r="J63" s="24">
        <f t="shared" si="3"/>
        <v>-13</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s="25" customFormat="1" ht="11.4" customHeight="1">
      <c r="A64" s="91" t="s">
        <v>599</v>
      </c>
      <c r="B64" s="92" t="s">
        <v>11</v>
      </c>
      <c r="C64" s="109">
        <v>8</v>
      </c>
      <c r="D64" s="92" t="s">
        <v>4</v>
      </c>
      <c r="E64" s="109">
        <v>5</v>
      </c>
      <c r="F64" s="94" t="s">
        <v>418</v>
      </c>
      <c r="G64" s="23" t="str">
        <f t="shared" si="0"/>
        <v>BRG6G1</v>
      </c>
      <c r="H64" s="23">
        <f t="shared" si="1"/>
        <v>3</v>
      </c>
      <c r="I64" s="24" t="str">
        <f t="shared" si="2"/>
        <v>SJN6G1</v>
      </c>
      <c r="J64" s="24">
        <f t="shared" si="3"/>
        <v>-3</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s="25" customFormat="1" ht="11.4" customHeight="1">
      <c r="A65" s="91" t="s">
        <v>599</v>
      </c>
      <c r="B65" s="92" t="s">
        <v>6</v>
      </c>
      <c r="C65" s="109">
        <v>24</v>
      </c>
      <c r="D65" s="92" t="s">
        <v>343</v>
      </c>
      <c r="E65" s="109">
        <v>6</v>
      </c>
      <c r="F65" s="94" t="s">
        <v>410</v>
      </c>
      <c r="G65" s="23" t="str">
        <f t="shared" si="0"/>
        <v>CTK6G1</v>
      </c>
      <c r="H65" s="23">
        <f t="shared" si="1"/>
        <v>15</v>
      </c>
      <c r="I65" s="24" t="str">
        <f t="shared" si="2"/>
        <v>JUD6G2</v>
      </c>
      <c r="J65" s="24">
        <f t="shared" si="3"/>
        <v>-15</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s="25" customFormat="1" ht="11.4" customHeight="1">
      <c r="A66" s="91" t="s">
        <v>613</v>
      </c>
      <c r="B66" s="92" t="s">
        <v>8</v>
      </c>
      <c r="C66" s="109">
        <v>42</v>
      </c>
      <c r="D66" s="92" t="s">
        <v>347</v>
      </c>
      <c r="E66" s="109">
        <v>17</v>
      </c>
      <c r="F66" s="94" t="s">
        <v>425</v>
      </c>
      <c r="G66" s="23" t="str">
        <f t="shared" si="0"/>
        <v>STM6G1</v>
      </c>
      <c r="H66" s="23">
        <f t="shared" si="1"/>
        <v>15</v>
      </c>
      <c r="I66" s="24" t="str">
        <f t="shared" si="2"/>
        <v>SPC6G2</v>
      </c>
      <c r="J66" s="24">
        <f t="shared" si="3"/>
        <v>-15</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s="25" customFormat="1" ht="11.4" customHeight="1">
      <c r="A67" s="91" t="s">
        <v>482</v>
      </c>
      <c r="B67" s="92" t="s">
        <v>299</v>
      </c>
      <c r="C67" s="109">
        <v>0</v>
      </c>
      <c r="D67" s="92" t="s">
        <v>4</v>
      </c>
      <c r="E67" s="109">
        <v>0</v>
      </c>
      <c r="F67" s="94" t="s">
        <v>447</v>
      </c>
      <c r="G67" s="23" t="str">
        <f t="shared" si="0"/>
        <v/>
      </c>
      <c r="H67" s="23">
        <f t="shared" si="1"/>
        <v>0</v>
      </c>
      <c r="I67" s="24" t="str">
        <f t="shared" si="2"/>
        <v/>
      </c>
      <c r="J67" s="24">
        <f t="shared" si="3"/>
        <v>0</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s="25" customFormat="1" ht="11.4" customHeight="1">
      <c r="A68" s="91" t="s">
        <v>565</v>
      </c>
      <c r="B68" s="92" t="s">
        <v>218</v>
      </c>
      <c r="C68" s="109">
        <v>22</v>
      </c>
      <c r="D68" s="92" t="s">
        <v>10</v>
      </c>
      <c r="E68" s="109">
        <v>15</v>
      </c>
      <c r="F68" s="94" t="s">
        <v>413</v>
      </c>
      <c r="G68" s="23" t="str">
        <f t="shared" si="0"/>
        <v>HSP6G1</v>
      </c>
      <c r="H68" s="23">
        <f t="shared" si="1"/>
        <v>7</v>
      </c>
      <c r="I68" s="24" t="str">
        <f t="shared" si="2"/>
        <v>IHM6G1</v>
      </c>
      <c r="J68" s="24">
        <f t="shared" si="3"/>
        <v>-7</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s="25" customFormat="1" ht="11.4" customHeight="1">
      <c r="A69" s="91" t="s">
        <v>565</v>
      </c>
      <c r="B69" s="92" t="s">
        <v>347</v>
      </c>
      <c r="C69" s="109">
        <v>19</v>
      </c>
      <c r="D69" s="92" t="s">
        <v>14</v>
      </c>
      <c r="E69" s="109">
        <v>26</v>
      </c>
      <c r="F69" s="94" t="s">
        <v>423</v>
      </c>
      <c r="G69" s="23" t="str">
        <f t="shared" si="0"/>
        <v>CTK6G2</v>
      </c>
      <c r="H69" s="23">
        <f t="shared" si="1"/>
        <v>7</v>
      </c>
      <c r="I69" s="24" t="str">
        <f t="shared" si="2"/>
        <v>SPC6G2</v>
      </c>
      <c r="J69" s="24">
        <f t="shared" si="3"/>
        <v>-7</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s="25" customFormat="1" ht="11.4" customHeight="1">
      <c r="A70" s="91" t="s">
        <v>600</v>
      </c>
      <c r="B70" s="92" t="s">
        <v>7</v>
      </c>
      <c r="C70" s="109">
        <v>19</v>
      </c>
      <c r="D70" s="92" t="s">
        <v>12</v>
      </c>
      <c r="E70" s="109">
        <v>27</v>
      </c>
      <c r="F70" s="94" t="s">
        <v>423</v>
      </c>
      <c r="G70" s="23" t="str">
        <f t="shared" si="0"/>
        <v>OLA6G1</v>
      </c>
      <c r="H70" s="23">
        <f t="shared" si="1"/>
        <v>8</v>
      </c>
      <c r="I70" s="24" t="str">
        <f t="shared" si="2"/>
        <v>SPC6G1</v>
      </c>
      <c r="J70" s="24">
        <f t="shared" si="3"/>
        <v>-8</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s="25" customFormat="1" ht="11.4" customHeight="1">
      <c r="A71" s="91" t="s">
        <v>600</v>
      </c>
      <c r="B71" s="92" t="s">
        <v>608</v>
      </c>
      <c r="C71" s="109">
        <v>31</v>
      </c>
      <c r="D71" s="92" t="s">
        <v>9</v>
      </c>
      <c r="E71" s="109">
        <v>4</v>
      </c>
      <c r="F71" s="94" t="s">
        <v>425</v>
      </c>
      <c r="G71" s="23" t="str">
        <f t="shared" si="0"/>
        <v>STM6G2</v>
      </c>
      <c r="H71" s="23">
        <f t="shared" si="1"/>
        <v>15</v>
      </c>
      <c r="I71" s="24" t="str">
        <f t="shared" si="2"/>
        <v>JUD6G1</v>
      </c>
      <c r="J71" s="24">
        <f t="shared" si="3"/>
        <v>-15</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s="25" customFormat="1" ht="11.4" customHeight="1">
      <c r="A72" s="91" t="s">
        <v>601</v>
      </c>
      <c r="B72" s="92" t="s">
        <v>271</v>
      </c>
      <c r="C72" s="109">
        <v>16</v>
      </c>
      <c r="D72" s="92" t="s">
        <v>8</v>
      </c>
      <c r="E72" s="109">
        <v>14</v>
      </c>
      <c r="F72" s="94" t="s">
        <v>614</v>
      </c>
      <c r="G72" s="23" t="str">
        <f t="shared" si="0"/>
        <v>NDA6G1</v>
      </c>
      <c r="H72" s="23">
        <f t="shared" si="1"/>
        <v>2</v>
      </c>
      <c r="I72" s="24" t="str">
        <f t="shared" si="2"/>
        <v>STM6G1</v>
      </c>
      <c r="J72" s="24">
        <f t="shared" si="3"/>
        <v>-2</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s="25" customFormat="1" ht="11.4" customHeight="1">
      <c r="A73" s="91" t="s">
        <v>484</v>
      </c>
      <c r="B73" s="92" t="s">
        <v>6</v>
      </c>
      <c r="C73" s="109">
        <v>21</v>
      </c>
      <c r="D73" s="92" t="s">
        <v>3</v>
      </c>
      <c r="E73" s="109">
        <v>23</v>
      </c>
      <c r="F73" s="94" t="s">
        <v>410</v>
      </c>
      <c r="G73" s="23" t="str">
        <f t="shared" si="0"/>
        <v>JOE6G1</v>
      </c>
      <c r="H73" s="23">
        <f t="shared" si="1"/>
        <v>2</v>
      </c>
      <c r="I73" s="24" t="str">
        <f t="shared" si="2"/>
        <v>CTK6G1</v>
      </c>
      <c r="J73" s="24">
        <f t="shared" si="3"/>
        <v>-2</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s="25" customFormat="1" ht="11.4" customHeight="1">
      <c r="A74" s="91" t="s">
        <v>484</v>
      </c>
      <c r="B74" s="92" t="s">
        <v>343</v>
      </c>
      <c r="C74" s="109">
        <v>6</v>
      </c>
      <c r="D74" s="92" t="s">
        <v>11</v>
      </c>
      <c r="E74" s="109">
        <v>16</v>
      </c>
      <c r="F74" s="94" t="s">
        <v>422</v>
      </c>
      <c r="G74" s="23" t="str">
        <f t="shared" si="0"/>
        <v>BRG6G1</v>
      </c>
      <c r="H74" s="23">
        <f t="shared" si="1"/>
        <v>10</v>
      </c>
      <c r="I74" s="24" t="str">
        <f t="shared" si="2"/>
        <v>JUD6G2</v>
      </c>
      <c r="J74" s="24">
        <f t="shared" si="3"/>
        <v>-10</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row r="75" spans="1:51" s="25" customFormat="1" ht="11.4" customHeight="1">
      <c r="A75" s="91" t="s">
        <v>488</v>
      </c>
      <c r="B75" s="92" t="s">
        <v>299</v>
      </c>
      <c r="C75" s="109">
        <v>0</v>
      </c>
      <c r="D75" s="92" t="s">
        <v>343</v>
      </c>
      <c r="E75" s="109">
        <v>0</v>
      </c>
      <c r="F75" s="94" t="s">
        <v>447</v>
      </c>
      <c r="G75" s="23" t="str">
        <f t="shared" si="0"/>
        <v/>
      </c>
      <c r="H75" s="23">
        <f t="shared" si="1"/>
        <v>0</v>
      </c>
      <c r="I75" s="24" t="str">
        <f t="shared" si="2"/>
        <v/>
      </c>
      <c r="J75" s="24">
        <f t="shared" si="3"/>
        <v>0</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row>
    <row r="76" spans="1:51" s="25" customFormat="1" ht="11.4" customHeight="1">
      <c r="A76" s="91" t="s">
        <v>567</v>
      </c>
      <c r="B76" s="92" t="s">
        <v>9</v>
      </c>
      <c r="C76" s="109">
        <v>19</v>
      </c>
      <c r="D76" s="92" t="s">
        <v>218</v>
      </c>
      <c r="E76" s="109">
        <v>17</v>
      </c>
      <c r="F76" s="94" t="s">
        <v>422</v>
      </c>
      <c r="G76" s="23" t="str">
        <f t="shared" si="0"/>
        <v>JUD6G1</v>
      </c>
      <c r="H76" s="23">
        <f t="shared" si="1"/>
        <v>2</v>
      </c>
      <c r="I76" s="24" t="str">
        <f t="shared" si="2"/>
        <v>HSP6G1</v>
      </c>
      <c r="J76" s="24">
        <f t="shared" si="3"/>
        <v>-2</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row>
    <row r="77" spans="1:51" s="25" customFormat="1" ht="11.4" customHeight="1">
      <c r="A77" s="91" t="s">
        <v>602</v>
      </c>
      <c r="B77" s="92" t="s">
        <v>12</v>
      </c>
      <c r="C77" s="109">
        <v>3</v>
      </c>
      <c r="D77" s="92" t="s">
        <v>4</v>
      </c>
      <c r="E77" s="109">
        <v>12</v>
      </c>
      <c r="F77" s="94" t="s">
        <v>415</v>
      </c>
      <c r="G77" s="23" t="str">
        <f t="shared" si="0"/>
        <v>SJN6G1</v>
      </c>
      <c r="H77" s="23">
        <f t="shared" si="1"/>
        <v>9</v>
      </c>
      <c r="I77" s="24" t="str">
        <f t="shared" si="2"/>
        <v>OLA6G1</v>
      </c>
      <c r="J77" s="24">
        <f t="shared" si="3"/>
        <v>-9</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row>
    <row r="78" spans="1:51" s="25" customFormat="1" ht="11.4" customHeight="1">
      <c r="A78" s="91" t="s">
        <v>489</v>
      </c>
      <c r="B78" s="92" t="s">
        <v>11</v>
      </c>
      <c r="C78" s="109">
        <v>29</v>
      </c>
      <c r="D78" s="92" t="s">
        <v>3</v>
      </c>
      <c r="E78" s="109">
        <v>9</v>
      </c>
      <c r="F78" s="94" t="s">
        <v>418</v>
      </c>
      <c r="G78" s="23" t="str">
        <f t="shared" si="0"/>
        <v>BRG6G1</v>
      </c>
      <c r="H78" s="23">
        <f t="shared" si="1"/>
        <v>15</v>
      </c>
      <c r="I78" s="24" t="str">
        <f t="shared" si="2"/>
        <v>JOE6G1</v>
      </c>
      <c r="J78" s="24">
        <f t="shared" si="3"/>
        <v>-15</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row>
    <row r="79" spans="1:51" s="25" customFormat="1" ht="11.4" customHeight="1">
      <c r="A79" s="91" t="s">
        <v>489</v>
      </c>
      <c r="B79" s="92" t="s">
        <v>271</v>
      </c>
      <c r="C79" s="109">
        <v>26</v>
      </c>
      <c r="D79" s="92" t="s">
        <v>14</v>
      </c>
      <c r="E79" s="109">
        <v>4</v>
      </c>
      <c r="F79" s="94" t="s">
        <v>530</v>
      </c>
      <c r="G79" s="23" t="str">
        <f t="shared" si="0"/>
        <v>NDA6G1</v>
      </c>
      <c r="H79" s="23">
        <f t="shared" si="1"/>
        <v>15</v>
      </c>
      <c r="I79" s="24" t="str">
        <f t="shared" si="2"/>
        <v>CTK6G2</v>
      </c>
      <c r="J79" s="24">
        <f t="shared" si="3"/>
        <v>-15</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row>
    <row r="80" spans="1:51" s="25" customFormat="1" ht="11.4" customHeight="1">
      <c r="A80" s="91" t="s">
        <v>489</v>
      </c>
      <c r="B80" s="92" t="s">
        <v>608</v>
      </c>
      <c r="C80" s="109">
        <v>48</v>
      </c>
      <c r="D80" s="92" t="s">
        <v>7</v>
      </c>
      <c r="E80" s="109">
        <v>0</v>
      </c>
      <c r="F80" s="94" t="s">
        <v>425</v>
      </c>
      <c r="G80" s="23" t="str">
        <f t="shared" si="0"/>
        <v>STM6G2</v>
      </c>
      <c r="H80" s="23">
        <f t="shared" si="1"/>
        <v>15</v>
      </c>
      <c r="I80" s="24" t="str">
        <f t="shared" si="2"/>
        <v>SPC6G1</v>
      </c>
      <c r="J80" s="24">
        <f t="shared" si="3"/>
        <v>-15</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row>
    <row r="81" spans="1:51" s="25" customFormat="1" ht="11.4" customHeight="1">
      <c r="A81" s="91" t="s">
        <v>490</v>
      </c>
      <c r="B81" s="92" t="s">
        <v>6</v>
      </c>
      <c r="C81" s="109">
        <v>22</v>
      </c>
      <c r="D81" s="92" t="s">
        <v>347</v>
      </c>
      <c r="E81" s="109">
        <v>5</v>
      </c>
      <c r="F81" s="94" t="s">
        <v>410</v>
      </c>
      <c r="G81" s="23" t="str">
        <f t="shared" si="0"/>
        <v>CTK6G1</v>
      </c>
      <c r="H81" s="23">
        <f t="shared" si="1"/>
        <v>15</v>
      </c>
      <c r="I81" s="24" t="str">
        <f t="shared" si="2"/>
        <v>SPC6G2</v>
      </c>
      <c r="J81" s="24">
        <f t="shared" si="3"/>
        <v>-15</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row>
    <row r="82" spans="1:51" s="25" customFormat="1" ht="11.4" customHeight="1">
      <c r="A82" s="91" t="s">
        <v>490</v>
      </c>
      <c r="B82" s="92" t="s">
        <v>8</v>
      </c>
      <c r="C82" s="109">
        <v>33</v>
      </c>
      <c r="D82" s="92" t="s">
        <v>10</v>
      </c>
      <c r="E82" s="109">
        <v>5</v>
      </c>
      <c r="F82" s="94" t="s">
        <v>425</v>
      </c>
      <c r="G82" s="23" t="str">
        <f t="shared" si="0"/>
        <v>STM6G1</v>
      </c>
      <c r="H82" s="23">
        <f t="shared" si="1"/>
        <v>15</v>
      </c>
      <c r="I82" s="24" t="str">
        <f t="shared" si="2"/>
        <v>IHM6G1</v>
      </c>
      <c r="J82" s="24">
        <f t="shared" si="3"/>
        <v>-15</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row>
    <row r="83" spans="1:51" s="25" customFormat="1" ht="11.4" customHeight="1">
      <c r="A83" s="91" t="s">
        <v>495</v>
      </c>
      <c r="B83" s="92" t="s">
        <v>299</v>
      </c>
      <c r="C83" s="109">
        <v>0</v>
      </c>
      <c r="D83" s="92" t="s">
        <v>3</v>
      </c>
      <c r="E83" s="109">
        <v>0</v>
      </c>
      <c r="F83" s="94" t="s">
        <v>447</v>
      </c>
      <c r="G83" s="23" t="str">
        <f t="shared" si="0"/>
        <v/>
      </c>
      <c r="H83" s="23">
        <f t="shared" si="1"/>
        <v>0</v>
      </c>
      <c r="I83" s="24" t="str">
        <f t="shared" si="2"/>
        <v/>
      </c>
      <c r="J83" s="24">
        <f t="shared" si="3"/>
        <v>0</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row>
    <row r="84" spans="1:51" s="25" customFormat="1" ht="11.4" customHeight="1">
      <c r="A84" s="91" t="s">
        <v>603</v>
      </c>
      <c r="B84" s="92" t="s">
        <v>7</v>
      </c>
      <c r="C84" s="109">
        <v>7</v>
      </c>
      <c r="D84" s="92" t="s">
        <v>9</v>
      </c>
      <c r="E84" s="109">
        <v>17</v>
      </c>
      <c r="F84" s="94" t="s">
        <v>423</v>
      </c>
      <c r="G84" s="23" t="str">
        <f t="shared" si="0"/>
        <v>JUD6G1</v>
      </c>
      <c r="H84" s="23">
        <f t="shared" si="1"/>
        <v>10</v>
      </c>
      <c r="I84" s="24" t="str">
        <f t="shared" si="2"/>
        <v>SPC6G1</v>
      </c>
      <c r="J84" s="24">
        <f t="shared" si="3"/>
        <v>-10</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row>
    <row r="85" spans="1:51" s="25" customFormat="1" ht="11.4" customHeight="1">
      <c r="A85" s="91" t="s">
        <v>604</v>
      </c>
      <c r="B85" s="92" t="s">
        <v>271</v>
      </c>
      <c r="C85" s="109">
        <v>23</v>
      </c>
      <c r="D85" s="92" t="s">
        <v>6</v>
      </c>
      <c r="E85" s="109">
        <v>8</v>
      </c>
      <c r="F85" s="94" t="s">
        <v>530</v>
      </c>
      <c r="G85" s="23" t="str">
        <f t="shared" si="0"/>
        <v>NDA6G1</v>
      </c>
      <c r="H85" s="23">
        <f t="shared" si="1"/>
        <v>15</v>
      </c>
      <c r="I85" s="24" t="str">
        <f t="shared" si="2"/>
        <v>CTK6G1</v>
      </c>
      <c r="J85" s="24">
        <f t="shared" si="3"/>
        <v>-15</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row>
    <row r="86" spans="1:51" s="25" customFormat="1" ht="11.4" customHeight="1">
      <c r="A86" s="91" t="s">
        <v>604</v>
      </c>
      <c r="B86" s="92" t="s">
        <v>4</v>
      </c>
      <c r="C86" s="109">
        <v>8</v>
      </c>
      <c r="D86" s="92" t="s">
        <v>608</v>
      </c>
      <c r="E86" s="109">
        <v>30</v>
      </c>
      <c r="F86" s="94" t="s">
        <v>420</v>
      </c>
      <c r="G86" s="23" t="str">
        <f t="shared" si="0"/>
        <v>STM6G2</v>
      </c>
      <c r="H86" s="23">
        <f t="shared" si="1"/>
        <v>15</v>
      </c>
      <c r="I86" s="24" t="str">
        <f t="shared" si="2"/>
        <v>SJN6G1</v>
      </c>
      <c r="J86" s="24">
        <f t="shared" si="3"/>
        <v>-15</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row>
    <row r="87" spans="1:51" s="25" customFormat="1" ht="11.4" customHeight="1">
      <c r="A87" s="91" t="s">
        <v>604</v>
      </c>
      <c r="B87" s="92" t="s">
        <v>347</v>
      </c>
      <c r="C87" s="109">
        <v>14</v>
      </c>
      <c r="D87" s="92" t="s">
        <v>11</v>
      </c>
      <c r="E87" s="109">
        <v>30</v>
      </c>
      <c r="F87" s="94" t="s">
        <v>423</v>
      </c>
      <c r="G87" s="23" t="str">
        <f t="shared" si="0"/>
        <v>BRG6G1</v>
      </c>
      <c r="H87" s="23">
        <f t="shared" si="1"/>
        <v>15</v>
      </c>
      <c r="I87" s="24" t="str">
        <f t="shared" si="2"/>
        <v>SPC6G2</v>
      </c>
      <c r="J87" s="24">
        <f t="shared" si="3"/>
        <v>-15</v>
      </c>
      <c r="K87" s="24" t="str">
        <f t="shared" si="4"/>
        <v/>
      </c>
      <c r="L87" s="24" t="str">
        <f t="shared" si="5"/>
        <v/>
      </c>
      <c r="M87" s="21" t="str">
        <f t="shared" si="6"/>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row>
    <row r="88" spans="1:51" s="25" customFormat="1" ht="11.4" customHeight="1">
      <c r="A88" s="91" t="s">
        <v>605</v>
      </c>
      <c r="B88" s="92" t="s">
        <v>343</v>
      </c>
      <c r="C88" s="109">
        <v>9</v>
      </c>
      <c r="D88" s="92" t="s">
        <v>12</v>
      </c>
      <c r="E88" s="109">
        <v>13</v>
      </c>
      <c r="F88" s="94" t="s">
        <v>422</v>
      </c>
      <c r="G88" s="23" t="str">
        <f t="shared" si="0"/>
        <v>OLA6G1</v>
      </c>
      <c r="H88" s="23">
        <f t="shared" si="1"/>
        <v>4</v>
      </c>
      <c r="I88" s="24" t="str">
        <f t="shared" si="2"/>
        <v>JUD6G2</v>
      </c>
      <c r="J88" s="24">
        <f t="shared" si="3"/>
        <v>-4</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row>
    <row r="89" spans="1:51" s="25" customFormat="1" ht="11.4" customHeight="1">
      <c r="A89" s="91" t="s">
        <v>496</v>
      </c>
      <c r="B89" s="92" t="s">
        <v>14</v>
      </c>
      <c r="C89" s="109">
        <v>30</v>
      </c>
      <c r="D89" s="92" t="s">
        <v>10</v>
      </c>
      <c r="E89" s="109">
        <v>22</v>
      </c>
      <c r="F89" s="94" t="s">
        <v>410</v>
      </c>
      <c r="G89" s="23" t="str">
        <f t="shared" si="0"/>
        <v>CTK6G2</v>
      </c>
      <c r="H89" s="23">
        <f t="shared" si="1"/>
        <v>8</v>
      </c>
      <c r="I89" s="24" t="str">
        <f t="shared" si="2"/>
        <v>IHM6G1</v>
      </c>
      <c r="J89" s="24">
        <f t="shared" si="3"/>
        <v>-8</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row>
    <row r="90" spans="1:51" s="25" customFormat="1" ht="11.4" customHeight="1">
      <c r="A90" s="91" t="s">
        <v>497</v>
      </c>
      <c r="B90" s="92" t="s">
        <v>8</v>
      </c>
      <c r="C90" s="109">
        <v>29</v>
      </c>
      <c r="D90" s="92" t="s">
        <v>218</v>
      </c>
      <c r="E90" s="109">
        <v>6</v>
      </c>
      <c r="F90" s="94" t="s">
        <v>425</v>
      </c>
      <c r="G90" s="23" t="str">
        <f t="shared" si="0"/>
        <v>STM6G1</v>
      </c>
      <c r="H90" s="23">
        <f t="shared" si="1"/>
        <v>15</v>
      </c>
      <c r="I90" s="24" t="str">
        <f t="shared" si="2"/>
        <v>HSP6G1</v>
      </c>
      <c r="J90" s="24">
        <f t="shared" si="3"/>
        <v>-15</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row>
    <row r="91" spans="1:51" s="25" customFormat="1" ht="11.4" customHeight="1">
      <c r="A91" s="91" t="s">
        <v>500</v>
      </c>
      <c r="B91" s="92" t="s">
        <v>299</v>
      </c>
      <c r="C91" s="109">
        <v>0</v>
      </c>
      <c r="D91" s="92" t="s">
        <v>347</v>
      </c>
      <c r="E91" s="109">
        <v>0</v>
      </c>
      <c r="F91" s="94" t="s">
        <v>447</v>
      </c>
      <c r="G91" s="23" t="str">
        <f t="shared" si="0"/>
        <v/>
      </c>
      <c r="H91" s="23">
        <f t="shared" si="1"/>
        <v>0</v>
      </c>
      <c r="I91" s="24" t="str">
        <f t="shared" si="2"/>
        <v/>
      </c>
      <c r="J91" s="24">
        <f t="shared" si="3"/>
        <v>0</v>
      </c>
      <c r="K91" s="24" t="str">
        <f t="shared" si="4"/>
        <v/>
      </c>
      <c r="L91" s="24" t="str">
        <f t="shared" si="5"/>
        <v/>
      </c>
      <c r="M91" s="21" t="str">
        <f t="shared" si="6"/>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row>
    <row r="92" spans="1:51" s="25" customFormat="1" ht="11.4" customHeight="1">
      <c r="A92" s="91" t="s">
        <v>501</v>
      </c>
      <c r="B92" s="92" t="s">
        <v>4</v>
      </c>
      <c r="C92" s="109">
        <v>26</v>
      </c>
      <c r="D92" s="92" t="s">
        <v>7</v>
      </c>
      <c r="E92" s="109">
        <v>9</v>
      </c>
      <c r="F92" s="94" t="s">
        <v>420</v>
      </c>
      <c r="G92" s="23" t="str">
        <f t="shared" ref="G92:G106" si="7">IF(C92&lt;&gt;E92,IF(C92&gt;E92,B92,D92),"")</f>
        <v>SJN6G1</v>
      </c>
      <c r="H92" s="23">
        <f t="shared" ref="H92:H106" si="8">IF(C92&gt;E92,IF(SUM(C92-E92)&gt;15,15,SUM(C92-E92)),IF(SUM(E92-C92)&gt;15,15,SUM(E92-C92)))</f>
        <v>15</v>
      </c>
      <c r="I92" s="24" t="str">
        <f t="shared" ref="I92:I106" si="9">IF(C92&lt;&gt;E92,IF(C92&lt;E92,B92,D92),"")</f>
        <v>SPC6G1</v>
      </c>
      <c r="J92" s="24">
        <f t="shared" ref="J92:J106" si="10">IF(C92&lt;E92,IF(SUM(C92-E92)&lt;-15,-15,SUM(C92-E92)),IF(SUM(E92-C92)&lt;-15,-15,SUM(E92-C92)))</f>
        <v>-15</v>
      </c>
      <c r="K92" s="24" t="str">
        <f t="shared" ref="K92:K106" si="11">IF(C92&lt;&gt;0,IF(C92=E92,B92,""),"")</f>
        <v/>
      </c>
      <c r="L92" s="24" t="str">
        <f t="shared" ref="L92:L106" si="12">IF(C92&lt;&gt;0,IF(C92=E92,D92,""),"")</f>
        <v/>
      </c>
      <c r="M92" s="21" t="str">
        <f t="shared" ref="M92:M106" si="13">IF(C92=15,IF(E92=0,D92,""),IF(E92=15,IF(C92=0,B92,""),""))</f>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row>
    <row r="93" spans="1:51" s="25" customFormat="1" ht="11.4" customHeight="1">
      <c r="A93" s="91" t="s">
        <v>606</v>
      </c>
      <c r="B93" s="92" t="s">
        <v>218</v>
      </c>
      <c r="C93" s="109">
        <v>14</v>
      </c>
      <c r="D93" s="92" t="s">
        <v>14</v>
      </c>
      <c r="E93" s="109">
        <v>22</v>
      </c>
      <c r="F93" s="94" t="s">
        <v>413</v>
      </c>
      <c r="G93" s="23" t="str">
        <f t="shared" si="7"/>
        <v>CTK6G2</v>
      </c>
      <c r="H93" s="23">
        <f t="shared" si="8"/>
        <v>8</v>
      </c>
      <c r="I93" s="24" t="str">
        <f t="shared" si="9"/>
        <v>HSP6G1</v>
      </c>
      <c r="J93" s="24">
        <f t="shared" si="10"/>
        <v>-8</v>
      </c>
      <c r="K93" s="24" t="str">
        <f t="shared" si="11"/>
        <v/>
      </c>
      <c r="L93" s="24" t="str">
        <f t="shared" si="12"/>
        <v/>
      </c>
      <c r="M93" s="21" t="str">
        <f t="shared" si="13"/>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row>
    <row r="94" spans="1:51" s="25" customFormat="1" ht="11.4" customHeight="1">
      <c r="A94" s="91" t="s">
        <v>606</v>
      </c>
      <c r="B94" s="92" t="s">
        <v>9</v>
      </c>
      <c r="C94" s="109">
        <v>0</v>
      </c>
      <c r="D94" s="92" t="s">
        <v>8</v>
      </c>
      <c r="E94" s="109">
        <v>15</v>
      </c>
      <c r="F94" s="94" t="s">
        <v>422</v>
      </c>
      <c r="G94" s="23" t="str">
        <f t="shared" si="7"/>
        <v>STM6G1</v>
      </c>
      <c r="H94" s="23">
        <f t="shared" si="8"/>
        <v>15</v>
      </c>
      <c r="I94" s="24" t="str">
        <f t="shared" si="9"/>
        <v>JUD6G1</v>
      </c>
      <c r="J94" s="24">
        <f t="shared" si="10"/>
        <v>-15</v>
      </c>
      <c r="K94" s="24" t="str">
        <f t="shared" si="11"/>
        <v/>
      </c>
      <c r="L94" s="24" t="str">
        <f t="shared" si="12"/>
        <v/>
      </c>
      <c r="M94" s="21" t="str">
        <f t="shared" si="13"/>
        <v>JUD6G1</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row>
    <row r="95" spans="1:51" s="25" customFormat="1" ht="11.4" customHeight="1">
      <c r="A95" s="91" t="s">
        <v>606</v>
      </c>
      <c r="B95" s="92" t="s">
        <v>608</v>
      </c>
      <c r="C95" s="109">
        <v>26</v>
      </c>
      <c r="D95" s="92" t="s">
        <v>343</v>
      </c>
      <c r="E95" s="109">
        <v>5</v>
      </c>
      <c r="F95" s="94" t="s">
        <v>425</v>
      </c>
      <c r="G95" s="23" t="str">
        <f t="shared" si="7"/>
        <v>STM6G2</v>
      </c>
      <c r="H95" s="23">
        <f t="shared" si="8"/>
        <v>15</v>
      </c>
      <c r="I95" s="24" t="str">
        <f t="shared" si="9"/>
        <v>JUD6G2</v>
      </c>
      <c r="J95" s="24">
        <f t="shared" si="10"/>
        <v>-15</v>
      </c>
      <c r="K95" s="24" t="str">
        <f t="shared" si="11"/>
        <v/>
      </c>
      <c r="L95" s="24" t="str">
        <f t="shared" si="12"/>
        <v/>
      </c>
      <c r="M95" s="21" t="str">
        <f t="shared" si="13"/>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row>
    <row r="96" spans="1:51" s="25" customFormat="1" ht="11.4" customHeight="1">
      <c r="A96" s="91" t="s">
        <v>615</v>
      </c>
      <c r="B96" s="92" t="s">
        <v>11</v>
      </c>
      <c r="C96" s="109">
        <v>11</v>
      </c>
      <c r="D96" s="92" t="s">
        <v>271</v>
      </c>
      <c r="E96" s="109">
        <v>30</v>
      </c>
      <c r="F96" s="94" t="s">
        <v>418</v>
      </c>
      <c r="G96" s="23" t="str">
        <f t="shared" si="7"/>
        <v>NDA6G1</v>
      </c>
      <c r="H96" s="23">
        <f t="shared" si="8"/>
        <v>15</v>
      </c>
      <c r="I96" s="24" t="str">
        <f t="shared" si="9"/>
        <v>BRG6G1</v>
      </c>
      <c r="J96" s="24">
        <f t="shared" si="10"/>
        <v>-15</v>
      </c>
      <c r="K96" s="24" t="str">
        <f t="shared" si="11"/>
        <v/>
      </c>
      <c r="L96" s="24" t="str">
        <f t="shared" si="12"/>
        <v/>
      </c>
      <c r="M96" s="21" t="str">
        <f t="shared" si="13"/>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row>
    <row r="97" spans="1:51" s="25" customFormat="1" ht="11.4" customHeight="1">
      <c r="A97" s="91" t="s">
        <v>615</v>
      </c>
      <c r="B97" s="92" t="s">
        <v>12</v>
      </c>
      <c r="C97" s="109">
        <v>13</v>
      </c>
      <c r="D97" s="92" t="s">
        <v>3</v>
      </c>
      <c r="E97" s="109">
        <v>14</v>
      </c>
      <c r="F97" s="94" t="s">
        <v>415</v>
      </c>
      <c r="G97" s="23" t="str">
        <f t="shared" si="7"/>
        <v>JOE6G1</v>
      </c>
      <c r="H97" s="23">
        <f t="shared" si="8"/>
        <v>1</v>
      </c>
      <c r="I97" s="24" t="str">
        <f t="shared" si="9"/>
        <v>OLA6G1</v>
      </c>
      <c r="J97" s="24">
        <f t="shared" si="10"/>
        <v>-1</v>
      </c>
      <c r="K97" s="24" t="str">
        <f t="shared" si="11"/>
        <v/>
      </c>
      <c r="L97" s="24" t="str">
        <f t="shared" si="12"/>
        <v/>
      </c>
      <c r="M97" s="21" t="str">
        <f t="shared" si="13"/>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row>
    <row r="98" spans="1:51" ht="11.4" customHeight="1">
      <c r="A98" s="91" t="s">
        <v>616</v>
      </c>
      <c r="B98" s="92" t="s">
        <v>6</v>
      </c>
      <c r="C98" s="109">
        <v>45</v>
      </c>
      <c r="D98" s="92" t="s">
        <v>10</v>
      </c>
      <c r="E98" s="109">
        <v>29</v>
      </c>
      <c r="F98" s="94" t="s">
        <v>410</v>
      </c>
      <c r="G98" s="23" t="str">
        <f t="shared" si="7"/>
        <v>CTK6G1</v>
      </c>
      <c r="H98" s="23">
        <f t="shared" si="8"/>
        <v>15</v>
      </c>
      <c r="I98" s="24" t="str">
        <f t="shared" si="9"/>
        <v>IHM6G1</v>
      </c>
      <c r="J98" s="24">
        <f t="shared" si="10"/>
        <v>-15</v>
      </c>
      <c r="K98" s="24" t="str">
        <f t="shared" si="11"/>
        <v/>
      </c>
      <c r="L98" s="24" t="str">
        <f t="shared" si="12"/>
        <v/>
      </c>
      <c r="M98" s="21" t="str">
        <f t="shared" si="13"/>
        <v/>
      </c>
    </row>
    <row r="99" spans="1:51" ht="11.4" customHeight="1">
      <c r="A99" s="91" t="s">
        <v>507</v>
      </c>
      <c r="B99" s="92" t="s">
        <v>299</v>
      </c>
      <c r="C99" s="109">
        <v>0</v>
      </c>
      <c r="D99" s="92" t="s">
        <v>271</v>
      </c>
      <c r="E99" s="109">
        <v>0</v>
      </c>
      <c r="F99" s="94" t="s">
        <v>447</v>
      </c>
      <c r="G99" s="23" t="str">
        <f t="shared" si="7"/>
        <v/>
      </c>
      <c r="H99" s="23">
        <f t="shared" si="8"/>
        <v>0</v>
      </c>
      <c r="I99" s="24" t="str">
        <f t="shared" si="9"/>
        <v/>
      </c>
      <c r="J99" s="24">
        <f t="shared" si="10"/>
        <v>0</v>
      </c>
      <c r="K99" s="24" t="str">
        <f t="shared" si="11"/>
        <v/>
      </c>
      <c r="L99" s="24" t="str">
        <f t="shared" si="12"/>
        <v/>
      </c>
      <c r="M99" s="21" t="str">
        <f t="shared" si="13"/>
        <v/>
      </c>
    </row>
    <row r="100" spans="1:51" ht="11.4" customHeight="1">
      <c r="A100" s="91" t="s">
        <v>509</v>
      </c>
      <c r="B100" s="92" t="s">
        <v>218</v>
      </c>
      <c r="C100" s="109">
        <v>23</v>
      </c>
      <c r="D100" s="92" t="s">
        <v>6</v>
      </c>
      <c r="E100" s="109">
        <v>33</v>
      </c>
      <c r="F100" s="94" t="s">
        <v>413</v>
      </c>
      <c r="G100" s="23" t="str">
        <f t="shared" si="7"/>
        <v>CTK6G1</v>
      </c>
      <c r="H100" s="23">
        <f t="shared" si="8"/>
        <v>10</v>
      </c>
      <c r="I100" s="24" t="str">
        <f t="shared" si="9"/>
        <v>HSP6G1</v>
      </c>
      <c r="J100" s="24">
        <f t="shared" si="10"/>
        <v>-10</v>
      </c>
      <c r="K100" s="24" t="str">
        <f t="shared" si="11"/>
        <v/>
      </c>
      <c r="L100" s="24" t="str">
        <f t="shared" si="12"/>
        <v/>
      </c>
      <c r="M100" s="21" t="str">
        <f t="shared" si="13"/>
        <v/>
      </c>
    </row>
    <row r="101" spans="1:51" ht="11.4" customHeight="1">
      <c r="A101" s="91" t="s">
        <v>617</v>
      </c>
      <c r="B101" s="92" t="s">
        <v>10</v>
      </c>
      <c r="C101" s="109">
        <v>18</v>
      </c>
      <c r="D101" s="92" t="s">
        <v>11</v>
      </c>
      <c r="E101" s="109">
        <v>25</v>
      </c>
      <c r="F101" s="94" t="s">
        <v>414</v>
      </c>
      <c r="G101" s="23" t="str">
        <f t="shared" si="7"/>
        <v>BRG6G1</v>
      </c>
      <c r="H101" s="23">
        <f t="shared" si="8"/>
        <v>7</v>
      </c>
      <c r="I101" s="24" t="str">
        <f t="shared" si="9"/>
        <v>IHM6G1</v>
      </c>
      <c r="J101" s="24">
        <f t="shared" si="10"/>
        <v>-7</v>
      </c>
      <c r="K101" s="24" t="str">
        <f t="shared" si="11"/>
        <v/>
      </c>
      <c r="L101" s="24" t="str">
        <f t="shared" si="12"/>
        <v/>
      </c>
      <c r="M101" s="21" t="str">
        <f t="shared" si="13"/>
        <v/>
      </c>
    </row>
    <row r="102" spans="1:51" ht="11.4" customHeight="1">
      <c r="A102" s="91" t="s">
        <v>510</v>
      </c>
      <c r="B102" s="92" t="s">
        <v>343</v>
      </c>
      <c r="C102" s="109">
        <v>9</v>
      </c>
      <c r="D102" s="92" t="s">
        <v>7</v>
      </c>
      <c r="E102" s="109">
        <v>11</v>
      </c>
      <c r="F102" s="94" t="s">
        <v>422</v>
      </c>
      <c r="G102" s="23" t="str">
        <f t="shared" si="7"/>
        <v>SPC6G1</v>
      </c>
      <c r="H102" s="23">
        <f t="shared" si="8"/>
        <v>2</v>
      </c>
      <c r="I102" s="24" t="str">
        <f t="shared" si="9"/>
        <v>JUD6G2</v>
      </c>
      <c r="J102" s="24">
        <f t="shared" si="10"/>
        <v>-2</v>
      </c>
      <c r="K102" s="24" t="str">
        <f t="shared" si="11"/>
        <v/>
      </c>
      <c r="L102" s="24" t="str">
        <f t="shared" si="12"/>
        <v/>
      </c>
      <c r="M102" s="21" t="str">
        <f t="shared" si="13"/>
        <v/>
      </c>
    </row>
    <row r="103" spans="1:51" ht="11.4" customHeight="1">
      <c r="A103" s="91" t="s">
        <v>510</v>
      </c>
      <c r="B103" s="92" t="s">
        <v>4</v>
      </c>
      <c r="C103" s="109">
        <v>24</v>
      </c>
      <c r="D103" s="92" t="s">
        <v>9</v>
      </c>
      <c r="E103" s="109">
        <v>4</v>
      </c>
      <c r="F103" s="94" t="s">
        <v>420</v>
      </c>
      <c r="G103" s="23" t="str">
        <f t="shared" si="7"/>
        <v>SJN6G1</v>
      </c>
      <c r="H103" s="23">
        <f t="shared" si="8"/>
        <v>15</v>
      </c>
      <c r="I103" s="24" t="str">
        <f t="shared" si="9"/>
        <v>JUD6G1</v>
      </c>
      <c r="J103" s="24">
        <f t="shared" si="10"/>
        <v>-15</v>
      </c>
      <c r="K103" s="24" t="str">
        <f t="shared" si="11"/>
        <v/>
      </c>
      <c r="L103" s="24" t="str">
        <f t="shared" si="12"/>
        <v/>
      </c>
      <c r="M103" s="21" t="str">
        <f t="shared" si="13"/>
        <v/>
      </c>
    </row>
    <row r="104" spans="1:51" ht="11.4" customHeight="1">
      <c r="A104" s="91" t="s">
        <v>618</v>
      </c>
      <c r="B104" s="92" t="s">
        <v>8</v>
      </c>
      <c r="C104" s="109">
        <v>23</v>
      </c>
      <c r="D104" s="92" t="s">
        <v>14</v>
      </c>
      <c r="E104" s="109">
        <v>19</v>
      </c>
      <c r="F104" s="94" t="s">
        <v>425</v>
      </c>
      <c r="G104" s="23" t="str">
        <f t="shared" si="7"/>
        <v>STM6G1</v>
      </c>
      <c r="H104" s="23">
        <f t="shared" si="8"/>
        <v>4</v>
      </c>
      <c r="I104" s="24" t="str">
        <f t="shared" si="9"/>
        <v>CTK6G2</v>
      </c>
      <c r="J104" s="24">
        <f t="shared" si="10"/>
        <v>-4</v>
      </c>
      <c r="K104" s="24" t="str">
        <f t="shared" si="11"/>
        <v/>
      </c>
      <c r="L104" s="24" t="str">
        <f t="shared" si="12"/>
        <v/>
      </c>
      <c r="M104" s="21" t="str">
        <f t="shared" si="13"/>
        <v/>
      </c>
    </row>
    <row r="105" spans="1:51" ht="11.4" customHeight="1">
      <c r="A105" s="91" t="s">
        <v>511</v>
      </c>
      <c r="B105" s="92" t="s">
        <v>3</v>
      </c>
      <c r="C105" s="109">
        <v>10</v>
      </c>
      <c r="D105" s="92" t="s">
        <v>608</v>
      </c>
      <c r="E105" s="109">
        <v>27</v>
      </c>
      <c r="F105" s="94" t="s">
        <v>421</v>
      </c>
      <c r="G105" s="23" t="str">
        <f t="shared" si="7"/>
        <v>STM6G2</v>
      </c>
      <c r="H105" s="23">
        <f t="shared" si="8"/>
        <v>15</v>
      </c>
      <c r="I105" s="24" t="str">
        <f t="shared" si="9"/>
        <v>JOE6G1</v>
      </c>
      <c r="J105" s="24">
        <f t="shared" si="10"/>
        <v>-15</v>
      </c>
      <c r="K105" s="24" t="str">
        <f t="shared" si="11"/>
        <v/>
      </c>
      <c r="L105" s="24" t="str">
        <f t="shared" si="12"/>
        <v/>
      </c>
      <c r="M105" s="21" t="str">
        <f t="shared" si="13"/>
        <v/>
      </c>
    </row>
    <row r="106" spans="1:51" ht="11.4" customHeight="1">
      <c r="A106" s="91" t="s">
        <v>514</v>
      </c>
      <c r="B106" s="92" t="s">
        <v>347</v>
      </c>
      <c r="C106" s="109">
        <v>13</v>
      </c>
      <c r="D106" s="92" t="s">
        <v>12</v>
      </c>
      <c r="E106" s="109">
        <v>21</v>
      </c>
      <c r="F106" s="94" t="s">
        <v>418</v>
      </c>
      <c r="G106" s="23" t="str">
        <f t="shared" si="7"/>
        <v>OLA6G1</v>
      </c>
      <c r="H106" s="23">
        <f t="shared" si="8"/>
        <v>8</v>
      </c>
      <c r="I106" s="24" t="str">
        <f t="shared" si="9"/>
        <v>SPC6G2</v>
      </c>
      <c r="J106" s="24">
        <f t="shared" si="10"/>
        <v>-8</v>
      </c>
      <c r="K106" s="24" t="str">
        <f t="shared" si="11"/>
        <v/>
      </c>
      <c r="L106" s="24" t="str">
        <f t="shared" si="12"/>
        <v/>
      </c>
      <c r="M106" s="21" t="str">
        <f t="shared" si="13"/>
        <v/>
      </c>
    </row>
  </sheetData>
  <sortState ref="B9:L23">
    <sortCondition ref="B9:B23"/>
  </sortState>
  <phoneticPr fontId="0" type="noConversion"/>
  <pageMargins left="0.75" right="0.75" top="1" bottom="1" header="0.5" footer="0.5"/>
  <pageSetup scale="43" orientation="portrait" r:id="rId1"/>
  <headerFooter alignWithMargins="0"/>
  <rowBreaks count="1" manualBreakCount="1">
    <brk id="65" max="20" man="1"/>
  </rowBreaks>
  <drawing r:id="rId2"/>
</worksheet>
</file>

<file path=xl/worksheets/sheet19.xml><?xml version="1.0" encoding="utf-8"?>
<worksheet xmlns="http://schemas.openxmlformats.org/spreadsheetml/2006/main" xmlns:r="http://schemas.openxmlformats.org/officeDocument/2006/relationships">
  <dimension ref="A1:BJ207"/>
  <sheetViews>
    <sheetView zoomScale="90" zoomScaleNormal="90" zoomScaleSheetLayoutView="80" workbookViewId="0">
      <selection activeCell="P17" sqref="P1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4" width="4.6640625" style="2" customWidth="1"/>
    <col min="15" max="15" width="5.6640625" style="2" customWidth="1"/>
    <col min="16" max="16384" width="9.109375" style="2"/>
  </cols>
  <sheetData>
    <row r="1" spans="1:16" ht="12.6" customHeight="1"/>
    <row r="2" spans="1:16" ht="12.6" customHeight="1"/>
    <row r="3" spans="1:16" ht="12.6" customHeight="1"/>
    <row r="4" spans="1:16" s="1" customFormat="1" ht="12.6" customHeight="1"/>
    <row r="5" spans="1:16" s="1" customFormat="1" ht="12.6" customHeight="1">
      <c r="A5" s="1" t="s">
        <v>147</v>
      </c>
    </row>
    <row r="6" spans="1:16" s="1" customFormat="1" ht="12.6" customHeight="1">
      <c r="A6" s="1" t="str">
        <f>'8B Standings'!A6</f>
        <v>2012-2013 Season</v>
      </c>
    </row>
    <row r="7" spans="1:16" ht="11.4" customHeight="1"/>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158</v>
      </c>
      <c r="D9" s="21">
        <f>COUNTIF($G$37:$G$166,C9)</f>
        <v>10</v>
      </c>
      <c r="E9" s="21">
        <f>COUNTIF($I$37:$I$166,C9)</f>
        <v>0</v>
      </c>
      <c r="F9" s="84">
        <f>SUM(COUNTIF($K$37:$K$166,C9)+COUNTIF($L$37:$L$166,C9))</f>
        <v>0</v>
      </c>
      <c r="G9" s="21">
        <f>SUM((D9*2)+(F9))</f>
        <v>20</v>
      </c>
      <c r="H9" s="21">
        <f>SUM(SUMIF($B$37:$B$166,C9,$C$37:$C$166)+SUMIF($D$37:$D$166,C9,$E$37:$E$166))</f>
        <v>289</v>
      </c>
      <c r="I9" s="21">
        <f>SUM(SUMIF($B$37:$B$166,C9,$E$37:$E$166)+SUMIF($D$37:$D$166,C9,$C$37:$C$166))</f>
        <v>141</v>
      </c>
      <c r="J9" s="85">
        <f>SUM(SUMIF($G$37:$G$166,C9,$H$37:$H$166)+SUMIF($I$37:$I$166,C9,$J$37:$J$166))</f>
        <v>121</v>
      </c>
      <c r="K9" s="86">
        <f>SUM((D9/SUM(D9+E9+F9))/100)</f>
        <v>0.01</v>
      </c>
      <c r="L9" s="21">
        <f>COUNTIF($M$37:$M$166,C9)</f>
        <v>0</v>
      </c>
      <c r="O9" s="2" t="s">
        <v>650</v>
      </c>
    </row>
    <row r="10" spans="1:16" ht="11.4" customHeight="1">
      <c r="B10" s="21">
        <v>2</v>
      </c>
      <c r="C10" s="92" t="s">
        <v>166</v>
      </c>
      <c r="D10" s="21">
        <f>COUNTIF($G$37:$G$166,C10)</f>
        <v>9</v>
      </c>
      <c r="E10" s="21">
        <f>COUNTIF($I$37:$I$166,C10)</f>
        <v>0</v>
      </c>
      <c r="F10" s="84">
        <f>SUM(COUNTIF($K$37:$K$166,C10)+COUNTIF($L$37:$L$166,C10))</f>
        <v>0</v>
      </c>
      <c r="G10" s="21">
        <f>SUM((D10*2)+(F10))</f>
        <v>18</v>
      </c>
      <c r="H10" s="21">
        <f>SUM(SUMIF($B$37:$B$166,C10,$C$37:$C$166)+SUMIF($D$37:$D$166,C10,$E$37:$E$166))</f>
        <v>341</v>
      </c>
      <c r="I10" s="21">
        <f>SUM(SUMIF($B$37:$B$166,C10,$E$37:$E$166)+SUMIF($D$37:$D$166,C10,$C$37:$C$166))</f>
        <v>153</v>
      </c>
      <c r="J10" s="85">
        <f>SUM(SUMIF($G$37:$G$166,C10,$H$37:$H$166)+SUMIF($I$37:$I$166,C10,$J$37:$J$166))</f>
        <v>127</v>
      </c>
      <c r="K10" s="86">
        <f>SUM((D10/SUM(D10+E10+F10))/100)</f>
        <v>0.01</v>
      </c>
      <c r="L10" s="21">
        <f>COUNTIF($M$37:$M$166,C10)</f>
        <v>0</v>
      </c>
      <c r="O10" s="2" t="s">
        <v>517</v>
      </c>
    </row>
    <row r="11" spans="1:16" ht="11.4" customHeight="1">
      <c r="B11" s="21">
        <v>3</v>
      </c>
      <c r="C11" s="92" t="s">
        <v>163</v>
      </c>
      <c r="D11" s="21">
        <f>COUNTIF($G$37:$G$166,C11)</f>
        <v>9</v>
      </c>
      <c r="E11" s="21">
        <f>COUNTIF($I$37:$I$166,C11)</f>
        <v>1</v>
      </c>
      <c r="F11" s="84">
        <f>SUM(COUNTIF($K$37:$K$166,C11)+COUNTIF($L$37:$L$166,C11))</f>
        <v>0</v>
      </c>
      <c r="G11" s="21">
        <f>SUM((D11*2)+(F11))</f>
        <v>18</v>
      </c>
      <c r="H11" s="21">
        <f>SUM(SUMIF($B$37:$B$166,C11,$C$37:$C$166)+SUMIF($D$37:$D$166,C11,$E$37:$E$166))</f>
        <v>340</v>
      </c>
      <c r="I11" s="21">
        <f>SUM(SUMIF($B$37:$B$166,C11,$E$37:$E$166)+SUMIF($D$37:$D$166,C11,$C$37:$C$166))</f>
        <v>198</v>
      </c>
      <c r="J11" s="85">
        <f>SUM(SUMIF($G$37:$G$166,C11,$H$37:$H$166)+SUMIF($I$37:$I$166,C11,$J$37:$J$166))</f>
        <v>97</v>
      </c>
      <c r="K11" s="86">
        <f>SUM((D11/SUM(D11+E11+F11))/100)</f>
        <v>9.0000000000000011E-3</v>
      </c>
      <c r="L11" s="21">
        <f>COUNTIF($M$37:$M$166,C11)</f>
        <v>0</v>
      </c>
      <c r="N11" s="1"/>
      <c r="O11" s="1"/>
    </row>
    <row r="12" spans="1:16" ht="11.4" customHeight="1">
      <c r="B12" s="21">
        <v>4</v>
      </c>
      <c r="C12" s="92" t="s">
        <v>154</v>
      </c>
      <c r="D12" s="21">
        <f>COUNTIF($G$37:$G$166,C12)</f>
        <v>9</v>
      </c>
      <c r="E12" s="21">
        <f>COUNTIF($I$37:$I$166,C12)</f>
        <v>1</v>
      </c>
      <c r="F12" s="84">
        <f>SUM(COUNTIF($K$37:$K$166,C12)+COUNTIF($L$37:$L$166,C12))</f>
        <v>0</v>
      </c>
      <c r="G12" s="21">
        <f>SUM((D12*2)+(F12))</f>
        <v>18</v>
      </c>
      <c r="H12" s="21">
        <f>SUM(SUMIF($B$37:$B$166,C12,$C$37:$C$166)+SUMIF($D$37:$D$166,C12,$E$37:$E$166))</f>
        <v>292</v>
      </c>
      <c r="I12" s="21">
        <f>SUM(SUMIF($B$37:$B$166,C12,$E$37:$E$166)+SUMIF($D$37:$D$166,C12,$C$37:$C$166))</f>
        <v>187</v>
      </c>
      <c r="J12" s="85">
        <f>SUM(SUMIF($G$37:$G$166,C12,$H$37:$H$166)+SUMIF($I$37:$I$166,C12,$J$37:$J$166))</f>
        <v>84</v>
      </c>
      <c r="K12" s="86">
        <f>SUM((D12/SUM(D12+E12+F12))/100)</f>
        <v>9.0000000000000011E-3</v>
      </c>
      <c r="L12" s="21">
        <f>COUNTIF($M$37:$M$166,C12)</f>
        <v>1</v>
      </c>
      <c r="N12" s="1" t="s">
        <v>304</v>
      </c>
      <c r="O12" s="1"/>
    </row>
    <row r="13" spans="1:16" ht="11.4" customHeight="1">
      <c r="B13" s="21">
        <v>5</v>
      </c>
      <c r="C13" s="92" t="s">
        <v>351</v>
      </c>
      <c r="D13" s="21">
        <f>COUNTIF($G$37:$G$166,C13)</f>
        <v>9</v>
      </c>
      <c r="E13" s="21">
        <f>COUNTIF($I$37:$I$166,C13)</f>
        <v>1</v>
      </c>
      <c r="F13" s="84">
        <f>SUM(COUNTIF($K$37:$K$166,C13)+COUNTIF($L$37:$L$166,C13))</f>
        <v>0</v>
      </c>
      <c r="G13" s="21">
        <f>SUM((D13*2)+(F13))</f>
        <v>18</v>
      </c>
      <c r="H13" s="21">
        <f>SUM(SUMIF($B$37:$B$166,C13,$C$37:$C$166)+SUMIF($D$37:$D$166,C13,$E$37:$E$166))</f>
        <v>285</v>
      </c>
      <c r="I13" s="21">
        <f>SUM(SUMIF($B$37:$B$166,C13,$E$37:$E$166)+SUMIF($D$37:$D$166,C13,$C$37:$C$166))</f>
        <v>195</v>
      </c>
      <c r="J13" s="85">
        <f>SUM(SUMIF($G$37:$G$166,C13,$H$37:$H$166)+SUMIF($I$37:$I$166,C13,$J$37:$J$166))</f>
        <v>85</v>
      </c>
      <c r="K13" s="86">
        <f>SUM((D13/SUM(D13+E13+F13))/100)</f>
        <v>9.0000000000000011E-3</v>
      </c>
      <c r="L13" s="21">
        <f>COUNTIF($M$37:$M$166,C13)</f>
        <v>0</v>
      </c>
      <c r="O13" s="2" t="s">
        <v>874</v>
      </c>
    </row>
    <row r="14" spans="1:16" ht="11.4" customHeight="1">
      <c r="B14" s="21">
        <v>6</v>
      </c>
      <c r="C14" s="92" t="s">
        <v>164</v>
      </c>
      <c r="D14" s="21">
        <f>COUNTIF($G$37:$G$166,C14)</f>
        <v>7</v>
      </c>
      <c r="E14" s="21">
        <f>COUNTIF($I$37:$I$166,C14)</f>
        <v>2</v>
      </c>
      <c r="F14" s="84">
        <f>SUM(COUNTIF($K$37:$K$166,C14)+COUNTIF($L$37:$L$166,C14))</f>
        <v>0</v>
      </c>
      <c r="G14" s="21">
        <f>SUM((D14*2)+(F14))</f>
        <v>14</v>
      </c>
      <c r="H14" s="21">
        <f>SUM(SUMIF($B$37:$B$166,C14,$C$37:$C$166)+SUMIF($D$37:$D$166,C14,$E$37:$E$166))</f>
        <v>252</v>
      </c>
      <c r="I14" s="21">
        <f>SUM(SUMIF($B$37:$B$166,C14,$E$37:$E$166)+SUMIF($D$37:$D$166,C14,$C$37:$C$166))</f>
        <v>154</v>
      </c>
      <c r="J14" s="85">
        <f>SUM(SUMIF($G$37:$G$166,C14,$H$37:$H$166)+SUMIF($I$37:$I$166,C14,$J$37:$J$166))</f>
        <v>74</v>
      </c>
      <c r="K14" s="86">
        <f>SUM((D14/SUM(D14+E14+F14))/100)</f>
        <v>7.7777777777777776E-3</v>
      </c>
      <c r="L14" s="21">
        <f>COUNTIF($M$37:$M$166,C14)</f>
        <v>0</v>
      </c>
      <c r="N14" s="1"/>
      <c r="O14" s="1"/>
      <c r="P14" s="2" t="s">
        <v>303</v>
      </c>
    </row>
    <row r="15" spans="1:16" ht="11.4" customHeight="1">
      <c r="B15" s="21">
        <v>7</v>
      </c>
      <c r="C15" s="92" t="s">
        <v>152</v>
      </c>
      <c r="D15" s="21">
        <f>COUNTIF($G$37:$G$166,C15)</f>
        <v>7</v>
      </c>
      <c r="E15" s="21">
        <f>COUNTIF($I$37:$I$166,C15)</f>
        <v>3</v>
      </c>
      <c r="F15" s="84">
        <f>SUM(COUNTIF($K$37:$K$166,C15)+COUNTIF($L$37:$L$166,C15))</f>
        <v>0</v>
      </c>
      <c r="G15" s="21">
        <f>SUM((D15*2)+(F15))</f>
        <v>14</v>
      </c>
      <c r="H15" s="21">
        <f>SUM(SUMIF($B$37:$B$166,C15,$C$37:$C$166)+SUMIF($D$37:$D$166,C15,$E$37:$E$166))</f>
        <v>221</v>
      </c>
      <c r="I15" s="21">
        <f>SUM(SUMIF($B$37:$B$166,C15,$E$37:$E$166)+SUMIF($D$37:$D$166,C15,$C$37:$C$166))</f>
        <v>180</v>
      </c>
      <c r="J15" s="85">
        <f>SUM(SUMIF($G$37:$G$166,C15,$H$37:$H$166)+SUMIF($I$37:$I$166,C15,$J$37:$J$166))</f>
        <v>36</v>
      </c>
      <c r="K15" s="86">
        <f>SUM((D15/SUM(D15+E15+F15))/100)</f>
        <v>6.9999999999999993E-3</v>
      </c>
      <c r="L15" s="21">
        <f>COUNTIF($M$37:$M$166,C15)</f>
        <v>0</v>
      </c>
      <c r="N15" s="1"/>
      <c r="O15" s="1"/>
      <c r="P15" s="2" t="s">
        <v>875</v>
      </c>
    </row>
    <row r="16" spans="1:16" ht="11.4" customHeight="1">
      <c r="B16" s="21">
        <v>8</v>
      </c>
      <c r="C16" s="92" t="s">
        <v>151</v>
      </c>
      <c r="D16" s="21">
        <f>COUNTIF($G$37:$G$166,C16)</f>
        <v>6</v>
      </c>
      <c r="E16" s="21">
        <f>COUNTIF($I$37:$I$166,C16)</f>
        <v>3</v>
      </c>
      <c r="F16" s="84">
        <f>SUM(COUNTIF($K$37:$K$166,C16)+COUNTIF($L$37:$L$166,C16))</f>
        <v>0</v>
      </c>
      <c r="G16" s="21">
        <f>SUM((D16*2)+(F16))</f>
        <v>12</v>
      </c>
      <c r="H16" s="21">
        <f>SUM(SUMIF($B$37:$B$166,C16,$C$37:$C$166)+SUMIF($D$37:$D$166,C16,$E$37:$E$166))</f>
        <v>241</v>
      </c>
      <c r="I16" s="21">
        <f>SUM(SUMIF($B$37:$B$166,C16,$E$37:$E$166)+SUMIF($D$37:$D$166,C16,$C$37:$C$166))</f>
        <v>184</v>
      </c>
      <c r="J16" s="85">
        <f>SUM(SUMIF($G$37:$G$166,C16,$H$37:$H$166)+SUMIF($I$37:$I$166,C16,$J$37:$J$166))</f>
        <v>47</v>
      </c>
      <c r="K16" s="86">
        <f>SUM((D16/SUM(D16+E16+F16))/100)</f>
        <v>6.6666666666666662E-3</v>
      </c>
      <c r="L16" s="21">
        <f>COUNTIF($M$37:$M$166,C16)</f>
        <v>0</v>
      </c>
      <c r="N16" s="1"/>
      <c r="O16" s="1"/>
      <c r="P16" s="2" t="s">
        <v>876</v>
      </c>
    </row>
    <row r="17" spans="2:16" ht="11.4" customHeight="1">
      <c r="B17" s="21">
        <v>9</v>
      </c>
      <c r="C17" s="92" t="s">
        <v>153</v>
      </c>
      <c r="D17" s="21">
        <f>COUNTIF($G$37:$G$166,C17)</f>
        <v>6</v>
      </c>
      <c r="E17" s="21">
        <f>COUNTIF($I$37:$I$166,C17)</f>
        <v>4</v>
      </c>
      <c r="F17" s="84">
        <f>SUM(COUNTIF($K$37:$K$166,C17)+COUNTIF($L$37:$L$166,C17))</f>
        <v>0</v>
      </c>
      <c r="G17" s="21">
        <f>SUM((D17*2)+(F17))</f>
        <v>12</v>
      </c>
      <c r="H17" s="21">
        <f>SUM(SUMIF($B$37:$B$166,C17,$C$37:$C$166)+SUMIF($D$37:$D$166,C17,$E$37:$E$166))</f>
        <v>258</v>
      </c>
      <c r="I17" s="21">
        <f>SUM(SUMIF($B$37:$B$166,C17,$E$37:$E$166)+SUMIF($D$37:$D$166,C17,$C$37:$C$166))</f>
        <v>234</v>
      </c>
      <c r="J17" s="85">
        <f>SUM(SUMIF($G$37:$G$166,C17,$H$37:$H$166)+SUMIF($I$37:$I$166,C17,$J$37:$J$166))</f>
        <v>34</v>
      </c>
      <c r="K17" s="86">
        <f>SUM((D17/SUM(D17+E17+F17))/100)</f>
        <v>6.0000000000000001E-3</v>
      </c>
      <c r="L17" s="21">
        <f>COUNTIF($M$37:$M$166,C17)</f>
        <v>0</v>
      </c>
      <c r="N17" s="1"/>
      <c r="O17" s="1"/>
      <c r="P17" s="2" t="s">
        <v>877</v>
      </c>
    </row>
    <row r="18" spans="2:16" ht="11.4" customHeight="1">
      <c r="B18" s="21">
        <v>10</v>
      </c>
      <c r="C18" s="92" t="s">
        <v>267</v>
      </c>
      <c r="D18" s="21">
        <f>COUNTIF($G$37:$G$166,C18)</f>
        <v>6</v>
      </c>
      <c r="E18" s="21">
        <f>COUNTIF($I$37:$I$166,C18)</f>
        <v>4</v>
      </c>
      <c r="F18" s="84">
        <f>SUM(COUNTIF($K$37:$K$166,C18)+COUNTIF($L$37:$L$166,C18))</f>
        <v>0</v>
      </c>
      <c r="G18" s="21">
        <f>SUM((D18*2)+(F18))</f>
        <v>12</v>
      </c>
      <c r="H18" s="21">
        <f>SUM(SUMIF($B$37:$B$166,C18,$C$37:$C$166)+SUMIF($D$37:$D$166,C18,$E$37:$E$166))</f>
        <v>267</v>
      </c>
      <c r="I18" s="21">
        <f>SUM(SUMIF($B$37:$B$166,C18,$E$37:$E$166)+SUMIF($D$37:$D$166,C18,$C$37:$C$166))</f>
        <v>198</v>
      </c>
      <c r="J18" s="85">
        <f>SUM(SUMIF($G$37:$G$166,C18,$H$37:$H$166)+SUMIF($I$37:$I$166,C18,$J$37:$J$166))</f>
        <v>32</v>
      </c>
      <c r="K18" s="86">
        <f>SUM((D18/SUM(D18+E18+F18))/100)</f>
        <v>6.0000000000000001E-3</v>
      </c>
      <c r="L18" s="21">
        <f>COUNTIF($M$37:$M$166,C18)</f>
        <v>1</v>
      </c>
      <c r="N18" s="1"/>
      <c r="O18" s="2" t="s">
        <v>679</v>
      </c>
    </row>
    <row r="19" spans="2:16" ht="11.4" customHeight="1">
      <c r="B19" s="21">
        <v>11</v>
      </c>
      <c r="C19" s="92" t="s">
        <v>165</v>
      </c>
      <c r="D19" s="21">
        <f>COUNTIF($G$37:$G$166,C19)</f>
        <v>6</v>
      </c>
      <c r="E19" s="21">
        <f>COUNTIF($I$37:$I$166,C19)</f>
        <v>4</v>
      </c>
      <c r="F19" s="84">
        <f>SUM(COUNTIF($K$37:$K$166,C19)+COUNTIF($L$37:$L$166,C19))</f>
        <v>0</v>
      </c>
      <c r="G19" s="21">
        <f>SUM((D19*2)+(F19))</f>
        <v>12</v>
      </c>
      <c r="H19" s="21">
        <f>SUM(SUMIF($B$37:$B$166,C19,$C$37:$C$166)+SUMIF($D$37:$D$166,C19,$E$37:$E$166))</f>
        <v>256</v>
      </c>
      <c r="I19" s="21">
        <f>SUM(SUMIF($B$37:$B$166,C19,$E$37:$E$166)+SUMIF($D$37:$D$166,C19,$C$37:$C$166))</f>
        <v>246</v>
      </c>
      <c r="J19" s="85">
        <f>SUM(SUMIF($G$37:$G$166,C19,$H$37:$H$166)+SUMIF($I$37:$I$166,C19,$J$37:$J$166))</f>
        <v>7</v>
      </c>
      <c r="K19" s="86">
        <f>SUM((D19/SUM(D19+E19+F19))/100)</f>
        <v>6.0000000000000001E-3</v>
      </c>
      <c r="L19" s="21">
        <f>COUNTIF($M$37:$M$166,C19)</f>
        <v>0</v>
      </c>
      <c r="N19" s="1"/>
      <c r="O19" s="1"/>
      <c r="P19" s="2" t="s">
        <v>302</v>
      </c>
    </row>
    <row r="20" spans="2:16" ht="11.4" customHeight="1">
      <c r="B20" s="21">
        <v>12</v>
      </c>
      <c r="C20" s="92" t="s">
        <v>167</v>
      </c>
      <c r="D20" s="21">
        <f>COUNTIF($G$37:$G$166,C20)</f>
        <v>6</v>
      </c>
      <c r="E20" s="21">
        <f>COUNTIF($I$37:$I$166,C20)</f>
        <v>4</v>
      </c>
      <c r="F20" s="84">
        <f>SUM(COUNTIF($K$37:$K$166,C20)+COUNTIF($L$37:$L$166,C20))</f>
        <v>0</v>
      </c>
      <c r="G20" s="21">
        <f>SUM((D20*2)+(F20))</f>
        <v>12</v>
      </c>
      <c r="H20" s="21">
        <f>SUM(SUMIF($B$37:$B$166,C20,$C$37:$C$166)+SUMIF($D$37:$D$166,C20,$E$37:$E$166))</f>
        <v>197</v>
      </c>
      <c r="I20" s="21">
        <f>SUM(SUMIF($B$37:$B$166,C20,$E$37:$E$166)+SUMIF($D$37:$D$166,C20,$C$37:$C$166))</f>
        <v>261</v>
      </c>
      <c r="J20" s="85">
        <f>SUM(SUMIF($G$37:$G$166,C20,$H$37:$H$166)+SUMIF($I$37:$I$166,C20,$J$37:$J$166))</f>
        <v>-20</v>
      </c>
      <c r="K20" s="86">
        <f>SUM((D20/SUM(D20+E20+F20))/100)</f>
        <v>6.0000000000000001E-3</v>
      </c>
      <c r="L20" s="21">
        <f>COUNTIF($M$37:$M$166,C20)</f>
        <v>0</v>
      </c>
      <c r="N20" s="1"/>
      <c r="O20" s="1"/>
      <c r="P20" s="2" t="s">
        <v>311</v>
      </c>
    </row>
    <row r="21" spans="2:16" ht="11.4" customHeight="1">
      <c r="B21" s="21">
        <v>13</v>
      </c>
      <c r="C21" s="92" t="s">
        <v>161</v>
      </c>
      <c r="D21" s="21">
        <f>COUNTIF($G$37:$G$166,C21)</f>
        <v>5</v>
      </c>
      <c r="E21" s="21">
        <f>COUNTIF($I$37:$I$166,C21)</f>
        <v>4</v>
      </c>
      <c r="F21" s="84">
        <f>SUM(COUNTIF($K$37:$K$166,C21)+COUNTIF($L$37:$L$166,C21))</f>
        <v>0</v>
      </c>
      <c r="G21" s="21">
        <f>SUM((D21*2)+(F21))</f>
        <v>10</v>
      </c>
      <c r="H21" s="21">
        <f>SUM(SUMIF($B$37:$B$166,C21,$C$37:$C$166)+SUMIF($D$37:$D$166,C21,$E$37:$E$166))</f>
        <v>234</v>
      </c>
      <c r="I21" s="21">
        <f>SUM(SUMIF($B$37:$B$166,C21,$E$37:$E$166)+SUMIF($D$37:$D$166,C21,$C$37:$C$166))</f>
        <v>194</v>
      </c>
      <c r="J21" s="85">
        <f>SUM(SUMIF($G$37:$G$166,C21,$H$37:$H$166)+SUMIF($I$37:$I$166,C21,$J$37:$J$166))</f>
        <v>21</v>
      </c>
      <c r="K21" s="86">
        <f>SUM((D21/SUM(D21+E21+F21))/100)</f>
        <v>5.5555555555555558E-3</v>
      </c>
      <c r="L21" s="21">
        <f>COUNTIF($M$37:$M$166,C21)</f>
        <v>0</v>
      </c>
      <c r="N21" s="1"/>
      <c r="O21" s="1"/>
      <c r="P21" s="2" t="s">
        <v>312</v>
      </c>
    </row>
    <row r="22" spans="2:16" ht="11.4" customHeight="1">
      <c r="B22" s="21">
        <v>14</v>
      </c>
      <c r="C22" s="92" t="s">
        <v>217</v>
      </c>
      <c r="D22" s="21">
        <f>COUNTIF($G$37:$G$166,C22)</f>
        <v>4</v>
      </c>
      <c r="E22" s="21">
        <f>COUNTIF($I$37:$I$166,C22)</f>
        <v>5</v>
      </c>
      <c r="F22" s="84">
        <f>SUM(COUNTIF($K$37:$K$166,C22)+COUNTIF($L$37:$L$166,C22))</f>
        <v>0</v>
      </c>
      <c r="G22" s="21">
        <f>SUM((D22*2)+(F22))</f>
        <v>8</v>
      </c>
      <c r="H22" s="21">
        <f>SUM(SUMIF($B$37:$B$166,C22,$C$37:$C$166)+SUMIF($D$37:$D$166,C22,$E$37:$E$166))</f>
        <v>192</v>
      </c>
      <c r="I22" s="21">
        <f>SUM(SUMIF($B$37:$B$166,C22,$E$37:$E$166)+SUMIF($D$37:$D$166,C22,$C$37:$C$166))</f>
        <v>175</v>
      </c>
      <c r="J22" s="85">
        <f>SUM(SUMIF($G$37:$G$166,C22,$H$37:$H$166)+SUMIF($I$37:$I$166,C22,$J$37:$J$166))</f>
        <v>16</v>
      </c>
      <c r="K22" s="86">
        <f>SUM((D22/SUM(D22+E22+F22))/100)</f>
        <v>4.4444444444444444E-3</v>
      </c>
      <c r="L22" s="21">
        <f>COUNTIF($M$37:$M$166,C22)</f>
        <v>0</v>
      </c>
      <c r="N22" s="1"/>
      <c r="O22" s="2" t="s">
        <v>727</v>
      </c>
    </row>
    <row r="23" spans="2:16" ht="11.4" customHeight="1">
      <c r="B23" s="21">
        <v>15</v>
      </c>
      <c r="C23" s="92" t="s">
        <v>155</v>
      </c>
      <c r="D23" s="21">
        <f>COUNTIF($G$37:$G$166,C23)</f>
        <v>4</v>
      </c>
      <c r="E23" s="21">
        <f>COUNTIF($I$37:$I$166,C23)</f>
        <v>6</v>
      </c>
      <c r="F23" s="84">
        <f>SUM(COUNTIF($K$37:$K$166,C23)+COUNTIF($L$37:$L$166,C23))</f>
        <v>0</v>
      </c>
      <c r="G23" s="21">
        <f>SUM((D23*2)+(F23))</f>
        <v>8</v>
      </c>
      <c r="H23" s="21">
        <f>SUM(SUMIF($B$37:$B$166,C23,$C$37:$C$166)+SUMIF($D$37:$D$166,C23,$E$37:$E$166))</f>
        <v>196</v>
      </c>
      <c r="I23" s="21">
        <f>SUM(SUMIF($B$37:$B$166,C23,$E$37:$E$166)+SUMIF($D$37:$D$166,C23,$C$37:$C$166))</f>
        <v>211</v>
      </c>
      <c r="J23" s="85">
        <f>SUM(SUMIF($G$37:$G$166,C23,$H$37:$H$166)+SUMIF($I$37:$I$166,C23,$J$37:$J$166))</f>
        <v>-23</v>
      </c>
      <c r="K23" s="86">
        <f>SUM((D23/SUM(D23+E23+F23))/100)</f>
        <v>4.0000000000000001E-3</v>
      </c>
      <c r="L23" s="21">
        <f>COUNTIF($M$37:$M$166,C23)</f>
        <v>1</v>
      </c>
      <c r="N23" s="1"/>
      <c r="O23" s="1"/>
      <c r="P23" s="2" t="s">
        <v>878</v>
      </c>
    </row>
    <row r="24" spans="2:16" ht="11.4" customHeight="1">
      <c r="B24" s="21">
        <v>16</v>
      </c>
      <c r="C24" s="92" t="s">
        <v>150</v>
      </c>
      <c r="D24" s="21">
        <f>COUNTIF($G$37:$G$166,C24)</f>
        <v>4</v>
      </c>
      <c r="E24" s="21">
        <f>COUNTIF($I$37:$I$166,C24)</f>
        <v>6</v>
      </c>
      <c r="F24" s="84">
        <f>SUM(COUNTIF($K$37:$K$166,C24)+COUNTIF($L$37:$L$166,C24))</f>
        <v>0</v>
      </c>
      <c r="G24" s="21">
        <f>SUM((D24*2)+(F24))</f>
        <v>8</v>
      </c>
      <c r="H24" s="21">
        <f>SUM(SUMIF($B$37:$B$166,C24,$C$37:$C$166)+SUMIF($D$37:$D$166,C24,$E$37:$E$166))</f>
        <v>196</v>
      </c>
      <c r="I24" s="21">
        <f>SUM(SUMIF($B$37:$B$166,C24,$E$37:$E$166)+SUMIF($D$37:$D$166,C24,$C$37:$C$166))</f>
        <v>230</v>
      </c>
      <c r="J24" s="85">
        <f>SUM(SUMIF($G$37:$G$166,C24,$H$37:$H$166)+SUMIF($I$37:$I$166,C24,$J$37:$J$166))</f>
        <v>-17</v>
      </c>
      <c r="K24" s="86">
        <f>SUM((D24/SUM(D24+E24+F24))/100)</f>
        <v>4.0000000000000001E-3</v>
      </c>
      <c r="L24" s="21">
        <f>COUNTIF($M$37:$M$166,C24)</f>
        <v>0</v>
      </c>
      <c r="N24" s="1"/>
      <c r="O24" s="2" t="s">
        <v>348</v>
      </c>
    </row>
    <row r="25" spans="2:16" ht="11.4" customHeight="1">
      <c r="B25" s="21">
        <v>17</v>
      </c>
      <c r="C25" s="92" t="s">
        <v>295</v>
      </c>
      <c r="D25" s="21">
        <f>COUNTIF($G$37:$G$166,C25)</f>
        <v>3</v>
      </c>
      <c r="E25" s="21">
        <f>COUNTIF($I$37:$I$166,C25)</f>
        <v>6</v>
      </c>
      <c r="F25" s="84">
        <f>SUM(COUNTIF($K$37:$K$166,C25)+COUNTIF($L$37:$L$166,C25))</f>
        <v>0</v>
      </c>
      <c r="G25" s="21">
        <f>SUM((D25*2)+(F25))</f>
        <v>6</v>
      </c>
      <c r="H25" s="21">
        <f>SUM(SUMIF($B$37:$B$166,C25,$C$37:$C$166)+SUMIF($D$37:$D$166,C25,$E$37:$E$166))</f>
        <v>209</v>
      </c>
      <c r="I25" s="21">
        <f>SUM(SUMIF($B$37:$B$166,C25,$E$37:$E$166)+SUMIF($D$37:$D$166,C25,$C$37:$C$166))</f>
        <v>227</v>
      </c>
      <c r="J25" s="85">
        <f>SUM(SUMIF($G$37:$G$166,C25,$H$37:$H$166)+SUMIF($I$37:$I$166,C25,$J$37:$J$166))</f>
        <v>-12</v>
      </c>
      <c r="K25" s="86">
        <f>SUM((D25/SUM(D25+E25+F25))/100)</f>
        <v>3.3333333333333331E-3</v>
      </c>
      <c r="L25" s="21">
        <f>COUNTIF($M$37:$M$166,C25)</f>
        <v>0</v>
      </c>
      <c r="N25" s="1"/>
      <c r="O25" s="1"/>
      <c r="P25" s="2" t="s">
        <v>301</v>
      </c>
    </row>
    <row r="26" spans="2:16" ht="11.4" customHeight="1">
      <c r="B26" s="21">
        <v>18</v>
      </c>
      <c r="C26" s="92" t="s">
        <v>160</v>
      </c>
      <c r="D26" s="21">
        <f>COUNTIF($G$37:$G$166,C26)</f>
        <v>3</v>
      </c>
      <c r="E26" s="21">
        <f>COUNTIF($I$37:$I$166,C26)</f>
        <v>7</v>
      </c>
      <c r="F26" s="84">
        <f>SUM(COUNTIF($K$37:$K$166,C26)+COUNTIF($L$37:$L$166,C26))</f>
        <v>0</v>
      </c>
      <c r="G26" s="21">
        <f>SUM((D26*2)+(F26))</f>
        <v>6</v>
      </c>
      <c r="H26" s="21">
        <f>SUM(SUMIF($B$37:$B$166,C26,$C$37:$C$166)+SUMIF($D$37:$D$166,C26,$E$37:$E$166))</f>
        <v>200</v>
      </c>
      <c r="I26" s="21">
        <f>SUM(SUMIF($B$37:$B$166,C26,$E$37:$E$166)+SUMIF($D$37:$D$166,C26,$C$37:$C$166))</f>
        <v>264</v>
      </c>
      <c r="J26" s="85">
        <f>SUM(SUMIF($G$37:$G$166,C26,$H$37:$H$166)+SUMIF($I$37:$I$166,C26,$J$37:$J$166))</f>
        <v>-64</v>
      </c>
      <c r="K26" s="86">
        <f>SUM((D26/SUM(D26+E26+F26))/100)</f>
        <v>3.0000000000000001E-3</v>
      </c>
      <c r="L26" s="21">
        <f>COUNTIF($M$37:$M$166,C26)</f>
        <v>1</v>
      </c>
      <c r="N26" s="1"/>
      <c r="P26" s="2" t="s">
        <v>681</v>
      </c>
    </row>
    <row r="27" spans="2:16" ht="11.4" customHeight="1">
      <c r="B27" s="21">
        <v>19</v>
      </c>
      <c r="C27" s="92" t="s">
        <v>157</v>
      </c>
      <c r="D27" s="21">
        <f>COUNTIF($G$37:$G$166,C27)</f>
        <v>3</v>
      </c>
      <c r="E27" s="21">
        <f>COUNTIF($I$37:$I$166,C27)</f>
        <v>7</v>
      </c>
      <c r="F27" s="84">
        <f>SUM(COUNTIF($K$37:$K$166,C27)+COUNTIF($L$37:$L$166,C27))</f>
        <v>0</v>
      </c>
      <c r="G27" s="21">
        <f>SUM((D27*2)+(F27))</f>
        <v>6</v>
      </c>
      <c r="H27" s="21">
        <f>SUM(SUMIF($B$37:$B$166,C27,$C$37:$C$166)+SUMIF($D$37:$D$166,C27,$E$37:$E$166))</f>
        <v>183</v>
      </c>
      <c r="I27" s="21">
        <f>SUM(SUMIF($B$37:$B$166,C27,$E$37:$E$166)+SUMIF($D$37:$D$166,C27,$C$37:$C$166))</f>
        <v>263</v>
      </c>
      <c r="J27" s="85">
        <f>SUM(SUMIF($G$37:$G$166,C27,$H$37:$H$166)+SUMIF($I$37:$I$166,C27,$J$37:$J$166))</f>
        <v>-61</v>
      </c>
      <c r="K27" s="86">
        <f>SUM((D27/SUM(D27+E27+F27))/100)</f>
        <v>3.0000000000000001E-3</v>
      </c>
      <c r="L27" s="21">
        <f>COUNTIF($M$37:$M$166,C27)</f>
        <v>0</v>
      </c>
      <c r="N27" s="1"/>
      <c r="O27" s="2" t="s">
        <v>680</v>
      </c>
    </row>
    <row r="28" spans="2:16" ht="11.4" customHeight="1">
      <c r="B28" s="21">
        <v>20</v>
      </c>
      <c r="C28" s="92" t="s">
        <v>350</v>
      </c>
      <c r="D28" s="21">
        <f>COUNTIF($G$37:$G$166,C28)</f>
        <v>2</v>
      </c>
      <c r="E28" s="21">
        <f>COUNTIF($I$37:$I$166,C28)</f>
        <v>8</v>
      </c>
      <c r="F28" s="84">
        <f>SUM(COUNTIF($K$37:$K$166,C28)+COUNTIF($L$37:$L$166,C28))</f>
        <v>0</v>
      </c>
      <c r="G28" s="21">
        <f>SUM((D28*2)+(F28))</f>
        <v>4</v>
      </c>
      <c r="H28" s="21">
        <f>SUM(SUMIF($B$37:$B$166,C28,$C$37:$C$166)+SUMIF($D$37:$D$166,C28,$E$37:$E$166))</f>
        <v>167</v>
      </c>
      <c r="I28" s="21">
        <f>SUM(SUMIF($B$37:$B$166,C28,$E$37:$E$166)+SUMIF($D$37:$D$166,C28,$C$37:$C$166))</f>
        <v>258</v>
      </c>
      <c r="J28" s="85">
        <f>SUM(SUMIF($G$37:$G$166,C28,$H$37:$H$166)+SUMIF($I$37:$I$166,C28,$J$37:$J$166))</f>
        <v>-75</v>
      </c>
      <c r="K28" s="86">
        <f>SUM((D28/SUM(D28+E28+F28))/100)</f>
        <v>2E-3</v>
      </c>
      <c r="L28" s="21">
        <f>COUNTIF($M$37:$M$166,C28)</f>
        <v>0</v>
      </c>
      <c r="N28" s="1"/>
      <c r="O28" s="1"/>
      <c r="P28" s="2" t="s">
        <v>303</v>
      </c>
    </row>
    <row r="29" spans="2:16" ht="11.4" customHeight="1">
      <c r="B29" s="21">
        <v>21</v>
      </c>
      <c r="C29" s="92" t="s">
        <v>265</v>
      </c>
      <c r="D29" s="21">
        <f>COUNTIF($G$37:$G$166,C29)</f>
        <v>1</v>
      </c>
      <c r="E29" s="21">
        <f>COUNTIF($I$37:$I$166,C29)</f>
        <v>8</v>
      </c>
      <c r="F29" s="84">
        <f>SUM(COUNTIF($K$37:$K$166,C29)+COUNTIF($L$37:$L$166,C29))</f>
        <v>0</v>
      </c>
      <c r="G29" s="21">
        <f>SUM((D29*2)+(F29))</f>
        <v>2</v>
      </c>
      <c r="H29" s="21">
        <f>SUM(SUMIF($B$37:$B$166,C29,$C$37:$C$166)+SUMIF($D$37:$D$166,C29,$E$37:$E$166))</f>
        <v>127</v>
      </c>
      <c r="I29" s="21">
        <f>SUM(SUMIF($B$37:$B$166,C29,$E$37:$E$166)+SUMIF($D$37:$D$166,C29,$C$37:$C$166))</f>
        <v>226</v>
      </c>
      <c r="J29" s="85">
        <f>SUM(SUMIF($G$37:$G$166,C29,$H$37:$H$166)+SUMIF($I$37:$I$166,C29,$J$37:$J$166))</f>
        <v>-79</v>
      </c>
      <c r="K29" s="86">
        <f>SUM((D29/SUM(D29+E29+F29))/100)</f>
        <v>1.1111111111111111E-3</v>
      </c>
      <c r="L29" s="21">
        <f>COUNTIF($M$37:$M$166,C29)</f>
        <v>0</v>
      </c>
      <c r="N29" s="1"/>
      <c r="P29" s="2" t="s">
        <v>365</v>
      </c>
    </row>
    <row r="30" spans="2:16" ht="11.4" customHeight="1">
      <c r="B30" s="21">
        <v>22</v>
      </c>
      <c r="C30" s="92" t="s">
        <v>159</v>
      </c>
      <c r="D30" s="21">
        <f>COUNTIF($G$37:$G$166,C30)</f>
        <v>1</v>
      </c>
      <c r="E30" s="21">
        <f>COUNTIF($I$37:$I$166,C30)</f>
        <v>9</v>
      </c>
      <c r="F30" s="84">
        <f>SUM(COUNTIF($K$37:$K$166,C30)+COUNTIF($L$37:$L$166,C30))</f>
        <v>0</v>
      </c>
      <c r="G30" s="21">
        <f>SUM((D30*2)+(F30))</f>
        <v>2</v>
      </c>
      <c r="H30" s="21">
        <f>SUM(SUMIF($B$37:$B$166,C30,$C$37:$C$166)+SUMIF($D$37:$D$166,C30,$E$37:$E$166))</f>
        <v>129</v>
      </c>
      <c r="I30" s="21">
        <f>SUM(SUMIF($B$37:$B$166,C30,$E$37:$E$166)+SUMIF($D$37:$D$166,C30,$C$37:$C$166))</f>
        <v>271</v>
      </c>
      <c r="J30" s="85">
        <f>SUM(SUMIF($G$37:$G$166,C30,$H$37:$H$166)+SUMIF($I$37:$I$166,C30,$J$37:$J$166))</f>
        <v>-96</v>
      </c>
      <c r="K30" s="86">
        <f>SUM((D30/SUM(D30+E30+F30))/100)</f>
        <v>1E-3</v>
      </c>
      <c r="L30" s="21">
        <f>COUNTIF($M$37:$M$166,C30)</f>
        <v>0</v>
      </c>
      <c r="N30" s="1"/>
      <c r="O30" s="1"/>
      <c r="P30" s="2" t="s">
        <v>366</v>
      </c>
    </row>
    <row r="31" spans="2:16" ht="11.4" customHeight="1">
      <c r="B31" s="21">
        <v>23</v>
      </c>
      <c r="C31" s="92" t="s">
        <v>349</v>
      </c>
      <c r="D31" s="21">
        <f>COUNTIF($G$37:$G$166,C31)</f>
        <v>0</v>
      </c>
      <c r="E31" s="21">
        <f>COUNTIF($I$37:$I$166,C31)</f>
        <v>9</v>
      </c>
      <c r="F31" s="84">
        <f>SUM(COUNTIF($K$37:$K$166,C31)+COUNTIF($L$37:$L$166,C31))</f>
        <v>0</v>
      </c>
      <c r="G31" s="21">
        <f>SUM((D31*2)+(F31))</f>
        <v>0</v>
      </c>
      <c r="H31" s="21">
        <f>SUM(SUMIF($B$37:$B$166,C31,$C$37:$C$166)+SUMIF($D$37:$D$166,C31,$E$37:$E$166))</f>
        <v>173</v>
      </c>
      <c r="I31" s="21">
        <f>SUM(SUMIF($B$37:$B$166,C31,$E$37:$E$166)+SUMIF($D$37:$D$166,C31,$C$37:$C$166))</f>
        <v>300</v>
      </c>
      <c r="J31" s="85">
        <f>SUM(SUMIF($G$37:$G$166,C31,$H$37:$H$166)+SUMIF($I$37:$I$166,C31,$J$37:$J$166))</f>
        <v>-112</v>
      </c>
      <c r="K31" s="86">
        <f>SUM((D31/SUM(D31+E31+F31))/100)</f>
        <v>0</v>
      </c>
      <c r="L31" s="21">
        <f>COUNTIF($M$37:$M$166,C31)</f>
        <v>0</v>
      </c>
      <c r="O31" s="1"/>
    </row>
    <row r="32" spans="2:16" ht="11.4" customHeight="1">
      <c r="B32" s="21">
        <v>24</v>
      </c>
      <c r="C32" s="92" t="s">
        <v>646</v>
      </c>
      <c r="D32" s="21">
        <f>COUNTIF($G$37:$G$166,C32)</f>
        <v>0</v>
      </c>
      <c r="E32" s="21">
        <f>COUNTIF($I$37:$I$166,C32)</f>
        <v>9</v>
      </c>
      <c r="F32" s="84">
        <f>SUM(COUNTIF($K$37:$K$166,C32)+COUNTIF($L$37:$L$166,C32))</f>
        <v>0</v>
      </c>
      <c r="G32" s="21">
        <f>SUM((D32*2)+(F32))</f>
        <v>0</v>
      </c>
      <c r="H32" s="21">
        <f>SUM(SUMIF($B$37:$B$166,C32,$C$37:$C$166)+SUMIF($D$37:$D$166,C32,$E$37:$E$166))</f>
        <v>174</v>
      </c>
      <c r="I32" s="21">
        <f>SUM(SUMIF($B$37:$B$166,C32,$E$37:$E$166)+SUMIF($D$37:$D$166,C32,$C$37:$C$166))</f>
        <v>292</v>
      </c>
      <c r="J32" s="85">
        <f>SUM(SUMIF($G$37:$G$166,C32,$H$37:$H$166)+SUMIF($I$37:$I$166,C32,$J$37:$J$166))</f>
        <v>-96</v>
      </c>
      <c r="K32" s="86">
        <f>SUM((D32/SUM(D32+E32+F32))/100)</f>
        <v>0</v>
      </c>
      <c r="L32" s="21">
        <f>COUNTIF($M$37:$M$166,C32)</f>
        <v>1</v>
      </c>
    </row>
    <row r="33" spans="1:62" ht="11.4" customHeight="1">
      <c r="B33" s="21">
        <v>25</v>
      </c>
      <c r="C33" s="92" t="s">
        <v>647</v>
      </c>
      <c r="D33" s="21">
        <f>COUNTIF($G$37:$G$166,C33)</f>
        <v>0</v>
      </c>
      <c r="E33" s="21">
        <f>COUNTIF($I$37:$I$166,C33)</f>
        <v>9</v>
      </c>
      <c r="F33" s="84">
        <f>SUM(COUNTIF($K$37:$K$166,C33)+COUNTIF($L$37:$L$166,C33))</f>
        <v>0</v>
      </c>
      <c r="G33" s="21">
        <f>SUM((D33*2)+(F33))</f>
        <v>0</v>
      </c>
      <c r="H33" s="21">
        <f>SUM(SUMIF($B$37:$B$166,C33,$C$37:$C$166)+SUMIF($D$37:$D$166,C33,$E$37:$E$166))</f>
        <v>64</v>
      </c>
      <c r="I33" s="21">
        <f>SUM(SUMIF($B$37:$B$166,C33,$E$37:$E$166)+SUMIF($D$37:$D$166,C33,$C$37:$C$166))</f>
        <v>241</v>
      </c>
      <c r="J33" s="85">
        <f>SUM(SUMIF($G$37:$G$166,C33,$H$37:$H$166)+SUMIF($I$37:$I$166,C33,$J$37:$J$166))</f>
        <v>-126</v>
      </c>
      <c r="K33" s="86">
        <f>SUM((D33/SUM(D33+E33+F33))/100)</f>
        <v>0</v>
      </c>
      <c r="L33" s="21">
        <f>COUNTIF($M$37:$M$166,C33)</f>
        <v>0</v>
      </c>
    </row>
    <row r="34" spans="1:62" s="25" customFormat="1" ht="11.4"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s="25" customFormat="1" ht="11.4"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s="25" customFormat="1" ht="11.4" customHeight="1">
      <c r="A36" s="18" t="s">
        <v>149</v>
      </c>
      <c r="B36" s="18" t="s">
        <v>122</v>
      </c>
      <c r="C36" s="22" t="s">
        <v>125</v>
      </c>
      <c r="D36" s="18" t="s">
        <v>123</v>
      </c>
      <c r="E36" s="22" t="s">
        <v>125</v>
      </c>
      <c r="F36" s="27" t="s">
        <v>120</v>
      </c>
      <c r="G36" s="22" t="s">
        <v>225</v>
      </c>
      <c r="H36" s="22" t="s">
        <v>223</v>
      </c>
      <c r="I36" s="22" t="s">
        <v>226</v>
      </c>
      <c r="J36" s="22" t="s">
        <v>223</v>
      </c>
      <c r="K36" s="22" t="s">
        <v>227</v>
      </c>
      <c r="L36" s="22" t="s">
        <v>227</v>
      </c>
      <c r="M36" s="28" t="s">
        <v>224</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s="25" customFormat="1" ht="11.4" customHeight="1">
      <c r="A37" s="91" t="s">
        <v>446</v>
      </c>
      <c r="B37" s="92" t="s">
        <v>299</v>
      </c>
      <c r="C37" s="109">
        <v>0</v>
      </c>
      <c r="D37" s="92" t="s">
        <v>161</v>
      </c>
      <c r="E37" s="109">
        <v>0</v>
      </c>
      <c r="F37" s="94" t="s">
        <v>447</v>
      </c>
      <c r="G37" s="23" t="str">
        <f>IF(C37&lt;&gt;E37,IF(C37&gt;E37,B37,D37),"")</f>
        <v/>
      </c>
      <c r="H37" s="23">
        <f>IF(C37&gt;E37,IF(SUM(C37-E37)&gt;15,15,SUM(C37-E37)),IF(SUM(E37-C37)&gt;15,15,SUM(E37-C37)))</f>
        <v>0</v>
      </c>
      <c r="I37" s="24" t="str">
        <f>IF(C37&lt;&gt;E37,IF(C37&lt;E37,B37,D37),"")</f>
        <v/>
      </c>
      <c r="J37" s="24">
        <f>IF(C37&lt;E37,IF(SUM(C37-E37)&lt;-15,-15,SUM(C37-E37)),IF(SUM(E37-C37)&lt;-15,-15,SUM(E37-C37)))</f>
        <v>0</v>
      </c>
      <c r="K37" s="24" t="str">
        <f>IF(C37&lt;&gt;0,IF(C37=E37,B37,""),"")</f>
        <v/>
      </c>
      <c r="L37" s="24" t="str">
        <f>IF(C37&lt;&gt;0,IF(C37=E37,D37,""),"")</f>
        <v/>
      </c>
      <c r="M37" s="21" t="str">
        <f>IF(C37=15,IF(E37=0,D37,""),IF(E37=15,IF(C37=0,B37,""),""))</f>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s="25" customFormat="1" ht="11.4" customHeight="1">
      <c r="A38" s="91" t="s">
        <v>582</v>
      </c>
      <c r="B38" s="92" t="s">
        <v>350</v>
      </c>
      <c r="C38" s="109">
        <v>21</v>
      </c>
      <c r="D38" s="92" t="s">
        <v>265</v>
      </c>
      <c r="E38" s="109">
        <v>14</v>
      </c>
      <c r="F38" s="94" t="s">
        <v>413</v>
      </c>
      <c r="G38" s="23" t="str">
        <f t="shared" ref="G38:G101" si="0">IF(C38&lt;&gt;E38,IF(C38&gt;E38,B38,D38),"")</f>
        <v>HSP5B2</v>
      </c>
      <c r="H38" s="23">
        <f t="shared" ref="H38:H101" si="1">IF(C38&gt;E38,IF(SUM(C38-E38)&gt;15,15,SUM(C38-E38)),IF(SUM(E38-C38)&gt;15,15,SUM(E38-C38)))</f>
        <v>7</v>
      </c>
      <c r="I38" s="24" t="str">
        <f t="shared" ref="I38:I101" si="2">IF(C38&lt;&gt;E38,IF(C38&lt;E38,B38,D38),"")</f>
        <v>NDA5B1</v>
      </c>
      <c r="J38" s="24">
        <f t="shared" ref="J38:J101" si="3">IF(C38&lt;E38,IF(SUM(C38-E38)&lt;-15,-15,SUM(C38-E38)),IF(SUM(E38-C38)&lt;-15,-15,SUM(E38-C38)))</f>
        <v>-7</v>
      </c>
      <c r="K38" s="24" t="str">
        <f t="shared" ref="K38:K101" si="4">IF(C38&lt;&gt;0,IF(C38=E38,B38,""),"")</f>
        <v/>
      </c>
      <c r="L38" s="24" t="str">
        <f t="shared" ref="L38:L101" si="5">IF(C38&lt;&gt;0,IF(C38=E38,D38,""),"")</f>
        <v/>
      </c>
      <c r="M38" s="21" t="str">
        <f t="shared" ref="M38:M101" si="6">IF(C38=15,IF(E38=0,D38,""),IF(E38=15,IF(C38=0,B38,""),""))</f>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s="25" customFormat="1" ht="11.4" customHeight="1">
      <c r="A39" s="91" t="s">
        <v>587</v>
      </c>
      <c r="B39" s="92" t="s">
        <v>151</v>
      </c>
      <c r="C39" s="109">
        <v>15</v>
      </c>
      <c r="D39" s="92" t="s">
        <v>267</v>
      </c>
      <c r="E39" s="109">
        <v>0</v>
      </c>
      <c r="F39" s="94" t="s">
        <v>410</v>
      </c>
      <c r="G39" s="23" t="str">
        <f t="shared" si="0"/>
        <v>CTK5B1</v>
      </c>
      <c r="H39" s="23">
        <f t="shared" si="1"/>
        <v>15</v>
      </c>
      <c r="I39" s="24" t="str">
        <f t="shared" si="2"/>
        <v>JUD5B3</v>
      </c>
      <c r="J39" s="24">
        <f t="shared" si="3"/>
        <v>-15</v>
      </c>
      <c r="K39" s="24" t="str">
        <f t="shared" si="4"/>
        <v/>
      </c>
      <c r="L39" s="24" t="str">
        <f t="shared" si="5"/>
        <v/>
      </c>
      <c r="M39" s="21" t="str">
        <f t="shared" si="6"/>
        <v>JUD5B3</v>
      </c>
      <c r="N39" s="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s="25" customFormat="1" ht="11.4" customHeight="1">
      <c r="A40" s="91" t="s">
        <v>587</v>
      </c>
      <c r="B40" s="92" t="s">
        <v>153</v>
      </c>
      <c r="C40" s="109">
        <v>30</v>
      </c>
      <c r="D40" s="92" t="s">
        <v>150</v>
      </c>
      <c r="E40" s="109">
        <v>12</v>
      </c>
      <c r="F40" s="94" t="s">
        <v>421</v>
      </c>
      <c r="G40" s="23" t="str">
        <f t="shared" si="0"/>
        <v>JOE5B1</v>
      </c>
      <c r="H40" s="23">
        <f t="shared" si="1"/>
        <v>15</v>
      </c>
      <c r="I40" s="24" t="str">
        <f t="shared" si="2"/>
        <v>BRG5B1</v>
      </c>
      <c r="J40" s="24">
        <f t="shared" si="3"/>
        <v>-15</v>
      </c>
      <c r="K40" s="24" t="str">
        <f t="shared" si="4"/>
        <v/>
      </c>
      <c r="L40" s="24" t="str">
        <f t="shared" si="5"/>
        <v/>
      </c>
      <c r="M40" s="21" t="str">
        <f t="shared" si="6"/>
        <v/>
      </c>
      <c r="N40" s="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s="25" customFormat="1" ht="11.4" customHeight="1">
      <c r="A41" s="91" t="s">
        <v>587</v>
      </c>
      <c r="B41" s="92" t="s">
        <v>646</v>
      </c>
      <c r="C41" s="109">
        <v>24</v>
      </c>
      <c r="D41" s="92" t="s">
        <v>157</v>
      </c>
      <c r="E41" s="109">
        <v>41</v>
      </c>
      <c r="F41" s="94" t="s">
        <v>415</v>
      </c>
      <c r="G41" s="23" t="str">
        <f t="shared" si="0"/>
        <v>SJN5B1</v>
      </c>
      <c r="H41" s="23">
        <f t="shared" si="1"/>
        <v>15</v>
      </c>
      <c r="I41" s="24" t="str">
        <f t="shared" si="2"/>
        <v>OLA5B3</v>
      </c>
      <c r="J41" s="24">
        <f t="shared" si="3"/>
        <v>-15</v>
      </c>
      <c r="K41" s="24" t="str">
        <f t="shared" si="4"/>
        <v/>
      </c>
      <c r="L41" s="24" t="str">
        <f t="shared" si="5"/>
        <v/>
      </c>
      <c r="M41" s="21" t="str">
        <f t="shared" si="6"/>
        <v/>
      </c>
      <c r="N41" s="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s="25" customFormat="1" ht="11.4" customHeight="1">
      <c r="A42" s="91" t="s">
        <v>587</v>
      </c>
      <c r="B42" s="92" t="s">
        <v>158</v>
      </c>
      <c r="C42" s="109">
        <v>19</v>
      </c>
      <c r="D42" s="92" t="s">
        <v>295</v>
      </c>
      <c r="E42" s="109">
        <v>10</v>
      </c>
      <c r="F42" s="94" t="s">
        <v>423</v>
      </c>
      <c r="G42" s="23" t="str">
        <f t="shared" si="0"/>
        <v>SPC5B1</v>
      </c>
      <c r="H42" s="23">
        <f t="shared" si="1"/>
        <v>9</v>
      </c>
      <c r="I42" s="24" t="str">
        <f t="shared" si="2"/>
        <v>NDA5B2</v>
      </c>
      <c r="J42" s="24">
        <f t="shared" si="3"/>
        <v>-9</v>
      </c>
      <c r="K42" s="24" t="str">
        <f t="shared" si="4"/>
        <v/>
      </c>
      <c r="L42" s="24" t="str">
        <f t="shared" si="5"/>
        <v/>
      </c>
      <c r="M42" s="21" t="str">
        <f t="shared" si="6"/>
        <v/>
      </c>
      <c r="N42" s="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s="25" customFormat="1" ht="11.4" customHeight="1">
      <c r="A43" s="91" t="s">
        <v>587</v>
      </c>
      <c r="B43" s="92" t="s">
        <v>167</v>
      </c>
      <c r="C43" s="109">
        <v>18</v>
      </c>
      <c r="D43" s="92" t="s">
        <v>217</v>
      </c>
      <c r="E43" s="109">
        <v>14</v>
      </c>
      <c r="F43" s="94" t="s">
        <v>425</v>
      </c>
      <c r="G43" s="23" t="str">
        <f t="shared" si="0"/>
        <v>STM5B2</v>
      </c>
      <c r="H43" s="23">
        <f t="shared" si="1"/>
        <v>4</v>
      </c>
      <c r="I43" s="24" t="str">
        <f t="shared" si="2"/>
        <v>SCS5B1</v>
      </c>
      <c r="J43" s="24">
        <f t="shared" si="3"/>
        <v>-4</v>
      </c>
      <c r="K43" s="24" t="str">
        <f t="shared" si="4"/>
        <v/>
      </c>
      <c r="L43" s="24" t="str">
        <f t="shared" si="5"/>
        <v/>
      </c>
      <c r="M43" s="21" t="str">
        <f t="shared" si="6"/>
        <v/>
      </c>
      <c r="N43" s="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s="25" customFormat="1" ht="11.4" customHeight="1">
      <c r="A44" s="91" t="s">
        <v>591</v>
      </c>
      <c r="B44" s="92" t="s">
        <v>152</v>
      </c>
      <c r="C44" s="109">
        <v>15</v>
      </c>
      <c r="D44" s="92" t="s">
        <v>164</v>
      </c>
      <c r="E44" s="109">
        <v>23</v>
      </c>
      <c r="F44" s="94" t="s">
        <v>414</v>
      </c>
      <c r="G44" s="23" t="str">
        <f t="shared" si="0"/>
        <v>OLA5B2</v>
      </c>
      <c r="H44" s="23">
        <f t="shared" si="1"/>
        <v>8</v>
      </c>
      <c r="I44" s="24" t="str">
        <f t="shared" si="2"/>
        <v>IHM5B1</v>
      </c>
      <c r="J44" s="24">
        <f t="shared" si="3"/>
        <v>-8</v>
      </c>
      <c r="K44" s="24" t="str">
        <f t="shared" si="4"/>
        <v/>
      </c>
      <c r="L44" s="24" t="str">
        <f t="shared" si="5"/>
        <v/>
      </c>
      <c r="M44" s="21" t="str">
        <f t="shared" si="6"/>
        <v/>
      </c>
      <c r="N44" s="1"/>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s="25" customFormat="1" ht="11.4" customHeight="1">
      <c r="A45" s="91" t="s">
        <v>591</v>
      </c>
      <c r="B45" s="92" t="s">
        <v>155</v>
      </c>
      <c r="C45" s="109">
        <v>9</v>
      </c>
      <c r="D45" s="92" t="s">
        <v>351</v>
      </c>
      <c r="E45" s="109">
        <v>26</v>
      </c>
      <c r="F45" s="94" t="s">
        <v>415</v>
      </c>
      <c r="G45" s="23" t="str">
        <f t="shared" si="0"/>
        <v>JOE5B2</v>
      </c>
      <c r="H45" s="23">
        <f t="shared" si="1"/>
        <v>15</v>
      </c>
      <c r="I45" s="24" t="str">
        <f t="shared" si="2"/>
        <v>OLA5B1</v>
      </c>
      <c r="J45" s="24">
        <f t="shared" si="3"/>
        <v>-15</v>
      </c>
      <c r="K45" s="24" t="str">
        <f t="shared" si="4"/>
        <v/>
      </c>
      <c r="L45" s="24" t="str">
        <f t="shared" si="5"/>
        <v/>
      </c>
      <c r="M45" s="21" t="str">
        <f t="shared" si="6"/>
        <v/>
      </c>
      <c r="N45" s="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s="25" customFormat="1" ht="11.4" customHeight="1">
      <c r="A46" s="91" t="s">
        <v>591</v>
      </c>
      <c r="B46" s="92" t="s">
        <v>166</v>
      </c>
      <c r="C46" s="109">
        <v>38</v>
      </c>
      <c r="D46" s="92" t="s">
        <v>159</v>
      </c>
      <c r="E46" s="109">
        <v>6</v>
      </c>
      <c r="F46" s="94" t="s">
        <v>423</v>
      </c>
      <c r="G46" s="23" t="str">
        <f t="shared" si="0"/>
        <v>SPC5B2</v>
      </c>
      <c r="H46" s="23">
        <f t="shared" si="1"/>
        <v>15</v>
      </c>
      <c r="I46" s="24" t="str">
        <f t="shared" si="2"/>
        <v>STM5B1</v>
      </c>
      <c r="J46" s="24">
        <f t="shared" si="3"/>
        <v>-15</v>
      </c>
      <c r="K46" s="24" t="str">
        <f t="shared" si="4"/>
        <v/>
      </c>
      <c r="L46" s="24" t="str">
        <f t="shared" si="5"/>
        <v/>
      </c>
      <c r="M46" s="21" t="str">
        <f t="shared" si="6"/>
        <v/>
      </c>
      <c r="N46" s="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s="25" customFormat="1" ht="11.4" customHeight="1">
      <c r="A47" s="91" t="s">
        <v>591</v>
      </c>
      <c r="B47" s="92" t="s">
        <v>647</v>
      </c>
      <c r="C47" s="109">
        <v>3</v>
      </c>
      <c r="D47" s="92" t="s">
        <v>163</v>
      </c>
      <c r="E47" s="109">
        <v>28</v>
      </c>
      <c r="F47" s="94" t="s">
        <v>425</v>
      </c>
      <c r="G47" s="23" t="str">
        <f t="shared" si="0"/>
        <v>JUD5B2</v>
      </c>
      <c r="H47" s="23">
        <f t="shared" si="1"/>
        <v>15</v>
      </c>
      <c r="I47" s="24" t="str">
        <f t="shared" si="2"/>
        <v>STM5B3</v>
      </c>
      <c r="J47" s="24">
        <f t="shared" si="3"/>
        <v>-15</v>
      </c>
      <c r="K47" s="24" t="str">
        <f t="shared" si="4"/>
        <v/>
      </c>
      <c r="L47" s="24" t="str">
        <f t="shared" si="5"/>
        <v/>
      </c>
      <c r="M47" s="21" t="str">
        <f t="shared" si="6"/>
        <v/>
      </c>
      <c r="N47" s="1"/>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s="25" customFormat="1" ht="11.4" customHeight="1">
      <c r="A48" s="91" t="s">
        <v>609</v>
      </c>
      <c r="B48" s="92" t="s">
        <v>160</v>
      </c>
      <c r="C48" s="109">
        <v>23</v>
      </c>
      <c r="D48" s="92" t="s">
        <v>349</v>
      </c>
      <c r="E48" s="109">
        <v>9</v>
      </c>
      <c r="F48" s="94" t="s">
        <v>418</v>
      </c>
      <c r="G48" s="23" t="str">
        <f t="shared" si="0"/>
        <v>BRG5B2</v>
      </c>
      <c r="H48" s="23">
        <f t="shared" si="1"/>
        <v>14</v>
      </c>
      <c r="I48" s="24" t="str">
        <f t="shared" si="2"/>
        <v>HSP5B1</v>
      </c>
      <c r="J48" s="24">
        <f t="shared" si="3"/>
        <v>-14</v>
      </c>
      <c r="K48" s="24" t="str">
        <f t="shared" si="4"/>
        <v/>
      </c>
      <c r="L48" s="24" t="str">
        <f t="shared" si="5"/>
        <v/>
      </c>
      <c r="M48" s="21" t="str">
        <f t="shared" si="6"/>
        <v/>
      </c>
      <c r="N48" s="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s="25" customFormat="1" ht="11.4" customHeight="1">
      <c r="A49" s="91" t="s">
        <v>609</v>
      </c>
      <c r="B49" s="92" t="s">
        <v>154</v>
      </c>
      <c r="C49" s="109">
        <v>30</v>
      </c>
      <c r="D49" s="92" t="s">
        <v>165</v>
      </c>
      <c r="E49" s="109">
        <v>18</v>
      </c>
      <c r="F49" s="94" t="s">
        <v>422</v>
      </c>
      <c r="G49" s="23" t="str">
        <f t="shared" si="0"/>
        <v>JUD5B1</v>
      </c>
      <c r="H49" s="23">
        <f t="shared" si="1"/>
        <v>12</v>
      </c>
      <c r="I49" s="24" t="str">
        <f t="shared" si="2"/>
        <v>SJN5B2</v>
      </c>
      <c r="J49" s="24">
        <f t="shared" si="3"/>
        <v>-12</v>
      </c>
      <c r="K49" s="24" t="str">
        <f t="shared" si="4"/>
        <v/>
      </c>
      <c r="L49" s="24" t="str">
        <f t="shared" si="5"/>
        <v/>
      </c>
      <c r="M49" s="21" t="str">
        <f t="shared" si="6"/>
        <v/>
      </c>
      <c r="N49" s="1"/>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s="25" customFormat="1" ht="11.4" customHeight="1">
      <c r="A50" s="91" t="s">
        <v>456</v>
      </c>
      <c r="B50" s="92" t="s">
        <v>299</v>
      </c>
      <c r="C50" s="109">
        <v>0</v>
      </c>
      <c r="D50" s="92" t="s">
        <v>647</v>
      </c>
      <c r="E50" s="109">
        <v>0</v>
      </c>
      <c r="F50" s="94" t="s">
        <v>447</v>
      </c>
      <c r="G50" s="23" t="str">
        <f t="shared" si="0"/>
        <v/>
      </c>
      <c r="H50" s="23">
        <f t="shared" si="1"/>
        <v>0</v>
      </c>
      <c r="I50" s="24" t="str">
        <f t="shared" si="2"/>
        <v/>
      </c>
      <c r="J50" s="24">
        <f t="shared" si="3"/>
        <v>0</v>
      </c>
      <c r="K50" s="24" t="str">
        <f t="shared" si="4"/>
        <v/>
      </c>
      <c r="L50" s="24" t="str">
        <f t="shared" si="5"/>
        <v/>
      </c>
      <c r="M50" s="21" t="str">
        <f t="shared" si="6"/>
        <v/>
      </c>
      <c r="N50" s="1"/>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s="25" customFormat="1" ht="11.4" customHeight="1">
      <c r="A51" s="91" t="s">
        <v>557</v>
      </c>
      <c r="B51" s="92" t="s">
        <v>350</v>
      </c>
      <c r="C51" s="109">
        <v>21</v>
      </c>
      <c r="D51" s="92" t="s">
        <v>166</v>
      </c>
      <c r="E51" s="109">
        <v>34</v>
      </c>
      <c r="F51" s="94" t="s">
        <v>413</v>
      </c>
      <c r="G51" s="23" t="str">
        <f t="shared" si="0"/>
        <v>SPC5B2</v>
      </c>
      <c r="H51" s="23">
        <f t="shared" si="1"/>
        <v>13</v>
      </c>
      <c r="I51" s="24" t="str">
        <f t="shared" si="2"/>
        <v>HSP5B2</v>
      </c>
      <c r="J51" s="24">
        <f t="shared" si="3"/>
        <v>-13</v>
      </c>
      <c r="K51" s="24" t="str">
        <f t="shared" si="4"/>
        <v/>
      </c>
      <c r="L51" s="24" t="str">
        <f t="shared" si="5"/>
        <v/>
      </c>
      <c r="M51" s="21" t="str">
        <f t="shared" si="6"/>
        <v/>
      </c>
      <c r="N51" s="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s="25" customFormat="1" ht="11.4" customHeight="1">
      <c r="A52" s="91" t="s">
        <v>557</v>
      </c>
      <c r="B52" s="92" t="s">
        <v>165</v>
      </c>
      <c r="C52" s="109">
        <v>30</v>
      </c>
      <c r="D52" s="92" t="s">
        <v>161</v>
      </c>
      <c r="E52" s="109">
        <v>24</v>
      </c>
      <c r="F52" s="94" t="s">
        <v>420</v>
      </c>
      <c r="G52" s="23" t="str">
        <f t="shared" si="0"/>
        <v>SJN5B2</v>
      </c>
      <c r="H52" s="23">
        <f t="shared" si="1"/>
        <v>6</v>
      </c>
      <c r="I52" s="24" t="str">
        <f t="shared" si="2"/>
        <v>CTK5B2</v>
      </c>
      <c r="J52" s="24">
        <f t="shared" si="3"/>
        <v>-6</v>
      </c>
      <c r="K52" s="24" t="str">
        <f t="shared" si="4"/>
        <v/>
      </c>
      <c r="L52" s="24" t="str">
        <f t="shared" si="5"/>
        <v/>
      </c>
      <c r="M52" s="21" t="str">
        <f t="shared" si="6"/>
        <v/>
      </c>
      <c r="N52" s="1"/>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s="25" customFormat="1" ht="11.4" customHeight="1">
      <c r="A53" s="91" t="s">
        <v>557</v>
      </c>
      <c r="B53" s="92" t="s">
        <v>167</v>
      </c>
      <c r="C53" s="109">
        <v>40</v>
      </c>
      <c r="D53" s="92" t="s">
        <v>349</v>
      </c>
      <c r="E53" s="109">
        <v>29</v>
      </c>
      <c r="F53" s="94" t="s">
        <v>425</v>
      </c>
      <c r="G53" s="23" t="str">
        <f t="shared" si="0"/>
        <v>STM5B2</v>
      </c>
      <c r="H53" s="23">
        <f t="shared" si="1"/>
        <v>11</v>
      </c>
      <c r="I53" s="24" t="str">
        <f t="shared" si="2"/>
        <v>HSP5B1</v>
      </c>
      <c r="J53" s="24">
        <f t="shared" si="3"/>
        <v>-11</v>
      </c>
      <c r="K53" s="24" t="str">
        <f t="shared" si="4"/>
        <v/>
      </c>
      <c r="L53" s="24" t="str">
        <f t="shared" si="5"/>
        <v/>
      </c>
      <c r="M53" s="21" t="str">
        <f t="shared" si="6"/>
        <v/>
      </c>
      <c r="N53" s="1"/>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s="25" customFormat="1" ht="11.4" customHeight="1">
      <c r="A54" s="91" t="s">
        <v>558</v>
      </c>
      <c r="B54" s="92" t="s">
        <v>217</v>
      </c>
      <c r="C54" s="109">
        <v>5</v>
      </c>
      <c r="D54" s="92" t="s">
        <v>163</v>
      </c>
      <c r="E54" s="109">
        <v>25</v>
      </c>
      <c r="F54" s="94" t="s">
        <v>419</v>
      </c>
      <c r="G54" s="23" t="str">
        <f t="shared" si="0"/>
        <v>JUD5B2</v>
      </c>
      <c r="H54" s="23">
        <f t="shared" si="1"/>
        <v>15</v>
      </c>
      <c r="I54" s="24" t="str">
        <f t="shared" si="2"/>
        <v>SCS5B1</v>
      </c>
      <c r="J54" s="24">
        <f t="shared" si="3"/>
        <v>-15</v>
      </c>
      <c r="K54" s="24" t="str">
        <f t="shared" si="4"/>
        <v/>
      </c>
      <c r="L54" s="24" t="str">
        <f t="shared" si="5"/>
        <v/>
      </c>
      <c r="M54" s="21" t="str">
        <f t="shared" si="6"/>
        <v/>
      </c>
      <c r="N54" s="1"/>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s="25" customFormat="1" ht="11.4" customHeight="1">
      <c r="A55" s="91" t="s">
        <v>558</v>
      </c>
      <c r="B55" s="92" t="s">
        <v>351</v>
      </c>
      <c r="C55" s="109">
        <v>15</v>
      </c>
      <c r="D55" s="92" t="s">
        <v>154</v>
      </c>
      <c r="E55" s="109">
        <v>0</v>
      </c>
      <c r="F55" s="94" t="s">
        <v>421</v>
      </c>
      <c r="G55" s="23" t="str">
        <f t="shared" si="0"/>
        <v>JOE5B2</v>
      </c>
      <c r="H55" s="23">
        <f t="shared" si="1"/>
        <v>15</v>
      </c>
      <c r="I55" s="24" t="str">
        <f t="shared" si="2"/>
        <v>JUD5B1</v>
      </c>
      <c r="J55" s="24">
        <f t="shared" si="3"/>
        <v>-15</v>
      </c>
      <c r="K55" s="24" t="str">
        <f t="shared" si="4"/>
        <v/>
      </c>
      <c r="L55" s="24" t="str">
        <f t="shared" si="5"/>
        <v/>
      </c>
      <c r="M55" s="21" t="str">
        <f t="shared" si="6"/>
        <v>JUD5B1</v>
      </c>
      <c r="N55" s="1"/>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s="25" customFormat="1" ht="11.4" customHeight="1">
      <c r="A56" s="91" t="s">
        <v>558</v>
      </c>
      <c r="B56" s="92" t="s">
        <v>265</v>
      </c>
      <c r="C56" s="109">
        <v>15</v>
      </c>
      <c r="D56" s="92" t="s">
        <v>160</v>
      </c>
      <c r="E56" s="109">
        <v>0</v>
      </c>
      <c r="F56" s="94" t="s">
        <v>530</v>
      </c>
      <c r="G56" s="23" t="str">
        <f t="shared" si="0"/>
        <v>NDA5B1</v>
      </c>
      <c r="H56" s="23">
        <f t="shared" si="1"/>
        <v>15</v>
      </c>
      <c r="I56" s="24" t="str">
        <f t="shared" si="2"/>
        <v>BRG5B2</v>
      </c>
      <c r="J56" s="24">
        <f t="shared" si="3"/>
        <v>-15</v>
      </c>
      <c r="K56" s="24" t="str">
        <f t="shared" si="4"/>
        <v/>
      </c>
      <c r="L56" s="24" t="str">
        <f t="shared" si="5"/>
        <v/>
      </c>
      <c r="M56" s="21" t="str">
        <f t="shared" si="6"/>
        <v>BRG5B2</v>
      </c>
      <c r="N56" s="1"/>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row r="57" spans="1:62" s="25" customFormat="1" ht="11.4" customHeight="1">
      <c r="A57" s="91" t="s">
        <v>558</v>
      </c>
      <c r="B57" s="92" t="s">
        <v>157</v>
      </c>
      <c r="C57" s="109">
        <v>13</v>
      </c>
      <c r="D57" s="92" t="s">
        <v>295</v>
      </c>
      <c r="E57" s="109">
        <v>18</v>
      </c>
      <c r="F57" s="94" t="s">
        <v>420</v>
      </c>
      <c r="G57" s="23" t="str">
        <f t="shared" si="0"/>
        <v>NDA5B2</v>
      </c>
      <c r="H57" s="23">
        <f t="shared" si="1"/>
        <v>5</v>
      </c>
      <c r="I57" s="24" t="str">
        <f t="shared" si="2"/>
        <v>SJN5B1</v>
      </c>
      <c r="J57" s="24">
        <f t="shared" si="3"/>
        <v>-5</v>
      </c>
      <c r="K57" s="24" t="str">
        <f t="shared" si="4"/>
        <v/>
      </c>
      <c r="L57" s="24" t="str">
        <f t="shared" si="5"/>
        <v/>
      </c>
      <c r="M57" s="21" t="str">
        <f t="shared" si="6"/>
        <v/>
      </c>
      <c r="N57" s="1"/>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row>
    <row r="58" spans="1:62" s="25" customFormat="1" ht="11.4" customHeight="1">
      <c r="A58" s="91" t="s">
        <v>592</v>
      </c>
      <c r="B58" s="92" t="s">
        <v>150</v>
      </c>
      <c r="C58" s="109">
        <v>18</v>
      </c>
      <c r="D58" s="92" t="s">
        <v>155</v>
      </c>
      <c r="E58" s="109">
        <v>22</v>
      </c>
      <c r="F58" s="94" t="s">
        <v>418</v>
      </c>
      <c r="G58" s="23" t="str">
        <f t="shared" si="0"/>
        <v>OLA5B1</v>
      </c>
      <c r="H58" s="23">
        <f t="shared" si="1"/>
        <v>4</v>
      </c>
      <c r="I58" s="24" t="str">
        <f t="shared" si="2"/>
        <v>BRG5B1</v>
      </c>
      <c r="J58" s="24">
        <f t="shared" si="3"/>
        <v>-4</v>
      </c>
      <c r="K58" s="24" t="str">
        <f t="shared" si="4"/>
        <v/>
      </c>
      <c r="L58" s="24" t="str">
        <f t="shared" si="5"/>
        <v/>
      </c>
      <c r="M58" s="21" t="str">
        <f t="shared" si="6"/>
        <v/>
      </c>
      <c r="N58" s="1"/>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row>
    <row r="59" spans="1:62" s="25" customFormat="1" ht="11.4" customHeight="1">
      <c r="A59" s="91" t="s">
        <v>592</v>
      </c>
      <c r="B59" s="92" t="s">
        <v>164</v>
      </c>
      <c r="C59" s="109">
        <v>28</v>
      </c>
      <c r="D59" s="92" t="s">
        <v>267</v>
      </c>
      <c r="E59" s="109">
        <v>16</v>
      </c>
      <c r="F59" s="94" t="s">
        <v>415</v>
      </c>
      <c r="G59" s="23" t="str">
        <f t="shared" si="0"/>
        <v>OLA5B2</v>
      </c>
      <c r="H59" s="23">
        <f t="shared" si="1"/>
        <v>12</v>
      </c>
      <c r="I59" s="24" t="str">
        <f t="shared" si="2"/>
        <v>JUD5B3</v>
      </c>
      <c r="J59" s="24">
        <f t="shared" si="3"/>
        <v>-12</v>
      </c>
      <c r="K59" s="24" t="str">
        <f t="shared" si="4"/>
        <v/>
      </c>
      <c r="L59" s="24" t="str">
        <f t="shared" si="5"/>
        <v/>
      </c>
      <c r="M59" s="21" t="str">
        <f t="shared" si="6"/>
        <v/>
      </c>
      <c r="N59" s="1"/>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row>
    <row r="60" spans="1:62" s="25" customFormat="1" ht="11.4" customHeight="1">
      <c r="A60" s="91" t="s">
        <v>592</v>
      </c>
      <c r="B60" s="92" t="s">
        <v>152</v>
      </c>
      <c r="C60" s="109">
        <v>31</v>
      </c>
      <c r="D60" s="92" t="s">
        <v>153</v>
      </c>
      <c r="E60" s="109">
        <v>11</v>
      </c>
      <c r="F60" s="94" t="s">
        <v>414</v>
      </c>
      <c r="G60" s="23" t="str">
        <f t="shared" si="0"/>
        <v>IHM5B1</v>
      </c>
      <c r="H60" s="23">
        <f t="shared" si="1"/>
        <v>15</v>
      </c>
      <c r="I60" s="24" t="str">
        <f t="shared" si="2"/>
        <v>JOE5B1</v>
      </c>
      <c r="J60" s="24">
        <f t="shared" si="3"/>
        <v>-15</v>
      </c>
      <c r="K60" s="24" t="str">
        <f t="shared" si="4"/>
        <v/>
      </c>
      <c r="L60" s="24" t="str">
        <f t="shared" si="5"/>
        <v/>
      </c>
      <c r="M60" s="21" t="str">
        <f t="shared" si="6"/>
        <v/>
      </c>
      <c r="N60" s="1"/>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row>
    <row r="61" spans="1:62" s="25" customFormat="1" ht="11.4" customHeight="1">
      <c r="A61" s="91" t="s">
        <v>611</v>
      </c>
      <c r="B61" s="92" t="s">
        <v>151</v>
      </c>
      <c r="C61" s="109">
        <v>16</v>
      </c>
      <c r="D61" s="92" t="s">
        <v>158</v>
      </c>
      <c r="E61" s="109">
        <v>36</v>
      </c>
      <c r="F61" s="94" t="s">
        <v>410</v>
      </c>
      <c r="G61" s="23" t="str">
        <f t="shared" si="0"/>
        <v>SPC5B1</v>
      </c>
      <c r="H61" s="23">
        <f t="shared" si="1"/>
        <v>15</v>
      </c>
      <c r="I61" s="24" t="str">
        <f t="shared" si="2"/>
        <v>CTK5B1</v>
      </c>
      <c r="J61" s="24">
        <f t="shared" si="3"/>
        <v>-15</v>
      </c>
      <c r="K61" s="24" t="str">
        <f t="shared" si="4"/>
        <v/>
      </c>
      <c r="L61" s="24" t="str">
        <f t="shared" si="5"/>
        <v/>
      </c>
      <c r="M61" s="21" t="str">
        <f t="shared" si="6"/>
        <v/>
      </c>
      <c r="N61" s="1"/>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row>
    <row r="62" spans="1:62" s="25" customFormat="1" ht="11.4" customHeight="1">
      <c r="A62" s="91" t="s">
        <v>611</v>
      </c>
      <c r="B62" s="92" t="s">
        <v>646</v>
      </c>
      <c r="C62" s="109">
        <v>0</v>
      </c>
      <c r="D62" s="92" t="s">
        <v>159</v>
      </c>
      <c r="E62" s="109">
        <v>15</v>
      </c>
      <c r="F62" s="94" t="s">
        <v>415</v>
      </c>
      <c r="G62" s="23" t="str">
        <f t="shared" si="0"/>
        <v>STM5B1</v>
      </c>
      <c r="H62" s="23">
        <f t="shared" si="1"/>
        <v>15</v>
      </c>
      <c r="I62" s="24" t="str">
        <f t="shared" si="2"/>
        <v>OLA5B3</v>
      </c>
      <c r="J62" s="24">
        <f t="shared" si="3"/>
        <v>-15</v>
      </c>
      <c r="K62" s="24" t="str">
        <f t="shared" si="4"/>
        <v/>
      </c>
      <c r="L62" s="24" t="str">
        <f t="shared" si="5"/>
        <v/>
      </c>
      <c r="M62" s="21" t="str">
        <f t="shared" si="6"/>
        <v>OLA5B3</v>
      </c>
      <c r="N62" s="1"/>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row>
    <row r="63" spans="1:62" s="25" customFormat="1" ht="11.4" customHeight="1">
      <c r="A63" s="91" t="s">
        <v>462</v>
      </c>
      <c r="B63" s="92" t="s">
        <v>299</v>
      </c>
      <c r="C63" s="109">
        <v>0</v>
      </c>
      <c r="D63" s="92" t="s">
        <v>217</v>
      </c>
      <c r="E63" s="109">
        <v>0</v>
      </c>
      <c r="F63" s="94" t="s">
        <v>447</v>
      </c>
      <c r="G63" s="23" t="str">
        <f t="shared" si="0"/>
        <v/>
      </c>
      <c r="H63" s="23">
        <f t="shared" si="1"/>
        <v>0</v>
      </c>
      <c r="I63" s="24" t="str">
        <f t="shared" si="2"/>
        <v/>
      </c>
      <c r="J63" s="24">
        <f t="shared" si="3"/>
        <v>0</v>
      </c>
      <c r="K63" s="24" t="str">
        <f t="shared" si="4"/>
        <v/>
      </c>
      <c r="L63" s="24" t="str">
        <f t="shared" si="5"/>
        <v/>
      </c>
      <c r="M63" s="21" t="str">
        <f t="shared" si="6"/>
        <v/>
      </c>
      <c r="N63" s="1"/>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row>
    <row r="64" spans="1:62" s="25" customFormat="1" ht="11.4" customHeight="1">
      <c r="A64" s="91" t="s">
        <v>560</v>
      </c>
      <c r="B64" s="92" t="s">
        <v>163</v>
      </c>
      <c r="C64" s="109">
        <v>33</v>
      </c>
      <c r="D64" s="92" t="s">
        <v>349</v>
      </c>
      <c r="E64" s="109">
        <v>13</v>
      </c>
      <c r="F64" s="94" t="s">
        <v>422</v>
      </c>
      <c r="G64" s="23" t="str">
        <f t="shared" si="0"/>
        <v>JUD5B2</v>
      </c>
      <c r="H64" s="23">
        <f t="shared" si="1"/>
        <v>15</v>
      </c>
      <c r="I64" s="24" t="str">
        <f t="shared" si="2"/>
        <v>HSP5B1</v>
      </c>
      <c r="J64" s="24">
        <f t="shared" si="3"/>
        <v>-15</v>
      </c>
      <c r="K64" s="24" t="str">
        <f t="shared" si="4"/>
        <v/>
      </c>
      <c r="L64" s="24" t="str">
        <f t="shared" si="5"/>
        <v/>
      </c>
      <c r="M64" s="21" t="str">
        <f t="shared" si="6"/>
        <v/>
      </c>
      <c r="N64" s="1"/>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row>
    <row r="65" spans="1:62" s="25" customFormat="1" ht="11.4" customHeight="1">
      <c r="A65" s="91" t="s">
        <v>560</v>
      </c>
      <c r="B65" s="92" t="s">
        <v>165</v>
      </c>
      <c r="C65" s="109">
        <v>26</v>
      </c>
      <c r="D65" s="92" t="s">
        <v>647</v>
      </c>
      <c r="E65" s="109">
        <v>6</v>
      </c>
      <c r="F65" s="94" t="s">
        <v>420</v>
      </c>
      <c r="G65" s="23" t="str">
        <f t="shared" si="0"/>
        <v>SJN5B2</v>
      </c>
      <c r="H65" s="23">
        <f t="shared" si="1"/>
        <v>15</v>
      </c>
      <c r="I65" s="24" t="str">
        <f t="shared" si="2"/>
        <v>STM5B3</v>
      </c>
      <c r="J65" s="24">
        <f t="shared" si="3"/>
        <v>-15</v>
      </c>
      <c r="K65" s="24" t="str">
        <f t="shared" si="4"/>
        <v/>
      </c>
      <c r="L65" s="24" t="str">
        <f t="shared" si="5"/>
        <v/>
      </c>
      <c r="M65" s="21" t="str">
        <f t="shared" si="6"/>
        <v/>
      </c>
      <c r="N65" s="1"/>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row>
    <row r="66" spans="1:62" s="25" customFormat="1" ht="11.4" customHeight="1">
      <c r="A66" s="91" t="s">
        <v>561</v>
      </c>
      <c r="B66" s="92" t="s">
        <v>150</v>
      </c>
      <c r="C66" s="109">
        <v>24</v>
      </c>
      <c r="D66" s="92" t="s">
        <v>154</v>
      </c>
      <c r="E66" s="109">
        <v>25</v>
      </c>
      <c r="F66" s="94" t="s">
        <v>418</v>
      </c>
      <c r="G66" s="23" t="str">
        <f t="shared" si="0"/>
        <v>JUD5B1</v>
      </c>
      <c r="H66" s="23">
        <f t="shared" si="1"/>
        <v>1</v>
      </c>
      <c r="I66" s="24" t="str">
        <f t="shared" si="2"/>
        <v>BRG5B1</v>
      </c>
      <c r="J66" s="24">
        <f t="shared" si="3"/>
        <v>-1</v>
      </c>
      <c r="K66" s="24" t="str">
        <f t="shared" si="4"/>
        <v/>
      </c>
      <c r="L66" s="24" t="str">
        <f t="shared" si="5"/>
        <v/>
      </c>
      <c r="M66" s="21" t="str">
        <f t="shared" si="6"/>
        <v/>
      </c>
      <c r="N66" s="1"/>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row>
    <row r="67" spans="1:62" s="25" customFormat="1" ht="11.4" customHeight="1">
      <c r="A67" s="91" t="s">
        <v>561</v>
      </c>
      <c r="B67" s="92" t="s">
        <v>267</v>
      </c>
      <c r="C67" s="109">
        <v>18</v>
      </c>
      <c r="D67" s="92" t="s">
        <v>152</v>
      </c>
      <c r="E67" s="109">
        <v>26</v>
      </c>
      <c r="F67" s="94" t="s">
        <v>422</v>
      </c>
      <c r="G67" s="23" t="str">
        <f t="shared" si="0"/>
        <v>IHM5B1</v>
      </c>
      <c r="H67" s="23">
        <f t="shared" si="1"/>
        <v>8</v>
      </c>
      <c r="I67" s="24" t="str">
        <f t="shared" si="2"/>
        <v>JUD5B3</v>
      </c>
      <c r="J67" s="24">
        <f t="shared" si="3"/>
        <v>-8</v>
      </c>
      <c r="K67" s="24" t="str">
        <f t="shared" si="4"/>
        <v/>
      </c>
      <c r="L67" s="24" t="str">
        <f t="shared" si="5"/>
        <v/>
      </c>
      <c r="M67" s="21" t="str">
        <f t="shared" si="6"/>
        <v/>
      </c>
      <c r="N67" s="1"/>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row>
    <row r="68" spans="1:62" s="25" customFormat="1" ht="11.4" customHeight="1">
      <c r="A68" s="91" t="s">
        <v>593</v>
      </c>
      <c r="B68" s="92" t="s">
        <v>160</v>
      </c>
      <c r="C68" s="109">
        <v>21</v>
      </c>
      <c r="D68" s="92" t="s">
        <v>166</v>
      </c>
      <c r="E68" s="109">
        <v>35</v>
      </c>
      <c r="F68" s="94" t="s">
        <v>418</v>
      </c>
      <c r="G68" s="23" t="str">
        <f t="shared" si="0"/>
        <v>SPC5B2</v>
      </c>
      <c r="H68" s="23">
        <f t="shared" si="1"/>
        <v>14</v>
      </c>
      <c r="I68" s="24" t="str">
        <f t="shared" si="2"/>
        <v>BRG5B2</v>
      </c>
      <c r="J68" s="24">
        <f t="shared" si="3"/>
        <v>-14</v>
      </c>
      <c r="K68" s="24" t="str">
        <f t="shared" si="4"/>
        <v/>
      </c>
      <c r="L68" s="24" t="str">
        <f t="shared" si="5"/>
        <v/>
      </c>
      <c r="M68" s="21" t="str">
        <f t="shared" si="6"/>
        <v/>
      </c>
      <c r="N68" s="1"/>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row>
    <row r="69" spans="1:62" s="25" customFormat="1" ht="11.4" customHeight="1">
      <c r="A69" s="91" t="s">
        <v>593</v>
      </c>
      <c r="B69" s="92" t="s">
        <v>350</v>
      </c>
      <c r="C69" s="109">
        <v>32</v>
      </c>
      <c r="D69" s="92" t="s">
        <v>646</v>
      </c>
      <c r="E69" s="109">
        <v>21</v>
      </c>
      <c r="F69" s="94" t="s">
        <v>413</v>
      </c>
      <c r="G69" s="23" t="str">
        <f t="shared" si="0"/>
        <v>HSP5B2</v>
      </c>
      <c r="H69" s="23">
        <f t="shared" si="1"/>
        <v>11</v>
      </c>
      <c r="I69" s="24" t="str">
        <f t="shared" si="2"/>
        <v>OLA5B3</v>
      </c>
      <c r="J69" s="24">
        <f t="shared" si="3"/>
        <v>-11</v>
      </c>
      <c r="K69" s="24" t="str">
        <f t="shared" si="4"/>
        <v/>
      </c>
      <c r="L69" s="24" t="str">
        <f t="shared" si="5"/>
        <v/>
      </c>
      <c r="M69" s="21" t="str">
        <f t="shared" si="6"/>
        <v/>
      </c>
      <c r="N69" s="1"/>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row>
    <row r="70" spans="1:62" s="25" customFormat="1" ht="11.4" customHeight="1">
      <c r="A70" s="91" t="s">
        <v>593</v>
      </c>
      <c r="B70" s="92" t="s">
        <v>153</v>
      </c>
      <c r="C70" s="109">
        <v>26</v>
      </c>
      <c r="D70" s="92" t="s">
        <v>155</v>
      </c>
      <c r="E70" s="109">
        <v>13</v>
      </c>
      <c r="F70" s="94" t="s">
        <v>421</v>
      </c>
      <c r="G70" s="23" t="str">
        <f t="shared" si="0"/>
        <v>JOE5B1</v>
      </c>
      <c r="H70" s="23">
        <f t="shared" si="1"/>
        <v>13</v>
      </c>
      <c r="I70" s="24" t="str">
        <f t="shared" si="2"/>
        <v>OLA5B1</v>
      </c>
      <c r="J70" s="24">
        <f t="shared" si="3"/>
        <v>-13</v>
      </c>
      <c r="K70" s="24" t="str">
        <f t="shared" si="4"/>
        <v/>
      </c>
      <c r="L70" s="24" t="str">
        <f t="shared" si="5"/>
        <v/>
      </c>
      <c r="M70" s="21" t="str">
        <f t="shared" si="6"/>
        <v/>
      </c>
      <c r="N70" s="1"/>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row>
    <row r="71" spans="1:62" s="25" customFormat="1" ht="11.4" customHeight="1">
      <c r="A71" s="91" t="s">
        <v>593</v>
      </c>
      <c r="B71" s="92" t="s">
        <v>159</v>
      </c>
      <c r="C71" s="109">
        <v>12</v>
      </c>
      <c r="D71" s="92" t="s">
        <v>295</v>
      </c>
      <c r="E71" s="109">
        <v>20</v>
      </c>
      <c r="F71" s="94" t="s">
        <v>425</v>
      </c>
      <c r="G71" s="23" t="str">
        <f t="shared" si="0"/>
        <v>NDA5B2</v>
      </c>
      <c r="H71" s="23">
        <f t="shared" si="1"/>
        <v>8</v>
      </c>
      <c r="I71" s="24" t="str">
        <f t="shared" si="2"/>
        <v>STM5B1</v>
      </c>
      <c r="J71" s="24">
        <f t="shared" si="3"/>
        <v>-8</v>
      </c>
      <c r="K71" s="24" t="str">
        <f t="shared" si="4"/>
        <v/>
      </c>
      <c r="L71" s="24" t="str">
        <f t="shared" si="5"/>
        <v/>
      </c>
      <c r="M71" s="21" t="str">
        <f t="shared" si="6"/>
        <v/>
      </c>
      <c r="N71" s="1"/>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row>
    <row r="72" spans="1:62" s="25" customFormat="1" ht="11.4" customHeight="1">
      <c r="A72" s="91" t="s">
        <v>463</v>
      </c>
      <c r="B72" s="92" t="s">
        <v>158</v>
      </c>
      <c r="C72" s="109">
        <v>30</v>
      </c>
      <c r="D72" s="92" t="s">
        <v>164</v>
      </c>
      <c r="E72" s="109">
        <v>16</v>
      </c>
      <c r="F72" s="94" t="s">
        <v>423</v>
      </c>
      <c r="G72" s="23" t="str">
        <f t="shared" si="0"/>
        <v>SPC5B1</v>
      </c>
      <c r="H72" s="23">
        <f t="shared" si="1"/>
        <v>14</v>
      </c>
      <c r="I72" s="24" t="str">
        <f t="shared" si="2"/>
        <v>OLA5B2</v>
      </c>
      <c r="J72" s="24">
        <f t="shared" si="3"/>
        <v>-14</v>
      </c>
      <c r="K72" s="24" t="str">
        <f t="shared" si="4"/>
        <v/>
      </c>
      <c r="L72" s="24" t="str">
        <f t="shared" si="5"/>
        <v/>
      </c>
      <c r="M72" s="21" t="str">
        <f t="shared" si="6"/>
        <v/>
      </c>
      <c r="N72" s="1"/>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row>
    <row r="73" spans="1:62" s="25" customFormat="1" ht="11.4" customHeight="1">
      <c r="A73" s="91" t="s">
        <v>463</v>
      </c>
      <c r="B73" s="92" t="s">
        <v>167</v>
      </c>
      <c r="C73" s="109">
        <v>15</v>
      </c>
      <c r="D73" s="92" t="s">
        <v>265</v>
      </c>
      <c r="E73" s="109">
        <v>14</v>
      </c>
      <c r="F73" s="94" t="s">
        <v>425</v>
      </c>
      <c r="G73" s="23" t="str">
        <f t="shared" si="0"/>
        <v>STM5B2</v>
      </c>
      <c r="H73" s="23">
        <f t="shared" si="1"/>
        <v>1</v>
      </c>
      <c r="I73" s="24" t="str">
        <f t="shared" si="2"/>
        <v>NDA5B1</v>
      </c>
      <c r="J73" s="24">
        <f t="shared" si="3"/>
        <v>-1</v>
      </c>
      <c r="K73" s="24" t="str">
        <f t="shared" si="4"/>
        <v/>
      </c>
      <c r="L73" s="24" t="str">
        <f t="shared" si="5"/>
        <v/>
      </c>
      <c r="M73" s="21" t="str">
        <f t="shared" si="6"/>
        <v/>
      </c>
      <c r="N73" s="1"/>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row>
    <row r="74" spans="1:62" s="25" customFormat="1" ht="11.4" customHeight="1">
      <c r="A74" s="91" t="s">
        <v>465</v>
      </c>
      <c r="B74" s="92" t="s">
        <v>151</v>
      </c>
      <c r="C74" s="109">
        <v>42</v>
      </c>
      <c r="D74" s="92" t="s">
        <v>157</v>
      </c>
      <c r="E74" s="109">
        <v>16</v>
      </c>
      <c r="F74" s="94" t="s">
        <v>410</v>
      </c>
      <c r="G74" s="23" t="str">
        <f t="shared" si="0"/>
        <v>CTK5B1</v>
      </c>
      <c r="H74" s="23">
        <f t="shared" si="1"/>
        <v>15</v>
      </c>
      <c r="I74" s="24" t="str">
        <f t="shared" si="2"/>
        <v>SJN5B1</v>
      </c>
      <c r="J74" s="24">
        <f t="shared" si="3"/>
        <v>-15</v>
      </c>
      <c r="K74" s="24" t="str">
        <f t="shared" si="4"/>
        <v/>
      </c>
      <c r="L74" s="24" t="str">
        <f t="shared" si="5"/>
        <v/>
      </c>
      <c r="M74" s="21" t="str">
        <f t="shared" si="6"/>
        <v/>
      </c>
      <c r="N74" s="1"/>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row>
    <row r="75" spans="1:62" s="25" customFormat="1" ht="11.4" customHeight="1">
      <c r="A75" s="91" t="s">
        <v>466</v>
      </c>
      <c r="B75" s="92" t="s">
        <v>161</v>
      </c>
      <c r="C75" s="109">
        <v>22</v>
      </c>
      <c r="D75" s="92" t="s">
        <v>351</v>
      </c>
      <c r="E75" s="109">
        <v>31</v>
      </c>
      <c r="F75" s="94" t="s">
        <v>410</v>
      </c>
      <c r="G75" s="23" t="str">
        <f t="shared" si="0"/>
        <v>JOE5B2</v>
      </c>
      <c r="H75" s="23">
        <f t="shared" si="1"/>
        <v>9</v>
      </c>
      <c r="I75" s="24" t="str">
        <f t="shared" si="2"/>
        <v>CTK5B2</v>
      </c>
      <c r="J75" s="24">
        <f t="shared" si="3"/>
        <v>-9</v>
      </c>
      <c r="K75" s="24" t="str">
        <f t="shared" si="4"/>
        <v/>
      </c>
      <c r="L75" s="24" t="str">
        <f t="shared" si="5"/>
        <v/>
      </c>
      <c r="M75" s="21" t="str">
        <f t="shared" si="6"/>
        <v/>
      </c>
      <c r="N75" s="1"/>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row>
    <row r="76" spans="1:62" s="25" customFormat="1" ht="11.4" customHeight="1">
      <c r="A76" s="91" t="s">
        <v>469</v>
      </c>
      <c r="B76" s="92" t="s">
        <v>299</v>
      </c>
      <c r="C76" s="109">
        <v>0</v>
      </c>
      <c r="D76" s="92" t="s">
        <v>349</v>
      </c>
      <c r="E76" s="109">
        <v>0</v>
      </c>
      <c r="F76" s="94" t="s">
        <v>447</v>
      </c>
      <c r="G76" s="23" t="str">
        <f t="shared" si="0"/>
        <v/>
      </c>
      <c r="H76" s="23">
        <f t="shared" si="1"/>
        <v>0</v>
      </c>
      <c r="I76" s="24" t="str">
        <f t="shared" si="2"/>
        <v/>
      </c>
      <c r="J76" s="24">
        <f t="shared" si="3"/>
        <v>0</v>
      </c>
      <c r="K76" s="24" t="str">
        <f t="shared" si="4"/>
        <v/>
      </c>
      <c r="L76" s="24" t="str">
        <f t="shared" si="5"/>
        <v/>
      </c>
      <c r="M76" s="21" t="str">
        <f t="shared" si="6"/>
        <v/>
      </c>
      <c r="N76" s="1"/>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row>
    <row r="77" spans="1:62" s="25" customFormat="1" ht="11.4" customHeight="1">
      <c r="A77" s="91" t="s">
        <v>595</v>
      </c>
      <c r="B77" s="92" t="s">
        <v>350</v>
      </c>
      <c r="C77" s="109">
        <v>23</v>
      </c>
      <c r="D77" s="92" t="s">
        <v>295</v>
      </c>
      <c r="E77" s="109">
        <v>38</v>
      </c>
      <c r="F77" s="94" t="s">
        <v>413</v>
      </c>
      <c r="G77" s="23" t="str">
        <f t="shared" si="0"/>
        <v>NDA5B2</v>
      </c>
      <c r="H77" s="23">
        <f t="shared" si="1"/>
        <v>15</v>
      </c>
      <c r="I77" s="24" t="str">
        <f t="shared" si="2"/>
        <v>HSP5B2</v>
      </c>
      <c r="J77" s="24">
        <f t="shared" si="3"/>
        <v>-15</v>
      </c>
      <c r="K77" s="24" t="str">
        <f t="shared" si="4"/>
        <v/>
      </c>
      <c r="L77" s="24" t="str">
        <f t="shared" si="5"/>
        <v/>
      </c>
      <c r="M77" s="21" t="str">
        <f t="shared" si="6"/>
        <v/>
      </c>
      <c r="N77" s="1"/>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row>
    <row r="78" spans="1:62" s="25" customFormat="1" ht="11.4" customHeight="1">
      <c r="A78" s="91" t="s">
        <v>595</v>
      </c>
      <c r="B78" s="92" t="s">
        <v>166</v>
      </c>
      <c r="C78" s="109">
        <v>52</v>
      </c>
      <c r="D78" s="92" t="s">
        <v>167</v>
      </c>
      <c r="E78" s="109">
        <v>13</v>
      </c>
      <c r="F78" s="94" t="s">
        <v>423</v>
      </c>
      <c r="G78" s="23" t="str">
        <f t="shared" si="0"/>
        <v>SPC5B2</v>
      </c>
      <c r="H78" s="23">
        <f t="shared" si="1"/>
        <v>15</v>
      </c>
      <c r="I78" s="24" t="str">
        <f t="shared" si="2"/>
        <v>STM5B2</v>
      </c>
      <c r="J78" s="24">
        <f t="shared" si="3"/>
        <v>-15</v>
      </c>
      <c r="K78" s="24" t="str">
        <f t="shared" si="4"/>
        <v/>
      </c>
      <c r="L78" s="24" t="str">
        <f t="shared" si="5"/>
        <v/>
      </c>
      <c r="M78" s="21" t="str">
        <f t="shared" si="6"/>
        <v/>
      </c>
      <c r="N78" s="1"/>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row>
    <row r="79" spans="1:62" s="25" customFormat="1" ht="11.4" customHeight="1">
      <c r="A79" s="91" t="s">
        <v>596</v>
      </c>
      <c r="B79" s="92" t="s">
        <v>152</v>
      </c>
      <c r="C79" s="109">
        <v>19</v>
      </c>
      <c r="D79" s="92" t="s">
        <v>158</v>
      </c>
      <c r="E79" s="109">
        <v>27</v>
      </c>
      <c r="F79" s="94" t="s">
        <v>414</v>
      </c>
      <c r="G79" s="23" t="str">
        <f t="shared" si="0"/>
        <v>SPC5B1</v>
      </c>
      <c r="H79" s="23">
        <f t="shared" si="1"/>
        <v>8</v>
      </c>
      <c r="I79" s="24" t="str">
        <f t="shared" si="2"/>
        <v>IHM5B1</v>
      </c>
      <c r="J79" s="24">
        <f t="shared" si="3"/>
        <v>-8</v>
      </c>
      <c r="K79" s="24" t="str">
        <f t="shared" si="4"/>
        <v/>
      </c>
      <c r="L79" s="24" t="str">
        <f t="shared" si="5"/>
        <v/>
      </c>
      <c r="M79" s="21" t="str">
        <f t="shared" si="6"/>
        <v/>
      </c>
      <c r="N79" s="1"/>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row>
    <row r="80" spans="1:62" s="25" customFormat="1" ht="11.4" customHeight="1">
      <c r="A80" s="91" t="s">
        <v>596</v>
      </c>
      <c r="B80" s="92" t="s">
        <v>153</v>
      </c>
      <c r="C80" s="109">
        <v>16</v>
      </c>
      <c r="D80" s="92" t="s">
        <v>267</v>
      </c>
      <c r="E80" s="109">
        <v>49</v>
      </c>
      <c r="F80" s="94" t="s">
        <v>421</v>
      </c>
      <c r="G80" s="23" t="str">
        <f t="shared" si="0"/>
        <v>JUD5B3</v>
      </c>
      <c r="H80" s="23">
        <f t="shared" si="1"/>
        <v>15</v>
      </c>
      <c r="I80" s="24" t="str">
        <f t="shared" si="2"/>
        <v>JOE5B1</v>
      </c>
      <c r="J80" s="24">
        <f t="shared" si="3"/>
        <v>-15</v>
      </c>
      <c r="K80" s="24" t="str">
        <f t="shared" si="4"/>
        <v/>
      </c>
      <c r="L80" s="24" t="str">
        <f t="shared" si="5"/>
        <v/>
      </c>
      <c r="M80" s="21" t="str">
        <f t="shared" si="6"/>
        <v/>
      </c>
      <c r="N80" s="1"/>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row>
    <row r="81" spans="1:62" s="25" customFormat="1" ht="11.4" customHeight="1">
      <c r="A81" s="91" t="s">
        <v>596</v>
      </c>
      <c r="B81" s="92" t="s">
        <v>154</v>
      </c>
      <c r="C81" s="109">
        <v>32</v>
      </c>
      <c r="D81" s="92" t="s">
        <v>155</v>
      </c>
      <c r="E81" s="109">
        <v>21</v>
      </c>
      <c r="F81" s="94" t="s">
        <v>422</v>
      </c>
      <c r="G81" s="23" t="str">
        <f t="shared" si="0"/>
        <v>JUD5B1</v>
      </c>
      <c r="H81" s="23">
        <f t="shared" si="1"/>
        <v>11</v>
      </c>
      <c r="I81" s="24" t="str">
        <f t="shared" si="2"/>
        <v>OLA5B1</v>
      </c>
      <c r="J81" s="24">
        <f t="shared" si="3"/>
        <v>-11</v>
      </c>
      <c r="K81" s="24" t="str">
        <f t="shared" si="4"/>
        <v/>
      </c>
      <c r="L81" s="24" t="str">
        <f t="shared" si="5"/>
        <v/>
      </c>
      <c r="M81" s="21" t="str">
        <f t="shared" si="6"/>
        <v/>
      </c>
      <c r="N81" s="1"/>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row>
    <row r="82" spans="1:62" s="25" customFormat="1" ht="11.4" customHeight="1">
      <c r="A82" s="91" t="s">
        <v>597</v>
      </c>
      <c r="B82" s="92" t="s">
        <v>163</v>
      </c>
      <c r="C82" s="109">
        <v>31</v>
      </c>
      <c r="D82" s="92" t="s">
        <v>265</v>
      </c>
      <c r="E82" s="109">
        <v>12</v>
      </c>
      <c r="F82" s="94" t="s">
        <v>422</v>
      </c>
      <c r="G82" s="23" t="str">
        <f t="shared" si="0"/>
        <v>JUD5B2</v>
      </c>
      <c r="H82" s="23">
        <f t="shared" si="1"/>
        <v>15</v>
      </c>
      <c r="I82" s="24" t="str">
        <f t="shared" si="2"/>
        <v>NDA5B1</v>
      </c>
      <c r="J82" s="24">
        <f t="shared" si="3"/>
        <v>-15</v>
      </c>
      <c r="K82" s="24" t="str">
        <f t="shared" si="4"/>
        <v/>
      </c>
      <c r="L82" s="24" t="str">
        <f t="shared" si="5"/>
        <v/>
      </c>
      <c r="M82" s="21" t="str">
        <f t="shared" si="6"/>
        <v/>
      </c>
      <c r="N82" s="1"/>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row>
    <row r="83" spans="1:62" s="25" customFormat="1" ht="11.4" customHeight="1">
      <c r="A83" s="91" t="s">
        <v>597</v>
      </c>
      <c r="B83" s="92" t="s">
        <v>646</v>
      </c>
      <c r="C83" s="109">
        <v>27</v>
      </c>
      <c r="D83" s="92" t="s">
        <v>160</v>
      </c>
      <c r="E83" s="109">
        <v>29</v>
      </c>
      <c r="F83" s="94" t="s">
        <v>415</v>
      </c>
      <c r="G83" s="23" t="str">
        <f t="shared" si="0"/>
        <v>BRG5B2</v>
      </c>
      <c r="H83" s="23">
        <f t="shared" si="1"/>
        <v>2</v>
      </c>
      <c r="I83" s="24" t="str">
        <f t="shared" si="2"/>
        <v>OLA5B3</v>
      </c>
      <c r="J83" s="24">
        <f t="shared" si="3"/>
        <v>-2</v>
      </c>
      <c r="K83" s="24" t="str">
        <f t="shared" si="4"/>
        <v/>
      </c>
      <c r="L83" s="24" t="str">
        <f t="shared" si="5"/>
        <v/>
      </c>
      <c r="M83" s="21" t="str">
        <f t="shared" si="6"/>
        <v/>
      </c>
      <c r="N83" s="1"/>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row>
    <row r="84" spans="1:62" s="25" customFormat="1" ht="11.4" customHeight="1">
      <c r="A84" s="91" t="s">
        <v>597</v>
      </c>
      <c r="B84" s="92" t="s">
        <v>159</v>
      </c>
      <c r="C84" s="109">
        <v>6</v>
      </c>
      <c r="D84" s="92" t="s">
        <v>151</v>
      </c>
      <c r="E84" s="109">
        <v>18</v>
      </c>
      <c r="F84" s="94" t="s">
        <v>425</v>
      </c>
      <c r="G84" s="23" t="str">
        <f t="shared" si="0"/>
        <v>CTK5B1</v>
      </c>
      <c r="H84" s="23">
        <f t="shared" si="1"/>
        <v>12</v>
      </c>
      <c r="I84" s="24" t="str">
        <f t="shared" si="2"/>
        <v>STM5B1</v>
      </c>
      <c r="J84" s="24">
        <f t="shared" si="3"/>
        <v>-12</v>
      </c>
      <c r="K84" s="24" t="str">
        <f t="shared" si="4"/>
        <v/>
      </c>
      <c r="L84" s="24" t="str">
        <f t="shared" si="5"/>
        <v/>
      </c>
      <c r="M84" s="21" t="str">
        <f t="shared" si="6"/>
        <v/>
      </c>
      <c r="N84" s="1"/>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row>
    <row r="85" spans="1:62" s="25" customFormat="1" ht="11.4" customHeight="1">
      <c r="A85" s="91" t="s">
        <v>612</v>
      </c>
      <c r="B85" s="92" t="s">
        <v>161</v>
      </c>
      <c r="C85" s="109">
        <v>21</v>
      </c>
      <c r="D85" s="92" t="s">
        <v>150</v>
      </c>
      <c r="E85" s="109">
        <v>15</v>
      </c>
      <c r="F85" s="94" t="s">
        <v>410</v>
      </c>
      <c r="G85" s="23" t="str">
        <f t="shared" si="0"/>
        <v>CTK5B2</v>
      </c>
      <c r="H85" s="23">
        <f t="shared" si="1"/>
        <v>6</v>
      </c>
      <c r="I85" s="24" t="str">
        <f t="shared" si="2"/>
        <v>BRG5B1</v>
      </c>
      <c r="J85" s="24">
        <f t="shared" si="3"/>
        <v>-6</v>
      </c>
      <c r="K85" s="24" t="str">
        <f t="shared" si="4"/>
        <v/>
      </c>
      <c r="L85" s="24" t="str">
        <f t="shared" si="5"/>
        <v/>
      </c>
      <c r="M85" s="21" t="str">
        <f t="shared" si="6"/>
        <v/>
      </c>
      <c r="N85" s="1"/>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row>
    <row r="86" spans="1:62" s="25" customFormat="1" ht="11.4" customHeight="1">
      <c r="A86" s="91" t="s">
        <v>612</v>
      </c>
      <c r="B86" s="92" t="s">
        <v>164</v>
      </c>
      <c r="C86" s="109">
        <v>34</v>
      </c>
      <c r="D86" s="92" t="s">
        <v>157</v>
      </c>
      <c r="E86" s="109">
        <v>18</v>
      </c>
      <c r="F86" s="94" t="s">
        <v>415</v>
      </c>
      <c r="G86" s="23" t="str">
        <f t="shared" si="0"/>
        <v>OLA5B2</v>
      </c>
      <c r="H86" s="23">
        <f t="shared" si="1"/>
        <v>15</v>
      </c>
      <c r="I86" s="24" t="str">
        <f t="shared" si="2"/>
        <v>SJN5B1</v>
      </c>
      <c r="J86" s="24">
        <f t="shared" si="3"/>
        <v>-15</v>
      </c>
      <c r="K86" s="24" t="str">
        <f t="shared" si="4"/>
        <v/>
      </c>
      <c r="L86" s="24" t="str">
        <f t="shared" si="5"/>
        <v/>
      </c>
      <c r="M86" s="21" t="str">
        <f t="shared" si="6"/>
        <v/>
      </c>
      <c r="N86" s="1"/>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row>
    <row r="87" spans="1:62" s="25" customFormat="1" ht="11.4" customHeight="1">
      <c r="A87" s="91" t="s">
        <v>612</v>
      </c>
      <c r="B87" s="92" t="s">
        <v>217</v>
      </c>
      <c r="C87" s="109">
        <v>35</v>
      </c>
      <c r="D87" s="92" t="s">
        <v>165</v>
      </c>
      <c r="E87" s="109">
        <v>20</v>
      </c>
      <c r="F87" s="94" t="s">
        <v>419</v>
      </c>
      <c r="G87" s="23" t="str">
        <f t="shared" si="0"/>
        <v>SCS5B1</v>
      </c>
      <c r="H87" s="23">
        <f t="shared" si="1"/>
        <v>15</v>
      </c>
      <c r="I87" s="24" t="str">
        <f t="shared" si="2"/>
        <v>SJN5B2</v>
      </c>
      <c r="J87" s="24">
        <f t="shared" si="3"/>
        <v>-15</v>
      </c>
      <c r="K87" s="24" t="str">
        <f t="shared" si="4"/>
        <v/>
      </c>
      <c r="L87" s="24" t="str">
        <f t="shared" si="5"/>
        <v/>
      </c>
      <c r="M87" s="21" t="str">
        <f t="shared" si="6"/>
        <v/>
      </c>
      <c r="N87" s="1"/>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row>
    <row r="88" spans="1:62" s="25" customFormat="1" ht="11.4" customHeight="1">
      <c r="A88" s="91" t="s">
        <v>612</v>
      </c>
      <c r="B88" s="92" t="s">
        <v>647</v>
      </c>
      <c r="C88" s="109">
        <v>17</v>
      </c>
      <c r="D88" s="92" t="s">
        <v>351</v>
      </c>
      <c r="E88" s="109">
        <v>26</v>
      </c>
      <c r="F88" s="94" t="s">
        <v>425</v>
      </c>
      <c r="G88" s="23" t="str">
        <f t="shared" si="0"/>
        <v>JOE5B2</v>
      </c>
      <c r="H88" s="23">
        <f t="shared" si="1"/>
        <v>9</v>
      </c>
      <c r="I88" s="24" t="str">
        <f t="shared" si="2"/>
        <v>STM5B3</v>
      </c>
      <c r="J88" s="24">
        <f t="shared" si="3"/>
        <v>-9</v>
      </c>
      <c r="K88" s="24" t="str">
        <f t="shared" si="4"/>
        <v/>
      </c>
      <c r="L88" s="24" t="str">
        <f t="shared" si="5"/>
        <v/>
      </c>
      <c r="M88" s="21" t="str">
        <f t="shared" si="6"/>
        <v/>
      </c>
      <c r="N88" s="1"/>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row>
    <row r="89" spans="1:62" s="25" customFormat="1" ht="11.4" customHeight="1">
      <c r="A89" s="91" t="s">
        <v>476</v>
      </c>
      <c r="B89" s="92" t="s">
        <v>299</v>
      </c>
      <c r="C89" s="109">
        <v>0</v>
      </c>
      <c r="D89" s="92" t="s">
        <v>265</v>
      </c>
      <c r="E89" s="109">
        <v>0</v>
      </c>
      <c r="F89" s="94" t="s">
        <v>447</v>
      </c>
      <c r="G89" s="23" t="str">
        <f t="shared" si="0"/>
        <v/>
      </c>
      <c r="H89" s="23">
        <f t="shared" si="1"/>
        <v>0</v>
      </c>
      <c r="I89" s="24" t="str">
        <f t="shared" si="2"/>
        <v/>
      </c>
      <c r="J89" s="24">
        <f t="shared" si="3"/>
        <v>0</v>
      </c>
      <c r="K89" s="24" t="str">
        <f t="shared" si="4"/>
        <v/>
      </c>
      <c r="L89" s="24" t="str">
        <f t="shared" si="5"/>
        <v/>
      </c>
      <c r="M89" s="21" t="str">
        <f t="shared" si="6"/>
        <v/>
      </c>
      <c r="N89" s="1"/>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row>
    <row r="90" spans="1:62" s="25" customFormat="1" ht="11.4" customHeight="1">
      <c r="A90" s="91" t="s">
        <v>477</v>
      </c>
      <c r="B90" s="92" t="s">
        <v>349</v>
      </c>
      <c r="C90" s="109">
        <v>20</v>
      </c>
      <c r="D90" s="92" t="s">
        <v>165</v>
      </c>
      <c r="E90" s="109">
        <v>28</v>
      </c>
      <c r="F90" s="94" t="s">
        <v>413</v>
      </c>
      <c r="G90" s="23" t="str">
        <f t="shared" si="0"/>
        <v>SJN5B2</v>
      </c>
      <c r="H90" s="23">
        <f t="shared" si="1"/>
        <v>8</v>
      </c>
      <c r="I90" s="24" t="str">
        <f t="shared" si="2"/>
        <v>HSP5B1</v>
      </c>
      <c r="J90" s="24">
        <f t="shared" si="3"/>
        <v>-8</v>
      </c>
      <c r="K90" s="24" t="str">
        <f t="shared" si="4"/>
        <v/>
      </c>
      <c r="L90" s="24" t="str">
        <f t="shared" si="5"/>
        <v/>
      </c>
      <c r="M90" s="21" t="str">
        <f t="shared" si="6"/>
        <v/>
      </c>
      <c r="N90" s="1"/>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row>
    <row r="91" spans="1:62" s="25" customFormat="1" ht="11.4" customHeight="1">
      <c r="A91" s="91" t="s">
        <v>477</v>
      </c>
      <c r="B91" s="92" t="s">
        <v>164</v>
      </c>
      <c r="C91" s="109">
        <v>36</v>
      </c>
      <c r="D91" s="92" t="s">
        <v>159</v>
      </c>
      <c r="E91" s="109">
        <v>15</v>
      </c>
      <c r="F91" s="94" t="s">
        <v>415</v>
      </c>
      <c r="G91" s="23" t="str">
        <f t="shared" si="0"/>
        <v>OLA5B2</v>
      </c>
      <c r="H91" s="23">
        <f t="shared" si="1"/>
        <v>15</v>
      </c>
      <c r="I91" s="24" t="str">
        <f t="shared" si="2"/>
        <v>STM5B1</v>
      </c>
      <c r="J91" s="24">
        <f t="shared" si="3"/>
        <v>-15</v>
      </c>
      <c r="K91" s="24" t="str">
        <f t="shared" si="4"/>
        <v/>
      </c>
      <c r="L91" s="24" t="str">
        <f t="shared" si="5"/>
        <v/>
      </c>
      <c r="M91" s="21" t="str">
        <f t="shared" si="6"/>
        <v/>
      </c>
      <c r="N91" s="1"/>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row>
    <row r="92" spans="1:62" s="25" customFormat="1" ht="11.4" customHeight="1">
      <c r="A92" s="91" t="s">
        <v>562</v>
      </c>
      <c r="B92" s="92" t="s">
        <v>155</v>
      </c>
      <c r="C92" s="109">
        <v>21</v>
      </c>
      <c r="D92" s="92" t="s">
        <v>161</v>
      </c>
      <c r="E92" s="109">
        <v>26</v>
      </c>
      <c r="F92" s="94" t="s">
        <v>415</v>
      </c>
      <c r="G92" s="23" t="str">
        <f t="shared" si="0"/>
        <v>CTK5B2</v>
      </c>
      <c r="H92" s="23">
        <f t="shared" si="1"/>
        <v>5</v>
      </c>
      <c r="I92" s="24" t="str">
        <f t="shared" si="2"/>
        <v>OLA5B1</v>
      </c>
      <c r="J92" s="24">
        <f t="shared" si="3"/>
        <v>-5</v>
      </c>
      <c r="K92" s="24" t="str">
        <f t="shared" si="4"/>
        <v/>
      </c>
      <c r="L92" s="24" t="str">
        <f t="shared" si="5"/>
        <v/>
      </c>
      <c r="M92" s="21" t="str">
        <f t="shared" si="6"/>
        <v/>
      </c>
      <c r="N92" s="1"/>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row>
    <row r="93" spans="1:62" s="25" customFormat="1" ht="11.4" customHeight="1">
      <c r="A93" s="91" t="s">
        <v>563</v>
      </c>
      <c r="B93" s="92" t="s">
        <v>151</v>
      </c>
      <c r="C93" s="109">
        <v>30</v>
      </c>
      <c r="D93" s="92" t="s">
        <v>350</v>
      </c>
      <c r="E93" s="109">
        <v>13</v>
      </c>
      <c r="F93" s="94" t="s">
        <v>410</v>
      </c>
      <c r="G93" s="23" t="str">
        <f t="shared" si="0"/>
        <v>CTK5B1</v>
      </c>
      <c r="H93" s="23">
        <f t="shared" si="1"/>
        <v>15</v>
      </c>
      <c r="I93" s="24" t="str">
        <f t="shared" si="2"/>
        <v>HSP5B2</v>
      </c>
      <c r="J93" s="24">
        <f t="shared" si="3"/>
        <v>-15</v>
      </c>
      <c r="K93" s="24" t="str">
        <f t="shared" si="4"/>
        <v/>
      </c>
      <c r="L93" s="24" t="str">
        <f t="shared" si="5"/>
        <v/>
      </c>
      <c r="M93" s="21" t="str">
        <f t="shared" si="6"/>
        <v/>
      </c>
      <c r="N93" s="1"/>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row>
    <row r="94" spans="1:62" s="25" customFormat="1" ht="11.4" customHeight="1">
      <c r="A94" s="91" t="s">
        <v>563</v>
      </c>
      <c r="B94" s="92" t="s">
        <v>153</v>
      </c>
      <c r="C94" s="109">
        <v>24</v>
      </c>
      <c r="D94" s="92" t="s">
        <v>154</v>
      </c>
      <c r="E94" s="109">
        <v>31</v>
      </c>
      <c r="F94" s="94" t="s">
        <v>421</v>
      </c>
      <c r="G94" s="23" t="str">
        <f t="shared" si="0"/>
        <v>JUD5B1</v>
      </c>
      <c r="H94" s="23">
        <f t="shared" si="1"/>
        <v>7</v>
      </c>
      <c r="I94" s="24" t="str">
        <f t="shared" si="2"/>
        <v>JOE5B1</v>
      </c>
      <c r="J94" s="24">
        <f t="shared" si="3"/>
        <v>-7</v>
      </c>
      <c r="K94" s="24" t="str">
        <f t="shared" si="4"/>
        <v/>
      </c>
      <c r="L94" s="24" t="str">
        <f t="shared" si="5"/>
        <v/>
      </c>
      <c r="M94" s="21" t="str">
        <f t="shared" si="6"/>
        <v/>
      </c>
      <c r="N94" s="1"/>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row>
    <row r="95" spans="1:62" s="25" customFormat="1" ht="11.4" customHeight="1">
      <c r="A95" s="91" t="s">
        <v>563</v>
      </c>
      <c r="B95" s="92" t="s">
        <v>163</v>
      </c>
      <c r="C95" s="109">
        <v>27</v>
      </c>
      <c r="D95" s="92" t="s">
        <v>166</v>
      </c>
      <c r="E95" s="109">
        <v>39</v>
      </c>
      <c r="F95" s="94" t="s">
        <v>422</v>
      </c>
      <c r="G95" s="23" t="str">
        <f t="shared" si="0"/>
        <v>SPC5B2</v>
      </c>
      <c r="H95" s="23">
        <f t="shared" si="1"/>
        <v>12</v>
      </c>
      <c r="I95" s="24" t="str">
        <f t="shared" si="2"/>
        <v>JUD5B2</v>
      </c>
      <c r="J95" s="24">
        <f t="shared" si="3"/>
        <v>-12</v>
      </c>
      <c r="K95" s="24" t="str">
        <f t="shared" si="4"/>
        <v/>
      </c>
      <c r="L95" s="24" t="str">
        <f t="shared" si="5"/>
        <v/>
      </c>
      <c r="M95" s="21" t="str">
        <f t="shared" si="6"/>
        <v/>
      </c>
      <c r="N95" s="1"/>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row>
    <row r="96" spans="1:62" s="25" customFormat="1" ht="11.4" customHeight="1">
      <c r="A96" s="91" t="s">
        <v>598</v>
      </c>
      <c r="B96" s="92" t="s">
        <v>150</v>
      </c>
      <c r="C96" s="109">
        <v>16</v>
      </c>
      <c r="D96" s="92" t="s">
        <v>647</v>
      </c>
      <c r="E96" s="109">
        <v>4</v>
      </c>
      <c r="F96" s="94" t="s">
        <v>418</v>
      </c>
      <c r="G96" s="23" t="str">
        <f t="shared" si="0"/>
        <v>BRG5B1</v>
      </c>
      <c r="H96" s="23">
        <f t="shared" si="1"/>
        <v>12</v>
      </c>
      <c r="I96" s="24" t="str">
        <f t="shared" si="2"/>
        <v>STM5B3</v>
      </c>
      <c r="J96" s="24">
        <f t="shared" si="3"/>
        <v>-12</v>
      </c>
      <c r="K96" s="24" t="str">
        <f t="shared" si="4"/>
        <v/>
      </c>
      <c r="L96" s="24" t="str">
        <f t="shared" si="5"/>
        <v/>
      </c>
      <c r="M96" s="21" t="str">
        <f t="shared" si="6"/>
        <v/>
      </c>
      <c r="N96" s="1"/>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row>
    <row r="97" spans="1:62" s="25" customFormat="1" ht="11.4" customHeight="1">
      <c r="A97" s="91" t="s">
        <v>598</v>
      </c>
      <c r="B97" s="92" t="s">
        <v>351</v>
      </c>
      <c r="C97" s="109">
        <v>26</v>
      </c>
      <c r="D97" s="92" t="s">
        <v>217</v>
      </c>
      <c r="E97" s="109">
        <v>25</v>
      </c>
      <c r="F97" s="94" t="s">
        <v>421</v>
      </c>
      <c r="G97" s="23" t="str">
        <f t="shared" si="0"/>
        <v>JOE5B2</v>
      </c>
      <c r="H97" s="23">
        <f t="shared" si="1"/>
        <v>1</v>
      </c>
      <c r="I97" s="24" t="str">
        <f t="shared" si="2"/>
        <v>SCS5B1</v>
      </c>
      <c r="J97" s="24">
        <f t="shared" si="3"/>
        <v>-1</v>
      </c>
      <c r="K97" s="24" t="str">
        <f t="shared" si="4"/>
        <v/>
      </c>
      <c r="L97" s="24" t="str">
        <f t="shared" si="5"/>
        <v/>
      </c>
      <c r="M97" s="21" t="str">
        <f t="shared" si="6"/>
        <v/>
      </c>
      <c r="N97" s="1"/>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row>
    <row r="98" spans="1:62" s="25" customFormat="1" ht="11.4" customHeight="1">
      <c r="A98" s="91" t="s">
        <v>598</v>
      </c>
      <c r="B98" s="92" t="s">
        <v>157</v>
      </c>
      <c r="C98" s="109">
        <v>12</v>
      </c>
      <c r="D98" s="92" t="s">
        <v>152</v>
      </c>
      <c r="E98" s="109">
        <v>18</v>
      </c>
      <c r="F98" s="94" t="s">
        <v>420</v>
      </c>
      <c r="G98" s="23" t="str">
        <f t="shared" si="0"/>
        <v>IHM5B1</v>
      </c>
      <c r="H98" s="23">
        <f t="shared" si="1"/>
        <v>6</v>
      </c>
      <c r="I98" s="24" t="str">
        <f t="shared" si="2"/>
        <v>SJN5B1</v>
      </c>
      <c r="J98" s="24">
        <f t="shared" si="3"/>
        <v>-6</v>
      </c>
      <c r="K98" s="24" t="str">
        <f t="shared" si="4"/>
        <v/>
      </c>
      <c r="L98" s="24" t="str">
        <f t="shared" si="5"/>
        <v/>
      </c>
      <c r="M98" s="21" t="str">
        <f t="shared" si="6"/>
        <v/>
      </c>
      <c r="N98" s="1"/>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row>
    <row r="99" spans="1:62" s="25" customFormat="1" ht="11.4" customHeight="1">
      <c r="A99" s="91" t="s">
        <v>599</v>
      </c>
      <c r="B99" s="92" t="s">
        <v>295</v>
      </c>
      <c r="C99" s="109">
        <v>26</v>
      </c>
      <c r="D99" s="92" t="s">
        <v>160</v>
      </c>
      <c r="E99" s="109">
        <v>28</v>
      </c>
      <c r="F99" s="94" t="s">
        <v>530</v>
      </c>
      <c r="G99" s="23" t="str">
        <f t="shared" si="0"/>
        <v>BRG5B2</v>
      </c>
      <c r="H99" s="23">
        <f t="shared" si="1"/>
        <v>2</v>
      </c>
      <c r="I99" s="24" t="str">
        <f t="shared" si="2"/>
        <v>NDA5B2</v>
      </c>
      <c r="J99" s="24">
        <f t="shared" si="3"/>
        <v>-2</v>
      </c>
      <c r="K99" s="24" t="str">
        <f t="shared" si="4"/>
        <v/>
      </c>
      <c r="L99" s="24" t="str">
        <f t="shared" si="5"/>
        <v/>
      </c>
      <c r="M99" s="21" t="str">
        <f t="shared" si="6"/>
        <v/>
      </c>
      <c r="N99" s="1"/>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row>
    <row r="100" spans="1:62" s="25" customFormat="1" ht="11.4" customHeight="1">
      <c r="A100" s="91" t="s">
        <v>599</v>
      </c>
      <c r="B100" s="92" t="s">
        <v>167</v>
      </c>
      <c r="C100" s="109">
        <v>25</v>
      </c>
      <c r="D100" s="92" t="s">
        <v>646</v>
      </c>
      <c r="E100" s="109">
        <v>20</v>
      </c>
      <c r="F100" s="94" t="s">
        <v>425</v>
      </c>
      <c r="G100" s="23" t="str">
        <f t="shared" si="0"/>
        <v>STM5B2</v>
      </c>
      <c r="H100" s="23">
        <f t="shared" si="1"/>
        <v>5</v>
      </c>
      <c r="I100" s="24" t="str">
        <f t="shared" si="2"/>
        <v>OLA5B3</v>
      </c>
      <c r="J100" s="24">
        <f t="shared" si="3"/>
        <v>-5</v>
      </c>
      <c r="K100" s="24" t="str">
        <f t="shared" si="4"/>
        <v/>
      </c>
      <c r="L100" s="24" t="str">
        <f t="shared" si="5"/>
        <v/>
      </c>
      <c r="M100" s="21" t="str">
        <f t="shared" si="6"/>
        <v/>
      </c>
      <c r="N100" s="1"/>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row>
    <row r="101" spans="1:62" s="25" customFormat="1" ht="11.4" customHeight="1">
      <c r="A101" s="91" t="s">
        <v>613</v>
      </c>
      <c r="B101" s="92" t="s">
        <v>158</v>
      </c>
      <c r="C101" s="109">
        <v>27</v>
      </c>
      <c r="D101" s="92" t="s">
        <v>267</v>
      </c>
      <c r="E101" s="109">
        <v>16</v>
      </c>
      <c r="F101" s="94" t="s">
        <v>423</v>
      </c>
      <c r="G101" s="23" t="str">
        <f t="shared" si="0"/>
        <v>SPC5B1</v>
      </c>
      <c r="H101" s="23">
        <f t="shared" si="1"/>
        <v>11</v>
      </c>
      <c r="I101" s="24" t="str">
        <f t="shared" si="2"/>
        <v>JUD5B3</v>
      </c>
      <c r="J101" s="24">
        <f t="shared" si="3"/>
        <v>-11</v>
      </c>
      <c r="K101" s="24" t="str">
        <f t="shared" si="4"/>
        <v/>
      </c>
      <c r="L101" s="24" t="str">
        <f t="shared" si="5"/>
        <v/>
      </c>
      <c r="M101" s="21" t="str">
        <f t="shared" si="6"/>
        <v/>
      </c>
      <c r="N101" s="1"/>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row>
    <row r="102" spans="1:62" s="25" customFormat="1" ht="11.4" customHeight="1">
      <c r="A102" s="91" t="s">
        <v>482</v>
      </c>
      <c r="B102" s="92" t="s">
        <v>299</v>
      </c>
      <c r="C102" s="109">
        <v>0</v>
      </c>
      <c r="D102" s="92" t="s">
        <v>166</v>
      </c>
      <c r="E102" s="109">
        <v>0</v>
      </c>
      <c r="F102" s="94" t="s">
        <v>447</v>
      </c>
      <c r="G102" s="23" t="str">
        <f t="shared" ref="G102:G165" si="7">IF(C102&lt;&gt;E102,IF(C102&gt;E102,B102,D102),"")</f>
        <v/>
      </c>
      <c r="H102" s="23">
        <f t="shared" ref="H102:H165" si="8">IF(C102&gt;E102,IF(SUM(C102-E102)&gt;15,15,SUM(C102-E102)),IF(SUM(E102-C102)&gt;15,15,SUM(E102-C102)))</f>
        <v>0</v>
      </c>
      <c r="I102" s="24" t="str">
        <f t="shared" ref="I102:I165" si="9">IF(C102&lt;&gt;E102,IF(C102&lt;E102,B102,D102),"")</f>
        <v/>
      </c>
      <c r="J102" s="24">
        <f t="shared" ref="J102:J165" si="10">IF(C102&lt;E102,IF(SUM(C102-E102)&lt;-15,-15,SUM(C102-E102)),IF(SUM(E102-C102)&lt;-15,-15,SUM(E102-C102)))</f>
        <v>0</v>
      </c>
      <c r="K102" s="24" t="str">
        <f t="shared" ref="K102:K165" si="11">IF(C102&lt;&gt;0,IF(C102=E102,B102,""),"")</f>
        <v/>
      </c>
      <c r="L102" s="24" t="str">
        <f t="shared" ref="L102:L165" si="12">IF(C102&lt;&gt;0,IF(C102=E102,D102,""),"")</f>
        <v/>
      </c>
      <c r="M102" s="21" t="str">
        <f t="shared" ref="M102:M165" si="13">IF(C102=15,IF(E102=0,D102,""),IF(E102=15,IF(C102=0,B102,""),""))</f>
        <v/>
      </c>
      <c r="N102" s="1"/>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row>
    <row r="103" spans="1:62" s="25" customFormat="1" ht="11.4" customHeight="1">
      <c r="A103" s="91" t="s">
        <v>564</v>
      </c>
      <c r="B103" s="92" t="s">
        <v>158</v>
      </c>
      <c r="C103" s="109">
        <v>30</v>
      </c>
      <c r="D103" s="92" t="s">
        <v>153</v>
      </c>
      <c r="E103" s="109">
        <v>22</v>
      </c>
      <c r="F103" s="94" t="s">
        <v>423</v>
      </c>
      <c r="G103" s="23" t="str">
        <f t="shared" si="7"/>
        <v>SPC5B1</v>
      </c>
      <c r="H103" s="23">
        <f t="shared" si="8"/>
        <v>8</v>
      </c>
      <c r="I103" s="24" t="str">
        <f t="shared" si="9"/>
        <v>JOE5B1</v>
      </c>
      <c r="J103" s="24">
        <f t="shared" si="10"/>
        <v>-8</v>
      </c>
      <c r="K103" s="24" t="str">
        <f t="shared" si="11"/>
        <v/>
      </c>
      <c r="L103" s="24" t="str">
        <f t="shared" si="12"/>
        <v/>
      </c>
      <c r="M103" s="21" t="str">
        <f t="shared" si="13"/>
        <v/>
      </c>
      <c r="N103" s="1"/>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row>
    <row r="104" spans="1:62" s="25" customFormat="1" ht="11.4" customHeight="1">
      <c r="A104" s="91" t="s">
        <v>600</v>
      </c>
      <c r="B104" s="92" t="s">
        <v>152</v>
      </c>
      <c r="C104" s="109">
        <v>21</v>
      </c>
      <c r="D104" s="92" t="s">
        <v>159</v>
      </c>
      <c r="E104" s="109">
        <v>13</v>
      </c>
      <c r="F104" s="94" t="s">
        <v>414</v>
      </c>
      <c r="G104" s="23" t="str">
        <f t="shared" si="7"/>
        <v>IHM5B1</v>
      </c>
      <c r="H104" s="23">
        <f t="shared" si="8"/>
        <v>8</v>
      </c>
      <c r="I104" s="24" t="str">
        <f t="shared" si="9"/>
        <v>STM5B1</v>
      </c>
      <c r="J104" s="24">
        <f t="shared" si="10"/>
        <v>-8</v>
      </c>
      <c r="K104" s="24" t="str">
        <f t="shared" si="11"/>
        <v/>
      </c>
      <c r="L104" s="24" t="str">
        <f t="shared" si="12"/>
        <v/>
      </c>
      <c r="M104" s="21" t="str">
        <f t="shared" si="13"/>
        <v/>
      </c>
      <c r="N104" s="1"/>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row>
    <row r="105" spans="1:62" ht="11.4" customHeight="1">
      <c r="A105" s="91" t="s">
        <v>600</v>
      </c>
      <c r="B105" s="92" t="s">
        <v>351</v>
      </c>
      <c r="C105" s="109">
        <v>32</v>
      </c>
      <c r="D105" s="92" t="s">
        <v>349</v>
      </c>
      <c r="E105" s="109">
        <v>16</v>
      </c>
      <c r="F105" s="94" t="s">
        <v>421</v>
      </c>
      <c r="G105" s="23" t="str">
        <f t="shared" si="7"/>
        <v>JOE5B2</v>
      </c>
      <c r="H105" s="23">
        <f t="shared" si="8"/>
        <v>15</v>
      </c>
      <c r="I105" s="24" t="str">
        <f t="shared" si="9"/>
        <v>HSP5B1</v>
      </c>
      <c r="J105" s="24">
        <f t="shared" si="10"/>
        <v>-15</v>
      </c>
      <c r="K105" s="24" t="str">
        <f t="shared" si="11"/>
        <v/>
      </c>
      <c r="L105" s="24" t="str">
        <f t="shared" si="12"/>
        <v/>
      </c>
      <c r="M105" s="21" t="str">
        <f t="shared" si="13"/>
        <v/>
      </c>
      <c r="N105" s="1"/>
    </row>
    <row r="106" spans="1:62" ht="11.4" customHeight="1">
      <c r="A106" s="91" t="s">
        <v>600</v>
      </c>
      <c r="B106" s="92" t="s">
        <v>163</v>
      </c>
      <c r="C106" s="109">
        <v>52</v>
      </c>
      <c r="D106" s="92" t="s">
        <v>646</v>
      </c>
      <c r="E106" s="109">
        <v>17</v>
      </c>
      <c r="F106" s="94" t="s">
        <v>422</v>
      </c>
      <c r="G106" s="23" t="str">
        <f t="shared" si="7"/>
        <v>JUD5B2</v>
      </c>
      <c r="H106" s="23">
        <f t="shared" si="8"/>
        <v>15</v>
      </c>
      <c r="I106" s="24" t="str">
        <f t="shared" si="9"/>
        <v>OLA5B3</v>
      </c>
      <c r="J106" s="24">
        <f t="shared" si="10"/>
        <v>-15</v>
      </c>
      <c r="K106" s="24" t="str">
        <f t="shared" si="11"/>
        <v/>
      </c>
      <c r="L106" s="24" t="str">
        <f t="shared" si="12"/>
        <v/>
      </c>
      <c r="M106" s="21" t="str">
        <f t="shared" si="13"/>
        <v/>
      </c>
      <c r="N106" s="1"/>
    </row>
    <row r="107" spans="1:62" ht="11.4" customHeight="1">
      <c r="A107" s="91" t="s">
        <v>600</v>
      </c>
      <c r="B107" s="92" t="s">
        <v>295</v>
      </c>
      <c r="C107" s="109">
        <v>13</v>
      </c>
      <c r="D107" s="92" t="s">
        <v>167</v>
      </c>
      <c r="E107" s="109">
        <v>16</v>
      </c>
      <c r="F107" s="94" t="s">
        <v>614</v>
      </c>
      <c r="G107" s="23" t="str">
        <f t="shared" si="7"/>
        <v>STM5B2</v>
      </c>
      <c r="H107" s="23">
        <f t="shared" si="8"/>
        <v>3</v>
      </c>
      <c r="I107" s="24" t="str">
        <f t="shared" si="9"/>
        <v>NDA5B2</v>
      </c>
      <c r="J107" s="24">
        <f t="shared" si="10"/>
        <v>-3</v>
      </c>
      <c r="K107" s="24" t="str">
        <f t="shared" si="11"/>
        <v/>
      </c>
      <c r="L107" s="24" t="str">
        <f t="shared" si="12"/>
        <v/>
      </c>
      <c r="M107" s="21" t="str">
        <f t="shared" si="13"/>
        <v/>
      </c>
      <c r="N107" s="1"/>
    </row>
    <row r="108" spans="1:62" ht="11.4" customHeight="1">
      <c r="A108" s="91" t="s">
        <v>600</v>
      </c>
      <c r="B108" s="92" t="s">
        <v>165</v>
      </c>
      <c r="C108" s="109">
        <v>27</v>
      </c>
      <c r="D108" s="92" t="s">
        <v>265</v>
      </c>
      <c r="E108" s="109">
        <v>8</v>
      </c>
      <c r="F108" s="94" t="s">
        <v>420</v>
      </c>
      <c r="G108" s="23" t="str">
        <f t="shared" si="7"/>
        <v>SJN5B2</v>
      </c>
      <c r="H108" s="23">
        <f t="shared" si="8"/>
        <v>15</v>
      </c>
      <c r="I108" s="24" t="str">
        <f t="shared" si="9"/>
        <v>NDA5B1</v>
      </c>
      <c r="J108" s="24">
        <f t="shared" si="10"/>
        <v>-15</v>
      </c>
      <c r="K108" s="24" t="str">
        <f t="shared" si="11"/>
        <v/>
      </c>
      <c r="L108" s="24" t="str">
        <f t="shared" si="12"/>
        <v/>
      </c>
      <c r="M108" s="21" t="str">
        <f t="shared" si="13"/>
        <v/>
      </c>
      <c r="N108" s="1"/>
    </row>
    <row r="109" spans="1:62" ht="11.4" customHeight="1">
      <c r="A109" s="91" t="s">
        <v>601</v>
      </c>
      <c r="B109" s="92" t="s">
        <v>267</v>
      </c>
      <c r="C109" s="109">
        <v>37</v>
      </c>
      <c r="D109" s="92" t="s">
        <v>157</v>
      </c>
      <c r="E109" s="109">
        <v>17</v>
      </c>
      <c r="F109" s="94" t="s">
        <v>422</v>
      </c>
      <c r="G109" s="23" t="str">
        <f t="shared" si="7"/>
        <v>JUD5B3</v>
      </c>
      <c r="H109" s="23">
        <f t="shared" si="8"/>
        <v>15</v>
      </c>
      <c r="I109" s="24" t="str">
        <f t="shared" si="9"/>
        <v>SJN5B1</v>
      </c>
      <c r="J109" s="24">
        <f t="shared" si="10"/>
        <v>-15</v>
      </c>
      <c r="K109" s="24" t="str">
        <f t="shared" si="11"/>
        <v/>
      </c>
      <c r="L109" s="24" t="str">
        <f t="shared" si="12"/>
        <v/>
      </c>
      <c r="M109" s="21" t="str">
        <f t="shared" si="13"/>
        <v/>
      </c>
      <c r="N109" s="1"/>
    </row>
    <row r="110" spans="1:62" ht="11.4" customHeight="1">
      <c r="A110" s="91" t="s">
        <v>601</v>
      </c>
      <c r="B110" s="92" t="s">
        <v>164</v>
      </c>
      <c r="C110" s="109">
        <v>22</v>
      </c>
      <c r="D110" s="92" t="s">
        <v>350</v>
      </c>
      <c r="E110" s="109">
        <v>3</v>
      </c>
      <c r="F110" s="94" t="s">
        <v>415</v>
      </c>
      <c r="G110" s="23" t="str">
        <f t="shared" si="7"/>
        <v>OLA5B2</v>
      </c>
      <c r="H110" s="23">
        <f t="shared" si="8"/>
        <v>15</v>
      </c>
      <c r="I110" s="24" t="str">
        <f t="shared" si="9"/>
        <v>HSP5B2</v>
      </c>
      <c r="J110" s="24">
        <f t="shared" si="10"/>
        <v>-15</v>
      </c>
      <c r="K110" s="24" t="str">
        <f t="shared" si="11"/>
        <v/>
      </c>
      <c r="L110" s="24" t="str">
        <f t="shared" si="12"/>
        <v/>
      </c>
      <c r="M110" s="21" t="str">
        <f t="shared" si="13"/>
        <v/>
      </c>
      <c r="N110" s="1"/>
    </row>
    <row r="111" spans="1:62" ht="11.4" customHeight="1">
      <c r="A111" s="91" t="s">
        <v>483</v>
      </c>
      <c r="B111" s="92" t="s">
        <v>160</v>
      </c>
      <c r="C111" s="109">
        <v>21</v>
      </c>
      <c r="D111" s="92" t="s">
        <v>151</v>
      </c>
      <c r="E111" s="109">
        <v>28</v>
      </c>
      <c r="F111" s="94" t="s">
        <v>418</v>
      </c>
      <c r="G111" s="23" t="str">
        <f t="shared" si="7"/>
        <v>CTK5B1</v>
      </c>
      <c r="H111" s="23">
        <f t="shared" si="8"/>
        <v>7</v>
      </c>
      <c r="I111" s="24" t="str">
        <f t="shared" si="9"/>
        <v>BRG5B2</v>
      </c>
      <c r="J111" s="24">
        <f t="shared" si="10"/>
        <v>-7</v>
      </c>
      <c r="K111" s="24" t="str">
        <f t="shared" si="11"/>
        <v/>
      </c>
      <c r="L111" s="24" t="str">
        <f t="shared" si="12"/>
        <v/>
      </c>
      <c r="M111" s="21" t="str">
        <f t="shared" si="13"/>
        <v/>
      </c>
      <c r="N111" s="1"/>
    </row>
    <row r="112" spans="1:62" ht="11.4" customHeight="1">
      <c r="A112" s="91" t="s">
        <v>483</v>
      </c>
      <c r="B112" s="92" t="s">
        <v>154</v>
      </c>
      <c r="C112" s="109">
        <v>24</v>
      </c>
      <c r="D112" s="92" t="s">
        <v>161</v>
      </c>
      <c r="E112" s="109">
        <v>16</v>
      </c>
      <c r="F112" s="94" t="s">
        <v>422</v>
      </c>
      <c r="G112" s="23" t="str">
        <f t="shared" si="7"/>
        <v>JUD5B1</v>
      </c>
      <c r="H112" s="23">
        <f t="shared" si="8"/>
        <v>8</v>
      </c>
      <c r="I112" s="24" t="str">
        <f t="shared" si="9"/>
        <v>CTK5B2</v>
      </c>
      <c r="J112" s="24">
        <f t="shared" si="10"/>
        <v>-8</v>
      </c>
      <c r="K112" s="24" t="str">
        <f t="shared" si="11"/>
        <v/>
      </c>
      <c r="L112" s="24" t="str">
        <f t="shared" si="12"/>
        <v/>
      </c>
      <c r="M112" s="21" t="str">
        <f t="shared" si="13"/>
        <v/>
      </c>
      <c r="N112" s="1"/>
    </row>
    <row r="113" spans="1:14" ht="11.4" customHeight="1">
      <c r="A113" s="91" t="s">
        <v>483</v>
      </c>
      <c r="B113" s="92" t="s">
        <v>155</v>
      </c>
      <c r="C113" s="109">
        <v>21</v>
      </c>
      <c r="D113" s="92" t="s">
        <v>647</v>
      </c>
      <c r="E113" s="109">
        <v>4</v>
      </c>
      <c r="F113" s="94" t="s">
        <v>415</v>
      </c>
      <c r="G113" s="23" t="str">
        <f t="shared" si="7"/>
        <v>OLA5B1</v>
      </c>
      <c r="H113" s="23">
        <f t="shared" si="8"/>
        <v>15</v>
      </c>
      <c r="I113" s="24" t="str">
        <f t="shared" si="9"/>
        <v>STM5B3</v>
      </c>
      <c r="J113" s="24">
        <f t="shared" si="10"/>
        <v>-15</v>
      </c>
      <c r="K113" s="24" t="str">
        <f t="shared" si="11"/>
        <v/>
      </c>
      <c r="L113" s="24" t="str">
        <f t="shared" si="12"/>
        <v/>
      </c>
      <c r="M113" s="21" t="str">
        <f t="shared" si="13"/>
        <v/>
      </c>
      <c r="N113" s="1"/>
    </row>
    <row r="114" spans="1:14" ht="11.4" customHeight="1">
      <c r="A114" s="91" t="s">
        <v>484</v>
      </c>
      <c r="B114" s="92" t="s">
        <v>150</v>
      </c>
      <c r="C114" s="109">
        <v>14</v>
      </c>
      <c r="D114" s="92" t="s">
        <v>217</v>
      </c>
      <c r="E114" s="109">
        <v>30</v>
      </c>
      <c r="F114" s="94" t="s">
        <v>418</v>
      </c>
      <c r="G114" s="23" t="str">
        <f t="shared" si="7"/>
        <v>SCS5B1</v>
      </c>
      <c r="H114" s="23">
        <f t="shared" si="8"/>
        <v>15</v>
      </c>
      <c r="I114" s="24" t="str">
        <f t="shared" si="9"/>
        <v>BRG5B1</v>
      </c>
      <c r="J114" s="24">
        <f t="shared" si="10"/>
        <v>-15</v>
      </c>
      <c r="K114" s="24" t="str">
        <f t="shared" si="11"/>
        <v/>
      </c>
      <c r="L114" s="24" t="str">
        <f t="shared" si="12"/>
        <v/>
      </c>
      <c r="M114" s="21" t="str">
        <f t="shared" si="13"/>
        <v/>
      </c>
      <c r="N114" s="1"/>
    </row>
    <row r="115" spans="1:14" ht="11.4" customHeight="1">
      <c r="A115" s="91" t="s">
        <v>488</v>
      </c>
      <c r="B115" s="92" t="s">
        <v>299</v>
      </c>
      <c r="C115" s="109">
        <v>0</v>
      </c>
      <c r="D115" s="92" t="s">
        <v>646</v>
      </c>
      <c r="E115" s="109">
        <v>0</v>
      </c>
      <c r="F115" s="94" t="s">
        <v>447</v>
      </c>
      <c r="G115" s="23" t="str">
        <f t="shared" si="7"/>
        <v/>
      </c>
      <c r="H115" s="23">
        <f t="shared" si="8"/>
        <v>0</v>
      </c>
      <c r="I115" s="24" t="str">
        <f t="shared" si="9"/>
        <v/>
      </c>
      <c r="J115" s="24">
        <f t="shared" si="10"/>
        <v>0</v>
      </c>
      <c r="K115" s="24" t="str">
        <f t="shared" si="11"/>
        <v/>
      </c>
      <c r="L115" s="24" t="str">
        <f t="shared" si="12"/>
        <v/>
      </c>
      <c r="M115" s="21" t="str">
        <f t="shared" si="13"/>
        <v/>
      </c>
      <c r="N115" s="1"/>
    </row>
    <row r="116" spans="1:14" ht="11.4" customHeight="1">
      <c r="A116" s="91" t="s">
        <v>542</v>
      </c>
      <c r="B116" s="92" t="s">
        <v>166</v>
      </c>
      <c r="C116" s="109">
        <v>38</v>
      </c>
      <c r="D116" s="92" t="s">
        <v>165</v>
      </c>
      <c r="E116" s="109">
        <v>20</v>
      </c>
      <c r="F116" s="94" t="s">
        <v>494</v>
      </c>
      <c r="G116" s="23" t="str">
        <f t="shared" si="7"/>
        <v>SPC5B2</v>
      </c>
      <c r="H116" s="23">
        <f t="shared" si="8"/>
        <v>15</v>
      </c>
      <c r="I116" s="24" t="str">
        <f t="shared" si="9"/>
        <v>SJN5B2</v>
      </c>
      <c r="J116" s="24">
        <f t="shared" si="10"/>
        <v>-15</v>
      </c>
      <c r="K116" s="24" t="str">
        <f t="shared" si="11"/>
        <v/>
      </c>
      <c r="L116" s="24" t="str">
        <f t="shared" si="12"/>
        <v/>
      </c>
      <c r="M116" s="21" t="str">
        <f t="shared" si="13"/>
        <v/>
      </c>
      <c r="N116" s="1"/>
    </row>
    <row r="117" spans="1:14" ht="11.4" customHeight="1">
      <c r="A117" s="91" t="s">
        <v>543</v>
      </c>
      <c r="B117" s="92" t="s">
        <v>267</v>
      </c>
      <c r="C117" s="109">
        <v>37</v>
      </c>
      <c r="D117" s="92" t="s">
        <v>159</v>
      </c>
      <c r="E117" s="109">
        <v>15</v>
      </c>
      <c r="F117" s="94" t="s">
        <v>422</v>
      </c>
      <c r="G117" s="23" t="str">
        <f t="shared" si="7"/>
        <v>JUD5B3</v>
      </c>
      <c r="H117" s="23">
        <f t="shared" si="8"/>
        <v>15</v>
      </c>
      <c r="I117" s="24" t="str">
        <f t="shared" si="9"/>
        <v>STM5B1</v>
      </c>
      <c r="J117" s="24">
        <f t="shared" si="10"/>
        <v>-15</v>
      </c>
      <c r="K117" s="24" t="str">
        <f t="shared" si="11"/>
        <v/>
      </c>
      <c r="L117" s="24" t="str">
        <f t="shared" si="12"/>
        <v/>
      </c>
      <c r="M117" s="21" t="str">
        <f t="shared" si="13"/>
        <v/>
      </c>
      <c r="N117" s="1"/>
    </row>
    <row r="118" spans="1:14" ht="11.4" customHeight="1">
      <c r="A118" s="91" t="s">
        <v>567</v>
      </c>
      <c r="B118" s="92" t="s">
        <v>349</v>
      </c>
      <c r="C118" s="109">
        <v>26</v>
      </c>
      <c r="D118" s="92" t="s">
        <v>150</v>
      </c>
      <c r="E118" s="109">
        <v>30</v>
      </c>
      <c r="F118" s="94" t="s">
        <v>413</v>
      </c>
      <c r="G118" s="23" t="str">
        <f t="shared" si="7"/>
        <v>BRG5B1</v>
      </c>
      <c r="H118" s="23">
        <f t="shared" si="8"/>
        <v>4</v>
      </c>
      <c r="I118" s="24" t="str">
        <f t="shared" si="9"/>
        <v>HSP5B1</v>
      </c>
      <c r="J118" s="24">
        <f t="shared" si="10"/>
        <v>-4</v>
      </c>
      <c r="K118" s="24" t="str">
        <f t="shared" si="11"/>
        <v/>
      </c>
      <c r="L118" s="24" t="str">
        <f t="shared" si="12"/>
        <v/>
      </c>
      <c r="M118" s="21" t="str">
        <f t="shared" si="13"/>
        <v/>
      </c>
      <c r="N118" s="1"/>
    </row>
    <row r="119" spans="1:14" ht="11.4" customHeight="1">
      <c r="A119" s="91" t="s">
        <v>567</v>
      </c>
      <c r="B119" s="92" t="s">
        <v>157</v>
      </c>
      <c r="C119" s="109">
        <v>2</v>
      </c>
      <c r="D119" s="92" t="s">
        <v>158</v>
      </c>
      <c r="E119" s="109">
        <v>18</v>
      </c>
      <c r="F119" s="94" t="s">
        <v>420</v>
      </c>
      <c r="G119" s="23" t="str">
        <f t="shared" si="7"/>
        <v>SPC5B1</v>
      </c>
      <c r="H119" s="23">
        <f t="shared" si="8"/>
        <v>15</v>
      </c>
      <c r="I119" s="24" t="str">
        <f t="shared" si="9"/>
        <v>SJN5B1</v>
      </c>
      <c r="J119" s="24">
        <f t="shared" si="10"/>
        <v>-15</v>
      </c>
      <c r="K119" s="24" t="str">
        <f t="shared" si="11"/>
        <v/>
      </c>
      <c r="L119" s="24" t="str">
        <f t="shared" si="12"/>
        <v/>
      </c>
      <c r="M119" s="21" t="str">
        <f t="shared" si="13"/>
        <v/>
      </c>
      <c r="N119" s="1"/>
    </row>
    <row r="120" spans="1:14" ht="11.4" customHeight="1">
      <c r="A120" s="91" t="s">
        <v>568</v>
      </c>
      <c r="B120" s="92" t="s">
        <v>350</v>
      </c>
      <c r="C120" s="109">
        <v>15</v>
      </c>
      <c r="D120" s="92" t="s">
        <v>152</v>
      </c>
      <c r="E120" s="109">
        <v>22</v>
      </c>
      <c r="F120" s="94" t="s">
        <v>413</v>
      </c>
      <c r="G120" s="23" t="str">
        <f t="shared" si="7"/>
        <v>IHM5B1</v>
      </c>
      <c r="H120" s="23">
        <f t="shared" si="8"/>
        <v>7</v>
      </c>
      <c r="I120" s="24" t="str">
        <f t="shared" si="9"/>
        <v>HSP5B2</v>
      </c>
      <c r="J120" s="24">
        <f t="shared" si="10"/>
        <v>-7</v>
      </c>
      <c r="K120" s="24" t="str">
        <f t="shared" si="11"/>
        <v/>
      </c>
      <c r="L120" s="24" t="str">
        <f t="shared" si="12"/>
        <v/>
      </c>
      <c r="M120" s="21" t="str">
        <f t="shared" si="13"/>
        <v/>
      </c>
      <c r="N120" s="1"/>
    </row>
    <row r="121" spans="1:14" ht="11.4" customHeight="1">
      <c r="A121" s="91" t="s">
        <v>568</v>
      </c>
      <c r="B121" s="92" t="s">
        <v>265</v>
      </c>
      <c r="C121" s="109">
        <v>23</v>
      </c>
      <c r="D121" s="92" t="s">
        <v>351</v>
      </c>
      <c r="E121" s="109">
        <v>38</v>
      </c>
      <c r="F121" s="94" t="s">
        <v>530</v>
      </c>
      <c r="G121" s="23" t="str">
        <f t="shared" si="7"/>
        <v>JOE5B2</v>
      </c>
      <c r="H121" s="23">
        <f t="shared" si="8"/>
        <v>15</v>
      </c>
      <c r="I121" s="24" t="str">
        <f t="shared" si="9"/>
        <v>NDA5B1</v>
      </c>
      <c r="J121" s="24">
        <f t="shared" si="10"/>
        <v>-15</v>
      </c>
      <c r="K121" s="24" t="str">
        <f t="shared" si="11"/>
        <v/>
      </c>
      <c r="L121" s="24" t="str">
        <f t="shared" si="12"/>
        <v/>
      </c>
      <c r="M121" s="21" t="str">
        <f t="shared" si="13"/>
        <v/>
      </c>
      <c r="N121" s="1"/>
    </row>
    <row r="122" spans="1:14" ht="11.4" customHeight="1">
      <c r="A122" s="91" t="s">
        <v>602</v>
      </c>
      <c r="B122" s="92" t="s">
        <v>160</v>
      </c>
      <c r="C122" s="109">
        <v>17</v>
      </c>
      <c r="D122" s="92" t="s">
        <v>164</v>
      </c>
      <c r="E122" s="109">
        <v>32</v>
      </c>
      <c r="F122" s="94" t="s">
        <v>418</v>
      </c>
      <c r="G122" s="23" t="str">
        <f t="shared" si="7"/>
        <v>OLA5B2</v>
      </c>
      <c r="H122" s="23">
        <f t="shared" si="8"/>
        <v>15</v>
      </c>
      <c r="I122" s="24" t="str">
        <f t="shared" si="9"/>
        <v>BRG5B2</v>
      </c>
      <c r="J122" s="24">
        <f t="shared" si="10"/>
        <v>-15</v>
      </c>
      <c r="K122" s="24" t="str">
        <f t="shared" si="11"/>
        <v/>
      </c>
      <c r="L122" s="24" t="str">
        <f t="shared" si="12"/>
        <v/>
      </c>
      <c r="M122" s="21" t="str">
        <f t="shared" si="13"/>
        <v/>
      </c>
      <c r="N122" s="1"/>
    </row>
    <row r="123" spans="1:14" ht="11.4" customHeight="1">
      <c r="A123" s="91" t="s">
        <v>602</v>
      </c>
      <c r="B123" s="92" t="s">
        <v>151</v>
      </c>
      <c r="C123" s="109">
        <v>34</v>
      </c>
      <c r="D123" s="92" t="s">
        <v>167</v>
      </c>
      <c r="E123" s="109">
        <v>36</v>
      </c>
      <c r="F123" s="94" t="s">
        <v>410</v>
      </c>
      <c r="G123" s="23" t="str">
        <f t="shared" si="7"/>
        <v>STM5B2</v>
      </c>
      <c r="H123" s="23">
        <f t="shared" si="8"/>
        <v>2</v>
      </c>
      <c r="I123" s="24" t="str">
        <f t="shared" si="9"/>
        <v>CTK5B1</v>
      </c>
      <c r="J123" s="24">
        <f t="shared" si="10"/>
        <v>-2</v>
      </c>
      <c r="K123" s="24" t="str">
        <f t="shared" si="11"/>
        <v/>
      </c>
      <c r="L123" s="24" t="str">
        <f t="shared" si="12"/>
        <v/>
      </c>
      <c r="M123" s="21" t="str">
        <f t="shared" si="13"/>
        <v/>
      </c>
      <c r="N123" s="1"/>
    </row>
    <row r="124" spans="1:14" ht="11.4" customHeight="1">
      <c r="A124" s="91" t="s">
        <v>602</v>
      </c>
      <c r="B124" s="92" t="s">
        <v>295</v>
      </c>
      <c r="C124" s="109">
        <v>30</v>
      </c>
      <c r="D124" s="92" t="s">
        <v>163</v>
      </c>
      <c r="E124" s="109">
        <v>36</v>
      </c>
      <c r="F124" s="94" t="s">
        <v>530</v>
      </c>
      <c r="G124" s="23" t="str">
        <f t="shared" si="7"/>
        <v>JUD5B2</v>
      </c>
      <c r="H124" s="23">
        <f t="shared" si="8"/>
        <v>6</v>
      </c>
      <c r="I124" s="24" t="str">
        <f t="shared" si="9"/>
        <v>NDA5B2</v>
      </c>
      <c r="J124" s="24">
        <f t="shared" si="10"/>
        <v>-6</v>
      </c>
      <c r="K124" s="24" t="str">
        <f t="shared" si="11"/>
        <v/>
      </c>
      <c r="L124" s="24" t="str">
        <f t="shared" si="12"/>
        <v/>
      </c>
      <c r="M124" s="21" t="str">
        <f t="shared" si="13"/>
        <v/>
      </c>
      <c r="N124" s="1"/>
    </row>
    <row r="125" spans="1:14" ht="11.4" customHeight="1">
      <c r="A125" s="91" t="s">
        <v>602</v>
      </c>
      <c r="B125" s="92" t="s">
        <v>217</v>
      </c>
      <c r="C125" s="109">
        <v>15</v>
      </c>
      <c r="D125" s="92" t="s">
        <v>155</v>
      </c>
      <c r="E125" s="109">
        <v>0</v>
      </c>
      <c r="F125" s="94" t="s">
        <v>419</v>
      </c>
      <c r="G125" s="23" t="str">
        <f t="shared" si="7"/>
        <v>SCS5B1</v>
      </c>
      <c r="H125" s="23">
        <f t="shared" si="8"/>
        <v>15</v>
      </c>
      <c r="I125" s="24" t="str">
        <f t="shared" si="9"/>
        <v>OLA5B1</v>
      </c>
      <c r="J125" s="24">
        <f t="shared" si="10"/>
        <v>-15</v>
      </c>
      <c r="K125" s="24" t="str">
        <f t="shared" si="11"/>
        <v/>
      </c>
      <c r="L125" s="24" t="str">
        <f t="shared" si="12"/>
        <v/>
      </c>
      <c r="M125" s="21" t="str">
        <f t="shared" si="13"/>
        <v>OLA5B1</v>
      </c>
      <c r="N125" s="1"/>
    </row>
    <row r="126" spans="1:14" ht="11.4" customHeight="1">
      <c r="A126" s="91" t="s">
        <v>602</v>
      </c>
      <c r="B126" s="92" t="s">
        <v>647</v>
      </c>
      <c r="C126" s="109">
        <v>8</v>
      </c>
      <c r="D126" s="92" t="s">
        <v>154</v>
      </c>
      <c r="E126" s="109">
        <v>32</v>
      </c>
      <c r="F126" s="94" t="s">
        <v>425</v>
      </c>
      <c r="G126" s="23" t="str">
        <f t="shared" si="7"/>
        <v>JUD5B1</v>
      </c>
      <c r="H126" s="23">
        <f t="shared" si="8"/>
        <v>15</v>
      </c>
      <c r="I126" s="24" t="str">
        <f t="shared" si="9"/>
        <v>STM5B3</v>
      </c>
      <c r="J126" s="24">
        <f t="shared" si="10"/>
        <v>-15</v>
      </c>
      <c r="K126" s="24" t="str">
        <f t="shared" si="11"/>
        <v/>
      </c>
      <c r="L126" s="24" t="str">
        <f t="shared" si="12"/>
        <v/>
      </c>
      <c r="M126" s="21" t="str">
        <f t="shared" si="13"/>
        <v/>
      </c>
      <c r="N126" s="1"/>
    </row>
    <row r="127" spans="1:14" ht="11.4" customHeight="1">
      <c r="A127" s="91" t="s">
        <v>489</v>
      </c>
      <c r="B127" s="92" t="s">
        <v>161</v>
      </c>
      <c r="C127" s="109">
        <v>24</v>
      </c>
      <c r="D127" s="92" t="s">
        <v>153</v>
      </c>
      <c r="E127" s="109">
        <v>30</v>
      </c>
      <c r="F127" s="94" t="s">
        <v>410</v>
      </c>
      <c r="G127" s="23" t="str">
        <f t="shared" si="7"/>
        <v>JOE5B1</v>
      </c>
      <c r="H127" s="23">
        <f t="shared" si="8"/>
        <v>6</v>
      </c>
      <c r="I127" s="24" t="str">
        <f t="shared" si="9"/>
        <v>CTK5B2</v>
      </c>
      <c r="J127" s="24">
        <f t="shared" si="10"/>
        <v>-6</v>
      </c>
      <c r="K127" s="24" t="str">
        <f t="shared" si="11"/>
        <v/>
      </c>
      <c r="L127" s="24" t="str">
        <f t="shared" si="12"/>
        <v/>
      </c>
      <c r="M127" s="21" t="str">
        <f t="shared" si="13"/>
        <v/>
      </c>
      <c r="N127" s="1"/>
    </row>
    <row r="128" spans="1:14" ht="11.4" customHeight="1">
      <c r="A128" s="91" t="s">
        <v>495</v>
      </c>
      <c r="B128" s="92" t="s">
        <v>299</v>
      </c>
      <c r="C128" s="109">
        <v>0</v>
      </c>
      <c r="D128" s="92" t="s">
        <v>295</v>
      </c>
      <c r="E128" s="109">
        <v>0</v>
      </c>
      <c r="F128" s="94" t="s">
        <v>447</v>
      </c>
      <c r="G128" s="23" t="str">
        <f t="shared" si="7"/>
        <v/>
      </c>
      <c r="H128" s="23">
        <f t="shared" si="8"/>
        <v>0</v>
      </c>
      <c r="I128" s="24" t="str">
        <f t="shared" si="9"/>
        <v/>
      </c>
      <c r="J128" s="24">
        <f t="shared" si="10"/>
        <v>0</v>
      </c>
      <c r="K128" s="24" t="str">
        <f t="shared" si="11"/>
        <v/>
      </c>
      <c r="L128" s="24" t="str">
        <f t="shared" si="12"/>
        <v/>
      </c>
      <c r="M128" s="21" t="str">
        <f t="shared" si="13"/>
        <v/>
      </c>
      <c r="N128" s="1"/>
    </row>
    <row r="129" spans="1:14" ht="11.4" customHeight="1">
      <c r="A129" s="91" t="s">
        <v>570</v>
      </c>
      <c r="B129" s="92" t="s">
        <v>163</v>
      </c>
      <c r="C129" s="109">
        <v>38</v>
      </c>
      <c r="D129" s="92" t="s">
        <v>151</v>
      </c>
      <c r="E129" s="109">
        <v>22</v>
      </c>
      <c r="F129" s="94" t="s">
        <v>422</v>
      </c>
      <c r="G129" s="23" t="str">
        <f t="shared" si="7"/>
        <v>JUD5B2</v>
      </c>
      <c r="H129" s="23">
        <f t="shared" si="8"/>
        <v>15</v>
      </c>
      <c r="I129" s="24" t="str">
        <f t="shared" si="9"/>
        <v>CTK5B1</v>
      </c>
      <c r="J129" s="24">
        <f t="shared" si="10"/>
        <v>-15</v>
      </c>
      <c r="K129" s="24" t="str">
        <f t="shared" si="11"/>
        <v/>
      </c>
      <c r="L129" s="24" t="str">
        <f t="shared" si="12"/>
        <v/>
      </c>
      <c r="M129" s="21" t="str">
        <f t="shared" si="13"/>
        <v/>
      </c>
      <c r="N129" s="1"/>
    </row>
    <row r="130" spans="1:14" ht="11.4" customHeight="1">
      <c r="A130" s="91" t="s">
        <v>570</v>
      </c>
      <c r="B130" s="92" t="s">
        <v>157</v>
      </c>
      <c r="C130" s="109">
        <v>16</v>
      </c>
      <c r="D130" s="92" t="s">
        <v>153</v>
      </c>
      <c r="E130" s="109">
        <v>34</v>
      </c>
      <c r="F130" s="94" t="s">
        <v>420</v>
      </c>
      <c r="G130" s="23" t="str">
        <f t="shared" si="7"/>
        <v>JOE5B1</v>
      </c>
      <c r="H130" s="23">
        <f t="shared" si="8"/>
        <v>15</v>
      </c>
      <c r="I130" s="24" t="str">
        <f t="shared" si="9"/>
        <v>SJN5B1</v>
      </c>
      <c r="J130" s="24">
        <f t="shared" si="10"/>
        <v>-15</v>
      </c>
      <c r="K130" s="24" t="str">
        <f t="shared" si="11"/>
        <v/>
      </c>
      <c r="L130" s="24" t="str">
        <f t="shared" si="12"/>
        <v/>
      </c>
      <c r="M130" s="21" t="str">
        <f t="shared" si="13"/>
        <v/>
      </c>
      <c r="N130" s="1"/>
    </row>
    <row r="131" spans="1:14" ht="11.4" customHeight="1">
      <c r="A131" s="91" t="s">
        <v>603</v>
      </c>
      <c r="B131" s="92" t="s">
        <v>267</v>
      </c>
      <c r="C131" s="109">
        <v>24</v>
      </c>
      <c r="D131" s="92" t="s">
        <v>350</v>
      </c>
      <c r="E131" s="109">
        <v>13</v>
      </c>
      <c r="F131" s="94" t="s">
        <v>422</v>
      </c>
      <c r="G131" s="23" t="str">
        <f t="shared" si="7"/>
        <v>JUD5B3</v>
      </c>
      <c r="H131" s="23">
        <f t="shared" si="8"/>
        <v>11</v>
      </c>
      <c r="I131" s="24" t="str">
        <f t="shared" si="9"/>
        <v>HSP5B2</v>
      </c>
      <c r="J131" s="24">
        <f t="shared" si="10"/>
        <v>-11</v>
      </c>
      <c r="K131" s="24" t="str">
        <f t="shared" si="11"/>
        <v/>
      </c>
      <c r="L131" s="24" t="str">
        <f t="shared" si="12"/>
        <v/>
      </c>
      <c r="M131" s="21" t="str">
        <f t="shared" si="13"/>
        <v/>
      </c>
      <c r="N131" s="1"/>
    </row>
    <row r="132" spans="1:14" ht="11.4" customHeight="1">
      <c r="A132" s="91" t="s">
        <v>603</v>
      </c>
      <c r="B132" s="92" t="s">
        <v>351</v>
      </c>
      <c r="C132" s="109">
        <v>16</v>
      </c>
      <c r="D132" s="92" t="s">
        <v>166</v>
      </c>
      <c r="E132" s="109">
        <v>35</v>
      </c>
      <c r="F132" s="94" t="s">
        <v>421</v>
      </c>
      <c r="G132" s="23" t="str">
        <f t="shared" si="7"/>
        <v>SPC5B2</v>
      </c>
      <c r="H132" s="23">
        <f t="shared" si="8"/>
        <v>15</v>
      </c>
      <c r="I132" s="24" t="str">
        <f t="shared" si="9"/>
        <v>JOE5B2</v>
      </c>
      <c r="J132" s="24">
        <f t="shared" si="10"/>
        <v>-15</v>
      </c>
      <c r="K132" s="24" t="str">
        <f t="shared" si="11"/>
        <v/>
      </c>
      <c r="L132" s="24" t="str">
        <f t="shared" si="12"/>
        <v/>
      </c>
      <c r="M132" s="21" t="str">
        <f t="shared" si="13"/>
        <v/>
      </c>
      <c r="N132" s="1"/>
    </row>
    <row r="133" spans="1:14" ht="11.4" customHeight="1">
      <c r="A133" s="91" t="s">
        <v>603</v>
      </c>
      <c r="B133" s="92" t="s">
        <v>265</v>
      </c>
      <c r="C133" s="109">
        <v>13</v>
      </c>
      <c r="D133" s="92" t="s">
        <v>150</v>
      </c>
      <c r="E133" s="109">
        <v>24</v>
      </c>
      <c r="F133" s="94" t="s">
        <v>530</v>
      </c>
      <c r="G133" s="23" t="str">
        <f t="shared" si="7"/>
        <v>BRG5B1</v>
      </c>
      <c r="H133" s="23">
        <f t="shared" si="8"/>
        <v>11</v>
      </c>
      <c r="I133" s="24" t="str">
        <f t="shared" si="9"/>
        <v>NDA5B1</v>
      </c>
      <c r="J133" s="24">
        <f t="shared" si="10"/>
        <v>-11</v>
      </c>
      <c r="K133" s="24" t="str">
        <f t="shared" si="11"/>
        <v/>
      </c>
      <c r="L133" s="24" t="str">
        <f t="shared" si="12"/>
        <v/>
      </c>
      <c r="M133" s="21" t="str">
        <f t="shared" si="13"/>
        <v/>
      </c>
      <c r="N133" s="1"/>
    </row>
    <row r="134" spans="1:14" ht="11.4" customHeight="1">
      <c r="A134" s="91" t="s">
        <v>603</v>
      </c>
      <c r="B134" s="92" t="s">
        <v>155</v>
      </c>
      <c r="C134" s="109">
        <v>33</v>
      </c>
      <c r="D134" s="92" t="s">
        <v>349</v>
      </c>
      <c r="E134" s="109">
        <v>16</v>
      </c>
      <c r="F134" s="94" t="s">
        <v>415</v>
      </c>
      <c r="G134" s="23" t="str">
        <f t="shared" si="7"/>
        <v>OLA5B1</v>
      </c>
      <c r="H134" s="23">
        <f t="shared" si="8"/>
        <v>15</v>
      </c>
      <c r="I134" s="24" t="str">
        <f t="shared" si="9"/>
        <v>HSP5B1</v>
      </c>
      <c r="J134" s="24">
        <f t="shared" si="10"/>
        <v>-15</v>
      </c>
      <c r="K134" s="24" t="str">
        <f t="shared" si="11"/>
        <v/>
      </c>
      <c r="L134" s="24" t="str">
        <f t="shared" si="12"/>
        <v/>
      </c>
      <c r="M134" s="21" t="str">
        <f t="shared" si="13"/>
        <v/>
      </c>
      <c r="N134" s="1"/>
    </row>
    <row r="135" spans="1:14" ht="11.4" customHeight="1">
      <c r="A135" s="91" t="s">
        <v>603</v>
      </c>
      <c r="B135" s="92" t="s">
        <v>165</v>
      </c>
      <c r="C135" s="109">
        <v>31</v>
      </c>
      <c r="D135" s="92" t="s">
        <v>646</v>
      </c>
      <c r="E135" s="109">
        <v>16</v>
      </c>
      <c r="F135" s="94" t="s">
        <v>420</v>
      </c>
      <c r="G135" s="23" t="str">
        <f t="shared" si="7"/>
        <v>SJN5B2</v>
      </c>
      <c r="H135" s="23">
        <f t="shared" si="8"/>
        <v>15</v>
      </c>
      <c r="I135" s="24" t="str">
        <f t="shared" si="9"/>
        <v>OLA5B3</v>
      </c>
      <c r="J135" s="24">
        <f t="shared" si="10"/>
        <v>-15</v>
      </c>
      <c r="K135" s="24" t="str">
        <f t="shared" si="11"/>
        <v/>
      </c>
      <c r="L135" s="24" t="str">
        <f t="shared" si="12"/>
        <v/>
      </c>
      <c r="M135" s="21" t="str">
        <f t="shared" si="13"/>
        <v/>
      </c>
      <c r="N135" s="1"/>
    </row>
    <row r="136" spans="1:14" ht="11.4" customHeight="1">
      <c r="A136" s="91" t="s">
        <v>604</v>
      </c>
      <c r="B136" s="92" t="s">
        <v>160</v>
      </c>
      <c r="C136" s="109">
        <v>14</v>
      </c>
      <c r="D136" s="92" t="s">
        <v>152</v>
      </c>
      <c r="E136" s="109">
        <v>27</v>
      </c>
      <c r="F136" s="94" t="s">
        <v>418</v>
      </c>
      <c r="G136" s="23" t="str">
        <f t="shared" si="7"/>
        <v>IHM5B1</v>
      </c>
      <c r="H136" s="23">
        <f t="shared" si="8"/>
        <v>13</v>
      </c>
      <c r="I136" s="24" t="str">
        <f t="shared" si="9"/>
        <v>BRG5B2</v>
      </c>
      <c r="J136" s="24">
        <f t="shared" si="10"/>
        <v>-13</v>
      </c>
      <c r="K136" s="24" t="str">
        <f t="shared" si="11"/>
        <v/>
      </c>
      <c r="L136" s="24" t="str">
        <f t="shared" si="12"/>
        <v/>
      </c>
      <c r="M136" s="21" t="str">
        <f t="shared" si="13"/>
        <v/>
      </c>
      <c r="N136" s="1"/>
    </row>
    <row r="137" spans="1:14" ht="11.4" customHeight="1">
      <c r="A137" s="91" t="s">
        <v>604</v>
      </c>
      <c r="B137" s="92" t="s">
        <v>154</v>
      </c>
      <c r="C137" s="109">
        <v>38</v>
      </c>
      <c r="D137" s="92" t="s">
        <v>217</v>
      </c>
      <c r="E137" s="109">
        <v>22</v>
      </c>
      <c r="F137" s="94" t="s">
        <v>422</v>
      </c>
      <c r="G137" s="23" t="str">
        <f t="shared" si="7"/>
        <v>JUD5B1</v>
      </c>
      <c r="H137" s="23">
        <f t="shared" si="8"/>
        <v>15</v>
      </c>
      <c r="I137" s="24" t="str">
        <f t="shared" si="9"/>
        <v>SCS5B1</v>
      </c>
      <c r="J137" s="24">
        <f t="shared" si="10"/>
        <v>-15</v>
      </c>
      <c r="K137" s="24" t="str">
        <f t="shared" si="11"/>
        <v/>
      </c>
      <c r="L137" s="24" t="str">
        <f t="shared" si="12"/>
        <v/>
      </c>
      <c r="M137" s="21" t="str">
        <f t="shared" si="13"/>
        <v/>
      </c>
      <c r="N137" s="1"/>
    </row>
    <row r="138" spans="1:14" ht="11.4" customHeight="1">
      <c r="A138" s="91" t="s">
        <v>604</v>
      </c>
      <c r="B138" s="92" t="s">
        <v>164</v>
      </c>
      <c r="C138" s="109">
        <v>31</v>
      </c>
      <c r="D138" s="92" t="s">
        <v>167</v>
      </c>
      <c r="E138" s="109">
        <v>3</v>
      </c>
      <c r="F138" s="94" t="s">
        <v>415</v>
      </c>
      <c r="G138" s="23" t="str">
        <f t="shared" si="7"/>
        <v>OLA5B2</v>
      </c>
      <c r="H138" s="23">
        <f t="shared" si="8"/>
        <v>15</v>
      </c>
      <c r="I138" s="24" t="str">
        <f t="shared" si="9"/>
        <v>STM5B2</v>
      </c>
      <c r="J138" s="24">
        <f t="shared" si="10"/>
        <v>-15</v>
      </c>
      <c r="K138" s="24" t="str">
        <f t="shared" si="11"/>
        <v/>
      </c>
      <c r="L138" s="24" t="str">
        <f t="shared" si="12"/>
        <v/>
      </c>
      <c r="M138" s="21" t="str">
        <f t="shared" si="13"/>
        <v/>
      </c>
      <c r="N138" s="1"/>
    </row>
    <row r="139" spans="1:14" ht="11.4" customHeight="1">
      <c r="A139" s="91" t="s">
        <v>605</v>
      </c>
      <c r="B139" s="92" t="s">
        <v>161</v>
      </c>
      <c r="C139" s="109">
        <v>38</v>
      </c>
      <c r="D139" s="92" t="s">
        <v>647</v>
      </c>
      <c r="E139" s="109">
        <v>6</v>
      </c>
      <c r="F139" s="94" t="s">
        <v>410</v>
      </c>
      <c r="G139" s="23" t="str">
        <f t="shared" si="7"/>
        <v>CTK5B2</v>
      </c>
      <c r="H139" s="23">
        <f t="shared" si="8"/>
        <v>15</v>
      </c>
      <c r="I139" s="24" t="str">
        <f t="shared" si="9"/>
        <v>STM5B3</v>
      </c>
      <c r="J139" s="24">
        <f t="shared" si="10"/>
        <v>-15</v>
      </c>
      <c r="K139" s="24" t="str">
        <f t="shared" si="11"/>
        <v/>
      </c>
      <c r="L139" s="24" t="str">
        <f t="shared" si="12"/>
        <v/>
      </c>
      <c r="M139" s="21" t="str">
        <f t="shared" si="13"/>
        <v/>
      </c>
      <c r="N139" s="1"/>
    </row>
    <row r="140" spans="1:14" ht="11.4" customHeight="1">
      <c r="A140" s="91" t="s">
        <v>496</v>
      </c>
      <c r="B140" s="92" t="s">
        <v>159</v>
      </c>
      <c r="C140" s="109">
        <v>8</v>
      </c>
      <c r="D140" s="92" t="s">
        <v>158</v>
      </c>
      <c r="E140" s="109">
        <v>34</v>
      </c>
      <c r="F140" s="94" t="s">
        <v>425</v>
      </c>
      <c r="G140" s="23" t="str">
        <f t="shared" si="7"/>
        <v>SPC5B1</v>
      </c>
      <c r="H140" s="23">
        <f t="shared" si="8"/>
        <v>15</v>
      </c>
      <c r="I140" s="24" t="str">
        <f t="shared" si="9"/>
        <v>STM5B1</v>
      </c>
      <c r="J140" s="24">
        <f t="shared" si="10"/>
        <v>-15</v>
      </c>
      <c r="K140" s="24" t="str">
        <f t="shared" si="11"/>
        <v/>
      </c>
      <c r="L140" s="24" t="str">
        <f t="shared" si="12"/>
        <v/>
      </c>
      <c r="M140" s="21" t="str">
        <f t="shared" si="13"/>
        <v/>
      </c>
      <c r="N140" s="1"/>
    </row>
    <row r="141" spans="1:14" ht="11.4" customHeight="1">
      <c r="A141" s="91" t="s">
        <v>500</v>
      </c>
      <c r="B141" s="92" t="s">
        <v>299</v>
      </c>
      <c r="C141" s="109">
        <v>0</v>
      </c>
      <c r="D141" s="92" t="s">
        <v>151</v>
      </c>
      <c r="E141" s="109">
        <v>0</v>
      </c>
      <c r="F141" s="94" t="s">
        <v>447</v>
      </c>
      <c r="G141" s="23" t="str">
        <f t="shared" si="7"/>
        <v/>
      </c>
      <c r="H141" s="23">
        <f t="shared" si="8"/>
        <v>0</v>
      </c>
      <c r="I141" s="24" t="str">
        <f t="shared" si="9"/>
        <v/>
      </c>
      <c r="J141" s="24">
        <f t="shared" si="10"/>
        <v>0</v>
      </c>
      <c r="K141" s="24" t="str">
        <f t="shared" si="11"/>
        <v/>
      </c>
      <c r="L141" s="24" t="str">
        <f t="shared" si="12"/>
        <v/>
      </c>
      <c r="M141" s="21" t="str">
        <f t="shared" si="13"/>
        <v/>
      </c>
      <c r="N141" s="1"/>
    </row>
    <row r="142" spans="1:14" ht="11.4" customHeight="1">
      <c r="A142" s="91" t="s">
        <v>571</v>
      </c>
      <c r="B142" s="92" t="s">
        <v>163</v>
      </c>
      <c r="C142" s="109">
        <v>37</v>
      </c>
      <c r="D142" s="92" t="s">
        <v>164</v>
      </c>
      <c r="E142" s="109">
        <v>30</v>
      </c>
      <c r="F142" s="94" t="s">
        <v>422</v>
      </c>
      <c r="G142" s="23" t="str">
        <f t="shared" si="7"/>
        <v>JUD5B2</v>
      </c>
      <c r="H142" s="23">
        <f t="shared" si="8"/>
        <v>7</v>
      </c>
      <c r="I142" s="24" t="str">
        <f t="shared" si="9"/>
        <v>OLA5B2</v>
      </c>
      <c r="J142" s="24">
        <f t="shared" si="10"/>
        <v>-7</v>
      </c>
      <c r="K142" s="24" t="str">
        <f t="shared" si="11"/>
        <v/>
      </c>
      <c r="L142" s="24" t="str">
        <f t="shared" si="12"/>
        <v/>
      </c>
      <c r="M142" s="21" t="str">
        <f t="shared" si="13"/>
        <v/>
      </c>
      <c r="N142" s="1"/>
    </row>
    <row r="143" spans="1:14" ht="11.4" customHeight="1">
      <c r="A143" s="91" t="s">
        <v>571</v>
      </c>
      <c r="B143" s="92" t="s">
        <v>265</v>
      </c>
      <c r="C143" s="109">
        <v>15</v>
      </c>
      <c r="D143" s="92" t="s">
        <v>155</v>
      </c>
      <c r="E143" s="109">
        <v>36</v>
      </c>
      <c r="F143" s="94" t="s">
        <v>530</v>
      </c>
      <c r="G143" s="23" t="str">
        <f t="shared" si="7"/>
        <v>OLA5B1</v>
      </c>
      <c r="H143" s="23">
        <f t="shared" si="8"/>
        <v>15</v>
      </c>
      <c r="I143" s="24" t="str">
        <f t="shared" si="9"/>
        <v>NDA5B1</v>
      </c>
      <c r="J143" s="24">
        <f t="shared" si="10"/>
        <v>-15</v>
      </c>
      <c r="K143" s="24" t="str">
        <f t="shared" si="11"/>
        <v/>
      </c>
      <c r="L143" s="24" t="str">
        <f t="shared" si="12"/>
        <v/>
      </c>
      <c r="M143" s="21" t="str">
        <f t="shared" si="13"/>
        <v/>
      </c>
      <c r="N143" s="1"/>
    </row>
    <row r="144" spans="1:14" ht="11.4" customHeight="1">
      <c r="A144" s="91" t="s">
        <v>571</v>
      </c>
      <c r="B144" s="92" t="s">
        <v>159</v>
      </c>
      <c r="C144" s="109">
        <v>21</v>
      </c>
      <c r="D144" s="92" t="s">
        <v>157</v>
      </c>
      <c r="E144" s="109">
        <v>29</v>
      </c>
      <c r="F144" s="94" t="s">
        <v>425</v>
      </c>
      <c r="G144" s="23" t="str">
        <f t="shared" si="7"/>
        <v>SJN5B1</v>
      </c>
      <c r="H144" s="23">
        <f t="shared" si="8"/>
        <v>8</v>
      </c>
      <c r="I144" s="24" t="str">
        <f t="shared" si="9"/>
        <v>STM5B1</v>
      </c>
      <c r="J144" s="24">
        <f t="shared" si="10"/>
        <v>-8</v>
      </c>
      <c r="K144" s="24" t="str">
        <f t="shared" si="11"/>
        <v/>
      </c>
      <c r="L144" s="24" t="str">
        <f t="shared" si="12"/>
        <v/>
      </c>
      <c r="M144" s="21" t="str">
        <f t="shared" si="13"/>
        <v/>
      </c>
      <c r="N144" s="1"/>
    </row>
    <row r="145" spans="1:14" ht="11.4" customHeight="1">
      <c r="A145" s="91" t="s">
        <v>572</v>
      </c>
      <c r="B145" s="92" t="s">
        <v>267</v>
      </c>
      <c r="C145" s="109">
        <v>31</v>
      </c>
      <c r="D145" s="92" t="s">
        <v>160</v>
      </c>
      <c r="E145" s="109">
        <v>24</v>
      </c>
      <c r="F145" s="94" t="s">
        <v>422</v>
      </c>
      <c r="G145" s="23" t="str">
        <f t="shared" si="7"/>
        <v>JUD5B3</v>
      </c>
      <c r="H145" s="23">
        <f t="shared" si="8"/>
        <v>7</v>
      </c>
      <c r="I145" s="24" t="str">
        <f t="shared" si="9"/>
        <v>BRG5B2</v>
      </c>
      <c r="J145" s="24">
        <f t="shared" si="10"/>
        <v>-7</v>
      </c>
      <c r="K145" s="24" t="str">
        <f t="shared" si="11"/>
        <v/>
      </c>
      <c r="L145" s="24" t="str">
        <f t="shared" si="12"/>
        <v/>
      </c>
      <c r="M145" s="21" t="str">
        <f t="shared" si="13"/>
        <v/>
      </c>
      <c r="N145" s="1"/>
    </row>
    <row r="146" spans="1:14" ht="11.4" customHeight="1">
      <c r="A146" s="91" t="s">
        <v>572</v>
      </c>
      <c r="B146" s="92" t="s">
        <v>349</v>
      </c>
      <c r="C146" s="109">
        <v>26</v>
      </c>
      <c r="D146" s="92" t="s">
        <v>154</v>
      </c>
      <c r="E146" s="109">
        <v>46</v>
      </c>
      <c r="F146" s="94" t="s">
        <v>413</v>
      </c>
      <c r="G146" s="23" t="str">
        <f t="shared" si="7"/>
        <v>JUD5B1</v>
      </c>
      <c r="H146" s="23">
        <f t="shared" si="8"/>
        <v>15</v>
      </c>
      <c r="I146" s="24" t="str">
        <f t="shared" si="9"/>
        <v>HSP5B1</v>
      </c>
      <c r="J146" s="24">
        <f t="shared" si="10"/>
        <v>-15</v>
      </c>
      <c r="K146" s="24" t="str">
        <f t="shared" si="11"/>
        <v/>
      </c>
      <c r="L146" s="24" t="str">
        <f t="shared" si="12"/>
        <v/>
      </c>
      <c r="M146" s="21" t="str">
        <f t="shared" si="13"/>
        <v/>
      </c>
      <c r="N146" s="1"/>
    </row>
    <row r="147" spans="1:14" ht="11.4" customHeight="1">
      <c r="A147" s="91" t="s">
        <v>572</v>
      </c>
      <c r="B147" s="92" t="s">
        <v>295</v>
      </c>
      <c r="C147" s="109">
        <v>33</v>
      </c>
      <c r="D147" s="92" t="s">
        <v>165</v>
      </c>
      <c r="E147" s="109">
        <v>38</v>
      </c>
      <c r="F147" s="94" t="s">
        <v>530</v>
      </c>
      <c r="G147" s="23" t="str">
        <f t="shared" si="7"/>
        <v>SJN5B2</v>
      </c>
      <c r="H147" s="23">
        <f t="shared" si="8"/>
        <v>5</v>
      </c>
      <c r="I147" s="24" t="str">
        <f t="shared" si="9"/>
        <v>NDA5B2</v>
      </c>
      <c r="J147" s="24">
        <f t="shared" si="10"/>
        <v>-5</v>
      </c>
      <c r="K147" s="24" t="str">
        <f t="shared" si="11"/>
        <v/>
      </c>
      <c r="L147" s="24" t="str">
        <f t="shared" si="12"/>
        <v/>
      </c>
      <c r="M147" s="21" t="str">
        <f t="shared" si="13"/>
        <v/>
      </c>
      <c r="N147" s="1"/>
    </row>
    <row r="148" spans="1:14" ht="11.4" customHeight="1">
      <c r="A148" s="91" t="s">
        <v>572</v>
      </c>
      <c r="B148" s="92" t="s">
        <v>158</v>
      </c>
      <c r="C148" s="109">
        <v>34</v>
      </c>
      <c r="D148" s="92" t="s">
        <v>350</v>
      </c>
      <c r="E148" s="109">
        <v>9</v>
      </c>
      <c r="F148" s="94" t="s">
        <v>423</v>
      </c>
      <c r="G148" s="23" t="str">
        <f t="shared" si="7"/>
        <v>SPC5B1</v>
      </c>
      <c r="H148" s="23">
        <f t="shared" si="8"/>
        <v>15</v>
      </c>
      <c r="I148" s="24" t="str">
        <f t="shared" si="9"/>
        <v>HSP5B2</v>
      </c>
      <c r="J148" s="24">
        <f t="shared" si="10"/>
        <v>-15</v>
      </c>
      <c r="K148" s="24" t="str">
        <f t="shared" si="11"/>
        <v/>
      </c>
      <c r="L148" s="24" t="str">
        <f t="shared" si="12"/>
        <v/>
      </c>
      <c r="M148" s="21" t="str">
        <f t="shared" si="13"/>
        <v/>
      </c>
      <c r="N148" s="1"/>
    </row>
    <row r="149" spans="1:14" ht="11.4" customHeight="1">
      <c r="A149" s="91" t="s">
        <v>572</v>
      </c>
      <c r="B149" s="92" t="s">
        <v>167</v>
      </c>
      <c r="C149" s="109">
        <v>14</v>
      </c>
      <c r="D149" s="92" t="s">
        <v>152</v>
      </c>
      <c r="E149" s="109">
        <v>15</v>
      </c>
      <c r="F149" s="94" t="s">
        <v>425</v>
      </c>
      <c r="G149" s="23" t="str">
        <f t="shared" si="7"/>
        <v>IHM5B1</v>
      </c>
      <c r="H149" s="23">
        <f t="shared" si="8"/>
        <v>1</v>
      </c>
      <c r="I149" s="24" t="str">
        <f t="shared" si="9"/>
        <v>STM5B2</v>
      </c>
      <c r="J149" s="24">
        <f t="shared" si="10"/>
        <v>-1</v>
      </c>
      <c r="K149" s="24" t="str">
        <f t="shared" si="11"/>
        <v/>
      </c>
      <c r="L149" s="24" t="str">
        <f t="shared" si="12"/>
        <v/>
      </c>
      <c r="M149" s="21" t="str">
        <f t="shared" si="13"/>
        <v/>
      </c>
      <c r="N149" s="1"/>
    </row>
    <row r="150" spans="1:14" ht="11.4" customHeight="1">
      <c r="A150" s="91" t="s">
        <v>606</v>
      </c>
      <c r="B150" s="92" t="s">
        <v>646</v>
      </c>
      <c r="C150" s="109">
        <v>27</v>
      </c>
      <c r="D150" s="92" t="s">
        <v>351</v>
      </c>
      <c r="E150" s="109">
        <v>33</v>
      </c>
      <c r="F150" s="94" t="s">
        <v>415</v>
      </c>
      <c r="G150" s="23" t="str">
        <f t="shared" si="7"/>
        <v>JOE5B2</v>
      </c>
      <c r="H150" s="23">
        <f t="shared" si="8"/>
        <v>6</v>
      </c>
      <c r="I150" s="24" t="str">
        <f t="shared" si="9"/>
        <v>OLA5B3</v>
      </c>
      <c r="J150" s="24">
        <f t="shared" si="10"/>
        <v>-6</v>
      </c>
      <c r="K150" s="24" t="str">
        <f t="shared" si="11"/>
        <v/>
      </c>
      <c r="L150" s="24" t="str">
        <f t="shared" si="12"/>
        <v/>
      </c>
      <c r="M150" s="21" t="str">
        <f t="shared" si="13"/>
        <v/>
      </c>
      <c r="N150" s="1"/>
    </row>
    <row r="151" spans="1:14" ht="11.4" customHeight="1">
      <c r="A151" s="91" t="s">
        <v>606</v>
      </c>
      <c r="B151" s="92" t="s">
        <v>217</v>
      </c>
      <c r="C151" s="109">
        <v>19</v>
      </c>
      <c r="D151" s="92" t="s">
        <v>161</v>
      </c>
      <c r="E151" s="109">
        <v>28</v>
      </c>
      <c r="F151" s="94" t="s">
        <v>419</v>
      </c>
      <c r="G151" s="23" t="str">
        <f t="shared" si="7"/>
        <v>CTK5B2</v>
      </c>
      <c r="H151" s="23">
        <f t="shared" si="8"/>
        <v>9</v>
      </c>
      <c r="I151" s="24" t="str">
        <f t="shared" si="9"/>
        <v>SCS5B1</v>
      </c>
      <c r="J151" s="24">
        <f t="shared" si="10"/>
        <v>-9</v>
      </c>
      <c r="K151" s="24" t="str">
        <f t="shared" si="11"/>
        <v/>
      </c>
      <c r="L151" s="24" t="str">
        <f t="shared" si="12"/>
        <v/>
      </c>
      <c r="M151" s="21" t="str">
        <f t="shared" si="13"/>
        <v/>
      </c>
      <c r="N151" s="1"/>
    </row>
    <row r="152" spans="1:14" ht="11.4" customHeight="1">
      <c r="A152" s="91" t="s">
        <v>606</v>
      </c>
      <c r="B152" s="92" t="s">
        <v>153</v>
      </c>
      <c r="C152" s="109">
        <v>27</v>
      </c>
      <c r="D152" s="92" t="s">
        <v>647</v>
      </c>
      <c r="E152" s="109">
        <v>10</v>
      </c>
      <c r="F152" s="94" t="s">
        <v>421</v>
      </c>
      <c r="G152" s="23" t="str">
        <f t="shared" si="7"/>
        <v>JOE5B1</v>
      </c>
      <c r="H152" s="23">
        <f t="shared" si="8"/>
        <v>15</v>
      </c>
      <c r="I152" s="24" t="str">
        <f t="shared" si="9"/>
        <v>STM5B3</v>
      </c>
      <c r="J152" s="24">
        <f t="shared" si="10"/>
        <v>-15</v>
      </c>
      <c r="K152" s="24" t="str">
        <f t="shared" si="11"/>
        <v/>
      </c>
      <c r="L152" s="24" t="str">
        <f t="shared" si="12"/>
        <v/>
      </c>
      <c r="M152" s="21" t="str">
        <f t="shared" si="13"/>
        <v/>
      </c>
      <c r="N152" s="1"/>
    </row>
    <row r="153" spans="1:14" ht="11.4" customHeight="1">
      <c r="A153" s="91" t="s">
        <v>606</v>
      </c>
      <c r="B153" s="92" t="s">
        <v>166</v>
      </c>
      <c r="C153" s="109">
        <v>37</v>
      </c>
      <c r="D153" s="92" t="s">
        <v>150</v>
      </c>
      <c r="E153" s="109">
        <v>9</v>
      </c>
      <c r="F153" s="94" t="s">
        <v>423</v>
      </c>
      <c r="G153" s="23" t="str">
        <f t="shared" si="7"/>
        <v>SPC5B2</v>
      </c>
      <c r="H153" s="23">
        <f t="shared" si="8"/>
        <v>15</v>
      </c>
      <c r="I153" s="24" t="str">
        <f t="shared" si="9"/>
        <v>BRG5B1</v>
      </c>
      <c r="J153" s="24">
        <f t="shared" si="10"/>
        <v>-15</v>
      </c>
      <c r="K153" s="24" t="str">
        <f t="shared" si="11"/>
        <v/>
      </c>
      <c r="L153" s="24" t="str">
        <f t="shared" si="12"/>
        <v/>
      </c>
      <c r="M153" s="21" t="str">
        <f t="shared" si="13"/>
        <v/>
      </c>
      <c r="N153" s="1"/>
    </row>
    <row r="154" spans="1:14" ht="11.4" customHeight="1">
      <c r="A154" s="91" t="s">
        <v>507</v>
      </c>
      <c r="B154" s="92" t="s">
        <v>299</v>
      </c>
      <c r="C154" s="109">
        <v>0</v>
      </c>
      <c r="D154" s="92" t="s">
        <v>164</v>
      </c>
      <c r="E154" s="109">
        <v>0</v>
      </c>
      <c r="F154" s="94" t="s">
        <v>447</v>
      </c>
      <c r="G154" s="23" t="str">
        <f t="shared" si="7"/>
        <v/>
      </c>
      <c r="H154" s="23">
        <f t="shared" si="8"/>
        <v>0</v>
      </c>
      <c r="I154" s="24" t="str">
        <f t="shared" si="9"/>
        <v/>
      </c>
      <c r="J154" s="24">
        <f t="shared" si="10"/>
        <v>0</v>
      </c>
      <c r="K154" s="24" t="str">
        <f t="shared" si="11"/>
        <v/>
      </c>
      <c r="L154" s="24" t="str">
        <f t="shared" si="12"/>
        <v/>
      </c>
      <c r="M154" s="21" t="str">
        <f t="shared" si="13"/>
        <v/>
      </c>
      <c r="N154" s="1"/>
    </row>
    <row r="155" spans="1:14" ht="11.4" customHeight="1">
      <c r="A155" s="91" t="s">
        <v>573</v>
      </c>
      <c r="B155" s="92" t="s">
        <v>349</v>
      </c>
      <c r="C155" s="109">
        <v>18</v>
      </c>
      <c r="D155" s="92" t="s">
        <v>161</v>
      </c>
      <c r="E155" s="109">
        <v>35</v>
      </c>
      <c r="F155" s="94" t="s">
        <v>413</v>
      </c>
      <c r="G155" s="23" t="str">
        <f t="shared" si="7"/>
        <v>CTK5B2</v>
      </c>
      <c r="H155" s="23">
        <f t="shared" si="8"/>
        <v>15</v>
      </c>
      <c r="I155" s="24" t="str">
        <f t="shared" si="9"/>
        <v>HSP5B1</v>
      </c>
      <c r="J155" s="24">
        <f t="shared" si="10"/>
        <v>-15</v>
      </c>
      <c r="K155" s="24" t="str">
        <f t="shared" si="11"/>
        <v/>
      </c>
      <c r="L155" s="24" t="str">
        <f t="shared" si="12"/>
        <v/>
      </c>
      <c r="M155" s="21" t="str">
        <f t="shared" si="13"/>
        <v/>
      </c>
      <c r="N155" s="1"/>
    </row>
    <row r="156" spans="1:14" ht="11.4" customHeight="1">
      <c r="A156" s="91" t="s">
        <v>573</v>
      </c>
      <c r="B156" s="92" t="s">
        <v>165</v>
      </c>
      <c r="C156" s="109">
        <v>18</v>
      </c>
      <c r="D156" s="92" t="s">
        <v>151</v>
      </c>
      <c r="E156" s="109">
        <v>36</v>
      </c>
      <c r="F156" s="94" t="s">
        <v>420</v>
      </c>
      <c r="G156" s="23" t="str">
        <f t="shared" si="7"/>
        <v>CTK5B1</v>
      </c>
      <c r="H156" s="23">
        <f t="shared" si="8"/>
        <v>15</v>
      </c>
      <c r="I156" s="24" t="str">
        <f t="shared" si="9"/>
        <v>SJN5B2</v>
      </c>
      <c r="J156" s="24">
        <f t="shared" si="10"/>
        <v>-15</v>
      </c>
      <c r="K156" s="24" t="str">
        <f t="shared" si="11"/>
        <v/>
      </c>
      <c r="L156" s="24" t="str">
        <f t="shared" si="12"/>
        <v/>
      </c>
      <c r="M156" s="21" t="str">
        <f t="shared" si="13"/>
        <v/>
      </c>
      <c r="N156" s="1"/>
    </row>
    <row r="157" spans="1:14" ht="11.4" customHeight="1">
      <c r="A157" s="91" t="s">
        <v>509</v>
      </c>
      <c r="B157" s="92" t="s">
        <v>154</v>
      </c>
      <c r="C157" s="109">
        <v>34</v>
      </c>
      <c r="D157" s="92" t="s">
        <v>265</v>
      </c>
      <c r="E157" s="109">
        <v>13</v>
      </c>
      <c r="F157" s="94" t="s">
        <v>422</v>
      </c>
      <c r="G157" s="23" t="str">
        <f t="shared" si="7"/>
        <v>JUD5B1</v>
      </c>
      <c r="H157" s="23">
        <f t="shared" si="8"/>
        <v>15</v>
      </c>
      <c r="I157" s="24" t="str">
        <f t="shared" si="9"/>
        <v>NDA5B1</v>
      </c>
      <c r="J157" s="24">
        <f t="shared" si="10"/>
        <v>-15</v>
      </c>
      <c r="K157" s="24" t="str">
        <f t="shared" si="11"/>
        <v/>
      </c>
      <c r="L157" s="24" t="str">
        <f t="shared" si="12"/>
        <v/>
      </c>
      <c r="M157" s="21" t="str">
        <f t="shared" si="13"/>
        <v/>
      </c>
      <c r="N157" s="1"/>
    </row>
    <row r="158" spans="1:14" ht="11.4" customHeight="1">
      <c r="A158" s="91" t="s">
        <v>617</v>
      </c>
      <c r="B158" s="92" t="s">
        <v>159</v>
      </c>
      <c r="C158" s="109">
        <v>18</v>
      </c>
      <c r="D158" s="92" t="s">
        <v>153</v>
      </c>
      <c r="E158" s="109">
        <v>38</v>
      </c>
      <c r="F158" s="94" t="s">
        <v>425</v>
      </c>
      <c r="G158" s="23" t="str">
        <f t="shared" si="7"/>
        <v>JOE5B1</v>
      </c>
      <c r="H158" s="23">
        <f t="shared" si="8"/>
        <v>15</v>
      </c>
      <c r="I158" s="24" t="str">
        <f t="shared" si="9"/>
        <v>STM5B1</v>
      </c>
      <c r="J158" s="24">
        <f t="shared" si="10"/>
        <v>-15</v>
      </c>
      <c r="K158" s="24" t="str">
        <f t="shared" si="11"/>
        <v/>
      </c>
      <c r="L158" s="24" t="str">
        <f t="shared" si="12"/>
        <v/>
      </c>
      <c r="M158" s="21" t="str">
        <f t="shared" si="13"/>
        <v/>
      </c>
      <c r="N158" s="1"/>
    </row>
    <row r="159" spans="1:14" ht="11.4" customHeight="1">
      <c r="A159" s="91" t="s">
        <v>617</v>
      </c>
      <c r="B159" s="92" t="s">
        <v>157</v>
      </c>
      <c r="C159" s="109">
        <v>19</v>
      </c>
      <c r="D159" s="92" t="s">
        <v>350</v>
      </c>
      <c r="E159" s="109">
        <v>17</v>
      </c>
      <c r="F159" s="94" t="s">
        <v>420</v>
      </c>
      <c r="G159" s="23" t="str">
        <f t="shared" si="7"/>
        <v>SJN5B1</v>
      </c>
      <c r="H159" s="23">
        <f t="shared" si="8"/>
        <v>2</v>
      </c>
      <c r="I159" s="24" t="str">
        <f t="shared" si="9"/>
        <v>HSP5B2</v>
      </c>
      <c r="J159" s="24">
        <f t="shared" si="10"/>
        <v>-2</v>
      </c>
      <c r="K159" s="24" t="str">
        <f t="shared" si="11"/>
        <v/>
      </c>
      <c r="L159" s="24" t="str">
        <f t="shared" si="12"/>
        <v/>
      </c>
      <c r="M159" s="21" t="str">
        <f t="shared" si="13"/>
        <v/>
      </c>
      <c r="N159" s="1"/>
    </row>
    <row r="160" spans="1:14" ht="11.4" customHeight="1">
      <c r="A160" s="91" t="s">
        <v>510</v>
      </c>
      <c r="B160" s="92" t="s">
        <v>152</v>
      </c>
      <c r="C160" s="109">
        <v>27</v>
      </c>
      <c r="D160" s="92" t="s">
        <v>163</v>
      </c>
      <c r="E160" s="109">
        <v>33</v>
      </c>
      <c r="F160" s="94" t="s">
        <v>414</v>
      </c>
      <c r="G160" s="23" t="str">
        <f t="shared" si="7"/>
        <v>JUD5B2</v>
      </c>
      <c r="H160" s="23">
        <f t="shared" si="8"/>
        <v>6</v>
      </c>
      <c r="I160" s="24" t="str">
        <f t="shared" si="9"/>
        <v>IHM5B1</v>
      </c>
      <c r="J160" s="24">
        <f t="shared" si="10"/>
        <v>-6</v>
      </c>
      <c r="K160" s="24" t="str">
        <f t="shared" si="11"/>
        <v/>
      </c>
      <c r="L160" s="24" t="str">
        <f t="shared" si="12"/>
        <v/>
      </c>
      <c r="M160" s="21" t="str">
        <f t="shared" si="13"/>
        <v/>
      </c>
      <c r="N160" s="1"/>
    </row>
    <row r="161" spans="1:14" ht="11.4" customHeight="1">
      <c r="A161" s="91" t="s">
        <v>510</v>
      </c>
      <c r="B161" s="92" t="s">
        <v>155</v>
      </c>
      <c r="C161" s="109">
        <v>20</v>
      </c>
      <c r="D161" s="92" t="s">
        <v>166</v>
      </c>
      <c r="E161" s="109">
        <v>33</v>
      </c>
      <c r="F161" s="94" t="s">
        <v>415</v>
      </c>
      <c r="G161" s="23" t="str">
        <f t="shared" si="7"/>
        <v>SPC5B2</v>
      </c>
      <c r="H161" s="23">
        <f t="shared" si="8"/>
        <v>13</v>
      </c>
      <c r="I161" s="24" t="str">
        <f t="shared" si="9"/>
        <v>OLA5B1</v>
      </c>
      <c r="J161" s="24">
        <f t="shared" si="10"/>
        <v>-13</v>
      </c>
      <c r="K161" s="24" t="str">
        <f t="shared" si="11"/>
        <v/>
      </c>
      <c r="L161" s="24" t="str">
        <f t="shared" si="12"/>
        <v/>
      </c>
      <c r="M161" s="21" t="str">
        <f t="shared" si="13"/>
        <v/>
      </c>
      <c r="N161" s="1"/>
    </row>
    <row r="162" spans="1:14" ht="11.4" customHeight="1">
      <c r="A162" s="91" t="s">
        <v>510</v>
      </c>
      <c r="B162" s="92" t="s">
        <v>647</v>
      </c>
      <c r="C162" s="109">
        <v>6</v>
      </c>
      <c r="D162" s="92" t="s">
        <v>217</v>
      </c>
      <c r="E162" s="109">
        <v>27</v>
      </c>
      <c r="F162" s="94" t="s">
        <v>425</v>
      </c>
      <c r="G162" s="23" t="str">
        <f t="shared" si="7"/>
        <v>SCS5B1</v>
      </c>
      <c r="H162" s="23">
        <f t="shared" si="8"/>
        <v>15</v>
      </c>
      <c r="I162" s="24" t="str">
        <f t="shared" si="9"/>
        <v>STM5B3</v>
      </c>
      <c r="J162" s="24">
        <f t="shared" si="10"/>
        <v>-15</v>
      </c>
      <c r="K162" s="24" t="str">
        <f t="shared" si="11"/>
        <v/>
      </c>
      <c r="L162" s="24" t="str">
        <f t="shared" si="12"/>
        <v/>
      </c>
      <c r="M162" s="21" t="str">
        <f t="shared" si="13"/>
        <v/>
      </c>
      <c r="N162" s="1"/>
    </row>
    <row r="163" spans="1:14" ht="11.4" customHeight="1">
      <c r="A163" s="91" t="s">
        <v>618</v>
      </c>
      <c r="B163" s="92" t="s">
        <v>267</v>
      </c>
      <c r="C163" s="109">
        <v>39</v>
      </c>
      <c r="D163" s="92" t="s">
        <v>167</v>
      </c>
      <c r="E163" s="109">
        <v>17</v>
      </c>
      <c r="F163" s="94" t="s">
        <v>422</v>
      </c>
      <c r="G163" s="23" t="str">
        <f t="shared" si="7"/>
        <v>JUD5B3</v>
      </c>
      <c r="H163" s="23">
        <f t="shared" si="8"/>
        <v>15</v>
      </c>
      <c r="I163" s="24" t="str">
        <f t="shared" si="9"/>
        <v>STM5B2</v>
      </c>
      <c r="J163" s="24">
        <f t="shared" si="10"/>
        <v>-15</v>
      </c>
      <c r="K163" s="24" t="str">
        <f t="shared" si="11"/>
        <v/>
      </c>
      <c r="L163" s="24" t="str">
        <f t="shared" si="12"/>
        <v/>
      </c>
      <c r="M163" s="21" t="str">
        <f t="shared" si="13"/>
        <v/>
      </c>
      <c r="N163" s="1"/>
    </row>
    <row r="164" spans="1:14" ht="11.4" customHeight="1">
      <c r="A164" s="91" t="s">
        <v>629</v>
      </c>
      <c r="B164" s="92" t="s">
        <v>351</v>
      </c>
      <c r="C164" s="109">
        <v>42</v>
      </c>
      <c r="D164" s="92" t="s">
        <v>295</v>
      </c>
      <c r="E164" s="109">
        <v>21</v>
      </c>
      <c r="F164" s="94" t="s">
        <v>421</v>
      </c>
      <c r="G164" s="23" t="str">
        <f t="shared" si="7"/>
        <v>JOE5B2</v>
      </c>
      <c r="H164" s="23">
        <f t="shared" si="8"/>
        <v>15</v>
      </c>
      <c r="I164" s="24" t="str">
        <f t="shared" si="9"/>
        <v>NDA5B2</v>
      </c>
      <c r="J164" s="24">
        <f t="shared" si="10"/>
        <v>-15</v>
      </c>
      <c r="K164" s="24" t="str">
        <f t="shared" si="11"/>
        <v/>
      </c>
      <c r="L164" s="24" t="str">
        <f t="shared" si="12"/>
        <v/>
      </c>
      <c r="M164" s="21" t="str">
        <f t="shared" si="13"/>
        <v/>
      </c>
      <c r="N164" s="1"/>
    </row>
    <row r="165" spans="1:14" ht="11.4" customHeight="1">
      <c r="A165" s="91" t="s">
        <v>648</v>
      </c>
      <c r="B165" s="92" t="s">
        <v>158</v>
      </c>
      <c r="C165" s="109">
        <v>34</v>
      </c>
      <c r="D165" s="92" t="s">
        <v>160</v>
      </c>
      <c r="E165" s="109">
        <v>23</v>
      </c>
      <c r="F165" s="94" t="s">
        <v>418</v>
      </c>
      <c r="G165" s="23" t="str">
        <f t="shared" si="7"/>
        <v>SPC5B1</v>
      </c>
      <c r="H165" s="23">
        <f t="shared" si="8"/>
        <v>11</v>
      </c>
      <c r="I165" s="24" t="str">
        <f t="shared" si="9"/>
        <v>BRG5B2</v>
      </c>
      <c r="J165" s="24">
        <f t="shared" si="10"/>
        <v>-11</v>
      </c>
      <c r="K165" s="24" t="str">
        <f t="shared" si="11"/>
        <v/>
      </c>
      <c r="L165" s="24" t="str">
        <f t="shared" si="12"/>
        <v/>
      </c>
      <c r="M165" s="21" t="str">
        <f t="shared" si="13"/>
        <v/>
      </c>
      <c r="N165" s="1"/>
    </row>
    <row r="166" spans="1:14" ht="11.4" customHeight="1">
      <c r="A166" s="91" t="s">
        <v>649</v>
      </c>
      <c r="B166" s="92" t="s">
        <v>150</v>
      </c>
      <c r="C166" s="109">
        <v>34</v>
      </c>
      <c r="D166" s="92" t="s">
        <v>646</v>
      </c>
      <c r="E166" s="109">
        <v>22</v>
      </c>
      <c r="F166" s="94" t="s">
        <v>418</v>
      </c>
      <c r="G166" s="23" t="str">
        <f>IF(C166&lt;&gt;E166,IF(C166&gt;E166,B166,D166),"")</f>
        <v>BRG5B1</v>
      </c>
      <c r="H166" s="23">
        <f>IF(C166&gt;E166,IF(SUM(C166-E166)&gt;15,15,SUM(C166-E166)),IF(SUM(E166-C166)&gt;15,15,SUM(E166-C166)))</f>
        <v>12</v>
      </c>
      <c r="I166" s="24" t="str">
        <f>IF(C166&lt;&gt;E166,IF(C166&lt;E166,B166,D166),"")</f>
        <v>OLA5B3</v>
      </c>
      <c r="J166" s="24">
        <f>IF(C166&lt;E166,IF(SUM(C166-E166)&lt;-15,-15,SUM(C166-E166)),IF(SUM(E166-C166)&lt;-15,-15,SUM(E166-C166)))</f>
        <v>-12</v>
      </c>
      <c r="K166" s="24" t="str">
        <f t="shared" ref="K166" si="14">IF(C166&lt;&gt;0,IF(C166=E166,B166,""),"")</f>
        <v/>
      </c>
      <c r="L166" s="24" t="str">
        <f t="shared" ref="L166" si="15">IF(C166&lt;&gt;0,IF(C166=E166,D166,""),"")</f>
        <v/>
      </c>
      <c r="M166" s="21" t="str">
        <f>IF(C166=15,IF(E166=0,D166,""),IF(E166=15,IF(C166=0,B166,""),""))</f>
        <v/>
      </c>
      <c r="N166" s="1"/>
    </row>
    <row r="167" spans="1:14" ht="12">
      <c r="N167" s="1"/>
    </row>
    <row r="168" spans="1:14" ht="12">
      <c r="N168" s="1"/>
    </row>
    <row r="169" spans="1:14" ht="12">
      <c r="N169" s="1"/>
    </row>
    <row r="170" spans="1:14" ht="12">
      <c r="N170" s="1"/>
    </row>
    <row r="171" spans="1:14" ht="12">
      <c r="N171" s="1"/>
    </row>
    <row r="172" spans="1:14" ht="12">
      <c r="N172" s="1"/>
    </row>
    <row r="173" spans="1:14" ht="12">
      <c r="N173" s="1"/>
    </row>
    <row r="174" spans="1:14" ht="12">
      <c r="N174" s="1"/>
    </row>
    <row r="175" spans="1:14" ht="12">
      <c r="N175" s="1"/>
    </row>
    <row r="176" spans="1:14" ht="12">
      <c r="N176" s="1"/>
    </row>
    <row r="177" spans="14:14" ht="12">
      <c r="N177" s="1"/>
    </row>
    <row r="178" spans="14:14" ht="12">
      <c r="N178" s="1"/>
    </row>
    <row r="179" spans="14:14" ht="12">
      <c r="N179" s="1"/>
    </row>
    <row r="180" spans="14:14" ht="12">
      <c r="N180" s="1"/>
    </row>
    <row r="181" spans="14:14" ht="12">
      <c r="N181" s="1"/>
    </row>
    <row r="182" spans="14:14" ht="12">
      <c r="N182" s="1"/>
    </row>
    <row r="183" spans="14:14" ht="12">
      <c r="N183" s="1"/>
    </row>
    <row r="184" spans="14:14" ht="12">
      <c r="N184" s="1"/>
    </row>
    <row r="185" spans="14:14" ht="12">
      <c r="N185" s="1"/>
    </row>
    <row r="186" spans="14:14" ht="12">
      <c r="N186" s="1"/>
    </row>
    <row r="187" spans="14:14" ht="12">
      <c r="N187" s="1"/>
    </row>
    <row r="188" spans="14:14" ht="12">
      <c r="N188" s="1"/>
    </row>
    <row r="189" spans="14:14" ht="12">
      <c r="N189" s="1"/>
    </row>
    <row r="190" spans="14:14" ht="12">
      <c r="N190" s="1"/>
    </row>
    <row r="191" spans="14:14" ht="12">
      <c r="N191" s="1"/>
    </row>
    <row r="192" spans="14:14" ht="12">
      <c r="N192" s="1"/>
    </row>
    <row r="193" spans="14:14" ht="12">
      <c r="N193" s="1"/>
    </row>
    <row r="194" spans="14:14" ht="12">
      <c r="N194" s="1"/>
    </row>
    <row r="195" spans="14:14" ht="12">
      <c r="N195" s="1"/>
    </row>
    <row r="196" spans="14:14" ht="12">
      <c r="N196" s="1"/>
    </row>
    <row r="197" spans="14:14" ht="12">
      <c r="N197" s="1"/>
    </row>
    <row r="198" spans="14:14" ht="12">
      <c r="N198" s="1"/>
    </row>
    <row r="199" spans="14:14" ht="12">
      <c r="N199" s="1"/>
    </row>
    <row r="200" spans="14:14" ht="12">
      <c r="N200" s="1"/>
    </row>
    <row r="201" spans="14:14" ht="12">
      <c r="N201" s="1"/>
    </row>
    <row r="202" spans="14:14" ht="12">
      <c r="N202" s="1"/>
    </row>
    <row r="203" spans="14:14" ht="12">
      <c r="N203" s="1"/>
    </row>
    <row r="204" spans="14:14" ht="12">
      <c r="N204" s="1"/>
    </row>
    <row r="205" spans="14:14" ht="12">
      <c r="N205" s="1"/>
    </row>
    <row r="206" spans="14:14" ht="12">
      <c r="N206" s="1"/>
    </row>
    <row r="207" spans="14:14" ht="12">
      <c r="N207" s="1"/>
    </row>
  </sheetData>
  <sortState ref="B9:L33">
    <sortCondition ref="B9:B33"/>
  </sortState>
  <phoneticPr fontId="0" type="noConversion"/>
  <pageMargins left="0.75" right="0.75" top="1" bottom="1" header="0.5" footer="0.5"/>
  <pageSetup scale="42" orientation="portrait" r:id="rId1"/>
  <headerFooter alignWithMargins="0"/>
  <rowBreaks count="2" manualBreakCount="2">
    <brk id="58" max="16383" man="1"/>
    <brk id="121" max="16383" man="1"/>
  </rowBreaks>
  <drawing r:id="rId2"/>
</worksheet>
</file>

<file path=xl/worksheets/sheet2.xml><?xml version="1.0" encoding="utf-8"?>
<worksheet xmlns="http://schemas.openxmlformats.org/spreadsheetml/2006/main" xmlns:r="http://schemas.openxmlformats.org/officeDocument/2006/relationships">
  <sheetPr>
    <pageSetUpPr fitToPage="1"/>
  </sheetPr>
  <dimension ref="A5:J71"/>
  <sheetViews>
    <sheetView zoomScaleNormal="100" workbookViewId="0">
      <selection activeCell="A7" sqref="A7"/>
    </sheetView>
  </sheetViews>
  <sheetFormatPr defaultColWidth="9.109375" defaultRowHeight="11.4"/>
  <cols>
    <col min="1" max="1" width="2.109375" style="2" customWidth="1"/>
    <col min="2" max="2" width="2.33203125" style="2" customWidth="1"/>
    <col min="3" max="3" width="14" style="2" customWidth="1"/>
    <col min="4" max="6" width="9.109375" style="2"/>
    <col min="7" max="7" width="17.6640625" style="2" customWidth="1"/>
    <col min="8" max="16384" width="9.109375" style="2"/>
  </cols>
  <sheetData>
    <row r="5" spans="1:10" s="6" customFormat="1" ht="13.2">
      <c r="A5" s="6" t="s">
        <v>430</v>
      </c>
    </row>
    <row r="6" spans="1:10" s="6" customFormat="1" ht="13.2">
      <c r="A6" s="6" t="str">
        <f>'8B Bracket'!A6</f>
        <v>Jan 31 - Feb 9, 2013</v>
      </c>
    </row>
    <row r="7" spans="1:10" s="7" customFormat="1" ht="13.2"/>
    <row r="8" spans="1:10" s="7" customFormat="1" ht="13.2">
      <c r="A8" s="15" t="s">
        <v>108</v>
      </c>
      <c r="B8" s="2"/>
      <c r="C8" s="2"/>
      <c r="D8" s="2"/>
      <c r="E8" s="2"/>
      <c r="F8" s="2"/>
      <c r="G8" s="2"/>
      <c r="H8" s="2"/>
      <c r="I8" s="2"/>
      <c r="J8" s="2"/>
    </row>
    <row r="9" spans="1:10" s="7" customFormat="1" ht="13.2">
      <c r="A9" s="2"/>
      <c r="B9" s="2"/>
      <c r="C9" s="2"/>
      <c r="D9" s="2"/>
      <c r="E9" s="2"/>
      <c r="F9" s="2"/>
      <c r="G9" s="2"/>
      <c r="H9" s="2"/>
      <c r="I9" s="2"/>
      <c r="J9" s="2"/>
    </row>
    <row r="10" spans="1:10" s="7" customFormat="1" ht="13.2">
      <c r="A10" s="15"/>
      <c r="B10" s="2" t="s">
        <v>440</v>
      </c>
      <c r="C10" s="2"/>
      <c r="D10" s="2"/>
      <c r="E10" s="2"/>
      <c r="F10" s="2"/>
      <c r="G10" s="2"/>
      <c r="H10" s="2"/>
      <c r="I10" s="2"/>
      <c r="J10" s="2"/>
    </row>
    <row r="11" spans="1:10" s="7" customFormat="1" ht="13.2">
      <c r="A11" s="15"/>
      <c r="B11" s="2"/>
      <c r="C11" s="2"/>
      <c r="D11" s="2"/>
      <c r="E11" s="2"/>
      <c r="F11" s="2"/>
      <c r="G11" s="2"/>
      <c r="H11" s="2"/>
      <c r="I11" s="2"/>
      <c r="J11" s="2"/>
    </row>
    <row r="12" spans="1:10" s="7" customFormat="1" ht="13.2">
      <c r="A12" s="2"/>
      <c r="B12" s="2" t="s">
        <v>441</v>
      </c>
      <c r="C12" s="2"/>
      <c r="D12" s="2"/>
      <c r="E12" s="2"/>
      <c r="F12" s="2"/>
      <c r="G12" s="2"/>
      <c r="H12" s="2"/>
      <c r="I12" s="2"/>
      <c r="J12" s="2"/>
    </row>
    <row r="13" spans="1:10" s="7" customFormat="1" ht="13.2">
      <c r="A13" s="2"/>
      <c r="B13" s="2"/>
      <c r="C13" s="2"/>
      <c r="D13" s="16"/>
      <c r="E13" s="2"/>
      <c r="F13" s="2"/>
      <c r="G13" s="2"/>
      <c r="H13" s="2"/>
      <c r="I13" s="2"/>
      <c r="J13" s="2"/>
    </row>
    <row r="14" spans="1:10" s="7" customFormat="1" ht="13.2">
      <c r="A14" s="2"/>
      <c r="B14" s="2" t="s">
        <v>442</v>
      </c>
      <c r="C14" s="2"/>
      <c r="D14" s="16"/>
      <c r="E14" s="2"/>
      <c r="F14" s="2"/>
      <c r="G14" s="2"/>
      <c r="H14" s="2"/>
      <c r="I14" s="2"/>
      <c r="J14" s="2"/>
    </row>
    <row r="15" spans="1:10" s="7" customFormat="1" ht="13.2">
      <c r="A15" s="2"/>
      <c r="B15" s="2"/>
      <c r="C15" s="2"/>
      <c r="D15" s="16"/>
      <c r="E15" s="2"/>
      <c r="F15" s="2"/>
      <c r="G15" s="2"/>
      <c r="H15" s="2"/>
      <c r="I15" s="2"/>
      <c r="J15" s="2"/>
    </row>
    <row r="16" spans="1:10" s="7" customFormat="1" ht="13.2">
      <c r="A16" s="2"/>
      <c r="B16" s="2" t="s">
        <v>443</v>
      </c>
      <c r="C16" s="2"/>
      <c r="D16" s="2"/>
      <c r="E16" s="2"/>
      <c r="F16" s="2"/>
      <c r="G16" s="2"/>
      <c r="H16" s="2"/>
      <c r="I16" s="2"/>
      <c r="J16" s="2"/>
    </row>
    <row r="17" spans="1:10" s="7" customFormat="1" ht="13.2">
      <c r="A17" s="2"/>
      <c r="B17" s="2"/>
      <c r="C17" s="2"/>
      <c r="D17" s="2"/>
      <c r="E17" s="2"/>
      <c r="F17" s="2"/>
      <c r="G17" s="2"/>
      <c r="H17" s="2"/>
      <c r="I17" s="2"/>
      <c r="J17" s="2"/>
    </row>
    <row r="18" spans="1:10" s="7" customFormat="1" ht="13.2">
      <c r="A18" s="15"/>
      <c r="B18" s="2" t="s">
        <v>444</v>
      </c>
      <c r="C18" s="2"/>
      <c r="D18" s="2"/>
      <c r="E18" s="2"/>
      <c r="F18" s="2"/>
      <c r="G18" s="2"/>
      <c r="H18" s="2"/>
      <c r="I18" s="2"/>
      <c r="J18" s="2"/>
    </row>
    <row r="19" spans="1:10" s="7" customFormat="1" ht="13.2">
      <c r="A19" s="2"/>
      <c r="B19" s="2"/>
      <c r="C19" s="2"/>
      <c r="D19" s="2"/>
      <c r="E19" s="2"/>
      <c r="F19" s="2"/>
      <c r="G19" s="2"/>
      <c r="H19" s="2"/>
      <c r="I19" s="2"/>
      <c r="J19" s="2"/>
    </row>
    <row r="20" spans="1:10" s="7" customFormat="1" ht="13.2">
      <c r="A20" s="15" t="s">
        <v>109</v>
      </c>
      <c r="B20" s="2"/>
      <c r="C20" s="2"/>
      <c r="D20" s="2"/>
      <c r="E20" s="2"/>
      <c r="F20" s="2"/>
      <c r="G20" s="2"/>
      <c r="H20" s="2"/>
      <c r="I20" s="2"/>
      <c r="J20" s="2"/>
    </row>
    <row r="21" spans="1:10" s="7" customFormat="1" ht="13.2">
      <c r="A21" s="2"/>
      <c r="B21" s="2"/>
      <c r="C21" s="2"/>
      <c r="D21" s="2"/>
      <c r="E21" s="2"/>
      <c r="F21" s="2"/>
      <c r="G21" s="2"/>
      <c r="H21" s="2"/>
      <c r="I21" s="2"/>
      <c r="J21" s="2"/>
    </row>
    <row r="22" spans="1:10" s="7" customFormat="1" ht="13.2">
      <c r="A22" s="2"/>
      <c r="B22" s="1" t="s">
        <v>320</v>
      </c>
      <c r="C22" s="2"/>
      <c r="D22" s="2"/>
      <c r="E22" s="2"/>
      <c r="F22" s="2"/>
      <c r="G22" s="2"/>
      <c r="H22" s="2"/>
      <c r="I22" s="2"/>
      <c r="J22" s="2"/>
    </row>
    <row r="23" spans="1:10" s="7" customFormat="1" ht="13.2">
      <c r="A23" s="2"/>
      <c r="B23" s="2"/>
      <c r="C23" s="2" t="s">
        <v>112</v>
      </c>
      <c r="D23" s="2" t="s">
        <v>433</v>
      </c>
      <c r="E23" s="2"/>
      <c r="F23" s="2"/>
      <c r="G23" s="2"/>
      <c r="H23" s="2"/>
      <c r="I23" s="2"/>
      <c r="J23" s="2"/>
    </row>
    <row r="24" spans="1:10" s="7" customFormat="1" ht="13.2">
      <c r="A24" s="2"/>
      <c r="B24" s="2"/>
      <c r="C24" s="2" t="s">
        <v>111</v>
      </c>
      <c r="D24" s="2" t="s">
        <v>393</v>
      </c>
      <c r="E24" s="2"/>
      <c r="F24" s="2"/>
      <c r="G24" s="2"/>
      <c r="H24" s="2"/>
      <c r="I24" s="2"/>
      <c r="J24" s="2"/>
    </row>
    <row r="25" spans="1:10" s="7" customFormat="1" ht="13.2">
      <c r="A25" s="2"/>
      <c r="B25" s="2"/>
      <c r="C25" s="2" t="s">
        <v>110</v>
      </c>
      <c r="D25" s="2" t="s">
        <v>881</v>
      </c>
      <c r="E25" s="2"/>
      <c r="F25" s="2"/>
      <c r="G25" s="2"/>
      <c r="H25" s="2"/>
      <c r="I25" s="2"/>
      <c r="J25" s="2"/>
    </row>
    <row r="26" spans="1:10" s="7" customFormat="1" ht="13.2">
      <c r="A26" s="2"/>
      <c r="B26" s="2"/>
      <c r="C26" s="2" t="s">
        <v>111</v>
      </c>
      <c r="D26" s="2" t="s">
        <v>321</v>
      </c>
      <c r="E26" s="2"/>
      <c r="F26" s="2"/>
      <c r="G26" s="2"/>
      <c r="H26" s="2"/>
      <c r="I26" s="2"/>
      <c r="J26" s="2"/>
    </row>
    <row r="27" spans="1:10" s="7" customFormat="1" ht="13.2">
      <c r="A27" s="2"/>
      <c r="B27" s="2"/>
      <c r="C27" s="2" t="s">
        <v>110</v>
      </c>
      <c r="D27" s="2" t="s">
        <v>882</v>
      </c>
      <c r="E27" s="2"/>
      <c r="F27" s="2"/>
      <c r="G27" s="2"/>
      <c r="H27" s="2"/>
      <c r="I27" s="2"/>
      <c r="J27" s="2"/>
    </row>
    <row r="28" spans="1:10" s="7" customFormat="1" ht="13.2">
      <c r="A28" s="2"/>
      <c r="B28" s="2"/>
      <c r="C28" s="2" t="s">
        <v>111</v>
      </c>
      <c r="D28" s="2" t="s">
        <v>394</v>
      </c>
      <c r="E28" s="2"/>
      <c r="F28" s="2"/>
      <c r="G28" s="2"/>
      <c r="H28" s="2"/>
      <c r="I28" s="2"/>
      <c r="J28" s="2"/>
    </row>
    <row r="29" spans="1:10" s="7" customFormat="1" ht="13.2">
      <c r="A29" s="2"/>
      <c r="B29" s="2"/>
      <c r="C29" s="2" t="s">
        <v>110</v>
      </c>
      <c r="D29" s="2" t="s">
        <v>241</v>
      </c>
      <c r="E29" s="2"/>
      <c r="F29" s="2"/>
      <c r="G29" s="2"/>
      <c r="H29" s="2"/>
      <c r="I29" s="2"/>
      <c r="J29" s="2"/>
    </row>
    <row r="30" spans="1:10" s="7" customFormat="1" ht="13.2">
      <c r="A30" s="2"/>
      <c r="B30" s="2"/>
      <c r="C30" s="2"/>
      <c r="D30" s="2"/>
      <c r="E30" s="2"/>
      <c r="F30" s="2"/>
      <c r="G30" s="2"/>
      <c r="H30" s="2"/>
      <c r="I30" s="2"/>
      <c r="J30" s="2"/>
    </row>
    <row r="31" spans="1:10" s="7" customFormat="1" ht="13.2">
      <c r="A31" s="2"/>
      <c r="B31" s="2"/>
      <c r="C31" s="2" t="s">
        <v>112</v>
      </c>
      <c r="D31" s="2" t="s">
        <v>434</v>
      </c>
      <c r="E31" s="2"/>
      <c r="F31" s="2"/>
      <c r="G31" s="2"/>
      <c r="H31" s="2"/>
      <c r="I31" s="2"/>
      <c r="J31" s="2"/>
    </row>
    <row r="32" spans="1:10" s="7" customFormat="1" ht="13.2">
      <c r="A32" s="2"/>
      <c r="B32" s="2"/>
      <c r="C32" s="2" t="s">
        <v>111</v>
      </c>
      <c r="D32" s="2" t="s">
        <v>393</v>
      </c>
      <c r="E32" s="2"/>
      <c r="F32" s="2"/>
      <c r="G32" s="2"/>
      <c r="H32" s="2"/>
      <c r="I32" s="2"/>
      <c r="J32" s="2"/>
    </row>
    <row r="33" spans="1:10" s="7" customFormat="1" ht="13.2">
      <c r="A33" s="2"/>
      <c r="B33" s="2"/>
      <c r="C33" s="2" t="s">
        <v>110</v>
      </c>
      <c r="D33" s="2" t="s">
        <v>924</v>
      </c>
      <c r="E33" s="2"/>
      <c r="F33" s="2"/>
      <c r="G33" s="2"/>
      <c r="H33" s="2"/>
      <c r="I33" s="2"/>
      <c r="J33" s="2"/>
    </row>
    <row r="34" spans="1:10" s="7" customFormat="1" ht="13.2">
      <c r="A34" s="2"/>
      <c r="B34" s="2"/>
      <c r="C34" s="2" t="s">
        <v>111</v>
      </c>
      <c r="D34" s="2" t="s">
        <v>321</v>
      </c>
      <c r="E34" s="2"/>
      <c r="F34" s="2"/>
      <c r="G34" s="2"/>
      <c r="H34" s="2"/>
      <c r="I34" s="2"/>
      <c r="J34" s="2"/>
    </row>
    <row r="35" spans="1:10" s="7" customFormat="1" ht="13.2">
      <c r="A35" s="2"/>
      <c r="B35" s="2"/>
      <c r="C35" s="2" t="s">
        <v>110</v>
      </c>
      <c r="D35" s="2" t="s">
        <v>883</v>
      </c>
      <c r="E35" s="2"/>
      <c r="F35" s="2"/>
      <c r="G35" s="2"/>
      <c r="H35" s="2"/>
      <c r="I35" s="2"/>
      <c r="J35" s="2"/>
    </row>
    <row r="36" spans="1:10" s="7" customFormat="1" ht="13.2">
      <c r="A36" s="2"/>
      <c r="B36" s="2"/>
      <c r="C36" s="2" t="s">
        <v>111</v>
      </c>
      <c r="D36" s="2" t="s">
        <v>394</v>
      </c>
      <c r="E36" s="2"/>
      <c r="F36" s="2"/>
      <c r="G36" s="2"/>
      <c r="H36" s="2"/>
      <c r="I36" s="2"/>
      <c r="J36" s="2"/>
    </row>
    <row r="37" spans="1:10" s="7" customFormat="1" ht="13.2">
      <c r="A37" s="2"/>
      <c r="B37" s="2"/>
      <c r="C37" s="2" t="s">
        <v>110</v>
      </c>
      <c r="D37" s="2" t="s">
        <v>923</v>
      </c>
      <c r="E37" s="2"/>
      <c r="F37" s="2"/>
      <c r="G37" s="2"/>
      <c r="H37" s="2"/>
      <c r="I37" s="2"/>
      <c r="J37" s="2"/>
    </row>
    <row r="38" spans="1:10" s="7" customFormat="1" ht="13.2">
      <c r="A38" s="2"/>
      <c r="B38" s="2"/>
      <c r="C38" s="2"/>
      <c r="D38" s="2"/>
      <c r="E38" s="2"/>
      <c r="F38" s="2"/>
      <c r="G38" s="2"/>
      <c r="H38" s="2"/>
      <c r="I38" s="2"/>
      <c r="J38" s="2"/>
    </row>
    <row r="39" spans="1:10" s="7" customFormat="1" ht="13.2">
      <c r="A39" s="2"/>
      <c r="B39" s="1" t="s">
        <v>95</v>
      </c>
      <c r="C39" s="2"/>
      <c r="D39" s="2"/>
      <c r="E39" s="2"/>
      <c r="F39" s="2"/>
      <c r="G39" s="2"/>
      <c r="H39" s="2"/>
      <c r="I39" s="2"/>
      <c r="J39" s="2"/>
    </row>
    <row r="40" spans="1:10" s="7" customFormat="1" ht="13.2">
      <c r="A40" s="2"/>
      <c r="B40" s="2"/>
      <c r="C40" s="2" t="s">
        <v>112</v>
      </c>
      <c r="D40" s="2" t="s">
        <v>435</v>
      </c>
      <c r="E40" s="2"/>
      <c r="F40" s="2"/>
      <c r="G40" s="2"/>
      <c r="H40" s="2"/>
      <c r="I40" s="2"/>
      <c r="J40" s="2"/>
    </row>
    <row r="41" spans="1:10" s="7" customFormat="1" ht="13.2">
      <c r="A41" s="2"/>
      <c r="B41" s="2"/>
      <c r="C41" s="2" t="s">
        <v>111</v>
      </c>
      <c r="D41" s="2" t="s">
        <v>113</v>
      </c>
      <c r="E41" s="2"/>
      <c r="F41" s="2"/>
      <c r="G41" s="2"/>
      <c r="H41" s="2"/>
      <c r="I41" s="2"/>
      <c r="J41" s="2"/>
    </row>
    <row r="42" spans="1:10">
      <c r="C42" s="2" t="s">
        <v>110</v>
      </c>
      <c r="D42" s="2" t="s">
        <v>904</v>
      </c>
    </row>
    <row r="43" spans="1:10" s="7" customFormat="1" ht="13.2">
      <c r="A43" s="2"/>
      <c r="B43" s="2"/>
      <c r="C43" s="2" t="s">
        <v>111</v>
      </c>
      <c r="D43" s="2" t="s">
        <v>2</v>
      </c>
      <c r="E43" s="2"/>
      <c r="F43" s="2"/>
      <c r="G43" s="2"/>
      <c r="H43" s="2"/>
      <c r="I43" s="2"/>
      <c r="J43" s="2"/>
    </row>
    <row r="44" spans="1:10">
      <c r="C44" s="2" t="s">
        <v>110</v>
      </c>
      <c r="D44" s="2" t="s">
        <v>236</v>
      </c>
    </row>
    <row r="45" spans="1:10" s="7" customFormat="1" ht="13.2">
      <c r="A45" s="2"/>
      <c r="B45" s="2"/>
      <c r="C45" s="2" t="s">
        <v>111</v>
      </c>
      <c r="D45" s="2" t="s">
        <v>395</v>
      </c>
      <c r="E45" s="2"/>
      <c r="F45" s="2"/>
      <c r="G45" s="2"/>
      <c r="H45" s="2"/>
      <c r="I45" s="2"/>
      <c r="J45" s="2"/>
    </row>
    <row r="46" spans="1:10">
      <c r="C46" s="2" t="s">
        <v>110</v>
      </c>
      <c r="D46" s="2" t="s">
        <v>273</v>
      </c>
    </row>
    <row r="47" spans="1:10" s="7" customFormat="1" ht="13.2">
      <c r="A47" s="2"/>
      <c r="B47" s="2"/>
      <c r="C47" s="2" t="s">
        <v>111</v>
      </c>
      <c r="D47" s="2" t="s">
        <v>396</v>
      </c>
      <c r="E47" s="2"/>
      <c r="F47" s="2"/>
      <c r="G47" s="2"/>
      <c r="H47" s="2"/>
      <c r="I47" s="2"/>
      <c r="J47" s="2"/>
    </row>
    <row r="48" spans="1:10">
      <c r="C48" s="2" t="s">
        <v>110</v>
      </c>
      <c r="D48" s="2" t="s">
        <v>239</v>
      </c>
    </row>
    <row r="49" spans="1:10" s="7" customFormat="1" ht="13.2">
      <c r="A49" s="2"/>
      <c r="B49" s="2"/>
      <c r="C49" s="2" t="s">
        <v>111</v>
      </c>
      <c r="D49" s="2" t="s">
        <v>884</v>
      </c>
      <c r="E49" s="2"/>
      <c r="F49" s="2"/>
      <c r="G49" s="2"/>
      <c r="H49" s="2"/>
      <c r="I49" s="2"/>
      <c r="J49" s="2"/>
    </row>
    <row r="50" spans="1:10">
      <c r="C50" s="2" t="s">
        <v>110</v>
      </c>
      <c r="D50" s="2" t="s">
        <v>885</v>
      </c>
    </row>
    <row r="52" spans="1:10" ht="12">
      <c r="B52" s="1" t="s">
        <v>114</v>
      </c>
    </row>
    <row r="53" spans="1:10">
      <c r="C53" s="2" t="s">
        <v>112</v>
      </c>
      <c r="D53" s="2" t="s">
        <v>436</v>
      </c>
    </row>
    <row r="54" spans="1:10">
      <c r="C54" s="2" t="s">
        <v>111</v>
      </c>
      <c r="D54" s="2" t="s">
        <v>886</v>
      </c>
    </row>
    <row r="55" spans="1:10">
      <c r="C55" s="2" t="s">
        <v>110</v>
      </c>
      <c r="D55" s="2" t="s">
        <v>905</v>
      </c>
    </row>
    <row r="57" spans="1:10" ht="12">
      <c r="B57" s="1" t="s">
        <v>96</v>
      </c>
    </row>
    <row r="58" spans="1:10">
      <c r="C58" s="2" t="s">
        <v>112</v>
      </c>
      <c r="D58" s="2" t="s">
        <v>437</v>
      </c>
    </row>
    <row r="59" spans="1:10">
      <c r="C59" s="2" t="s">
        <v>111</v>
      </c>
      <c r="D59" s="2" t="s">
        <v>115</v>
      </c>
    </row>
    <row r="60" spans="1:10">
      <c r="C60" s="2" t="s">
        <v>110</v>
      </c>
      <c r="D60" s="2" t="s">
        <v>887</v>
      </c>
    </row>
    <row r="62" spans="1:10" ht="12">
      <c r="B62" s="1" t="s">
        <v>116</v>
      </c>
    </row>
    <row r="63" spans="1:10">
      <c r="C63" s="2" t="s">
        <v>112</v>
      </c>
      <c r="D63" s="2" t="s">
        <v>438</v>
      </c>
    </row>
    <row r="64" spans="1:10">
      <c r="C64" s="2" t="s">
        <v>111</v>
      </c>
      <c r="D64" s="2" t="s">
        <v>888</v>
      </c>
    </row>
    <row r="65" spans="1:4">
      <c r="C65" s="2" t="s">
        <v>111</v>
      </c>
      <c r="D65" s="2" t="s">
        <v>889</v>
      </c>
    </row>
    <row r="66" spans="1:4">
      <c r="C66" s="2" t="s">
        <v>110</v>
      </c>
      <c r="D66" s="2" t="s">
        <v>439</v>
      </c>
    </row>
    <row r="68" spans="1:4" ht="12">
      <c r="A68" s="15" t="s">
        <v>117</v>
      </c>
    </row>
    <row r="70" spans="1:4">
      <c r="B70" s="2" t="s">
        <v>1</v>
      </c>
    </row>
    <row r="71" spans="1:4" ht="12">
      <c r="B71" s="1" t="s">
        <v>397</v>
      </c>
    </row>
  </sheetData>
  <phoneticPr fontId="0" type="noConversion"/>
  <pageMargins left="0.75" right="0.75" top="1" bottom="1" header="0.5" footer="0.5"/>
  <pageSetup scale="5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dimension ref="A1:BR142"/>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6" ht="12.6" customHeight="1"/>
    <row r="2" spans="1:16" ht="12.6" customHeight="1"/>
    <row r="3" spans="1:16" ht="12.6" customHeight="1"/>
    <row r="4" spans="1:16" s="1" customFormat="1" ht="12.6" customHeight="1">
      <c r="O4" s="2"/>
    </row>
    <row r="5" spans="1:16" s="1" customFormat="1" ht="12.6" customHeight="1">
      <c r="A5" s="1" t="s">
        <v>137</v>
      </c>
      <c r="O5" s="2"/>
    </row>
    <row r="6" spans="1:16" s="1" customFormat="1" ht="12.6" customHeight="1">
      <c r="A6" s="1" t="str">
        <f>'8B Standings'!A6</f>
        <v>2012-2013 Season</v>
      </c>
      <c r="O6" s="2"/>
    </row>
    <row r="7" spans="1:16" ht="11.4" customHeight="1">
      <c r="N7" s="1"/>
    </row>
    <row r="8" spans="1:16"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6" ht="11.4" customHeight="1">
      <c r="B9" s="21">
        <v>1</v>
      </c>
      <c r="C9" s="92" t="s">
        <v>133</v>
      </c>
      <c r="D9" s="21">
        <f>COUNTIF($G$33:$G$142,C9)</f>
        <v>10</v>
      </c>
      <c r="E9" s="21">
        <f>COUNTIF($I$33:$I$142,C9)</f>
        <v>0</v>
      </c>
      <c r="F9" s="84">
        <f>SUM(COUNTIF($K$33:$K$142,C9)+COUNTIF($L$33:$L$142,C9))</f>
        <v>0</v>
      </c>
      <c r="G9" s="21">
        <f>SUM((D9*2)+(F9))</f>
        <v>20</v>
      </c>
      <c r="H9" s="21">
        <f>SUM(SUMIF($B$33:$B$142,C9,$C$33:$C$142)+SUMIF($D$33:$D$142,C9,$E$33:$E$142))</f>
        <v>293</v>
      </c>
      <c r="I9" s="21">
        <f>SUM(SUMIF($B$33:$B$142,C9,$E$33:$E$142)+SUMIF($D$33:$D$142,C9,$C$33:$C$142))</f>
        <v>63</v>
      </c>
      <c r="J9" s="85">
        <f>SUM(SUMIF($G$33:$G$142,C9,$H$33:$H$142)+SUMIF($I$33:$I$142,C9,$J$33:$J$142))</f>
        <v>148</v>
      </c>
      <c r="K9" s="86">
        <f>SUM((D9/SUM(D9+E9+F9))/100)</f>
        <v>0.01</v>
      </c>
      <c r="L9" s="21">
        <f>COUNTIF($M$33:$M$142,C9)</f>
        <v>0</v>
      </c>
      <c r="O9" s="2" t="s">
        <v>672</v>
      </c>
    </row>
    <row r="10" spans="1:16" ht="11.4" customHeight="1">
      <c r="B10" s="21">
        <v>2</v>
      </c>
      <c r="C10" s="92" t="s">
        <v>129</v>
      </c>
      <c r="D10" s="21">
        <f>COUNTIF($G$33:$G$142,C10)</f>
        <v>10</v>
      </c>
      <c r="E10" s="21">
        <f>COUNTIF($I$33:$I$142,C10)</f>
        <v>0</v>
      </c>
      <c r="F10" s="84">
        <f>SUM(COUNTIF($K$33:$K$142,C10)+COUNTIF($L$33:$L$142,C10))</f>
        <v>0</v>
      </c>
      <c r="G10" s="21">
        <f>SUM((D10*2)+(F10))</f>
        <v>20</v>
      </c>
      <c r="H10" s="21">
        <f>SUM(SUMIF($B$33:$B$142,C10,$C$33:$C$142)+SUMIF($D$33:$D$142,C10,$E$33:$E$142))</f>
        <v>254</v>
      </c>
      <c r="I10" s="21">
        <f>SUM(SUMIF($B$33:$B$142,C10,$E$33:$E$142)+SUMIF($D$33:$D$142,C10,$C$33:$C$142))</f>
        <v>95</v>
      </c>
      <c r="J10" s="85">
        <f>SUM(SUMIF($G$33:$G$142,C10,$H$33:$H$142)+SUMIF($I$33:$I$142,C10,$J$33:$J$142))</f>
        <v>121</v>
      </c>
      <c r="K10" s="86">
        <f>SUM((D10/SUM(D10+E10+F10))/100)</f>
        <v>0.01</v>
      </c>
      <c r="L10" s="21">
        <f>COUNTIF($M$33:$M$142,C10)</f>
        <v>0</v>
      </c>
      <c r="O10" s="2" t="s">
        <v>673</v>
      </c>
    </row>
    <row r="11" spans="1:16" ht="11.4" customHeight="1">
      <c r="B11" s="21">
        <v>3</v>
      </c>
      <c r="C11" s="92" t="s">
        <v>128</v>
      </c>
      <c r="D11" s="21">
        <f>COUNTIF($G$33:$G$142,C11)</f>
        <v>10</v>
      </c>
      <c r="E11" s="21">
        <f>COUNTIF($I$33:$I$142,C11)</f>
        <v>0</v>
      </c>
      <c r="F11" s="84">
        <f>SUM(COUNTIF($K$33:$K$142,C11)+COUNTIF($L$33:$L$142,C11))</f>
        <v>0</v>
      </c>
      <c r="G11" s="21">
        <f>SUM((D11*2)+(F11))</f>
        <v>20</v>
      </c>
      <c r="H11" s="21">
        <f>SUM(SUMIF($B$33:$B$142,C11,$C$33:$C$142)+SUMIF($D$33:$D$142,C11,$E$33:$E$142))</f>
        <v>184</v>
      </c>
      <c r="I11" s="21">
        <f>SUM(SUMIF($B$33:$B$142,C11,$E$33:$E$142)+SUMIF($D$33:$D$142,C11,$C$33:$C$142))</f>
        <v>96</v>
      </c>
      <c r="J11" s="85">
        <f>SUM(SUMIF($G$33:$G$142,C11,$H$33:$H$142)+SUMIF($I$33:$I$142,C11,$J$33:$J$142))</f>
        <v>86</v>
      </c>
      <c r="K11" s="86">
        <f>SUM((D11/SUM(D11+E11+F11))/100)</f>
        <v>0.01</v>
      </c>
      <c r="L11" s="21">
        <f>COUNTIF($M$33:$M$142,C11)</f>
        <v>0</v>
      </c>
      <c r="N11" s="1"/>
      <c r="O11" s="1"/>
    </row>
    <row r="12" spans="1:16" ht="11.4" customHeight="1">
      <c r="B12" s="21">
        <v>4</v>
      </c>
      <c r="C12" s="92" t="s">
        <v>588</v>
      </c>
      <c r="D12" s="21">
        <f>COUNTIF($G$33:$G$142,C12)</f>
        <v>9</v>
      </c>
      <c r="E12" s="21">
        <f>COUNTIF($I$33:$I$142,C12)</f>
        <v>1</v>
      </c>
      <c r="F12" s="84">
        <f>SUM(COUNTIF($K$33:$K$142,C12)+COUNTIF($L$33:$L$142,C12))</f>
        <v>0</v>
      </c>
      <c r="G12" s="21">
        <f>SUM((D12*2)+(F12))</f>
        <v>18</v>
      </c>
      <c r="H12" s="21">
        <f>SUM(SUMIF($B$33:$B$142,C12,$C$33:$C$142)+SUMIF($D$33:$D$142,C12,$E$33:$E$142))</f>
        <v>229</v>
      </c>
      <c r="I12" s="21">
        <f>SUM(SUMIF($B$33:$B$142,C12,$E$33:$E$142)+SUMIF($D$33:$D$142,C12,$C$33:$C$142))</f>
        <v>92</v>
      </c>
      <c r="J12" s="85">
        <f>SUM(SUMIF($G$33:$G$142,C12,$H$33:$H$142)+SUMIF($I$33:$I$142,C12,$J$33:$J$142))</f>
        <v>100</v>
      </c>
      <c r="K12" s="86">
        <f>SUM((D12/SUM(D12+E12+F12))/100)</f>
        <v>9.0000000000000011E-3</v>
      </c>
      <c r="L12" s="21">
        <f>COUNTIF($M$33:$M$142,C12)</f>
        <v>0</v>
      </c>
      <c r="N12" s="1" t="s">
        <v>304</v>
      </c>
      <c r="O12" s="1"/>
    </row>
    <row r="13" spans="1:16" ht="11.4" customHeight="1">
      <c r="B13" s="21">
        <v>5</v>
      </c>
      <c r="C13" s="92" t="s">
        <v>131</v>
      </c>
      <c r="D13" s="21">
        <f>COUNTIF($G$33:$G$142,C13)</f>
        <v>8</v>
      </c>
      <c r="E13" s="21">
        <f>COUNTIF($I$33:$I$142,C13)</f>
        <v>2</v>
      </c>
      <c r="F13" s="84">
        <f>SUM(COUNTIF($K$33:$K$142,C13)+COUNTIF($L$33:$L$142,C13))</f>
        <v>0</v>
      </c>
      <c r="G13" s="21">
        <f>SUM((D13*2)+(F13))</f>
        <v>16</v>
      </c>
      <c r="H13" s="21">
        <f>SUM(SUMIF($B$33:$B$142,C13,$C$33:$C$142)+SUMIF($D$33:$D$142,C13,$E$33:$E$142))</f>
        <v>221</v>
      </c>
      <c r="I13" s="21">
        <f>SUM(SUMIF($B$33:$B$142,C13,$E$33:$E$142)+SUMIF($D$33:$D$142,C13,$C$33:$C$142))</f>
        <v>128</v>
      </c>
      <c r="J13" s="85">
        <f>SUM(SUMIF($G$33:$G$142,C13,$H$33:$H$142)+SUMIF($I$33:$I$142,C13,$J$33:$J$142))</f>
        <v>71</v>
      </c>
      <c r="K13" s="86">
        <f>SUM((D13/SUM(D13+E13+F13))/100)</f>
        <v>8.0000000000000002E-3</v>
      </c>
      <c r="L13" s="21">
        <f>COUNTIF($M$33:$M$142,C13)</f>
        <v>0</v>
      </c>
      <c r="O13" s="2" t="s">
        <v>669</v>
      </c>
    </row>
    <row r="14" spans="1:16" ht="11.4" customHeight="1">
      <c r="B14" s="21">
        <v>6</v>
      </c>
      <c r="C14" s="92" t="s">
        <v>584</v>
      </c>
      <c r="D14" s="21">
        <f>COUNTIF($G$33:$G$142,C14)</f>
        <v>7</v>
      </c>
      <c r="E14" s="21">
        <f>COUNTIF($I$33:$I$142,C14)</f>
        <v>3</v>
      </c>
      <c r="F14" s="84">
        <f>SUM(COUNTIF($K$33:$K$142,C14)+COUNTIF($L$33:$L$142,C14))</f>
        <v>0</v>
      </c>
      <c r="G14" s="21">
        <f>SUM((D14*2)+(F14))</f>
        <v>14</v>
      </c>
      <c r="H14" s="21">
        <f>SUM(SUMIF($B$33:$B$142,C14,$C$33:$C$142)+SUMIF($D$33:$D$142,C14,$E$33:$E$142))</f>
        <v>227</v>
      </c>
      <c r="I14" s="21">
        <f>SUM(SUMIF($B$33:$B$142,C14,$E$33:$E$142)+SUMIF($D$33:$D$142,C14,$C$33:$C$142))</f>
        <v>157</v>
      </c>
      <c r="J14" s="85">
        <f>SUM(SUMIF($G$33:$G$142,C14,$H$33:$H$142)+SUMIF($I$33:$I$142,C14,$J$33:$J$142))</f>
        <v>68</v>
      </c>
      <c r="K14" s="86">
        <f>SUM((D14/SUM(D14+E14+F14))/100)</f>
        <v>6.9999999999999993E-3</v>
      </c>
      <c r="L14" s="21">
        <f>COUNTIF($M$33:$M$142,C14)</f>
        <v>0</v>
      </c>
      <c r="N14" s="1"/>
      <c r="O14" s="1"/>
      <c r="P14" s="2" t="s">
        <v>303</v>
      </c>
    </row>
    <row r="15" spans="1:16" ht="11.4" customHeight="1">
      <c r="B15" s="21">
        <v>7</v>
      </c>
      <c r="C15" s="92" t="s">
        <v>136</v>
      </c>
      <c r="D15" s="21">
        <f>COUNTIF($G$33:$G$142,C15)</f>
        <v>7</v>
      </c>
      <c r="E15" s="21">
        <f>COUNTIF($I$33:$I$142,C15)</f>
        <v>3</v>
      </c>
      <c r="F15" s="84">
        <f>SUM(COUNTIF($K$33:$K$142,C15)+COUNTIF($L$33:$L$142,C15))</f>
        <v>0</v>
      </c>
      <c r="G15" s="21">
        <f>SUM((D15*2)+(F15))</f>
        <v>14</v>
      </c>
      <c r="H15" s="21">
        <f>SUM(SUMIF($B$33:$B$142,C15,$C$33:$C$142)+SUMIF($D$33:$D$142,C15,$E$33:$E$142))</f>
        <v>157</v>
      </c>
      <c r="I15" s="21">
        <f>SUM(SUMIF($B$33:$B$142,C15,$E$33:$E$142)+SUMIF($D$33:$D$142,C15,$C$33:$C$142))</f>
        <v>181</v>
      </c>
      <c r="J15" s="85">
        <f>SUM(SUMIF($G$33:$G$142,C15,$H$33:$H$142)+SUMIF($I$33:$I$142,C15,$J$33:$J$142))</f>
        <v>-2</v>
      </c>
      <c r="K15" s="86">
        <f>SUM((D15/SUM(D15+E15+F15))/100)</f>
        <v>6.9999999999999993E-3</v>
      </c>
      <c r="L15" s="21">
        <f>COUNTIF($M$33:$M$142,C15)</f>
        <v>0</v>
      </c>
      <c r="N15" s="1"/>
      <c r="O15" s="1"/>
      <c r="P15" s="2" t="s">
        <v>674</v>
      </c>
    </row>
    <row r="16" spans="1:16" ht="11.4" customHeight="1">
      <c r="B16" s="21">
        <v>8</v>
      </c>
      <c r="C16" s="92" t="s">
        <v>581</v>
      </c>
      <c r="D16" s="21">
        <f>COUNTIF($G$33:$G$142,C16)</f>
        <v>6</v>
      </c>
      <c r="E16" s="21">
        <f>COUNTIF($I$33:$I$142,C16)</f>
        <v>3</v>
      </c>
      <c r="F16" s="84">
        <f>SUM(COUNTIF($K$33:$K$142,C16)+COUNTIF($L$33:$L$142,C16))</f>
        <v>0</v>
      </c>
      <c r="G16" s="21">
        <f>SUM((D16*2)+(F16))</f>
        <v>12</v>
      </c>
      <c r="H16" s="21">
        <f>SUM(SUMIF($B$33:$B$142,C16,$C$33:$C$142)+SUMIF($D$33:$D$142,C16,$E$33:$E$142))</f>
        <v>151</v>
      </c>
      <c r="I16" s="21">
        <f>SUM(SUMIF($B$33:$B$142,C16,$E$33:$E$142)+SUMIF($D$33:$D$142,C16,$C$33:$C$142))</f>
        <v>104</v>
      </c>
      <c r="J16" s="85">
        <f>SUM(SUMIF($G$33:$G$142,C16,$H$33:$H$142)+SUMIF($I$33:$I$142,C16,$J$33:$J$142))</f>
        <v>43</v>
      </c>
      <c r="K16" s="86">
        <f>SUM((D16/SUM(D16+E16+F16))/100)</f>
        <v>6.6666666666666662E-3</v>
      </c>
      <c r="L16" s="21">
        <f>COUNTIF($M$33:$M$142,C16)</f>
        <v>0</v>
      </c>
      <c r="N16" s="1"/>
      <c r="O16" s="1"/>
      <c r="P16" s="2" t="s">
        <v>675</v>
      </c>
    </row>
    <row r="17" spans="1:16" ht="11.4" customHeight="1">
      <c r="B17" s="21">
        <v>9</v>
      </c>
      <c r="C17" s="92" t="s">
        <v>127</v>
      </c>
      <c r="D17" s="21">
        <f>COUNTIF($G$33:$G$142,C17)</f>
        <v>6</v>
      </c>
      <c r="E17" s="21">
        <f>COUNTIF($I$33:$I$142,C17)</f>
        <v>4</v>
      </c>
      <c r="F17" s="84">
        <f>SUM(COUNTIF($K$33:$K$142,C17)+COUNTIF($L$33:$L$142,C17))</f>
        <v>0</v>
      </c>
      <c r="G17" s="21">
        <f>SUM((D17*2)+(F17))</f>
        <v>12</v>
      </c>
      <c r="H17" s="21">
        <f>SUM(SUMIF($B$33:$B$142,C17,$C$33:$C$142)+SUMIF($D$33:$D$142,C17,$E$33:$E$142))</f>
        <v>143</v>
      </c>
      <c r="I17" s="21">
        <f>SUM(SUMIF($B$33:$B$142,C17,$E$33:$E$142)+SUMIF($D$33:$D$142,C17,$C$33:$C$142))</f>
        <v>155</v>
      </c>
      <c r="J17" s="85">
        <f>SUM(SUMIF($G$33:$G$142,C17,$H$33:$H$142)+SUMIF($I$33:$I$142,C17,$J$33:$J$142))</f>
        <v>-9</v>
      </c>
      <c r="K17" s="86">
        <f>SUM((D17/SUM(D17+E17+F17))/100)</f>
        <v>6.0000000000000001E-3</v>
      </c>
      <c r="L17" s="21">
        <f>COUNTIF($M$33:$M$142,C17)</f>
        <v>0</v>
      </c>
      <c r="N17" s="1"/>
      <c r="O17" s="2" t="s">
        <v>316</v>
      </c>
    </row>
    <row r="18" spans="1:16" ht="11.4" customHeight="1">
      <c r="B18" s="21">
        <v>10</v>
      </c>
      <c r="C18" s="92" t="s">
        <v>585</v>
      </c>
      <c r="D18" s="21">
        <f>COUNTIF($G$33:$G$142,C18)</f>
        <v>6</v>
      </c>
      <c r="E18" s="21">
        <f>COUNTIF($I$33:$I$142,C18)</f>
        <v>4</v>
      </c>
      <c r="F18" s="84">
        <f>SUM(COUNTIF($K$33:$K$142,C18)+COUNTIF($L$33:$L$142,C18))</f>
        <v>0</v>
      </c>
      <c r="G18" s="21">
        <f>SUM((D18*2)+(F18))</f>
        <v>12</v>
      </c>
      <c r="H18" s="21">
        <f>SUM(SUMIF($B$33:$B$142,C18,$C$33:$C$142)+SUMIF($D$33:$D$142,C18,$E$33:$E$142))</f>
        <v>148</v>
      </c>
      <c r="I18" s="21">
        <f>SUM(SUMIF($B$33:$B$142,C18,$E$33:$E$142)+SUMIF($D$33:$D$142,C18,$C$33:$C$142))</f>
        <v>147</v>
      </c>
      <c r="J18" s="85">
        <f>SUM(SUMIF($G$33:$G$142,C18,$H$33:$H$142)+SUMIF($I$33:$I$142,C18,$J$33:$J$142))</f>
        <v>8</v>
      </c>
      <c r="K18" s="86">
        <f>SUM((D18/SUM(D18+E18+F18))/100)</f>
        <v>6.0000000000000001E-3</v>
      </c>
      <c r="L18" s="21">
        <f>COUNTIF($M$33:$M$142,C18)</f>
        <v>1</v>
      </c>
      <c r="N18" s="1"/>
      <c r="O18" s="1"/>
      <c r="P18" s="2" t="s">
        <v>301</v>
      </c>
    </row>
    <row r="19" spans="1:16" ht="11.4" customHeight="1">
      <c r="B19" s="21">
        <v>11</v>
      </c>
      <c r="C19" s="92" t="s">
        <v>590</v>
      </c>
      <c r="D19" s="21">
        <f>COUNTIF($G$33:$G$142,C19)</f>
        <v>4</v>
      </c>
      <c r="E19" s="21">
        <f>COUNTIF($I$33:$I$142,C19)</f>
        <v>5</v>
      </c>
      <c r="F19" s="84">
        <f>SUM(COUNTIF($K$33:$K$142,C19)+COUNTIF($L$33:$L$142,C19))</f>
        <v>0</v>
      </c>
      <c r="G19" s="21">
        <f>SUM((D19*2)+(F19))</f>
        <v>8</v>
      </c>
      <c r="H19" s="21">
        <f>SUM(SUMIF($B$33:$B$142,C19,$C$33:$C$142)+SUMIF($D$33:$D$142,C19,$E$33:$E$142))</f>
        <v>143</v>
      </c>
      <c r="I19" s="21">
        <f>SUM(SUMIF($B$33:$B$142,C19,$E$33:$E$142)+SUMIF($D$33:$D$142,C19,$C$33:$C$142))</f>
        <v>111</v>
      </c>
      <c r="J19" s="85">
        <f>SUM(SUMIF($G$33:$G$142,C19,$H$33:$H$142)+SUMIF($I$33:$I$142,C19,$J$33:$J$142))</f>
        <v>17</v>
      </c>
      <c r="K19" s="86">
        <f>SUM((D19/SUM(D19+E19+F19))/100)</f>
        <v>4.4444444444444444E-3</v>
      </c>
      <c r="L19" s="21">
        <f>COUNTIF($M$33:$M$142,C19)</f>
        <v>1</v>
      </c>
      <c r="N19" s="1"/>
      <c r="P19" s="2" t="s">
        <v>676</v>
      </c>
    </row>
    <row r="20" spans="1:16" ht="11.4" customHeight="1">
      <c r="B20" s="21">
        <v>12</v>
      </c>
      <c r="C20" s="92" t="s">
        <v>356</v>
      </c>
      <c r="D20" s="21">
        <f>COUNTIF($G$33:$G$142,C20)</f>
        <v>4</v>
      </c>
      <c r="E20" s="21">
        <f>COUNTIF($I$33:$I$142,C20)</f>
        <v>6</v>
      </c>
      <c r="F20" s="84">
        <f>SUM(COUNTIF($K$33:$K$142,C20)+COUNTIF($L$33:$L$142,C20))</f>
        <v>0</v>
      </c>
      <c r="G20" s="21">
        <f>SUM((D20*2)+(F20))</f>
        <v>8</v>
      </c>
      <c r="H20" s="21">
        <f>SUM(SUMIF($B$33:$B$142,C20,$C$33:$C$142)+SUMIF($D$33:$D$142,C20,$E$33:$E$142))</f>
        <v>122</v>
      </c>
      <c r="I20" s="21">
        <f>SUM(SUMIF($B$33:$B$142,C20,$E$33:$E$142)+SUMIF($D$33:$D$142,C20,$C$33:$C$142))</f>
        <v>151</v>
      </c>
      <c r="J20" s="85">
        <f>SUM(SUMIF($G$33:$G$142,C20,$H$33:$H$142)+SUMIF($I$33:$I$142,C20,$J$33:$J$142))</f>
        <v>-18</v>
      </c>
      <c r="K20" s="86">
        <f>SUM((D20/SUM(D20+E20+F20))/100)</f>
        <v>4.0000000000000001E-3</v>
      </c>
      <c r="L20" s="21">
        <f>COUNTIF($M$33:$M$142,C20)</f>
        <v>0</v>
      </c>
      <c r="N20" s="1"/>
      <c r="O20" s="2" t="s">
        <v>670</v>
      </c>
    </row>
    <row r="21" spans="1:16" ht="11.4" customHeight="1">
      <c r="B21" s="21">
        <v>13</v>
      </c>
      <c r="C21" s="92" t="s">
        <v>296</v>
      </c>
      <c r="D21" s="21">
        <f>COUNTIF($G$33:$G$142,C21)</f>
        <v>2</v>
      </c>
      <c r="E21" s="21">
        <f>COUNTIF($I$33:$I$142,C21)</f>
        <v>7</v>
      </c>
      <c r="F21" s="84">
        <f>SUM(COUNTIF($K$33:$K$142,C21)+COUNTIF($L$33:$L$142,C21))</f>
        <v>0</v>
      </c>
      <c r="G21" s="21">
        <f>SUM((D21*2)+(F21))</f>
        <v>4</v>
      </c>
      <c r="H21" s="21">
        <f>SUM(SUMIF($B$33:$B$142,C21,$C$33:$C$142)+SUMIF($D$33:$D$142,C21,$E$33:$E$142))</f>
        <v>97</v>
      </c>
      <c r="I21" s="21">
        <f>SUM(SUMIF($B$33:$B$142,C21,$E$33:$E$142)+SUMIF($D$33:$D$142,C21,$C$33:$C$142))</f>
        <v>148</v>
      </c>
      <c r="J21" s="85">
        <f>SUM(SUMIF($G$33:$G$142,C21,$H$33:$H$142)+SUMIF($I$33:$I$142,C21,$J$33:$J$142))</f>
        <v>-35</v>
      </c>
      <c r="K21" s="86">
        <f>SUM((D21/SUM(D21+E21+F21))/100)</f>
        <v>2.2222222222222222E-3</v>
      </c>
      <c r="L21" s="21">
        <f>COUNTIF($M$33:$M$142,C21)</f>
        <v>0</v>
      </c>
      <c r="N21" s="1"/>
      <c r="O21" s="1"/>
      <c r="P21" s="2" t="s">
        <v>677</v>
      </c>
    </row>
    <row r="22" spans="1:16" ht="11.4" customHeight="1">
      <c r="B22" s="21">
        <v>14</v>
      </c>
      <c r="C22" s="92" t="s">
        <v>586</v>
      </c>
      <c r="D22" s="21">
        <f>COUNTIF($G$33:$G$142,C22)</f>
        <v>2</v>
      </c>
      <c r="E22" s="21">
        <f>COUNTIF($I$33:$I$142,C22)</f>
        <v>7</v>
      </c>
      <c r="F22" s="84">
        <f>SUM(COUNTIF($K$33:$K$142,C22)+COUNTIF($L$33:$L$142,C22))</f>
        <v>0</v>
      </c>
      <c r="G22" s="21">
        <f>SUM((D22*2)+(F22))</f>
        <v>4</v>
      </c>
      <c r="H22" s="21">
        <f>SUM(SUMIF($B$33:$B$142,C22,$C$33:$C$142)+SUMIF($D$33:$D$142,C22,$E$33:$E$142))</f>
        <v>164</v>
      </c>
      <c r="I22" s="21">
        <f>SUM(SUMIF($B$33:$B$142,C22,$E$33:$E$142)+SUMIF($D$33:$D$142,C22,$C$33:$C$142))</f>
        <v>182</v>
      </c>
      <c r="J22" s="85">
        <f>SUM(SUMIF($G$33:$G$142,C22,$H$33:$H$142)+SUMIF($I$33:$I$142,C22,$J$33:$J$142))</f>
        <v>-18</v>
      </c>
      <c r="K22" s="86">
        <f>SUM((D22/SUM(D22+E22+F22))/100)</f>
        <v>2.2222222222222222E-3</v>
      </c>
      <c r="L22" s="21">
        <f>COUNTIF($M$33:$M$142,C22)</f>
        <v>0</v>
      </c>
      <c r="N22" s="1"/>
      <c r="O22" s="2" t="s">
        <v>919</v>
      </c>
    </row>
    <row r="23" spans="1:16" ht="11.4" customHeight="1">
      <c r="B23" s="21">
        <v>15</v>
      </c>
      <c r="C23" s="92" t="s">
        <v>135</v>
      </c>
      <c r="D23" s="21">
        <f>COUNTIF($G$33:$G$142,C23)</f>
        <v>2</v>
      </c>
      <c r="E23" s="21">
        <f>COUNTIF($I$33:$I$142,C23)</f>
        <v>7</v>
      </c>
      <c r="F23" s="84">
        <f>SUM(COUNTIF($K$33:$K$142,C23)+COUNTIF($L$33:$L$142,C23))</f>
        <v>0</v>
      </c>
      <c r="G23" s="21">
        <f>SUM((D23*2)+(F23))</f>
        <v>4</v>
      </c>
      <c r="H23" s="21">
        <f>SUM(SUMIF($B$33:$B$142,C23,$C$33:$C$142)+SUMIF($D$33:$D$142,C23,$E$33:$E$142))</f>
        <v>93</v>
      </c>
      <c r="I23" s="21">
        <f>SUM(SUMIF($B$33:$B$142,C23,$E$33:$E$142)+SUMIF($D$33:$D$142,C23,$C$33:$C$142))</f>
        <v>202</v>
      </c>
      <c r="J23" s="85">
        <f>SUM(SUMIF($G$33:$G$142,C23,$H$33:$H$142)+SUMIF($I$33:$I$142,C23,$J$33:$J$142))</f>
        <v>-72</v>
      </c>
      <c r="K23" s="86">
        <f>SUM((D23/SUM(D23+E23+F23))/100)</f>
        <v>2.2222222222222222E-3</v>
      </c>
      <c r="L23" s="21">
        <f>COUNTIF($M$33:$M$142,C23)</f>
        <v>0</v>
      </c>
      <c r="N23" s="1"/>
      <c r="O23" s="1"/>
      <c r="P23" s="2" t="s">
        <v>305</v>
      </c>
    </row>
    <row r="24" spans="1:16" ht="11.4" customHeight="1">
      <c r="B24" s="21">
        <v>16</v>
      </c>
      <c r="C24" s="92" t="s">
        <v>148</v>
      </c>
      <c r="D24" s="21">
        <f>COUNTIF($G$33:$G$142,C24)</f>
        <v>2</v>
      </c>
      <c r="E24" s="21">
        <f>COUNTIF($I$33:$I$142,C24)</f>
        <v>7</v>
      </c>
      <c r="F24" s="84">
        <f>SUM(COUNTIF($K$33:$K$142,C24)+COUNTIF($L$33:$L$142,C24))</f>
        <v>0</v>
      </c>
      <c r="G24" s="21">
        <f>SUM((D24*2)+(F24))</f>
        <v>4</v>
      </c>
      <c r="H24" s="21">
        <f>SUM(SUMIF($B$33:$B$142,C24,$C$33:$C$142)+SUMIF($D$33:$D$142,C24,$E$33:$E$142))</f>
        <v>85</v>
      </c>
      <c r="I24" s="21">
        <f>SUM(SUMIF($B$33:$B$142,C24,$E$33:$E$142)+SUMIF($D$33:$D$142,C24,$C$33:$C$142))</f>
        <v>181</v>
      </c>
      <c r="J24" s="85">
        <f>SUM(SUMIF($G$33:$G$142,C24,$H$33:$H$142)+SUMIF($I$33:$I$142,C24,$J$33:$J$142))</f>
        <v>-76</v>
      </c>
      <c r="K24" s="86">
        <f>SUM((D24/SUM(D24+E24+F24))/100)</f>
        <v>2.2222222222222222E-3</v>
      </c>
      <c r="L24" s="21">
        <f>COUNTIF($M$33:$M$142,C24)</f>
        <v>1</v>
      </c>
      <c r="N24" s="1"/>
      <c r="P24" s="2" t="s">
        <v>678</v>
      </c>
    </row>
    <row r="25" spans="1:16" ht="11.4" customHeight="1">
      <c r="B25" s="21">
        <v>17</v>
      </c>
      <c r="C25" s="92" t="s">
        <v>583</v>
      </c>
      <c r="D25" s="21">
        <f>COUNTIF($G$33:$G$142,C25)</f>
        <v>2</v>
      </c>
      <c r="E25" s="21">
        <f>COUNTIF($I$33:$I$142,C25)</f>
        <v>7</v>
      </c>
      <c r="F25" s="84">
        <f>SUM(COUNTIF($K$33:$K$142,C25)+COUNTIF($L$33:$L$142,C25))</f>
        <v>0</v>
      </c>
      <c r="G25" s="21">
        <f>SUM((D25*2)+(F25))</f>
        <v>4</v>
      </c>
      <c r="H25" s="21">
        <f>SUM(SUMIF($B$33:$B$142,C25,$C$33:$C$142)+SUMIF($D$33:$D$142,C25,$E$33:$E$142))</f>
        <v>118</v>
      </c>
      <c r="I25" s="21">
        <f>SUM(SUMIF($B$33:$B$142,C25,$E$33:$E$142)+SUMIF($D$33:$D$142,C25,$C$33:$C$142))</f>
        <v>169</v>
      </c>
      <c r="J25" s="85">
        <f>SUM(SUMIF($G$33:$G$142,C25,$H$33:$H$142)+SUMIF($I$33:$I$142,C25,$J$33:$J$142))</f>
        <v>-52</v>
      </c>
      <c r="K25" s="86">
        <f>SUM((D25/SUM(D25+E25+F25))/100)</f>
        <v>2.2222222222222222E-3</v>
      </c>
      <c r="L25" s="21">
        <f>COUNTIF($M$33:$M$142,C25)</f>
        <v>0</v>
      </c>
      <c r="N25" s="1"/>
      <c r="O25" s="1"/>
      <c r="P25" s="2" t="s">
        <v>920</v>
      </c>
    </row>
    <row r="26" spans="1:16" ht="11.4" customHeight="1">
      <c r="B26" s="21">
        <v>18</v>
      </c>
      <c r="C26" s="92" t="s">
        <v>132</v>
      </c>
      <c r="D26" s="21">
        <f>COUNTIF($G$33:$G$142,C26)</f>
        <v>1</v>
      </c>
      <c r="E26" s="21">
        <f>COUNTIF($I$33:$I$142,C26)</f>
        <v>8</v>
      </c>
      <c r="F26" s="84">
        <f>SUM(COUNTIF($K$33:$K$142,C26)+COUNTIF($L$33:$L$142,C26))</f>
        <v>0</v>
      </c>
      <c r="G26" s="21">
        <f>SUM((D26*2)+(F26))</f>
        <v>2</v>
      </c>
      <c r="H26" s="21">
        <f>SUM(SUMIF($B$33:$B$142,C26,$C$33:$C$142)+SUMIF($D$33:$D$142,C26,$E$33:$E$142))</f>
        <v>94</v>
      </c>
      <c r="I26" s="21">
        <f>SUM(SUMIF($B$33:$B$142,C26,$E$33:$E$142)+SUMIF($D$33:$D$142,C26,$C$33:$C$142))</f>
        <v>197</v>
      </c>
      <c r="J26" s="85">
        <f>SUM(SUMIF($G$33:$G$142,C26,$H$33:$H$142)+SUMIF($I$33:$I$142,C26,$J$33:$J$142))</f>
        <v>-87</v>
      </c>
      <c r="K26" s="86">
        <f>SUM((D26/SUM(D26+E26+F26))/100)</f>
        <v>1.1111111111111111E-3</v>
      </c>
      <c r="L26" s="21">
        <f>COUNTIF($M$33:$M$142,C26)</f>
        <v>0</v>
      </c>
      <c r="N26" s="1"/>
      <c r="O26" s="1"/>
      <c r="P26" s="2" t="s">
        <v>921</v>
      </c>
    </row>
    <row r="27" spans="1:16" ht="11.4" customHeight="1">
      <c r="B27" s="21">
        <v>19</v>
      </c>
      <c r="C27" s="92" t="s">
        <v>589</v>
      </c>
      <c r="D27" s="21">
        <f>COUNTIF($G$33:$G$142,C27)</f>
        <v>1</v>
      </c>
      <c r="E27" s="21">
        <f>COUNTIF($I$33:$I$142,C27)</f>
        <v>8</v>
      </c>
      <c r="F27" s="84">
        <f>SUM(COUNTIF($K$33:$K$142,C27)+COUNTIF($L$33:$L$142,C27))</f>
        <v>0</v>
      </c>
      <c r="G27" s="21">
        <f>SUM((D27*2)+(F27))</f>
        <v>2</v>
      </c>
      <c r="H27" s="21">
        <f>SUM(SUMIF($B$33:$B$142,C27,$C$33:$C$142)+SUMIF($D$33:$D$142,C27,$E$33:$E$142))</f>
        <v>75</v>
      </c>
      <c r="I27" s="21">
        <f>SUM(SUMIF($B$33:$B$142,C27,$E$33:$E$142)+SUMIF($D$33:$D$142,C27,$C$33:$C$142))</f>
        <v>184</v>
      </c>
      <c r="J27" s="85">
        <f>SUM(SUMIF($G$33:$G$142,C27,$H$33:$H$142)+SUMIF($I$33:$I$142,C27,$J$33:$J$142))</f>
        <v>-82</v>
      </c>
      <c r="K27" s="86">
        <f>SUM((D27/SUM(D27+E27+F27))/100)</f>
        <v>1.1111111111111111E-3</v>
      </c>
      <c r="L27" s="21">
        <f>COUNTIF($M$33:$M$142,C27)</f>
        <v>1</v>
      </c>
      <c r="N27" s="1"/>
      <c r="O27" s="2" t="s">
        <v>671</v>
      </c>
    </row>
    <row r="28" spans="1:16" ht="11.4" customHeight="1">
      <c r="B28" s="21">
        <v>20</v>
      </c>
      <c r="C28" s="92" t="s">
        <v>126</v>
      </c>
      <c r="D28" s="21">
        <f>COUNTIF($G$33:$G$142,C28)</f>
        <v>1</v>
      </c>
      <c r="E28" s="21">
        <f>COUNTIF($I$33:$I$142,C28)</f>
        <v>9</v>
      </c>
      <c r="F28" s="84">
        <f>SUM(COUNTIF($K$33:$K$142,C28)+COUNTIF($L$33:$L$142,C28))</f>
        <v>0</v>
      </c>
      <c r="G28" s="21">
        <f>SUM((D28*2)+(F28))</f>
        <v>2</v>
      </c>
      <c r="H28" s="21">
        <f>SUM(SUMIF($B$33:$B$142,C28,$C$33:$C$142)+SUMIF($D$33:$D$142,C28,$E$33:$E$142))</f>
        <v>73</v>
      </c>
      <c r="I28" s="21">
        <f>SUM(SUMIF($B$33:$B$142,C28,$E$33:$E$142)+SUMIF($D$33:$D$142,C28,$C$33:$C$142))</f>
        <v>160</v>
      </c>
      <c r="J28" s="85">
        <f>SUM(SUMIF($G$33:$G$142,C28,$H$33:$H$142)+SUMIF($I$33:$I$142,C28,$J$33:$J$142))</f>
        <v>-81</v>
      </c>
      <c r="K28" s="86">
        <f>SUM((D28/SUM(D28+E28+F28))/100)</f>
        <v>1E-3</v>
      </c>
      <c r="L28" s="21">
        <f>COUNTIF($M$33:$M$142,C28)</f>
        <v>1</v>
      </c>
      <c r="N28" s="1"/>
      <c r="O28" s="1"/>
      <c r="P28" s="2" t="s">
        <v>303</v>
      </c>
    </row>
    <row r="29" spans="1:16" ht="11.4" customHeight="1">
      <c r="B29" s="21">
        <v>21</v>
      </c>
      <c r="C29" s="92" t="s">
        <v>134</v>
      </c>
      <c r="D29" s="21">
        <f>COUNTIF($G$33:$G$142,C29)</f>
        <v>0</v>
      </c>
      <c r="E29" s="21">
        <f>COUNTIF($I$33:$I$142,C29)</f>
        <v>9</v>
      </c>
      <c r="F29" s="84">
        <f>SUM(COUNTIF($K$33:$K$142,C29)+COUNTIF($L$33:$L$142,C29))</f>
        <v>0</v>
      </c>
      <c r="G29" s="21">
        <f>SUM((D29*2)+(F29))</f>
        <v>0</v>
      </c>
      <c r="H29" s="21">
        <f>SUM(SUMIF($B$33:$B$142,C29,$C$33:$C$142)+SUMIF($D$33:$D$142,C29,$E$33:$E$142))</f>
        <v>51</v>
      </c>
      <c r="I29" s="21">
        <f>SUM(SUMIF($B$33:$B$142,C29,$E$33:$E$142)+SUMIF($D$33:$D$142,C29,$C$33:$C$142))</f>
        <v>219</v>
      </c>
      <c r="J29" s="85">
        <f>SUM(SUMIF($G$33:$G$142,C29,$H$33:$H$142)+SUMIF($I$33:$I$142,C29,$J$33:$J$142))</f>
        <v>-130</v>
      </c>
      <c r="K29" s="86">
        <f>SUM((D29/SUM(D29+E29+F29))/100)</f>
        <v>0</v>
      </c>
      <c r="L29" s="21">
        <f>COUNTIF($M$33:$M$142,C29)</f>
        <v>1</v>
      </c>
      <c r="N29" s="1"/>
      <c r="P29" s="2" t="s">
        <v>363</v>
      </c>
    </row>
    <row r="30" spans="1:16" ht="11.4" customHeight="1">
      <c r="N30" s="1"/>
      <c r="O30" s="1"/>
      <c r="P30" s="2" t="s">
        <v>364</v>
      </c>
    </row>
    <row r="31" spans="1:16" ht="11.4" customHeight="1">
      <c r="N31" s="1"/>
    </row>
    <row r="32" spans="1:16" ht="11.4" customHeight="1">
      <c r="A32" s="18" t="s">
        <v>149</v>
      </c>
      <c r="B32" s="18" t="s">
        <v>122</v>
      </c>
      <c r="C32" s="22" t="s">
        <v>125</v>
      </c>
      <c r="D32" s="18" t="s">
        <v>123</v>
      </c>
      <c r="E32" s="22" t="s">
        <v>125</v>
      </c>
      <c r="F32" s="27" t="s">
        <v>120</v>
      </c>
      <c r="G32" s="22" t="s">
        <v>225</v>
      </c>
      <c r="H32" s="22" t="s">
        <v>223</v>
      </c>
      <c r="I32" s="22" t="s">
        <v>226</v>
      </c>
      <c r="J32" s="22" t="s">
        <v>223</v>
      </c>
      <c r="K32" s="22" t="s">
        <v>227</v>
      </c>
      <c r="L32" s="22" t="s">
        <v>227</v>
      </c>
      <c r="M32" s="28" t="s">
        <v>224</v>
      </c>
      <c r="N32" s="1"/>
      <c r="O32" s="1"/>
    </row>
    <row r="33" spans="1:70" ht="11.4" customHeight="1">
      <c r="A33" s="91" t="s">
        <v>446</v>
      </c>
      <c r="B33" s="92" t="s">
        <v>299</v>
      </c>
      <c r="C33" s="109">
        <v>0</v>
      </c>
      <c r="D33" s="92" t="s">
        <v>135</v>
      </c>
      <c r="E33" s="109">
        <v>0</v>
      </c>
      <c r="F33" s="94" t="s">
        <v>447</v>
      </c>
      <c r="G33" s="23" t="str">
        <f>IF(C33&lt;&gt;E33,IF(C33&gt;E33,B33,D33),"")</f>
        <v/>
      </c>
      <c r="H33" s="23">
        <f>IF(C33&gt;E33,IF(SUM(C33-E33)&gt;15,15,SUM(C33-E33)),IF(SUM(E33-C33)&gt;15,15,SUM(E33-C33)))</f>
        <v>0</v>
      </c>
      <c r="I33" s="24" t="str">
        <f>IF(C33&lt;&gt;E33,IF(C33&lt;E33,B33,D33),"")</f>
        <v/>
      </c>
      <c r="J33" s="24">
        <f>IF(C33&lt;E33,IF(SUM(C33-E33)&lt;-15,-15,SUM(C33-E33)),IF(SUM(E33-C33)&lt;-15,-15,SUM(E33-C33)))</f>
        <v>0</v>
      </c>
      <c r="K33" s="24" t="str">
        <f>IF(C33&lt;&gt;0,IF(C33=E33,B33,""),"")</f>
        <v/>
      </c>
      <c r="L33" s="24" t="str">
        <f>IF(C33&lt;&gt;0,IF(C33=E33,D33,""),"")</f>
        <v/>
      </c>
      <c r="M33" s="21" t="str">
        <f>IF(C33=15,IF(E33=0,D33,""),IF(E33=15,IF(C33=0,B33,""),""))</f>
        <v/>
      </c>
      <c r="N33" s="1"/>
    </row>
    <row r="34" spans="1:70" ht="11.4" customHeight="1">
      <c r="A34" s="91" t="s">
        <v>448</v>
      </c>
      <c r="B34" s="92" t="s">
        <v>128</v>
      </c>
      <c r="C34" s="109">
        <v>15</v>
      </c>
      <c r="D34" s="92" t="s">
        <v>581</v>
      </c>
      <c r="E34" s="109">
        <v>6</v>
      </c>
      <c r="F34" s="94" t="s">
        <v>423</v>
      </c>
      <c r="G34" s="23" t="str">
        <f t="shared" ref="G34:G97" si="0">IF(C34&lt;&gt;E34,IF(C34&gt;E34,B34,D34),"")</f>
        <v>SPC5G1</v>
      </c>
      <c r="H34" s="23">
        <f t="shared" ref="H34:H97" si="1">IF(C34&gt;E34,IF(SUM(C34-E34)&gt;15,15,SUM(C34-E34)),IF(SUM(E34-C34)&gt;15,15,SUM(E34-C34)))</f>
        <v>9</v>
      </c>
      <c r="I34" s="24" t="str">
        <f t="shared" ref="I34:I97" si="2">IF(C34&lt;&gt;E34,IF(C34&lt;E34,B34,D34),"")</f>
        <v>OLA5G3</v>
      </c>
      <c r="J34" s="24">
        <f t="shared" ref="J34:J97" si="3">IF(C34&lt;E34,IF(SUM(C34-E34)&lt;-15,-15,SUM(C34-E34)),IF(SUM(E34-C34)&lt;-15,-15,SUM(E34-C34)))</f>
        <v>-9</v>
      </c>
      <c r="K34" s="24" t="str">
        <f t="shared" ref="K34:K97" si="4">IF(C34&lt;&gt;0,IF(C34=E34,B34,""),"")</f>
        <v/>
      </c>
      <c r="L34" s="24" t="str">
        <f t="shared" ref="L34:L97" si="5">IF(C34&lt;&gt;0,IF(C34=E34,D34,""),"")</f>
        <v/>
      </c>
      <c r="M34" s="21" t="str">
        <f t="shared" ref="M34:M97" si="6">IF(C34=15,IF(E34=0,D34,""),IF(E34=15,IF(C34=0,B34,""),""))</f>
        <v/>
      </c>
      <c r="N34" s="1"/>
      <c r="O34" s="1"/>
    </row>
    <row r="35" spans="1:70" ht="11.4" customHeight="1">
      <c r="A35" s="91" t="s">
        <v>582</v>
      </c>
      <c r="B35" s="92" t="s">
        <v>131</v>
      </c>
      <c r="C35" s="109">
        <v>16</v>
      </c>
      <c r="D35" s="92" t="s">
        <v>296</v>
      </c>
      <c r="E35" s="109">
        <v>10</v>
      </c>
      <c r="F35" s="94" t="s">
        <v>410</v>
      </c>
      <c r="G35" s="23" t="str">
        <f t="shared" si="0"/>
        <v>CTK5G1</v>
      </c>
      <c r="H35" s="23">
        <f t="shared" si="1"/>
        <v>6</v>
      </c>
      <c r="I35" s="24" t="str">
        <f t="shared" si="2"/>
        <v>NDA5G1</v>
      </c>
      <c r="J35" s="24">
        <f t="shared" si="3"/>
        <v>-6</v>
      </c>
      <c r="K35" s="24" t="str">
        <f t="shared" si="4"/>
        <v/>
      </c>
      <c r="L35" s="24" t="str">
        <f t="shared" si="5"/>
        <v/>
      </c>
      <c r="M35" s="21" t="str">
        <f t="shared" si="6"/>
        <v/>
      </c>
      <c r="N35" s="1"/>
    </row>
    <row r="36" spans="1:70" ht="11.4" customHeight="1">
      <c r="A36" s="91" t="s">
        <v>582</v>
      </c>
      <c r="B36" s="92" t="s">
        <v>132</v>
      </c>
      <c r="C36" s="109">
        <v>19</v>
      </c>
      <c r="D36" s="92" t="s">
        <v>356</v>
      </c>
      <c r="E36" s="109">
        <v>16</v>
      </c>
      <c r="F36" s="94" t="s">
        <v>421</v>
      </c>
      <c r="G36" s="23" t="str">
        <f t="shared" si="0"/>
        <v>JOE5G1</v>
      </c>
      <c r="H36" s="23">
        <f t="shared" si="1"/>
        <v>3</v>
      </c>
      <c r="I36" s="24" t="str">
        <f t="shared" si="2"/>
        <v>STM5G2</v>
      </c>
      <c r="J36" s="24">
        <f t="shared" si="3"/>
        <v>-3</v>
      </c>
      <c r="K36" s="24" t="str">
        <f t="shared" si="4"/>
        <v/>
      </c>
      <c r="L36" s="24" t="str">
        <f t="shared" si="5"/>
        <v/>
      </c>
      <c r="M36" s="21" t="str">
        <f t="shared" si="6"/>
        <v/>
      </c>
      <c r="O36" s="1"/>
    </row>
    <row r="37" spans="1:70" s="25" customFormat="1" ht="11.4" customHeight="1">
      <c r="A37" s="91" t="s">
        <v>582</v>
      </c>
      <c r="B37" s="92" t="s">
        <v>127</v>
      </c>
      <c r="C37" s="109">
        <v>15</v>
      </c>
      <c r="D37" s="92" t="s">
        <v>583</v>
      </c>
      <c r="E37" s="109">
        <v>10</v>
      </c>
      <c r="F37" s="94" t="s">
        <v>415</v>
      </c>
      <c r="G37" s="23" t="str">
        <f t="shared" si="0"/>
        <v>OLA5G1</v>
      </c>
      <c r="H37" s="23">
        <f t="shared" si="1"/>
        <v>5</v>
      </c>
      <c r="I37" s="24" t="str">
        <f t="shared" si="2"/>
        <v>CTK5G3</v>
      </c>
      <c r="J37" s="24">
        <f t="shared" si="3"/>
        <v>-5</v>
      </c>
      <c r="K37" s="24" t="str">
        <f t="shared" si="4"/>
        <v/>
      </c>
      <c r="L37" s="24" t="str">
        <f t="shared" si="5"/>
        <v/>
      </c>
      <c r="M37" s="21" t="str">
        <f t="shared" si="6"/>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s="25" customFormat="1" ht="11.4" customHeight="1">
      <c r="A38" s="91" t="s">
        <v>582</v>
      </c>
      <c r="B38" s="92" t="s">
        <v>134</v>
      </c>
      <c r="C38" s="109">
        <v>10</v>
      </c>
      <c r="D38" s="92" t="s">
        <v>584</v>
      </c>
      <c r="E38" s="109">
        <v>24</v>
      </c>
      <c r="F38" s="94" t="s">
        <v>420</v>
      </c>
      <c r="G38" s="23" t="str">
        <f t="shared" si="0"/>
        <v>SCS5G2</v>
      </c>
      <c r="H38" s="23">
        <f t="shared" si="1"/>
        <v>14</v>
      </c>
      <c r="I38" s="24" t="str">
        <f t="shared" si="2"/>
        <v>SJN5G1</v>
      </c>
      <c r="J38" s="24">
        <f t="shared" si="3"/>
        <v>-14</v>
      </c>
      <c r="K38" s="24" t="str">
        <f t="shared" si="4"/>
        <v/>
      </c>
      <c r="L38" s="24" t="str">
        <f t="shared" si="5"/>
        <v/>
      </c>
      <c r="M38" s="21" t="str">
        <f t="shared" si="6"/>
        <v/>
      </c>
      <c r="N38" s="2"/>
      <c r="O38" s="1"/>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s="25" customFormat="1" ht="11.4" customHeight="1">
      <c r="A39" s="91" t="s">
        <v>582</v>
      </c>
      <c r="B39" s="92" t="s">
        <v>585</v>
      </c>
      <c r="C39" s="109">
        <v>20</v>
      </c>
      <c r="D39" s="92" t="s">
        <v>586</v>
      </c>
      <c r="E39" s="109">
        <v>12</v>
      </c>
      <c r="F39" s="94" t="s">
        <v>423</v>
      </c>
      <c r="G39" s="23" t="str">
        <f t="shared" si="0"/>
        <v>SPC5G2</v>
      </c>
      <c r="H39" s="23">
        <f t="shared" si="1"/>
        <v>8</v>
      </c>
      <c r="I39" s="24" t="str">
        <f t="shared" si="2"/>
        <v>SCS5G1</v>
      </c>
      <c r="J39" s="24">
        <f t="shared" si="3"/>
        <v>-8</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s="25" customFormat="1" ht="11.4" customHeight="1">
      <c r="A40" s="91" t="s">
        <v>587</v>
      </c>
      <c r="B40" s="92" t="s">
        <v>588</v>
      </c>
      <c r="C40" s="109">
        <v>39</v>
      </c>
      <c r="D40" s="92" t="s">
        <v>136</v>
      </c>
      <c r="E40" s="109">
        <v>2</v>
      </c>
      <c r="F40" s="94" t="s">
        <v>418</v>
      </c>
      <c r="G40" s="23" t="str">
        <f t="shared" si="0"/>
        <v>BRG5G2</v>
      </c>
      <c r="H40" s="23">
        <f t="shared" si="1"/>
        <v>15</v>
      </c>
      <c r="I40" s="24" t="str">
        <f t="shared" si="2"/>
        <v>IHM5G1</v>
      </c>
      <c r="J40" s="24">
        <f t="shared" si="3"/>
        <v>-15</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row r="41" spans="1:70" s="25" customFormat="1" ht="11.4" customHeight="1">
      <c r="A41" s="91" t="s">
        <v>587</v>
      </c>
      <c r="B41" s="92" t="s">
        <v>589</v>
      </c>
      <c r="C41" s="109">
        <v>15</v>
      </c>
      <c r="D41" s="92" t="s">
        <v>590</v>
      </c>
      <c r="E41" s="109">
        <v>0</v>
      </c>
      <c r="F41" s="94" t="s">
        <v>420</v>
      </c>
      <c r="G41" s="23" t="str">
        <f t="shared" si="0"/>
        <v>SJN5G2</v>
      </c>
      <c r="H41" s="23">
        <f t="shared" si="1"/>
        <v>15</v>
      </c>
      <c r="I41" s="24" t="str">
        <f t="shared" si="2"/>
        <v>OLA5G2</v>
      </c>
      <c r="J41" s="24">
        <f t="shared" si="3"/>
        <v>-15</v>
      </c>
      <c r="K41" s="24" t="str">
        <f t="shared" si="4"/>
        <v/>
      </c>
      <c r="L41" s="24" t="str">
        <f t="shared" si="5"/>
        <v/>
      </c>
      <c r="M41" s="21" t="str">
        <f t="shared" si="6"/>
        <v>OLA5G2</v>
      </c>
      <c r="N41" s="2"/>
      <c r="O41" s="1"/>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row>
    <row r="42" spans="1:70" s="25" customFormat="1" ht="11.4" customHeight="1">
      <c r="A42" s="91" t="s">
        <v>591</v>
      </c>
      <c r="B42" s="92" t="s">
        <v>129</v>
      </c>
      <c r="C42" s="109">
        <v>35</v>
      </c>
      <c r="D42" s="92" t="s">
        <v>148</v>
      </c>
      <c r="E42" s="109">
        <v>9</v>
      </c>
      <c r="F42" s="94" t="s">
        <v>418</v>
      </c>
      <c r="G42" s="23" t="str">
        <f t="shared" si="0"/>
        <v>BRG5G1</v>
      </c>
      <c r="H42" s="23">
        <f t="shared" si="1"/>
        <v>15</v>
      </c>
      <c r="I42" s="24" t="str">
        <f t="shared" si="2"/>
        <v>HSP5G1</v>
      </c>
      <c r="J42" s="24">
        <f t="shared" si="3"/>
        <v>-15</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row>
    <row r="43" spans="1:70" s="25" customFormat="1" ht="11.4" customHeight="1">
      <c r="A43" s="91" t="s">
        <v>591</v>
      </c>
      <c r="B43" s="92" t="s">
        <v>133</v>
      </c>
      <c r="C43" s="109">
        <v>15</v>
      </c>
      <c r="D43" s="92" t="s">
        <v>126</v>
      </c>
      <c r="E43" s="109">
        <v>0</v>
      </c>
      <c r="F43" s="94" t="s">
        <v>422</v>
      </c>
      <c r="G43" s="23" t="str">
        <f t="shared" si="0"/>
        <v>JUD5G1</v>
      </c>
      <c r="H43" s="23">
        <f t="shared" si="1"/>
        <v>15</v>
      </c>
      <c r="I43" s="24" t="str">
        <f t="shared" si="2"/>
        <v>STM5G1</v>
      </c>
      <c r="J43" s="24">
        <f t="shared" si="3"/>
        <v>-15</v>
      </c>
      <c r="K43" s="24" t="str">
        <f t="shared" si="4"/>
        <v/>
      </c>
      <c r="L43" s="24" t="str">
        <f t="shared" si="5"/>
        <v/>
      </c>
      <c r="M43" s="21" t="str">
        <f t="shared" si="6"/>
        <v>STM5G1</v>
      </c>
      <c r="N43" s="2"/>
      <c r="O43" s="1"/>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row>
    <row r="44" spans="1:70" s="25" customFormat="1" ht="11.4" customHeight="1">
      <c r="A44" s="91" t="s">
        <v>456</v>
      </c>
      <c r="B44" s="92" t="s">
        <v>299</v>
      </c>
      <c r="C44" s="109">
        <v>0</v>
      </c>
      <c r="D44" s="92" t="s">
        <v>581</v>
      </c>
      <c r="E44" s="109">
        <v>0</v>
      </c>
      <c r="F44" s="94" t="s">
        <v>447</v>
      </c>
      <c r="G44" s="23" t="str">
        <f t="shared" si="0"/>
        <v/>
      </c>
      <c r="H44" s="23">
        <f t="shared" si="1"/>
        <v>0</v>
      </c>
      <c r="I44" s="24" t="str">
        <f t="shared" si="2"/>
        <v/>
      </c>
      <c r="J44" s="24">
        <f t="shared" si="3"/>
        <v>0</v>
      </c>
      <c r="K44" s="24" t="str">
        <f t="shared" si="4"/>
        <v/>
      </c>
      <c r="L44" s="24" t="str">
        <f t="shared" si="5"/>
        <v/>
      </c>
      <c r="M44" s="21" t="str">
        <f t="shared" si="6"/>
        <v/>
      </c>
      <c r="N44" s="2"/>
      <c r="O44" s="1"/>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row>
    <row r="45" spans="1:70" s="25" customFormat="1" ht="11.4" customHeight="1">
      <c r="A45" s="91" t="s">
        <v>526</v>
      </c>
      <c r="B45" s="92" t="s">
        <v>356</v>
      </c>
      <c r="C45" s="109">
        <v>16</v>
      </c>
      <c r="D45" s="92" t="s">
        <v>134</v>
      </c>
      <c r="E45" s="109">
        <v>1</v>
      </c>
      <c r="F45" s="94" t="s">
        <v>425</v>
      </c>
      <c r="G45" s="23" t="str">
        <f t="shared" si="0"/>
        <v>STM5G2</v>
      </c>
      <c r="H45" s="23">
        <f t="shared" si="1"/>
        <v>15</v>
      </c>
      <c r="I45" s="24" t="str">
        <f t="shared" si="2"/>
        <v>SJN5G1</v>
      </c>
      <c r="J45" s="24">
        <f t="shared" si="3"/>
        <v>-15</v>
      </c>
      <c r="K45" s="24" t="str">
        <f t="shared" si="4"/>
        <v/>
      </c>
      <c r="L45" s="24" t="str">
        <f t="shared" si="5"/>
        <v/>
      </c>
      <c r="M45" s="21" t="str">
        <f t="shared" si="6"/>
        <v/>
      </c>
      <c r="N45" s="2"/>
      <c r="O45" s="1"/>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row>
    <row r="46" spans="1:70" s="25" customFormat="1" ht="11.4" customHeight="1">
      <c r="A46" s="91" t="s">
        <v>527</v>
      </c>
      <c r="B46" s="92" t="s">
        <v>148</v>
      </c>
      <c r="C46" s="109">
        <v>17</v>
      </c>
      <c r="D46" s="92" t="s">
        <v>131</v>
      </c>
      <c r="E46" s="109">
        <v>29</v>
      </c>
      <c r="F46" s="94" t="s">
        <v>413</v>
      </c>
      <c r="G46" s="23" t="str">
        <f t="shared" si="0"/>
        <v>CTK5G1</v>
      </c>
      <c r="H46" s="23">
        <f t="shared" si="1"/>
        <v>12</v>
      </c>
      <c r="I46" s="24" t="str">
        <f t="shared" si="2"/>
        <v>HSP5G1</v>
      </c>
      <c r="J46" s="24">
        <f t="shared" si="3"/>
        <v>-12</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row>
    <row r="47" spans="1:70" s="25" customFormat="1" ht="11.4" customHeight="1">
      <c r="A47" s="91" t="s">
        <v>527</v>
      </c>
      <c r="B47" s="92" t="s">
        <v>126</v>
      </c>
      <c r="C47" s="109">
        <v>2</v>
      </c>
      <c r="D47" s="92" t="s">
        <v>588</v>
      </c>
      <c r="E47" s="109">
        <v>15</v>
      </c>
      <c r="F47" s="94" t="s">
        <v>425</v>
      </c>
      <c r="G47" s="23" t="str">
        <f t="shared" si="0"/>
        <v>BRG5G2</v>
      </c>
      <c r="H47" s="23">
        <f t="shared" si="1"/>
        <v>13</v>
      </c>
      <c r="I47" s="24" t="str">
        <f t="shared" si="2"/>
        <v>STM5G1</v>
      </c>
      <c r="J47" s="24">
        <f t="shared" si="3"/>
        <v>-13</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row>
    <row r="48" spans="1:70" s="25" customFormat="1" ht="11.4" customHeight="1">
      <c r="A48" s="91" t="s">
        <v>557</v>
      </c>
      <c r="B48" s="92" t="s">
        <v>132</v>
      </c>
      <c r="C48" s="109">
        <v>6</v>
      </c>
      <c r="D48" s="92" t="s">
        <v>585</v>
      </c>
      <c r="E48" s="109">
        <v>20</v>
      </c>
      <c r="F48" s="94" t="s">
        <v>421</v>
      </c>
      <c r="G48" s="23" t="str">
        <f t="shared" si="0"/>
        <v>SPC5G2</v>
      </c>
      <c r="H48" s="23">
        <f t="shared" si="1"/>
        <v>14</v>
      </c>
      <c r="I48" s="24" t="str">
        <f t="shared" si="2"/>
        <v>JOE5G1</v>
      </c>
      <c r="J48" s="24">
        <f t="shared" si="3"/>
        <v>-14</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row>
    <row r="49" spans="1:70" s="25" customFormat="1" ht="11.4" customHeight="1">
      <c r="A49" s="91" t="s">
        <v>557</v>
      </c>
      <c r="B49" s="92" t="s">
        <v>296</v>
      </c>
      <c r="C49" s="109">
        <v>9</v>
      </c>
      <c r="D49" s="92" t="s">
        <v>128</v>
      </c>
      <c r="E49" s="109">
        <v>20</v>
      </c>
      <c r="F49" s="94" t="s">
        <v>530</v>
      </c>
      <c r="G49" s="23" t="str">
        <f t="shared" si="0"/>
        <v>SPC5G1</v>
      </c>
      <c r="H49" s="23">
        <f t="shared" si="1"/>
        <v>11</v>
      </c>
      <c r="I49" s="24" t="str">
        <f t="shared" si="2"/>
        <v>NDA5G1</v>
      </c>
      <c r="J49" s="24">
        <f t="shared" si="3"/>
        <v>-11</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s="25" customFormat="1" ht="11.4" customHeight="1">
      <c r="A50" s="91" t="s">
        <v>557</v>
      </c>
      <c r="B50" s="92" t="s">
        <v>584</v>
      </c>
      <c r="C50" s="109">
        <v>31</v>
      </c>
      <c r="D50" s="92" t="s">
        <v>590</v>
      </c>
      <c r="E50" s="109">
        <v>24</v>
      </c>
      <c r="F50" s="94" t="s">
        <v>419</v>
      </c>
      <c r="G50" s="23" t="str">
        <f t="shared" si="0"/>
        <v>SCS5G2</v>
      </c>
      <c r="H50" s="23">
        <f t="shared" si="1"/>
        <v>7</v>
      </c>
      <c r="I50" s="24" t="str">
        <f t="shared" si="2"/>
        <v>OLA5G2</v>
      </c>
      <c r="J50" s="24">
        <f t="shared" si="3"/>
        <v>-7</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s="25" customFormat="1" ht="11.4" customHeight="1">
      <c r="A51" s="91" t="s">
        <v>558</v>
      </c>
      <c r="B51" s="92" t="s">
        <v>129</v>
      </c>
      <c r="C51" s="109">
        <v>14</v>
      </c>
      <c r="D51" s="92" t="s">
        <v>586</v>
      </c>
      <c r="E51" s="109">
        <v>10</v>
      </c>
      <c r="F51" s="94" t="s">
        <v>418</v>
      </c>
      <c r="G51" s="23" t="str">
        <f t="shared" si="0"/>
        <v>BRG5G1</v>
      </c>
      <c r="H51" s="23">
        <f t="shared" si="1"/>
        <v>4</v>
      </c>
      <c r="I51" s="24" t="str">
        <f t="shared" si="2"/>
        <v>SCS5G1</v>
      </c>
      <c r="J51" s="24">
        <f t="shared" si="3"/>
        <v>-4</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s="25" customFormat="1" ht="11.4" customHeight="1">
      <c r="A52" s="91" t="s">
        <v>558</v>
      </c>
      <c r="B52" s="92" t="s">
        <v>583</v>
      </c>
      <c r="C52" s="109">
        <v>38</v>
      </c>
      <c r="D52" s="92" t="s">
        <v>589</v>
      </c>
      <c r="E52" s="109">
        <v>18</v>
      </c>
      <c r="F52" s="94" t="s">
        <v>410</v>
      </c>
      <c r="G52" s="23" t="str">
        <f t="shared" si="0"/>
        <v>CTK5G3</v>
      </c>
      <c r="H52" s="23">
        <f t="shared" si="1"/>
        <v>15</v>
      </c>
      <c r="I52" s="24" t="str">
        <f t="shared" si="2"/>
        <v>SJN5G2</v>
      </c>
      <c r="J52" s="24">
        <f t="shared" si="3"/>
        <v>-15</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s="25" customFormat="1" ht="11.4" customHeight="1">
      <c r="A53" s="91" t="s">
        <v>558</v>
      </c>
      <c r="B53" s="92" t="s">
        <v>127</v>
      </c>
      <c r="C53" s="109">
        <v>8</v>
      </c>
      <c r="D53" s="92" t="s">
        <v>133</v>
      </c>
      <c r="E53" s="109">
        <v>26</v>
      </c>
      <c r="F53" s="94" t="s">
        <v>415</v>
      </c>
      <c r="G53" s="23" t="str">
        <f t="shared" si="0"/>
        <v>JUD5G1</v>
      </c>
      <c r="H53" s="23">
        <f t="shared" si="1"/>
        <v>15</v>
      </c>
      <c r="I53" s="24" t="str">
        <f t="shared" si="2"/>
        <v>OLA5G1</v>
      </c>
      <c r="J53" s="24">
        <f t="shared" si="3"/>
        <v>-15</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s="25" customFormat="1" ht="11.4" customHeight="1">
      <c r="A54" s="91" t="s">
        <v>592</v>
      </c>
      <c r="B54" s="92" t="s">
        <v>135</v>
      </c>
      <c r="C54" s="109">
        <v>9</v>
      </c>
      <c r="D54" s="92" t="s">
        <v>136</v>
      </c>
      <c r="E54" s="109">
        <v>12</v>
      </c>
      <c r="F54" s="94" t="s">
        <v>410</v>
      </c>
      <c r="G54" s="23" t="str">
        <f t="shared" si="0"/>
        <v>IHM5G1</v>
      </c>
      <c r="H54" s="23">
        <f t="shared" si="1"/>
        <v>3</v>
      </c>
      <c r="I54" s="24" t="str">
        <f t="shared" si="2"/>
        <v>CTK5G2</v>
      </c>
      <c r="J54" s="24">
        <f t="shared" si="3"/>
        <v>-3</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s="25" customFormat="1" ht="11.4" customHeight="1">
      <c r="A55" s="91" t="s">
        <v>462</v>
      </c>
      <c r="B55" s="92" t="s">
        <v>299</v>
      </c>
      <c r="C55" s="109">
        <v>0</v>
      </c>
      <c r="D55" s="92" t="s">
        <v>296</v>
      </c>
      <c r="E55" s="109">
        <v>0</v>
      </c>
      <c r="F55" s="94" t="s">
        <v>447</v>
      </c>
      <c r="G55" s="23" t="str">
        <f t="shared" si="0"/>
        <v/>
      </c>
      <c r="H55" s="23">
        <f t="shared" si="1"/>
        <v>0</v>
      </c>
      <c r="I55" s="24" t="str">
        <f t="shared" si="2"/>
        <v/>
      </c>
      <c r="J55" s="24">
        <f t="shared" si="3"/>
        <v>0</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s="25" customFormat="1" ht="11.4" customHeight="1">
      <c r="A56" s="91" t="s">
        <v>528</v>
      </c>
      <c r="B56" s="92" t="s">
        <v>136</v>
      </c>
      <c r="C56" s="109">
        <v>17</v>
      </c>
      <c r="D56" s="92" t="s">
        <v>581</v>
      </c>
      <c r="E56" s="109">
        <v>28</v>
      </c>
      <c r="F56" s="94" t="s">
        <v>414</v>
      </c>
      <c r="G56" s="23" t="str">
        <f t="shared" si="0"/>
        <v>OLA5G3</v>
      </c>
      <c r="H56" s="23">
        <f t="shared" si="1"/>
        <v>11</v>
      </c>
      <c r="I56" s="24" t="str">
        <f t="shared" si="2"/>
        <v>IHM5G1</v>
      </c>
      <c r="J56" s="24">
        <f t="shared" si="3"/>
        <v>-11</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s="25" customFormat="1" ht="11.4" customHeight="1">
      <c r="A57" s="91" t="s">
        <v>560</v>
      </c>
      <c r="B57" s="92" t="s">
        <v>588</v>
      </c>
      <c r="C57" s="109">
        <v>11</v>
      </c>
      <c r="D57" s="92" t="s">
        <v>133</v>
      </c>
      <c r="E57" s="109">
        <v>24</v>
      </c>
      <c r="F57" s="94" t="s">
        <v>418</v>
      </c>
      <c r="G57" s="23" t="str">
        <f t="shared" si="0"/>
        <v>JUD5G1</v>
      </c>
      <c r="H57" s="23">
        <f t="shared" si="1"/>
        <v>13</v>
      </c>
      <c r="I57" s="24" t="str">
        <f t="shared" si="2"/>
        <v>BRG5G2</v>
      </c>
      <c r="J57" s="24">
        <f t="shared" si="3"/>
        <v>-13</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s="25" customFormat="1" ht="11.4" customHeight="1">
      <c r="A58" s="91" t="s">
        <v>561</v>
      </c>
      <c r="B58" s="92" t="s">
        <v>148</v>
      </c>
      <c r="C58" s="109">
        <v>0</v>
      </c>
      <c r="D58" s="92" t="s">
        <v>128</v>
      </c>
      <c r="E58" s="109">
        <v>15</v>
      </c>
      <c r="F58" s="94" t="s">
        <v>413</v>
      </c>
      <c r="G58" s="23" t="str">
        <f t="shared" si="0"/>
        <v>SPC5G1</v>
      </c>
      <c r="H58" s="23">
        <f t="shared" si="1"/>
        <v>15</v>
      </c>
      <c r="I58" s="24" t="str">
        <f t="shared" si="2"/>
        <v>HSP5G1</v>
      </c>
      <c r="J58" s="24">
        <f t="shared" si="3"/>
        <v>-15</v>
      </c>
      <c r="K58" s="24" t="str">
        <f t="shared" si="4"/>
        <v/>
      </c>
      <c r="L58" s="24" t="str">
        <f t="shared" si="5"/>
        <v/>
      </c>
      <c r="M58" s="21" t="str">
        <f t="shared" si="6"/>
        <v>HSP5G1</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s="25" customFormat="1" ht="11.4" customHeight="1">
      <c r="A59" s="91" t="s">
        <v>561</v>
      </c>
      <c r="B59" s="92" t="s">
        <v>127</v>
      </c>
      <c r="C59" s="109">
        <v>12</v>
      </c>
      <c r="D59" s="92" t="s">
        <v>589</v>
      </c>
      <c r="E59" s="109">
        <v>10</v>
      </c>
      <c r="F59" s="94" t="s">
        <v>415</v>
      </c>
      <c r="G59" s="23" t="str">
        <f t="shared" si="0"/>
        <v>OLA5G1</v>
      </c>
      <c r="H59" s="23">
        <f t="shared" si="1"/>
        <v>2</v>
      </c>
      <c r="I59" s="24" t="str">
        <f t="shared" si="2"/>
        <v>SJN5G2</v>
      </c>
      <c r="J59" s="24">
        <f t="shared" si="3"/>
        <v>-2</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s="25" customFormat="1" ht="11.4" customHeight="1">
      <c r="A60" s="91" t="s">
        <v>561</v>
      </c>
      <c r="B60" s="92" t="s">
        <v>356</v>
      </c>
      <c r="C60" s="109">
        <v>10</v>
      </c>
      <c r="D60" s="92" t="s">
        <v>590</v>
      </c>
      <c r="E60" s="109">
        <v>5</v>
      </c>
      <c r="F60" s="94" t="s">
        <v>425</v>
      </c>
      <c r="G60" s="23" t="str">
        <f t="shared" si="0"/>
        <v>STM5G2</v>
      </c>
      <c r="H60" s="23">
        <f t="shared" si="1"/>
        <v>5</v>
      </c>
      <c r="I60" s="24" t="str">
        <f t="shared" si="2"/>
        <v>OLA5G2</v>
      </c>
      <c r="J60" s="24">
        <f t="shared" si="3"/>
        <v>-5</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s="25" customFormat="1" ht="11.4" customHeight="1">
      <c r="A61" s="91" t="s">
        <v>561</v>
      </c>
      <c r="B61" s="92" t="s">
        <v>132</v>
      </c>
      <c r="C61" s="109">
        <v>12</v>
      </c>
      <c r="D61" s="92" t="s">
        <v>129</v>
      </c>
      <c r="E61" s="109">
        <v>27</v>
      </c>
      <c r="F61" s="94" t="s">
        <v>421</v>
      </c>
      <c r="G61" s="23" t="str">
        <f t="shared" si="0"/>
        <v>BRG5G1</v>
      </c>
      <c r="H61" s="23">
        <f t="shared" si="1"/>
        <v>15</v>
      </c>
      <c r="I61" s="24" t="str">
        <f t="shared" si="2"/>
        <v>JOE5G1</v>
      </c>
      <c r="J61" s="24">
        <f t="shared" si="3"/>
        <v>-15</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s="25" customFormat="1" ht="11.4" customHeight="1">
      <c r="A62" s="91" t="s">
        <v>593</v>
      </c>
      <c r="B62" s="92" t="s">
        <v>584</v>
      </c>
      <c r="C62" s="109">
        <v>23</v>
      </c>
      <c r="D62" s="92" t="s">
        <v>583</v>
      </c>
      <c r="E62" s="109">
        <v>8</v>
      </c>
      <c r="F62" s="94" t="s">
        <v>419</v>
      </c>
      <c r="G62" s="23" t="str">
        <f t="shared" si="0"/>
        <v>SCS5G2</v>
      </c>
      <c r="H62" s="23">
        <f t="shared" si="1"/>
        <v>15</v>
      </c>
      <c r="I62" s="24" t="str">
        <f t="shared" si="2"/>
        <v>CTK5G3</v>
      </c>
      <c r="J62" s="24">
        <f t="shared" si="3"/>
        <v>-15</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s="25" customFormat="1" ht="11.4" customHeight="1">
      <c r="A63" s="91" t="s">
        <v>593</v>
      </c>
      <c r="B63" s="92" t="s">
        <v>585</v>
      </c>
      <c r="C63" s="109">
        <v>15</v>
      </c>
      <c r="D63" s="92" t="s">
        <v>134</v>
      </c>
      <c r="E63" s="109">
        <v>0</v>
      </c>
      <c r="F63" s="94" t="s">
        <v>423</v>
      </c>
      <c r="G63" s="23" t="str">
        <f t="shared" si="0"/>
        <v>SPC5G2</v>
      </c>
      <c r="H63" s="23">
        <f t="shared" si="1"/>
        <v>15</v>
      </c>
      <c r="I63" s="24" t="str">
        <f t="shared" si="2"/>
        <v>SJN5G1</v>
      </c>
      <c r="J63" s="24">
        <f t="shared" si="3"/>
        <v>-15</v>
      </c>
      <c r="K63" s="24" t="str">
        <f t="shared" si="4"/>
        <v/>
      </c>
      <c r="L63" s="24" t="str">
        <f t="shared" si="5"/>
        <v/>
      </c>
      <c r="M63" s="21" t="str">
        <f t="shared" si="6"/>
        <v>SJN5G1</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s="25" customFormat="1" ht="11.4" customHeight="1">
      <c r="A64" s="91" t="s">
        <v>594</v>
      </c>
      <c r="B64" s="92" t="s">
        <v>135</v>
      </c>
      <c r="C64" s="109">
        <v>13</v>
      </c>
      <c r="D64" s="92" t="s">
        <v>126</v>
      </c>
      <c r="E64" s="109">
        <v>11</v>
      </c>
      <c r="F64" s="94" t="s">
        <v>410</v>
      </c>
      <c r="G64" s="23" t="str">
        <f t="shared" si="0"/>
        <v>CTK5G2</v>
      </c>
      <c r="H64" s="23">
        <f t="shared" si="1"/>
        <v>2</v>
      </c>
      <c r="I64" s="24" t="str">
        <f t="shared" si="2"/>
        <v>STM5G1</v>
      </c>
      <c r="J64" s="24">
        <f t="shared" si="3"/>
        <v>-2</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70" s="25" customFormat="1" ht="11.4" customHeight="1">
      <c r="A65" s="91" t="s">
        <v>464</v>
      </c>
      <c r="B65" s="92" t="s">
        <v>131</v>
      </c>
      <c r="C65" s="109">
        <v>19</v>
      </c>
      <c r="D65" s="92" t="s">
        <v>586</v>
      </c>
      <c r="E65" s="109">
        <v>13</v>
      </c>
      <c r="F65" s="94" t="s">
        <v>410</v>
      </c>
      <c r="G65" s="23" t="str">
        <f t="shared" si="0"/>
        <v>CTK5G1</v>
      </c>
      <c r="H65" s="23">
        <f t="shared" si="1"/>
        <v>6</v>
      </c>
      <c r="I65" s="24" t="str">
        <f t="shared" si="2"/>
        <v>SCS5G1</v>
      </c>
      <c r="J65" s="24">
        <f t="shared" si="3"/>
        <v>-6</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row>
    <row r="66" spans="1:70" s="25" customFormat="1" ht="11.4" customHeight="1">
      <c r="A66" s="91" t="s">
        <v>469</v>
      </c>
      <c r="B66" s="92" t="s">
        <v>299</v>
      </c>
      <c r="C66" s="109">
        <v>0</v>
      </c>
      <c r="D66" s="92" t="s">
        <v>148</v>
      </c>
      <c r="E66" s="109">
        <v>0</v>
      </c>
      <c r="F66" s="94" t="s">
        <v>447</v>
      </c>
      <c r="G66" s="23" t="str">
        <f t="shared" si="0"/>
        <v/>
      </c>
      <c r="H66" s="23">
        <f t="shared" si="1"/>
        <v>0</v>
      </c>
      <c r="I66" s="24" t="str">
        <f t="shared" si="2"/>
        <v/>
      </c>
      <c r="J66" s="24">
        <f t="shared" si="3"/>
        <v>0</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row>
    <row r="67" spans="1:70" s="25" customFormat="1" ht="11.4" customHeight="1">
      <c r="A67" s="91" t="s">
        <v>470</v>
      </c>
      <c r="B67" s="92" t="s">
        <v>134</v>
      </c>
      <c r="C67" s="109">
        <v>2</v>
      </c>
      <c r="D67" s="92" t="s">
        <v>129</v>
      </c>
      <c r="E67" s="109">
        <v>20</v>
      </c>
      <c r="F67" s="94" t="s">
        <v>420</v>
      </c>
      <c r="G67" s="23" t="str">
        <f t="shared" si="0"/>
        <v>BRG5G1</v>
      </c>
      <c r="H67" s="23">
        <f t="shared" si="1"/>
        <v>15</v>
      </c>
      <c r="I67" s="24" t="str">
        <f t="shared" si="2"/>
        <v>SJN5G1</v>
      </c>
      <c r="J67" s="24">
        <f t="shared" si="3"/>
        <v>-15</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row>
    <row r="68" spans="1:70" s="25" customFormat="1" ht="11.4" customHeight="1">
      <c r="A68" s="91" t="s">
        <v>595</v>
      </c>
      <c r="B68" s="92" t="s">
        <v>136</v>
      </c>
      <c r="C68" s="109">
        <v>23</v>
      </c>
      <c r="D68" s="92" t="s">
        <v>296</v>
      </c>
      <c r="E68" s="109">
        <v>22</v>
      </c>
      <c r="F68" s="94" t="s">
        <v>414</v>
      </c>
      <c r="G68" s="23" t="str">
        <f t="shared" si="0"/>
        <v>IHM5G1</v>
      </c>
      <c r="H68" s="23">
        <f t="shared" si="1"/>
        <v>1</v>
      </c>
      <c r="I68" s="24" t="str">
        <f t="shared" si="2"/>
        <v>NDA5G1</v>
      </c>
      <c r="J68" s="24">
        <f t="shared" si="3"/>
        <v>-1</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row>
    <row r="69" spans="1:70" s="25" customFormat="1" ht="11.4" customHeight="1">
      <c r="A69" s="91" t="s">
        <v>595</v>
      </c>
      <c r="B69" s="92" t="s">
        <v>133</v>
      </c>
      <c r="C69" s="109">
        <v>43</v>
      </c>
      <c r="D69" s="92" t="s">
        <v>135</v>
      </c>
      <c r="E69" s="109">
        <v>2</v>
      </c>
      <c r="F69" s="94" t="s">
        <v>422</v>
      </c>
      <c r="G69" s="23" t="str">
        <f t="shared" si="0"/>
        <v>JUD5G1</v>
      </c>
      <c r="H69" s="23">
        <f t="shared" si="1"/>
        <v>15</v>
      </c>
      <c r="I69" s="24" t="str">
        <f t="shared" si="2"/>
        <v>CTK5G2</v>
      </c>
      <c r="J69" s="24">
        <f t="shared" si="3"/>
        <v>-15</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row>
    <row r="70" spans="1:70" s="25" customFormat="1" ht="11.4" customHeight="1">
      <c r="A70" s="91" t="s">
        <v>595</v>
      </c>
      <c r="B70" s="92" t="s">
        <v>589</v>
      </c>
      <c r="C70" s="109">
        <v>5</v>
      </c>
      <c r="D70" s="92" t="s">
        <v>584</v>
      </c>
      <c r="E70" s="109">
        <v>22</v>
      </c>
      <c r="F70" s="94" t="s">
        <v>420</v>
      </c>
      <c r="G70" s="23" t="str">
        <f t="shared" si="0"/>
        <v>SCS5G2</v>
      </c>
      <c r="H70" s="23">
        <f t="shared" si="1"/>
        <v>15</v>
      </c>
      <c r="I70" s="24" t="str">
        <f t="shared" si="2"/>
        <v>SJN5G2</v>
      </c>
      <c r="J70" s="24">
        <f t="shared" si="3"/>
        <v>-15</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row>
    <row r="71" spans="1:70" s="25" customFormat="1" ht="11.4" customHeight="1">
      <c r="A71" s="91" t="s">
        <v>596</v>
      </c>
      <c r="B71" s="92" t="s">
        <v>583</v>
      </c>
      <c r="C71" s="109">
        <v>11</v>
      </c>
      <c r="D71" s="92" t="s">
        <v>356</v>
      </c>
      <c r="E71" s="109">
        <v>15</v>
      </c>
      <c r="F71" s="94" t="s">
        <v>410</v>
      </c>
      <c r="G71" s="23" t="str">
        <f t="shared" si="0"/>
        <v>STM5G2</v>
      </c>
      <c r="H71" s="23">
        <f t="shared" si="1"/>
        <v>4</v>
      </c>
      <c r="I71" s="24" t="str">
        <f t="shared" si="2"/>
        <v>CTK5G3</v>
      </c>
      <c r="J71" s="24">
        <f t="shared" si="3"/>
        <v>-4</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row>
    <row r="72" spans="1:70" s="25" customFormat="1" ht="11.4" customHeight="1">
      <c r="A72" s="91" t="s">
        <v>596</v>
      </c>
      <c r="B72" s="92" t="s">
        <v>590</v>
      </c>
      <c r="C72" s="109">
        <v>15</v>
      </c>
      <c r="D72" s="92" t="s">
        <v>585</v>
      </c>
      <c r="E72" s="109">
        <v>0</v>
      </c>
      <c r="F72" s="94" t="s">
        <v>415</v>
      </c>
      <c r="G72" s="23" t="str">
        <f t="shared" si="0"/>
        <v>OLA5G2</v>
      </c>
      <c r="H72" s="23">
        <f t="shared" si="1"/>
        <v>15</v>
      </c>
      <c r="I72" s="24" t="str">
        <f t="shared" si="2"/>
        <v>SPC5G2</v>
      </c>
      <c r="J72" s="24">
        <f t="shared" si="3"/>
        <v>-15</v>
      </c>
      <c r="K72" s="24" t="str">
        <f t="shared" si="4"/>
        <v/>
      </c>
      <c r="L72" s="24" t="str">
        <f t="shared" si="5"/>
        <v/>
      </c>
      <c r="M72" s="21" t="str">
        <f t="shared" si="6"/>
        <v>SPC5G2</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row>
    <row r="73" spans="1:70" s="25" customFormat="1" ht="11.4" customHeight="1">
      <c r="A73" s="91" t="s">
        <v>596</v>
      </c>
      <c r="B73" s="92" t="s">
        <v>126</v>
      </c>
      <c r="C73" s="109">
        <v>6</v>
      </c>
      <c r="D73" s="92" t="s">
        <v>581</v>
      </c>
      <c r="E73" s="109">
        <v>23</v>
      </c>
      <c r="F73" s="94" t="s">
        <v>425</v>
      </c>
      <c r="G73" s="23" t="str">
        <f t="shared" si="0"/>
        <v>OLA5G3</v>
      </c>
      <c r="H73" s="23">
        <f t="shared" si="1"/>
        <v>15</v>
      </c>
      <c r="I73" s="24" t="str">
        <f t="shared" si="2"/>
        <v>STM5G1</v>
      </c>
      <c r="J73" s="24">
        <f t="shared" si="3"/>
        <v>-15</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row>
    <row r="74" spans="1:70" s="25" customFormat="1" ht="11.4" customHeight="1">
      <c r="A74" s="91" t="s">
        <v>597</v>
      </c>
      <c r="B74" s="92" t="s">
        <v>588</v>
      </c>
      <c r="C74" s="109">
        <v>18</v>
      </c>
      <c r="D74" s="92" t="s">
        <v>127</v>
      </c>
      <c r="E74" s="109">
        <v>8</v>
      </c>
      <c r="F74" s="94" t="s">
        <v>418</v>
      </c>
      <c r="G74" s="23" t="str">
        <f t="shared" si="0"/>
        <v>BRG5G2</v>
      </c>
      <c r="H74" s="23">
        <f t="shared" si="1"/>
        <v>10</v>
      </c>
      <c r="I74" s="24" t="str">
        <f t="shared" si="2"/>
        <v>OLA5G1</v>
      </c>
      <c r="J74" s="24">
        <f t="shared" si="3"/>
        <v>-10</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row>
    <row r="75" spans="1:70" s="25" customFormat="1" ht="11.4" customHeight="1">
      <c r="A75" s="91" t="s">
        <v>597</v>
      </c>
      <c r="B75" s="92" t="s">
        <v>131</v>
      </c>
      <c r="C75" s="109">
        <v>20</v>
      </c>
      <c r="D75" s="92" t="s">
        <v>132</v>
      </c>
      <c r="E75" s="109">
        <v>9</v>
      </c>
      <c r="F75" s="94" t="s">
        <v>410</v>
      </c>
      <c r="G75" s="23" t="str">
        <f t="shared" si="0"/>
        <v>CTK5G1</v>
      </c>
      <c r="H75" s="23">
        <f t="shared" si="1"/>
        <v>11</v>
      </c>
      <c r="I75" s="24" t="str">
        <f t="shared" si="2"/>
        <v>JOE5G1</v>
      </c>
      <c r="J75" s="24">
        <f t="shared" si="3"/>
        <v>-11</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row>
    <row r="76" spans="1:70" s="25" customFormat="1" ht="11.4" customHeight="1">
      <c r="A76" s="91" t="s">
        <v>597</v>
      </c>
      <c r="B76" s="92" t="s">
        <v>586</v>
      </c>
      <c r="C76" s="109">
        <v>23</v>
      </c>
      <c r="D76" s="92" t="s">
        <v>128</v>
      </c>
      <c r="E76" s="109">
        <v>25</v>
      </c>
      <c r="F76" s="94" t="s">
        <v>419</v>
      </c>
      <c r="G76" s="23" t="str">
        <f t="shared" si="0"/>
        <v>SPC5G1</v>
      </c>
      <c r="H76" s="23">
        <f t="shared" si="1"/>
        <v>2</v>
      </c>
      <c r="I76" s="24" t="str">
        <f t="shared" si="2"/>
        <v>SCS5G1</v>
      </c>
      <c r="J76" s="24">
        <f t="shared" si="3"/>
        <v>-2</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row>
    <row r="77" spans="1:70" s="25" customFormat="1" ht="11.4" customHeight="1">
      <c r="A77" s="91" t="s">
        <v>476</v>
      </c>
      <c r="B77" s="92" t="s">
        <v>299</v>
      </c>
      <c r="C77" s="109">
        <v>0</v>
      </c>
      <c r="D77" s="92" t="s">
        <v>586</v>
      </c>
      <c r="E77" s="109">
        <v>0</v>
      </c>
      <c r="F77" s="94" t="s">
        <v>447</v>
      </c>
      <c r="G77" s="23" t="str">
        <f t="shared" si="0"/>
        <v/>
      </c>
      <c r="H77" s="23">
        <f t="shared" si="1"/>
        <v>0</v>
      </c>
      <c r="I77" s="24" t="str">
        <f t="shared" si="2"/>
        <v/>
      </c>
      <c r="J77" s="24">
        <f t="shared" si="3"/>
        <v>0</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row>
    <row r="78" spans="1:70" s="25" customFormat="1" ht="11.4" customHeight="1">
      <c r="A78" s="91" t="s">
        <v>536</v>
      </c>
      <c r="B78" s="92" t="s">
        <v>590</v>
      </c>
      <c r="C78" s="109">
        <v>14</v>
      </c>
      <c r="D78" s="92" t="s">
        <v>129</v>
      </c>
      <c r="E78" s="109">
        <v>21</v>
      </c>
      <c r="F78" s="94" t="s">
        <v>415</v>
      </c>
      <c r="G78" s="23" t="str">
        <f t="shared" si="0"/>
        <v>BRG5G1</v>
      </c>
      <c r="H78" s="23">
        <f t="shared" si="1"/>
        <v>7</v>
      </c>
      <c r="I78" s="24" t="str">
        <f t="shared" si="2"/>
        <v>OLA5G2</v>
      </c>
      <c r="J78" s="24">
        <f t="shared" si="3"/>
        <v>-7</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row>
    <row r="79" spans="1:70" s="25" customFormat="1" ht="11.4" customHeight="1">
      <c r="A79" s="91" t="s">
        <v>477</v>
      </c>
      <c r="B79" s="92" t="s">
        <v>131</v>
      </c>
      <c r="C79" s="109">
        <v>34</v>
      </c>
      <c r="D79" s="92" t="s">
        <v>134</v>
      </c>
      <c r="E79" s="109">
        <v>10</v>
      </c>
      <c r="F79" s="94" t="s">
        <v>410</v>
      </c>
      <c r="G79" s="23" t="str">
        <f t="shared" si="0"/>
        <v>CTK5G1</v>
      </c>
      <c r="H79" s="23">
        <f t="shared" si="1"/>
        <v>15</v>
      </c>
      <c r="I79" s="24" t="str">
        <f t="shared" si="2"/>
        <v>SJN5G1</v>
      </c>
      <c r="J79" s="24">
        <f t="shared" si="3"/>
        <v>-15</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row>
    <row r="80" spans="1:70" s="25" customFormat="1" ht="11.4" customHeight="1">
      <c r="A80" s="91" t="s">
        <v>562</v>
      </c>
      <c r="B80" s="92" t="s">
        <v>135</v>
      </c>
      <c r="C80" s="109">
        <v>8</v>
      </c>
      <c r="D80" s="92" t="s">
        <v>588</v>
      </c>
      <c r="E80" s="109">
        <v>29</v>
      </c>
      <c r="F80" s="94" t="s">
        <v>410</v>
      </c>
      <c r="G80" s="23" t="str">
        <f t="shared" si="0"/>
        <v>BRG5G2</v>
      </c>
      <c r="H80" s="23">
        <f t="shared" si="1"/>
        <v>15</v>
      </c>
      <c r="I80" s="24" t="str">
        <f t="shared" si="2"/>
        <v>CTK5G2</v>
      </c>
      <c r="J80" s="24">
        <f t="shared" si="3"/>
        <v>-15</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row>
    <row r="81" spans="1:70" s="25" customFormat="1" ht="11.4" customHeight="1">
      <c r="A81" s="91" t="s">
        <v>562</v>
      </c>
      <c r="B81" s="92" t="s">
        <v>133</v>
      </c>
      <c r="C81" s="109">
        <v>26</v>
      </c>
      <c r="D81" s="92" t="s">
        <v>581</v>
      </c>
      <c r="E81" s="109">
        <v>9</v>
      </c>
      <c r="F81" s="94" t="s">
        <v>422</v>
      </c>
      <c r="G81" s="23" t="str">
        <f t="shared" si="0"/>
        <v>JUD5G1</v>
      </c>
      <c r="H81" s="23">
        <f t="shared" si="1"/>
        <v>15</v>
      </c>
      <c r="I81" s="24" t="str">
        <f t="shared" si="2"/>
        <v>OLA5G3</v>
      </c>
      <c r="J81" s="24">
        <f t="shared" si="3"/>
        <v>-15</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row>
    <row r="82" spans="1:70" s="25" customFormat="1" ht="11.4" customHeight="1">
      <c r="A82" s="91" t="s">
        <v>563</v>
      </c>
      <c r="B82" s="92" t="s">
        <v>584</v>
      </c>
      <c r="C82" s="109">
        <v>17</v>
      </c>
      <c r="D82" s="92" t="s">
        <v>127</v>
      </c>
      <c r="E82" s="109">
        <v>18</v>
      </c>
      <c r="F82" s="94" t="s">
        <v>419</v>
      </c>
      <c r="G82" s="23" t="str">
        <f t="shared" si="0"/>
        <v>OLA5G1</v>
      </c>
      <c r="H82" s="23">
        <f t="shared" si="1"/>
        <v>1</v>
      </c>
      <c r="I82" s="24" t="str">
        <f t="shared" si="2"/>
        <v>SCS5G2</v>
      </c>
      <c r="J82" s="24">
        <f t="shared" si="3"/>
        <v>-1</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row>
    <row r="83" spans="1:70" s="25" customFormat="1" ht="11.4" customHeight="1">
      <c r="A83" s="91" t="s">
        <v>563</v>
      </c>
      <c r="B83" s="92" t="s">
        <v>136</v>
      </c>
      <c r="C83" s="109">
        <v>18</v>
      </c>
      <c r="D83" s="92" t="s">
        <v>148</v>
      </c>
      <c r="E83" s="109">
        <v>12</v>
      </c>
      <c r="F83" s="94" t="s">
        <v>414</v>
      </c>
      <c r="G83" s="23" t="str">
        <f t="shared" si="0"/>
        <v>IHM5G1</v>
      </c>
      <c r="H83" s="23">
        <f t="shared" si="1"/>
        <v>6</v>
      </c>
      <c r="I83" s="24" t="str">
        <f t="shared" si="2"/>
        <v>HSP5G1</v>
      </c>
      <c r="J83" s="24">
        <f t="shared" si="3"/>
        <v>-6</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row>
    <row r="84" spans="1:70" s="25" customFormat="1" ht="11.4" customHeight="1">
      <c r="A84" s="91" t="s">
        <v>598</v>
      </c>
      <c r="B84" s="92" t="s">
        <v>296</v>
      </c>
      <c r="C84" s="109">
        <v>21</v>
      </c>
      <c r="D84" s="92" t="s">
        <v>126</v>
      </c>
      <c r="E84" s="109">
        <v>6</v>
      </c>
      <c r="F84" s="94" t="s">
        <v>530</v>
      </c>
      <c r="G84" s="23" t="str">
        <f t="shared" si="0"/>
        <v>NDA5G1</v>
      </c>
      <c r="H84" s="23">
        <f t="shared" si="1"/>
        <v>15</v>
      </c>
      <c r="I84" s="24" t="str">
        <f t="shared" si="2"/>
        <v>STM5G1</v>
      </c>
      <c r="J84" s="24">
        <f t="shared" si="3"/>
        <v>-15</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row>
    <row r="85" spans="1:70" s="25" customFormat="1" ht="11.4" customHeight="1">
      <c r="A85" s="91" t="s">
        <v>598</v>
      </c>
      <c r="B85" s="92" t="s">
        <v>128</v>
      </c>
      <c r="C85" s="109">
        <v>15</v>
      </c>
      <c r="D85" s="92" t="s">
        <v>132</v>
      </c>
      <c r="E85" s="109">
        <v>10</v>
      </c>
      <c r="F85" s="94" t="s">
        <v>423</v>
      </c>
      <c r="G85" s="23" t="str">
        <f t="shared" si="0"/>
        <v>SPC5G1</v>
      </c>
      <c r="H85" s="23">
        <f t="shared" si="1"/>
        <v>5</v>
      </c>
      <c r="I85" s="24" t="str">
        <f t="shared" si="2"/>
        <v>JOE5G1</v>
      </c>
      <c r="J85" s="24">
        <f t="shared" si="3"/>
        <v>-5</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row>
    <row r="86" spans="1:70" s="25" customFormat="1" ht="11.4" customHeight="1">
      <c r="A86" s="91" t="s">
        <v>598</v>
      </c>
      <c r="B86" s="92" t="s">
        <v>356</v>
      </c>
      <c r="C86" s="109">
        <v>15</v>
      </c>
      <c r="D86" s="92" t="s">
        <v>589</v>
      </c>
      <c r="E86" s="109">
        <v>0</v>
      </c>
      <c r="F86" s="94" t="s">
        <v>425</v>
      </c>
      <c r="G86" s="23" t="str">
        <f t="shared" si="0"/>
        <v>STM5G2</v>
      </c>
      <c r="H86" s="23">
        <f t="shared" si="1"/>
        <v>15</v>
      </c>
      <c r="I86" s="24" t="str">
        <f t="shared" si="2"/>
        <v>SJN5G2</v>
      </c>
      <c r="J86" s="24">
        <f t="shared" si="3"/>
        <v>-15</v>
      </c>
      <c r="K86" s="24" t="str">
        <f t="shared" si="4"/>
        <v/>
      </c>
      <c r="L86" s="24" t="str">
        <f t="shared" si="5"/>
        <v/>
      </c>
      <c r="M86" s="21" t="str">
        <f t="shared" si="6"/>
        <v>SJN5G2</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row>
    <row r="87" spans="1:70" s="25" customFormat="1" ht="11.4" customHeight="1">
      <c r="A87" s="91" t="s">
        <v>599</v>
      </c>
      <c r="B87" s="92" t="s">
        <v>585</v>
      </c>
      <c r="C87" s="109">
        <v>24</v>
      </c>
      <c r="D87" s="92" t="s">
        <v>583</v>
      </c>
      <c r="E87" s="109">
        <v>10</v>
      </c>
      <c r="F87" s="94" t="s">
        <v>423</v>
      </c>
      <c r="G87" s="23" t="str">
        <f t="shared" si="0"/>
        <v>SPC5G2</v>
      </c>
      <c r="H87" s="23">
        <f t="shared" si="1"/>
        <v>14</v>
      </c>
      <c r="I87" s="24" t="str">
        <f t="shared" si="2"/>
        <v>CTK5G3</v>
      </c>
      <c r="J87" s="24">
        <f t="shared" si="3"/>
        <v>-14</v>
      </c>
      <c r="K87" s="24" t="str">
        <f t="shared" si="4"/>
        <v/>
      </c>
      <c r="L87" s="24" t="str">
        <f t="shared" si="5"/>
        <v/>
      </c>
      <c r="M87" s="21" t="str">
        <f t="shared" si="6"/>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row>
    <row r="88" spans="1:70" s="25" customFormat="1" ht="11.4" customHeight="1">
      <c r="A88" s="91" t="s">
        <v>482</v>
      </c>
      <c r="B88" s="92" t="s">
        <v>299</v>
      </c>
      <c r="C88" s="109">
        <v>0</v>
      </c>
      <c r="D88" s="92" t="s">
        <v>132</v>
      </c>
      <c r="E88" s="109">
        <v>0</v>
      </c>
      <c r="F88" s="94" t="s">
        <v>447</v>
      </c>
      <c r="G88" s="23" t="str">
        <f t="shared" si="0"/>
        <v/>
      </c>
      <c r="H88" s="23">
        <f t="shared" si="1"/>
        <v>0</v>
      </c>
      <c r="I88" s="24" t="str">
        <f t="shared" si="2"/>
        <v/>
      </c>
      <c r="J88" s="24">
        <f t="shared" si="3"/>
        <v>0</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row>
    <row r="89" spans="1:70" s="25" customFormat="1" ht="11.4" customHeight="1">
      <c r="A89" s="91" t="s">
        <v>564</v>
      </c>
      <c r="B89" s="92" t="s">
        <v>134</v>
      </c>
      <c r="C89" s="109">
        <v>9</v>
      </c>
      <c r="D89" s="92" t="s">
        <v>128</v>
      </c>
      <c r="E89" s="109">
        <v>25</v>
      </c>
      <c r="F89" s="94" t="s">
        <v>420</v>
      </c>
      <c r="G89" s="23" t="str">
        <f t="shared" si="0"/>
        <v>SPC5G1</v>
      </c>
      <c r="H89" s="23">
        <f t="shared" si="1"/>
        <v>15</v>
      </c>
      <c r="I89" s="24" t="str">
        <f t="shared" si="2"/>
        <v>SJN5G1</v>
      </c>
      <c r="J89" s="24">
        <f t="shared" si="3"/>
        <v>-15</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row>
    <row r="90" spans="1:70" s="25" customFormat="1" ht="11.4" customHeight="1">
      <c r="A90" s="91" t="s">
        <v>565</v>
      </c>
      <c r="B90" s="92" t="s">
        <v>133</v>
      </c>
      <c r="C90" s="109">
        <v>25</v>
      </c>
      <c r="D90" s="92" t="s">
        <v>296</v>
      </c>
      <c r="E90" s="109">
        <v>1</v>
      </c>
      <c r="F90" s="94" t="s">
        <v>422</v>
      </c>
      <c r="G90" s="23" t="str">
        <f t="shared" si="0"/>
        <v>JUD5G1</v>
      </c>
      <c r="H90" s="23">
        <f t="shared" si="1"/>
        <v>15</v>
      </c>
      <c r="I90" s="24" t="str">
        <f t="shared" si="2"/>
        <v>NDA5G1</v>
      </c>
      <c r="J90" s="24">
        <f t="shared" si="3"/>
        <v>-15</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row>
    <row r="91" spans="1:70" s="25" customFormat="1" ht="11.4" customHeight="1">
      <c r="A91" s="91" t="s">
        <v>565</v>
      </c>
      <c r="B91" s="92" t="s">
        <v>590</v>
      </c>
      <c r="C91" s="109">
        <v>10</v>
      </c>
      <c r="D91" s="92" t="s">
        <v>131</v>
      </c>
      <c r="E91" s="109">
        <v>17</v>
      </c>
      <c r="F91" s="94" t="s">
        <v>415</v>
      </c>
      <c r="G91" s="23" t="str">
        <f t="shared" si="0"/>
        <v>CTK5G1</v>
      </c>
      <c r="H91" s="23">
        <f t="shared" si="1"/>
        <v>7</v>
      </c>
      <c r="I91" s="24" t="str">
        <f t="shared" si="2"/>
        <v>OLA5G2</v>
      </c>
      <c r="J91" s="24">
        <f t="shared" si="3"/>
        <v>-7</v>
      </c>
      <c r="K91" s="24" t="str">
        <f t="shared" si="4"/>
        <v/>
      </c>
      <c r="L91" s="24" t="str">
        <f t="shared" si="5"/>
        <v/>
      </c>
      <c r="M91" s="21" t="str">
        <f t="shared" si="6"/>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row>
    <row r="92" spans="1:70" s="25" customFormat="1" ht="11.4" customHeight="1">
      <c r="A92" s="91" t="s">
        <v>565</v>
      </c>
      <c r="B92" s="92" t="s">
        <v>589</v>
      </c>
      <c r="C92" s="109">
        <v>15</v>
      </c>
      <c r="D92" s="92" t="s">
        <v>585</v>
      </c>
      <c r="E92" s="109">
        <v>20</v>
      </c>
      <c r="F92" s="94" t="s">
        <v>420</v>
      </c>
      <c r="G92" s="23" t="str">
        <f t="shared" si="0"/>
        <v>SPC5G2</v>
      </c>
      <c r="H92" s="23">
        <f t="shared" si="1"/>
        <v>5</v>
      </c>
      <c r="I92" s="24" t="str">
        <f t="shared" si="2"/>
        <v>SJN5G2</v>
      </c>
      <c r="J92" s="24">
        <f t="shared" si="3"/>
        <v>-5</v>
      </c>
      <c r="K92" s="24" t="str">
        <f t="shared" si="4"/>
        <v/>
      </c>
      <c r="L92" s="24" t="str">
        <f t="shared" si="5"/>
        <v/>
      </c>
      <c r="M92" s="21" t="str">
        <f t="shared" si="6"/>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row>
    <row r="93" spans="1:70" s="25" customFormat="1" ht="11.4" customHeight="1">
      <c r="A93" s="91" t="s">
        <v>565</v>
      </c>
      <c r="B93" s="92" t="s">
        <v>126</v>
      </c>
      <c r="C93" s="109">
        <v>5</v>
      </c>
      <c r="D93" s="92" t="s">
        <v>148</v>
      </c>
      <c r="E93" s="109">
        <v>10</v>
      </c>
      <c r="F93" s="94" t="s">
        <v>425</v>
      </c>
      <c r="G93" s="23" t="str">
        <f t="shared" si="0"/>
        <v>HSP5G1</v>
      </c>
      <c r="H93" s="23">
        <f t="shared" si="1"/>
        <v>5</v>
      </c>
      <c r="I93" s="24" t="str">
        <f t="shared" si="2"/>
        <v>STM5G1</v>
      </c>
      <c r="J93" s="24">
        <f t="shared" si="3"/>
        <v>-5</v>
      </c>
      <c r="K93" s="24" t="str">
        <f t="shared" si="4"/>
        <v/>
      </c>
      <c r="L93" s="24" t="str">
        <f t="shared" si="5"/>
        <v/>
      </c>
      <c r="M93" s="21" t="str">
        <f t="shared" si="6"/>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row>
    <row r="94" spans="1:70" s="25" customFormat="1" ht="11.4" customHeight="1">
      <c r="A94" s="91" t="s">
        <v>600</v>
      </c>
      <c r="B94" s="92" t="s">
        <v>584</v>
      </c>
      <c r="C94" s="109">
        <v>26</v>
      </c>
      <c r="D94" s="92" t="s">
        <v>356</v>
      </c>
      <c r="E94" s="109">
        <v>17</v>
      </c>
      <c r="F94" s="94" t="s">
        <v>419</v>
      </c>
      <c r="G94" s="23" t="str">
        <f t="shared" si="0"/>
        <v>SCS5G2</v>
      </c>
      <c r="H94" s="23">
        <f t="shared" si="1"/>
        <v>9</v>
      </c>
      <c r="I94" s="24" t="str">
        <f t="shared" si="2"/>
        <v>STM5G2</v>
      </c>
      <c r="J94" s="24">
        <f t="shared" si="3"/>
        <v>-9</v>
      </c>
      <c r="K94" s="24" t="str">
        <f t="shared" si="4"/>
        <v/>
      </c>
      <c r="L94" s="24" t="str">
        <f t="shared" si="5"/>
        <v/>
      </c>
      <c r="M94" s="21" t="str">
        <f t="shared" si="6"/>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row>
    <row r="95" spans="1:70" s="25" customFormat="1" ht="11.4" customHeight="1">
      <c r="A95" s="91" t="s">
        <v>600</v>
      </c>
      <c r="B95" s="92" t="s">
        <v>127</v>
      </c>
      <c r="C95" s="109">
        <v>16</v>
      </c>
      <c r="D95" s="92" t="s">
        <v>135</v>
      </c>
      <c r="E95" s="109">
        <v>22</v>
      </c>
      <c r="F95" s="94" t="s">
        <v>415</v>
      </c>
      <c r="G95" s="23" t="str">
        <f t="shared" si="0"/>
        <v>CTK5G2</v>
      </c>
      <c r="H95" s="23">
        <f t="shared" si="1"/>
        <v>6</v>
      </c>
      <c r="I95" s="24" t="str">
        <f t="shared" si="2"/>
        <v>OLA5G1</v>
      </c>
      <c r="J95" s="24">
        <f t="shared" si="3"/>
        <v>-6</v>
      </c>
      <c r="K95" s="24" t="str">
        <f t="shared" si="4"/>
        <v/>
      </c>
      <c r="L95" s="24" t="str">
        <f t="shared" si="5"/>
        <v/>
      </c>
      <c r="M95" s="21" t="str">
        <f t="shared" si="6"/>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row>
    <row r="96" spans="1:70" s="25" customFormat="1" ht="11.4" customHeight="1">
      <c r="A96" s="91" t="s">
        <v>601</v>
      </c>
      <c r="B96" s="92" t="s">
        <v>588</v>
      </c>
      <c r="C96" s="109">
        <v>14</v>
      </c>
      <c r="D96" s="92" t="s">
        <v>581</v>
      </c>
      <c r="E96" s="109">
        <v>6</v>
      </c>
      <c r="F96" s="94" t="s">
        <v>418</v>
      </c>
      <c r="G96" s="23" t="str">
        <f t="shared" si="0"/>
        <v>BRG5G2</v>
      </c>
      <c r="H96" s="23">
        <f t="shared" si="1"/>
        <v>8</v>
      </c>
      <c r="I96" s="24" t="str">
        <f t="shared" si="2"/>
        <v>OLA5G3</v>
      </c>
      <c r="J96" s="24">
        <f t="shared" si="3"/>
        <v>-8</v>
      </c>
      <c r="K96" s="24" t="str">
        <f t="shared" si="4"/>
        <v/>
      </c>
      <c r="L96" s="24" t="str">
        <f t="shared" si="5"/>
        <v/>
      </c>
      <c r="M96" s="21" t="str">
        <f t="shared" si="6"/>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row>
    <row r="97" spans="1:70" s="25" customFormat="1" ht="11.4" customHeight="1">
      <c r="A97" s="91" t="s">
        <v>601</v>
      </c>
      <c r="B97" s="92" t="s">
        <v>586</v>
      </c>
      <c r="C97" s="109">
        <v>19</v>
      </c>
      <c r="D97" s="92" t="s">
        <v>136</v>
      </c>
      <c r="E97" s="109">
        <v>22</v>
      </c>
      <c r="F97" s="94" t="s">
        <v>419</v>
      </c>
      <c r="G97" s="23" t="str">
        <f t="shared" si="0"/>
        <v>IHM5G1</v>
      </c>
      <c r="H97" s="23">
        <f t="shared" si="1"/>
        <v>3</v>
      </c>
      <c r="I97" s="24" t="str">
        <f t="shared" si="2"/>
        <v>SCS5G1</v>
      </c>
      <c r="J97" s="24">
        <f t="shared" si="3"/>
        <v>-3</v>
      </c>
      <c r="K97" s="24" t="str">
        <f t="shared" si="4"/>
        <v/>
      </c>
      <c r="L97" s="24" t="str">
        <f t="shared" si="5"/>
        <v/>
      </c>
      <c r="M97" s="21" t="str">
        <f t="shared" si="6"/>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row>
    <row r="98" spans="1:70" s="25" customFormat="1" ht="11.4" customHeight="1">
      <c r="A98" s="91" t="s">
        <v>483</v>
      </c>
      <c r="B98" s="92" t="s">
        <v>583</v>
      </c>
      <c r="C98" s="109">
        <v>11</v>
      </c>
      <c r="D98" s="92" t="s">
        <v>129</v>
      </c>
      <c r="E98" s="109">
        <v>18</v>
      </c>
      <c r="F98" s="94" t="s">
        <v>410</v>
      </c>
      <c r="G98" s="23" t="str">
        <f t="shared" ref="G98:G112" si="7">IF(C98&lt;&gt;E98,IF(C98&gt;E98,B98,D98),"")</f>
        <v>BRG5G1</v>
      </c>
      <c r="H98" s="23">
        <f t="shared" ref="H98:H112" si="8">IF(C98&gt;E98,IF(SUM(C98-E98)&gt;15,15,SUM(C98-E98)),IF(SUM(E98-C98)&gt;15,15,SUM(E98-C98)))</f>
        <v>7</v>
      </c>
      <c r="I98" s="24" t="str">
        <f t="shared" ref="I98:I112" si="9">IF(C98&lt;&gt;E98,IF(C98&lt;E98,B98,D98),"")</f>
        <v>CTK5G3</v>
      </c>
      <c r="J98" s="24">
        <f t="shared" ref="J98:J112" si="10">IF(C98&lt;E98,IF(SUM(C98-E98)&lt;-15,-15,SUM(C98-E98)),IF(SUM(E98-C98)&lt;-15,-15,SUM(E98-C98)))</f>
        <v>-7</v>
      </c>
      <c r="K98" s="24" t="str">
        <f t="shared" ref="K98:K112" si="11">IF(C98&lt;&gt;0,IF(C98=E98,B98,""),"")</f>
        <v/>
      </c>
      <c r="L98" s="24" t="str">
        <f t="shared" ref="L98:L112" si="12">IF(C98&lt;&gt;0,IF(C98=E98,D98,""),"")</f>
        <v/>
      </c>
      <c r="M98" s="21" t="str">
        <f t="shared" ref="M98:M112" si="13">IF(C98=15,IF(E98=0,D98,""),IF(E98=15,IF(C98=0,B98,""),""))</f>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row>
    <row r="99" spans="1:70" s="25" customFormat="1" ht="11.4" customHeight="1">
      <c r="A99" s="91" t="s">
        <v>488</v>
      </c>
      <c r="B99" s="92" t="s">
        <v>299</v>
      </c>
      <c r="C99" s="109">
        <v>0</v>
      </c>
      <c r="D99" s="92" t="s">
        <v>134</v>
      </c>
      <c r="E99" s="109">
        <v>0</v>
      </c>
      <c r="F99" s="94" t="s">
        <v>447</v>
      </c>
      <c r="G99" s="23" t="str">
        <f t="shared" si="7"/>
        <v/>
      </c>
      <c r="H99" s="23">
        <f t="shared" si="8"/>
        <v>0</v>
      </c>
      <c r="I99" s="24" t="str">
        <f t="shared" si="9"/>
        <v/>
      </c>
      <c r="J99" s="24">
        <f t="shared" si="10"/>
        <v>0</v>
      </c>
      <c r="K99" s="24" t="str">
        <f t="shared" si="11"/>
        <v/>
      </c>
      <c r="L99" s="24" t="str">
        <f t="shared" si="12"/>
        <v/>
      </c>
      <c r="M99" s="21" t="str">
        <f t="shared" si="13"/>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row>
    <row r="100" spans="1:70" s="25" customFormat="1" ht="11.4" customHeight="1">
      <c r="A100" s="91" t="s">
        <v>540</v>
      </c>
      <c r="B100" s="92" t="s">
        <v>128</v>
      </c>
      <c r="C100" s="109">
        <v>13</v>
      </c>
      <c r="D100" s="92" t="s">
        <v>131</v>
      </c>
      <c r="E100" s="109">
        <v>8</v>
      </c>
      <c r="F100" s="94" t="s">
        <v>494</v>
      </c>
      <c r="G100" s="23" t="str">
        <f t="shared" si="7"/>
        <v>SPC5G1</v>
      </c>
      <c r="H100" s="23">
        <f t="shared" si="8"/>
        <v>5</v>
      </c>
      <c r="I100" s="24" t="str">
        <f t="shared" si="9"/>
        <v>CTK5G1</v>
      </c>
      <c r="J100" s="24">
        <f t="shared" si="10"/>
        <v>-5</v>
      </c>
      <c r="K100" s="24" t="str">
        <f t="shared" si="11"/>
        <v/>
      </c>
      <c r="L100" s="24" t="str">
        <f t="shared" si="12"/>
        <v/>
      </c>
      <c r="M100" s="21" t="str">
        <f t="shared" si="13"/>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row>
    <row r="101" spans="1:70" s="25" customFormat="1" ht="11.4" customHeight="1">
      <c r="A101" s="91" t="s">
        <v>541</v>
      </c>
      <c r="B101" s="92" t="s">
        <v>585</v>
      </c>
      <c r="C101" s="109">
        <v>4</v>
      </c>
      <c r="D101" s="92" t="s">
        <v>584</v>
      </c>
      <c r="E101" s="109">
        <v>26</v>
      </c>
      <c r="F101" s="94" t="s">
        <v>494</v>
      </c>
      <c r="G101" s="23" t="str">
        <f t="shared" si="7"/>
        <v>SCS5G2</v>
      </c>
      <c r="H101" s="23">
        <f t="shared" si="8"/>
        <v>15</v>
      </c>
      <c r="I101" s="24" t="str">
        <f t="shared" si="9"/>
        <v>SPC5G2</v>
      </c>
      <c r="J101" s="24">
        <f t="shared" si="10"/>
        <v>-15</v>
      </c>
      <c r="K101" s="24" t="str">
        <f t="shared" si="11"/>
        <v/>
      </c>
      <c r="L101" s="24" t="str">
        <f t="shared" si="12"/>
        <v/>
      </c>
      <c r="M101" s="21" t="str">
        <f t="shared" si="13"/>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row>
    <row r="102" spans="1:70" s="25" customFormat="1" ht="11.4" customHeight="1">
      <c r="A102" s="91" t="s">
        <v>543</v>
      </c>
      <c r="B102" s="92" t="s">
        <v>148</v>
      </c>
      <c r="C102" s="109">
        <v>4</v>
      </c>
      <c r="D102" s="92" t="s">
        <v>133</v>
      </c>
      <c r="E102" s="109">
        <v>28</v>
      </c>
      <c r="F102" s="94" t="s">
        <v>413</v>
      </c>
      <c r="G102" s="23" t="str">
        <f t="shared" si="7"/>
        <v>JUD5G1</v>
      </c>
      <c r="H102" s="23">
        <f t="shared" si="8"/>
        <v>15</v>
      </c>
      <c r="I102" s="24" t="str">
        <f t="shared" si="9"/>
        <v>HSP5G1</v>
      </c>
      <c r="J102" s="24">
        <f t="shared" si="10"/>
        <v>-15</v>
      </c>
      <c r="K102" s="24" t="str">
        <f t="shared" si="11"/>
        <v/>
      </c>
      <c r="L102" s="24" t="str">
        <f t="shared" si="12"/>
        <v/>
      </c>
      <c r="M102" s="21" t="str">
        <f t="shared" si="13"/>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row>
    <row r="103" spans="1:70" s="25" customFormat="1" ht="11.4" customHeight="1">
      <c r="A103" s="91" t="s">
        <v>567</v>
      </c>
      <c r="B103" s="92" t="s">
        <v>296</v>
      </c>
      <c r="C103" s="109">
        <v>5</v>
      </c>
      <c r="D103" s="92" t="s">
        <v>588</v>
      </c>
      <c r="E103" s="109">
        <v>26</v>
      </c>
      <c r="F103" s="94" t="s">
        <v>530</v>
      </c>
      <c r="G103" s="23" t="str">
        <f t="shared" si="7"/>
        <v>BRG5G2</v>
      </c>
      <c r="H103" s="23">
        <f t="shared" si="8"/>
        <v>15</v>
      </c>
      <c r="I103" s="24" t="str">
        <f t="shared" si="9"/>
        <v>NDA5G1</v>
      </c>
      <c r="J103" s="24">
        <f t="shared" si="10"/>
        <v>-15</v>
      </c>
      <c r="K103" s="24" t="str">
        <f t="shared" si="11"/>
        <v/>
      </c>
      <c r="L103" s="24" t="str">
        <f t="shared" si="12"/>
        <v/>
      </c>
      <c r="M103" s="21" t="str">
        <f t="shared" si="13"/>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row>
    <row r="104" spans="1:70" s="25" customFormat="1" ht="11.4" customHeight="1">
      <c r="A104" s="91" t="s">
        <v>567</v>
      </c>
      <c r="B104" s="92" t="s">
        <v>590</v>
      </c>
      <c r="C104" s="109">
        <v>26</v>
      </c>
      <c r="D104" s="92" t="s">
        <v>583</v>
      </c>
      <c r="E104" s="109">
        <v>7</v>
      </c>
      <c r="F104" s="94" t="s">
        <v>415</v>
      </c>
      <c r="G104" s="23" t="str">
        <f t="shared" si="7"/>
        <v>OLA5G2</v>
      </c>
      <c r="H104" s="23">
        <f t="shared" si="8"/>
        <v>15</v>
      </c>
      <c r="I104" s="24" t="str">
        <f t="shared" si="9"/>
        <v>CTK5G3</v>
      </c>
      <c r="J104" s="24">
        <f t="shared" si="10"/>
        <v>-15</v>
      </c>
      <c r="K104" s="24" t="str">
        <f t="shared" si="11"/>
        <v/>
      </c>
      <c r="L104" s="24" t="str">
        <f t="shared" si="12"/>
        <v/>
      </c>
      <c r="M104" s="21" t="str">
        <f t="shared" si="13"/>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row>
    <row r="105" spans="1:70" s="25" customFormat="1" ht="11.4" customHeight="1">
      <c r="A105" s="91" t="s">
        <v>568</v>
      </c>
      <c r="B105" s="92" t="s">
        <v>586</v>
      </c>
      <c r="C105" s="109">
        <v>18</v>
      </c>
      <c r="D105" s="92" t="s">
        <v>126</v>
      </c>
      <c r="E105" s="109">
        <v>4</v>
      </c>
      <c r="F105" s="94" t="s">
        <v>419</v>
      </c>
      <c r="G105" s="23" t="str">
        <f t="shared" si="7"/>
        <v>SCS5G1</v>
      </c>
      <c r="H105" s="23">
        <f t="shared" si="8"/>
        <v>14</v>
      </c>
      <c r="I105" s="24" t="str">
        <f t="shared" si="9"/>
        <v>STM5G1</v>
      </c>
      <c r="J105" s="24">
        <f t="shared" si="10"/>
        <v>-14</v>
      </c>
      <c r="K105" s="24" t="str">
        <f t="shared" si="11"/>
        <v/>
      </c>
      <c r="L105" s="24" t="str">
        <f t="shared" si="12"/>
        <v/>
      </c>
      <c r="M105" s="21" t="str">
        <f t="shared" si="13"/>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row>
    <row r="106" spans="1:70" s="25" customFormat="1" ht="11.4" customHeight="1">
      <c r="A106" s="91" t="s">
        <v>568</v>
      </c>
      <c r="B106" s="92" t="s">
        <v>129</v>
      </c>
      <c r="C106" s="109">
        <v>30</v>
      </c>
      <c r="D106" s="92" t="s">
        <v>589</v>
      </c>
      <c r="E106" s="109">
        <v>5</v>
      </c>
      <c r="F106" s="94" t="s">
        <v>418</v>
      </c>
      <c r="G106" s="23" t="str">
        <f t="shared" si="7"/>
        <v>BRG5G1</v>
      </c>
      <c r="H106" s="23">
        <f t="shared" si="8"/>
        <v>15</v>
      </c>
      <c r="I106" s="24" t="str">
        <f t="shared" si="9"/>
        <v>SJN5G2</v>
      </c>
      <c r="J106" s="24">
        <f t="shared" si="10"/>
        <v>-15</v>
      </c>
      <c r="K106" s="24" t="str">
        <f t="shared" si="11"/>
        <v/>
      </c>
      <c r="L106" s="24" t="str">
        <f t="shared" si="12"/>
        <v/>
      </c>
      <c r="M106" s="21" t="str">
        <f t="shared" si="13"/>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row>
    <row r="107" spans="1:70" s="25" customFormat="1" ht="11.4" customHeight="1">
      <c r="A107" s="91" t="s">
        <v>568</v>
      </c>
      <c r="B107" s="92" t="s">
        <v>581</v>
      </c>
      <c r="C107" s="109">
        <v>25</v>
      </c>
      <c r="D107" s="92" t="s">
        <v>135</v>
      </c>
      <c r="E107" s="109">
        <v>7</v>
      </c>
      <c r="F107" s="94" t="s">
        <v>415</v>
      </c>
      <c r="G107" s="23" t="str">
        <f t="shared" si="7"/>
        <v>OLA5G3</v>
      </c>
      <c r="H107" s="23">
        <f t="shared" si="8"/>
        <v>15</v>
      </c>
      <c r="I107" s="24" t="str">
        <f t="shared" si="9"/>
        <v>CTK5G2</v>
      </c>
      <c r="J107" s="24">
        <f t="shared" si="10"/>
        <v>-15</v>
      </c>
      <c r="K107" s="24" t="str">
        <f t="shared" si="11"/>
        <v/>
      </c>
      <c r="L107" s="24" t="str">
        <f t="shared" si="12"/>
        <v/>
      </c>
      <c r="M107" s="21" t="str">
        <f t="shared" si="13"/>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row>
    <row r="108" spans="1:70" s="25" customFormat="1" ht="11.4" customHeight="1">
      <c r="A108" s="91" t="s">
        <v>568</v>
      </c>
      <c r="B108" s="92" t="s">
        <v>356</v>
      </c>
      <c r="C108" s="109">
        <v>5</v>
      </c>
      <c r="D108" s="92" t="s">
        <v>127</v>
      </c>
      <c r="E108" s="109">
        <v>16</v>
      </c>
      <c r="F108" s="94" t="s">
        <v>425</v>
      </c>
      <c r="G108" s="23" t="str">
        <f t="shared" si="7"/>
        <v>OLA5G1</v>
      </c>
      <c r="H108" s="23">
        <f t="shared" si="8"/>
        <v>11</v>
      </c>
      <c r="I108" s="24" t="str">
        <f t="shared" si="9"/>
        <v>STM5G2</v>
      </c>
      <c r="J108" s="24">
        <f t="shared" si="10"/>
        <v>-11</v>
      </c>
      <c r="K108" s="24" t="str">
        <f t="shared" si="11"/>
        <v/>
      </c>
      <c r="L108" s="24" t="str">
        <f t="shared" si="12"/>
        <v/>
      </c>
      <c r="M108" s="21" t="str">
        <f t="shared" si="13"/>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row>
    <row r="109" spans="1:70" ht="11.4" customHeight="1">
      <c r="A109" s="91" t="s">
        <v>602</v>
      </c>
      <c r="B109" s="92" t="s">
        <v>136</v>
      </c>
      <c r="C109" s="109">
        <v>16</v>
      </c>
      <c r="D109" s="92" t="s">
        <v>132</v>
      </c>
      <c r="E109" s="109">
        <v>12</v>
      </c>
      <c r="F109" s="94" t="s">
        <v>414</v>
      </c>
      <c r="G109" s="23" t="str">
        <f t="shared" si="7"/>
        <v>IHM5G1</v>
      </c>
      <c r="H109" s="23">
        <f t="shared" si="8"/>
        <v>4</v>
      </c>
      <c r="I109" s="24" t="str">
        <f t="shared" si="9"/>
        <v>JOE5G1</v>
      </c>
      <c r="J109" s="24">
        <f t="shared" si="10"/>
        <v>-4</v>
      </c>
      <c r="K109" s="24" t="str">
        <f t="shared" si="11"/>
        <v/>
      </c>
      <c r="L109" s="24" t="str">
        <f t="shared" si="12"/>
        <v/>
      </c>
      <c r="M109" s="21" t="str">
        <f t="shared" si="13"/>
        <v/>
      </c>
    </row>
    <row r="110" spans="1:70" ht="11.4" customHeight="1">
      <c r="A110" s="91" t="s">
        <v>495</v>
      </c>
      <c r="B110" s="92" t="s">
        <v>299</v>
      </c>
      <c r="C110" s="109">
        <v>0</v>
      </c>
      <c r="D110" s="92" t="s">
        <v>590</v>
      </c>
      <c r="E110" s="109">
        <v>0</v>
      </c>
      <c r="F110" s="94" t="s">
        <v>447</v>
      </c>
      <c r="G110" s="23" t="str">
        <f t="shared" si="7"/>
        <v/>
      </c>
      <c r="H110" s="23">
        <f t="shared" si="8"/>
        <v>0</v>
      </c>
      <c r="I110" s="24" t="str">
        <f t="shared" si="9"/>
        <v/>
      </c>
      <c r="J110" s="24">
        <f t="shared" si="10"/>
        <v>0</v>
      </c>
      <c r="K110" s="24" t="str">
        <f t="shared" si="11"/>
        <v/>
      </c>
      <c r="L110" s="24" t="str">
        <f t="shared" si="12"/>
        <v/>
      </c>
      <c r="M110" s="21" t="str">
        <f t="shared" si="13"/>
        <v/>
      </c>
    </row>
    <row r="111" spans="1:70" ht="11.4" customHeight="1">
      <c r="A111" s="91" t="s">
        <v>546</v>
      </c>
      <c r="B111" s="92" t="s">
        <v>589</v>
      </c>
      <c r="C111" s="109">
        <v>2</v>
      </c>
      <c r="D111" s="92" t="s">
        <v>131</v>
      </c>
      <c r="E111" s="109">
        <v>26</v>
      </c>
      <c r="F111" s="94" t="s">
        <v>420</v>
      </c>
      <c r="G111" s="23" t="str">
        <f t="shared" si="7"/>
        <v>CTK5G1</v>
      </c>
      <c r="H111" s="23">
        <f t="shared" si="8"/>
        <v>15</v>
      </c>
      <c r="I111" s="24" t="str">
        <f t="shared" si="9"/>
        <v>SJN5G2</v>
      </c>
      <c r="J111" s="24">
        <f t="shared" si="10"/>
        <v>-15</v>
      </c>
      <c r="K111" s="24" t="str">
        <f t="shared" si="11"/>
        <v/>
      </c>
      <c r="L111" s="24" t="str">
        <f t="shared" si="12"/>
        <v/>
      </c>
      <c r="M111" s="21" t="str">
        <f t="shared" si="13"/>
        <v/>
      </c>
    </row>
    <row r="112" spans="1:70" ht="11.4" customHeight="1">
      <c r="A112" s="91" t="s">
        <v>569</v>
      </c>
      <c r="B112" s="92" t="s">
        <v>133</v>
      </c>
      <c r="C112" s="109">
        <v>34</v>
      </c>
      <c r="D112" s="92" t="s">
        <v>586</v>
      </c>
      <c r="E112" s="109">
        <v>17</v>
      </c>
      <c r="F112" s="94" t="s">
        <v>422</v>
      </c>
      <c r="G112" s="23" t="str">
        <f t="shared" si="7"/>
        <v>JUD5G1</v>
      </c>
      <c r="H112" s="23">
        <f t="shared" si="8"/>
        <v>15</v>
      </c>
      <c r="I112" s="24" t="str">
        <f t="shared" si="9"/>
        <v>SCS5G1</v>
      </c>
      <c r="J112" s="24">
        <f t="shared" si="10"/>
        <v>-15</v>
      </c>
      <c r="K112" s="24" t="str">
        <f t="shared" si="11"/>
        <v/>
      </c>
      <c r="L112" s="24" t="str">
        <f t="shared" si="12"/>
        <v/>
      </c>
      <c r="M112" s="21" t="str">
        <f t="shared" si="13"/>
        <v/>
      </c>
    </row>
    <row r="113" spans="1:13" ht="11.4" customHeight="1">
      <c r="A113" s="91" t="s">
        <v>569</v>
      </c>
      <c r="B113" s="92" t="s">
        <v>581</v>
      </c>
      <c r="C113" s="109">
        <v>21</v>
      </c>
      <c r="D113" s="92" t="s">
        <v>132</v>
      </c>
      <c r="E113" s="109">
        <v>10</v>
      </c>
      <c r="F113" s="94" t="s">
        <v>415</v>
      </c>
      <c r="G113" s="23" t="str">
        <f t="shared" ref="G113:G142" si="14">IF(C113&lt;&gt;E113,IF(C113&gt;E113,B113,D113),"")</f>
        <v>OLA5G3</v>
      </c>
      <c r="H113" s="23">
        <f t="shared" ref="H113:H142" si="15">IF(C113&gt;E113,IF(SUM(C113-E113)&gt;15,15,SUM(C113-E113)),IF(SUM(E113-C113)&gt;15,15,SUM(E113-C113)))</f>
        <v>11</v>
      </c>
      <c r="I113" s="24" t="str">
        <f t="shared" ref="I113:I142" si="16">IF(C113&lt;&gt;E113,IF(C113&lt;E113,B113,D113),"")</f>
        <v>JOE5G1</v>
      </c>
      <c r="J113" s="24">
        <f t="shared" ref="J113:J142" si="17">IF(C113&lt;E113,IF(SUM(C113-E113)&lt;-15,-15,SUM(C113-E113)),IF(SUM(E113-C113)&lt;-15,-15,SUM(E113-C113)))</f>
        <v>-11</v>
      </c>
      <c r="K113" s="24" t="str">
        <f t="shared" ref="K113:K142" si="18">IF(C113&lt;&gt;0,IF(C113=E113,B113,""),"")</f>
        <v/>
      </c>
      <c r="L113" s="24" t="str">
        <f t="shared" ref="L113:L142" si="19">IF(C113&lt;&gt;0,IF(C113=E113,D113,""),"")</f>
        <v/>
      </c>
      <c r="M113" s="21" t="str">
        <f t="shared" ref="M113:M142" si="20">IF(C113=15,IF(E113=0,D113,""),IF(E113=15,IF(C113=0,B113,""),""))</f>
        <v/>
      </c>
    </row>
    <row r="114" spans="1:13" ht="11.4" customHeight="1">
      <c r="A114" s="91" t="s">
        <v>569</v>
      </c>
      <c r="B114" s="92" t="s">
        <v>134</v>
      </c>
      <c r="C114" s="109">
        <v>9</v>
      </c>
      <c r="D114" s="92" t="s">
        <v>136</v>
      </c>
      <c r="E114" s="109">
        <v>20</v>
      </c>
      <c r="F114" s="94" t="s">
        <v>420</v>
      </c>
      <c r="G114" s="23" t="str">
        <f t="shared" si="14"/>
        <v>IHM5G1</v>
      </c>
      <c r="H114" s="23">
        <f t="shared" si="15"/>
        <v>11</v>
      </c>
      <c r="I114" s="24" t="str">
        <f t="shared" si="16"/>
        <v>SJN5G1</v>
      </c>
      <c r="J114" s="24">
        <f t="shared" si="17"/>
        <v>-11</v>
      </c>
      <c r="K114" s="24" t="str">
        <f t="shared" si="18"/>
        <v/>
      </c>
      <c r="L114" s="24" t="str">
        <f t="shared" si="19"/>
        <v/>
      </c>
      <c r="M114" s="21" t="str">
        <f t="shared" si="20"/>
        <v/>
      </c>
    </row>
    <row r="115" spans="1:13" ht="11.4" customHeight="1">
      <c r="A115" s="91" t="s">
        <v>570</v>
      </c>
      <c r="B115" s="92" t="s">
        <v>588</v>
      </c>
      <c r="C115" s="109">
        <v>20</v>
      </c>
      <c r="D115" s="92" t="s">
        <v>148</v>
      </c>
      <c r="E115" s="109">
        <v>7</v>
      </c>
      <c r="F115" s="94" t="s">
        <v>418</v>
      </c>
      <c r="G115" s="23" t="str">
        <f t="shared" si="14"/>
        <v>BRG5G2</v>
      </c>
      <c r="H115" s="23">
        <f t="shared" si="15"/>
        <v>13</v>
      </c>
      <c r="I115" s="24" t="str">
        <f t="shared" si="16"/>
        <v>HSP5G1</v>
      </c>
      <c r="J115" s="24">
        <f t="shared" si="17"/>
        <v>-13</v>
      </c>
      <c r="K115" s="24" t="str">
        <f t="shared" si="18"/>
        <v/>
      </c>
      <c r="L115" s="24" t="str">
        <f t="shared" si="19"/>
        <v/>
      </c>
      <c r="M115" s="21" t="str">
        <f t="shared" si="20"/>
        <v/>
      </c>
    </row>
    <row r="116" spans="1:13" ht="11.4" customHeight="1">
      <c r="A116" s="91" t="s">
        <v>570</v>
      </c>
      <c r="B116" s="92" t="s">
        <v>127</v>
      </c>
      <c r="C116" s="109">
        <v>9</v>
      </c>
      <c r="D116" s="92" t="s">
        <v>128</v>
      </c>
      <c r="E116" s="109">
        <v>16</v>
      </c>
      <c r="F116" s="94" t="s">
        <v>415</v>
      </c>
      <c r="G116" s="23" t="str">
        <f t="shared" si="14"/>
        <v>SPC5G1</v>
      </c>
      <c r="H116" s="23">
        <f t="shared" si="15"/>
        <v>7</v>
      </c>
      <c r="I116" s="24" t="str">
        <f t="shared" si="16"/>
        <v>OLA5G1</v>
      </c>
      <c r="J116" s="24">
        <f t="shared" si="17"/>
        <v>-7</v>
      </c>
      <c r="K116" s="24" t="str">
        <f t="shared" si="18"/>
        <v/>
      </c>
      <c r="L116" s="24" t="str">
        <f t="shared" si="19"/>
        <v/>
      </c>
      <c r="M116" s="21" t="str">
        <f t="shared" si="20"/>
        <v/>
      </c>
    </row>
    <row r="117" spans="1:13" ht="11.4" customHeight="1">
      <c r="A117" s="91" t="s">
        <v>603</v>
      </c>
      <c r="B117" s="92" t="s">
        <v>129</v>
      </c>
      <c r="C117" s="109">
        <v>30</v>
      </c>
      <c r="D117" s="92" t="s">
        <v>584</v>
      </c>
      <c r="E117" s="109">
        <v>8</v>
      </c>
      <c r="F117" s="94" t="s">
        <v>418</v>
      </c>
      <c r="G117" s="23" t="str">
        <f t="shared" si="14"/>
        <v>BRG5G1</v>
      </c>
      <c r="H117" s="23">
        <f t="shared" si="15"/>
        <v>15</v>
      </c>
      <c r="I117" s="24" t="str">
        <f t="shared" si="16"/>
        <v>SCS5G2</v>
      </c>
      <c r="J117" s="24">
        <f t="shared" si="17"/>
        <v>-15</v>
      </c>
      <c r="K117" s="24" t="str">
        <f t="shared" si="18"/>
        <v/>
      </c>
      <c r="L117" s="24" t="str">
        <f t="shared" si="19"/>
        <v/>
      </c>
      <c r="M117" s="21" t="str">
        <f t="shared" si="20"/>
        <v/>
      </c>
    </row>
    <row r="118" spans="1:13" ht="11.4" customHeight="1">
      <c r="A118" s="91" t="s">
        <v>604</v>
      </c>
      <c r="B118" s="92" t="s">
        <v>135</v>
      </c>
      <c r="C118" s="109">
        <v>2</v>
      </c>
      <c r="D118" s="92" t="s">
        <v>296</v>
      </c>
      <c r="E118" s="109">
        <v>16</v>
      </c>
      <c r="F118" s="94" t="s">
        <v>410</v>
      </c>
      <c r="G118" s="23" t="str">
        <f t="shared" si="14"/>
        <v>NDA5G1</v>
      </c>
      <c r="H118" s="23">
        <f t="shared" si="15"/>
        <v>14</v>
      </c>
      <c r="I118" s="24" t="str">
        <f t="shared" si="16"/>
        <v>CTK5G2</v>
      </c>
      <c r="J118" s="24">
        <f t="shared" si="17"/>
        <v>-14</v>
      </c>
      <c r="K118" s="24" t="str">
        <f t="shared" si="18"/>
        <v/>
      </c>
      <c r="L118" s="24" t="str">
        <f t="shared" si="19"/>
        <v/>
      </c>
      <c r="M118" s="21" t="str">
        <f t="shared" si="20"/>
        <v/>
      </c>
    </row>
    <row r="119" spans="1:13" ht="11.4" customHeight="1">
      <c r="A119" s="91" t="s">
        <v>604</v>
      </c>
      <c r="B119" s="92" t="s">
        <v>356</v>
      </c>
      <c r="C119" s="109">
        <v>8</v>
      </c>
      <c r="D119" s="92" t="s">
        <v>585</v>
      </c>
      <c r="E119" s="109">
        <v>12</v>
      </c>
      <c r="F119" s="94" t="s">
        <v>425</v>
      </c>
      <c r="G119" s="23" t="str">
        <f t="shared" si="14"/>
        <v>SPC5G2</v>
      </c>
      <c r="H119" s="23">
        <f t="shared" si="15"/>
        <v>4</v>
      </c>
      <c r="I119" s="24" t="str">
        <f t="shared" si="16"/>
        <v>STM5G2</v>
      </c>
      <c r="J119" s="24">
        <f t="shared" si="17"/>
        <v>-4</v>
      </c>
      <c r="K119" s="24" t="str">
        <f t="shared" si="18"/>
        <v/>
      </c>
      <c r="L119" s="24" t="str">
        <f t="shared" si="19"/>
        <v/>
      </c>
      <c r="M119" s="21" t="str">
        <f t="shared" si="20"/>
        <v/>
      </c>
    </row>
    <row r="120" spans="1:13" ht="11.4" customHeight="1">
      <c r="A120" s="91" t="s">
        <v>605</v>
      </c>
      <c r="B120" s="92" t="s">
        <v>126</v>
      </c>
      <c r="C120" s="109">
        <v>6</v>
      </c>
      <c r="D120" s="92" t="s">
        <v>583</v>
      </c>
      <c r="E120" s="109">
        <v>8</v>
      </c>
      <c r="F120" s="94" t="s">
        <v>425</v>
      </c>
      <c r="G120" s="23" t="str">
        <f t="shared" si="14"/>
        <v>CTK5G3</v>
      </c>
      <c r="H120" s="23">
        <f t="shared" si="15"/>
        <v>2</v>
      </c>
      <c r="I120" s="24" t="str">
        <f t="shared" si="16"/>
        <v>STM5G1</v>
      </c>
      <c r="J120" s="24">
        <f t="shared" si="17"/>
        <v>-2</v>
      </c>
      <c r="K120" s="24" t="str">
        <f t="shared" si="18"/>
        <v/>
      </c>
      <c r="L120" s="24" t="str">
        <f t="shared" si="19"/>
        <v/>
      </c>
      <c r="M120" s="21" t="str">
        <f t="shared" si="20"/>
        <v/>
      </c>
    </row>
    <row r="121" spans="1:13" ht="11.4" customHeight="1">
      <c r="A121" s="91" t="s">
        <v>500</v>
      </c>
      <c r="B121" s="92" t="s">
        <v>299</v>
      </c>
      <c r="C121" s="109">
        <v>0</v>
      </c>
      <c r="D121" s="92" t="s">
        <v>583</v>
      </c>
      <c r="E121" s="109">
        <v>0</v>
      </c>
      <c r="F121" s="94" t="s">
        <v>447</v>
      </c>
      <c r="G121" s="23" t="str">
        <f t="shared" si="14"/>
        <v/>
      </c>
      <c r="H121" s="23">
        <f t="shared" si="15"/>
        <v>0</v>
      </c>
      <c r="I121" s="24" t="str">
        <f t="shared" si="16"/>
        <v/>
      </c>
      <c r="J121" s="24">
        <f t="shared" si="17"/>
        <v>0</v>
      </c>
      <c r="K121" s="24" t="str">
        <f t="shared" si="18"/>
        <v/>
      </c>
      <c r="L121" s="24" t="str">
        <f t="shared" si="19"/>
        <v/>
      </c>
      <c r="M121" s="21" t="str">
        <f t="shared" si="20"/>
        <v/>
      </c>
    </row>
    <row r="122" spans="1:13" ht="11.4" customHeight="1">
      <c r="A122" s="91" t="s">
        <v>549</v>
      </c>
      <c r="B122" s="92" t="s">
        <v>134</v>
      </c>
      <c r="C122" s="109">
        <v>4</v>
      </c>
      <c r="D122" s="92" t="s">
        <v>126</v>
      </c>
      <c r="E122" s="109">
        <v>26</v>
      </c>
      <c r="F122" s="94" t="s">
        <v>420</v>
      </c>
      <c r="G122" s="23" t="str">
        <f t="shared" si="14"/>
        <v>STM5G1</v>
      </c>
      <c r="H122" s="23">
        <f t="shared" si="15"/>
        <v>15</v>
      </c>
      <c r="I122" s="24" t="str">
        <f t="shared" si="16"/>
        <v>SJN5G1</v>
      </c>
      <c r="J122" s="24">
        <f t="shared" si="17"/>
        <v>-15</v>
      </c>
      <c r="K122" s="24" t="str">
        <f t="shared" si="18"/>
        <v/>
      </c>
      <c r="L122" s="24" t="str">
        <f t="shared" si="19"/>
        <v/>
      </c>
      <c r="M122" s="21" t="str">
        <f t="shared" si="20"/>
        <v/>
      </c>
    </row>
    <row r="123" spans="1:13" ht="11.4" customHeight="1">
      <c r="A123" s="91" t="s">
        <v>501</v>
      </c>
      <c r="B123" s="92" t="s">
        <v>128</v>
      </c>
      <c r="C123" s="109">
        <v>21</v>
      </c>
      <c r="D123" s="92" t="s">
        <v>589</v>
      </c>
      <c r="E123" s="109">
        <v>5</v>
      </c>
      <c r="F123" s="94" t="s">
        <v>423</v>
      </c>
      <c r="G123" s="23" t="str">
        <f t="shared" si="14"/>
        <v>SPC5G1</v>
      </c>
      <c r="H123" s="23">
        <f t="shared" si="15"/>
        <v>15</v>
      </c>
      <c r="I123" s="24" t="str">
        <f t="shared" si="16"/>
        <v>SJN5G2</v>
      </c>
      <c r="J123" s="24">
        <f t="shared" si="17"/>
        <v>-15</v>
      </c>
      <c r="K123" s="24" t="str">
        <f t="shared" si="18"/>
        <v/>
      </c>
      <c r="L123" s="24" t="str">
        <f t="shared" si="19"/>
        <v/>
      </c>
      <c r="M123" s="21" t="str">
        <f t="shared" si="20"/>
        <v/>
      </c>
    </row>
    <row r="124" spans="1:13" ht="11.4" customHeight="1">
      <c r="A124" s="91" t="s">
        <v>571</v>
      </c>
      <c r="B124" s="92" t="s">
        <v>148</v>
      </c>
      <c r="C124" s="109">
        <v>17</v>
      </c>
      <c r="D124" s="92" t="s">
        <v>135</v>
      </c>
      <c r="E124" s="109">
        <v>14</v>
      </c>
      <c r="F124" s="94" t="s">
        <v>413</v>
      </c>
      <c r="G124" s="23" t="str">
        <f t="shared" si="14"/>
        <v>HSP5G1</v>
      </c>
      <c r="H124" s="23">
        <f t="shared" si="15"/>
        <v>3</v>
      </c>
      <c r="I124" s="24" t="str">
        <f t="shared" si="16"/>
        <v>CTK5G2</v>
      </c>
      <c r="J124" s="24">
        <f t="shared" si="17"/>
        <v>-3</v>
      </c>
      <c r="K124" s="24" t="str">
        <f t="shared" si="18"/>
        <v/>
      </c>
      <c r="L124" s="24" t="str">
        <f t="shared" si="19"/>
        <v/>
      </c>
      <c r="M124" s="21" t="str">
        <f t="shared" si="20"/>
        <v/>
      </c>
    </row>
    <row r="125" spans="1:13" ht="11.4" customHeight="1">
      <c r="A125" s="91" t="s">
        <v>571</v>
      </c>
      <c r="B125" s="92" t="s">
        <v>586</v>
      </c>
      <c r="C125" s="109">
        <v>19</v>
      </c>
      <c r="D125" s="92" t="s">
        <v>588</v>
      </c>
      <c r="E125" s="109">
        <v>28</v>
      </c>
      <c r="F125" s="94" t="s">
        <v>419</v>
      </c>
      <c r="G125" s="23" t="str">
        <f t="shared" si="14"/>
        <v>BRG5G2</v>
      </c>
      <c r="H125" s="23">
        <f t="shared" si="15"/>
        <v>9</v>
      </c>
      <c r="I125" s="24" t="str">
        <f t="shared" si="16"/>
        <v>SCS5G1</v>
      </c>
      <c r="J125" s="24">
        <f t="shared" si="17"/>
        <v>-9</v>
      </c>
      <c r="K125" s="24" t="str">
        <f t="shared" si="18"/>
        <v/>
      </c>
      <c r="L125" s="24" t="str">
        <f t="shared" si="19"/>
        <v/>
      </c>
      <c r="M125" s="21" t="str">
        <f t="shared" si="20"/>
        <v/>
      </c>
    </row>
    <row r="126" spans="1:13" ht="11.4" customHeight="1">
      <c r="A126" s="91" t="s">
        <v>571</v>
      </c>
      <c r="B126" s="92" t="s">
        <v>585</v>
      </c>
      <c r="C126" s="109">
        <v>18</v>
      </c>
      <c r="D126" s="92" t="s">
        <v>127</v>
      </c>
      <c r="E126" s="109">
        <v>27</v>
      </c>
      <c r="F126" s="94" t="s">
        <v>423</v>
      </c>
      <c r="G126" s="23" t="str">
        <f t="shared" si="14"/>
        <v>OLA5G1</v>
      </c>
      <c r="H126" s="23">
        <f t="shared" si="15"/>
        <v>9</v>
      </c>
      <c r="I126" s="24" t="str">
        <f t="shared" si="16"/>
        <v>SPC5G2</v>
      </c>
      <c r="J126" s="24">
        <f t="shared" si="17"/>
        <v>-9</v>
      </c>
      <c r="K126" s="24" t="str">
        <f t="shared" si="18"/>
        <v/>
      </c>
      <c r="L126" s="24" t="str">
        <f t="shared" si="19"/>
        <v/>
      </c>
      <c r="M126" s="21" t="str">
        <f t="shared" si="20"/>
        <v/>
      </c>
    </row>
    <row r="127" spans="1:13" ht="11.4" customHeight="1">
      <c r="A127" s="91" t="s">
        <v>572</v>
      </c>
      <c r="B127" s="92" t="s">
        <v>584</v>
      </c>
      <c r="C127" s="109">
        <v>33</v>
      </c>
      <c r="D127" s="92" t="s">
        <v>131</v>
      </c>
      <c r="E127" s="109">
        <v>22</v>
      </c>
      <c r="F127" s="94" t="s">
        <v>419</v>
      </c>
      <c r="G127" s="23" t="str">
        <f t="shared" si="14"/>
        <v>SCS5G2</v>
      </c>
      <c r="H127" s="23">
        <f t="shared" si="15"/>
        <v>11</v>
      </c>
      <c r="I127" s="24" t="str">
        <f t="shared" si="16"/>
        <v>CTK5G1</v>
      </c>
      <c r="J127" s="24">
        <f t="shared" si="17"/>
        <v>-11</v>
      </c>
      <c r="K127" s="24" t="str">
        <f t="shared" si="18"/>
        <v/>
      </c>
      <c r="L127" s="24" t="str">
        <f t="shared" si="19"/>
        <v/>
      </c>
      <c r="M127" s="21" t="str">
        <f t="shared" si="20"/>
        <v/>
      </c>
    </row>
    <row r="128" spans="1:13" ht="11.4" customHeight="1">
      <c r="A128" s="91" t="s">
        <v>572</v>
      </c>
      <c r="B128" s="92" t="s">
        <v>132</v>
      </c>
      <c r="C128" s="109">
        <v>5</v>
      </c>
      <c r="D128" s="92" t="s">
        <v>133</v>
      </c>
      <c r="E128" s="109">
        <v>33</v>
      </c>
      <c r="F128" s="94" t="s">
        <v>421</v>
      </c>
      <c r="G128" s="23" t="str">
        <f t="shared" si="14"/>
        <v>JUD5G1</v>
      </c>
      <c r="H128" s="23">
        <f t="shared" si="15"/>
        <v>15</v>
      </c>
      <c r="I128" s="24" t="str">
        <f t="shared" si="16"/>
        <v>JOE5G1</v>
      </c>
      <c r="J128" s="24">
        <f t="shared" si="17"/>
        <v>-15</v>
      </c>
      <c r="K128" s="24" t="str">
        <f t="shared" si="18"/>
        <v/>
      </c>
      <c r="L128" s="24" t="str">
        <f t="shared" si="19"/>
        <v/>
      </c>
      <c r="M128" s="21" t="str">
        <f t="shared" si="20"/>
        <v/>
      </c>
    </row>
    <row r="129" spans="1:13" ht="11.4" customHeight="1">
      <c r="A129" s="91" t="s">
        <v>572</v>
      </c>
      <c r="B129" s="92" t="s">
        <v>581</v>
      </c>
      <c r="C129" s="109">
        <v>16</v>
      </c>
      <c r="D129" s="92" t="s">
        <v>296</v>
      </c>
      <c r="E129" s="109">
        <v>0</v>
      </c>
      <c r="F129" s="94" t="s">
        <v>415</v>
      </c>
      <c r="G129" s="23" t="str">
        <f t="shared" si="14"/>
        <v>OLA5G3</v>
      </c>
      <c r="H129" s="23">
        <f t="shared" si="15"/>
        <v>15</v>
      </c>
      <c r="I129" s="24" t="str">
        <f t="shared" si="16"/>
        <v>NDA5G1</v>
      </c>
      <c r="J129" s="24">
        <f t="shared" si="17"/>
        <v>-15</v>
      </c>
      <c r="K129" s="24" t="str">
        <f t="shared" si="18"/>
        <v/>
      </c>
      <c r="L129" s="24" t="str">
        <f t="shared" si="19"/>
        <v/>
      </c>
      <c r="M129" s="21" t="str">
        <f t="shared" si="20"/>
        <v/>
      </c>
    </row>
    <row r="130" spans="1:13" ht="11.4" customHeight="1">
      <c r="A130" s="91" t="s">
        <v>606</v>
      </c>
      <c r="B130" s="92" t="s">
        <v>129</v>
      </c>
      <c r="C130" s="109">
        <v>31</v>
      </c>
      <c r="D130" s="92" t="s">
        <v>356</v>
      </c>
      <c r="E130" s="109">
        <v>9</v>
      </c>
      <c r="F130" s="94" t="s">
        <v>418</v>
      </c>
      <c r="G130" s="23" t="str">
        <f t="shared" si="14"/>
        <v>BRG5G1</v>
      </c>
      <c r="H130" s="23">
        <f t="shared" si="15"/>
        <v>15</v>
      </c>
      <c r="I130" s="24" t="str">
        <f t="shared" si="16"/>
        <v>STM5G2</v>
      </c>
      <c r="J130" s="24">
        <f t="shared" si="17"/>
        <v>-15</v>
      </c>
      <c r="K130" s="24" t="str">
        <f t="shared" si="18"/>
        <v/>
      </c>
      <c r="L130" s="24" t="str">
        <f t="shared" si="19"/>
        <v/>
      </c>
      <c r="M130" s="21" t="str">
        <f t="shared" si="20"/>
        <v/>
      </c>
    </row>
    <row r="131" spans="1:13" ht="11.4" customHeight="1">
      <c r="A131" s="91" t="s">
        <v>502</v>
      </c>
      <c r="B131" s="92" t="s">
        <v>136</v>
      </c>
      <c r="C131" s="109">
        <v>3</v>
      </c>
      <c r="D131" s="92" t="s">
        <v>590</v>
      </c>
      <c r="E131" s="109">
        <v>16</v>
      </c>
      <c r="F131" s="94" t="s">
        <v>414</v>
      </c>
      <c r="G131" s="23" t="str">
        <f t="shared" si="14"/>
        <v>OLA5G2</v>
      </c>
      <c r="H131" s="23">
        <f t="shared" si="15"/>
        <v>13</v>
      </c>
      <c r="I131" s="24" t="str">
        <f t="shared" si="16"/>
        <v>IHM5G1</v>
      </c>
      <c r="J131" s="24">
        <f t="shared" si="17"/>
        <v>-13</v>
      </c>
      <c r="K131" s="24" t="str">
        <f t="shared" si="18"/>
        <v/>
      </c>
      <c r="L131" s="24" t="str">
        <f t="shared" si="19"/>
        <v/>
      </c>
      <c r="M131" s="21" t="str">
        <f t="shared" si="20"/>
        <v/>
      </c>
    </row>
    <row r="132" spans="1:13" ht="11.4" customHeight="1">
      <c r="A132" s="91" t="s">
        <v>507</v>
      </c>
      <c r="B132" s="92" t="s">
        <v>299</v>
      </c>
      <c r="C132" s="109">
        <v>0</v>
      </c>
      <c r="D132" s="92" t="s">
        <v>589</v>
      </c>
      <c r="E132" s="109">
        <v>0</v>
      </c>
      <c r="F132" s="94" t="s">
        <v>447</v>
      </c>
      <c r="G132" s="23" t="str">
        <f t="shared" si="14"/>
        <v/>
      </c>
      <c r="H132" s="23">
        <f t="shared" si="15"/>
        <v>0</v>
      </c>
      <c r="I132" s="24" t="str">
        <f t="shared" si="16"/>
        <v/>
      </c>
      <c r="J132" s="24">
        <f t="shared" si="17"/>
        <v>0</v>
      </c>
      <c r="K132" s="24" t="str">
        <f t="shared" si="18"/>
        <v/>
      </c>
      <c r="L132" s="24" t="str">
        <f t="shared" si="19"/>
        <v/>
      </c>
      <c r="M132" s="21" t="str">
        <f t="shared" si="20"/>
        <v/>
      </c>
    </row>
    <row r="133" spans="1:13" ht="11.4" customHeight="1">
      <c r="A133" s="91" t="s">
        <v>552</v>
      </c>
      <c r="B133" s="92" t="s">
        <v>135</v>
      </c>
      <c r="C133" s="109">
        <v>16</v>
      </c>
      <c r="D133" s="92" t="s">
        <v>586</v>
      </c>
      <c r="E133" s="109">
        <v>33</v>
      </c>
      <c r="F133" s="94" t="s">
        <v>410</v>
      </c>
      <c r="G133" s="23" t="str">
        <f t="shared" si="14"/>
        <v>SCS5G1</v>
      </c>
      <c r="H133" s="23">
        <f t="shared" si="15"/>
        <v>15</v>
      </c>
      <c r="I133" s="24" t="str">
        <f t="shared" si="16"/>
        <v>CTK5G2</v>
      </c>
      <c r="J133" s="24">
        <f t="shared" si="17"/>
        <v>-15</v>
      </c>
      <c r="K133" s="24" t="str">
        <f t="shared" si="18"/>
        <v/>
      </c>
      <c r="L133" s="24" t="str">
        <f t="shared" si="19"/>
        <v/>
      </c>
      <c r="M133" s="21" t="str">
        <f t="shared" si="20"/>
        <v/>
      </c>
    </row>
    <row r="134" spans="1:13" ht="11.4" customHeight="1">
      <c r="A134" s="91" t="s">
        <v>508</v>
      </c>
      <c r="B134" s="92" t="s">
        <v>131</v>
      </c>
      <c r="C134" s="109">
        <v>30</v>
      </c>
      <c r="D134" s="92" t="s">
        <v>356</v>
      </c>
      <c r="E134" s="109">
        <v>11</v>
      </c>
      <c r="F134" s="94" t="s">
        <v>410</v>
      </c>
      <c r="G134" s="23" t="str">
        <f t="shared" si="14"/>
        <v>CTK5G1</v>
      </c>
      <c r="H134" s="23">
        <f t="shared" si="15"/>
        <v>15</v>
      </c>
      <c r="I134" s="24" t="str">
        <f t="shared" si="16"/>
        <v>STM5G2</v>
      </c>
      <c r="J134" s="24">
        <f t="shared" si="17"/>
        <v>-15</v>
      </c>
      <c r="K134" s="24" t="str">
        <f t="shared" si="18"/>
        <v/>
      </c>
      <c r="L134" s="24" t="str">
        <f t="shared" si="19"/>
        <v/>
      </c>
      <c r="M134" s="21" t="str">
        <f t="shared" si="20"/>
        <v/>
      </c>
    </row>
    <row r="135" spans="1:13" ht="11.4" customHeight="1">
      <c r="A135" s="91" t="s">
        <v>508</v>
      </c>
      <c r="B135" s="92" t="s">
        <v>132</v>
      </c>
      <c r="C135" s="109">
        <v>11</v>
      </c>
      <c r="D135" s="92" t="s">
        <v>588</v>
      </c>
      <c r="E135" s="109">
        <v>29</v>
      </c>
      <c r="F135" s="94" t="s">
        <v>421</v>
      </c>
      <c r="G135" s="23" t="str">
        <f t="shared" si="14"/>
        <v>BRG5G2</v>
      </c>
      <c r="H135" s="23">
        <f t="shared" si="15"/>
        <v>15</v>
      </c>
      <c r="I135" s="24" t="str">
        <f t="shared" si="16"/>
        <v>JOE5G1</v>
      </c>
      <c r="J135" s="24">
        <f t="shared" si="17"/>
        <v>-15</v>
      </c>
      <c r="K135" s="24" t="str">
        <f t="shared" si="18"/>
        <v/>
      </c>
      <c r="L135" s="24" t="str">
        <f t="shared" si="19"/>
        <v/>
      </c>
      <c r="M135" s="21" t="str">
        <f t="shared" si="20"/>
        <v/>
      </c>
    </row>
    <row r="136" spans="1:13" ht="11.4" customHeight="1">
      <c r="A136" s="91" t="s">
        <v>573</v>
      </c>
      <c r="B136" s="92" t="s">
        <v>583</v>
      </c>
      <c r="C136" s="109">
        <v>15</v>
      </c>
      <c r="D136" s="92" t="s">
        <v>136</v>
      </c>
      <c r="E136" s="109">
        <v>24</v>
      </c>
      <c r="F136" s="94" t="s">
        <v>410</v>
      </c>
      <c r="G136" s="23" t="str">
        <f t="shared" si="14"/>
        <v>IHM5G1</v>
      </c>
      <c r="H136" s="23">
        <f t="shared" si="15"/>
        <v>9</v>
      </c>
      <c r="I136" s="24" t="str">
        <f t="shared" si="16"/>
        <v>CTK5G3</v>
      </c>
      <c r="J136" s="24">
        <f t="shared" si="17"/>
        <v>-9</v>
      </c>
      <c r="K136" s="24" t="str">
        <f t="shared" si="18"/>
        <v/>
      </c>
      <c r="L136" s="24" t="str">
        <f t="shared" si="19"/>
        <v/>
      </c>
      <c r="M136" s="21" t="str">
        <f t="shared" si="20"/>
        <v/>
      </c>
    </row>
    <row r="137" spans="1:13" ht="11.4" customHeight="1">
      <c r="A137" s="91" t="s">
        <v>573</v>
      </c>
      <c r="B137" s="92" t="s">
        <v>133</v>
      </c>
      <c r="C137" s="109">
        <v>39</v>
      </c>
      <c r="D137" s="92" t="s">
        <v>134</v>
      </c>
      <c r="E137" s="109">
        <v>6</v>
      </c>
      <c r="F137" s="94" t="s">
        <v>422</v>
      </c>
      <c r="G137" s="23" t="str">
        <f t="shared" si="14"/>
        <v>JUD5G1</v>
      </c>
      <c r="H137" s="23">
        <f t="shared" si="15"/>
        <v>15</v>
      </c>
      <c r="I137" s="24" t="str">
        <f t="shared" si="16"/>
        <v>SJN5G1</v>
      </c>
      <c r="J137" s="24">
        <f t="shared" si="17"/>
        <v>-15</v>
      </c>
      <c r="K137" s="24" t="str">
        <f t="shared" si="18"/>
        <v/>
      </c>
      <c r="L137" s="24" t="str">
        <f t="shared" si="19"/>
        <v/>
      </c>
      <c r="M137" s="21" t="str">
        <f t="shared" si="20"/>
        <v/>
      </c>
    </row>
    <row r="138" spans="1:13" ht="11.4" customHeight="1">
      <c r="A138" s="91" t="s">
        <v>573</v>
      </c>
      <c r="B138" s="92" t="s">
        <v>126</v>
      </c>
      <c r="C138" s="109">
        <v>7</v>
      </c>
      <c r="D138" s="92" t="s">
        <v>590</v>
      </c>
      <c r="E138" s="109">
        <v>33</v>
      </c>
      <c r="F138" s="94" t="s">
        <v>425</v>
      </c>
      <c r="G138" s="23" t="str">
        <f t="shared" si="14"/>
        <v>OLA5G2</v>
      </c>
      <c r="H138" s="23">
        <f t="shared" si="15"/>
        <v>15</v>
      </c>
      <c r="I138" s="24" t="str">
        <f t="shared" si="16"/>
        <v>STM5G1</v>
      </c>
      <c r="J138" s="24">
        <f t="shared" si="17"/>
        <v>-15</v>
      </c>
      <c r="K138" s="24" t="str">
        <f t="shared" si="18"/>
        <v/>
      </c>
      <c r="L138" s="24" t="str">
        <f t="shared" si="19"/>
        <v/>
      </c>
      <c r="M138" s="21" t="str">
        <f t="shared" si="20"/>
        <v/>
      </c>
    </row>
    <row r="139" spans="1:13" ht="11.4" customHeight="1">
      <c r="A139" s="91" t="s">
        <v>509</v>
      </c>
      <c r="B139" s="92" t="s">
        <v>581</v>
      </c>
      <c r="C139" s="109">
        <v>17</v>
      </c>
      <c r="D139" s="92" t="s">
        <v>148</v>
      </c>
      <c r="E139" s="109">
        <v>9</v>
      </c>
      <c r="F139" s="94" t="s">
        <v>415</v>
      </c>
      <c r="G139" s="23" t="str">
        <f t="shared" si="14"/>
        <v>OLA5G3</v>
      </c>
      <c r="H139" s="23">
        <f t="shared" si="15"/>
        <v>8</v>
      </c>
      <c r="I139" s="24" t="str">
        <f t="shared" si="16"/>
        <v>HSP5G1</v>
      </c>
      <c r="J139" s="24">
        <f t="shared" si="17"/>
        <v>-8</v>
      </c>
      <c r="K139" s="24" t="str">
        <f t="shared" si="18"/>
        <v/>
      </c>
      <c r="L139" s="24" t="str">
        <f t="shared" si="19"/>
        <v/>
      </c>
      <c r="M139" s="21" t="str">
        <f t="shared" si="20"/>
        <v/>
      </c>
    </row>
    <row r="140" spans="1:13" ht="11.4" customHeight="1">
      <c r="A140" s="91" t="s">
        <v>510</v>
      </c>
      <c r="B140" s="92" t="s">
        <v>296</v>
      </c>
      <c r="C140" s="109">
        <v>13</v>
      </c>
      <c r="D140" s="92" t="s">
        <v>127</v>
      </c>
      <c r="E140" s="109">
        <v>14</v>
      </c>
      <c r="F140" s="94" t="s">
        <v>530</v>
      </c>
      <c r="G140" s="23" t="str">
        <f t="shared" si="14"/>
        <v>OLA5G1</v>
      </c>
      <c r="H140" s="23">
        <f t="shared" si="15"/>
        <v>1</v>
      </c>
      <c r="I140" s="24" t="str">
        <f t="shared" si="16"/>
        <v>NDA5G1</v>
      </c>
      <c r="J140" s="24">
        <f t="shared" si="17"/>
        <v>-1</v>
      </c>
      <c r="K140" s="24" t="str">
        <f t="shared" si="18"/>
        <v/>
      </c>
      <c r="L140" s="24" t="str">
        <f t="shared" si="19"/>
        <v/>
      </c>
      <c r="M140" s="21" t="str">
        <f t="shared" si="20"/>
        <v/>
      </c>
    </row>
    <row r="141" spans="1:13" ht="11.4" customHeight="1">
      <c r="A141" s="91" t="s">
        <v>607</v>
      </c>
      <c r="B141" s="92" t="s">
        <v>128</v>
      </c>
      <c r="C141" s="109">
        <v>19</v>
      </c>
      <c r="D141" s="92" t="s">
        <v>584</v>
      </c>
      <c r="E141" s="109">
        <v>17</v>
      </c>
      <c r="F141" s="94" t="s">
        <v>418</v>
      </c>
      <c r="G141" s="23" t="str">
        <f t="shared" si="14"/>
        <v>SPC5G1</v>
      </c>
      <c r="H141" s="23">
        <f t="shared" si="15"/>
        <v>2</v>
      </c>
      <c r="I141" s="24" t="str">
        <f t="shared" si="16"/>
        <v>SCS5G2</v>
      </c>
      <c r="J141" s="24">
        <f t="shared" si="17"/>
        <v>-2</v>
      </c>
      <c r="K141" s="24" t="str">
        <f t="shared" si="18"/>
        <v/>
      </c>
      <c r="L141" s="24" t="str">
        <f t="shared" si="19"/>
        <v/>
      </c>
      <c r="M141" s="21" t="str">
        <f t="shared" si="20"/>
        <v/>
      </c>
    </row>
    <row r="142" spans="1:13" ht="11.4" customHeight="1">
      <c r="A142" s="91" t="s">
        <v>515</v>
      </c>
      <c r="B142" s="92" t="s">
        <v>129</v>
      </c>
      <c r="C142" s="109">
        <v>28</v>
      </c>
      <c r="D142" s="92" t="s">
        <v>585</v>
      </c>
      <c r="E142" s="109">
        <v>15</v>
      </c>
      <c r="F142" s="94" t="s">
        <v>418</v>
      </c>
      <c r="G142" s="23" t="str">
        <f t="shared" si="14"/>
        <v>BRG5G1</v>
      </c>
      <c r="H142" s="23">
        <f t="shared" si="15"/>
        <v>13</v>
      </c>
      <c r="I142" s="24" t="str">
        <f t="shared" si="16"/>
        <v>SPC5G2</v>
      </c>
      <c r="J142" s="24">
        <f t="shared" si="17"/>
        <v>-13</v>
      </c>
      <c r="K142" s="24" t="str">
        <f t="shared" si="18"/>
        <v/>
      </c>
      <c r="L142" s="24" t="str">
        <f t="shared" si="19"/>
        <v/>
      </c>
      <c r="M142" s="21" t="str">
        <f t="shared" si="20"/>
        <v/>
      </c>
    </row>
  </sheetData>
  <sortState ref="B9:L29">
    <sortCondition ref="B9:B29"/>
  </sortState>
  <phoneticPr fontId="0" type="noConversion"/>
  <pageMargins left="0.75" right="0.75" top="1" bottom="1" header="0.5" footer="0.5"/>
  <pageSetup scale="46" orientation="portrait" r:id="rId1"/>
  <headerFooter alignWithMargins="0"/>
  <rowBreaks count="1" manualBreakCount="1">
    <brk id="56" max="19" man="1"/>
  </rowBreaks>
  <drawing r:id="rId2"/>
</worksheet>
</file>

<file path=xl/worksheets/sheet21.xml><?xml version="1.0" encoding="utf-8"?>
<worksheet xmlns="http://schemas.openxmlformats.org/spreadsheetml/2006/main" xmlns:r="http://schemas.openxmlformats.org/officeDocument/2006/relationships">
  <dimension ref="A1:DN179"/>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24" ht="12.6" customHeight="1"/>
    <row r="2" spans="1:24" ht="12.6" customHeight="1"/>
    <row r="3" spans="1:24" ht="12.6" customHeight="1"/>
    <row r="4" spans="1:24" s="1" customFormat="1" ht="12.6" customHeight="1"/>
    <row r="5" spans="1:24" s="1" customFormat="1" ht="12.6" customHeight="1">
      <c r="A5" s="1" t="s">
        <v>35</v>
      </c>
    </row>
    <row r="6" spans="1:24" s="1" customFormat="1" ht="12.6" customHeight="1">
      <c r="A6" s="1" t="str">
        <f>'8B Standings'!A6</f>
        <v>2012-2013 Season</v>
      </c>
    </row>
    <row r="7" spans="1:24" ht="11.4" customHeight="1">
      <c r="W7" s="1"/>
      <c r="X7" s="1"/>
    </row>
    <row r="8" spans="1:24"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c r="W8" s="1"/>
      <c r="X8" s="1"/>
    </row>
    <row r="9" spans="1:24" ht="11.4" customHeight="1">
      <c r="B9" s="21">
        <v>1</v>
      </c>
      <c r="C9" s="92" t="s">
        <v>44</v>
      </c>
      <c r="D9" s="21">
        <f>COUNTIF($G$40:$G$179,C9)</f>
        <v>10</v>
      </c>
      <c r="E9" s="21">
        <f>COUNTIF($I$40:$I$179,C9)</f>
        <v>0</v>
      </c>
      <c r="F9" s="84">
        <f>SUM(COUNTIF($K$40:$K$179,C9)+COUNTIF($L$40:$L$179,C9))</f>
        <v>0</v>
      </c>
      <c r="G9" s="21">
        <f>SUM((D9*2)+(F9))</f>
        <v>20</v>
      </c>
      <c r="H9" s="21">
        <f>SUM(SUMIF($B$40:$B$179,C9,$C$40:$C$179)+SUMIF($D$40:$D$179,C9,$E$40:$E$179))</f>
        <v>250</v>
      </c>
      <c r="I9" s="21">
        <f>SUM(SUMIF($B$40:$B$179,C9,$E$40:$E$179)+SUMIF($D$40:$D$179,C9,$C$40:$C$179))</f>
        <v>132</v>
      </c>
      <c r="J9" s="85">
        <f>SUM(SUMIF($G$40:$G$179,C9,$H$40:$H$179)+SUMIF($I$40:$I$179,C9,$J$40:$J$179))</f>
        <v>98</v>
      </c>
      <c r="K9" s="86">
        <f>SUM((D9/SUM(D9+E9+F9))/100)</f>
        <v>0.01</v>
      </c>
      <c r="L9" s="21">
        <f>COUNTIF($M$40:$M$179,C9)</f>
        <v>0</v>
      </c>
      <c r="O9" s="2" t="s">
        <v>665</v>
      </c>
      <c r="W9" s="1"/>
      <c r="X9" s="1"/>
    </row>
    <row r="10" spans="1:24" ht="11.4" customHeight="1">
      <c r="B10" s="21">
        <v>2</v>
      </c>
      <c r="C10" s="92" t="s">
        <v>47</v>
      </c>
      <c r="D10" s="21">
        <f>COUNTIF($G$40:$G$179,C10)</f>
        <v>10</v>
      </c>
      <c r="E10" s="21">
        <f>COUNTIF($I$40:$I$179,C10)</f>
        <v>0</v>
      </c>
      <c r="F10" s="84">
        <f>SUM(COUNTIF($K$40:$K$179,C10)+COUNTIF($L$40:$L$179,C10))</f>
        <v>0</v>
      </c>
      <c r="G10" s="21">
        <f>SUM((D10*2)+(F10))</f>
        <v>20</v>
      </c>
      <c r="H10" s="21">
        <f>SUM(SUMIF($B$40:$B$179,C10,$C$40:$C$179)+SUMIF($D$40:$D$179,C10,$E$40:$E$179))</f>
        <v>290</v>
      </c>
      <c r="I10" s="21">
        <f>SUM(SUMIF($B$40:$B$179,C10,$E$40:$E$179)+SUMIF($D$40:$D$179,C10,$C$40:$C$179))</f>
        <v>138</v>
      </c>
      <c r="J10" s="85">
        <f>SUM(SUMIF($G$40:$G$179,C10,$H$40:$H$179)+SUMIF($I$40:$I$179,C10,$J$40:$J$179))</f>
        <v>87</v>
      </c>
      <c r="K10" s="86">
        <f>SUM((D10/SUM(D10+E10+F10))/100)</f>
        <v>0.01</v>
      </c>
      <c r="L10" s="21">
        <f>COUNTIF($M$40:$M$179,C10)</f>
        <v>0</v>
      </c>
      <c r="O10" s="2" t="s">
        <v>666</v>
      </c>
      <c r="W10" s="1"/>
      <c r="X10" s="1"/>
    </row>
    <row r="11" spans="1:24" ht="11.4" customHeight="1">
      <c r="B11" s="21">
        <v>3</v>
      </c>
      <c r="C11" s="92" t="s">
        <v>53</v>
      </c>
      <c r="D11" s="21">
        <f>COUNTIF($G$40:$G$179,C11)</f>
        <v>9</v>
      </c>
      <c r="E11" s="21">
        <f>COUNTIF($I$40:$I$179,C11)</f>
        <v>1</v>
      </c>
      <c r="F11" s="84">
        <f>SUM(COUNTIF($K$40:$K$179,C11)+COUNTIF($L$40:$L$179,C11))</f>
        <v>0</v>
      </c>
      <c r="G11" s="21">
        <f>SUM((D11*2)+(F11))</f>
        <v>18</v>
      </c>
      <c r="H11" s="21">
        <f>SUM(SUMIF($B$40:$B$179,C11,$C$40:$C$179)+SUMIF($D$40:$D$179,C11,$E$40:$E$179))</f>
        <v>298</v>
      </c>
      <c r="I11" s="21">
        <f>SUM(SUMIF($B$40:$B$179,C11,$E$40:$E$179)+SUMIF($D$40:$D$179,C11,$C$40:$C$179))</f>
        <v>136</v>
      </c>
      <c r="J11" s="85">
        <f>SUM(SUMIF($G$40:$G$179,C11,$H$40:$H$179)+SUMIF($I$40:$I$179,C11,$J$40:$J$179))</f>
        <v>100</v>
      </c>
      <c r="K11" s="86">
        <f>SUM((D11/SUM(D11+E11+F11))/100)</f>
        <v>9.0000000000000011E-3</v>
      </c>
      <c r="L11" s="21">
        <f>COUNTIF($M$40:$M$179,C11)</f>
        <v>0</v>
      </c>
      <c r="N11" s="1"/>
      <c r="O11" s="1"/>
      <c r="W11" s="1"/>
      <c r="X11" s="1"/>
    </row>
    <row r="12" spans="1:24" ht="11.4" customHeight="1">
      <c r="B12" s="21">
        <v>4</v>
      </c>
      <c r="C12" s="92" t="s">
        <v>310</v>
      </c>
      <c r="D12" s="21">
        <f>COUNTIF($G$40:$G$179,C12)</f>
        <v>8</v>
      </c>
      <c r="E12" s="21">
        <f>COUNTIF($I$40:$I$179,C12)</f>
        <v>1</v>
      </c>
      <c r="F12" s="84">
        <f>SUM(COUNTIF($K$40:$K$179,C12)+COUNTIF($L$40:$L$179,C12))</f>
        <v>1</v>
      </c>
      <c r="G12" s="21">
        <f>SUM((D12*2)+(F12))</f>
        <v>17</v>
      </c>
      <c r="H12" s="21">
        <f>SUM(SUMIF($B$40:$B$179,C12,$C$40:$C$179)+SUMIF($D$40:$D$179,C12,$E$40:$E$179))</f>
        <v>200</v>
      </c>
      <c r="I12" s="21">
        <f>SUM(SUMIF($B$40:$B$179,C12,$E$40:$E$179)+SUMIF($D$40:$D$179,C12,$C$40:$C$179))</f>
        <v>156</v>
      </c>
      <c r="J12" s="85">
        <f>SUM(SUMIF($G$40:$G$179,C12,$H$40:$H$179)+SUMIF($I$40:$I$179,C12,$J$40:$J$179))</f>
        <v>43</v>
      </c>
      <c r="K12" s="86">
        <f>SUM((D12/SUM(D12+E12+F12))/100)</f>
        <v>8.0000000000000002E-3</v>
      </c>
      <c r="L12" s="21">
        <f>COUNTIF($M$40:$M$179,C12)</f>
        <v>0</v>
      </c>
      <c r="N12" s="1" t="s">
        <v>304</v>
      </c>
      <c r="O12" s="1"/>
      <c r="W12" s="1"/>
      <c r="X12" s="1"/>
    </row>
    <row r="13" spans="1:24" ht="11.4" customHeight="1">
      <c r="B13" s="21">
        <v>5</v>
      </c>
      <c r="C13" s="92" t="s">
        <v>36</v>
      </c>
      <c r="D13" s="21">
        <f>COUNTIF($G$40:$G$179,C13)</f>
        <v>8</v>
      </c>
      <c r="E13" s="21">
        <f>COUNTIF($I$40:$I$179,C13)</f>
        <v>2</v>
      </c>
      <c r="F13" s="84">
        <f>SUM(COUNTIF($K$40:$K$179,C13)+COUNTIF($L$40:$L$179,C13))</f>
        <v>0</v>
      </c>
      <c r="G13" s="21">
        <f>SUM((D13*2)+(F13))</f>
        <v>16</v>
      </c>
      <c r="H13" s="21">
        <f>SUM(SUMIF($B$40:$B$179,C13,$C$40:$C$179)+SUMIF($D$40:$D$179,C13,$E$40:$E$179))</f>
        <v>229</v>
      </c>
      <c r="I13" s="21">
        <f>SUM(SUMIF($B$40:$B$179,C13,$E$40:$E$179)+SUMIF($D$40:$D$179,C13,$C$40:$C$179))</f>
        <v>101</v>
      </c>
      <c r="J13" s="85">
        <f>SUM(SUMIF($G$40:$G$179,C13,$H$40:$H$179)+SUMIF($I$40:$I$179,C13,$J$40:$J$179))</f>
        <v>73</v>
      </c>
      <c r="K13" s="86">
        <f>SUM((D13/SUM(D13+E13+F13))/100)</f>
        <v>8.0000000000000002E-3</v>
      </c>
      <c r="L13" s="21">
        <f>COUNTIF($M$40:$M$179,C13)</f>
        <v>0</v>
      </c>
      <c r="O13" s="2" t="s">
        <v>580</v>
      </c>
      <c r="W13" s="1"/>
      <c r="X13" s="1"/>
    </row>
    <row r="14" spans="1:24" ht="11.4" customHeight="1">
      <c r="B14" s="21">
        <v>6</v>
      </c>
      <c r="C14" s="92" t="s">
        <v>654</v>
      </c>
      <c r="D14" s="21">
        <f>COUNTIF($G$40:$G$179,C14)</f>
        <v>8</v>
      </c>
      <c r="E14" s="21">
        <f>COUNTIF($I$40:$I$179,C14)</f>
        <v>2</v>
      </c>
      <c r="F14" s="84">
        <f>SUM(COUNTIF($K$40:$K$179,C14)+COUNTIF($L$40:$L$179,C14))</f>
        <v>0</v>
      </c>
      <c r="G14" s="21">
        <f>SUM((D14*2)+(F14))</f>
        <v>16</v>
      </c>
      <c r="H14" s="21">
        <f>SUM(SUMIF($B$40:$B$179,C14,$C$40:$C$179)+SUMIF($D$40:$D$179,C14,$E$40:$E$179))</f>
        <v>260</v>
      </c>
      <c r="I14" s="21">
        <f>SUM(SUMIF($B$40:$B$179,C14,$E$40:$E$179)+SUMIF($D$40:$D$179,C14,$C$40:$C$179))</f>
        <v>167</v>
      </c>
      <c r="J14" s="85">
        <f>SUM(SUMIF($G$40:$G$179,C14,$H$40:$H$179)+SUMIF($I$40:$I$179,C14,$J$40:$J$179))</f>
        <v>70</v>
      </c>
      <c r="K14" s="86">
        <f>SUM((D14/SUM(D14+E14+F14))/100)</f>
        <v>8.0000000000000002E-3</v>
      </c>
      <c r="L14" s="21">
        <f>COUNTIF($M$40:$M$179,C14)</f>
        <v>0</v>
      </c>
      <c r="N14" s="1"/>
      <c r="O14" s="1"/>
      <c r="P14" s="2" t="s">
        <v>301</v>
      </c>
      <c r="W14" s="1"/>
      <c r="X14" s="1"/>
    </row>
    <row r="15" spans="1:24" ht="11.4" customHeight="1">
      <c r="B15" s="21">
        <v>7</v>
      </c>
      <c r="C15" s="92" t="s">
        <v>40</v>
      </c>
      <c r="D15" s="21">
        <f>COUNTIF($G$40:$G$179,C15)</f>
        <v>8</v>
      </c>
      <c r="E15" s="21">
        <f>COUNTIF($I$40:$I$179,C15)</f>
        <v>2</v>
      </c>
      <c r="F15" s="84">
        <f>SUM(COUNTIF($K$40:$K$179,C15)+COUNTIF($L$40:$L$179,C15))</f>
        <v>0</v>
      </c>
      <c r="G15" s="21">
        <f>SUM((D15*2)+(F15))</f>
        <v>16</v>
      </c>
      <c r="H15" s="21">
        <f>SUM(SUMIF($B$40:$B$179,C15,$C$40:$C$179)+SUMIF($D$40:$D$179,C15,$E$40:$E$179))</f>
        <v>257</v>
      </c>
      <c r="I15" s="21">
        <f>SUM(SUMIF($B$40:$B$179,C15,$E$40:$E$179)+SUMIF($D$40:$D$179,C15,$C$40:$C$179))</f>
        <v>170</v>
      </c>
      <c r="J15" s="85">
        <f>SUM(SUMIF($G$40:$G$179,C15,$H$40:$H$179)+SUMIF($I$40:$I$179,C15,$J$40:$J$179))</f>
        <v>65</v>
      </c>
      <c r="K15" s="86">
        <f>SUM((D15/SUM(D15+E15+F15))/100)</f>
        <v>8.0000000000000002E-3</v>
      </c>
      <c r="L15" s="21">
        <f>COUNTIF($M$40:$M$179,C15)</f>
        <v>0</v>
      </c>
      <c r="P15" s="2" t="s">
        <v>667</v>
      </c>
      <c r="W15" s="1"/>
      <c r="X15" s="1"/>
    </row>
    <row r="16" spans="1:24" ht="11.4" customHeight="1">
      <c r="B16" s="21">
        <v>8</v>
      </c>
      <c r="C16" s="92" t="s">
        <v>37</v>
      </c>
      <c r="D16" s="21">
        <f>COUNTIF($G$40:$G$179,C16)</f>
        <v>8</v>
      </c>
      <c r="E16" s="21">
        <f>COUNTIF($I$40:$I$179,C16)</f>
        <v>2</v>
      </c>
      <c r="F16" s="84">
        <f>SUM(COUNTIF($K$40:$K$179,C16)+COUNTIF($L$40:$L$179,C16))</f>
        <v>0</v>
      </c>
      <c r="G16" s="21">
        <f>SUM((D16*2)+(F16))</f>
        <v>16</v>
      </c>
      <c r="H16" s="21">
        <f>SUM(SUMIF($B$40:$B$179,C16,$C$40:$C$179)+SUMIF($D$40:$D$179,C16,$E$40:$E$179))</f>
        <v>233</v>
      </c>
      <c r="I16" s="21">
        <f>SUM(SUMIF($B$40:$B$179,C16,$E$40:$E$179)+SUMIF($D$40:$D$179,C16,$C$40:$C$179))</f>
        <v>181</v>
      </c>
      <c r="J16" s="85">
        <f>SUM(SUMIF($G$40:$G$179,C16,$H$40:$H$179)+SUMIF($I$40:$I$179,C16,$J$40:$J$179))</f>
        <v>53</v>
      </c>
      <c r="K16" s="86">
        <f>SUM((D16/SUM(D16+E16+F16))/100)</f>
        <v>8.0000000000000002E-3</v>
      </c>
      <c r="L16" s="21">
        <f>COUNTIF($M$40:$M$179,C16)</f>
        <v>0</v>
      </c>
      <c r="P16" s="2" t="s">
        <v>668</v>
      </c>
      <c r="W16" s="1"/>
      <c r="X16" s="1"/>
    </row>
    <row r="17" spans="2:24" ht="11.4" customHeight="1">
      <c r="B17" s="21">
        <v>9</v>
      </c>
      <c r="C17" s="92" t="s">
        <v>49</v>
      </c>
      <c r="D17" s="21">
        <f>COUNTIF($G$40:$G$179,C17)</f>
        <v>7</v>
      </c>
      <c r="E17" s="21">
        <f>COUNTIF($I$40:$I$179,C17)</f>
        <v>2</v>
      </c>
      <c r="F17" s="84">
        <f>SUM(COUNTIF($K$40:$K$179,C17)+COUNTIF($L$40:$L$179,C17))</f>
        <v>1</v>
      </c>
      <c r="G17" s="21">
        <f>SUM((D17*2)+(F17))</f>
        <v>15</v>
      </c>
      <c r="H17" s="21">
        <f>SUM(SUMIF($B$40:$B$179,C17,$C$40:$C$179)+SUMIF($D$40:$D$179,C17,$E$40:$E$179))</f>
        <v>206</v>
      </c>
      <c r="I17" s="21">
        <f>SUM(SUMIF($B$40:$B$179,C17,$E$40:$E$179)+SUMIF($D$40:$D$179,C17,$C$40:$C$179))</f>
        <v>156</v>
      </c>
      <c r="J17" s="85">
        <f>SUM(SUMIF($G$40:$G$179,C17,$H$40:$H$179)+SUMIF($I$40:$I$179,C17,$J$40:$J$179))</f>
        <v>43</v>
      </c>
      <c r="K17" s="86">
        <f>SUM((D17/SUM(D17+E17+F17))/100)</f>
        <v>6.9999999999999993E-3</v>
      </c>
      <c r="L17" s="21">
        <f>COUNTIF($M$40:$M$179,C17)</f>
        <v>0</v>
      </c>
      <c r="W17" s="1"/>
      <c r="X17" s="1"/>
    </row>
    <row r="18" spans="2:24" ht="11.4" customHeight="1">
      <c r="B18" s="21">
        <v>10</v>
      </c>
      <c r="C18" s="92" t="s">
        <v>52</v>
      </c>
      <c r="D18" s="21">
        <f>COUNTIF($G$40:$G$179,C18)</f>
        <v>7</v>
      </c>
      <c r="E18" s="21">
        <f>COUNTIF($I$40:$I$179,C18)</f>
        <v>3</v>
      </c>
      <c r="F18" s="84">
        <f>SUM(COUNTIF($K$40:$K$179,C18)+COUNTIF($L$40:$L$179,C18))</f>
        <v>0</v>
      </c>
      <c r="G18" s="21">
        <f>SUM((D18*2)+(F18))</f>
        <v>14</v>
      </c>
      <c r="H18" s="21">
        <f>SUM(SUMIF($B$40:$B$179,C18,$C$40:$C$179)+SUMIF($D$40:$D$179,C18,$E$40:$E$179))</f>
        <v>256</v>
      </c>
      <c r="I18" s="21">
        <f>SUM(SUMIF($B$40:$B$179,C18,$E$40:$E$179)+SUMIF($D$40:$D$179,C18,$C$40:$C$179))</f>
        <v>169</v>
      </c>
      <c r="J18" s="85">
        <f>SUM(SUMIF($G$40:$G$179,C18,$H$40:$H$179)+SUMIF($I$40:$I$179,C18,$J$40:$J$179))</f>
        <v>58</v>
      </c>
      <c r="K18" s="86">
        <f>SUM((D18/SUM(D18+E18+F18))/100)</f>
        <v>6.9999999999999993E-3</v>
      </c>
      <c r="L18" s="21">
        <f>COUNTIF($M$40:$M$179,C18)</f>
        <v>0</v>
      </c>
      <c r="W18" s="1"/>
      <c r="X18" s="1"/>
    </row>
    <row r="19" spans="2:24" ht="11.4" customHeight="1">
      <c r="B19" s="21">
        <v>11</v>
      </c>
      <c r="C19" s="92" t="s">
        <v>50</v>
      </c>
      <c r="D19" s="21">
        <f>COUNTIF($G$40:$G$179,C19)</f>
        <v>7</v>
      </c>
      <c r="E19" s="21">
        <f>COUNTIF($I$40:$I$179,C19)</f>
        <v>3</v>
      </c>
      <c r="F19" s="84">
        <f>SUM(COUNTIF($K$40:$K$179,C19)+COUNTIF($L$40:$L$179,C19))</f>
        <v>0</v>
      </c>
      <c r="G19" s="21">
        <f>SUM((D19*2)+(F19))</f>
        <v>14</v>
      </c>
      <c r="H19" s="21">
        <f>SUM(SUMIF($B$40:$B$179,C19,$C$40:$C$179)+SUMIF($D$40:$D$179,C19,$E$40:$E$179))</f>
        <v>244</v>
      </c>
      <c r="I19" s="21">
        <f>SUM(SUMIF($B$40:$B$179,C19,$E$40:$E$179)+SUMIF($D$40:$D$179,C19,$C$40:$C$179))</f>
        <v>156</v>
      </c>
      <c r="J19" s="85">
        <f>SUM(SUMIF($G$40:$G$179,C19,$H$40:$H$179)+SUMIF($I$40:$I$179,C19,$J$40:$J$179))</f>
        <v>52</v>
      </c>
      <c r="K19" s="86">
        <f>SUM((D19/SUM(D19+E19+F19))/100)</f>
        <v>6.9999999999999993E-3</v>
      </c>
      <c r="L19" s="21">
        <f>COUNTIF($M$40:$M$179,C19)</f>
        <v>0</v>
      </c>
      <c r="W19" s="1"/>
      <c r="X19" s="1"/>
    </row>
    <row r="20" spans="2:24" ht="11.4" customHeight="1">
      <c r="B20" s="21">
        <v>12</v>
      </c>
      <c r="C20" s="92" t="s">
        <v>652</v>
      </c>
      <c r="D20" s="21">
        <f>COUNTIF($G$40:$G$179,C20)</f>
        <v>6</v>
      </c>
      <c r="E20" s="21">
        <f>COUNTIF($I$40:$I$179,C20)</f>
        <v>3</v>
      </c>
      <c r="F20" s="84">
        <f>SUM(COUNTIF($K$40:$K$179,C20)+COUNTIF($L$40:$L$179,C20))</f>
        <v>1</v>
      </c>
      <c r="G20" s="21">
        <f>SUM((D20*2)+(F20))</f>
        <v>13</v>
      </c>
      <c r="H20" s="21">
        <f>SUM(SUMIF($B$40:$B$179,C20,$C$40:$C$179)+SUMIF($D$40:$D$179,C20,$E$40:$E$179))</f>
        <v>246</v>
      </c>
      <c r="I20" s="21">
        <f>SUM(SUMIF($B$40:$B$179,C20,$E$40:$E$179)+SUMIF($D$40:$D$179,C20,$C$40:$C$179))</f>
        <v>206</v>
      </c>
      <c r="J20" s="85">
        <f>SUM(SUMIF($G$40:$G$179,C20,$H$40:$H$179)+SUMIF($I$40:$I$179,C20,$J$40:$J$179))</f>
        <v>33</v>
      </c>
      <c r="K20" s="86">
        <f>SUM((D20/SUM(D20+E20+F20))/100)</f>
        <v>6.0000000000000001E-3</v>
      </c>
      <c r="L20" s="21">
        <f>COUNTIF($M$40:$M$179,C20)</f>
        <v>0</v>
      </c>
      <c r="W20" s="1"/>
      <c r="X20" s="1"/>
    </row>
    <row r="21" spans="2:24" ht="11.4" customHeight="1">
      <c r="B21" s="21">
        <v>13</v>
      </c>
      <c r="C21" s="92" t="s">
        <v>46</v>
      </c>
      <c r="D21" s="21">
        <f>COUNTIF($G$40:$G$179,C21)</f>
        <v>6</v>
      </c>
      <c r="E21" s="21">
        <f>COUNTIF($I$40:$I$179,C21)</f>
        <v>3</v>
      </c>
      <c r="F21" s="84">
        <f>SUM(COUNTIF($K$40:$K$179,C21)+COUNTIF($L$40:$L$179,C21))</f>
        <v>1</v>
      </c>
      <c r="G21" s="21">
        <f>SUM((D21*2)+(F21))</f>
        <v>13</v>
      </c>
      <c r="H21" s="21">
        <f>SUM(SUMIF($B$40:$B$179,C21,$C$40:$C$179)+SUMIF($D$40:$D$179,C21,$E$40:$E$179))</f>
        <v>161</v>
      </c>
      <c r="I21" s="21">
        <f>SUM(SUMIF($B$40:$B$179,C21,$E$40:$E$179)+SUMIF($D$40:$D$179,C21,$C$40:$C$179))</f>
        <v>141</v>
      </c>
      <c r="J21" s="85">
        <f>SUM(SUMIF($G$40:$G$179,C21,$H$40:$H$179)+SUMIF($I$40:$I$179,C21,$J$40:$J$179))</f>
        <v>18</v>
      </c>
      <c r="K21" s="86">
        <f>SUM((D21/SUM(D21+E21+F21))/100)</f>
        <v>6.0000000000000001E-3</v>
      </c>
      <c r="L21" s="21">
        <f>COUNTIF($M$40:$M$179,C21)</f>
        <v>0</v>
      </c>
      <c r="W21" s="1"/>
      <c r="X21" s="1"/>
    </row>
    <row r="22" spans="2:24" ht="11.4" customHeight="1">
      <c r="B22" s="21">
        <v>14</v>
      </c>
      <c r="C22" s="92" t="s">
        <v>43</v>
      </c>
      <c r="D22" s="21">
        <f>COUNTIF($G$40:$G$179,C22)</f>
        <v>4</v>
      </c>
      <c r="E22" s="21">
        <f>COUNTIF($I$40:$I$179,C22)</f>
        <v>5</v>
      </c>
      <c r="F22" s="84">
        <f>SUM(COUNTIF($K$40:$K$179,C22)+COUNTIF($L$40:$L$179,C22))</f>
        <v>1</v>
      </c>
      <c r="G22" s="21">
        <f>SUM((D22*2)+(F22))</f>
        <v>9</v>
      </c>
      <c r="H22" s="21">
        <f>SUM(SUMIF($B$40:$B$179,C22,$C$40:$C$179)+SUMIF($D$40:$D$179,C22,$E$40:$E$179))</f>
        <v>150</v>
      </c>
      <c r="I22" s="21">
        <f>SUM(SUMIF($B$40:$B$179,C22,$E$40:$E$179)+SUMIF($D$40:$D$179,C22,$C$40:$C$179))</f>
        <v>173</v>
      </c>
      <c r="J22" s="85">
        <f>SUM(SUMIF($G$40:$G$179,C22,$H$40:$H$179)+SUMIF($I$40:$I$179,C22,$J$40:$J$179))</f>
        <v>-20</v>
      </c>
      <c r="K22" s="86">
        <f>SUM((D22/SUM(D22+E22+F22))/100)</f>
        <v>4.0000000000000001E-3</v>
      </c>
      <c r="L22" s="21">
        <f>COUNTIF($M$40:$M$179,C22)</f>
        <v>0</v>
      </c>
      <c r="W22" s="1"/>
      <c r="X22" s="1"/>
    </row>
    <row r="23" spans="2:24" ht="11.4" customHeight="1">
      <c r="B23" s="21">
        <v>15</v>
      </c>
      <c r="C23" s="92" t="s">
        <v>651</v>
      </c>
      <c r="D23" s="21">
        <f>COUNTIF($G$40:$G$179,C23)</f>
        <v>4</v>
      </c>
      <c r="E23" s="21">
        <f>COUNTIF($I$40:$I$179,C23)</f>
        <v>5</v>
      </c>
      <c r="F23" s="84">
        <f>SUM(COUNTIF($K$40:$K$179,C23)+COUNTIF($L$40:$L$179,C23))</f>
        <v>1</v>
      </c>
      <c r="G23" s="21">
        <f>SUM((D23*2)+(F23))</f>
        <v>9</v>
      </c>
      <c r="H23" s="21">
        <f>SUM(SUMIF($B$40:$B$179,C23,$C$40:$C$179)+SUMIF($D$40:$D$179,C23,$E$40:$E$179))</f>
        <v>171</v>
      </c>
      <c r="I23" s="21">
        <f>SUM(SUMIF($B$40:$B$179,C23,$E$40:$E$179)+SUMIF($D$40:$D$179,C23,$C$40:$C$179))</f>
        <v>200</v>
      </c>
      <c r="J23" s="85">
        <f>SUM(SUMIF($G$40:$G$179,C23,$H$40:$H$179)+SUMIF($I$40:$I$179,C23,$J$40:$J$179))</f>
        <v>-22</v>
      </c>
      <c r="K23" s="86">
        <f>SUM((D23/SUM(D23+E23+F23))/100)</f>
        <v>4.0000000000000001E-3</v>
      </c>
      <c r="L23" s="21">
        <f>COUNTIF($M$40:$M$179,C23)</f>
        <v>0</v>
      </c>
      <c r="W23" s="1"/>
      <c r="X23" s="1"/>
    </row>
    <row r="24" spans="2:24" ht="11.4" customHeight="1">
      <c r="B24" s="21">
        <v>16</v>
      </c>
      <c r="C24" s="92" t="s">
        <v>48</v>
      </c>
      <c r="D24" s="21">
        <f>COUNTIF($G$40:$G$179,C24)</f>
        <v>4</v>
      </c>
      <c r="E24" s="21">
        <f>COUNTIF($I$40:$I$179,C24)</f>
        <v>6</v>
      </c>
      <c r="F24" s="84">
        <f>SUM(COUNTIF($K$40:$K$179,C24)+COUNTIF($L$40:$L$179,C24))</f>
        <v>0</v>
      </c>
      <c r="G24" s="21">
        <f>SUM((D24*2)+(F24))</f>
        <v>8</v>
      </c>
      <c r="H24" s="21">
        <f>SUM(SUMIF($B$40:$B$179,C24,$C$40:$C$179)+SUMIF($D$40:$D$179,C24,$E$40:$E$179))</f>
        <v>146</v>
      </c>
      <c r="I24" s="21">
        <f>SUM(SUMIF($B$40:$B$179,C24,$E$40:$E$179)+SUMIF($D$40:$D$179,C24,$C$40:$C$179))</f>
        <v>190</v>
      </c>
      <c r="J24" s="85">
        <f>SUM(SUMIF($G$40:$G$179,C24,$H$40:$H$179)+SUMIF($I$40:$I$179,C24,$J$40:$J$179))</f>
        <v>-36</v>
      </c>
      <c r="K24" s="86">
        <f>SUM((D24/SUM(D24+E24+F24))/100)</f>
        <v>4.0000000000000001E-3</v>
      </c>
      <c r="L24" s="21">
        <f>COUNTIF($M$40:$M$179,C24)</f>
        <v>0</v>
      </c>
      <c r="W24" s="1"/>
      <c r="X24" s="1"/>
    </row>
    <row r="25" spans="2:24" ht="11.4" customHeight="1">
      <c r="B25" s="21">
        <v>17</v>
      </c>
      <c r="C25" s="92" t="s">
        <v>38</v>
      </c>
      <c r="D25" s="21">
        <f>COUNTIF($G$40:$G$179,C25)</f>
        <v>3</v>
      </c>
      <c r="E25" s="21">
        <f>COUNTIF($I$40:$I$179,C25)</f>
        <v>7</v>
      </c>
      <c r="F25" s="84">
        <f>SUM(COUNTIF($K$40:$K$179,C25)+COUNTIF($L$40:$L$179,C25))</f>
        <v>0</v>
      </c>
      <c r="G25" s="21">
        <f>SUM((D25*2)+(F25))</f>
        <v>6</v>
      </c>
      <c r="H25" s="21">
        <f>SUM(SUMIF($B$40:$B$179,C25,$C$40:$C$179)+SUMIF($D$40:$D$179,C25,$E$40:$E$179))</f>
        <v>168</v>
      </c>
      <c r="I25" s="21">
        <f>SUM(SUMIF($B$40:$B$179,C25,$E$40:$E$179)+SUMIF($D$40:$D$179,C25,$C$40:$C$179))</f>
        <v>205</v>
      </c>
      <c r="J25" s="85">
        <f>SUM(SUMIF($G$40:$G$179,C25,$H$40:$H$179)+SUMIF($I$40:$I$179,C25,$J$40:$J$179))</f>
        <v>-15</v>
      </c>
      <c r="K25" s="86">
        <f>SUM((D25/SUM(D25+E25+F25))/100)</f>
        <v>3.0000000000000001E-3</v>
      </c>
      <c r="L25" s="21">
        <f>COUNTIF($M$40:$M$179,C25)</f>
        <v>0</v>
      </c>
      <c r="W25" s="1"/>
      <c r="X25" s="1"/>
    </row>
    <row r="26" spans="2:24" ht="11.4" customHeight="1">
      <c r="B26" s="21">
        <v>18</v>
      </c>
      <c r="C26" s="92" t="s">
        <v>308</v>
      </c>
      <c r="D26" s="21">
        <f>COUNTIF($G$40:$G$179,C26)</f>
        <v>3</v>
      </c>
      <c r="E26" s="21">
        <f>COUNTIF($I$40:$I$179,C26)</f>
        <v>7</v>
      </c>
      <c r="F26" s="84">
        <f>SUM(COUNTIF($K$40:$K$179,C26)+COUNTIF($L$40:$L$179,C26))</f>
        <v>0</v>
      </c>
      <c r="G26" s="21">
        <f>SUM((D26*2)+(F26))</f>
        <v>6</v>
      </c>
      <c r="H26" s="21">
        <f>SUM(SUMIF($B$40:$B$179,C26,$C$40:$C$179)+SUMIF($D$40:$D$179,C26,$E$40:$E$179))</f>
        <v>192</v>
      </c>
      <c r="I26" s="21">
        <f>SUM(SUMIF($B$40:$B$179,C26,$E$40:$E$179)+SUMIF($D$40:$D$179,C26,$C$40:$C$179))</f>
        <v>275</v>
      </c>
      <c r="J26" s="85">
        <f>SUM(SUMIF($G$40:$G$179,C26,$H$40:$H$179)+SUMIF($I$40:$I$179,C26,$J$40:$J$179))</f>
        <v>-42</v>
      </c>
      <c r="K26" s="86">
        <f>SUM((D26/SUM(D26+E26+F26))/100)</f>
        <v>3.0000000000000001E-3</v>
      </c>
      <c r="L26" s="21">
        <f>COUNTIF($M$40:$M$179,C26)</f>
        <v>0</v>
      </c>
      <c r="W26" s="1"/>
      <c r="X26" s="1"/>
    </row>
    <row r="27" spans="2:24" ht="11.4" customHeight="1">
      <c r="B27" s="21">
        <v>19</v>
      </c>
      <c r="C27" s="92" t="s">
        <v>41</v>
      </c>
      <c r="D27" s="21">
        <f>COUNTIF($G$40:$G$179,C27)</f>
        <v>3</v>
      </c>
      <c r="E27" s="21">
        <f>COUNTIF($I$40:$I$179,C27)</f>
        <v>7</v>
      </c>
      <c r="F27" s="84">
        <f>SUM(COUNTIF($K$40:$K$179,C27)+COUNTIF($L$40:$L$179,C27))</f>
        <v>0</v>
      </c>
      <c r="G27" s="21">
        <f>SUM((D27*2)+(F27))</f>
        <v>6</v>
      </c>
      <c r="H27" s="21">
        <f>SUM(SUMIF($B$40:$B$179,C27,$C$40:$C$179)+SUMIF($D$40:$D$179,C27,$E$40:$E$179))</f>
        <v>103</v>
      </c>
      <c r="I27" s="21">
        <f>SUM(SUMIF($B$40:$B$179,C27,$E$40:$E$179)+SUMIF($D$40:$D$179,C27,$C$40:$C$179))</f>
        <v>213</v>
      </c>
      <c r="J27" s="85">
        <f>SUM(SUMIF($G$40:$G$179,C27,$H$40:$H$179)+SUMIF($I$40:$I$179,C27,$J$40:$J$179))</f>
        <v>-58</v>
      </c>
      <c r="K27" s="86">
        <f>SUM((D27/SUM(D27+E27+F27))/100)</f>
        <v>3.0000000000000001E-3</v>
      </c>
      <c r="L27" s="21">
        <f>COUNTIF($M$40:$M$179,C27)</f>
        <v>1</v>
      </c>
      <c r="W27" s="1"/>
      <c r="X27" s="1"/>
    </row>
    <row r="28" spans="2:24" ht="11.4" customHeight="1">
      <c r="B28" s="21">
        <v>20</v>
      </c>
      <c r="C28" s="92" t="s">
        <v>269</v>
      </c>
      <c r="D28" s="21">
        <f>COUNTIF($G$40:$G$179,C28)</f>
        <v>2</v>
      </c>
      <c r="E28" s="21">
        <f>COUNTIF($I$40:$I$179,C28)</f>
        <v>7</v>
      </c>
      <c r="F28" s="84">
        <f>SUM(COUNTIF($K$40:$K$179,C28)+COUNTIF($L$40:$L$179,C28))</f>
        <v>1</v>
      </c>
      <c r="G28" s="21">
        <f>SUM((D28*2)+(F28))</f>
        <v>5</v>
      </c>
      <c r="H28" s="21">
        <f>SUM(SUMIF($B$40:$B$179,C28,$C$40:$C$179)+SUMIF($D$40:$D$179,C28,$E$40:$E$179))</f>
        <v>144</v>
      </c>
      <c r="I28" s="21">
        <f>SUM(SUMIF($B$40:$B$179,C28,$E$40:$E$179)+SUMIF($D$40:$D$179,C28,$C$40:$C$179))</f>
        <v>182</v>
      </c>
      <c r="J28" s="85">
        <f>SUM(SUMIF($G$40:$G$179,C28,$H$40:$H$179)+SUMIF($I$40:$I$179,C28,$J$40:$J$179))</f>
        <v>-34</v>
      </c>
      <c r="K28" s="86">
        <f>SUM((D28/SUM(D28+E28+F28))/100)</f>
        <v>2E-3</v>
      </c>
      <c r="L28" s="21">
        <f>COUNTIF($M$40:$M$179,C28)</f>
        <v>0</v>
      </c>
      <c r="W28" s="1"/>
      <c r="X28" s="1"/>
    </row>
    <row r="29" spans="2:24" ht="11.4" customHeight="1">
      <c r="B29" s="21">
        <v>21</v>
      </c>
      <c r="C29" s="92" t="s">
        <v>42</v>
      </c>
      <c r="D29" s="21">
        <f>COUNTIF($G$40:$G$179,C29)</f>
        <v>2</v>
      </c>
      <c r="E29" s="21">
        <f>COUNTIF($I$40:$I$179,C29)</f>
        <v>7</v>
      </c>
      <c r="F29" s="84">
        <f>SUM(COUNTIF($K$40:$K$179,C29)+COUNTIF($L$40:$L$179,C29))</f>
        <v>1</v>
      </c>
      <c r="G29" s="21">
        <f>SUM((D29*2)+(F29))</f>
        <v>5</v>
      </c>
      <c r="H29" s="21">
        <f>SUM(SUMIF($B$40:$B$179,C29,$C$40:$C$179)+SUMIF($D$40:$D$179,C29,$E$40:$E$179))</f>
        <v>141</v>
      </c>
      <c r="I29" s="21">
        <f>SUM(SUMIF($B$40:$B$179,C29,$E$40:$E$179)+SUMIF($D$40:$D$179,C29,$C$40:$C$179))</f>
        <v>215</v>
      </c>
      <c r="J29" s="85">
        <f>SUM(SUMIF($G$40:$G$179,C29,$H$40:$H$179)+SUMIF($I$40:$I$179,C29,$J$40:$J$179))</f>
        <v>-56</v>
      </c>
      <c r="K29" s="86">
        <f>SUM((D29/SUM(D29+E29+F29))/100)</f>
        <v>2E-3</v>
      </c>
      <c r="L29" s="21">
        <f>COUNTIF($M$40:$M$179,C29)</f>
        <v>0</v>
      </c>
      <c r="W29" s="1"/>
      <c r="X29" s="1"/>
    </row>
    <row r="30" spans="2:24" ht="11.4" customHeight="1">
      <c r="B30" s="21">
        <v>22</v>
      </c>
      <c r="C30" s="92" t="s">
        <v>215</v>
      </c>
      <c r="D30" s="21">
        <f>COUNTIF($G$40:$G$179,C30)</f>
        <v>2</v>
      </c>
      <c r="E30" s="21">
        <f>COUNTIF($I$40:$I$179,C30)</f>
        <v>8</v>
      </c>
      <c r="F30" s="84">
        <f>SUM(COUNTIF($K$40:$K$179,C30)+COUNTIF($L$40:$L$179,C30))</f>
        <v>0</v>
      </c>
      <c r="G30" s="21">
        <f>SUM((D30*2)+(F30))</f>
        <v>4</v>
      </c>
      <c r="H30" s="21">
        <f>SUM(SUMIF($B$40:$B$179,C30,$C$40:$C$179)+SUMIF($D$40:$D$179,C30,$E$40:$E$179))</f>
        <v>176</v>
      </c>
      <c r="I30" s="21">
        <f>SUM(SUMIF($B$40:$B$179,C30,$E$40:$E$179)+SUMIF($D$40:$D$179,C30,$C$40:$C$179))</f>
        <v>252</v>
      </c>
      <c r="J30" s="85">
        <f>SUM(SUMIF($G$40:$G$179,C30,$H$40:$H$179)+SUMIF($I$40:$I$179,C30,$J$40:$J$179))</f>
        <v>-55</v>
      </c>
      <c r="K30" s="86">
        <f>SUM((D30/SUM(D30+E30+F30))/100)</f>
        <v>2E-3</v>
      </c>
      <c r="L30" s="21">
        <f>COUNTIF($M$40:$M$179,C30)</f>
        <v>0</v>
      </c>
      <c r="W30" s="1"/>
      <c r="X30" s="1"/>
    </row>
    <row r="31" spans="2:24" ht="11.4" customHeight="1">
      <c r="B31" s="21">
        <v>23</v>
      </c>
      <c r="C31" s="92" t="s">
        <v>51</v>
      </c>
      <c r="D31" s="21">
        <f>COUNTIF($G$40:$G$179,C31)</f>
        <v>2</v>
      </c>
      <c r="E31" s="21">
        <f>COUNTIF($I$40:$I$179,C31)</f>
        <v>8</v>
      </c>
      <c r="F31" s="84">
        <f>SUM(COUNTIF($K$40:$K$179,C31)+COUNTIF($L$40:$L$179,C31))</f>
        <v>0</v>
      </c>
      <c r="G31" s="21">
        <f>SUM((D31*2)+(F31))</f>
        <v>4</v>
      </c>
      <c r="H31" s="21">
        <f>SUM(SUMIF($B$40:$B$179,C31,$C$40:$C$179)+SUMIF($D$40:$D$179,C31,$E$40:$E$179))</f>
        <v>120</v>
      </c>
      <c r="I31" s="21">
        <f>SUM(SUMIF($B$40:$B$179,C31,$E$40:$E$179)+SUMIF($D$40:$D$179,C31,$C$40:$C$179))</f>
        <v>182</v>
      </c>
      <c r="J31" s="85">
        <f>SUM(SUMIF($G$40:$G$179,C31,$H$40:$H$179)+SUMIF($I$40:$I$179,C31,$J$40:$J$179))</f>
        <v>-60</v>
      </c>
      <c r="K31" s="86">
        <f>SUM((D31/SUM(D31+E31+F31))/100)</f>
        <v>2E-3</v>
      </c>
      <c r="L31" s="21">
        <f>COUNTIF($M$40:$M$179,C31)</f>
        <v>0</v>
      </c>
      <c r="W31" s="1"/>
      <c r="X31" s="1"/>
    </row>
    <row r="32" spans="2:24" ht="11.4" customHeight="1">
      <c r="B32" s="21">
        <v>24</v>
      </c>
      <c r="C32" s="92" t="s">
        <v>45</v>
      </c>
      <c r="D32" s="21">
        <f>COUNTIF($G$40:$G$179,C32)</f>
        <v>2</v>
      </c>
      <c r="E32" s="21">
        <f>COUNTIF($I$40:$I$179,C32)</f>
        <v>8</v>
      </c>
      <c r="F32" s="84">
        <f>SUM(COUNTIF($K$40:$K$179,C32)+COUNTIF($L$40:$L$179,C32))</f>
        <v>0</v>
      </c>
      <c r="G32" s="21">
        <f>SUM((D32*2)+(F32))</f>
        <v>4</v>
      </c>
      <c r="H32" s="21">
        <f>SUM(SUMIF($B$40:$B$179,C32,$C$40:$C$179)+SUMIF($D$40:$D$179,C32,$E$40:$E$179))</f>
        <v>104</v>
      </c>
      <c r="I32" s="21">
        <f>SUM(SUMIF($B$40:$B$179,C32,$E$40:$E$179)+SUMIF($D$40:$D$179,C32,$C$40:$C$179))</f>
        <v>219</v>
      </c>
      <c r="J32" s="85">
        <f>SUM(SUMIF($G$40:$G$179,C32,$H$40:$H$179)+SUMIF($I$40:$I$179,C32,$J$40:$J$179))</f>
        <v>-72</v>
      </c>
      <c r="K32" s="86">
        <f>SUM((D32/SUM(D32+E32+F32))/100)</f>
        <v>2E-3</v>
      </c>
      <c r="L32" s="21">
        <f>COUNTIF($M$40:$M$179,C32)</f>
        <v>0</v>
      </c>
      <c r="W32" s="1"/>
      <c r="X32" s="1"/>
    </row>
    <row r="33" spans="1:118" ht="11.4" customHeight="1">
      <c r="B33" s="21">
        <v>25</v>
      </c>
      <c r="C33" s="92" t="s">
        <v>309</v>
      </c>
      <c r="D33" s="21">
        <f>COUNTIF($G$40:$G$179,C33)</f>
        <v>1</v>
      </c>
      <c r="E33" s="21">
        <f>COUNTIF($I$40:$I$179,C33)</f>
        <v>9</v>
      </c>
      <c r="F33" s="84">
        <f>SUM(COUNTIF($K$40:$K$179,C33)+COUNTIF($L$40:$L$179,C33))</f>
        <v>0</v>
      </c>
      <c r="G33" s="21">
        <f>SUM((D33*2)+(F33))</f>
        <v>2</v>
      </c>
      <c r="H33" s="21">
        <f>SUM(SUMIF($B$40:$B$179,C33,$C$40:$C$179)+SUMIF($D$40:$D$179,C33,$E$40:$E$179))</f>
        <v>152</v>
      </c>
      <c r="I33" s="21">
        <f>SUM(SUMIF($B$40:$B$179,C33,$E$40:$E$179)+SUMIF($D$40:$D$179,C33,$C$40:$C$179))</f>
        <v>211</v>
      </c>
      <c r="J33" s="85">
        <f>SUM(SUMIF($G$40:$G$179,C33,$H$40:$H$179)+SUMIF($I$40:$I$179,C33,$J$40:$J$179))</f>
        <v>-56</v>
      </c>
      <c r="K33" s="86">
        <f>SUM((D33/SUM(D33+E33+F33))/100)</f>
        <v>1E-3</v>
      </c>
      <c r="L33" s="21">
        <f>COUNTIF($M$40:$M$179,C33)</f>
        <v>0</v>
      </c>
      <c r="W33" s="1"/>
      <c r="X33" s="1"/>
    </row>
    <row r="34" spans="1:118" ht="11.4" customHeight="1">
      <c r="B34" s="21">
        <v>26</v>
      </c>
      <c r="C34" s="92" t="s">
        <v>39</v>
      </c>
      <c r="D34" s="21">
        <f>COUNTIF($G$40:$G$179,C34)</f>
        <v>1</v>
      </c>
      <c r="E34" s="21">
        <f>COUNTIF($I$40:$I$179,C34)</f>
        <v>9</v>
      </c>
      <c r="F34" s="84">
        <f>SUM(COUNTIF($K$40:$K$179,C34)+COUNTIF($L$40:$L$179,C34))</f>
        <v>0</v>
      </c>
      <c r="G34" s="21">
        <f>SUM((D34*2)+(F34))</f>
        <v>2</v>
      </c>
      <c r="H34" s="21">
        <f>SUM(SUMIF($B$40:$B$179,C34,$C$40:$C$179)+SUMIF($D$40:$D$179,C34,$E$40:$E$179))</f>
        <v>151</v>
      </c>
      <c r="I34" s="21">
        <f>SUM(SUMIF($B$40:$B$179,C34,$E$40:$E$179)+SUMIF($D$40:$D$179,C34,$C$40:$C$179))</f>
        <v>239</v>
      </c>
      <c r="J34" s="85">
        <f>SUM(SUMIF($G$40:$G$179,C34,$H$40:$H$179)+SUMIF($I$40:$I$179,C34,$J$40:$J$179))</f>
        <v>-65</v>
      </c>
      <c r="K34" s="86">
        <f>SUM((D34/SUM(D34+E34+F34))/100)</f>
        <v>1E-3</v>
      </c>
      <c r="L34" s="21">
        <f>COUNTIF($M$40:$M$179,C34)</f>
        <v>0</v>
      </c>
      <c r="W34" s="1"/>
      <c r="X34" s="1"/>
    </row>
    <row r="35" spans="1:118" ht="11.4" customHeight="1">
      <c r="B35" s="21">
        <v>27</v>
      </c>
      <c r="C35" s="92" t="s">
        <v>655</v>
      </c>
      <c r="D35" s="21">
        <f>COUNTIF($G$40:$G$179,C35)</f>
        <v>1</v>
      </c>
      <c r="E35" s="21">
        <f>COUNTIF($I$40:$I$179,C35)</f>
        <v>9</v>
      </c>
      <c r="F35" s="84">
        <f>SUM(COUNTIF($K$40:$K$179,C35)+COUNTIF($L$40:$L$179,C35))</f>
        <v>0</v>
      </c>
      <c r="G35" s="21">
        <f>SUM((D35*2)+(F35))</f>
        <v>2</v>
      </c>
      <c r="H35" s="21">
        <f>SUM(SUMIF($B$40:$B$179,C35,$C$40:$C$179)+SUMIF($D$40:$D$179,C35,$E$40:$E$179))</f>
        <v>86</v>
      </c>
      <c r="I35" s="21">
        <f>SUM(SUMIF($B$40:$B$179,C35,$E$40:$E$179)+SUMIF($D$40:$D$179,C35,$C$40:$C$179))</f>
        <v>249</v>
      </c>
      <c r="J35" s="85">
        <f>SUM(SUMIF($G$40:$G$179,C35,$H$40:$H$179)+SUMIF($I$40:$I$179,C35,$J$40:$J$179))</f>
        <v>-101</v>
      </c>
      <c r="K35" s="86">
        <f>SUM((D35/SUM(D35+E35+F35))/100)</f>
        <v>1E-3</v>
      </c>
      <c r="L35" s="21">
        <f>COUNTIF($M$40:$M$179,C35)</f>
        <v>0</v>
      </c>
      <c r="W35" s="1"/>
      <c r="X35" s="1"/>
    </row>
    <row r="36" spans="1:118" ht="11.4" customHeight="1">
      <c r="B36" s="21">
        <v>28</v>
      </c>
      <c r="C36" s="92" t="s">
        <v>653</v>
      </c>
      <c r="D36" s="21">
        <f>COUNTIF($G$40:$G$179,C36)</f>
        <v>0</v>
      </c>
      <c r="E36" s="21">
        <f>COUNTIF($I$40:$I$179,C36)</f>
        <v>10</v>
      </c>
      <c r="F36" s="84">
        <f>SUM(COUNTIF($K$40:$K$179,C36)+COUNTIF($L$40:$L$179,C36))</f>
        <v>0</v>
      </c>
      <c r="G36" s="21">
        <f>SUM((D36*2)+(F36))</f>
        <v>0</v>
      </c>
      <c r="H36" s="21">
        <f>SUM(SUMIF($B$40:$B$179,C36,$C$40:$C$179)+SUMIF($D$40:$D$179,C36,$E$40:$E$179))</f>
        <v>121</v>
      </c>
      <c r="I36" s="21">
        <f>SUM(SUMIF($B$40:$B$179,C36,$E$40:$E$179)+SUMIF($D$40:$D$179,C36,$C$40:$C$179))</f>
        <v>241</v>
      </c>
      <c r="J36" s="85">
        <f>SUM(SUMIF($G$40:$G$179,C36,$H$40:$H$179)+SUMIF($I$40:$I$179,C36,$J$40:$J$179))</f>
        <v>-101</v>
      </c>
      <c r="K36" s="86">
        <f>SUM((D36/SUM(D36+E36+F36))/100)</f>
        <v>0</v>
      </c>
      <c r="L36" s="21">
        <f>COUNTIF($M$40:$M$179,C36)</f>
        <v>0</v>
      </c>
      <c r="W36" s="1"/>
      <c r="X36" s="1"/>
    </row>
    <row r="37" spans="1:118" ht="11.4" customHeight="1">
      <c r="W37" s="1"/>
      <c r="X37" s="1"/>
    </row>
    <row r="38" spans="1:118" s="25" customFormat="1" ht="11.4" customHeight="1">
      <c r="A38" s="2"/>
      <c r="B38" s="2"/>
      <c r="C38" s="2"/>
      <c r="D38" s="2"/>
      <c r="E38" s="2"/>
      <c r="F38" s="2"/>
      <c r="G38" s="2"/>
      <c r="H38" s="2"/>
      <c r="I38" s="2"/>
      <c r="J38" s="2"/>
      <c r="K38" s="2"/>
      <c r="L38" s="2"/>
      <c r="M38" s="2"/>
      <c r="N38" s="2"/>
      <c r="O38" s="2"/>
      <c r="P38" s="2"/>
      <c r="Q38" s="2"/>
      <c r="R38" s="2"/>
      <c r="S38" s="2"/>
      <c r="T38" s="2"/>
      <c r="U38" s="2"/>
      <c r="V38" s="2"/>
      <c r="W38" s="1"/>
      <c r="X38" s="1"/>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row>
    <row r="39" spans="1:118" s="25" customFormat="1" ht="11.4" customHeight="1">
      <c r="A39" s="18" t="s">
        <v>149</v>
      </c>
      <c r="B39" s="18" t="s">
        <v>122</v>
      </c>
      <c r="C39" s="22" t="s">
        <v>125</v>
      </c>
      <c r="D39" s="18" t="s">
        <v>123</v>
      </c>
      <c r="E39" s="22" t="s">
        <v>125</v>
      </c>
      <c r="F39" s="27" t="s">
        <v>120</v>
      </c>
      <c r="G39" s="22" t="s">
        <v>225</v>
      </c>
      <c r="H39" s="22" t="s">
        <v>223</v>
      </c>
      <c r="I39" s="22" t="s">
        <v>226</v>
      </c>
      <c r="J39" s="22" t="s">
        <v>223</v>
      </c>
      <c r="K39" s="22" t="s">
        <v>227</v>
      </c>
      <c r="L39" s="22" t="s">
        <v>227</v>
      </c>
      <c r="M39" s="28" t="s">
        <v>224</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row>
    <row r="40" spans="1:118" s="25" customFormat="1" ht="11.4" customHeight="1">
      <c r="A40" s="91" t="s">
        <v>522</v>
      </c>
      <c r="B40" s="92" t="s">
        <v>44</v>
      </c>
      <c r="C40" s="109">
        <v>37</v>
      </c>
      <c r="D40" s="92" t="s">
        <v>651</v>
      </c>
      <c r="E40" s="109">
        <v>19</v>
      </c>
      <c r="F40" s="94" t="s">
        <v>421</v>
      </c>
      <c r="G40" s="23" t="str">
        <f>IF(C40&lt;&gt;E40,IF(C40&gt;E40,B40,D40),"")</f>
        <v>JOE4B1</v>
      </c>
      <c r="H40" s="23">
        <f>IF(C40&gt;E40,IF(SUM(C40-E40)&gt;12,12,SUM(C40-E40)),IF(SUM(E40-C40)&gt;12,12,SUM(E40-C40)))</f>
        <v>12</v>
      </c>
      <c r="I40" s="24" t="str">
        <f>IF(C40&lt;&gt;E40,IF(C40&lt;E40,B40,D40),"")</f>
        <v>IHM4B3</v>
      </c>
      <c r="J40" s="24">
        <f>IF(C40&lt;E40,IF(SUM(C40-E40)&lt;-12,-12,SUM(C40-E40)),IF(SUM(E40-C40)&lt;-12,-12,SUM(E40-C40)))</f>
        <v>-12</v>
      </c>
      <c r="K40" s="24" t="str">
        <f>IF(C40&lt;&gt;0,IF(C40=E40,B40,""),"")</f>
        <v/>
      </c>
      <c r="L40" s="24" t="str">
        <f>IF(C40&lt;&gt;0,IF(C40=E40,D40,""),"")</f>
        <v/>
      </c>
      <c r="M40" s="21" t="str">
        <f>IF(C40=12,IF(E40=0,D40,""),IF(E40=12,IF(C40=0,B40,""),""))</f>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row>
    <row r="41" spans="1:118" s="25" customFormat="1" ht="11.4" customHeight="1">
      <c r="A41" s="91" t="s">
        <v>522</v>
      </c>
      <c r="B41" s="92" t="s">
        <v>50</v>
      </c>
      <c r="C41" s="109">
        <v>17</v>
      </c>
      <c r="D41" s="92" t="s">
        <v>652</v>
      </c>
      <c r="E41" s="109">
        <v>10</v>
      </c>
      <c r="F41" s="94" t="s">
        <v>415</v>
      </c>
      <c r="G41" s="23" t="str">
        <f t="shared" ref="G41:G104" si="0">IF(C41&lt;&gt;E41,IF(C41&gt;E41,B41,D41),"")</f>
        <v>OLA4B2</v>
      </c>
      <c r="H41" s="23">
        <f t="shared" ref="H41:H104" si="1">IF(C41&gt;E41,IF(SUM(C41-E41)&gt;12,12,SUM(C41-E41)),IF(SUM(E41-C41)&gt;12,12,SUM(E41-C41)))</f>
        <v>7</v>
      </c>
      <c r="I41" s="24" t="str">
        <f t="shared" ref="I41:I104" si="2">IF(C41&lt;&gt;E41,IF(C41&lt;E41,B41,D41),"")</f>
        <v>CTK4B3</v>
      </c>
      <c r="J41" s="24">
        <f t="shared" ref="J41:J104" si="3">IF(C41&lt;E41,IF(SUM(C41-E41)&lt;-12,-12,SUM(C41-E41)),IF(SUM(E41-C41)&lt;-12,-12,SUM(E41-C41)))</f>
        <v>-7</v>
      </c>
      <c r="K41" s="24" t="str">
        <f t="shared" ref="K41:K104" si="4">IF(C41&lt;&gt;0,IF(C41=E41,B41,""),"")</f>
        <v/>
      </c>
      <c r="L41" s="24" t="str">
        <f t="shared" ref="L41:L104" si="5">IF(C41&lt;&gt;0,IF(C41=E41,D41,""),"")</f>
        <v/>
      </c>
      <c r="M41" s="21" t="str">
        <f t="shared" ref="M41:M104" si="6">IF(C41=12,IF(E41=0,D41,""),IF(E41=12,IF(C41=0,B41,""),""))</f>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row>
    <row r="42" spans="1:118" s="25" customFormat="1" ht="11.4" customHeight="1">
      <c r="A42" s="91" t="s">
        <v>522</v>
      </c>
      <c r="B42" s="92" t="s">
        <v>45</v>
      </c>
      <c r="C42" s="109">
        <v>20</v>
      </c>
      <c r="D42" s="92" t="s">
        <v>48</v>
      </c>
      <c r="E42" s="109">
        <v>14</v>
      </c>
      <c r="F42" s="94" t="s">
        <v>423</v>
      </c>
      <c r="G42" s="23" t="str">
        <f t="shared" si="0"/>
        <v>SPC4B1</v>
      </c>
      <c r="H42" s="23">
        <f t="shared" si="1"/>
        <v>6</v>
      </c>
      <c r="I42" s="24" t="str">
        <f t="shared" si="2"/>
        <v>STM4B2</v>
      </c>
      <c r="J42" s="24">
        <f t="shared" si="3"/>
        <v>-6</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row>
    <row r="43" spans="1:118" s="25" customFormat="1" ht="11.4" customHeight="1">
      <c r="A43" s="91" t="s">
        <v>448</v>
      </c>
      <c r="B43" s="92" t="s">
        <v>49</v>
      </c>
      <c r="C43" s="109">
        <v>18</v>
      </c>
      <c r="D43" s="92" t="s">
        <v>653</v>
      </c>
      <c r="E43" s="109">
        <v>6</v>
      </c>
      <c r="F43" s="94" t="s">
        <v>418</v>
      </c>
      <c r="G43" s="23" t="str">
        <f t="shared" si="0"/>
        <v>BRG4B2</v>
      </c>
      <c r="H43" s="23">
        <f t="shared" si="1"/>
        <v>12</v>
      </c>
      <c r="I43" s="24" t="str">
        <f t="shared" si="2"/>
        <v>TRN4B1</v>
      </c>
      <c r="J43" s="24">
        <f t="shared" si="3"/>
        <v>-12</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row>
    <row r="44" spans="1:118" s="25" customFormat="1" ht="11.4" customHeight="1">
      <c r="A44" s="91" t="s">
        <v>448</v>
      </c>
      <c r="B44" s="92" t="s">
        <v>310</v>
      </c>
      <c r="C44" s="109">
        <v>21</v>
      </c>
      <c r="D44" s="92" t="s">
        <v>38</v>
      </c>
      <c r="E44" s="109">
        <v>13</v>
      </c>
      <c r="F44" s="94" t="s">
        <v>421</v>
      </c>
      <c r="G44" s="23" t="str">
        <f t="shared" si="0"/>
        <v>JOE4B2</v>
      </c>
      <c r="H44" s="23">
        <f t="shared" si="1"/>
        <v>8</v>
      </c>
      <c r="I44" s="24" t="str">
        <f t="shared" si="2"/>
        <v>STM4B1</v>
      </c>
      <c r="J44" s="24">
        <f t="shared" si="3"/>
        <v>-8</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row>
    <row r="45" spans="1:118" s="25" customFormat="1" ht="11.4" customHeight="1">
      <c r="A45" s="91" t="s">
        <v>448</v>
      </c>
      <c r="B45" s="92" t="s">
        <v>36</v>
      </c>
      <c r="C45" s="109">
        <v>12</v>
      </c>
      <c r="D45" s="92" t="s">
        <v>41</v>
      </c>
      <c r="E45" s="109">
        <v>0</v>
      </c>
      <c r="F45" s="94" t="s">
        <v>415</v>
      </c>
      <c r="G45" s="23" t="str">
        <f t="shared" si="0"/>
        <v>OLA4B1</v>
      </c>
      <c r="H45" s="23">
        <f t="shared" si="1"/>
        <v>12</v>
      </c>
      <c r="I45" s="24" t="str">
        <f t="shared" si="2"/>
        <v>HSP4B1</v>
      </c>
      <c r="J45" s="24">
        <f t="shared" si="3"/>
        <v>-12</v>
      </c>
      <c r="K45" s="24" t="str">
        <f t="shared" si="4"/>
        <v/>
      </c>
      <c r="L45" s="24" t="str">
        <f t="shared" si="5"/>
        <v/>
      </c>
      <c r="M45" s="21" t="str">
        <f t="shared" si="6"/>
        <v>HSP4B1</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row>
    <row r="46" spans="1:118" s="25" customFormat="1" ht="11.4" customHeight="1">
      <c r="A46" s="91" t="s">
        <v>448</v>
      </c>
      <c r="B46" s="92" t="s">
        <v>51</v>
      </c>
      <c r="C46" s="109">
        <v>8</v>
      </c>
      <c r="D46" s="92" t="s">
        <v>269</v>
      </c>
      <c r="E46" s="109">
        <v>6</v>
      </c>
      <c r="F46" s="94" t="s">
        <v>420</v>
      </c>
      <c r="G46" s="23" t="str">
        <f t="shared" si="0"/>
        <v>SJN4B2</v>
      </c>
      <c r="H46" s="23">
        <f t="shared" si="1"/>
        <v>2</v>
      </c>
      <c r="I46" s="24" t="str">
        <f t="shared" si="2"/>
        <v>SCS4B1</v>
      </c>
      <c r="J46" s="24">
        <f t="shared" si="3"/>
        <v>-2</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row>
    <row r="47" spans="1:118" s="25" customFormat="1" ht="11.4" customHeight="1">
      <c r="A47" s="91" t="s">
        <v>582</v>
      </c>
      <c r="B47" s="92" t="s">
        <v>654</v>
      </c>
      <c r="C47" s="109">
        <v>7</v>
      </c>
      <c r="D47" s="92" t="s">
        <v>47</v>
      </c>
      <c r="E47" s="109">
        <v>32</v>
      </c>
      <c r="F47" s="94" t="s">
        <v>418</v>
      </c>
      <c r="G47" s="23" t="str">
        <f t="shared" si="0"/>
        <v>CTK4B2</v>
      </c>
      <c r="H47" s="23">
        <f t="shared" si="1"/>
        <v>12</v>
      </c>
      <c r="I47" s="24" t="str">
        <f t="shared" si="2"/>
        <v>BRG4B3</v>
      </c>
      <c r="J47" s="24">
        <f t="shared" si="3"/>
        <v>-12</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row>
    <row r="48" spans="1:118" s="25" customFormat="1" ht="11.4" customHeight="1">
      <c r="A48" s="91" t="s">
        <v>582</v>
      </c>
      <c r="B48" s="92" t="s">
        <v>46</v>
      </c>
      <c r="C48" s="109">
        <v>18</v>
      </c>
      <c r="D48" s="92" t="s">
        <v>52</v>
      </c>
      <c r="E48" s="109">
        <v>16</v>
      </c>
      <c r="F48" s="94" t="s">
        <v>414</v>
      </c>
      <c r="G48" s="23" t="str">
        <f t="shared" si="0"/>
        <v>IHM4B2</v>
      </c>
      <c r="H48" s="23">
        <f t="shared" si="1"/>
        <v>2</v>
      </c>
      <c r="I48" s="24" t="str">
        <f t="shared" si="2"/>
        <v>CTK4B1</v>
      </c>
      <c r="J48" s="24">
        <f t="shared" si="3"/>
        <v>-2</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row>
    <row r="49" spans="1:118" s="25" customFormat="1" ht="11.4" customHeight="1">
      <c r="A49" s="91" t="s">
        <v>582</v>
      </c>
      <c r="B49" s="92" t="s">
        <v>53</v>
      </c>
      <c r="C49" s="109">
        <v>34</v>
      </c>
      <c r="D49" s="92" t="s">
        <v>215</v>
      </c>
      <c r="E49" s="109">
        <v>5</v>
      </c>
      <c r="F49" s="94" t="s">
        <v>422</v>
      </c>
      <c r="G49" s="23" t="str">
        <f t="shared" si="0"/>
        <v>JUD4B1</v>
      </c>
      <c r="H49" s="23">
        <f t="shared" si="1"/>
        <v>12</v>
      </c>
      <c r="I49" s="24" t="str">
        <f t="shared" si="2"/>
        <v>NDA4B1</v>
      </c>
      <c r="J49" s="24">
        <f t="shared" si="3"/>
        <v>-12</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row>
    <row r="50" spans="1:118" s="25" customFormat="1" ht="11.4" customHeight="1">
      <c r="A50" s="91" t="s">
        <v>582</v>
      </c>
      <c r="B50" s="92" t="s">
        <v>655</v>
      </c>
      <c r="C50" s="109">
        <v>2</v>
      </c>
      <c r="D50" s="92" t="s">
        <v>40</v>
      </c>
      <c r="E50" s="109">
        <v>21</v>
      </c>
      <c r="F50" s="94" t="s">
        <v>425</v>
      </c>
      <c r="G50" s="23" t="str">
        <f t="shared" si="0"/>
        <v>BRG4B1</v>
      </c>
      <c r="H50" s="23">
        <f t="shared" si="1"/>
        <v>12</v>
      </c>
      <c r="I50" s="24" t="str">
        <f t="shared" si="2"/>
        <v>STM4B3</v>
      </c>
      <c r="J50" s="24">
        <f t="shared" si="3"/>
        <v>-12</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row>
    <row r="51" spans="1:118" s="25" customFormat="1" ht="11.4" customHeight="1">
      <c r="A51" s="91" t="s">
        <v>587</v>
      </c>
      <c r="B51" s="92" t="s">
        <v>43</v>
      </c>
      <c r="C51" s="109">
        <v>20</v>
      </c>
      <c r="D51" s="92" t="s">
        <v>39</v>
      </c>
      <c r="E51" s="109">
        <v>16</v>
      </c>
      <c r="F51" s="94" t="s">
        <v>414</v>
      </c>
      <c r="G51" s="23" t="str">
        <f t="shared" si="0"/>
        <v>IHM4B1</v>
      </c>
      <c r="H51" s="23">
        <f t="shared" si="1"/>
        <v>4</v>
      </c>
      <c r="I51" s="24" t="str">
        <f t="shared" si="2"/>
        <v>SPC4B2</v>
      </c>
      <c r="J51" s="24">
        <f t="shared" si="3"/>
        <v>-4</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row>
    <row r="52" spans="1:118" s="25" customFormat="1" ht="11.4" customHeight="1">
      <c r="A52" s="91" t="s">
        <v>587</v>
      </c>
      <c r="B52" s="92" t="s">
        <v>37</v>
      </c>
      <c r="C52" s="109">
        <v>29</v>
      </c>
      <c r="D52" s="92" t="s">
        <v>42</v>
      </c>
      <c r="E52" s="109">
        <v>12</v>
      </c>
      <c r="F52" s="94" t="s">
        <v>422</v>
      </c>
      <c r="G52" s="23" t="str">
        <f t="shared" si="0"/>
        <v>JUD4B2</v>
      </c>
      <c r="H52" s="23">
        <f t="shared" si="1"/>
        <v>12</v>
      </c>
      <c r="I52" s="24" t="str">
        <f t="shared" si="2"/>
        <v>SJN4B1</v>
      </c>
      <c r="J52" s="24">
        <f t="shared" si="3"/>
        <v>-12</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row>
    <row r="53" spans="1:118" s="25" customFormat="1" ht="11.4" customHeight="1">
      <c r="A53" s="91" t="s">
        <v>587</v>
      </c>
      <c r="B53" s="92" t="s">
        <v>309</v>
      </c>
      <c r="C53" s="109">
        <v>10</v>
      </c>
      <c r="D53" s="92" t="s">
        <v>308</v>
      </c>
      <c r="E53" s="109">
        <v>26</v>
      </c>
      <c r="F53" s="94" t="s">
        <v>424</v>
      </c>
      <c r="G53" s="23" t="str">
        <f t="shared" si="0"/>
        <v>HSP4B2</v>
      </c>
      <c r="H53" s="23">
        <f t="shared" si="1"/>
        <v>12</v>
      </c>
      <c r="I53" s="24" t="str">
        <f t="shared" si="2"/>
        <v>SCL4B1</v>
      </c>
      <c r="J53" s="24">
        <f t="shared" si="3"/>
        <v>-12</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row>
    <row r="54" spans="1:118" s="25" customFormat="1" ht="11.4" customHeight="1">
      <c r="A54" s="91" t="s">
        <v>525</v>
      </c>
      <c r="B54" s="92" t="s">
        <v>308</v>
      </c>
      <c r="C54" s="109">
        <v>14</v>
      </c>
      <c r="D54" s="92" t="s">
        <v>53</v>
      </c>
      <c r="E54" s="109">
        <v>35</v>
      </c>
      <c r="F54" s="94" t="s">
        <v>413</v>
      </c>
      <c r="G54" s="23" t="str">
        <f t="shared" si="0"/>
        <v>JUD4B1</v>
      </c>
      <c r="H54" s="23">
        <f t="shared" si="1"/>
        <v>12</v>
      </c>
      <c r="I54" s="24" t="str">
        <f t="shared" si="2"/>
        <v>HSP4B2</v>
      </c>
      <c r="J54" s="24">
        <f t="shared" si="3"/>
        <v>-12</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row>
    <row r="55" spans="1:118" s="25" customFormat="1" ht="11.4" customHeight="1">
      <c r="A55" s="91" t="s">
        <v>525</v>
      </c>
      <c r="B55" s="92" t="s">
        <v>38</v>
      </c>
      <c r="C55" s="109">
        <v>20</v>
      </c>
      <c r="D55" s="92" t="s">
        <v>309</v>
      </c>
      <c r="E55" s="109">
        <v>7</v>
      </c>
      <c r="F55" s="94" t="s">
        <v>425</v>
      </c>
      <c r="G55" s="23" t="str">
        <f t="shared" si="0"/>
        <v>STM4B1</v>
      </c>
      <c r="H55" s="23">
        <f t="shared" si="1"/>
        <v>12</v>
      </c>
      <c r="I55" s="24" t="str">
        <f t="shared" si="2"/>
        <v>SCL4B1</v>
      </c>
      <c r="J55" s="24">
        <f t="shared" si="3"/>
        <v>-12</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row>
    <row r="56" spans="1:118" s="25" customFormat="1" ht="11.4" customHeight="1">
      <c r="A56" s="91" t="s">
        <v>526</v>
      </c>
      <c r="B56" s="92" t="s">
        <v>47</v>
      </c>
      <c r="C56" s="109">
        <v>18</v>
      </c>
      <c r="D56" s="92" t="s">
        <v>49</v>
      </c>
      <c r="E56" s="109">
        <v>12</v>
      </c>
      <c r="F56" s="94" t="s">
        <v>410</v>
      </c>
      <c r="G56" s="23" t="str">
        <f t="shared" si="0"/>
        <v>CTK4B2</v>
      </c>
      <c r="H56" s="23">
        <f t="shared" si="1"/>
        <v>6</v>
      </c>
      <c r="I56" s="24" t="str">
        <f t="shared" si="2"/>
        <v>BRG4B2</v>
      </c>
      <c r="J56" s="24">
        <f t="shared" si="3"/>
        <v>-6</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row>
    <row r="57" spans="1:118" s="25" customFormat="1" ht="11.4" customHeight="1">
      <c r="A57" s="91" t="s">
        <v>526</v>
      </c>
      <c r="B57" s="92" t="s">
        <v>41</v>
      </c>
      <c r="C57" s="109">
        <v>4</v>
      </c>
      <c r="D57" s="92" t="s">
        <v>50</v>
      </c>
      <c r="E57" s="109">
        <v>39</v>
      </c>
      <c r="F57" s="94" t="s">
        <v>413</v>
      </c>
      <c r="G57" s="23" t="str">
        <f t="shared" si="0"/>
        <v>OLA4B2</v>
      </c>
      <c r="H57" s="23">
        <f t="shared" si="1"/>
        <v>12</v>
      </c>
      <c r="I57" s="24" t="str">
        <f t="shared" si="2"/>
        <v>HSP4B1</v>
      </c>
      <c r="J57" s="24">
        <f t="shared" si="3"/>
        <v>-12</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row>
    <row r="58" spans="1:118" s="25" customFormat="1" ht="11.4" customHeight="1">
      <c r="A58" s="91" t="s">
        <v>527</v>
      </c>
      <c r="B58" s="92" t="s">
        <v>652</v>
      </c>
      <c r="C58" s="109">
        <v>37</v>
      </c>
      <c r="D58" s="92" t="s">
        <v>37</v>
      </c>
      <c r="E58" s="109">
        <v>18</v>
      </c>
      <c r="F58" s="94" t="s">
        <v>410</v>
      </c>
      <c r="G58" s="23" t="str">
        <f t="shared" si="0"/>
        <v>CTK4B3</v>
      </c>
      <c r="H58" s="23">
        <f t="shared" si="1"/>
        <v>12</v>
      </c>
      <c r="I58" s="24" t="str">
        <f t="shared" si="2"/>
        <v>JUD4B2</v>
      </c>
      <c r="J58" s="24">
        <f t="shared" si="3"/>
        <v>-12</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row>
    <row r="59" spans="1:118" s="25" customFormat="1" ht="11.4" customHeight="1">
      <c r="A59" s="91" t="s">
        <v>527</v>
      </c>
      <c r="B59" s="92" t="s">
        <v>215</v>
      </c>
      <c r="C59" s="109">
        <v>16</v>
      </c>
      <c r="D59" s="92" t="s">
        <v>48</v>
      </c>
      <c r="E59" s="109">
        <v>22</v>
      </c>
      <c r="F59" s="94" t="s">
        <v>530</v>
      </c>
      <c r="G59" s="23" t="str">
        <f t="shared" si="0"/>
        <v>STM4B2</v>
      </c>
      <c r="H59" s="23">
        <f t="shared" si="1"/>
        <v>6</v>
      </c>
      <c r="I59" s="24" t="str">
        <f t="shared" si="2"/>
        <v>NDA4B1</v>
      </c>
      <c r="J59" s="24">
        <f t="shared" si="3"/>
        <v>-6</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row>
    <row r="60" spans="1:118" s="25" customFormat="1" ht="11.4" customHeight="1">
      <c r="A60" s="91" t="s">
        <v>527</v>
      </c>
      <c r="B60" s="92" t="s">
        <v>269</v>
      </c>
      <c r="C60" s="109">
        <v>12</v>
      </c>
      <c r="D60" s="92" t="s">
        <v>654</v>
      </c>
      <c r="E60" s="109">
        <v>22</v>
      </c>
      <c r="F60" s="94" t="s">
        <v>419</v>
      </c>
      <c r="G60" s="23" t="str">
        <f t="shared" si="0"/>
        <v>BRG4B3</v>
      </c>
      <c r="H60" s="23">
        <f t="shared" si="1"/>
        <v>10</v>
      </c>
      <c r="I60" s="24" t="str">
        <f t="shared" si="2"/>
        <v>SCS4B1</v>
      </c>
      <c r="J60" s="24">
        <f t="shared" si="3"/>
        <v>-10</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row>
    <row r="61" spans="1:118" s="25" customFormat="1" ht="11.4" customHeight="1">
      <c r="A61" s="91" t="s">
        <v>527</v>
      </c>
      <c r="B61" s="92" t="s">
        <v>42</v>
      </c>
      <c r="C61" s="109">
        <v>20</v>
      </c>
      <c r="D61" s="92" t="s">
        <v>651</v>
      </c>
      <c r="E61" s="109">
        <v>10</v>
      </c>
      <c r="F61" s="94" t="s">
        <v>420</v>
      </c>
      <c r="G61" s="23" t="str">
        <f t="shared" si="0"/>
        <v>SJN4B1</v>
      </c>
      <c r="H61" s="23">
        <f t="shared" si="1"/>
        <v>10</v>
      </c>
      <c r="I61" s="24" t="str">
        <f t="shared" si="2"/>
        <v>IHM4B3</v>
      </c>
      <c r="J61" s="24">
        <f t="shared" si="3"/>
        <v>-10</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row>
    <row r="62" spans="1:118" s="25" customFormat="1" ht="11.4" customHeight="1">
      <c r="A62" s="91" t="s">
        <v>527</v>
      </c>
      <c r="B62" s="92" t="s">
        <v>44</v>
      </c>
      <c r="C62" s="109">
        <v>17</v>
      </c>
      <c r="D62" s="92" t="s">
        <v>46</v>
      </c>
      <c r="E62" s="109">
        <v>6</v>
      </c>
      <c r="F62" s="94" t="s">
        <v>421</v>
      </c>
      <c r="G62" s="23" t="str">
        <f t="shared" si="0"/>
        <v>JOE4B1</v>
      </c>
      <c r="H62" s="23">
        <f t="shared" si="1"/>
        <v>11</v>
      </c>
      <c r="I62" s="24" t="str">
        <f t="shared" si="2"/>
        <v>IHM4B2</v>
      </c>
      <c r="J62" s="24">
        <f t="shared" si="3"/>
        <v>-11</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row>
    <row r="63" spans="1:118" s="25" customFormat="1" ht="11.4" customHeight="1">
      <c r="A63" s="91" t="s">
        <v>557</v>
      </c>
      <c r="B63" s="92" t="s">
        <v>40</v>
      </c>
      <c r="C63" s="109">
        <v>15</v>
      </c>
      <c r="D63" s="92" t="s">
        <v>51</v>
      </c>
      <c r="E63" s="109">
        <v>6</v>
      </c>
      <c r="F63" s="94" t="s">
        <v>418</v>
      </c>
      <c r="G63" s="23" t="str">
        <f t="shared" si="0"/>
        <v>BRG4B1</v>
      </c>
      <c r="H63" s="23">
        <f t="shared" si="1"/>
        <v>9</v>
      </c>
      <c r="I63" s="24" t="str">
        <f t="shared" si="2"/>
        <v>SJN4B2</v>
      </c>
      <c r="J63" s="24">
        <f t="shared" si="3"/>
        <v>-9</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row>
    <row r="64" spans="1:118" s="25" customFormat="1" ht="11.4" customHeight="1">
      <c r="A64" s="91" t="s">
        <v>557</v>
      </c>
      <c r="B64" s="92" t="s">
        <v>52</v>
      </c>
      <c r="C64" s="109">
        <v>42</v>
      </c>
      <c r="D64" s="92" t="s">
        <v>655</v>
      </c>
      <c r="E64" s="109">
        <v>8</v>
      </c>
      <c r="F64" s="94" t="s">
        <v>410</v>
      </c>
      <c r="G64" s="23" t="str">
        <f t="shared" si="0"/>
        <v>CTK4B1</v>
      </c>
      <c r="H64" s="23">
        <f t="shared" si="1"/>
        <v>12</v>
      </c>
      <c r="I64" s="24" t="str">
        <f t="shared" si="2"/>
        <v>STM4B3</v>
      </c>
      <c r="J64" s="24">
        <f t="shared" si="3"/>
        <v>-12</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row>
    <row r="65" spans="1:118" s="25" customFormat="1" ht="11.4" customHeight="1">
      <c r="A65" s="91" t="s">
        <v>557</v>
      </c>
      <c r="B65" s="92" t="s">
        <v>36</v>
      </c>
      <c r="C65" s="109">
        <v>28</v>
      </c>
      <c r="D65" s="92" t="s">
        <v>653</v>
      </c>
      <c r="E65" s="109">
        <v>9</v>
      </c>
      <c r="F65" s="94" t="s">
        <v>415</v>
      </c>
      <c r="G65" s="23" t="str">
        <f t="shared" si="0"/>
        <v>OLA4B1</v>
      </c>
      <c r="H65" s="23">
        <f t="shared" si="1"/>
        <v>12</v>
      </c>
      <c r="I65" s="24" t="str">
        <f t="shared" si="2"/>
        <v>TRN4B1</v>
      </c>
      <c r="J65" s="24">
        <f t="shared" si="3"/>
        <v>-12</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row>
    <row r="66" spans="1:118" s="25" customFormat="1" ht="11.4" customHeight="1">
      <c r="A66" s="91" t="s">
        <v>592</v>
      </c>
      <c r="B66" s="92" t="s">
        <v>45</v>
      </c>
      <c r="C66" s="109">
        <v>5</v>
      </c>
      <c r="D66" s="92" t="s">
        <v>43</v>
      </c>
      <c r="E66" s="109">
        <v>13</v>
      </c>
      <c r="F66" s="94" t="s">
        <v>423</v>
      </c>
      <c r="G66" s="23" t="str">
        <f t="shared" si="0"/>
        <v>IHM4B1</v>
      </c>
      <c r="H66" s="23">
        <f t="shared" si="1"/>
        <v>8</v>
      </c>
      <c r="I66" s="24" t="str">
        <f t="shared" si="2"/>
        <v>SPC4B1</v>
      </c>
      <c r="J66" s="24">
        <f t="shared" si="3"/>
        <v>-8</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row>
    <row r="67" spans="1:118" s="25" customFormat="1" ht="11.4" customHeight="1">
      <c r="A67" s="91" t="s">
        <v>611</v>
      </c>
      <c r="B67" s="92" t="s">
        <v>39</v>
      </c>
      <c r="C67" s="109">
        <v>12</v>
      </c>
      <c r="D67" s="92" t="s">
        <v>310</v>
      </c>
      <c r="E67" s="109">
        <v>25</v>
      </c>
      <c r="F67" s="94" t="s">
        <v>423</v>
      </c>
      <c r="G67" s="23" t="str">
        <f t="shared" si="0"/>
        <v>JOE4B2</v>
      </c>
      <c r="H67" s="23">
        <f t="shared" si="1"/>
        <v>12</v>
      </c>
      <c r="I67" s="24" t="str">
        <f t="shared" si="2"/>
        <v>SPC4B2</v>
      </c>
      <c r="J67" s="24">
        <f t="shared" si="3"/>
        <v>-12</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row>
    <row r="68" spans="1:118" s="25" customFormat="1" ht="11.4" customHeight="1">
      <c r="A68" s="91" t="s">
        <v>529</v>
      </c>
      <c r="B68" s="92" t="s">
        <v>40</v>
      </c>
      <c r="C68" s="109">
        <v>30</v>
      </c>
      <c r="D68" s="92" t="s">
        <v>215</v>
      </c>
      <c r="E68" s="109">
        <v>22</v>
      </c>
      <c r="F68" s="94" t="s">
        <v>418</v>
      </c>
      <c r="G68" s="23" t="str">
        <f t="shared" si="0"/>
        <v>BRG4B1</v>
      </c>
      <c r="H68" s="23">
        <f t="shared" si="1"/>
        <v>8</v>
      </c>
      <c r="I68" s="24" t="str">
        <f t="shared" si="2"/>
        <v>NDA4B1</v>
      </c>
      <c r="J68" s="24">
        <f t="shared" si="3"/>
        <v>-8</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row>
    <row r="69" spans="1:118" s="25" customFormat="1" ht="11.4" customHeight="1">
      <c r="A69" s="91" t="s">
        <v>529</v>
      </c>
      <c r="B69" s="92" t="s">
        <v>653</v>
      </c>
      <c r="C69" s="109">
        <v>14</v>
      </c>
      <c r="D69" s="92" t="s">
        <v>50</v>
      </c>
      <c r="E69" s="109">
        <v>31</v>
      </c>
      <c r="F69" s="94" t="s">
        <v>427</v>
      </c>
      <c r="G69" s="23" t="str">
        <f t="shared" si="0"/>
        <v>OLA4B2</v>
      </c>
      <c r="H69" s="23">
        <f t="shared" si="1"/>
        <v>12</v>
      </c>
      <c r="I69" s="24" t="str">
        <f t="shared" si="2"/>
        <v>TRN4B1</v>
      </c>
      <c r="J69" s="24">
        <f t="shared" si="3"/>
        <v>-12</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row>
    <row r="70" spans="1:118" s="25" customFormat="1" ht="11.4" customHeight="1">
      <c r="A70" s="91" t="s">
        <v>559</v>
      </c>
      <c r="B70" s="92" t="s">
        <v>654</v>
      </c>
      <c r="C70" s="109">
        <v>44</v>
      </c>
      <c r="D70" s="92" t="s">
        <v>308</v>
      </c>
      <c r="E70" s="109">
        <v>22</v>
      </c>
      <c r="F70" s="94" t="s">
        <v>418</v>
      </c>
      <c r="G70" s="23" t="str">
        <f t="shared" si="0"/>
        <v>BRG4B3</v>
      </c>
      <c r="H70" s="23">
        <f t="shared" si="1"/>
        <v>12</v>
      </c>
      <c r="I70" s="24" t="str">
        <f t="shared" si="2"/>
        <v>HSP4B2</v>
      </c>
      <c r="J70" s="24">
        <f t="shared" si="3"/>
        <v>-12</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row>
    <row r="71" spans="1:118" s="25" customFormat="1" ht="11.4" customHeight="1">
      <c r="A71" s="91" t="s">
        <v>559</v>
      </c>
      <c r="B71" s="92" t="s">
        <v>42</v>
      </c>
      <c r="C71" s="109">
        <v>11</v>
      </c>
      <c r="D71" s="92" t="s">
        <v>46</v>
      </c>
      <c r="E71" s="109">
        <v>11</v>
      </c>
      <c r="F71" s="94" t="s">
        <v>420</v>
      </c>
      <c r="G71" s="23" t="str">
        <f t="shared" si="0"/>
        <v/>
      </c>
      <c r="H71" s="23">
        <f t="shared" si="1"/>
        <v>0</v>
      </c>
      <c r="I71" s="24" t="str">
        <f t="shared" si="2"/>
        <v/>
      </c>
      <c r="J71" s="24">
        <f t="shared" si="3"/>
        <v>0</v>
      </c>
      <c r="K71" s="24" t="str">
        <f t="shared" si="4"/>
        <v>SJN4B1</v>
      </c>
      <c r="L71" s="24" t="str">
        <f t="shared" si="5"/>
        <v>IHM4B2</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row>
    <row r="72" spans="1:118" s="25" customFormat="1" ht="11.4" customHeight="1">
      <c r="A72" s="91" t="s">
        <v>559</v>
      </c>
      <c r="B72" s="92" t="s">
        <v>48</v>
      </c>
      <c r="C72" s="109">
        <v>0</v>
      </c>
      <c r="D72" s="92" t="s">
        <v>53</v>
      </c>
      <c r="E72" s="109">
        <v>15</v>
      </c>
      <c r="F72" s="94" t="s">
        <v>425</v>
      </c>
      <c r="G72" s="23" t="str">
        <f t="shared" si="0"/>
        <v>JUD4B1</v>
      </c>
      <c r="H72" s="23">
        <f t="shared" si="1"/>
        <v>12</v>
      </c>
      <c r="I72" s="24" t="str">
        <f t="shared" si="2"/>
        <v>STM4B2</v>
      </c>
      <c r="J72" s="24">
        <f t="shared" si="3"/>
        <v>-12</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row>
    <row r="73" spans="1:118" s="25" customFormat="1" ht="11.4" customHeight="1">
      <c r="A73" s="91" t="s">
        <v>560</v>
      </c>
      <c r="B73" s="92" t="s">
        <v>41</v>
      </c>
      <c r="C73" s="109">
        <v>10</v>
      </c>
      <c r="D73" s="92" t="s">
        <v>37</v>
      </c>
      <c r="E73" s="109">
        <v>22</v>
      </c>
      <c r="F73" s="94" t="s">
        <v>413</v>
      </c>
      <c r="G73" s="23" t="str">
        <f t="shared" si="0"/>
        <v>JUD4B2</v>
      </c>
      <c r="H73" s="23">
        <f t="shared" si="1"/>
        <v>12</v>
      </c>
      <c r="I73" s="24" t="str">
        <f t="shared" si="2"/>
        <v>HSP4B1</v>
      </c>
      <c r="J73" s="24">
        <f t="shared" si="3"/>
        <v>-12</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row>
    <row r="74" spans="1:118" s="25" customFormat="1" ht="11.4" customHeight="1">
      <c r="A74" s="91" t="s">
        <v>560</v>
      </c>
      <c r="B74" s="92" t="s">
        <v>45</v>
      </c>
      <c r="C74" s="109">
        <v>11</v>
      </c>
      <c r="D74" s="92" t="s">
        <v>310</v>
      </c>
      <c r="E74" s="109">
        <v>18</v>
      </c>
      <c r="F74" s="94" t="s">
        <v>423</v>
      </c>
      <c r="G74" s="23" t="str">
        <f t="shared" si="0"/>
        <v>JOE4B2</v>
      </c>
      <c r="H74" s="23">
        <f t="shared" si="1"/>
        <v>7</v>
      </c>
      <c r="I74" s="24" t="str">
        <f t="shared" si="2"/>
        <v>SPC4B1</v>
      </c>
      <c r="J74" s="24">
        <f t="shared" si="3"/>
        <v>-7</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row>
    <row r="75" spans="1:118" s="25" customFormat="1" ht="11.4" customHeight="1">
      <c r="A75" s="91" t="s">
        <v>560</v>
      </c>
      <c r="B75" s="92" t="s">
        <v>38</v>
      </c>
      <c r="C75" s="109">
        <v>21</v>
      </c>
      <c r="D75" s="92" t="s">
        <v>51</v>
      </c>
      <c r="E75" s="109">
        <v>14</v>
      </c>
      <c r="F75" s="94" t="s">
        <v>425</v>
      </c>
      <c r="G75" s="23" t="str">
        <f t="shared" si="0"/>
        <v>STM4B1</v>
      </c>
      <c r="H75" s="23">
        <f t="shared" si="1"/>
        <v>7</v>
      </c>
      <c r="I75" s="24" t="str">
        <f t="shared" si="2"/>
        <v>SJN4B2</v>
      </c>
      <c r="J75" s="24">
        <f t="shared" si="3"/>
        <v>-7</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row>
    <row r="76" spans="1:118" s="25" customFormat="1" ht="11.4" customHeight="1">
      <c r="A76" s="91" t="s">
        <v>560</v>
      </c>
      <c r="B76" s="92" t="s">
        <v>44</v>
      </c>
      <c r="C76" s="109">
        <v>25</v>
      </c>
      <c r="D76" s="92" t="s">
        <v>655</v>
      </c>
      <c r="E76" s="109">
        <v>9</v>
      </c>
      <c r="F76" s="94" t="s">
        <v>421</v>
      </c>
      <c r="G76" s="23" t="str">
        <f t="shared" si="0"/>
        <v>JOE4B1</v>
      </c>
      <c r="H76" s="23">
        <f t="shared" si="1"/>
        <v>12</v>
      </c>
      <c r="I76" s="24" t="str">
        <f t="shared" si="2"/>
        <v>STM4B3</v>
      </c>
      <c r="J76" s="24">
        <f t="shared" si="3"/>
        <v>-12</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row>
    <row r="77" spans="1:118" s="25" customFormat="1" ht="11.4" customHeight="1">
      <c r="A77" s="91" t="s">
        <v>561</v>
      </c>
      <c r="B77" s="92" t="s">
        <v>52</v>
      </c>
      <c r="C77" s="109">
        <v>20</v>
      </c>
      <c r="D77" s="92" t="s">
        <v>43</v>
      </c>
      <c r="E77" s="109">
        <v>10</v>
      </c>
      <c r="F77" s="94" t="s">
        <v>410</v>
      </c>
      <c r="G77" s="23" t="str">
        <f t="shared" si="0"/>
        <v>CTK4B1</v>
      </c>
      <c r="H77" s="23">
        <f t="shared" si="1"/>
        <v>10</v>
      </c>
      <c r="I77" s="24" t="str">
        <f t="shared" si="2"/>
        <v>IHM4B1</v>
      </c>
      <c r="J77" s="24">
        <f t="shared" si="3"/>
        <v>-10</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row>
    <row r="78" spans="1:118" s="25" customFormat="1" ht="11.4" customHeight="1">
      <c r="A78" s="91" t="s">
        <v>561</v>
      </c>
      <c r="B78" s="92" t="s">
        <v>269</v>
      </c>
      <c r="C78" s="109">
        <v>18</v>
      </c>
      <c r="D78" s="92" t="s">
        <v>49</v>
      </c>
      <c r="E78" s="109">
        <v>18</v>
      </c>
      <c r="F78" s="94" t="s">
        <v>419</v>
      </c>
      <c r="G78" s="23" t="str">
        <f t="shared" si="0"/>
        <v/>
      </c>
      <c r="H78" s="23">
        <f t="shared" si="1"/>
        <v>0</v>
      </c>
      <c r="I78" s="24" t="str">
        <f t="shared" si="2"/>
        <v/>
      </c>
      <c r="J78" s="24">
        <f t="shared" si="3"/>
        <v>0</v>
      </c>
      <c r="K78" s="24" t="str">
        <f t="shared" si="4"/>
        <v>SCS4B1</v>
      </c>
      <c r="L78" s="24" t="str">
        <f t="shared" si="5"/>
        <v>BRG4B2</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row>
    <row r="79" spans="1:118" s="25" customFormat="1" ht="11.4" customHeight="1">
      <c r="A79" s="91" t="s">
        <v>561</v>
      </c>
      <c r="B79" s="92" t="s">
        <v>39</v>
      </c>
      <c r="C79" s="109">
        <v>25</v>
      </c>
      <c r="D79" s="92" t="s">
        <v>309</v>
      </c>
      <c r="E79" s="109">
        <v>14</v>
      </c>
      <c r="F79" s="94" t="s">
        <v>423</v>
      </c>
      <c r="G79" s="23" t="str">
        <f t="shared" si="0"/>
        <v>SPC4B2</v>
      </c>
      <c r="H79" s="23">
        <f t="shared" si="1"/>
        <v>11</v>
      </c>
      <c r="I79" s="24" t="str">
        <f t="shared" si="2"/>
        <v>SCL4B1</v>
      </c>
      <c r="J79" s="24">
        <f t="shared" si="3"/>
        <v>-11</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row>
    <row r="80" spans="1:118" s="25" customFormat="1" ht="11.4" customHeight="1">
      <c r="A80" s="91" t="s">
        <v>593</v>
      </c>
      <c r="B80" s="92" t="s">
        <v>47</v>
      </c>
      <c r="C80" s="109">
        <v>25</v>
      </c>
      <c r="D80" s="92" t="s">
        <v>36</v>
      </c>
      <c r="E80" s="109">
        <v>18</v>
      </c>
      <c r="F80" s="94" t="s">
        <v>410</v>
      </c>
      <c r="G80" s="23" t="str">
        <f t="shared" si="0"/>
        <v>CTK4B2</v>
      </c>
      <c r="H80" s="23">
        <f t="shared" si="1"/>
        <v>7</v>
      </c>
      <c r="I80" s="24" t="str">
        <f t="shared" si="2"/>
        <v>OLA4B1</v>
      </c>
      <c r="J80" s="24">
        <f t="shared" si="3"/>
        <v>-7</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row>
    <row r="81" spans="1:118" s="25" customFormat="1" ht="11.4" customHeight="1">
      <c r="A81" s="91" t="s">
        <v>463</v>
      </c>
      <c r="B81" s="92" t="s">
        <v>652</v>
      </c>
      <c r="C81" s="109">
        <v>24</v>
      </c>
      <c r="D81" s="92" t="s">
        <v>651</v>
      </c>
      <c r="E81" s="109">
        <v>24</v>
      </c>
      <c r="F81" s="94" t="s">
        <v>410</v>
      </c>
      <c r="G81" s="23" t="str">
        <f t="shared" si="0"/>
        <v/>
      </c>
      <c r="H81" s="23">
        <f t="shared" si="1"/>
        <v>0</v>
      </c>
      <c r="I81" s="24" t="str">
        <f t="shared" si="2"/>
        <v/>
      </c>
      <c r="J81" s="24">
        <f t="shared" si="3"/>
        <v>0</v>
      </c>
      <c r="K81" s="24" t="str">
        <f t="shared" si="4"/>
        <v>CTK4B3</v>
      </c>
      <c r="L81" s="24" t="str">
        <f t="shared" si="5"/>
        <v>IHM4B3</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row>
    <row r="82" spans="1:118" s="25" customFormat="1" ht="11.4" customHeight="1">
      <c r="A82" s="91" t="s">
        <v>533</v>
      </c>
      <c r="B82" s="92" t="s">
        <v>308</v>
      </c>
      <c r="C82" s="109">
        <v>29</v>
      </c>
      <c r="D82" s="92" t="s">
        <v>652</v>
      </c>
      <c r="E82" s="109">
        <v>40</v>
      </c>
      <c r="F82" s="94" t="s">
        <v>413</v>
      </c>
      <c r="G82" s="23" t="str">
        <f t="shared" si="0"/>
        <v>CTK4B3</v>
      </c>
      <c r="H82" s="23">
        <f t="shared" si="1"/>
        <v>11</v>
      </c>
      <c r="I82" s="24" t="str">
        <f t="shared" si="2"/>
        <v>HSP4B2</v>
      </c>
      <c r="J82" s="24">
        <f t="shared" si="3"/>
        <v>-11</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row>
    <row r="83" spans="1:118" s="25" customFormat="1" ht="11.4" customHeight="1">
      <c r="A83" s="91" t="s">
        <v>533</v>
      </c>
      <c r="B83" s="92" t="s">
        <v>51</v>
      </c>
      <c r="C83" s="109">
        <v>9</v>
      </c>
      <c r="D83" s="92" t="s">
        <v>44</v>
      </c>
      <c r="E83" s="109">
        <v>18</v>
      </c>
      <c r="F83" s="94" t="s">
        <v>420</v>
      </c>
      <c r="G83" s="23" t="str">
        <f t="shared" si="0"/>
        <v>JOE4B1</v>
      </c>
      <c r="H83" s="23">
        <f t="shared" si="1"/>
        <v>9</v>
      </c>
      <c r="I83" s="24" t="str">
        <f t="shared" si="2"/>
        <v>SJN4B2</v>
      </c>
      <c r="J83" s="24">
        <f t="shared" si="3"/>
        <v>-9</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row>
    <row r="84" spans="1:118" s="25" customFormat="1" ht="11.4" customHeight="1">
      <c r="A84" s="91" t="s">
        <v>470</v>
      </c>
      <c r="B84" s="92" t="s">
        <v>654</v>
      </c>
      <c r="C84" s="109">
        <v>19</v>
      </c>
      <c r="D84" s="92" t="s">
        <v>38</v>
      </c>
      <c r="E84" s="109">
        <v>17</v>
      </c>
      <c r="F84" s="94" t="s">
        <v>418</v>
      </c>
      <c r="G84" s="23" t="str">
        <f t="shared" si="0"/>
        <v>BRG4B3</v>
      </c>
      <c r="H84" s="23">
        <f t="shared" si="1"/>
        <v>2</v>
      </c>
      <c r="I84" s="24" t="str">
        <f t="shared" si="2"/>
        <v>STM4B1</v>
      </c>
      <c r="J84" s="24">
        <f t="shared" si="3"/>
        <v>-2</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row>
    <row r="85" spans="1:118" s="25" customFormat="1" ht="11.4" customHeight="1">
      <c r="A85" s="91" t="s">
        <v>470</v>
      </c>
      <c r="B85" s="92" t="s">
        <v>651</v>
      </c>
      <c r="C85" s="109">
        <v>24</v>
      </c>
      <c r="D85" s="92" t="s">
        <v>41</v>
      </c>
      <c r="E85" s="109">
        <v>5</v>
      </c>
      <c r="F85" s="94" t="s">
        <v>414</v>
      </c>
      <c r="G85" s="23" t="str">
        <f t="shared" si="0"/>
        <v>IHM4B3</v>
      </c>
      <c r="H85" s="23">
        <f t="shared" si="1"/>
        <v>12</v>
      </c>
      <c r="I85" s="24" t="str">
        <f t="shared" si="2"/>
        <v>HSP4B1</v>
      </c>
      <c r="J85" s="24">
        <f t="shared" si="3"/>
        <v>-12</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row>
    <row r="86" spans="1:118" s="25" customFormat="1" ht="11.4" customHeight="1">
      <c r="A86" s="91" t="s">
        <v>470</v>
      </c>
      <c r="B86" s="92" t="s">
        <v>37</v>
      </c>
      <c r="C86" s="109">
        <v>21</v>
      </c>
      <c r="D86" s="92" t="s">
        <v>653</v>
      </c>
      <c r="E86" s="109">
        <v>9</v>
      </c>
      <c r="F86" s="94" t="s">
        <v>422</v>
      </c>
      <c r="G86" s="23" t="str">
        <f t="shared" si="0"/>
        <v>JUD4B2</v>
      </c>
      <c r="H86" s="23">
        <f t="shared" si="1"/>
        <v>12</v>
      </c>
      <c r="I86" s="24" t="str">
        <f t="shared" si="2"/>
        <v>TRN4B1</v>
      </c>
      <c r="J86" s="24">
        <f t="shared" si="3"/>
        <v>-12</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row>
    <row r="87" spans="1:118" s="25" customFormat="1" ht="11.4" customHeight="1">
      <c r="A87" s="91" t="s">
        <v>470</v>
      </c>
      <c r="B87" s="92" t="s">
        <v>45</v>
      </c>
      <c r="C87" s="109">
        <v>6</v>
      </c>
      <c r="D87" s="92" t="s">
        <v>309</v>
      </c>
      <c r="E87" s="109">
        <v>26</v>
      </c>
      <c r="F87" s="94" t="s">
        <v>423</v>
      </c>
      <c r="G87" s="23" t="str">
        <f t="shared" si="0"/>
        <v>SCL4B1</v>
      </c>
      <c r="H87" s="23">
        <f t="shared" si="1"/>
        <v>12</v>
      </c>
      <c r="I87" s="24" t="str">
        <f t="shared" si="2"/>
        <v>SPC4B1</v>
      </c>
      <c r="J87" s="24">
        <f t="shared" si="3"/>
        <v>-12</v>
      </c>
      <c r="K87" s="24" t="str">
        <f t="shared" si="4"/>
        <v/>
      </c>
      <c r="L87" s="24" t="str">
        <f t="shared" si="5"/>
        <v/>
      </c>
      <c r="M87" s="21" t="str">
        <f t="shared" si="6"/>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row>
    <row r="88" spans="1:118" s="25" customFormat="1" ht="11.4" customHeight="1">
      <c r="A88" s="91" t="s">
        <v>470</v>
      </c>
      <c r="B88" s="92" t="s">
        <v>655</v>
      </c>
      <c r="C88" s="109">
        <v>8</v>
      </c>
      <c r="D88" s="92" t="s">
        <v>42</v>
      </c>
      <c r="E88" s="109">
        <v>14</v>
      </c>
      <c r="F88" s="94" t="s">
        <v>425</v>
      </c>
      <c r="G88" s="23" t="str">
        <f t="shared" si="0"/>
        <v>SJN4B1</v>
      </c>
      <c r="H88" s="23">
        <f t="shared" si="1"/>
        <v>6</v>
      </c>
      <c r="I88" s="24" t="str">
        <f t="shared" si="2"/>
        <v>STM4B3</v>
      </c>
      <c r="J88" s="24">
        <f t="shared" si="3"/>
        <v>-6</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row>
    <row r="89" spans="1:118" s="25" customFormat="1" ht="11.4" customHeight="1">
      <c r="A89" s="91" t="s">
        <v>595</v>
      </c>
      <c r="B89" s="92" t="s">
        <v>49</v>
      </c>
      <c r="C89" s="109">
        <v>27</v>
      </c>
      <c r="D89" s="92" t="s">
        <v>46</v>
      </c>
      <c r="E89" s="109">
        <v>15</v>
      </c>
      <c r="F89" s="94" t="s">
        <v>418</v>
      </c>
      <c r="G89" s="23" t="str">
        <f t="shared" si="0"/>
        <v>BRG4B2</v>
      </c>
      <c r="H89" s="23">
        <f t="shared" si="1"/>
        <v>12</v>
      </c>
      <c r="I89" s="24" t="str">
        <f t="shared" si="2"/>
        <v>IHM4B2</v>
      </c>
      <c r="J89" s="24">
        <f t="shared" si="3"/>
        <v>-12</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row>
    <row r="90" spans="1:118" s="25" customFormat="1" ht="11.4" customHeight="1">
      <c r="A90" s="91" t="s">
        <v>595</v>
      </c>
      <c r="B90" s="92" t="s">
        <v>52</v>
      </c>
      <c r="C90" s="109">
        <v>30</v>
      </c>
      <c r="D90" s="92" t="s">
        <v>215</v>
      </c>
      <c r="E90" s="109">
        <v>14</v>
      </c>
      <c r="F90" s="94" t="s">
        <v>410</v>
      </c>
      <c r="G90" s="23" t="str">
        <f t="shared" si="0"/>
        <v>CTK4B1</v>
      </c>
      <c r="H90" s="23">
        <f t="shared" si="1"/>
        <v>12</v>
      </c>
      <c r="I90" s="24" t="str">
        <f t="shared" si="2"/>
        <v>NDA4B1</v>
      </c>
      <c r="J90" s="24">
        <f t="shared" si="3"/>
        <v>-12</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row>
    <row r="91" spans="1:118" s="25" customFormat="1" ht="11.4" customHeight="1">
      <c r="A91" s="91" t="s">
        <v>595</v>
      </c>
      <c r="B91" s="92" t="s">
        <v>310</v>
      </c>
      <c r="C91" s="109">
        <v>17</v>
      </c>
      <c r="D91" s="92" t="s">
        <v>43</v>
      </c>
      <c r="E91" s="109">
        <v>17</v>
      </c>
      <c r="F91" s="94" t="s">
        <v>421</v>
      </c>
      <c r="G91" s="23" t="str">
        <f t="shared" si="0"/>
        <v/>
      </c>
      <c r="H91" s="23">
        <f t="shared" si="1"/>
        <v>0</v>
      </c>
      <c r="I91" s="24" t="str">
        <f t="shared" si="2"/>
        <v/>
      </c>
      <c r="J91" s="24">
        <f t="shared" si="3"/>
        <v>0</v>
      </c>
      <c r="K91" s="24" t="str">
        <f t="shared" si="4"/>
        <v>JOE4B2</v>
      </c>
      <c r="L91" s="24" t="str">
        <f t="shared" si="5"/>
        <v>IHM4B1</v>
      </c>
      <c r="M91" s="21" t="str">
        <f t="shared" si="6"/>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row>
    <row r="92" spans="1:118" s="25" customFormat="1" ht="11.4" customHeight="1">
      <c r="A92" s="91" t="s">
        <v>595</v>
      </c>
      <c r="B92" s="92" t="s">
        <v>50</v>
      </c>
      <c r="C92" s="109">
        <v>13</v>
      </c>
      <c r="D92" s="92" t="s">
        <v>47</v>
      </c>
      <c r="E92" s="109">
        <v>16</v>
      </c>
      <c r="F92" s="94" t="s">
        <v>415</v>
      </c>
      <c r="G92" s="23" t="str">
        <f t="shared" si="0"/>
        <v>CTK4B2</v>
      </c>
      <c r="H92" s="23">
        <f t="shared" si="1"/>
        <v>3</v>
      </c>
      <c r="I92" s="24" t="str">
        <f t="shared" si="2"/>
        <v>OLA4B2</v>
      </c>
      <c r="J92" s="24">
        <f t="shared" si="3"/>
        <v>-3</v>
      </c>
      <c r="K92" s="24" t="str">
        <f t="shared" si="4"/>
        <v/>
      </c>
      <c r="L92" s="24" t="str">
        <f t="shared" si="5"/>
        <v/>
      </c>
      <c r="M92" s="21" t="str">
        <f t="shared" si="6"/>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row>
    <row r="93" spans="1:118" s="25" customFormat="1" ht="11.4" customHeight="1">
      <c r="A93" s="91" t="s">
        <v>595</v>
      </c>
      <c r="B93" s="92" t="s">
        <v>48</v>
      </c>
      <c r="C93" s="109">
        <v>14</v>
      </c>
      <c r="D93" s="92" t="s">
        <v>39</v>
      </c>
      <c r="E93" s="109">
        <v>9</v>
      </c>
      <c r="F93" s="94" t="s">
        <v>425</v>
      </c>
      <c r="G93" s="23" t="str">
        <f t="shared" si="0"/>
        <v>STM4B2</v>
      </c>
      <c r="H93" s="23">
        <f t="shared" si="1"/>
        <v>5</v>
      </c>
      <c r="I93" s="24" t="str">
        <f t="shared" si="2"/>
        <v>SPC4B2</v>
      </c>
      <c r="J93" s="24">
        <f t="shared" si="3"/>
        <v>-5</v>
      </c>
      <c r="K93" s="24" t="str">
        <f t="shared" si="4"/>
        <v/>
      </c>
      <c r="L93" s="24" t="str">
        <f t="shared" si="5"/>
        <v/>
      </c>
      <c r="M93" s="21" t="str">
        <f t="shared" si="6"/>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row>
    <row r="94" spans="1:118" s="25" customFormat="1" ht="11.4" customHeight="1">
      <c r="A94" s="91" t="s">
        <v>596</v>
      </c>
      <c r="B94" s="92" t="s">
        <v>269</v>
      </c>
      <c r="C94" s="109">
        <v>6</v>
      </c>
      <c r="D94" s="92" t="s">
        <v>36</v>
      </c>
      <c r="E94" s="109">
        <v>20</v>
      </c>
      <c r="F94" s="94" t="s">
        <v>419</v>
      </c>
      <c r="G94" s="23" t="str">
        <f t="shared" si="0"/>
        <v>OLA4B1</v>
      </c>
      <c r="H94" s="23">
        <f t="shared" si="1"/>
        <v>12</v>
      </c>
      <c r="I94" s="24" t="str">
        <f t="shared" si="2"/>
        <v>SCS4B1</v>
      </c>
      <c r="J94" s="24">
        <f t="shared" si="3"/>
        <v>-12</v>
      </c>
      <c r="K94" s="24" t="str">
        <f t="shared" si="4"/>
        <v/>
      </c>
      <c r="L94" s="24" t="str">
        <f t="shared" si="5"/>
        <v/>
      </c>
      <c r="M94" s="21" t="str">
        <f t="shared" si="6"/>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row>
    <row r="95" spans="1:118" s="25" customFormat="1" ht="11.4" customHeight="1">
      <c r="A95" s="91" t="s">
        <v>596</v>
      </c>
      <c r="B95" s="92" t="s">
        <v>40</v>
      </c>
      <c r="C95" s="109">
        <v>18</v>
      </c>
      <c r="D95" s="92" t="s">
        <v>53</v>
      </c>
      <c r="E95" s="109">
        <v>25</v>
      </c>
      <c r="F95" s="94" t="s">
        <v>418</v>
      </c>
      <c r="G95" s="23" t="str">
        <f t="shared" si="0"/>
        <v>JUD4B1</v>
      </c>
      <c r="H95" s="23">
        <f t="shared" si="1"/>
        <v>7</v>
      </c>
      <c r="I95" s="24" t="str">
        <f t="shared" si="2"/>
        <v>BRG4B1</v>
      </c>
      <c r="J95" s="24">
        <f t="shared" si="3"/>
        <v>-7</v>
      </c>
      <c r="K95" s="24" t="str">
        <f t="shared" si="4"/>
        <v/>
      </c>
      <c r="L95" s="24" t="str">
        <f t="shared" si="5"/>
        <v/>
      </c>
      <c r="M95" s="21" t="str">
        <f t="shared" si="6"/>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row>
    <row r="96" spans="1:118" s="25" customFormat="1" ht="11.4" customHeight="1">
      <c r="A96" s="91" t="s">
        <v>535</v>
      </c>
      <c r="B96" s="92" t="s">
        <v>52</v>
      </c>
      <c r="C96" s="109">
        <v>14</v>
      </c>
      <c r="D96" s="92" t="s">
        <v>53</v>
      </c>
      <c r="E96" s="109">
        <v>28</v>
      </c>
      <c r="F96" s="94" t="s">
        <v>410</v>
      </c>
      <c r="G96" s="23" t="str">
        <f t="shared" si="0"/>
        <v>JUD4B1</v>
      </c>
      <c r="H96" s="23">
        <f t="shared" si="1"/>
        <v>12</v>
      </c>
      <c r="I96" s="24" t="str">
        <f t="shared" si="2"/>
        <v>CTK4B1</v>
      </c>
      <c r="J96" s="24">
        <f t="shared" si="3"/>
        <v>-12</v>
      </c>
      <c r="K96" s="24" t="str">
        <f t="shared" si="4"/>
        <v/>
      </c>
      <c r="L96" s="24" t="str">
        <f t="shared" si="5"/>
        <v/>
      </c>
      <c r="M96" s="21" t="str">
        <f t="shared" si="6"/>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row>
    <row r="97" spans="1:118" s="25" customFormat="1" ht="11.4" customHeight="1">
      <c r="A97" s="91" t="s">
        <v>535</v>
      </c>
      <c r="B97" s="92" t="s">
        <v>41</v>
      </c>
      <c r="C97" s="109">
        <v>6</v>
      </c>
      <c r="D97" s="92" t="s">
        <v>46</v>
      </c>
      <c r="E97" s="109">
        <v>16</v>
      </c>
      <c r="F97" s="94" t="s">
        <v>413</v>
      </c>
      <c r="G97" s="23" t="str">
        <f t="shared" si="0"/>
        <v>IHM4B2</v>
      </c>
      <c r="H97" s="23">
        <f t="shared" si="1"/>
        <v>10</v>
      </c>
      <c r="I97" s="24" t="str">
        <f t="shared" si="2"/>
        <v>HSP4B1</v>
      </c>
      <c r="J97" s="24">
        <f t="shared" si="3"/>
        <v>-10</v>
      </c>
      <c r="K97" s="24" t="str">
        <f t="shared" si="4"/>
        <v/>
      </c>
      <c r="L97" s="24" t="str">
        <f t="shared" si="5"/>
        <v/>
      </c>
      <c r="M97" s="21" t="str">
        <f t="shared" si="6"/>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row>
    <row r="98" spans="1:118" s="25" customFormat="1" ht="11.4" customHeight="1">
      <c r="A98" s="91" t="s">
        <v>535</v>
      </c>
      <c r="B98" s="92" t="s">
        <v>653</v>
      </c>
      <c r="C98" s="109">
        <v>13</v>
      </c>
      <c r="D98" s="92" t="s">
        <v>652</v>
      </c>
      <c r="E98" s="109">
        <v>24</v>
      </c>
      <c r="F98" s="94" t="s">
        <v>427</v>
      </c>
      <c r="G98" s="23" t="str">
        <f t="shared" si="0"/>
        <v>CTK4B3</v>
      </c>
      <c r="H98" s="23">
        <f t="shared" si="1"/>
        <v>11</v>
      </c>
      <c r="I98" s="24" t="str">
        <f t="shared" si="2"/>
        <v>TRN4B1</v>
      </c>
      <c r="J98" s="24">
        <f t="shared" si="3"/>
        <v>-11</v>
      </c>
      <c r="K98" s="24" t="str">
        <f t="shared" si="4"/>
        <v/>
      </c>
      <c r="L98" s="24" t="str">
        <f t="shared" si="5"/>
        <v/>
      </c>
      <c r="M98" s="21" t="str">
        <f t="shared" si="6"/>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row>
    <row r="99" spans="1:118" s="25" customFormat="1" ht="11.4" customHeight="1">
      <c r="A99" s="91" t="s">
        <v>536</v>
      </c>
      <c r="B99" s="92" t="s">
        <v>47</v>
      </c>
      <c r="C99" s="109">
        <v>25</v>
      </c>
      <c r="D99" s="92" t="s">
        <v>37</v>
      </c>
      <c r="E99" s="109">
        <v>21</v>
      </c>
      <c r="F99" s="94" t="s">
        <v>410</v>
      </c>
      <c r="G99" s="23" t="str">
        <f t="shared" si="0"/>
        <v>CTK4B2</v>
      </c>
      <c r="H99" s="23">
        <f t="shared" si="1"/>
        <v>4</v>
      </c>
      <c r="I99" s="24" t="str">
        <f t="shared" si="2"/>
        <v>JUD4B2</v>
      </c>
      <c r="J99" s="24">
        <f t="shared" si="3"/>
        <v>-4</v>
      </c>
      <c r="K99" s="24" t="str">
        <f t="shared" si="4"/>
        <v/>
      </c>
      <c r="L99" s="24" t="str">
        <f t="shared" si="5"/>
        <v/>
      </c>
      <c r="M99" s="21" t="str">
        <f t="shared" si="6"/>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row>
    <row r="100" spans="1:118" s="25" customFormat="1" ht="11.4" customHeight="1">
      <c r="A100" s="91" t="s">
        <v>536</v>
      </c>
      <c r="B100" s="92" t="s">
        <v>308</v>
      </c>
      <c r="C100" s="109">
        <v>4</v>
      </c>
      <c r="D100" s="92" t="s">
        <v>36</v>
      </c>
      <c r="E100" s="109">
        <v>34</v>
      </c>
      <c r="F100" s="94" t="s">
        <v>413</v>
      </c>
      <c r="G100" s="23" t="str">
        <f t="shared" si="0"/>
        <v>OLA4B1</v>
      </c>
      <c r="H100" s="23">
        <f t="shared" si="1"/>
        <v>12</v>
      </c>
      <c r="I100" s="24" t="str">
        <f t="shared" si="2"/>
        <v>HSP4B2</v>
      </c>
      <c r="J100" s="24">
        <f t="shared" si="3"/>
        <v>-12</v>
      </c>
      <c r="K100" s="24" t="str">
        <f t="shared" si="4"/>
        <v/>
      </c>
      <c r="L100" s="24" t="str">
        <f t="shared" si="5"/>
        <v/>
      </c>
      <c r="M100" s="21" t="str">
        <f t="shared" si="6"/>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row>
    <row r="101" spans="1:118" s="25" customFormat="1" ht="11.4" customHeight="1">
      <c r="A101" s="91" t="s">
        <v>562</v>
      </c>
      <c r="B101" s="92" t="s">
        <v>43</v>
      </c>
      <c r="C101" s="109">
        <v>11</v>
      </c>
      <c r="D101" s="92" t="s">
        <v>309</v>
      </c>
      <c r="E101" s="109">
        <v>10</v>
      </c>
      <c r="F101" s="94" t="s">
        <v>414</v>
      </c>
      <c r="G101" s="23" t="str">
        <f t="shared" si="0"/>
        <v>IHM4B1</v>
      </c>
      <c r="H101" s="23">
        <f t="shared" si="1"/>
        <v>1</v>
      </c>
      <c r="I101" s="24" t="str">
        <f t="shared" si="2"/>
        <v>SCL4B1</v>
      </c>
      <c r="J101" s="24">
        <f t="shared" si="3"/>
        <v>-1</v>
      </c>
      <c r="K101" s="24" t="str">
        <f t="shared" si="4"/>
        <v/>
      </c>
      <c r="L101" s="24" t="str">
        <f t="shared" si="5"/>
        <v/>
      </c>
      <c r="M101" s="21" t="str">
        <f t="shared" si="6"/>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row>
    <row r="102" spans="1:118" s="25" customFormat="1" ht="11.4" customHeight="1">
      <c r="A102" s="91" t="s">
        <v>562</v>
      </c>
      <c r="B102" s="92" t="s">
        <v>44</v>
      </c>
      <c r="C102" s="109">
        <v>30</v>
      </c>
      <c r="D102" s="92" t="s">
        <v>215</v>
      </c>
      <c r="E102" s="109">
        <v>19</v>
      </c>
      <c r="F102" s="94" t="s">
        <v>421</v>
      </c>
      <c r="G102" s="23" t="str">
        <f t="shared" si="0"/>
        <v>JOE4B1</v>
      </c>
      <c r="H102" s="23">
        <f t="shared" si="1"/>
        <v>11</v>
      </c>
      <c r="I102" s="24" t="str">
        <f t="shared" si="2"/>
        <v>NDA4B1</v>
      </c>
      <c r="J102" s="24">
        <f t="shared" si="3"/>
        <v>-11</v>
      </c>
      <c r="K102" s="24" t="str">
        <f t="shared" si="4"/>
        <v/>
      </c>
      <c r="L102" s="24" t="str">
        <f t="shared" si="5"/>
        <v/>
      </c>
      <c r="M102" s="21" t="str">
        <f t="shared" si="6"/>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row>
    <row r="103" spans="1:118" s="25" customFormat="1" ht="11.4" customHeight="1">
      <c r="A103" s="91" t="s">
        <v>562</v>
      </c>
      <c r="B103" s="92" t="s">
        <v>269</v>
      </c>
      <c r="C103" s="109">
        <v>21</v>
      </c>
      <c r="D103" s="92" t="s">
        <v>50</v>
      </c>
      <c r="E103" s="109">
        <v>20</v>
      </c>
      <c r="F103" s="94" t="s">
        <v>419</v>
      </c>
      <c r="G103" s="23" t="str">
        <f t="shared" si="0"/>
        <v>SCS4B1</v>
      </c>
      <c r="H103" s="23">
        <f t="shared" si="1"/>
        <v>1</v>
      </c>
      <c r="I103" s="24" t="str">
        <f t="shared" si="2"/>
        <v>OLA4B2</v>
      </c>
      <c r="J103" s="24">
        <f t="shared" si="3"/>
        <v>-1</v>
      </c>
      <c r="K103" s="24" t="str">
        <f t="shared" si="4"/>
        <v/>
      </c>
      <c r="L103" s="24" t="str">
        <f t="shared" si="5"/>
        <v/>
      </c>
      <c r="M103" s="21" t="str">
        <f t="shared" si="6"/>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row>
    <row r="104" spans="1:118" s="25" customFormat="1" ht="11.4" customHeight="1">
      <c r="A104" s="91" t="s">
        <v>562</v>
      </c>
      <c r="B104" s="92" t="s">
        <v>42</v>
      </c>
      <c r="C104" s="109">
        <v>11</v>
      </c>
      <c r="D104" s="92" t="s">
        <v>310</v>
      </c>
      <c r="E104" s="109">
        <v>19</v>
      </c>
      <c r="F104" s="94" t="s">
        <v>420</v>
      </c>
      <c r="G104" s="23" t="str">
        <f t="shared" si="0"/>
        <v>JOE4B2</v>
      </c>
      <c r="H104" s="23">
        <f t="shared" si="1"/>
        <v>8</v>
      </c>
      <c r="I104" s="24" t="str">
        <f t="shared" si="2"/>
        <v>SJN4B1</v>
      </c>
      <c r="J104" s="24">
        <f t="shared" si="3"/>
        <v>-8</v>
      </c>
      <c r="K104" s="24" t="str">
        <f t="shared" si="4"/>
        <v/>
      </c>
      <c r="L104" s="24" t="str">
        <f t="shared" si="5"/>
        <v/>
      </c>
      <c r="M104" s="21" t="str">
        <f t="shared" si="6"/>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row>
    <row r="105" spans="1:118" s="25" customFormat="1" ht="11.4" customHeight="1">
      <c r="A105" s="91" t="s">
        <v>562</v>
      </c>
      <c r="B105" s="92" t="s">
        <v>655</v>
      </c>
      <c r="C105" s="109">
        <v>6</v>
      </c>
      <c r="D105" s="92" t="s">
        <v>651</v>
      </c>
      <c r="E105" s="109">
        <v>22</v>
      </c>
      <c r="F105" s="94" t="s">
        <v>425</v>
      </c>
      <c r="G105" s="23" t="str">
        <f t="shared" ref="G105:G168" si="7">IF(C105&lt;&gt;E105,IF(C105&gt;E105,B105,D105),"")</f>
        <v>IHM4B3</v>
      </c>
      <c r="H105" s="23">
        <f t="shared" ref="H105:H168" si="8">IF(C105&gt;E105,IF(SUM(C105-E105)&gt;12,12,SUM(C105-E105)),IF(SUM(E105-C105)&gt;12,12,SUM(E105-C105)))</f>
        <v>12</v>
      </c>
      <c r="I105" s="24" t="str">
        <f t="shared" ref="I105:I168" si="9">IF(C105&lt;&gt;E105,IF(C105&lt;E105,B105,D105),"")</f>
        <v>STM4B3</v>
      </c>
      <c r="J105" s="24">
        <f t="shared" ref="J105:J168" si="10">IF(C105&lt;E105,IF(SUM(C105-E105)&lt;-12,-12,SUM(C105-E105)),IF(SUM(E105-C105)&lt;-12,-12,SUM(E105-C105)))</f>
        <v>-12</v>
      </c>
      <c r="K105" s="24" t="str">
        <f t="shared" ref="K105:K168" si="11">IF(C105&lt;&gt;0,IF(C105=E105,B105,""),"")</f>
        <v/>
      </c>
      <c r="L105" s="24" t="str">
        <f t="shared" ref="L105:L168" si="12">IF(C105&lt;&gt;0,IF(C105=E105,D105,""),"")</f>
        <v/>
      </c>
      <c r="M105" s="21" t="str">
        <f t="shared" ref="M105:M168" si="13">IF(C105=12,IF(E105=0,D105,""),IF(E105=12,IF(C105=0,B105,""),""))</f>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row>
    <row r="106" spans="1:118" s="25" customFormat="1" ht="11.4" customHeight="1">
      <c r="A106" s="91" t="s">
        <v>563</v>
      </c>
      <c r="B106" s="92" t="s">
        <v>40</v>
      </c>
      <c r="C106" s="109">
        <v>27</v>
      </c>
      <c r="D106" s="92" t="s">
        <v>48</v>
      </c>
      <c r="E106" s="109">
        <v>12</v>
      </c>
      <c r="F106" s="94" t="s">
        <v>418</v>
      </c>
      <c r="G106" s="23" t="str">
        <f t="shared" si="7"/>
        <v>BRG4B1</v>
      </c>
      <c r="H106" s="23">
        <f t="shared" si="8"/>
        <v>12</v>
      </c>
      <c r="I106" s="24" t="str">
        <f t="shared" si="9"/>
        <v>STM4B2</v>
      </c>
      <c r="J106" s="24">
        <f t="shared" si="10"/>
        <v>-12</v>
      </c>
      <c r="K106" s="24" t="str">
        <f t="shared" si="11"/>
        <v/>
      </c>
      <c r="L106" s="24" t="str">
        <f t="shared" si="12"/>
        <v/>
      </c>
      <c r="M106" s="21" t="str">
        <f t="shared" si="13"/>
        <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row>
    <row r="107" spans="1:118" s="25" customFormat="1" ht="11.4" customHeight="1">
      <c r="A107" s="91" t="s">
        <v>563</v>
      </c>
      <c r="B107" s="92" t="s">
        <v>51</v>
      </c>
      <c r="C107" s="109">
        <v>9</v>
      </c>
      <c r="D107" s="92" t="s">
        <v>45</v>
      </c>
      <c r="E107" s="109">
        <v>15</v>
      </c>
      <c r="F107" s="94" t="s">
        <v>420</v>
      </c>
      <c r="G107" s="23" t="str">
        <f t="shared" si="7"/>
        <v>SPC4B1</v>
      </c>
      <c r="H107" s="23">
        <f t="shared" si="8"/>
        <v>6</v>
      </c>
      <c r="I107" s="24" t="str">
        <f t="shared" si="9"/>
        <v>SJN4B2</v>
      </c>
      <c r="J107" s="24">
        <f t="shared" si="10"/>
        <v>-6</v>
      </c>
      <c r="K107" s="24" t="str">
        <f t="shared" si="11"/>
        <v/>
      </c>
      <c r="L107" s="24" t="str">
        <f t="shared" si="12"/>
        <v/>
      </c>
      <c r="M107" s="21" t="str">
        <f t="shared" si="13"/>
        <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row>
    <row r="108" spans="1:118" s="25" customFormat="1" ht="11.4" customHeight="1">
      <c r="A108" s="91" t="s">
        <v>563</v>
      </c>
      <c r="B108" s="92" t="s">
        <v>39</v>
      </c>
      <c r="C108" s="109">
        <v>14</v>
      </c>
      <c r="D108" s="92" t="s">
        <v>654</v>
      </c>
      <c r="E108" s="109">
        <v>27</v>
      </c>
      <c r="F108" s="94" t="s">
        <v>423</v>
      </c>
      <c r="G108" s="23" t="str">
        <f t="shared" si="7"/>
        <v>BRG4B3</v>
      </c>
      <c r="H108" s="23">
        <f t="shared" si="8"/>
        <v>12</v>
      </c>
      <c r="I108" s="24" t="str">
        <f t="shared" si="9"/>
        <v>SPC4B2</v>
      </c>
      <c r="J108" s="24">
        <f t="shared" si="10"/>
        <v>-12</v>
      </c>
      <c r="K108" s="24" t="str">
        <f t="shared" si="11"/>
        <v/>
      </c>
      <c r="L108" s="24" t="str">
        <f t="shared" si="12"/>
        <v/>
      </c>
      <c r="M108" s="21" t="str">
        <f t="shared" si="13"/>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row>
    <row r="109" spans="1:118" ht="11.4" customHeight="1">
      <c r="A109" s="91" t="s">
        <v>563</v>
      </c>
      <c r="B109" s="92" t="s">
        <v>38</v>
      </c>
      <c r="C109" s="109">
        <v>13</v>
      </c>
      <c r="D109" s="92" t="s">
        <v>49</v>
      </c>
      <c r="E109" s="109">
        <v>18</v>
      </c>
      <c r="F109" s="94" t="s">
        <v>425</v>
      </c>
      <c r="G109" s="23" t="str">
        <f t="shared" si="7"/>
        <v>BRG4B2</v>
      </c>
      <c r="H109" s="23">
        <f t="shared" si="8"/>
        <v>5</v>
      </c>
      <c r="I109" s="24" t="str">
        <f t="shared" si="9"/>
        <v>STM4B1</v>
      </c>
      <c r="J109" s="24">
        <f t="shared" si="10"/>
        <v>-5</v>
      </c>
      <c r="K109" s="24" t="str">
        <f t="shared" si="11"/>
        <v/>
      </c>
      <c r="L109" s="24" t="str">
        <f t="shared" si="12"/>
        <v/>
      </c>
      <c r="M109" s="21" t="str">
        <f t="shared" si="13"/>
        <v/>
      </c>
    </row>
    <row r="110" spans="1:118" ht="11.4" customHeight="1">
      <c r="A110" s="91" t="s">
        <v>539</v>
      </c>
      <c r="B110" s="92" t="s">
        <v>41</v>
      </c>
      <c r="C110" s="109">
        <v>16</v>
      </c>
      <c r="D110" s="92" t="s">
        <v>655</v>
      </c>
      <c r="E110" s="109">
        <v>4</v>
      </c>
      <c r="F110" s="94" t="s">
        <v>413</v>
      </c>
      <c r="G110" s="23" t="str">
        <f t="shared" si="7"/>
        <v>HSP4B1</v>
      </c>
      <c r="H110" s="23">
        <f t="shared" si="8"/>
        <v>12</v>
      </c>
      <c r="I110" s="24" t="str">
        <f t="shared" si="9"/>
        <v>STM4B3</v>
      </c>
      <c r="J110" s="24">
        <f t="shared" si="10"/>
        <v>-12</v>
      </c>
      <c r="K110" s="24" t="str">
        <f t="shared" si="11"/>
        <v/>
      </c>
      <c r="L110" s="24" t="str">
        <f t="shared" si="12"/>
        <v/>
      </c>
      <c r="M110" s="21" t="str">
        <f t="shared" si="13"/>
        <v/>
      </c>
    </row>
    <row r="111" spans="1:118" ht="11.4" customHeight="1">
      <c r="A111" s="91" t="s">
        <v>564</v>
      </c>
      <c r="B111" s="92" t="s">
        <v>308</v>
      </c>
      <c r="C111" s="109">
        <v>4</v>
      </c>
      <c r="D111" s="92" t="s">
        <v>50</v>
      </c>
      <c r="E111" s="109">
        <v>24</v>
      </c>
      <c r="F111" s="94" t="s">
        <v>413</v>
      </c>
      <c r="G111" s="23" t="str">
        <f t="shared" si="7"/>
        <v>OLA4B2</v>
      </c>
      <c r="H111" s="23">
        <f t="shared" si="8"/>
        <v>12</v>
      </c>
      <c r="I111" s="24" t="str">
        <f t="shared" si="9"/>
        <v>HSP4B2</v>
      </c>
      <c r="J111" s="24">
        <f t="shared" si="10"/>
        <v>-12</v>
      </c>
      <c r="K111" s="24" t="str">
        <f t="shared" si="11"/>
        <v/>
      </c>
      <c r="L111" s="24" t="str">
        <f t="shared" si="12"/>
        <v/>
      </c>
      <c r="M111" s="21" t="str">
        <f t="shared" si="13"/>
        <v/>
      </c>
    </row>
    <row r="112" spans="1:118" ht="11.4" customHeight="1">
      <c r="A112" s="91" t="s">
        <v>564</v>
      </c>
      <c r="B112" s="92" t="s">
        <v>53</v>
      </c>
      <c r="C112" s="109">
        <v>18</v>
      </c>
      <c r="D112" s="92" t="s">
        <v>44</v>
      </c>
      <c r="E112" s="109">
        <v>20</v>
      </c>
      <c r="F112" s="94" t="s">
        <v>422</v>
      </c>
      <c r="G112" s="23" t="str">
        <f t="shared" si="7"/>
        <v>JOE4B1</v>
      </c>
      <c r="H112" s="23">
        <f t="shared" si="8"/>
        <v>2</v>
      </c>
      <c r="I112" s="24" t="str">
        <f t="shared" si="9"/>
        <v>JUD4B1</v>
      </c>
      <c r="J112" s="24">
        <f t="shared" si="10"/>
        <v>-2</v>
      </c>
      <c r="K112" s="24" t="str">
        <f t="shared" si="11"/>
        <v/>
      </c>
      <c r="L112" s="24" t="str">
        <f t="shared" si="12"/>
        <v/>
      </c>
      <c r="M112" s="21" t="str">
        <f t="shared" si="13"/>
        <v/>
      </c>
    </row>
    <row r="113" spans="1:13" ht="11.4" customHeight="1">
      <c r="A113" s="91" t="s">
        <v>564</v>
      </c>
      <c r="B113" s="92" t="s">
        <v>36</v>
      </c>
      <c r="C113" s="109">
        <v>17</v>
      </c>
      <c r="D113" s="92" t="s">
        <v>38</v>
      </c>
      <c r="E113" s="109">
        <v>14</v>
      </c>
      <c r="F113" s="94" t="s">
        <v>415</v>
      </c>
      <c r="G113" s="23" t="str">
        <f t="shared" si="7"/>
        <v>OLA4B1</v>
      </c>
      <c r="H113" s="23">
        <f t="shared" si="8"/>
        <v>3</v>
      </c>
      <c r="I113" s="24" t="str">
        <f t="shared" si="9"/>
        <v>STM4B1</v>
      </c>
      <c r="J113" s="24">
        <f t="shared" si="10"/>
        <v>-3</v>
      </c>
      <c r="K113" s="24" t="str">
        <f t="shared" si="11"/>
        <v/>
      </c>
      <c r="L113" s="24" t="str">
        <f t="shared" si="12"/>
        <v/>
      </c>
      <c r="M113" s="21" t="str">
        <f t="shared" si="13"/>
        <v/>
      </c>
    </row>
    <row r="114" spans="1:13" ht="11.4" customHeight="1">
      <c r="A114" s="91" t="s">
        <v>564</v>
      </c>
      <c r="B114" s="92" t="s">
        <v>48</v>
      </c>
      <c r="C114" s="109">
        <v>10</v>
      </c>
      <c r="D114" s="92" t="s">
        <v>52</v>
      </c>
      <c r="E114" s="109">
        <v>17</v>
      </c>
      <c r="F114" s="94" t="s">
        <v>425</v>
      </c>
      <c r="G114" s="23" t="str">
        <f t="shared" si="7"/>
        <v>CTK4B1</v>
      </c>
      <c r="H114" s="23">
        <f t="shared" si="8"/>
        <v>7</v>
      </c>
      <c r="I114" s="24" t="str">
        <f t="shared" si="9"/>
        <v>STM4B2</v>
      </c>
      <c r="J114" s="24">
        <f t="shared" si="10"/>
        <v>-7</v>
      </c>
      <c r="K114" s="24" t="str">
        <f t="shared" si="11"/>
        <v/>
      </c>
      <c r="L114" s="24" t="str">
        <f t="shared" si="12"/>
        <v/>
      </c>
      <c r="M114" s="21" t="str">
        <f t="shared" si="13"/>
        <v/>
      </c>
    </row>
    <row r="115" spans="1:13" ht="11.4" customHeight="1">
      <c r="A115" s="91" t="s">
        <v>564</v>
      </c>
      <c r="B115" s="92" t="s">
        <v>43</v>
      </c>
      <c r="C115" s="109">
        <v>21</v>
      </c>
      <c r="D115" s="92" t="s">
        <v>51</v>
      </c>
      <c r="E115" s="109">
        <v>15</v>
      </c>
      <c r="F115" s="94" t="s">
        <v>414</v>
      </c>
      <c r="G115" s="23" t="str">
        <f t="shared" si="7"/>
        <v>IHM4B1</v>
      </c>
      <c r="H115" s="23">
        <f t="shared" si="8"/>
        <v>6</v>
      </c>
      <c r="I115" s="24" t="str">
        <f t="shared" si="9"/>
        <v>SJN4B2</v>
      </c>
      <c r="J115" s="24">
        <f t="shared" si="10"/>
        <v>-6</v>
      </c>
      <c r="K115" s="24" t="str">
        <f t="shared" si="11"/>
        <v/>
      </c>
      <c r="L115" s="24" t="str">
        <f t="shared" si="12"/>
        <v/>
      </c>
      <c r="M115" s="21" t="str">
        <f t="shared" si="13"/>
        <v/>
      </c>
    </row>
    <row r="116" spans="1:13" ht="11.4" customHeight="1">
      <c r="A116" s="91" t="s">
        <v>565</v>
      </c>
      <c r="B116" s="92" t="s">
        <v>49</v>
      </c>
      <c r="C116" s="109">
        <v>27</v>
      </c>
      <c r="D116" s="92" t="s">
        <v>39</v>
      </c>
      <c r="E116" s="109">
        <v>13</v>
      </c>
      <c r="F116" s="94" t="s">
        <v>418</v>
      </c>
      <c r="G116" s="23" t="str">
        <f t="shared" si="7"/>
        <v>BRG4B2</v>
      </c>
      <c r="H116" s="23">
        <f t="shared" si="8"/>
        <v>12</v>
      </c>
      <c r="I116" s="24" t="str">
        <f t="shared" si="9"/>
        <v>SPC4B2</v>
      </c>
      <c r="J116" s="24">
        <f t="shared" si="10"/>
        <v>-12</v>
      </c>
      <c r="K116" s="24" t="str">
        <f t="shared" si="11"/>
        <v/>
      </c>
      <c r="L116" s="24" t="str">
        <f t="shared" si="12"/>
        <v/>
      </c>
      <c r="M116" s="21" t="str">
        <f t="shared" si="13"/>
        <v/>
      </c>
    </row>
    <row r="117" spans="1:13" ht="11.4" customHeight="1">
      <c r="A117" s="91" t="s">
        <v>565</v>
      </c>
      <c r="B117" s="92" t="s">
        <v>46</v>
      </c>
      <c r="C117" s="109">
        <v>20</v>
      </c>
      <c r="D117" s="92" t="s">
        <v>653</v>
      </c>
      <c r="E117" s="109">
        <v>8</v>
      </c>
      <c r="F117" s="94" t="s">
        <v>414</v>
      </c>
      <c r="G117" s="23" t="str">
        <f t="shared" si="7"/>
        <v>IHM4B2</v>
      </c>
      <c r="H117" s="23">
        <f t="shared" si="8"/>
        <v>12</v>
      </c>
      <c r="I117" s="24" t="str">
        <f t="shared" si="9"/>
        <v>TRN4B1</v>
      </c>
      <c r="J117" s="24">
        <f t="shared" si="10"/>
        <v>-12</v>
      </c>
      <c r="K117" s="24" t="str">
        <f t="shared" si="11"/>
        <v/>
      </c>
      <c r="L117" s="24" t="str">
        <f t="shared" si="12"/>
        <v/>
      </c>
      <c r="M117" s="21" t="str">
        <f t="shared" si="13"/>
        <v/>
      </c>
    </row>
    <row r="118" spans="1:13" ht="11.4" customHeight="1">
      <c r="A118" s="91" t="s">
        <v>565</v>
      </c>
      <c r="B118" s="92" t="s">
        <v>310</v>
      </c>
      <c r="C118" s="109">
        <v>25</v>
      </c>
      <c r="D118" s="92" t="s">
        <v>309</v>
      </c>
      <c r="E118" s="109">
        <v>17</v>
      </c>
      <c r="F118" s="94" t="s">
        <v>421</v>
      </c>
      <c r="G118" s="23" t="str">
        <f t="shared" si="7"/>
        <v>JOE4B2</v>
      </c>
      <c r="H118" s="23">
        <f t="shared" si="8"/>
        <v>8</v>
      </c>
      <c r="I118" s="24" t="str">
        <f t="shared" si="9"/>
        <v>SCL4B1</v>
      </c>
      <c r="J118" s="24">
        <f t="shared" si="10"/>
        <v>-8</v>
      </c>
      <c r="K118" s="24" t="str">
        <f t="shared" si="11"/>
        <v/>
      </c>
      <c r="L118" s="24" t="str">
        <f t="shared" si="12"/>
        <v/>
      </c>
      <c r="M118" s="21" t="str">
        <f t="shared" si="13"/>
        <v/>
      </c>
    </row>
    <row r="119" spans="1:13" ht="11.4" customHeight="1">
      <c r="A119" s="91" t="s">
        <v>565</v>
      </c>
      <c r="B119" s="92" t="s">
        <v>215</v>
      </c>
      <c r="C119" s="109">
        <v>27</v>
      </c>
      <c r="D119" s="92" t="s">
        <v>42</v>
      </c>
      <c r="E119" s="109">
        <v>19</v>
      </c>
      <c r="F119" s="94" t="s">
        <v>614</v>
      </c>
      <c r="G119" s="23" t="str">
        <f t="shared" si="7"/>
        <v>NDA4B1</v>
      </c>
      <c r="H119" s="23">
        <f t="shared" si="8"/>
        <v>8</v>
      </c>
      <c r="I119" s="24" t="str">
        <f t="shared" si="9"/>
        <v>SJN4B1</v>
      </c>
      <c r="J119" s="24">
        <f t="shared" si="10"/>
        <v>-8</v>
      </c>
      <c r="K119" s="24" t="str">
        <f t="shared" si="11"/>
        <v/>
      </c>
      <c r="L119" s="24" t="str">
        <f t="shared" si="12"/>
        <v/>
      </c>
      <c r="M119" s="21" t="str">
        <f t="shared" si="13"/>
        <v/>
      </c>
    </row>
    <row r="120" spans="1:13" ht="11.4" customHeight="1">
      <c r="A120" s="91" t="s">
        <v>565</v>
      </c>
      <c r="B120" s="92" t="s">
        <v>269</v>
      </c>
      <c r="C120" s="109">
        <v>24</v>
      </c>
      <c r="D120" s="92" t="s">
        <v>37</v>
      </c>
      <c r="E120" s="109">
        <v>27</v>
      </c>
      <c r="F120" s="94" t="s">
        <v>419</v>
      </c>
      <c r="G120" s="23" t="str">
        <f t="shared" si="7"/>
        <v>JUD4B2</v>
      </c>
      <c r="H120" s="23">
        <f t="shared" si="8"/>
        <v>3</v>
      </c>
      <c r="I120" s="24" t="str">
        <f t="shared" si="9"/>
        <v>SCS4B1</v>
      </c>
      <c r="J120" s="24">
        <f t="shared" si="10"/>
        <v>-3</v>
      </c>
      <c r="K120" s="24" t="str">
        <f t="shared" si="11"/>
        <v/>
      </c>
      <c r="L120" s="24" t="str">
        <f t="shared" si="12"/>
        <v/>
      </c>
      <c r="M120" s="21" t="str">
        <f t="shared" si="13"/>
        <v/>
      </c>
    </row>
    <row r="121" spans="1:13" ht="11.4" customHeight="1">
      <c r="A121" s="91" t="s">
        <v>600</v>
      </c>
      <c r="B121" s="92" t="s">
        <v>654</v>
      </c>
      <c r="C121" s="109">
        <v>33</v>
      </c>
      <c r="D121" s="92" t="s">
        <v>45</v>
      </c>
      <c r="E121" s="109">
        <v>7</v>
      </c>
      <c r="F121" s="94" t="s">
        <v>418</v>
      </c>
      <c r="G121" s="23" t="str">
        <f t="shared" si="7"/>
        <v>BRG4B3</v>
      </c>
      <c r="H121" s="23">
        <f t="shared" si="8"/>
        <v>12</v>
      </c>
      <c r="I121" s="24" t="str">
        <f t="shared" si="9"/>
        <v>SPC4B1</v>
      </c>
      <c r="J121" s="24">
        <f t="shared" si="10"/>
        <v>-12</v>
      </c>
      <c r="K121" s="24" t="str">
        <f t="shared" si="11"/>
        <v/>
      </c>
      <c r="L121" s="24" t="str">
        <f t="shared" si="12"/>
        <v/>
      </c>
      <c r="M121" s="21" t="str">
        <f t="shared" si="13"/>
        <v/>
      </c>
    </row>
    <row r="122" spans="1:13" ht="11.4" customHeight="1">
      <c r="A122" s="91" t="s">
        <v>600</v>
      </c>
      <c r="B122" s="92" t="s">
        <v>47</v>
      </c>
      <c r="C122" s="109">
        <v>35</v>
      </c>
      <c r="D122" s="92" t="s">
        <v>651</v>
      </c>
      <c r="E122" s="109">
        <v>11</v>
      </c>
      <c r="F122" s="94" t="s">
        <v>410</v>
      </c>
      <c r="G122" s="23" t="str">
        <f t="shared" si="7"/>
        <v>CTK4B2</v>
      </c>
      <c r="H122" s="23">
        <f t="shared" si="8"/>
        <v>12</v>
      </c>
      <c r="I122" s="24" t="str">
        <f t="shared" si="9"/>
        <v>IHM4B3</v>
      </c>
      <c r="J122" s="24">
        <f t="shared" si="10"/>
        <v>-12</v>
      </c>
      <c r="K122" s="24" t="str">
        <f t="shared" si="11"/>
        <v/>
      </c>
      <c r="L122" s="24" t="str">
        <f t="shared" si="12"/>
        <v/>
      </c>
      <c r="M122" s="21" t="str">
        <f t="shared" si="13"/>
        <v/>
      </c>
    </row>
    <row r="123" spans="1:13" ht="11.4" customHeight="1">
      <c r="A123" s="91" t="s">
        <v>601</v>
      </c>
      <c r="B123" s="92" t="s">
        <v>652</v>
      </c>
      <c r="C123" s="109">
        <v>21</v>
      </c>
      <c r="D123" s="92" t="s">
        <v>40</v>
      </c>
      <c r="E123" s="109">
        <v>31</v>
      </c>
      <c r="F123" s="94" t="s">
        <v>410</v>
      </c>
      <c r="G123" s="23" t="str">
        <f t="shared" si="7"/>
        <v>BRG4B1</v>
      </c>
      <c r="H123" s="23">
        <f t="shared" si="8"/>
        <v>10</v>
      </c>
      <c r="I123" s="24" t="str">
        <f t="shared" si="9"/>
        <v>CTK4B3</v>
      </c>
      <c r="J123" s="24">
        <f t="shared" si="10"/>
        <v>-10</v>
      </c>
      <c r="K123" s="24" t="str">
        <f t="shared" si="11"/>
        <v/>
      </c>
      <c r="L123" s="24" t="str">
        <f t="shared" si="12"/>
        <v/>
      </c>
      <c r="M123" s="21" t="str">
        <f t="shared" si="13"/>
        <v/>
      </c>
    </row>
    <row r="124" spans="1:13" ht="11.4" customHeight="1">
      <c r="A124" s="91" t="s">
        <v>541</v>
      </c>
      <c r="B124" s="92" t="s">
        <v>37</v>
      </c>
      <c r="C124" s="109">
        <v>27</v>
      </c>
      <c r="D124" s="92" t="s">
        <v>308</v>
      </c>
      <c r="E124" s="109">
        <v>22</v>
      </c>
      <c r="F124" s="94" t="s">
        <v>422</v>
      </c>
      <c r="G124" s="23" t="str">
        <f t="shared" si="7"/>
        <v>JUD4B2</v>
      </c>
      <c r="H124" s="23">
        <f t="shared" si="8"/>
        <v>5</v>
      </c>
      <c r="I124" s="24" t="str">
        <f t="shared" si="9"/>
        <v>HSP4B2</v>
      </c>
      <c r="J124" s="24">
        <f t="shared" si="10"/>
        <v>-5</v>
      </c>
      <c r="K124" s="24" t="str">
        <f t="shared" si="11"/>
        <v/>
      </c>
      <c r="L124" s="24" t="str">
        <f t="shared" si="12"/>
        <v/>
      </c>
      <c r="M124" s="21" t="str">
        <f t="shared" si="13"/>
        <v/>
      </c>
    </row>
    <row r="125" spans="1:13" ht="11.4" customHeight="1">
      <c r="A125" s="91" t="s">
        <v>542</v>
      </c>
      <c r="B125" s="92" t="s">
        <v>53</v>
      </c>
      <c r="C125" s="109">
        <v>30</v>
      </c>
      <c r="D125" s="92" t="s">
        <v>42</v>
      </c>
      <c r="E125" s="109">
        <v>19</v>
      </c>
      <c r="F125" s="94" t="s">
        <v>422</v>
      </c>
      <c r="G125" s="23" t="str">
        <f t="shared" si="7"/>
        <v>JUD4B1</v>
      </c>
      <c r="H125" s="23">
        <f t="shared" si="8"/>
        <v>11</v>
      </c>
      <c r="I125" s="24" t="str">
        <f t="shared" si="9"/>
        <v>SJN4B1</v>
      </c>
      <c r="J125" s="24">
        <f t="shared" si="10"/>
        <v>-11</v>
      </c>
      <c r="K125" s="24" t="str">
        <f t="shared" si="11"/>
        <v/>
      </c>
      <c r="L125" s="24" t="str">
        <f t="shared" si="12"/>
        <v/>
      </c>
      <c r="M125" s="21" t="str">
        <f t="shared" si="13"/>
        <v/>
      </c>
    </row>
    <row r="126" spans="1:13" ht="11.4" customHeight="1">
      <c r="A126" s="91" t="s">
        <v>543</v>
      </c>
      <c r="B126" s="92" t="s">
        <v>654</v>
      </c>
      <c r="C126" s="109">
        <v>28</v>
      </c>
      <c r="D126" s="92" t="s">
        <v>43</v>
      </c>
      <c r="E126" s="109">
        <v>13</v>
      </c>
      <c r="F126" s="94" t="s">
        <v>418</v>
      </c>
      <c r="G126" s="23" t="str">
        <f t="shared" si="7"/>
        <v>BRG4B3</v>
      </c>
      <c r="H126" s="23">
        <f t="shared" si="8"/>
        <v>12</v>
      </c>
      <c r="I126" s="24" t="str">
        <f t="shared" si="9"/>
        <v>IHM4B1</v>
      </c>
      <c r="J126" s="24">
        <f t="shared" si="10"/>
        <v>-12</v>
      </c>
      <c r="K126" s="24" t="str">
        <f t="shared" si="11"/>
        <v/>
      </c>
      <c r="L126" s="24" t="str">
        <f t="shared" si="12"/>
        <v/>
      </c>
      <c r="M126" s="21" t="str">
        <f t="shared" si="13"/>
        <v/>
      </c>
    </row>
    <row r="127" spans="1:13" ht="11.4" customHeight="1">
      <c r="A127" s="91" t="s">
        <v>543</v>
      </c>
      <c r="B127" s="92" t="s">
        <v>215</v>
      </c>
      <c r="C127" s="109">
        <v>17</v>
      </c>
      <c r="D127" s="92" t="s">
        <v>652</v>
      </c>
      <c r="E127" s="109">
        <v>26</v>
      </c>
      <c r="F127" s="94" t="s">
        <v>530</v>
      </c>
      <c r="G127" s="23" t="str">
        <f t="shared" si="7"/>
        <v>CTK4B3</v>
      </c>
      <c r="H127" s="23">
        <f t="shared" si="8"/>
        <v>9</v>
      </c>
      <c r="I127" s="24" t="str">
        <f t="shared" si="9"/>
        <v>NDA4B1</v>
      </c>
      <c r="J127" s="24">
        <f t="shared" si="10"/>
        <v>-9</v>
      </c>
      <c r="K127" s="24" t="str">
        <f t="shared" si="11"/>
        <v/>
      </c>
      <c r="L127" s="24" t="str">
        <f t="shared" si="12"/>
        <v/>
      </c>
      <c r="M127" s="21" t="str">
        <f t="shared" si="13"/>
        <v/>
      </c>
    </row>
    <row r="128" spans="1:13" ht="11.4" customHeight="1">
      <c r="A128" s="91" t="s">
        <v>543</v>
      </c>
      <c r="B128" s="92" t="s">
        <v>50</v>
      </c>
      <c r="C128" s="109">
        <v>24</v>
      </c>
      <c r="D128" s="92" t="s">
        <v>38</v>
      </c>
      <c r="E128" s="109">
        <v>21</v>
      </c>
      <c r="F128" s="94" t="s">
        <v>415</v>
      </c>
      <c r="G128" s="23" t="str">
        <f t="shared" si="7"/>
        <v>OLA4B2</v>
      </c>
      <c r="H128" s="23">
        <f t="shared" si="8"/>
        <v>3</v>
      </c>
      <c r="I128" s="24" t="str">
        <f t="shared" si="9"/>
        <v>STM4B1</v>
      </c>
      <c r="J128" s="24">
        <f t="shared" si="10"/>
        <v>-3</v>
      </c>
      <c r="K128" s="24" t="str">
        <f t="shared" si="11"/>
        <v/>
      </c>
      <c r="L128" s="24" t="str">
        <f t="shared" si="12"/>
        <v/>
      </c>
      <c r="M128" s="21" t="str">
        <f t="shared" si="13"/>
        <v/>
      </c>
    </row>
    <row r="129" spans="1:13" ht="11.4" customHeight="1">
      <c r="A129" s="91" t="s">
        <v>543</v>
      </c>
      <c r="B129" s="92" t="s">
        <v>51</v>
      </c>
      <c r="C129" s="109">
        <v>12</v>
      </c>
      <c r="D129" s="92" t="s">
        <v>310</v>
      </c>
      <c r="E129" s="109">
        <v>18</v>
      </c>
      <c r="F129" s="94" t="s">
        <v>420</v>
      </c>
      <c r="G129" s="23" t="str">
        <f t="shared" si="7"/>
        <v>JOE4B2</v>
      </c>
      <c r="H129" s="23">
        <f t="shared" si="8"/>
        <v>6</v>
      </c>
      <c r="I129" s="24" t="str">
        <f t="shared" si="9"/>
        <v>SJN4B2</v>
      </c>
      <c r="J129" s="24">
        <f t="shared" si="10"/>
        <v>-6</v>
      </c>
      <c r="K129" s="24" t="str">
        <f t="shared" si="11"/>
        <v/>
      </c>
      <c r="L129" s="24" t="str">
        <f t="shared" si="12"/>
        <v/>
      </c>
      <c r="M129" s="21" t="str">
        <f t="shared" si="13"/>
        <v/>
      </c>
    </row>
    <row r="130" spans="1:13" ht="11.4" customHeight="1">
      <c r="A130" s="91" t="s">
        <v>543</v>
      </c>
      <c r="B130" s="92" t="s">
        <v>48</v>
      </c>
      <c r="C130" s="109">
        <v>15</v>
      </c>
      <c r="D130" s="92" t="s">
        <v>44</v>
      </c>
      <c r="E130" s="109">
        <v>27</v>
      </c>
      <c r="F130" s="94" t="s">
        <v>425</v>
      </c>
      <c r="G130" s="23" t="str">
        <f t="shared" si="7"/>
        <v>JOE4B1</v>
      </c>
      <c r="H130" s="23">
        <f t="shared" si="8"/>
        <v>12</v>
      </c>
      <c r="I130" s="24" t="str">
        <f t="shared" si="9"/>
        <v>STM4B2</v>
      </c>
      <c r="J130" s="24">
        <f t="shared" si="10"/>
        <v>-12</v>
      </c>
      <c r="K130" s="24" t="str">
        <f t="shared" si="11"/>
        <v/>
      </c>
      <c r="L130" s="24" t="str">
        <f t="shared" si="12"/>
        <v/>
      </c>
      <c r="M130" s="21" t="str">
        <f t="shared" si="13"/>
        <v/>
      </c>
    </row>
    <row r="131" spans="1:13" ht="11.4" customHeight="1">
      <c r="A131" s="91" t="s">
        <v>543</v>
      </c>
      <c r="B131" s="92" t="s">
        <v>39</v>
      </c>
      <c r="C131" s="109">
        <v>9</v>
      </c>
      <c r="D131" s="92" t="s">
        <v>36</v>
      </c>
      <c r="E131" s="109">
        <v>40</v>
      </c>
      <c r="F131" s="94" t="s">
        <v>566</v>
      </c>
      <c r="G131" s="23" t="str">
        <f t="shared" si="7"/>
        <v>OLA4B1</v>
      </c>
      <c r="H131" s="23">
        <f t="shared" si="8"/>
        <v>12</v>
      </c>
      <c r="I131" s="24" t="str">
        <f t="shared" si="9"/>
        <v>SPC4B2</v>
      </c>
      <c r="J131" s="24">
        <f t="shared" si="10"/>
        <v>-12</v>
      </c>
      <c r="K131" s="24" t="str">
        <f t="shared" si="11"/>
        <v/>
      </c>
      <c r="L131" s="24" t="str">
        <f t="shared" si="12"/>
        <v/>
      </c>
      <c r="M131" s="21" t="str">
        <f t="shared" si="13"/>
        <v/>
      </c>
    </row>
    <row r="132" spans="1:13" ht="11.4" customHeight="1">
      <c r="A132" s="91" t="s">
        <v>567</v>
      </c>
      <c r="B132" s="92" t="s">
        <v>49</v>
      </c>
      <c r="C132" s="109">
        <v>28</v>
      </c>
      <c r="D132" s="92" t="s">
        <v>45</v>
      </c>
      <c r="E132" s="109">
        <v>8</v>
      </c>
      <c r="F132" s="94" t="s">
        <v>418</v>
      </c>
      <c r="G132" s="23" t="str">
        <f t="shared" si="7"/>
        <v>BRG4B2</v>
      </c>
      <c r="H132" s="23">
        <f t="shared" si="8"/>
        <v>12</v>
      </c>
      <c r="I132" s="24" t="str">
        <f t="shared" si="9"/>
        <v>SPC4B1</v>
      </c>
      <c r="J132" s="24">
        <f t="shared" si="10"/>
        <v>-12</v>
      </c>
      <c r="K132" s="24" t="str">
        <f t="shared" si="11"/>
        <v/>
      </c>
      <c r="L132" s="24" t="str">
        <f t="shared" si="12"/>
        <v/>
      </c>
      <c r="M132" s="21" t="str">
        <f t="shared" si="13"/>
        <v/>
      </c>
    </row>
    <row r="133" spans="1:13" ht="11.4" customHeight="1">
      <c r="A133" s="91" t="s">
        <v>567</v>
      </c>
      <c r="B133" s="92" t="s">
        <v>651</v>
      </c>
      <c r="C133" s="109">
        <v>16</v>
      </c>
      <c r="D133" s="92" t="s">
        <v>269</v>
      </c>
      <c r="E133" s="109">
        <v>12</v>
      </c>
      <c r="F133" s="94" t="s">
        <v>414</v>
      </c>
      <c r="G133" s="23" t="str">
        <f t="shared" si="7"/>
        <v>IHM4B3</v>
      </c>
      <c r="H133" s="23">
        <f t="shared" si="8"/>
        <v>4</v>
      </c>
      <c r="I133" s="24" t="str">
        <f t="shared" si="9"/>
        <v>SCS4B1</v>
      </c>
      <c r="J133" s="24">
        <f t="shared" si="10"/>
        <v>-4</v>
      </c>
      <c r="K133" s="24" t="str">
        <f t="shared" si="11"/>
        <v/>
      </c>
      <c r="L133" s="24" t="str">
        <f t="shared" si="12"/>
        <v/>
      </c>
      <c r="M133" s="21" t="str">
        <f t="shared" si="13"/>
        <v/>
      </c>
    </row>
    <row r="134" spans="1:13" ht="11.4" customHeight="1">
      <c r="A134" s="91" t="s">
        <v>567</v>
      </c>
      <c r="B134" s="92" t="s">
        <v>655</v>
      </c>
      <c r="C134" s="109">
        <v>14</v>
      </c>
      <c r="D134" s="92" t="s">
        <v>653</v>
      </c>
      <c r="E134" s="109">
        <v>13</v>
      </c>
      <c r="F134" s="94" t="s">
        <v>425</v>
      </c>
      <c r="G134" s="23" t="str">
        <f t="shared" si="7"/>
        <v>STM4B3</v>
      </c>
      <c r="H134" s="23">
        <f t="shared" si="8"/>
        <v>1</v>
      </c>
      <c r="I134" s="24" t="str">
        <f t="shared" si="9"/>
        <v>TRN4B1</v>
      </c>
      <c r="J134" s="24">
        <f t="shared" si="10"/>
        <v>-1</v>
      </c>
      <c r="K134" s="24" t="str">
        <f t="shared" si="11"/>
        <v/>
      </c>
      <c r="L134" s="24" t="str">
        <f t="shared" si="12"/>
        <v/>
      </c>
      <c r="M134" s="21" t="str">
        <f t="shared" si="13"/>
        <v/>
      </c>
    </row>
    <row r="135" spans="1:13" ht="11.4" customHeight="1">
      <c r="A135" s="91" t="s">
        <v>568</v>
      </c>
      <c r="B135" s="92" t="s">
        <v>52</v>
      </c>
      <c r="C135" s="109">
        <v>36</v>
      </c>
      <c r="D135" s="92" t="s">
        <v>40</v>
      </c>
      <c r="E135" s="109">
        <v>38</v>
      </c>
      <c r="F135" s="94" t="s">
        <v>410</v>
      </c>
      <c r="G135" s="23" t="str">
        <f t="shared" si="7"/>
        <v>BRG4B1</v>
      </c>
      <c r="H135" s="23">
        <f t="shared" si="8"/>
        <v>2</v>
      </c>
      <c r="I135" s="24" t="str">
        <f t="shared" si="9"/>
        <v>CTK4B1</v>
      </c>
      <c r="J135" s="24">
        <f t="shared" si="10"/>
        <v>-2</v>
      </c>
      <c r="K135" s="24" t="str">
        <f t="shared" si="11"/>
        <v/>
      </c>
      <c r="L135" s="24" t="str">
        <f t="shared" si="12"/>
        <v/>
      </c>
      <c r="M135" s="21" t="str">
        <f t="shared" si="13"/>
        <v/>
      </c>
    </row>
    <row r="136" spans="1:13" ht="11.4" customHeight="1">
      <c r="A136" s="91" t="s">
        <v>568</v>
      </c>
      <c r="B136" s="92" t="s">
        <v>46</v>
      </c>
      <c r="C136" s="109">
        <v>15</v>
      </c>
      <c r="D136" s="92" t="s">
        <v>47</v>
      </c>
      <c r="E136" s="109">
        <v>22</v>
      </c>
      <c r="F136" s="94" t="s">
        <v>414</v>
      </c>
      <c r="G136" s="23" t="str">
        <f t="shared" si="7"/>
        <v>CTK4B2</v>
      </c>
      <c r="H136" s="23">
        <f t="shared" si="8"/>
        <v>7</v>
      </c>
      <c r="I136" s="24" t="str">
        <f t="shared" si="9"/>
        <v>IHM4B2</v>
      </c>
      <c r="J136" s="24">
        <f t="shared" si="10"/>
        <v>-7</v>
      </c>
      <c r="K136" s="24" t="str">
        <f t="shared" si="11"/>
        <v/>
      </c>
      <c r="L136" s="24" t="str">
        <f t="shared" si="12"/>
        <v/>
      </c>
      <c r="M136" s="21" t="str">
        <f t="shared" si="13"/>
        <v/>
      </c>
    </row>
    <row r="137" spans="1:13" ht="11.4" customHeight="1">
      <c r="A137" s="91" t="s">
        <v>568</v>
      </c>
      <c r="B137" s="92" t="s">
        <v>309</v>
      </c>
      <c r="C137" s="109">
        <v>13</v>
      </c>
      <c r="D137" s="92" t="s">
        <v>41</v>
      </c>
      <c r="E137" s="109">
        <v>15</v>
      </c>
      <c r="F137" s="94" t="s">
        <v>424</v>
      </c>
      <c r="G137" s="23" t="str">
        <f t="shared" si="7"/>
        <v>HSP4B1</v>
      </c>
      <c r="H137" s="23">
        <f t="shared" si="8"/>
        <v>2</v>
      </c>
      <c r="I137" s="24" t="str">
        <f t="shared" si="9"/>
        <v>SCL4B1</v>
      </c>
      <c r="J137" s="24">
        <f t="shared" si="10"/>
        <v>-2</v>
      </c>
      <c r="K137" s="24" t="str">
        <f t="shared" si="11"/>
        <v/>
      </c>
      <c r="L137" s="24" t="str">
        <f t="shared" si="12"/>
        <v/>
      </c>
      <c r="M137" s="21" t="str">
        <f t="shared" si="13"/>
        <v/>
      </c>
    </row>
    <row r="138" spans="1:13" ht="11.4" customHeight="1">
      <c r="A138" s="91" t="s">
        <v>546</v>
      </c>
      <c r="B138" s="92" t="s">
        <v>53</v>
      </c>
      <c r="C138" s="109">
        <v>29</v>
      </c>
      <c r="D138" s="92" t="s">
        <v>652</v>
      </c>
      <c r="E138" s="109">
        <v>15</v>
      </c>
      <c r="F138" s="94" t="s">
        <v>422</v>
      </c>
      <c r="G138" s="23" t="str">
        <f t="shared" si="7"/>
        <v>JUD4B1</v>
      </c>
      <c r="H138" s="23">
        <f t="shared" si="8"/>
        <v>12</v>
      </c>
      <c r="I138" s="24" t="str">
        <f t="shared" si="9"/>
        <v>CTK4B3</v>
      </c>
      <c r="J138" s="24">
        <f t="shared" si="10"/>
        <v>-12</v>
      </c>
      <c r="K138" s="24" t="str">
        <f t="shared" si="11"/>
        <v/>
      </c>
      <c r="L138" s="24" t="str">
        <f t="shared" si="12"/>
        <v/>
      </c>
      <c r="M138" s="21" t="str">
        <f t="shared" si="13"/>
        <v/>
      </c>
    </row>
    <row r="139" spans="1:13" ht="11.4" customHeight="1">
      <c r="A139" s="91" t="s">
        <v>546</v>
      </c>
      <c r="B139" s="92" t="s">
        <v>653</v>
      </c>
      <c r="C139" s="109">
        <v>16</v>
      </c>
      <c r="D139" s="92" t="s">
        <v>52</v>
      </c>
      <c r="E139" s="109">
        <v>27</v>
      </c>
      <c r="F139" s="94" t="s">
        <v>427</v>
      </c>
      <c r="G139" s="23" t="str">
        <f t="shared" si="7"/>
        <v>CTK4B1</v>
      </c>
      <c r="H139" s="23">
        <f t="shared" si="8"/>
        <v>11</v>
      </c>
      <c r="I139" s="24" t="str">
        <f t="shared" si="9"/>
        <v>TRN4B1</v>
      </c>
      <c r="J139" s="24">
        <f t="shared" si="10"/>
        <v>-11</v>
      </c>
      <c r="K139" s="24" t="str">
        <f t="shared" si="11"/>
        <v/>
      </c>
      <c r="L139" s="24" t="str">
        <f t="shared" si="12"/>
        <v/>
      </c>
      <c r="M139" s="21" t="str">
        <f t="shared" si="13"/>
        <v/>
      </c>
    </row>
    <row r="140" spans="1:13" ht="11.4" customHeight="1">
      <c r="A140" s="91" t="s">
        <v>569</v>
      </c>
      <c r="B140" s="92" t="s">
        <v>40</v>
      </c>
      <c r="C140" s="109">
        <v>15</v>
      </c>
      <c r="D140" s="92" t="s">
        <v>44</v>
      </c>
      <c r="E140" s="109">
        <v>20</v>
      </c>
      <c r="F140" s="94" t="s">
        <v>418</v>
      </c>
      <c r="G140" s="23" t="str">
        <f t="shared" si="7"/>
        <v>JOE4B1</v>
      </c>
      <c r="H140" s="23">
        <f t="shared" si="8"/>
        <v>5</v>
      </c>
      <c r="I140" s="24" t="str">
        <f t="shared" si="9"/>
        <v>BRG4B1</v>
      </c>
      <c r="J140" s="24">
        <f t="shared" si="10"/>
        <v>-5</v>
      </c>
      <c r="K140" s="24" t="str">
        <f t="shared" si="11"/>
        <v/>
      </c>
      <c r="L140" s="24" t="str">
        <f t="shared" si="12"/>
        <v/>
      </c>
      <c r="M140" s="21" t="str">
        <f t="shared" si="13"/>
        <v/>
      </c>
    </row>
    <row r="141" spans="1:13" ht="11.4" customHeight="1">
      <c r="A141" s="91" t="s">
        <v>569</v>
      </c>
      <c r="B141" s="92" t="s">
        <v>651</v>
      </c>
      <c r="C141" s="109">
        <v>15</v>
      </c>
      <c r="D141" s="92" t="s">
        <v>308</v>
      </c>
      <c r="E141" s="109">
        <v>25</v>
      </c>
      <c r="F141" s="94" t="s">
        <v>414</v>
      </c>
      <c r="G141" s="23" t="str">
        <f t="shared" si="7"/>
        <v>HSP4B2</v>
      </c>
      <c r="H141" s="23">
        <f t="shared" si="8"/>
        <v>10</v>
      </c>
      <c r="I141" s="24" t="str">
        <f t="shared" si="9"/>
        <v>IHM4B3</v>
      </c>
      <c r="J141" s="24">
        <f t="shared" si="10"/>
        <v>-10</v>
      </c>
      <c r="K141" s="24" t="str">
        <f t="shared" si="11"/>
        <v/>
      </c>
      <c r="L141" s="24" t="str">
        <f t="shared" si="12"/>
        <v/>
      </c>
      <c r="M141" s="21" t="str">
        <f t="shared" si="13"/>
        <v/>
      </c>
    </row>
    <row r="142" spans="1:13" ht="11.4" customHeight="1">
      <c r="A142" s="91" t="s">
        <v>569</v>
      </c>
      <c r="B142" s="92" t="s">
        <v>39</v>
      </c>
      <c r="C142" s="109">
        <v>19</v>
      </c>
      <c r="D142" s="92" t="s">
        <v>50</v>
      </c>
      <c r="E142" s="109">
        <v>29</v>
      </c>
      <c r="F142" s="94" t="s">
        <v>423</v>
      </c>
      <c r="G142" s="23" t="str">
        <f t="shared" si="7"/>
        <v>OLA4B2</v>
      </c>
      <c r="H142" s="23">
        <f t="shared" si="8"/>
        <v>10</v>
      </c>
      <c r="I142" s="24" t="str">
        <f t="shared" si="9"/>
        <v>SPC4B2</v>
      </c>
      <c r="J142" s="24">
        <f t="shared" si="10"/>
        <v>-10</v>
      </c>
      <c r="K142" s="24" t="str">
        <f t="shared" si="11"/>
        <v/>
      </c>
      <c r="L142" s="24" t="str">
        <f t="shared" si="12"/>
        <v/>
      </c>
      <c r="M142" s="21" t="str">
        <f t="shared" si="13"/>
        <v/>
      </c>
    </row>
    <row r="143" spans="1:13" ht="11.4" customHeight="1">
      <c r="A143" s="91" t="s">
        <v>570</v>
      </c>
      <c r="B143" s="92" t="s">
        <v>46</v>
      </c>
      <c r="C143" s="109">
        <v>11</v>
      </c>
      <c r="D143" s="92" t="s">
        <v>269</v>
      </c>
      <c r="E143" s="109">
        <v>7</v>
      </c>
      <c r="F143" s="94" t="s">
        <v>414</v>
      </c>
      <c r="G143" s="23" t="str">
        <f t="shared" si="7"/>
        <v>IHM4B2</v>
      </c>
      <c r="H143" s="23">
        <f t="shared" si="8"/>
        <v>4</v>
      </c>
      <c r="I143" s="24" t="str">
        <f t="shared" si="9"/>
        <v>SCS4B1</v>
      </c>
      <c r="J143" s="24">
        <f t="shared" si="10"/>
        <v>-4</v>
      </c>
      <c r="K143" s="24" t="str">
        <f t="shared" si="11"/>
        <v/>
      </c>
      <c r="L143" s="24" t="str">
        <f t="shared" si="12"/>
        <v/>
      </c>
      <c r="M143" s="21" t="str">
        <f t="shared" si="13"/>
        <v/>
      </c>
    </row>
    <row r="144" spans="1:13" ht="11.4" customHeight="1">
      <c r="A144" s="91" t="s">
        <v>570</v>
      </c>
      <c r="B144" s="92" t="s">
        <v>310</v>
      </c>
      <c r="C144" s="109">
        <v>26</v>
      </c>
      <c r="D144" s="92" t="s">
        <v>654</v>
      </c>
      <c r="E144" s="109">
        <v>24</v>
      </c>
      <c r="F144" s="94" t="s">
        <v>421</v>
      </c>
      <c r="G144" s="23" t="str">
        <f t="shared" si="7"/>
        <v>JOE4B2</v>
      </c>
      <c r="H144" s="23">
        <f t="shared" si="8"/>
        <v>2</v>
      </c>
      <c r="I144" s="24" t="str">
        <f t="shared" si="9"/>
        <v>BRG4B3</v>
      </c>
      <c r="J144" s="24">
        <f t="shared" si="10"/>
        <v>-2</v>
      </c>
      <c r="K144" s="24" t="str">
        <f t="shared" si="11"/>
        <v/>
      </c>
      <c r="L144" s="24" t="str">
        <f t="shared" si="12"/>
        <v/>
      </c>
      <c r="M144" s="21" t="str">
        <f t="shared" si="13"/>
        <v/>
      </c>
    </row>
    <row r="145" spans="1:13" ht="11.4" customHeight="1">
      <c r="A145" s="91" t="s">
        <v>570</v>
      </c>
      <c r="B145" s="92" t="s">
        <v>215</v>
      </c>
      <c r="C145" s="109">
        <v>19</v>
      </c>
      <c r="D145" s="92" t="s">
        <v>41</v>
      </c>
      <c r="E145" s="109">
        <v>22</v>
      </c>
      <c r="F145" s="94" t="s">
        <v>530</v>
      </c>
      <c r="G145" s="23" t="str">
        <f t="shared" si="7"/>
        <v>HSP4B1</v>
      </c>
      <c r="H145" s="23">
        <f t="shared" si="8"/>
        <v>3</v>
      </c>
      <c r="I145" s="24" t="str">
        <f t="shared" si="9"/>
        <v>NDA4B1</v>
      </c>
      <c r="J145" s="24">
        <f t="shared" si="10"/>
        <v>-3</v>
      </c>
      <c r="K145" s="24" t="str">
        <f t="shared" si="11"/>
        <v/>
      </c>
      <c r="L145" s="24" t="str">
        <f t="shared" si="12"/>
        <v/>
      </c>
      <c r="M145" s="21" t="str">
        <f t="shared" si="13"/>
        <v/>
      </c>
    </row>
    <row r="146" spans="1:13" ht="11.4" customHeight="1">
      <c r="A146" s="91" t="s">
        <v>570</v>
      </c>
      <c r="B146" s="92" t="s">
        <v>38</v>
      </c>
      <c r="C146" s="109">
        <v>10</v>
      </c>
      <c r="D146" s="92" t="s">
        <v>37</v>
      </c>
      <c r="E146" s="109">
        <v>23</v>
      </c>
      <c r="F146" s="94" t="s">
        <v>425</v>
      </c>
      <c r="G146" s="23" t="str">
        <f t="shared" si="7"/>
        <v>JUD4B2</v>
      </c>
      <c r="H146" s="23">
        <f t="shared" si="8"/>
        <v>12</v>
      </c>
      <c r="I146" s="24" t="str">
        <f t="shared" si="9"/>
        <v>STM4B1</v>
      </c>
      <c r="J146" s="24">
        <f t="shared" si="10"/>
        <v>-12</v>
      </c>
      <c r="K146" s="24" t="str">
        <f t="shared" si="11"/>
        <v/>
      </c>
      <c r="L146" s="24" t="str">
        <f t="shared" si="12"/>
        <v/>
      </c>
      <c r="M146" s="21" t="str">
        <f t="shared" si="13"/>
        <v/>
      </c>
    </row>
    <row r="147" spans="1:13" ht="11.4" customHeight="1">
      <c r="A147" s="91" t="s">
        <v>570</v>
      </c>
      <c r="B147" s="92" t="s">
        <v>45</v>
      </c>
      <c r="C147" s="109">
        <v>5</v>
      </c>
      <c r="D147" s="92" t="s">
        <v>36</v>
      </c>
      <c r="E147" s="109">
        <v>26</v>
      </c>
      <c r="F147" s="94" t="s">
        <v>423</v>
      </c>
      <c r="G147" s="23" t="str">
        <f t="shared" si="7"/>
        <v>OLA4B1</v>
      </c>
      <c r="H147" s="23">
        <f t="shared" si="8"/>
        <v>12</v>
      </c>
      <c r="I147" s="24" t="str">
        <f t="shared" si="9"/>
        <v>SPC4B1</v>
      </c>
      <c r="J147" s="24">
        <f t="shared" si="10"/>
        <v>-12</v>
      </c>
      <c r="K147" s="24" t="str">
        <f t="shared" si="11"/>
        <v/>
      </c>
      <c r="L147" s="24" t="str">
        <f t="shared" si="12"/>
        <v/>
      </c>
      <c r="M147" s="21" t="str">
        <f t="shared" si="13"/>
        <v/>
      </c>
    </row>
    <row r="148" spans="1:13" ht="11.4" customHeight="1">
      <c r="A148" s="91" t="s">
        <v>603</v>
      </c>
      <c r="B148" s="92" t="s">
        <v>47</v>
      </c>
      <c r="C148" s="109">
        <v>34</v>
      </c>
      <c r="D148" s="92" t="s">
        <v>655</v>
      </c>
      <c r="E148" s="109">
        <v>4</v>
      </c>
      <c r="F148" s="94" t="s">
        <v>410</v>
      </c>
      <c r="G148" s="23" t="str">
        <f t="shared" si="7"/>
        <v>CTK4B2</v>
      </c>
      <c r="H148" s="23">
        <f t="shared" si="8"/>
        <v>12</v>
      </c>
      <c r="I148" s="24" t="str">
        <f t="shared" si="9"/>
        <v>STM4B3</v>
      </c>
      <c r="J148" s="24">
        <f t="shared" si="10"/>
        <v>-12</v>
      </c>
      <c r="K148" s="24" t="str">
        <f t="shared" si="11"/>
        <v/>
      </c>
      <c r="L148" s="24" t="str">
        <f t="shared" si="12"/>
        <v/>
      </c>
      <c r="M148" s="21" t="str">
        <f t="shared" si="13"/>
        <v/>
      </c>
    </row>
    <row r="149" spans="1:13" ht="11.4" customHeight="1">
      <c r="A149" s="91" t="s">
        <v>603</v>
      </c>
      <c r="B149" s="92" t="s">
        <v>43</v>
      </c>
      <c r="C149" s="109">
        <v>20</v>
      </c>
      <c r="D149" s="92" t="s">
        <v>49</v>
      </c>
      <c r="E149" s="109">
        <v>23</v>
      </c>
      <c r="F149" s="94" t="s">
        <v>414</v>
      </c>
      <c r="G149" s="23" t="str">
        <f t="shared" si="7"/>
        <v>BRG4B2</v>
      </c>
      <c r="H149" s="23">
        <f t="shared" si="8"/>
        <v>3</v>
      </c>
      <c r="I149" s="24" t="str">
        <f t="shared" si="9"/>
        <v>IHM4B1</v>
      </c>
      <c r="J149" s="24">
        <f t="shared" si="10"/>
        <v>-3</v>
      </c>
      <c r="K149" s="24" t="str">
        <f t="shared" si="11"/>
        <v/>
      </c>
      <c r="L149" s="24" t="str">
        <f t="shared" si="12"/>
        <v/>
      </c>
      <c r="M149" s="21" t="str">
        <f t="shared" si="13"/>
        <v/>
      </c>
    </row>
    <row r="150" spans="1:13" ht="11.4" customHeight="1">
      <c r="A150" s="91" t="s">
        <v>603</v>
      </c>
      <c r="B150" s="92" t="s">
        <v>309</v>
      </c>
      <c r="C150" s="109">
        <v>17</v>
      </c>
      <c r="D150" s="92" t="s">
        <v>51</v>
      </c>
      <c r="E150" s="109">
        <v>22</v>
      </c>
      <c r="F150" s="94" t="s">
        <v>424</v>
      </c>
      <c r="G150" s="23" t="str">
        <f t="shared" si="7"/>
        <v>SJN4B2</v>
      </c>
      <c r="H150" s="23">
        <f t="shared" si="8"/>
        <v>5</v>
      </c>
      <c r="I150" s="24" t="str">
        <f t="shared" si="9"/>
        <v>SCL4B1</v>
      </c>
      <c r="J150" s="24">
        <f t="shared" si="10"/>
        <v>-5</v>
      </c>
      <c r="K150" s="24" t="str">
        <f t="shared" si="11"/>
        <v/>
      </c>
      <c r="L150" s="24" t="str">
        <f t="shared" si="12"/>
        <v/>
      </c>
      <c r="M150" s="21" t="str">
        <f t="shared" si="13"/>
        <v/>
      </c>
    </row>
    <row r="151" spans="1:13" ht="11.4" customHeight="1">
      <c r="A151" s="91" t="s">
        <v>603</v>
      </c>
      <c r="B151" s="92" t="s">
        <v>48</v>
      </c>
      <c r="C151" s="109">
        <v>24</v>
      </c>
      <c r="D151" s="92" t="s">
        <v>42</v>
      </c>
      <c r="E151" s="109">
        <v>15</v>
      </c>
      <c r="F151" s="94" t="s">
        <v>425</v>
      </c>
      <c r="G151" s="23" t="str">
        <f t="shared" si="7"/>
        <v>STM4B2</v>
      </c>
      <c r="H151" s="23">
        <f t="shared" si="8"/>
        <v>9</v>
      </c>
      <c r="I151" s="24" t="str">
        <f t="shared" si="9"/>
        <v>SJN4B1</v>
      </c>
      <c r="J151" s="24">
        <f t="shared" si="10"/>
        <v>-9</v>
      </c>
      <c r="K151" s="24" t="str">
        <f t="shared" si="11"/>
        <v/>
      </c>
      <c r="L151" s="24" t="str">
        <f t="shared" si="12"/>
        <v/>
      </c>
      <c r="M151" s="21" t="str">
        <f t="shared" si="13"/>
        <v/>
      </c>
    </row>
    <row r="152" spans="1:13" ht="11.4" customHeight="1">
      <c r="A152" s="91" t="s">
        <v>547</v>
      </c>
      <c r="B152" s="92" t="s">
        <v>51</v>
      </c>
      <c r="C152" s="109">
        <v>19</v>
      </c>
      <c r="D152" s="92" t="s">
        <v>47</v>
      </c>
      <c r="E152" s="109">
        <v>31</v>
      </c>
      <c r="F152" s="94" t="s">
        <v>420</v>
      </c>
      <c r="G152" s="23" t="str">
        <f t="shared" si="7"/>
        <v>CTK4B2</v>
      </c>
      <c r="H152" s="23">
        <f t="shared" si="8"/>
        <v>12</v>
      </c>
      <c r="I152" s="24" t="str">
        <f t="shared" si="9"/>
        <v>SJN4B2</v>
      </c>
      <c r="J152" s="24">
        <f t="shared" si="10"/>
        <v>-12</v>
      </c>
      <c r="K152" s="24" t="str">
        <f t="shared" si="11"/>
        <v/>
      </c>
      <c r="L152" s="24" t="str">
        <f t="shared" si="12"/>
        <v/>
      </c>
      <c r="M152" s="21" t="str">
        <f t="shared" si="13"/>
        <v/>
      </c>
    </row>
    <row r="153" spans="1:13" ht="11.4" customHeight="1">
      <c r="A153" s="91" t="s">
        <v>548</v>
      </c>
      <c r="B153" s="92" t="s">
        <v>42</v>
      </c>
      <c r="C153" s="109">
        <v>9</v>
      </c>
      <c r="D153" s="92" t="s">
        <v>40</v>
      </c>
      <c r="E153" s="109">
        <v>29</v>
      </c>
      <c r="F153" s="94" t="s">
        <v>420</v>
      </c>
      <c r="G153" s="23" t="str">
        <f t="shared" si="7"/>
        <v>BRG4B1</v>
      </c>
      <c r="H153" s="23">
        <f t="shared" si="8"/>
        <v>12</v>
      </c>
      <c r="I153" s="24" t="str">
        <f t="shared" si="9"/>
        <v>SJN4B1</v>
      </c>
      <c r="J153" s="24">
        <f t="shared" si="10"/>
        <v>-12</v>
      </c>
      <c r="K153" s="24" t="str">
        <f t="shared" si="11"/>
        <v/>
      </c>
      <c r="L153" s="24" t="str">
        <f t="shared" si="12"/>
        <v/>
      </c>
      <c r="M153" s="21" t="str">
        <f t="shared" si="13"/>
        <v/>
      </c>
    </row>
    <row r="154" spans="1:13" ht="11.4" customHeight="1">
      <c r="A154" s="91" t="s">
        <v>548</v>
      </c>
      <c r="B154" s="92" t="s">
        <v>653</v>
      </c>
      <c r="C154" s="109">
        <v>14</v>
      </c>
      <c r="D154" s="92" t="s">
        <v>215</v>
      </c>
      <c r="E154" s="109">
        <v>20</v>
      </c>
      <c r="F154" s="94" t="s">
        <v>427</v>
      </c>
      <c r="G154" s="23" t="str">
        <f t="shared" si="7"/>
        <v>NDA4B1</v>
      </c>
      <c r="H154" s="23">
        <f t="shared" si="8"/>
        <v>6</v>
      </c>
      <c r="I154" s="24" t="str">
        <f t="shared" si="9"/>
        <v>TRN4B1</v>
      </c>
      <c r="J154" s="24">
        <f t="shared" si="10"/>
        <v>-6</v>
      </c>
      <c r="K154" s="24" t="str">
        <f t="shared" si="11"/>
        <v/>
      </c>
      <c r="L154" s="24" t="str">
        <f t="shared" si="12"/>
        <v/>
      </c>
      <c r="M154" s="21" t="str">
        <f t="shared" si="13"/>
        <v/>
      </c>
    </row>
    <row r="155" spans="1:13" ht="11.4" customHeight="1">
      <c r="A155" s="91" t="s">
        <v>549</v>
      </c>
      <c r="B155" s="92" t="s">
        <v>53</v>
      </c>
      <c r="C155" s="109">
        <v>46</v>
      </c>
      <c r="D155" s="92" t="s">
        <v>41</v>
      </c>
      <c r="E155" s="109">
        <v>12</v>
      </c>
      <c r="F155" s="94" t="s">
        <v>422</v>
      </c>
      <c r="G155" s="23" t="str">
        <f t="shared" si="7"/>
        <v>JUD4B1</v>
      </c>
      <c r="H155" s="23">
        <f t="shared" si="8"/>
        <v>12</v>
      </c>
      <c r="I155" s="24" t="str">
        <f t="shared" si="9"/>
        <v>HSP4B1</v>
      </c>
      <c r="J155" s="24">
        <f t="shared" si="10"/>
        <v>-12</v>
      </c>
      <c r="K155" s="24" t="str">
        <f t="shared" si="11"/>
        <v/>
      </c>
      <c r="L155" s="24" t="str">
        <f t="shared" si="12"/>
        <v/>
      </c>
      <c r="M155" s="21" t="str">
        <f t="shared" si="13"/>
        <v/>
      </c>
    </row>
    <row r="156" spans="1:13" ht="11.4" customHeight="1">
      <c r="A156" s="91" t="s">
        <v>501</v>
      </c>
      <c r="B156" s="92" t="s">
        <v>37</v>
      </c>
      <c r="C156" s="109">
        <v>23</v>
      </c>
      <c r="D156" s="92" t="s">
        <v>39</v>
      </c>
      <c r="E156" s="109">
        <v>19</v>
      </c>
      <c r="F156" s="94" t="s">
        <v>422</v>
      </c>
      <c r="G156" s="23" t="str">
        <f t="shared" si="7"/>
        <v>JUD4B2</v>
      </c>
      <c r="H156" s="23">
        <f t="shared" si="8"/>
        <v>4</v>
      </c>
      <c r="I156" s="24" t="str">
        <f t="shared" si="9"/>
        <v>SPC4B2</v>
      </c>
      <c r="J156" s="24">
        <f t="shared" si="10"/>
        <v>-4</v>
      </c>
      <c r="K156" s="24" t="str">
        <f t="shared" si="11"/>
        <v/>
      </c>
      <c r="L156" s="24" t="str">
        <f t="shared" si="12"/>
        <v/>
      </c>
      <c r="M156" s="21" t="str">
        <f t="shared" si="13"/>
        <v/>
      </c>
    </row>
    <row r="157" spans="1:13" ht="11.4" customHeight="1">
      <c r="A157" s="91" t="s">
        <v>501</v>
      </c>
      <c r="B157" s="92" t="s">
        <v>50</v>
      </c>
      <c r="C157" s="109">
        <v>30</v>
      </c>
      <c r="D157" s="92" t="s">
        <v>45</v>
      </c>
      <c r="E157" s="109">
        <v>14</v>
      </c>
      <c r="F157" s="94" t="s">
        <v>415</v>
      </c>
      <c r="G157" s="23" t="str">
        <f t="shared" si="7"/>
        <v>OLA4B2</v>
      </c>
      <c r="H157" s="23">
        <f t="shared" si="8"/>
        <v>12</v>
      </c>
      <c r="I157" s="24" t="str">
        <f t="shared" si="9"/>
        <v>SPC4B1</v>
      </c>
      <c r="J157" s="24">
        <f t="shared" si="10"/>
        <v>-12</v>
      </c>
      <c r="K157" s="24" t="str">
        <f t="shared" si="11"/>
        <v/>
      </c>
      <c r="L157" s="24" t="str">
        <f t="shared" si="12"/>
        <v/>
      </c>
      <c r="M157" s="21" t="str">
        <f t="shared" si="13"/>
        <v/>
      </c>
    </row>
    <row r="158" spans="1:13" ht="11.4" customHeight="1">
      <c r="A158" s="91" t="s">
        <v>501</v>
      </c>
      <c r="B158" s="92" t="s">
        <v>655</v>
      </c>
      <c r="C158" s="109">
        <v>9</v>
      </c>
      <c r="D158" s="92" t="s">
        <v>269</v>
      </c>
      <c r="E158" s="109">
        <v>26</v>
      </c>
      <c r="F158" s="94" t="s">
        <v>425</v>
      </c>
      <c r="G158" s="23" t="str">
        <f t="shared" si="7"/>
        <v>SCS4B1</v>
      </c>
      <c r="H158" s="23">
        <f t="shared" si="8"/>
        <v>12</v>
      </c>
      <c r="I158" s="24" t="str">
        <f t="shared" si="9"/>
        <v>STM4B3</v>
      </c>
      <c r="J158" s="24">
        <f t="shared" si="10"/>
        <v>-12</v>
      </c>
      <c r="K158" s="24" t="str">
        <f t="shared" si="11"/>
        <v/>
      </c>
      <c r="L158" s="24" t="str">
        <f t="shared" si="12"/>
        <v/>
      </c>
      <c r="M158" s="21" t="str">
        <f t="shared" si="13"/>
        <v/>
      </c>
    </row>
    <row r="159" spans="1:13" ht="11.4" customHeight="1">
      <c r="A159" s="91" t="s">
        <v>571</v>
      </c>
      <c r="B159" s="92" t="s">
        <v>310</v>
      </c>
      <c r="C159" s="109">
        <v>16</v>
      </c>
      <c r="D159" s="92" t="s">
        <v>52</v>
      </c>
      <c r="E159" s="109">
        <v>26</v>
      </c>
      <c r="F159" s="94" t="s">
        <v>421</v>
      </c>
      <c r="G159" s="23" t="str">
        <f t="shared" si="7"/>
        <v>CTK4B1</v>
      </c>
      <c r="H159" s="23">
        <f t="shared" si="8"/>
        <v>10</v>
      </c>
      <c r="I159" s="24" t="str">
        <f t="shared" si="9"/>
        <v>JOE4B2</v>
      </c>
      <c r="J159" s="24">
        <f t="shared" si="10"/>
        <v>-10</v>
      </c>
      <c r="K159" s="24" t="str">
        <f t="shared" si="11"/>
        <v/>
      </c>
      <c r="L159" s="24" t="str">
        <f t="shared" si="12"/>
        <v/>
      </c>
      <c r="M159" s="21" t="str">
        <f t="shared" si="13"/>
        <v/>
      </c>
    </row>
    <row r="160" spans="1:13" ht="11.4" customHeight="1">
      <c r="A160" s="91" t="s">
        <v>571</v>
      </c>
      <c r="B160" s="92" t="s">
        <v>36</v>
      </c>
      <c r="C160" s="109">
        <v>21</v>
      </c>
      <c r="D160" s="92" t="s">
        <v>43</v>
      </c>
      <c r="E160" s="109">
        <v>14</v>
      </c>
      <c r="F160" s="94" t="s">
        <v>415</v>
      </c>
      <c r="G160" s="23" t="str">
        <f t="shared" si="7"/>
        <v>OLA4B1</v>
      </c>
      <c r="H160" s="23">
        <f t="shared" si="8"/>
        <v>7</v>
      </c>
      <c r="I160" s="24" t="str">
        <f t="shared" si="9"/>
        <v>IHM4B1</v>
      </c>
      <c r="J160" s="24">
        <f t="shared" si="10"/>
        <v>-7</v>
      </c>
      <c r="K160" s="24" t="str">
        <f t="shared" si="11"/>
        <v/>
      </c>
      <c r="L160" s="24" t="str">
        <f t="shared" si="12"/>
        <v/>
      </c>
      <c r="M160" s="21" t="str">
        <f t="shared" si="13"/>
        <v/>
      </c>
    </row>
    <row r="161" spans="1:13" ht="11.4" customHeight="1">
      <c r="A161" s="91" t="s">
        <v>572</v>
      </c>
      <c r="B161" s="92" t="s">
        <v>49</v>
      </c>
      <c r="C161" s="109">
        <v>10</v>
      </c>
      <c r="D161" s="92" t="s">
        <v>44</v>
      </c>
      <c r="E161" s="109">
        <v>25</v>
      </c>
      <c r="F161" s="94" t="s">
        <v>418</v>
      </c>
      <c r="G161" s="23" t="str">
        <f t="shared" si="7"/>
        <v>JOE4B1</v>
      </c>
      <c r="H161" s="23">
        <f t="shared" si="8"/>
        <v>12</v>
      </c>
      <c r="I161" s="24" t="str">
        <f t="shared" si="9"/>
        <v>BRG4B2</v>
      </c>
      <c r="J161" s="24">
        <f t="shared" si="10"/>
        <v>-12</v>
      </c>
      <c r="K161" s="24" t="str">
        <f t="shared" si="11"/>
        <v/>
      </c>
      <c r="L161" s="24" t="str">
        <f t="shared" si="12"/>
        <v/>
      </c>
      <c r="M161" s="21" t="str">
        <f t="shared" si="13"/>
        <v/>
      </c>
    </row>
    <row r="162" spans="1:13" ht="11.4" customHeight="1">
      <c r="A162" s="91" t="s">
        <v>572</v>
      </c>
      <c r="B162" s="92" t="s">
        <v>309</v>
      </c>
      <c r="C162" s="109">
        <v>18</v>
      </c>
      <c r="D162" s="92" t="s">
        <v>654</v>
      </c>
      <c r="E162" s="109">
        <v>36</v>
      </c>
      <c r="F162" s="94" t="s">
        <v>424</v>
      </c>
      <c r="G162" s="23" t="str">
        <f t="shared" si="7"/>
        <v>BRG4B3</v>
      </c>
      <c r="H162" s="23">
        <f t="shared" si="8"/>
        <v>12</v>
      </c>
      <c r="I162" s="24" t="str">
        <f t="shared" si="9"/>
        <v>SCL4B1</v>
      </c>
      <c r="J162" s="24">
        <f t="shared" si="10"/>
        <v>-12</v>
      </c>
      <c r="K162" s="24" t="str">
        <f t="shared" si="11"/>
        <v/>
      </c>
      <c r="L162" s="24" t="str">
        <f t="shared" si="12"/>
        <v/>
      </c>
      <c r="M162" s="21" t="str">
        <f t="shared" si="13"/>
        <v/>
      </c>
    </row>
    <row r="163" spans="1:13" ht="11.4" customHeight="1">
      <c r="A163" s="91" t="s">
        <v>606</v>
      </c>
      <c r="B163" s="92" t="s">
        <v>651</v>
      </c>
      <c r="C163" s="109">
        <v>10</v>
      </c>
      <c r="D163" s="92" t="s">
        <v>38</v>
      </c>
      <c r="E163" s="109">
        <v>21</v>
      </c>
      <c r="F163" s="94" t="s">
        <v>414</v>
      </c>
      <c r="G163" s="23" t="str">
        <f t="shared" si="7"/>
        <v>STM4B1</v>
      </c>
      <c r="H163" s="23">
        <f t="shared" si="8"/>
        <v>11</v>
      </c>
      <c r="I163" s="24" t="str">
        <f t="shared" si="9"/>
        <v>IHM4B3</v>
      </c>
      <c r="J163" s="24">
        <f t="shared" si="10"/>
        <v>-11</v>
      </c>
      <c r="K163" s="24" t="str">
        <f t="shared" si="11"/>
        <v/>
      </c>
      <c r="L163" s="24" t="str">
        <f t="shared" si="12"/>
        <v/>
      </c>
      <c r="M163" s="21" t="str">
        <f t="shared" si="13"/>
        <v/>
      </c>
    </row>
    <row r="164" spans="1:13" ht="11.4" customHeight="1">
      <c r="A164" s="91" t="s">
        <v>615</v>
      </c>
      <c r="B164" s="92" t="s">
        <v>46</v>
      </c>
      <c r="C164" s="109">
        <v>24</v>
      </c>
      <c r="D164" s="92" t="s">
        <v>308</v>
      </c>
      <c r="E164" s="109">
        <v>10</v>
      </c>
      <c r="F164" s="94" t="s">
        <v>414</v>
      </c>
      <c r="G164" s="23" t="str">
        <f t="shared" si="7"/>
        <v>IHM4B2</v>
      </c>
      <c r="H164" s="23">
        <f t="shared" si="8"/>
        <v>12</v>
      </c>
      <c r="I164" s="24" t="str">
        <f t="shared" si="9"/>
        <v>HSP4B2</v>
      </c>
      <c r="J164" s="24">
        <f t="shared" si="10"/>
        <v>-12</v>
      </c>
      <c r="K164" s="24" t="str">
        <f t="shared" si="11"/>
        <v/>
      </c>
      <c r="L164" s="24" t="str">
        <f t="shared" si="12"/>
        <v/>
      </c>
      <c r="M164" s="21" t="str">
        <f t="shared" si="13"/>
        <v/>
      </c>
    </row>
    <row r="165" spans="1:13" ht="11.4" customHeight="1">
      <c r="A165" s="91" t="s">
        <v>656</v>
      </c>
      <c r="B165" s="92" t="s">
        <v>652</v>
      </c>
      <c r="C165" s="109">
        <v>31</v>
      </c>
      <c r="D165" s="92" t="s">
        <v>48</v>
      </c>
      <c r="E165" s="109">
        <v>17</v>
      </c>
      <c r="F165" s="94" t="s">
        <v>410</v>
      </c>
      <c r="G165" s="23" t="str">
        <f t="shared" si="7"/>
        <v>CTK4B3</v>
      </c>
      <c r="H165" s="23">
        <f t="shared" si="8"/>
        <v>12</v>
      </c>
      <c r="I165" s="24" t="str">
        <f t="shared" si="9"/>
        <v>STM4B2</v>
      </c>
      <c r="J165" s="24">
        <f t="shared" si="10"/>
        <v>-12</v>
      </c>
      <c r="K165" s="24" t="str">
        <f t="shared" si="11"/>
        <v/>
      </c>
      <c r="L165" s="24" t="str">
        <f t="shared" si="12"/>
        <v/>
      </c>
      <c r="M165" s="21" t="str">
        <f t="shared" si="13"/>
        <v/>
      </c>
    </row>
    <row r="166" spans="1:13" ht="11.4" customHeight="1">
      <c r="A166" s="91" t="s">
        <v>550</v>
      </c>
      <c r="B166" s="92" t="s">
        <v>653</v>
      </c>
      <c r="C166" s="109">
        <v>19</v>
      </c>
      <c r="D166" s="92" t="s">
        <v>53</v>
      </c>
      <c r="E166" s="109">
        <v>38</v>
      </c>
      <c r="F166" s="94" t="s">
        <v>427</v>
      </c>
      <c r="G166" s="23" t="str">
        <f t="shared" si="7"/>
        <v>JUD4B1</v>
      </c>
      <c r="H166" s="23">
        <f t="shared" si="8"/>
        <v>12</v>
      </c>
      <c r="I166" s="24" t="str">
        <f t="shared" si="9"/>
        <v>TRN4B1</v>
      </c>
      <c r="J166" s="24">
        <f t="shared" si="10"/>
        <v>-12</v>
      </c>
      <c r="K166" s="24" t="str">
        <f t="shared" si="11"/>
        <v/>
      </c>
      <c r="L166" s="24" t="str">
        <f t="shared" si="12"/>
        <v/>
      </c>
      <c r="M166" s="21" t="str">
        <f t="shared" si="13"/>
        <v/>
      </c>
    </row>
    <row r="167" spans="1:13" ht="11.4" customHeight="1">
      <c r="A167" s="91" t="s">
        <v>552</v>
      </c>
      <c r="B167" s="92" t="s">
        <v>308</v>
      </c>
      <c r="C167" s="109">
        <v>36</v>
      </c>
      <c r="D167" s="92" t="s">
        <v>655</v>
      </c>
      <c r="E167" s="109">
        <v>22</v>
      </c>
      <c r="F167" s="94" t="s">
        <v>413</v>
      </c>
      <c r="G167" s="23" t="str">
        <f t="shared" si="7"/>
        <v>HSP4B2</v>
      </c>
      <c r="H167" s="23">
        <f t="shared" si="8"/>
        <v>12</v>
      </c>
      <c r="I167" s="24" t="str">
        <f t="shared" si="9"/>
        <v>STM4B3</v>
      </c>
      <c r="J167" s="24">
        <f t="shared" si="10"/>
        <v>-12</v>
      </c>
      <c r="K167" s="24" t="str">
        <f t="shared" si="11"/>
        <v/>
      </c>
      <c r="L167" s="24" t="str">
        <f t="shared" si="12"/>
        <v/>
      </c>
      <c r="M167" s="21" t="str">
        <f t="shared" si="13"/>
        <v/>
      </c>
    </row>
    <row r="168" spans="1:13" ht="11.4" customHeight="1">
      <c r="A168" s="91" t="s">
        <v>552</v>
      </c>
      <c r="B168" s="92" t="s">
        <v>51</v>
      </c>
      <c r="C168" s="109">
        <v>6</v>
      </c>
      <c r="D168" s="92" t="s">
        <v>654</v>
      </c>
      <c r="E168" s="109">
        <v>20</v>
      </c>
      <c r="F168" s="94" t="s">
        <v>420</v>
      </c>
      <c r="G168" s="23" t="str">
        <f t="shared" si="7"/>
        <v>BRG4B3</v>
      </c>
      <c r="H168" s="23">
        <f t="shared" si="8"/>
        <v>12</v>
      </c>
      <c r="I168" s="24" t="str">
        <f t="shared" si="9"/>
        <v>SJN4B2</v>
      </c>
      <c r="J168" s="24">
        <f t="shared" si="10"/>
        <v>-12</v>
      </c>
      <c r="K168" s="24" t="str">
        <f t="shared" si="11"/>
        <v/>
      </c>
      <c r="L168" s="24" t="str">
        <f t="shared" si="12"/>
        <v/>
      </c>
      <c r="M168" s="21" t="str">
        <f t="shared" si="13"/>
        <v/>
      </c>
    </row>
    <row r="169" spans="1:13" ht="11.4" customHeight="1">
      <c r="A169" s="91" t="s">
        <v>508</v>
      </c>
      <c r="B169" s="92" t="s">
        <v>41</v>
      </c>
      <c r="C169" s="109">
        <v>13</v>
      </c>
      <c r="D169" s="92" t="s">
        <v>48</v>
      </c>
      <c r="E169" s="109">
        <v>18</v>
      </c>
      <c r="F169" s="94" t="s">
        <v>413</v>
      </c>
      <c r="G169" s="23" t="str">
        <f t="shared" ref="G169:G179" si="14">IF(C169&lt;&gt;E169,IF(C169&gt;E169,B169,D169),"")</f>
        <v>STM4B2</v>
      </c>
      <c r="H169" s="23">
        <f t="shared" ref="H169:H179" si="15">IF(C169&gt;E169,IF(SUM(C169-E169)&gt;12,12,SUM(C169-E169)),IF(SUM(E169-C169)&gt;12,12,SUM(E169-C169)))</f>
        <v>5</v>
      </c>
      <c r="I169" s="24" t="str">
        <f t="shared" ref="I169:I179" si="16">IF(C169&lt;&gt;E169,IF(C169&lt;E169,B169,D169),"")</f>
        <v>HSP4B1</v>
      </c>
      <c r="J169" s="24">
        <f t="shared" ref="J169:J179" si="17">IF(C169&lt;E169,IF(SUM(C169-E169)&lt;-12,-12,SUM(C169-E169)),IF(SUM(E169-C169)&lt;-12,-12,SUM(E169-C169)))</f>
        <v>-5</v>
      </c>
      <c r="K169" s="24" t="str">
        <f t="shared" ref="K169:K179" si="18">IF(C169&lt;&gt;0,IF(C169=E169,B169,""),"")</f>
        <v/>
      </c>
      <c r="L169" s="24" t="str">
        <f t="shared" ref="L169:L179" si="19">IF(C169&lt;&gt;0,IF(C169=E169,D169,""),"")</f>
        <v/>
      </c>
      <c r="M169" s="21" t="str">
        <f t="shared" ref="M169:M179" si="20">IF(C169=12,IF(E169=0,D169,""),IF(E169=12,IF(C169=0,B169,""),""))</f>
        <v/>
      </c>
    </row>
    <row r="170" spans="1:13" ht="11.4" customHeight="1">
      <c r="A170" s="91" t="s">
        <v>508</v>
      </c>
      <c r="B170" s="92" t="s">
        <v>37</v>
      </c>
      <c r="C170" s="109">
        <v>22</v>
      </c>
      <c r="D170" s="92" t="s">
        <v>45</v>
      </c>
      <c r="E170" s="109">
        <v>13</v>
      </c>
      <c r="F170" s="94" t="s">
        <v>422</v>
      </c>
      <c r="G170" s="23" t="str">
        <f t="shared" si="14"/>
        <v>JUD4B2</v>
      </c>
      <c r="H170" s="23">
        <f t="shared" si="15"/>
        <v>9</v>
      </c>
      <c r="I170" s="24" t="str">
        <f t="shared" si="16"/>
        <v>SPC4B1</v>
      </c>
      <c r="J170" s="24">
        <f t="shared" si="17"/>
        <v>-9</v>
      </c>
      <c r="K170" s="24" t="str">
        <f t="shared" si="18"/>
        <v/>
      </c>
      <c r="L170" s="24" t="str">
        <f t="shared" si="19"/>
        <v/>
      </c>
      <c r="M170" s="21" t="str">
        <f t="shared" si="20"/>
        <v/>
      </c>
    </row>
    <row r="171" spans="1:13" ht="11.4" customHeight="1">
      <c r="A171" s="91" t="s">
        <v>508</v>
      </c>
      <c r="B171" s="92" t="s">
        <v>50</v>
      </c>
      <c r="C171" s="109">
        <v>17</v>
      </c>
      <c r="D171" s="92" t="s">
        <v>40</v>
      </c>
      <c r="E171" s="109">
        <v>33</v>
      </c>
      <c r="F171" s="94" t="s">
        <v>415</v>
      </c>
      <c r="G171" s="23" t="str">
        <f t="shared" si="14"/>
        <v>BRG4B1</v>
      </c>
      <c r="H171" s="23">
        <f t="shared" si="15"/>
        <v>12</v>
      </c>
      <c r="I171" s="24" t="str">
        <f t="shared" si="16"/>
        <v>OLA4B2</v>
      </c>
      <c r="J171" s="24">
        <f t="shared" si="17"/>
        <v>-12</v>
      </c>
      <c r="K171" s="24" t="str">
        <f t="shared" si="18"/>
        <v/>
      </c>
      <c r="L171" s="24" t="str">
        <f t="shared" si="19"/>
        <v/>
      </c>
      <c r="M171" s="21" t="str">
        <f t="shared" si="20"/>
        <v/>
      </c>
    </row>
    <row r="172" spans="1:13" ht="11.4" customHeight="1">
      <c r="A172" s="91" t="s">
        <v>508</v>
      </c>
      <c r="B172" s="92" t="s">
        <v>42</v>
      </c>
      <c r="C172" s="109">
        <v>11</v>
      </c>
      <c r="D172" s="92" t="s">
        <v>52</v>
      </c>
      <c r="E172" s="109">
        <v>28</v>
      </c>
      <c r="F172" s="94" t="s">
        <v>420</v>
      </c>
      <c r="G172" s="23" t="str">
        <f t="shared" si="14"/>
        <v>CTK4B1</v>
      </c>
      <c r="H172" s="23">
        <f t="shared" si="15"/>
        <v>12</v>
      </c>
      <c r="I172" s="24" t="str">
        <f t="shared" si="16"/>
        <v>SJN4B1</v>
      </c>
      <c r="J172" s="24">
        <f t="shared" si="17"/>
        <v>-12</v>
      </c>
      <c r="K172" s="24" t="str">
        <f t="shared" si="18"/>
        <v/>
      </c>
      <c r="L172" s="24" t="str">
        <f t="shared" si="19"/>
        <v/>
      </c>
      <c r="M172" s="21" t="str">
        <f t="shared" si="20"/>
        <v/>
      </c>
    </row>
    <row r="173" spans="1:13" ht="11.4" customHeight="1">
      <c r="A173" s="91" t="s">
        <v>508</v>
      </c>
      <c r="B173" s="92" t="s">
        <v>38</v>
      </c>
      <c r="C173" s="109">
        <v>18</v>
      </c>
      <c r="D173" s="92" t="s">
        <v>47</v>
      </c>
      <c r="E173" s="109">
        <v>52</v>
      </c>
      <c r="F173" s="94" t="s">
        <v>425</v>
      </c>
      <c r="G173" s="23" t="str">
        <f t="shared" si="14"/>
        <v>CTK4B2</v>
      </c>
      <c r="H173" s="23">
        <f t="shared" si="15"/>
        <v>12</v>
      </c>
      <c r="I173" s="24" t="str">
        <f t="shared" si="16"/>
        <v>STM4B1</v>
      </c>
      <c r="J173" s="24">
        <f t="shared" si="17"/>
        <v>-12</v>
      </c>
      <c r="K173" s="24" t="str">
        <f t="shared" si="18"/>
        <v/>
      </c>
      <c r="L173" s="24" t="str">
        <f t="shared" si="19"/>
        <v/>
      </c>
      <c r="M173" s="21" t="str">
        <f t="shared" si="20"/>
        <v/>
      </c>
    </row>
    <row r="174" spans="1:13" ht="11.4" customHeight="1">
      <c r="A174" s="91" t="s">
        <v>573</v>
      </c>
      <c r="B174" s="92" t="s">
        <v>43</v>
      </c>
      <c r="C174" s="109">
        <v>11</v>
      </c>
      <c r="D174" s="92" t="s">
        <v>652</v>
      </c>
      <c r="E174" s="109">
        <v>18</v>
      </c>
      <c r="F174" s="94" t="s">
        <v>414</v>
      </c>
      <c r="G174" s="23" t="str">
        <f t="shared" si="14"/>
        <v>CTK4B3</v>
      </c>
      <c r="H174" s="23">
        <f t="shared" si="15"/>
        <v>7</v>
      </c>
      <c r="I174" s="24" t="str">
        <f t="shared" si="16"/>
        <v>IHM4B1</v>
      </c>
      <c r="J174" s="24">
        <f t="shared" si="17"/>
        <v>-7</v>
      </c>
      <c r="K174" s="24" t="str">
        <f t="shared" si="18"/>
        <v/>
      </c>
      <c r="L174" s="24" t="str">
        <f t="shared" si="19"/>
        <v/>
      </c>
      <c r="M174" s="21" t="str">
        <f t="shared" si="20"/>
        <v/>
      </c>
    </row>
    <row r="175" spans="1:13" ht="11.4" customHeight="1">
      <c r="A175" s="91" t="s">
        <v>573</v>
      </c>
      <c r="B175" s="92" t="s">
        <v>36</v>
      </c>
      <c r="C175" s="109">
        <v>13</v>
      </c>
      <c r="D175" s="92" t="s">
        <v>310</v>
      </c>
      <c r="E175" s="109">
        <v>15</v>
      </c>
      <c r="F175" s="94" t="s">
        <v>415</v>
      </c>
      <c r="G175" s="23" t="str">
        <f t="shared" si="14"/>
        <v>JOE4B2</v>
      </c>
      <c r="H175" s="23">
        <f t="shared" si="15"/>
        <v>2</v>
      </c>
      <c r="I175" s="24" t="str">
        <f t="shared" si="16"/>
        <v>OLA4B1</v>
      </c>
      <c r="J175" s="24">
        <f t="shared" si="17"/>
        <v>-2</v>
      </c>
      <c r="K175" s="24" t="str">
        <f t="shared" si="18"/>
        <v/>
      </c>
      <c r="L175" s="24" t="str">
        <f t="shared" si="19"/>
        <v/>
      </c>
      <c r="M175" s="21" t="str">
        <f t="shared" si="20"/>
        <v/>
      </c>
    </row>
    <row r="176" spans="1:13" ht="11.4" customHeight="1">
      <c r="A176" s="91" t="s">
        <v>573</v>
      </c>
      <c r="B176" s="92" t="s">
        <v>309</v>
      </c>
      <c r="C176" s="109">
        <v>20</v>
      </c>
      <c r="D176" s="92" t="s">
        <v>49</v>
      </c>
      <c r="E176" s="109">
        <v>25</v>
      </c>
      <c r="F176" s="94" t="s">
        <v>424</v>
      </c>
      <c r="G176" s="23" t="str">
        <f t="shared" si="14"/>
        <v>BRG4B2</v>
      </c>
      <c r="H176" s="23">
        <f t="shared" si="15"/>
        <v>5</v>
      </c>
      <c r="I176" s="24" t="str">
        <f t="shared" si="16"/>
        <v>SCL4B1</v>
      </c>
      <c r="J176" s="24">
        <f t="shared" si="17"/>
        <v>-5</v>
      </c>
      <c r="K176" s="24" t="str">
        <f t="shared" si="18"/>
        <v/>
      </c>
      <c r="L176" s="24" t="str">
        <f t="shared" si="19"/>
        <v/>
      </c>
      <c r="M176" s="21" t="str">
        <f t="shared" si="20"/>
        <v/>
      </c>
    </row>
    <row r="177" spans="1:13" ht="11.4" customHeight="1">
      <c r="A177" s="91" t="s">
        <v>509</v>
      </c>
      <c r="B177" s="92" t="s">
        <v>651</v>
      </c>
      <c r="C177" s="109">
        <v>20</v>
      </c>
      <c r="D177" s="92" t="s">
        <v>39</v>
      </c>
      <c r="E177" s="109">
        <v>15</v>
      </c>
      <c r="F177" s="94" t="s">
        <v>414</v>
      </c>
      <c r="G177" s="23" t="str">
        <f t="shared" si="14"/>
        <v>IHM4B3</v>
      </c>
      <c r="H177" s="23">
        <f t="shared" si="15"/>
        <v>5</v>
      </c>
      <c r="I177" s="24" t="str">
        <f t="shared" si="16"/>
        <v>SPC4B2</v>
      </c>
      <c r="J177" s="24">
        <f t="shared" si="17"/>
        <v>-5</v>
      </c>
      <c r="K177" s="24" t="str">
        <f t="shared" si="18"/>
        <v/>
      </c>
      <c r="L177" s="24" t="str">
        <f t="shared" si="19"/>
        <v/>
      </c>
      <c r="M177" s="21" t="str">
        <f t="shared" si="20"/>
        <v/>
      </c>
    </row>
    <row r="178" spans="1:13" ht="11.4" customHeight="1">
      <c r="A178" s="91" t="s">
        <v>617</v>
      </c>
      <c r="B178" s="92" t="s">
        <v>215</v>
      </c>
      <c r="C178" s="109">
        <v>17</v>
      </c>
      <c r="D178" s="92" t="s">
        <v>46</v>
      </c>
      <c r="E178" s="109">
        <v>25</v>
      </c>
      <c r="F178" s="94" t="s">
        <v>530</v>
      </c>
      <c r="G178" s="23" t="str">
        <f t="shared" si="14"/>
        <v>IHM4B2</v>
      </c>
      <c r="H178" s="23">
        <f t="shared" si="15"/>
        <v>8</v>
      </c>
      <c r="I178" s="24" t="str">
        <f t="shared" si="16"/>
        <v>NDA4B1</v>
      </c>
      <c r="J178" s="24">
        <f t="shared" si="17"/>
        <v>-8</v>
      </c>
      <c r="K178" s="24" t="str">
        <f t="shared" si="18"/>
        <v/>
      </c>
      <c r="L178" s="24" t="str">
        <f t="shared" si="19"/>
        <v/>
      </c>
      <c r="M178" s="21" t="str">
        <f t="shared" si="20"/>
        <v/>
      </c>
    </row>
    <row r="179" spans="1:13" ht="11.4" customHeight="1">
      <c r="A179" s="91" t="s">
        <v>618</v>
      </c>
      <c r="B179" s="92" t="s">
        <v>44</v>
      </c>
      <c r="C179" s="109">
        <v>31</v>
      </c>
      <c r="D179" s="92" t="s">
        <v>269</v>
      </c>
      <c r="E179" s="109">
        <v>12</v>
      </c>
      <c r="F179" s="94" t="s">
        <v>421</v>
      </c>
      <c r="G179" s="23" t="str">
        <f t="shared" si="14"/>
        <v>JOE4B1</v>
      </c>
      <c r="H179" s="23">
        <f t="shared" si="15"/>
        <v>12</v>
      </c>
      <c r="I179" s="24" t="str">
        <f t="shared" si="16"/>
        <v>SCS4B1</v>
      </c>
      <c r="J179" s="24">
        <f t="shared" si="17"/>
        <v>-12</v>
      </c>
      <c r="K179" s="24" t="str">
        <f t="shared" si="18"/>
        <v/>
      </c>
      <c r="L179" s="24" t="str">
        <f t="shared" si="19"/>
        <v/>
      </c>
      <c r="M179" s="21" t="str">
        <f t="shared" si="20"/>
        <v/>
      </c>
    </row>
  </sheetData>
  <sortState ref="C9:L36">
    <sortCondition descending="1" ref="D9:D36"/>
    <sortCondition ref="E9:E36"/>
    <sortCondition descending="1" ref="J9:J36"/>
  </sortState>
  <phoneticPr fontId="0" type="noConversion"/>
  <pageMargins left="0.75" right="0.75" top="1" bottom="1" header="0.5" footer="0.5"/>
  <pageSetup scale="46" orientation="portrait" r:id="rId1"/>
  <headerFooter alignWithMargins="0"/>
  <rowBreaks count="2" manualBreakCount="2">
    <brk id="62" max="16383" man="1"/>
    <brk id="125" max="16383" man="1"/>
  </rowBreaks>
  <drawing r:id="rId2"/>
</worksheet>
</file>

<file path=xl/worksheets/sheet22.xml><?xml version="1.0" encoding="utf-8"?>
<worksheet xmlns="http://schemas.openxmlformats.org/spreadsheetml/2006/main" xmlns:r="http://schemas.openxmlformats.org/officeDocument/2006/relationships">
  <dimension ref="A4:CR119"/>
  <sheetViews>
    <sheetView zoomScale="90" zoomScaleNormal="90" zoomScaleSheetLayoutView="80" workbookViewId="0">
      <selection activeCell="A7" sqref="A7"/>
    </sheetView>
  </sheetViews>
  <sheetFormatPr defaultColWidth="9.109375" defaultRowHeight="12.75" customHeight="1"/>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 width="4.44140625" style="2" customWidth="1"/>
    <col min="17" max="16384" width="9.109375" style="2"/>
  </cols>
  <sheetData>
    <row r="4" spans="1:17" s="1" customFormat="1" ht="12.75" customHeight="1"/>
    <row r="5" spans="1:17" s="1" customFormat="1" ht="12.75" customHeight="1">
      <c r="A5" s="1" t="s">
        <v>54</v>
      </c>
    </row>
    <row r="6" spans="1:17" s="1" customFormat="1" ht="12.75" customHeight="1">
      <c r="A6" s="1" t="str">
        <f>'8B Standings'!A6</f>
        <v>2012-2013 Season</v>
      </c>
    </row>
    <row r="7" spans="1:17" ht="11.4" customHeight="1"/>
    <row r="8" spans="1:17" ht="11.4"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7" ht="11.4" customHeight="1">
      <c r="B9" s="21">
        <v>2</v>
      </c>
      <c r="C9" s="92" t="s">
        <v>297</v>
      </c>
      <c r="D9" s="21">
        <f>COUNTIF($G$30:$G$119,C9)</f>
        <v>9</v>
      </c>
      <c r="E9" s="21">
        <f>COUNTIF($I$30:$I$119,C9)</f>
        <v>1</v>
      </c>
      <c r="F9" s="84">
        <f>SUM(COUNTIF($K$30:$K$119,C9)+COUNTIF($L$30:$L$119,C9))</f>
        <v>0</v>
      </c>
      <c r="G9" s="21">
        <f>SUM((D9*2)+(F9))</f>
        <v>18</v>
      </c>
      <c r="H9" s="21">
        <f>SUM(SUMIF($B$30:$B$119,C9,$C$30:$C$119)+SUMIF($D$30:$D$119,C9,$E$30:$E$119))</f>
        <v>188</v>
      </c>
      <c r="I9" s="21">
        <f>SUM(SUMIF($B$30:$B$119,C9,$E$30:$E$119)+SUMIF($D$30:$D$119,C9,$C$30:$C$119))</f>
        <v>60</v>
      </c>
      <c r="J9" s="85">
        <f>SUM(SUMIF($G$30:$G$119,C9,$H$30:$H$119)+SUMIF($I$30:$I$119,C9,$J$30:$J$119))</f>
        <v>93</v>
      </c>
      <c r="K9" s="86">
        <f>SUM((D9/SUM(D9+E9+F9))/100)</f>
        <v>9.0000000000000011E-3</v>
      </c>
      <c r="L9" s="21">
        <f>COUNTIF($M$30:$M$119,C9)</f>
        <v>0</v>
      </c>
      <c r="O9" s="2" t="s">
        <v>577</v>
      </c>
    </row>
    <row r="10" spans="1:17" ht="11.4" customHeight="1">
      <c r="B10" s="21">
        <v>1</v>
      </c>
      <c r="C10" s="92" t="s">
        <v>213</v>
      </c>
      <c r="D10" s="21">
        <f>COUNTIF($G$30:$G$119,C10)</f>
        <v>9</v>
      </c>
      <c r="E10" s="21">
        <f>COUNTIF($I$30:$I$119,C10)</f>
        <v>1</v>
      </c>
      <c r="F10" s="84">
        <f>SUM(COUNTIF($K$30:$K$119,C10)+COUNTIF($L$30:$L$119,C10))</f>
        <v>0</v>
      </c>
      <c r="G10" s="21">
        <f>SUM((D10*2)+(F10))</f>
        <v>18</v>
      </c>
      <c r="H10" s="21">
        <f>SUM(SUMIF($B$30:$B$119,C10,$C$30:$C$119)+SUMIF($D$30:$D$119,C10,$E$30:$E$119))</f>
        <v>149</v>
      </c>
      <c r="I10" s="21">
        <f>SUM(SUMIF($B$30:$B$119,C10,$E$30:$E$119)+SUMIF($D$30:$D$119,C10,$C$30:$C$119))</f>
        <v>65</v>
      </c>
      <c r="J10" s="85">
        <f>SUM(SUMIF($G$30:$G$119,C10,$H$30:$H$119)+SUMIF($I$30:$I$119,C10,$J$30:$J$119))</f>
        <v>75</v>
      </c>
      <c r="K10" s="86">
        <f>SUM((D10/SUM(D10+E10+F10))/100)</f>
        <v>9.0000000000000011E-3</v>
      </c>
      <c r="L10" s="21">
        <f>COUNTIF($M$30:$M$119,C10)</f>
        <v>0</v>
      </c>
      <c r="O10" s="2" t="s">
        <v>576</v>
      </c>
    </row>
    <row r="11" spans="1:17" ht="11.4" customHeight="1">
      <c r="B11" s="21">
        <v>3</v>
      </c>
      <c r="C11" s="92" t="s">
        <v>554</v>
      </c>
      <c r="D11" s="21">
        <f>COUNTIF($G$30:$G$119,C11)</f>
        <v>8</v>
      </c>
      <c r="E11" s="21">
        <f>COUNTIF($I$30:$I$119,C11)</f>
        <v>2</v>
      </c>
      <c r="F11" s="84">
        <f>SUM(COUNTIF($K$30:$K$119,C11)+COUNTIF($L$30:$L$119,C11))</f>
        <v>0</v>
      </c>
      <c r="G11" s="21">
        <f>SUM((D11*2)+(F11))</f>
        <v>16</v>
      </c>
      <c r="H11" s="21">
        <f>SUM(SUMIF($B$30:$B$119,C11,$C$30:$C$119)+SUMIF($D$30:$D$119,C11,$E$30:$E$119))</f>
        <v>207</v>
      </c>
      <c r="I11" s="21">
        <f>SUM(SUMIF($B$30:$B$119,C11,$E$30:$E$119)+SUMIF($D$30:$D$119,C11,$C$30:$C$119))</f>
        <v>121</v>
      </c>
      <c r="J11" s="85">
        <f>SUM(SUMIF($G$30:$G$119,C11,$H$30:$H$119)+SUMIF($I$30:$I$119,C11,$J$30:$J$119))</f>
        <v>61</v>
      </c>
      <c r="K11" s="86">
        <f>SUM((D11/SUM(D11+E11+F11))/100)</f>
        <v>8.0000000000000002E-3</v>
      </c>
      <c r="L11" s="21">
        <f>COUNTIF($M$30:$M$119,C11)</f>
        <v>0</v>
      </c>
    </row>
    <row r="12" spans="1:17" ht="11.4" customHeight="1">
      <c r="B12" s="21">
        <v>4</v>
      </c>
      <c r="C12" s="92" t="s">
        <v>79</v>
      </c>
      <c r="D12" s="21">
        <f>COUNTIF($G$30:$G$119,C12)</f>
        <v>8</v>
      </c>
      <c r="E12" s="21">
        <f>COUNTIF($I$30:$I$119,C12)</f>
        <v>2</v>
      </c>
      <c r="F12" s="84">
        <f>SUM(COUNTIF($K$30:$K$119,C12)+COUNTIF($L$30:$L$119,C12))</f>
        <v>0</v>
      </c>
      <c r="G12" s="21">
        <f>SUM((D12*2)+(F12))</f>
        <v>16</v>
      </c>
      <c r="H12" s="21">
        <f>SUM(SUMIF($B$30:$B$119,C12,$C$30:$C$119)+SUMIF($D$30:$D$119,C12,$E$30:$E$119))</f>
        <v>163</v>
      </c>
      <c r="I12" s="21">
        <f>SUM(SUMIF($B$30:$B$119,C12,$E$30:$E$119)+SUMIF($D$30:$D$119,C12,$C$30:$C$119))</f>
        <v>77</v>
      </c>
      <c r="J12" s="85">
        <f>SUM(SUMIF($G$30:$G$119,C12,$H$30:$H$119)+SUMIF($I$30:$I$119,C12,$J$30:$J$119))</f>
        <v>61</v>
      </c>
      <c r="K12" s="86">
        <f>SUM((D12/SUM(D12+E12+F12))/100)</f>
        <v>8.0000000000000002E-3</v>
      </c>
      <c r="L12" s="21">
        <f>COUNTIF($M$30:$M$119,C12)</f>
        <v>0</v>
      </c>
      <c r="N12" s="1" t="s">
        <v>304</v>
      </c>
      <c r="O12" s="1"/>
    </row>
    <row r="13" spans="1:17" ht="11.4" customHeight="1">
      <c r="B13" s="21">
        <v>5</v>
      </c>
      <c r="C13" s="92" t="s">
        <v>81</v>
      </c>
      <c r="D13" s="21">
        <f>COUNTIF($G$30:$G$119,C13)</f>
        <v>7</v>
      </c>
      <c r="E13" s="21">
        <f>COUNTIF($I$30:$I$119,C13)</f>
        <v>3</v>
      </c>
      <c r="F13" s="84">
        <f>SUM(COUNTIF($K$30:$K$119,C13)+COUNTIF($L$30:$L$119,C13))</f>
        <v>0</v>
      </c>
      <c r="G13" s="21">
        <f>SUM((D13*2)+(F13))</f>
        <v>14</v>
      </c>
      <c r="H13" s="21">
        <f>SUM(SUMIF($B$30:$B$119,C13,$C$30:$C$119)+SUMIF($D$30:$D$119,C13,$E$30:$E$119))</f>
        <v>182</v>
      </c>
      <c r="I13" s="21">
        <f>SUM(SUMIF($B$30:$B$119,C13,$E$30:$E$119)+SUMIF($D$30:$D$119,C13,$C$30:$C$119))</f>
        <v>88</v>
      </c>
      <c r="J13" s="85">
        <f>SUM(SUMIF($G$30:$G$119,C13,$H$30:$H$119)+SUMIF($I$30:$I$119,C13,$J$30:$J$119))</f>
        <v>59</v>
      </c>
      <c r="K13" s="86">
        <f>SUM((D13/SUM(D13+E13+F13))/100)</f>
        <v>6.9999999999999993E-3</v>
      </c>
      <c r="L13" s="21">
        <f>COUNTIF($M$30:$M$119,C13)</f>
        <v>1</v>
      </c>
      <c r="O13" s="2" t="s">
        <v>580</v>
      </c>
    </row>
    <row r="14" spans="1:17" ht="11.4" customHeight="1">
      <c r="B14" s="21">
        <v>6</v>
      </c>
      <c r="C14" s="92" t="s">
        <v>214</v>
      </c>
      <c r="D14" s="21">
        <f>COUNTIF($G$30:$G$119,C14)</f>
        <v>7</v>
      </c>
      <c r="E14" s="21">
        <f>COUNTIF($I$30:$I$119,C14)</f>
        <v>3</v>
      </c>
      <c r="F14" s="84">
        <f>SUM(COUNTIF($K$30:$K$119,C14)+COUNTIF($L$30:$L$119,C14))</f>
        <v>0</v>
      </c>
      <c r="G14" s="21">
        <f>SUM((D14*2)+(F14))</f>
        <v>14</v>
      </c>
      <c r="H14" s="21">
        <f>SUM(SUMIF($B$30:$B$119,C14,$C$30:$C$119)+SUMIF($D$30:$D$119,C14,$E$30:$E$119))</f>
        <v>183</v>
      </c>
      <c r="I14" s="21">
        <f>SUM(SUMIF($B$30:$B$119,C14,$E$30:$E$119)+SUMIF($D$30:$D$119,C14,$C$30:$C$119))</f>
        <v>114</v>
      </c>
      <c r="J14" s="85">
        <f>SUM(SUMIF($G$30:$G$119,C14,$H$30:$H$119)+SUMIF($I$30:$I$119,C14,$J$30:$J$119))</f>
        <v>55</v>
      </c>
      <c r="K14" s="86">
        <f>SUM((D14/SUM(D14+E14+F14))/100)</f>
        <v>6.9999999999999993E-3</v>
      </c>
      <c r="L14" s="21">
        <f>COUNTIF($M$30:$M$119,C14)</f>
        <v>0</v>
      </c>
      <c r="N14" s="1"/>
      <c r="O14" s="1"/>
      <c r="P14" s="2" t="s">
        <v>301</v>
      </c>
    </row>
    <row r="15" spans="1:17" ht="11.4" customHeight="1">
      <c r="B15" s="21">
        <v>7</v>
      </c>
      <c r="C15" s="92" t="s">
        <v>80</v>
      </c>
      <c r="D15" s="21">
        <f>COUNTIF($G$30:$G$119,C15)</f>
        <v>5</v>
      </c>
      <c r="E15" s="21">
        <f>COUNTIF($I$30:$I$119,C15)</f>
        <v>4</v>
      </c>
      <c r="F15" s="84">
        <f>SUM(COUNTIF($K$30:$K$119,C15)+COUNTIF($L$30:$L$119,C15))</f>
        <v>1</v>
      </c>
      <c r="G15" s="21">
        <f>SUM((D15*2)+(F15))</f>
        <v>11</v>
      </c>
      <c r="H15" s="21">
        <f>SUM(SUMIF($B$30:$B$119,C15,$C$30:$C$119)+SUMIF($D$30:$D$119,C15,$E$30:$E$119))</f>
        <v>102</v>
      </c>
      <c r="I15" s="21">
        <f>SUM(SUMIF($B$30:$B$119,C15,$E$30:$E$119)+SUMIF($D$30:$D$119,C15,$C$30:$C$119))</f>
        <v>112</v>
      </c>
      <c r="J15" s="85">
        <f>SUM(SUMIF($G$30:$G$119,C15,$H$30:$H$119)+SUMIF($I$30:$I$119,C15,$J$30:$J$119))</f>
        <v>-3</v>
      </c>
      <c r="K15" s="86">
        <f>SUM((D15/SUM(D15+E15+F15))/100)</f>
        <v>5.0000000000000001E-3</v>
      </c>
      <c r="L15" s="21">
        <f>COUNTIF($M$30:$M$119,C15)</f>
        <v>0</v>
      </c>
      <c r="P15" s="2" t="s">
        <v>575</v>
      </c>
    </row>
    <row r="16" spans="1:17" ht="11.4" customHeight="1">
      <c r="B16" s="21">
        <v>8</v>
      </c>
      <c r="C16" s="92" t="s">
        <v>77</v>
      </c>
      <c r="D16" s="21">
        <f>COUNTIF($G$30:$G$119,C16)</f>
        <v>5</v>
      </c>
      <c r="E16" s="21">
        <f>COUNTIF($I$30:$I$119,C16)</f>
        <v>5</v>
      </c>
      <c r="F16" s="84">
        <f>SUM(COUNTIF($K$30:$K$119,C16)+COUNTIF($L$30:$L$119,C16))</f>
        <v>0</v>
      </c>
      <c r="G16" s="21">
        <f>SUM((D16*2)+(F16))</f>
        <v>10</v>
      </c>
      <c r="H16" s="21">
        <f>SUM(SUMIF($B$30:$B$119,C16,$C$30:$C$119)+SUMIF($D$30:$D$119,C16,$E$30:$E$119))</f>
        <v>119</v>
      </c>
      <c r="I16" s="21">
        <f>SUM(SUMIF($B$30:$B$119,C16,$E$30:$E$119)+SUMIF($D$30:$D$119,C16,$C$30:$C$119))</f>
        <v>152</v>
      </c>
      <c r="J16" s="85">
        <f>SUM(SUMIF($G$30:$G$119,C16,$H$30:$H$119)+SUMIF($I$30:$I$119,C16,$J$30:$J$119))</f>
        <v>-23</v>
      </c>
      <c r="K16" s="86">
        <f>SUM((D16/SUM(D16+E16+F16))/100)</f>
        <v>5.0000000000000001E-3</v>
      </c>
      <c r="L16" s="21">
        <f>COUNTIF($M$30:$M$119,C16)</f>
        <v>0</v>
      </c>
      <c r="Q16" s="2" t="s">
        <v>578</v>
      </c>
    </row>
    <row r="17" spans="1:96" ht="11.4" customHeight="1">
      <c r="B17" s="21">
        <v>9</v>
      </c>
      <c r="C17" s="92" t="s">
        <v>359</v>
      </c>
      <c r="D17" s="21">
        <f>COUNTIF($G$30:$G$119,C17)</f>
        <v>4</v>
      </c>
      <c r="E17" s="21">
        <f>COUNTIF($I$30:$I$119,C17)</f>
        <v>5</v>
      </c>
      <c r="F17" s="84">
        <f>SUM(COUNTIF($K$30:$K$119,C17)+COUNTIF($L$30:$L$119,C17))</f>
        <v>1</v>
      </c>
      <c r="G17" s="21">
        <f>SUM((D17*2)+(F17))</f>
        <v>9</v>
      </c>
      <c r="H17" s="21">
        <f>SUM(SUMIF($B$30:$B$119,C17,$C$30:$C$119)+SUMIF($D$30:$D$119,C17,$E$30:$E$119))</f>
        <v>120</v>
      </c>
      <c r="I17" s="21">
        <f>SUM(SUMIF($B$30:$B$119,C17,$E$30:$E$119)+SUMIF($D$30:$D$119,C17,$C$30:$C$119))</f>
        <v>120</v>
      </c>
      <c r="J17" s="85">
        <f>SUM(SUMIF($G$30:$G$119,C17,$H$30:$H$119)+SUMIF($I$30:$I$119,C17,$J$30:$J$119))</f>
        <v>-7</v>
      </c>
      <c r="K17" s="86">
        <f>SUM((D17/SUM(D17+E17+F17))/100)</f>
        <v>4.0000000000000001E-3</v>
      </c>
      <c r="L17" s="21">
        <f>COUNTIF($M$30:$M$119,C17)</f>
        <v>2</v>
      </c>
      <c r="Q17" s="2" t="s">
        <v>579</v>
      </c>
    </row>
    <row r="18" spans="1:96" ht="11.4" customHeight="1">
      <c r="B18" s="21">
        <v>10</v>
      </c>
      <c r="C18" s="92" t="s">
        <v>556</v>
      </c>
      <c r="D18" s="21">
        <f>COUNTIF($G$30:$G$119,C18)</f>
        <v>4</v>
      </c>
      <c r="E18" s="21">
        <f>COUNTIF($I$30:$I$119,C18)</f>
        <v>6</v>
      </c>
      <c r="F18" s="84">
        <f>SUM(COUNTIF($K$30:$K$119,C18)+COUNTIF($L$30:$L$119,C18))</f>
        <v>0</v>
      </c>
      <c r="G18" s="21">
        <f>SUM((D18*2)+(F18))</f>
        <v>8</v>
      </c>
      <c r="H18" s="21">
        <f>SUM(SUMIF($B$30:$B$119,C18,$C$30:$C$119)+SUMIF($D$30:$D$119,C18,$E$30:$E$119))</f>
        <v>109</v>
      </c>
      <c r="I18" s="21">
        <f>SUM(SUMIF($B$30:$B$119,C18,$E$30:$E$119)+SUMIF($D$30:$D$119,C18,$C$30:$C$119))</f>
        <v>124</v>
      </c>
      <c r="J18" s="85">
        <f>SUM(SUMIF($G$30:$G$119,C18,$H$30:$H$119)+SUMIF($I$30:$I$119,C18,$J$30:$J$119))</f>
        <v>-13</v>
      </c>
      <c r="K18" s="86">
        <f>SUM((D18/SUM(D18+E18+F18))/100)</f>
        <v>4.0000000000000001E-3</v>
      </c>
      <c r="L18" s="21">
        <f>COUNTIF($M$30:$M$119,C18)</f>
        <v>0</v>
      </c>
    </row>
    <row r="19" spans="1:96" ht="11.4" customHeight="1">
      <c r="B19" s="21">
        <v>11</v>
      </c>
      <c r="C19" s="92" t="s">
        <v>74</v>
      </c>
      <c r="D19" s="21">
        <f>COUNTIF($G$30:$G$119,C19)</f>
        <v>4</v>
      </c>
      <c r="E19" s="21">
        <f>COUNTIF($I$30:$I$119,C19)</f>
        <v>6</v>
      </c>
      <c r="F19" s="84">
        <f>SUM(COUNTIF($K$30:$K$119,C19)+COUNTIF($L$30:$L$119,C19))</f>
        <v>0</v>
      </c>
      <c r="G19" s="21">
        <f>SUM((D19*2)+(F19))</f>
        <v>8</v>
      </c>
      <c r="H19" s="21">
        <f>SUM(SUMIF($B$30:$B$119,C19,$C$30:$C$119)+SUMIF($D$30:$D$119,C19,$E$30:$E$119))</f>
        <v>103</v>
      </c>
      <c r="I19" s="21">
        <f>SUM(SUMIF($B$30:$B$119,C19,$E$30:$E$119)+SUMIF($D$30:$D$119,C19,$C$30:$C$119))</f>
        <v>153</v>
      </c>
      <c r="J19" s="85">
        <f>SUM(SUMIF($G$30:$G$119,C19,$H$30:$H$119)+SUMIF($I$30:$I$119,C19,$J$30:$J$119))</f>
        <v>-31</v>
      </c>
      <c r="K19" s="86">
        <f>SUM((D19/SUM(D19+E19+F19))/100)</f>
        <v>4.0000000000000001E-3</v>
      </c>
      <c r="L19" s="21">
        <f>COUNTIF($M$30:$M$119,C19)</f>
        <v>0</v>
      </c>
    </row>
    <row r="20" spans="1:96" ht="11.4" customHeight="1">
      <c r="B20" s="21">
        <v>12</v>
      </c>
      <c r="C20" s="92" t="s">
        <v>555</v>
      </c>
      <c r="D20" s="21">
        <f>COUNTIF($G$30:$G$119,C20)</f>
        <v>4</v>
      </c>
      <c r="E20" s="21">
        <f>COUNTIF($I$30:$I$119,C20)</f>
        <v>6</v>
      </c>
      <c r="F20" s="84">
        <f>SUM(COUNTIF($K$30:$K$119,C20)+COUNTIF($L$30:$L$119,C20))</f>
        <v>0</v>
      </c>
      <c r="G20" s="21">
        <f>SUM((D20*2)+(F20))</f>
        <v>8</v>
      </c>
      <c r="H20" s="21">
        <f>SUM(SUMIF($B$30:$B$119,C20,$C$30:$C$119)+SUMIF($D$30:$D$119,C20,$E$30:$E$119))</f>
        <v>84</v>
      </c>
      <c r="I20" s="21">
        <f>SUM(SUMIF($B$30:$B$119,C20,$E$30:$E$119)+SUMIF($D$30:$D$119,C20,$C$30:$C$119))</f>
        <v>128</v>
      </c>
      <c r="J20" s="85">
        <f>SUM(SUMIF($G$30:$G$119,C20,$H$30:$H$119)+SUMIF($I$30:$I$119,C20,$J$30:$J$119))</f>
        <v>-39</v>
      </c>
      <c r="K20" s="86">
        <f>SUM((D20/SUM(D20+E20+F20))/100)</f>
        <v>4.0000000000000001E-3</v>
      </c>
      <c r="L20" s="21">
        <f>COUNTIF($M$30:$M$119,C20)</f>
        <v>0</v>
      </c>
    </row>
    <row r="21" spans="1:96" ht="11.4" customHeight="1">
      <c r="B21" s="21">
        <v>13</v>
      </c>
      <c r="C21" s="92" t="s">
        <v>360</v>
      </c>
      <c r="D21" s="21">
        <f>COUNTIF($G$30:$G$119,C21)</f>
        <v>3</v>
      </c>
      <c r="E21" s="21">
        <f>COUNTIF($I$30:$I$119,C21)</f>
        <v>5</v>
      </c>
      <c r="F21" s="84">
        <f>SUM(COUNTIF($K$30:$K$119,C21)+COUNTIF($L$30:$L$119,C21))</f>
        <v>2</v>
      </c>
      <c r="G21" s="21">
        <f>SUM((D21*2)+(F21))</f>
        <v>8</v>
      </c>
      <c r="H21" s="21">
        <f>SUM(SUMIF($B$30:$B$119,C21,$C$30:$C$119)+SUMIF($D$30:$D$119,C21,$E$30:$E$119))</f>
        <v>98</v>
      </c>
      <c r="I21" s="21">
        <f>SUM(SUMIF($B$30:$B$119,C21,$E$30:$E$119)+SUMIF($D$30:$D$119,C21,$C$30:$C$119))</f>
        <v>134</v>
      </c>
      <c r="J21" s="85">
        <f>SUM(SUMIF($G$30:$G$119,C21,$H$30:$H$119)+SUMIF($I$30:$I$119,C21,$J$30:$J$119))</f>
        <v>-32</v>
      </c>
      <c r="K21" s="86">
        <f>SUM((D21/SUM(D21+E21+F21))/100)</f>
        <v>3.0000000000000001E-3</v>
      </c>
      <c r="L21" s="21">
        <f>COUNTIF($M$30:$M$119,C21)</f>
        <v>0</v>
      </c>
    </row>
    <row r="22" spans="1:96" ht="11.4" customHeight="1">
      <c r="B22" s="21">
        <v>14</v>
      </c>
      <c r="C22" s="92" t="s">
        <v>73</v>
      </c>
      <c r="D22" s="21">
        <f>COUNTIF($G$30:$G$119,C22)</f>
        <v>3</v>
      </c>
      <c r="E22" s="21">
        <f>COUNTIF($I$30:$I$119,C22)</f>
        <v>6</v>
      </c>
      <c r="F22" s="84">
        <f>SUM(COUNTIF($K$30:$K$119,C22)+COUNTIF($L$30:$L$119,C22))</f>
        <v>1</v>
      </c>
      <c r="G22" s="21">
        <f>SUM((D22*2)+(F22))</f>
        <v>7</v>
      </c>
      <c r="H22" s="21">
        <f>SUM(SUMIF($B$30:$B$119,C22,$C$30:$C$119)+SUMIF($D$30:$D$119,C22,$E$30:$E$119))</f>
        <v>79</v>
      </c>
      <c r="I22" s="21">
        <f>SUM(SUMIF($B$30:$B$119,C22,$E$30:$E$119)+SUMIF($D$30:$D$119,C22,$C$30:$C$119))</f>
        <v>117</v>
      </c>
      <c r="J22" s="85">
        <f>SUM(SUMIF($G$30:$G$119,C22,$H$30:$H$119)+SUMIF($I$30:$I$119,C22,$J$30:$J$119))</f>
        <v>-32</v>
      </c>
      <c r="K22" s="86">
        <f>SUM((D22/SUM(D22+E22+F22))/100)</f>
        <v>3.0000000000000001E-3</v>
      </c>
      <c r="L22" s="21">
        <f>COUNTIF($M$30:$M$119,C22)</f>
        <v>0</v>
      </c>
    </row>
    <row r="23" spans="1:96" ht="11.4" customHeight="1">
      <c r="B23" s="21">
        <v>15</v>
      </c>
      <c r="C23" s="92" t="s">
        <v>82</v>
      </c>
      <c r="D23" s="21">
        <f>COUNTIF($G$30:$G$119,C23)</f>
        <v>3</v>
      </c>
      <c r="E23" s="21">
        <f>COUNTIF($I$30:$I$119,C23)</f>
        <v>7</v>
      </c>
      <c r="F23" s="84">
        <f>SUM(COUNTIF($K$30:$K$119,C23)+COUNTIF($L$30:$L$119,C23))</f>
        <v>0</v>
      </c>
      <c r="G23" s="21">
        <f>SUM((D23*2)+(F23))</f>
        <v>6</v>
      </c>
      <c r="H23" s="21">
        <f>SUM(SUMIF($B$30:$B$119,C23,$C$30:$C$119)+SUMIF($D$30:$D$119,C23,$E$30:$E$119))</f>
        <v>86</v>
      </c>
      <c r="I23" s="21">
        <f>SUM(SUMIF($B$30:$B$119,C23,$E$30:$E$119)+SUMIF($D$30:$D$119,C23,$C$30:$C$119))</f>
        <v>124</v>
      </c>
      <c r="J23" s="85">
        <f>SUM(SUMIF($G$30:$G$119,C23,$H$30:$H$119)+SUMIF($I$30:$I$119,C23,$J$30:$J$119))</f>
        <v>-21</v>
      </c>
      <c r="K23" s="86">
        <f>SUM((D23/SUM(D23+E23+F23))/100)</f>
        <v>3.0000000000000001E-3</v>
      </c>
      <c r="L23" s="21">
        <f>COUNTIF($M$30:$M$119,C23)</f>
        <v>0</v>
      </c>
    </row>
    <row r="24" spans="1:96" ht="11.4" customHeight="1">
      <c r="B24" s="21">
        <v>16</v>
      </c>
      <c r="C24" s="92" t="s">
        <v>76</v>
      </c>
      <c r="D24" s="21">
        <f>COUNTIF($G$30:$G$119,C24)</f>
        <v>3</v>
      </c>
      <c r="E24" s="21">
        <f>COUNTIF($I$30:$I$119,C24)</f>
        <v>7</v>
      </c>
      <c r="F24" s="84">
        <f>SUM(COUNTIF($K$30:$K$119,C24)+COUNTIF($L$30:$L$119,C24))</f>
        <v>0</v>
      </c>
      <c r="G24" s="21">
        <f>SUM((D24*2)+(F24))</f>
        <v>6</v>
      </c>
      <c r="H24" s="21">
        <f>SUM(SUMIF($B$30:$B$119,C24,$C$30:$C$119)+SUMIF($D$30:$D$119,C24,$E$30:$E$119))</f>
        <v>115</v>
      </c>
      <c r="I24" s="21">
        <f>SUM(SUMIF($B$30:$B$119,C24,$E$30:$E$119)+SUMIF($D$30:$D$119,C24,$C$30:$C$119))</f>
        <v>144</v>
      </c>
      <c r="J24" s="85">
        <f>SUM(SUMIF($G$30:$G$119,C24,$H$30:$H$119)+SUMIF($I$30:$I$119,C24,$J$30:$J$119))</f>
        <v>-29</v>
      </c>
      <c r="K24" s="86">
        <f>SUM((D24/SUM(D24+E24+F24))/100)</f>
        <v>3.0000000000000001E-3</v>
      </c>
      <c r="L24" s="21">
        <f>COUNTIF($M$30:$M$119,C24)</f>
        <v>0</v>
      </c>
    </row>
    <row r="25" spans="1:96" ht="11.4" customHeight="1">
      <c r="B25" s="21">
        <v>17</v>
      </c>
      <c r="C25" s="92" t="s">
        <v>78</v>
      </c>
      <c r="D25" s="21">
        <f>COUNTIF($G$30:$G$119,C25)</f>
        <v>0</v>
      </c>
      <c r="E25" s="21">
        <f>COUNTIF($I$30:$I$119,C25)</f>
        <v>8</v>
      </c>
      <c r="F25" s="84">
        <f>SUM(COUNTIF($K$30:$K$119,C25)+COUNTIF($L$30:$L$119,C25))</f>
        <v>2</v>
      </c>
      <c r="G25" s="21">
        <f>SUM((D25*2)+(F25))</f>
        <v>2</v>
      </c>
      <c r="H25" s="21">
        <f>SUM(SUMIF($B$30:$B$119,C25,$C$30:$C$119)+SUMIF($D$30:$D$119,C25,$E$30:$E$119))</f>
        <v>86</v>
      </c>
      <c r="I25" s="21">
        <f>SUM(SUMIF($B$30:$B$119,C25,$E$30:$E$119)+SUMIF($D$30:$D$119,C25,$C$30:$C$119))</f>
        <v>197</v>
      </c>
      <c r="J25" s="85">
        <f>SUM(SUMIF($G$30:$G$119,C25,$H$30:$H$119)+SUMIF($I$30:$I$119,C25,$J$30:$J$119))</f>
        <v>-83</v>
      </c>
      <c r="K25" s="86">
        <f>SUM((D25/SUM(D25+E25+F25))/100)</f>
        <v>0</v>
      </c>
      <c r="L25" s="21">
        <f>COUNTIF($M$30:$M$119,C25)</f>
        <v>0</v>
      </c>
    </row>
    <row r="26" spans="1:96" ht="11.4" customHeight="1">
      <c r="B26" s="21">
        <v>18</v>
      </c>
      <c r="C26" s="92" t="s">
        <v>75</v>
      </c>
      <c r="D26" s="21">
        <f>COUNTIF($G$30:$G$119,C26)</f>
        <v>0</v>
      </c>
      <c r="E26" s="21">
        <f>COUNTIF($I$30:$I$119,C26)</f>
        <v>9</v>
      </c>
      <c r="F26" s="84">
        <f>SUM(COUNTIF($K$30:$K$119,C26)+COUNTIF($L$30:$L$119,C26))</f>
        <v>1</v>
      </c>
      <c r="G26" s="21">
        <f>SUM((D26*2)+(F26))</f>
        <v>1</v>
      </c>
      <c r="H26" s="21">
        <f>SUM(SUMIF($B$30:$B$119,C26,$C$30:$C$119)+SUMIF($D$30:$D$119,C26,$E$30:$E$119))</f>
        <v>42</v>
      </c>
      <c r="I26" s="21">
        <f>SUM(SUMIF($B$30:$B$119,C26,$E$30:$E$119)+SUMIF($D$30:$D$119,C26,$C$30:$C$119))</f>
        <v>185</v>
      </c>
      <c r="J26" s="85">
        <f>SUM(SUMIF($G$30:$G$119,C26,$H$30:$H$119)+SUMIF($I$30:$I$119,C26,$J$30:$J$119))</f>
        <v>-91</v>
      </c>
      <c r="K26" s="86">
        <f>SUM((D26/SUM(D26+E26+F26))/100)</f>
        <v>0</v>
      </c>
      <c r="L26" s="21">
        <f>COUNTIF($M$30:$M$119,C26)</f>
        <v>0</v>
      </c>
    </row>
    <row r="27" spans="1:96" s="25" customFormat="1" ht="11.4" customHeight="1">
      <c r="A27" s="2"/>
      <c r="B27" s="2"/>
      <c r="C27" s="2"/>
      <c r="D27" s="2"/>
      <c r="E27" s="2"/>
      <c r="F27" s="2"/>
      <c r="G27" s="2"/>
      <c r="H27" s="2"/>
      <c r="I27" s="2"/>
      <c r="J27" s="2"/>
      <c r="K27" s="2"/>
      <c r="L27" s="2"/>
      <c r="M27" s="2"/>
      <c r="N27" s="1"/>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row>
    <row r="28" spans="1:96" s="25" customFormat="1" ht="11.4" customHeight="1">
      <c r="A28" s="2"/>
      <c r="B28" s="2"/>
      <c r="C28" s="2"/>
      <c r="D28" s="2"/>
      <c r="E28" s="2"/>
      <c r="F28" s="2"/>
      <c r="G28" s="2"/>
      <c r="H28" s="2"/>
      <c r="I28" s="2"/>
      <c r="J28" s="2"/>
      <c r="K28" s="2"/>
      <c r="L28" s="2"/>
      <c r="M28" s="2"/>
      <c r="N28" s="1"/>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row>
    <row r="29" spans="1:96" s="25" customFormat="1" ht="11.4" customHeight="1">
      <c r="A29" s="18" t="s">
        <v>149</v>
      </c>
      <c r="B29" s="18" t="s">
        <v>122</v>
      </c>
      <c r="C29" s="22" t="s">
        <v>125</v>
      </c>
      <c r="D29" s="18" t="s">
        <v>123</v>
      </c>
      <c r="E29" s="22" t="s">
        <v>125</v>
      </c>
      <c r="F29" s="27" t="s">
        <v>120</v>
      </c>
      <c r="G29" s="22" t="s">
        <v>225</v>
      </c>
      <c r="H29" s="22" t="s">
        <v>223</v>
      </c>
      <c r="I29" s="22" t="s">
        <v>226</v>
      </c>
      <c r="J29" s="22" t="s">
        <v>223</v>
      </c>
      <c r="K29" s="22" t="s">
        <v>227</v>
      </c>
      <c r="L29" s="22" t="s">
        <v>227</v>
      </c>
      <c r="M29" s="28" t="s">
        <v>224</v>
      </c>
      <c r="N29" s="1"/>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row>
    <row r="30" spans="1:96" s="25" customFormat="1" ht="11.4" customHeight="1">
      <c r="A30" s="91" t="s">
        <v>520</v>
      </c>
      <c r="B30" s="92" t="s">
        <v>359</v>
      </c>
      <c r="C30" s="109">
        <v>0</v>
      </c>
      <c r="D30" s="92" t="s">
        <v>81</v>
      </c>
      <c r="E30" s="109">
        <v>12</v>
      </c>
      <c r="F30" s="94" t="s">
        <v>415</v>
      </c>
      <c r="G30" s="23" t="str">
        <f>IF(C30&lt;&gt;E30,IF(C30&gt;E30,B30,D30),"")</f>
        <v>JUD4G1</v>
      </c>
      <c r="H30" s="23">
        <f>IF(C30&gt;E30,IF(SUM(C30-E30)&gt;12,12,SUM(C30-E30)),IF(SUM(E30-C30)&gt;12,12,SUM(E30-C30)))</f>
        <v>12</v>
      </c>
      <c r="I30" s="24" t="str">
        <f>IF(C30&lt;&gt;E30,IF(C30&lt;E30,B30,D30),"")</f>
        <v>OLA4G2</v>
      </c>
      <c r="J30" s="24">
        <f>IF(C30&lt;E30,IF(SUM(C30-E30)&lt;-12,-12,SUM(C30-E30)),IF(SUM(E30-C30)&lt;-12,-12,SUM(E30-C30)))</f>
        <v>-12</v>
      </c>
      <c r="K30" s="24" t="str">
        <f>IF(C30&lt;&gt;0,IF(C30=E30,B30,""),"")</f>
        <v/>
      </c>
      <c r="L30" s="24" t="str">
        <f>IF(C30&lt;&gt;0,IF(C30=E30,D30,""),"")</f>
        <v/>
      </c>
      <c r="M30" s="21" t="str">
        <f>IF(C30=12,IF(E30=0,D30,""),IF(E30=12,IF(C30=0,B30,""),""))</f>
        <v>OLA4G2</v>
      </c>
      <c r="N30" s="1"/>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row>
    <row r="31" spans="1:96" s="25" customFormat="1" ht="11.4" customHeight="1">
      <c r="A31" s="91" t="s">
        <v>520</v>
      </c>
      <c r="B31" s="92" t="s">
        <v>79</v>
      </c>
      <c r="C31" s="109">
        <v>4</v>
      </c>
      <c r="D31" s="92" t="s">
        <v>213</v>
      </c>
      <c r="E31" s="109">
        <v>13</v>
      </c>
      <c r="F31" s="94" t="s">
        <v>423</v>
      </c>
      <c r="G31" s="23" t="str">
        <f t="shared" ref="G31:G94" si="0">IF(C31&lt;&gt;E31,IF(C31&gt;E31,B31,D31),"")</f>
        <v>BRG4G2</v>
      </c>
      <c r="H31" s="23">
        <f t="shared" ref="H31:H94" si="1">IF(C31&gt;E31,IF(SUM(C31-E31)&gt;12,12,SUM(C31-E31)),IF(SUM(E31-C31)&gt;12,12,SUM(E31-C31)))</f>
        <v>9</v>
      </c>
      <c r="I31" s="24" t="str">
        <f t="shared" ref="I31:I94" si="2">IF(C31&lt;&gt;E31,IF(C31&lt;E31,B31,D31),"")</f>
        <v>SPC4G1</v>
      </c>
      <c r="J31" s="24">
        <f t="shared" ref="J31:J94" si="3">IF(C31&lt;E31,IF(SUM(C31-E31)&lt;-12,-12,SUM(C31-E31)),IF(SUM(E31-C31)&lt;-12,-12,SUM(E31-C31)))</f>
        <v>-9</v>
      </c>
      <c r="K31" s="24" t="str">
        <f t="shared" ref="K31:K94" si="4">IF(C31&lt;&gt;0,IF(C31=E31,B31,""),"")</f>
        <v/>
      </c>
      <c r="L31" s="24" t="str">
        <f t="shared" ref="L31:L94" si="5">IF(C31&lt;&gt;0,IF(C31=E31,D31,""),"")</f>
        <v/>
      </c>
      <c r="M31" s="21" t="str">
        <f t="shared" ref="M31:M94" si="6">IF(C31=12,IF(E31=0,D31,""),IF(E31=12,IF(C31=0,B31,""),""))</f>
        <v/>
      </c>
      <c r="N31" s="1"/>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row>
    <row r="32" spans="1:96" s="25" customFormat="1" ht="11.4" customHeight="1">
      <c r="A32" s="91" t="s">
        <v>522</v>
      </c>
      <c r="B32" s="92" t="s">
        <v>77</v>
      </c>
      <c r="C32" s="109">
        <v>16</v>
      </c>
      <c r="D32" s="92" t="s">
        <v>73</v>
      </c>
      <c r="E32" s="109">
        <v>8</v>
      </c>
      <c r="F32" s="94" t="s">
        <v>418</v>
      </c>
      <c r="G32" s="23" t="str">
        <f t="shared" si="0"/>
        <v>BRG4G1</v>
      </c>
      <c r="H32" s="23">
        <f t="shared" si="1"/>
        <v>8</v>
      </c>
      <c r="I32" s="24" t="str">
        <f t="shared" si="2"/>
        <v>JOE4G1</v>
      </c>
      <c r="J32" s="24">
        <f t="shared" si="3"/>
        <v>-8</v>
      </c>
      <c r="K32" s="24" t="str">
        <f t="shared" si="4"/>
        <v/>
      </c>
      <c r="L32" s="24" t="str">
        <f t="shared" si="5"/>
        <v/>
      </c>
      <c r="M32" s="21" t="str">
        <f t="shared" si="6"/>
        <v/>
      </c>
      <c r="N32" s="1"/>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row>
    <row r="33" spans="1:96" s="25" customFormat="1" ht="11.4" customHeight="1">
      <c r="A33" s="91" t="s">
        <v>522</v>
      </c>
      <c r="B33" s="92" t="s">
        <v>82</v>
      </c>
      <c r="C33" s="109">
        <v>12</v>
      </c>
      <c r="D33" s="92" t="s">
        <v>554</v>
      </c>
      <c r="E33" s="109">
        <v>23</v>
      </c>
      <c r="F33" s="94" t="s">
        <v>410</v>
      </c>
      <c r="G33" s="23" t="str">
        <f t="shared" si="0"/>
        <v>NDA4G2</v>
      </c>
      <c r="H33" s="23">
        <f t="shared" si="1"/>
        <v>11</v>
      </c>
      <c r="I33" s="24" t="str">
        <f t="shared" si="2"/>
        <v>CTK4G1</v>
      </c>
      <c r="J33" s="24">
        <f t="shared" si="3"/>
        <v>-11</v>
      </c>
      <c r="K33" s="24" t="str">
        <f t="shared" si="4"/>
        <v/>
      </c>
      <c r="L33" s="24" t="str">
        <f t="shared" si="5"/>
        <v/>
      </c>
      <c r="M33" s="21" t="str">
        <f t="shared" si="6"/>
        <v/>
      </c>
      <c r="N33" s="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row>
    <row r="34" spans="1:96" s="25" customFormat="1" ht="11.4" customHeight="1">
      <c r="A34" s="91" t="s">
        <v>448</v>
      </c>
      <c r="B34" s="92" t="s">
        <v>76</v>
      </c>
      <c r="C34" s="109">
        <v>13</v>
      </c>
      <c r="D34" s="92" t="s">
        <v>555</v>
      </c>
      <c r="E34" s="109">
        <v>5</v>
      </c>
      <c r="F34" s="94" t="s">
        <v>410</v>
      </c>
      <c r="G34" s="23" t="str">
        <f t="shared" si="0"/>
        <v>CTK4G2</v>
      </c>
      <c r="H34" s="23">
        <f t="shared" si="1"/>
        <v>8</v>
      </c>
      <c r="I34" s="24" t="str">
        <f t="shared" si="2"/>
        <v>JOE4G2</v>
      </c>
      <c r="J34" s="24">
        <f t="shared" si="3"/>
        <v>-8</v>
      </c>
      <c r="K34" s="24" t="str">
        <f t="shared" si="4"/>
        <v/>
      </c>
      <c r="L34" s="24" t="str">
        <f t="shared" si="5"/>
        <v/>
      </c>
      <c r="M34" s="21" t="str">
        <f t="shared" si="6"/>
        <v/>
      </c>
      <c r="N34" s="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row>
    <row r="35" spans="1:96" s="25" customFormat="1" ht="11.4" customHeight="1">
      <c r="A35" s="91" t="s">
        <v>448</v>
      </c>
      <c r="B35" s="92" t="s">
        <v>80</v>
      </c>
      <c r="C35" s="109">
        <v>9</v>
      </c>
      <c r="D35" s="92" t="s">
        <v>556</v>
      </c>
      <c r="E35" s="109">
        <v>11</v>
      </c>
      <c r="F35" s="94" t="s">
        <v>413</v>
      </c>
      <c r="G35" s="23" t="str">
        <f t="shared" si="0"/>
        <v>OLA4G3</v>
      </c>
      <c r="H35" s="23">
        <f t="shared" si="1"/>
        <v>2</v>
      </c>
      <c r="I35" s="24" t="str">
        <f t="shared" si="2"/>
        <v>HSP4G1</v>
      </c>
      <c r="J35" s="24">
        <f t="shared" si="3"/>
        <v>-2</v>
      </c>
      <c r="K35" s="24" t="str">
        <f t="shared" si="4"/>
        <v/>
      </c>
      <c r="L35" s="24" t="str">
        <f t="shared" si="5"/>
        <v/>
      </c>
      <c r="M35" s="21" t="str">
        <f t="shared" si="6"/>
        <v/>
      </c>
      <c r="N35" s="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row>
    <row r="36" spans="1:96" s="25" customFormat="1" ht="11.4" customHeight="1">
      <c r="A36" s="91" t="s">
        <v>448</v>
      </c>
      <c r="B36" s="92" t="s">
        <v>74</v>
      </c>
      <c r="C36" s="109">
        <v>17</v>
      </c>
      <c r="D36" s="92" t="s">
        <v>214</v>
      </c>
      <c r="E36" s="109">
        <v>13</v>
      </c>
      <c r="F36" s="94" t="s">
        <v>414</v>
      </c>
      <c r="G36" s="23" t="str">
        <f t="shared" si="0"/>
        <v>IHM4G1</v>
      </c>
      <c r="H36" s="23">
        <f t="shared" si="1"/>
        <v>4</v>
      </c>
      <c r="I36" s="24" t="str">
        <f t="shared" si="2"/>
        <v>NDA4G1</v>
      </c>
      <c r="J36" s="24">
        <f t="shared" si="3"/>
        <v>-4</v>
      </c>
      <c r="K36" s="24" t="str">
        <f t="shared" si="4"/>
        <v/>
      </c>
      <c r="L36" s="24" t="str">
        <f t="shared" si="5"/>
        <v/>
      </c>
      <c r="M36" s="21" t="str">
        <f t="shared" si="6"/>
        <v/>
      </c>
      <c r="N36" s="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row>
    <row r="37" spans="1:96" s="25" customFormat="1" ht="11.4" customHeight="1">
      <c r="A37" s="91" t="s">
        <v>448</v>
      </c>
      <c r="B37" s="92" t="s">
        <v>297</v>
      </c>
      <c r="C37" s="109">
        <v>9</v>
      </c>
      <c r="D37" s="92" t="s">
        <v>360</v>
      </c>
      <c r="E37" s="109">
        <v>1</v>
      </c>
      <c r="F37" s="94" t="s">
        <v>422</v>
      </c>
      <c r="G37" s="23" t="str">
        <f t="shared" si="0"/>
        <v>JUD4G2</v>
      </c>
      <c r="H37" s="23">
        <f t="shared" si="1"/>
        <v>8</v>
      </c>
      <c r="I37" s="24" t="str">
        <f t="shared" si="2"/>
        <v>SPC4G2</v>
      </c>
      <c r="J37" s="24">
        <f t="shared" si="3"/>
        <v>-8</v>
      </c>
      <c r="K37" s="24" t="str">
        <f t="shared" si="4"/>
        <v/>
      </c>
      <c r="L37" s="24" t="str">
        <f t="shared" si="5"/>
        <v/>
      </c>
      <c r="M37" s="21" t="str">
        <f t="shared" si="6"/>
        <v/>
      </c>
      <c r="N37" s="1"/>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row>
    <row r="38" spans="1:96" s="25" customFormat="1" ht="11.4" customHeight="1">
      <c r="A38" s="91" t="s">
        <v>448</v>
      </c>
      <c r="B38" s="92" t="s">
        <v>75</v>
      </c>
      <c r="C38" s="109">
        <v>10</v>
      </c>
      <c r="D38" s="92" t="s">
        <v>78</v>
      </c>
      <c r="E38" s="109">
        <v>10</v>
      </c>
      <c r="F38" s="94" t="s">
        <v>425</v>
      </c>
      <c r="G38" s="23" t="str">
        <f t="shared" si="0"/>
        <v/>
      </c>
      <c r="H38" s="23">
        <f t="shared" si="1"/>
        <v>0</v>
      </c>
      <c r="I38" s="24" t="str">
        <f t="shared" si="2"/>
        <v/>
      </c>
      <c r="J38" s="24">
        <f t="shared" si="3"/>
        <v>0</v>
      </c>
      <c r="K38" s="24" t="str">
        <f t="shared" si="4"/>
        <v>STM4G1</v>
      </c>
      <c r="L38" s="24" t="str">
        <f t="shared" si="5"/>
        <v>OLA4G1</v>
      </c>
      <c r="M38" s="21" t="str">
        <f t="shared" si="6"/>
        <v/>
      </c>
      <c r="N38" s="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row>
    <row r="39" spans="1:96" s="25" customFormat="1" ht="11.4" customHeight="1">
      <c r="A39" s="91" t="s">
        <v>525</v>
      </c>
      <c r="B39" s="92" t="s">
        <v>556</v>
      </c>
      <c r="C39" s="109">
        <v>11</v>
      </c>
      <c r="D39" s="92" t="s">
        <v>214</v>
      </c>
      <c r="E39" s="109">
        <v>15</v>
      </c>
      <c r="F39" s="94" t="s">
        <v>415</v>
      </c>
      <c r="G39" s="23" t="str">
        <f t="shared" si="0"/>
        <v>NDA4G1</v>
      </c>
      <c r="H39" s="23">
        <f t="shared" si="1"/>
        <v>4</v>
      </c>
      <c r="I39" s="24" t="str">
        <f t="shared" si="2"/>
        <v>OLA4G3</v>
      </c>
      <c r="J39" s="24">
        <f t="shared" si="3"/>
        <v>-4</v>
      </c>
      <c r="K39" s="24" t="str">
        <f t="shared" si="4"/>
        <v/>
      </c>
      <c r="L39" s="24" t="str">
        <f t="shared" si="5"/>
        <v/>
      </c>
      <c r="M39" s="21" t="str">
        <f t="shared" si="6"/>
        <v/>
      </c>
      <c r="N39" s="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row>
    <row r="40" spans="1:96" s="25" customFormat="1" ht="11.4" customHeight="1">
      <c r="A40" s="91" t="s">
        <v>526</v>
      </c>
      <c r="B40" s="92" t="s">
        <v>73</v>
      </c>
      <c r="C40" s="109">
        <v>11</v>
      </c>
      <c r="D40" s="92" t="s">
        <v>80</v>
      </c>
      <c r="E40" s="109">
        <v>11</v>
      </c>
      <c r="F40" s="94" t="s">
        <v>421</v>
      </c>
      <c r="G40" s="23" t="str">
        <f t="shared" si="0"/>
        <v/>
      </c>
      <c r="H40" s="23">
        <f t="shared" si="1"/>
        <v>0</v>
      </c>
      <c r="I40" s="24" t="str">
        <f t="shared" si="2"/>
        <v/>
      </c>
      <c r="J40" s="24">
        <f t="shared" si="3"/>
        <v>0</v>
      </c>
      <c r="K40" s="24" t="str">
        <f t="shared" si="4"/>
        <v>JOE4G1</v>
      </c>
      <c r="L40" s="24" t="str">
        <f t="shared" si="5"/>
        <v>HSP4G1</v>
      </c>
      <c r="M40" s="21" t="str">
        <f t="shared" si="6"/>
        <v/>
      </c>
      <c r="N40" s="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row>
    <row r="41" spans="1:96" s="25" customFormat="1" ht="11.4" customHeight="1">
      <c r="A41" s="91" t="s">
        <v>526</v>
      </c>
      <c r="B41" s="92" t="s">
        <v>78</v>
      </c>
      <c r="C41" s="109">
        <v>13</v>
      </c>
      <c r="D41" s="92" t="s">
        <v>77</v>
      </c>
      <c r="E41" s="109">
        <v>19</v>
      </c>
      <c r="F41" s="94" t="s">
        <v>415</v>
      </c>
      <c r="G41" s="23" t="str">
        <f t="shared" si="0"/>
        <v>BRG4G1</v>
      </c>
      <c r="H41" s="23">
        <f t="shared" si="1"/>
        <v>6</v>
      </c>
      <c r="I41" s="24" t="str">
        <f t="shared" si="2"/>
        <v>OLA4G1</v>
      </c>
      <c r="J41" s="24">
        <f t="shared" si="3"/>
        <v>-6</v>
      </c>
      <c r="K41" s="24" t="str">
        <f t="shared" si="4"/>
        <v/>
      </c>
      <c r="L41" s="24" t="str">
        <f t="shared" si="5"/>
        <v/>
      </c>
      <c r="M41" s="21" t="str">
        <f t="shared" si="6"/>
        <v/>
      </c>
      <c r="N41" s="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row>
    <row r="42" spans="1:96" s="25" customFormat="1" ht="11.4" customHeight="1">
      <c r="A42" s="91" t="s">
        <v>527</v>
      </c>
      <c r="B42" s="92" t="s">
        <v>213</v>
      </c>
      <c r="C42" s="109">
        <v>12</v>
      </c>
      <c r="D42" s="92" t="s">
        <v>554</v>
      </c>
      <c r="E42" s="109">
        <v>13</v>
      </c>
      <c r="F42" s="94" t="s">
        <v>418</v>
      </c>
      <c r="G42" s="23" t="str">
        <f t="shared" si="0"/>
        <v>NDA4G2</v>
      </c>
      <c r="H42" s="23">
        <f t="shared" si="1"/>
        <v>1</v>
      </c>
      <c r="I42" s="24" t="str">
        <f t="shared" si="2"/>
        <v>BRG4G2</v>
      </c>
      <c r="J42" s="24">
        <f t="shared" si="3"/>
        <v>-1</v>
      </c>
      <c r="K42" s="24" t="str">
        <f t="shared" si="4"/>
        <v/>
      </c>
      <c r="L42" s="24" t="str">
        <f t="shared" si="5"/>
        <v/>
      </c>
      <c r="M42" s="21" t="str">
        <f t="shared" si="6"/>
        <v/>
      </c>
      <c r="N42" s="1"/>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row>
    <row r="43" spans="1:96" s="25" customFormat="1" ht="11.4" customHeight="1">
      <c r="A43" s="91" t="s">
        <v>527</v>
      </c>
      <c r="B43" s="92" t="s">
        <v>81</v>
      </c>
      <c r="C43" s="109">
        <v>31</v>
      </c>
      <c r="D43" s="92" t="s">
        <v>75</v>
      </c>
      <c r="E43" s="109">
        <v>0</v>
      </c>
      <c r="F43" s="94" t="s">
        <v>422</v>
      </c>
      <c r="G43" s="23" t="str">
        <f t="shared" si="0"/>
        <v>JUD4G1</v>
      </c>
      <c r="H43" s="23">
        <f t="shared" si="1"/>
        <v>12</v>
      </c>
      <c r="I43" s="24" t="str">
        <f t="shared" si="2"/>
        <v>STM4G1</v>
      </c>
      <c r="J43" s="24">
        <f t="shared" si="3"/>
        <v>-12</v>
      </c>
      <c r="K43" s="24" t="str">
        <f t="shared" si="4"/>
        <v/>
      </c>
      <c r="L43" s="24" t="str">
        <f t="shared" si="5"/>
        <v/>
      </c>
      <c r="M43" s="21" t="str">
        <f t="shared" si="6"/>
        <v/>
      </c>
      <c r="N43" s="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row>
    <row r="44" spans="1:96" s="25" customFormat="1" ht="11.4" customHeight="1">
      <c r="A44" s="91" t="s">
        <v>527</v>
      </c>
      <c r="B44" s="92" t="s">
        <v>359</v>
      </c>
      <c r="C44" s="109">
        <v>20</v>
      </c>
      <c r="D44" s="92" t="s">
        <v>555</v>
      </c>
      <c r="E44" s="109">
        <v>3</v>
      </c>
      <c r="F44" s="94" t="s">
        <v>415</v>
      </c>
      <c r="G44" s="23" t="str">
        <f t="shared" si="0"/>
        <v>OLA4G2</v>
      </c>
      <c r="H44" s="23">
        <f t="shared" si="1"/>
        <v>12</v>
      </c>
      <c r="I44" s="24" t="str">
        <f t="shared" si="2"/>
        <v>JOE4G2</v>
      </c>
      <c r="J44" s="24">
        <f t="shared" si="3"/>
        <v>-12</v>
      </c>
      <c r="K44" s="24" t="str">
        <f t="shared" si="4"/>
        <v/>
      </c>
      <c r="L44" s="24" t="str">
        <f t="shared" si="5"/>
        <v/>
      </c>
      <c r="M44" s="21" t="str">
        <f t="shared" si="6"/>
        <v/>
      </c>
      <c r="N44" s="1"/>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row>
    <row r="45" spans="1:96" s="25" customFormat="1" ht="11.4" customHeight="1">
      <c r="A45" s="91" t="s">
        <v>557</v>
      </c>
      <c r="B45" s="92" t="s">
        <v>79</v>
      </c>
      <c r="C45" s="109">
        <v>12</v>
      </c>
      <c r="D45" s="92" t="s">
        <v>297</v>
      </c>
      <c r="E45" s="109">
        <v>6</v>
      </c>
      <c r="F45" s="94" t="s">
        <v>423</v>
      </c>
      <c r="G45" s="23" t="str">
        <f t="shared" si="0"/>
        <v>SPC4G1</v>
      </c>
      <c r="H45" s="23">
        <f t="shared" si="1"/>
        <v>6</v>
      </c>
      <c r="I45" s="24" t="str">
        <f t="shared" si="2"/>
        <v>JUD4G2</v>
      </c>
      <c r="J45" s="24">
        <f t="shared" si="3"/>
        <v>-6</v>
      </c>
      <c r="K45" s="24" t="str">
        <f t="shared" si="4"/>
        <v/>
      </c>
      <c r="L45" s="24" t="str">
        <f t="shared" si="5"/>
        <v/>
      </c>
      <c r="M45" s="21" t="str">
        <f t="shared" si="6"/>
        <v/>
      </c>
      <c r="N45" s="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row>
    <row r="46" spans="1:96" s="25" customFormat="1" ht="11.4" customHeight="1">
      <c r="A46" s="91" t="s">
        <v>558</v>
      </c>
      <c r="B46" s="92" t="s">
        <v>74</v>
      </c>
      <c r="C46" s="109">
        <v>1</v>
      </c>
      <c r="D46" s="92" t="s">
        <v>82</v>
      </c>
      <c r="E46" s="109">
        <v>11</v>
      </c>
      <c r="F46" s="94" t="s">
        <v>414</v>
      </c>
      <c r="G46" s="23" t="str">
        <f t="shared" si="0"/>
        <v>CTK4G1</v>
      </c>
      <c r="H46" s="23">
        <f t="shared" si="1"/>
        <v>10</v>
      </c>
      <c r="I46" s="24" t="str">
        <f t="shared" si="2"/>
        <v>IHM4G1</v>
      </c>
      <c r="J46" s="24">
        <f t="shared" si="3"/>
        <v>-10</v>
      </c>
      <c r="K46" s="24" t="str">
        <f t="shared" si="4"/>
        <v/>
      </c>
      <c r="L46" s="24" t="str">
        <f t="shared" si="5"/>
        <v/>
      </c>
      <c r="M46" s="21" t="str">
        <f t="shared" si="6"/>
        <v/>
      </c>
      <c r="N46" s="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row>
    <row r="47" spans="1:96" s="25" customFormat="1" ht="11.4" customHeight="1">
      <c r="A47" s="91" t="s">
        <v>558</v>
      </c>
      <c r="B47" s="92" t="s">
        <v>360</v>
      </c>
      <c r="C47" s="109">
        <v>13</v>
      </c>
      <c r="D47" s="92" t="s">
        <v>76</v>
      </c>
      <c r="E47" s="109">
        <v>9</v>
      </c>
      <c r="F47" s="94" t="s">
        <v>423</v>
      </c>
      <c r="G47" s="23" t="str">
        <f t="shared" si="0"/>
        <v>SPC4G2</v>
      </c>
      <c r="H47" s="23">
        <f t="shared" si="1"/>
        <v>4</v>
      </c>
      <c r="I47" s="24" t="str">
        <f t="shared" si="2"/>
        <v>CTK4G2</v>
      </c>
      <c r="J47" s="24">
        <f t="shared" si="3"/>
        <v>-4</v>
      </c>
      <c r="K47" s="24" t="str">
        <f t="shared" si="4"/>
        <v/>
      </c>
      <c r="L47" s="24" t="str">
        <f t="shared" si="5"/>
        <v/>
      </c>
      <c r="M47" s="21" t="str">
        <f t="shared" si="6"/>
        <v/>
      </c>
      <c r="N47" s="1"/>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row>
    <row r="48" spans="1:96" s="25" customFormat="1" ht="11.4" customHeight="1">
      <c r="A48" s="91" t="s">
        <v>528</v>
      </c>
      <c r="B48" s="92" t="s">
        <v>213</v>
      </c>
      <c r="C48" s="109">
        <v>14</v>
      </c>
      <c r="D48" s="92" t="s">
        <v>80</v>
      </c>
      <c r="E48" s="109">
        <v>8</v>
      </c>
      <c r="F48" s="94" t="s">
        <v>418</v>
      </c>
      <c r="G48" s="23" t="str">
        <f t="shared" si="0"/>
        <v>BRG4G2</v>
      </c>
      <c r="H48" s="23">
        <f t="shared" si="1"/>
        <v>6</v>
      </c>
      <c r="I48" s="24" t="str">
        <f t="shared" si="2"/>
        <v>HSP4G1</v>
      </c>
      <c r="J48" s="24">
        <f t="shared" si="3"/>
        <v>-6</v>
      </c>
      <c r="K48" s="24" t="str">
        <f t="shared" si="4"/>
        <v/>
      </c>
      <c r="L48" s="24" t="str">
        <f t="shared" si="5"/>
        <v/>
      </c>
      <c r="M48" s="21" t="str">
        <f t="shared" si="6"/>
        <v/>
      </c>
      <c r="N48" s="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row>
    <row r="49" spans="1:96" s="25" customFormat="1" ht="11.4" customHeight="1">
      <c r="A49" s="91" t="s">
        <v>529</v>
      </c>
      <c r="B49" s="92" t="s">
        <v>81</v>
      </c>
      <c r="C49" s="109">
        <v>24</v>
      </c>
      <c r="D49" s="92" t="s">
        <v>77</v>
      </c>
      <c r="E49" s="109">
        <v>9</v>
      </c>
      <c r="F49" s="94" t="s">
        <v>422</v>
      </c>
      <c r="G49" s="23" t="str">
        <f t="shared" si="0"/>
        <v>JUD4G1</v>
      </c>
      <c r="H49" s="23">
        <f t="shared" si="1"/>
        <v>12</v>
      </c>
      <c r="I49" s="24" t="str">
        <f t="shared" si="2"/>
        <v>BRG4G1</v>
      </c>
      <c r="J49" s="24">
        <f t="shared" si="3"/>
        <v>-12</v>
      </c>
      <c r="K49" s="24" t="str">
        <f t="shared" si="4"/>
        <v/>
      </c>
      <c r="L49" s="24" t="str">
        <f t="shared" si="5"/>
        <v/>
      </c>
      <c r="M49" s="21" t="str">
        <f t="shared" si="6"/>
        <v/>
      </c>
      <c r="N49" s="1"/>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row>
    <row r="50" spans="1:96" s="25" customFormat="1" ht="11.4" customHeight="1">
      <c r="A50" s="91" t="s">
        <v>529</v>
      </c>
      <c r="B50" s="92" t="s">
        <v>75</v>
      </c>
      <c r="C50" s="109">
        <v>2</v>
      </c>
      <c r="D50" s="92" t="s">
        <v>555</v>
      </c>
      <c r="E50" s="109">
        <v>9</v>
      </c>
      <c r="F50" s="94" t="s">
        <v>425</v>
      </c>
      <c r="G50" s="23" t="str">
        <f t="shared" si="0"/>
        <v>JOE4G2</v>
      </c>
      <c r="H50" s="23">
        <f t="shared" si="1"/>
        <v>7</v>
      </c>
      <c r="I50" s="24" t="str">
        <f t="shared" si="2"/>
        <v>STM4G1</v>
      </c>
      <c r="J50" s="24">
        <f t="shared" si="3"/>
        <v>-7</v>
      </c>
      <c r="K50" s="24" t="str">
        <f t="shared" si="4"/>
        <v/>
      </c>
      <c r="L50" s="24" t="str">
        <f t="shared" si="5"/>
        <v/>
      </c>
      <c r="M50" s="21" t="str">
        <f t="shared" si="6"/>
        <v/>
      </c>
      <c r="N50" s="1"/>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row>
    <row r="51" spans="1:96" s="25" customFormat="1" ht="11.4" customHeight="1">
      <c r="A51" s="91" t="s">
        <v>559</v>
      </c>
      <c r="B51" s="92" t="s">
        <v>297</v>
      </c>
      <c r="C51" s="109">
        <v>27</v>
      </c>
      <c r="D51" s="92" t="s">
        <v>78</v>
      </c>
      <c r="E51" s="109">
        <v>0</v>
      </c>
      <c r="F51" s="94" t="s">
        <v>422</v>
      </c>
      <c r="G51" s="23" t="str">
        <f t="shared" si="0"/>
        <v>JUD4G2</v>
      </c>
      <c r="H51" s="23">
        <f t="shared" si="1"/>
        <v>12</v>
      </c>
      <c r="I51" s="24" t="str">
        <f t="shared" si="2"/>
        <v>OLA4G1</v>
      </c>
      <c r="J51" s="24">
        <f t="shared" si="3"/>
        <v>-12</v>
      </c>
      <c r="K51" s="24" t="str">
        <f t="shared" si="4"/>
        <v/>
      </c>
      <c r="L51" s="24" t="str">
        <f t="shared" si="5"/>
        <v/>
      </c>
      <c r="M51" s="21" t="str">
        <f t="shared" si="6"/>
        <v/>
      </c>
      <c r="N51" s="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row>
    <row r="52" spans="1:96" s="25" customFormat="1" ht="11.4" customHeight="1">
      <c r="A52" s="91" t="s">
        <v>559</v>
      </c>
      <c r="B52" s="92" t="s">
        <v>76</v>
      </c>
      <c r="C52" s="109">
        <v>2</v>
      </c>
      <c r="D52" s="92" t="s">
        <v>79</v>
      </c>
      <c r="E52" s="109">
        <v>15</v>
      </c>
      <c r="F52" s="94" t="s">
        <v>410</v>
      </c>
      <c r="G52" s="23" t="str">
        <f t="shared" si="0"/>
        <v>SPC4G1</v>
      </c>
      <c r="H52" s="23">
        <f t="shared" si="1"/>
        <v>12</v>
      </c>
      <c r="I52" s="24" t="str">
        <f t="shared" si="2"/>
        <v>CTK4G2</v>
      </c>
      <c r="J52" s="24">
        <f t="shared" si="3"/>
        <v>-12</v>
      </c>
      <c r="K52" s="24" t="str">
        <f t="shared" si="4"/>
        <v/>
      </c>
      <c r="L52" s="24" t="str">
        <f t="shared" si="5"/>
        <v/>
      </c>
      <c r="M52" s="21" t="str">
        <f t="shared" si="6"/>
        <v/>
      </c>
      <c r="N52" s="1"/>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row>
    <row r="53" spans="1:96" s="25" customFormat="1" ht="11.4" customHeight="1">
      <c r="A53" s="91" t="s">
        <v>560</v>
      </c>
      <c r="B53" s="92" t="s">
        <v>82</v>
      </c>
      <c r="C53" s="109">
        <v>6</v>
      </c>
      <c r="D53" s="92" t="s">
        <v>556</v>
      </c>
      <c r="E53" s="109">
        <v>10</v>
      </c>
      <c r="F53" s="94" t="s">
        <v>410</v>
      </c>
      <c r="G53" s="23" t="str">
        <f t="shared" si="0"/>
        <v>OLA4G3</v>
      </c>
      <c r="H53" s="23">
        <f t="shared" si="1"/>
        <v>4</v>
      </c>
      <c r="I53" s="24" t="str">
        <f t="shared" si="2"/>
        <v>CTK4G1</v>
      </c>
      <c r="J53" s="24">
        <f t="shared" si="3"/>
        <v>-4</v>
      </c>
      <c r="K53" s="24" t="str">
        <f t="shared" si="4"/>
        <v/>
      </c>
      <c r="L53" s="24" t="str">
        <f t="shared" si="5"/>
        <v/>
      </c>
      <c r="M53" s="21" t="str">
        <f t="shared" si="6"/>
        <v/>
      </c>
      <c r="N53" s="1"/>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row>
    <row r="54" spans="1:96" s="25" customFormat="1" ht="11.4" customHeight="1">
      <c r="A54" s="91" t="s">
        <v>560</v>
      </c>
      <c r="B54" s="92" t="s">
        <v>554</v>
      </c>
      <c r="C54" s="109">
        <v>36</v>
      </c>
      <c r="D54" s="92" t="s">
        <v>74</v>
      </c>
      <c r="E54" s="109">
        <v>11</v>
      </c>
      <c r="F54" s="94" t="s">
        <v>530</v>
      </c>
      <c r="G54" s="23" t="str">
        <f t="shared" si="0"/>
        <v>NDA4G2</v>
      </c>
      <c r="H54" s="23">
        <f t="shared" si="1"/>
        <v>12</v>
      </c>
      <c r="I54" s="24" t="str">
        <f t="shared" si="2"/>
        <v>IHM4G1</v>
      </c>
      <c r="J54" s="24">
        <f t="shared" si="3"/>
        <v>-12</v>
      </c>
      <c r="K54" s="24" t="str">
        <f t="shared" si="4"/>
        <v/>
      </c>
      <c r="L54" s="24" t="str">
        <f t="shared" si="5"/>
        <v/>
      </c>
      <c r="M54" s="21" t="str">
        <f t="shared" si="6"/>
        <v/>
      </c>
      <c r="N54" s="1"/>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row>
    <row r="55" spans="1:96" s="25" customFormat="1" ht="11.4" customHeight="1">
      <c r="A55" s="91" t="s">
        <v>560</v>
      </c>
      <c r="B55" s="92" t="s">
        <v>359</v>
      </c>
      <c r="C55" s="109">
        <v>17</v>
      </c>
      <c r="D55" s="92" t="s">
        <v>360</v>
      </c>
      <c r="E55" s="109">
        <v>17</v>
      </c>
      <c r="F55" s="94" t="s">
        <v>415</v>
      </c>
      <c r="G55" s="23" t="str">
        <f t="shared" si="0"/>
        <v/>
      </c>
      <c r="H55" s="23">
        <f t="shared" si="1"/>
        <v>0</v>
      </c>
      <c r="I55" s="24" t="str">
        <f t="shared" si="2"/>
        <v/>
      </c>
      <c r="J55" s="24">
        <f t="shared" si="3"/>
        <v>0</v>
      </c>
      <c r="K55" s="24" t="str">
        <f t="shared" si="4"/>
        <v>OLA4G2</v>
      </c>
      <c r="L55" s="24" t="str">
        <f t="shared" si="5"/>
        <v>SPC4G2</v>
      </c>
      <c r="M55" s="21" t="str">
        <f t="shared" si="6"/>
        <v/>
      </c>
      <c r="N55" s="1"/>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row>
    <row r="56" spans="1:96" s="25" customFormat="1" ht="11.4" customHeight="1">
      <c r="A56" s="91" t="s">
        <v>561</v>
      </c>
      <c r="B56" s="92" t="s">
        <v>214</v>
      </c>
      <c r="C56" s="109">
        <v>23</v>
      </c>
      <c r="D56" s="92" t="s">
        <v>73</v>
      </c>
      <c r="E56" s="109">
        <v>6</v>
      </c>
      <c r="F56" s="94" t="s">
        <v>530</v>
      </c>
      <c r="G56" s="23" t="str">
        <f t="shared" si="0"/>
        <v>NDA4G1</v>
      </c>
      <c r="H56" s="23">
        <f t="shared" si="1"/>
        <v>12</v>
      </c>
      <c r="I56" s="24" t="str">
        <f t="shared" si="2"/>
        <v>JOE4G1</v>
      </c>
      <c r="J56" s="24">
        <f t="shared" si="3"/>
        <v>-12</v>
      </c>
      <c r="K56" s="24" t="str">
        <f t="shared" si="4"/>
        <v/>
      </c>
      <c r="L56" s="24" t="str">
        <f t="shared" si="5"/>
        <v/>
      </c>
      <c r="M56" s="21" t="str">
        <f t="shared" si="6"/>
        <v/>
      </c>
      <c r="N56" s="1"/>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row>
    <row r="57" spans="1:96" s="25" customFormat="1" ht="11.4" customHeight="1">
      <c r="A57" s="91" t="s">
        <v>532</v>
      </c>
      <c r="B57" s="92" t="s">
        <v>297</v>
      </c>
      <c r="C57" s="109">
        <v>20</v>
      </c>
      <c r="D57" s="92" t="s">
        <v>76</v>
      </c>
      <c r="E57" s="109">
        <v>6</v>
      </c>
      <c r="F57" s="94" t="s">
        <v>422</v>
      </c>
      <c r="G57" s="23" t="str">
        <f t="shared" si="0"/>
        <v>JUD4G2</v>
      </c>
      <c r="H57" s="23">
        <f t="shared" si="1"/>
        <v>12</v>
      </c>
      <c r="I57" s="24" t="str">
        <f t="shared" si="2"/>
        <v>CTK4G2</v>
      </c>
      <c r="J57" s="24">
        <f t="shared" si="3"/>
        <v>-12</v>
      </c>
      <c r="K57" s="24" t="str">
        <f t="shared" si="4"/>
        <v/>
      </c>
      <c r="L57" s="24" t="str">
        <f t="shared" si="5"/>
        <v/>
      </c>
      <c r="M57" s="21" t="str">
        <f t="shared" si="6"/>
        <v/>
      </c>
      <c r="N57" s="1"/>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row>
    <row r="58" spans="1:96" s="25" customFormat="1" ht="11.4" customHeight="1">
      <c r="A58" s="91" t="s">
        <v>532</v>
      </c>
      <c r="B58" s="92" t="s">
        <v>360</v>
      </c>
      <c r="C58" s="109">
        <v>10</v>
      </c>
      <c r="D58" s="92" t="s">
        <v>75</v>
      </c>
      <c r="E58" s="109">
        <v>3</v>
      </c>
      <c r="F58" s="94" t="s">
        <v>423</v>
      </c>
      <c r="G58" s="23" t="str">
        <f t="shared" si="0"/>
        <v>SPC4G2</v>
      </c>
      <c r="H58" s="23">
        <f t="shared" si="1"/>
        <v>7</v>
      </c>
      <c r="I58" s="24" t="str">
        <f t="shared" si="2"/>
        <v>STM4G1</v>
      </c>
      <c r="J58" s="24">
        <f t="shared" si="3"/>
        <v>-7</v>
      </c>
      <c r="K58" s="24" t="str">
        <f t="shared" si="4"/>
        <v/>
      </c>
      <c r="L58" s="24" t="str">
        <f t="shared" si="5"/>
        <v/>
      </c>
      <c r="M58" s="21" t="str">
        <f t="shared" si="6"/>
        <v/>
      </c>
      <c r="N58" s="1"/>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row>
    <row r="59" spans="1:96" s="25" customFormat="1" ht="11.4" customHeight="1">
      <c r="A59" s="91" t="s">
        <v>533</v>
      </c>
      <c r="B59" s="92" t="s">
        <v>74</v>
      </c>
      <c r="C59" s="109">
        <v>7</v>
      </c>
      <c r="D59" s="92" t="s">
        <v>213</v>
      </c>
      <c r="E59" s="109">
        <v>13</v>
      </c>
      <c r="F59" s="94" t="s">
        <v>414</v>
      </c>
      <c r="G59" s="23" t="str">
        <f t="shared" si="0"/>
        <v>BRG4G2</v>
      </c>
      <c r="H59" s="23">
        <f t="shared" si="1"/>
        <v>6</v>
      </c>
      <c r="I59" s="24" t="str">
        <f t="shared" si="2"/>
        <v>IHM4G1</v>
      </c>
      <c r="J59" s="24">
        <f t="shared" si="3"/>
        <v>-6</v>
      </c>
      <c r="K59" s="24" t="str">
        <f t="shared" si="4"/>
        <v/>
      </c>
      <c r="L59" s="24" t="str">
        <f t="shared" si="5"/>
        <v/>
      </c>
      <c r="M59" s="21" t="str">
        <f t="shared" si="6"/>
        <v/>
      </c>
      <c r="N59" s="1"/>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row>
    <row r="60" spans="1:96" s="25" customFormat="1" ht="11.4" customHeight="1">
      <c r="A60" s="91" t="s">
        <v>533</v>
      </c>
      <c r="B60" s="92" t="s">
        <v>73</v>
      </c>
      <c r="C60" s="109">
        <v>8</v>
      </c>
      <c r="D60" s="92" t="s">
        <v>82</v>
      </c>
      <c r="E60" s="109">
        <v>6</v>
      </c>
      <c r="F60" s="94" t="s">
        <v>421</v>
      </c>
      <c r="G60" s="23" t="str">
        <f t="shared" si="0"/>
        <v>JOE4G1</v>
      </c>
      <c r="H60" s="23">
        <f t="shared" si="1"/>
        <v>2</v>
      </c>
      <c r="I60" s="24" t="str">
        <f t="shared" si="2"/>
        <v>CTK4G1</v>
      </c>
      <c r="J60" s="24">
        <f t="shared" si="3"/>
        <v>-2</v>
      </c>
      <c r="K60" s="24" t="str">
        <f t="shared" si="4"/>
        <v/>
      </c>
      <c r="L60" s="24" t="str">
        <f t="shared" si="5"/>
        <v/>
      </c>
      <c r="M60" s="21" t="str">
        <f t="shared" si="6"/>
        <v/>
      </c>
      <c r="N60" s="1"/>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row>
    <row r="61" spans="1:96" s="25" customFormat="1" ht="11.4" customHeight="1">
      <c r="A61" s="91" t="s">
        <v>533</v>
      </c>
      <c r="B61" s="92" t="s">
        <v>81</v>
      </c>
      <c r="C61" s="109">
        <v>25</v>
      </c>
      <c r="D61" s="92" t="s">
        <v>80</v>
      </c>
      <c r="E61" s="109">
        <v>8</v>
      </c>
      <c r="F61" s="94" t="s">
        <v>422</v>
      </c>
      <c r="G61" s="23" t="str">
        <f t="shared" si="0"/>
        <v>JUD4G1</v>
      </c>
      <c r="H61" s="23">
        <f t="shared" si="1"/>
        <v>12</v>
      </c>
      <c r="I61" s="24" t="str">
        <f t="shared" si="2"/>
        <v>HSP4G1</v>
      </c>
      <c r="J61" s="24">
        <f t="shared" si="3"/>
        <v>-12</v>
      </c>
      <c r="K61" s="24" t="str">
        <f t="shared" si="4"/>
        <v/>
      </c>
      <c r="L61" s="24" t="str">
        <f t="shared" si="5"/>
        <v/>
      </c>
      <c r="M61" s="21" t="str">
        <f t="shared" si="6"/>
        <v/>
      </c>
      <c r="N61" s="1"/>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row>
    <row r="62" spans="1:96" s="25" customFormat="1" ht="11.4" customHeight="1">
      <c r="A62" s="91" t="s">
        <v>533</v>
      </c>
      <c r="B62" s="92" t="s">
        <v>556</v>
      </c>
      <c r="C62" s="109">
        <v>17</v>
      </c>
      <c r="D62" s="92" t="s">
        <v>554</v>
      </c>
      <c r="E62" s="109">
        <v>7</v>
      </c>
      <c r="F62" s="94" t="s">
        <v>415</v>
      </c>
      <c r="G62" s="23" t="str">
        <f t="shared" si="0"/>
        <v>OLA4G3</v>
      </c>
      <c r="H62" s="23">
        <f t="shared" si="1"/>
        <v>10</v>
      </c>
      <c r="I62" s="24" t="str">
        <f t="shared" si="2"/>
        <v>NDA4G2</v>
      </c>
      <c r="J62" s="24">
        <f t="shared" si="3"/>
        <v>-10</v>
      </c>
      <c r="K62" s="24" t="str">
        <f t="shared" si="4"/>
        <v/>
      </c>
      <c r="L62" s="24" t="str">
        <f t="shared" si="5"/>
        <v/>
      </c>
      <c r="M62" s="21" t="str">
        <f t="shared" si="6"/>
        <v/>
      </c>
      <c r="N62" s="1"/>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row>
    <row r="63" spans="1:96" s="25" customFormat="1" ht="11.4" customHeight="1">
      <c r="A63" s="91" t="s">
        <v>533</v>
      </c>
      <c r="B63" s="92" t="s">
        <v>79</v>
      </c>
      <c r="C63" s="109">
        <v>12</v>
      </c>
      <c r="D63" s="92" t="s">
        <v>359</v>
      </c>
      <c r="E63" s="109">
        <v>0</v>
      </c>
      <c r="F63" s="94" t="s">
        <v>423</v>
      </c>
      <c r="G63" s="23" t="str">
        <f t="shared" si="0"/>
        <v>SPC4G1</v>
      </c>
      <c r="H63" s="23">
        <f t="shared" si="1"/>
        <v>12</v>
      </c>
      <c r="I63" s="24" t="str">
        <f t="shared" si="2"/>
        <v>OLA4G2</v>
      </c>
      <c r="J63" s="24">
        <f t="shared" si="3"/>
        <v>-12</v>
      </c>
      <c r="K63" s="24" t="str">
        <f t="shared" si="4"/>
        <v/>
      </c>
      <c r="L63" s="24" t="str">
        <f t="shared" si="5"/>
        <v/>
      </c>
      <c r="M63" s="21" t="str">
        <f t="shared" si="6"/>
        <v>OLA4G2</v>
      </c>
      <c r="N63" s="1"/>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row>
    <row r="64" spans="1:96" s="25" customFormat="1" ht="11.4" customHeight="1">
      <c r="A64" s="91" t="s">
        <v>470</v>
      </c>
      <c r="B64" s="92" t="s">
        <v>555</v>
      </c>
      <c r="C64" s="109">
        <v>6</v>
      </c>
      <c r="D64" s="92" t="s">
        <v>77</v>
      </c>
      <c r="E64" s="109">
        <v>12</v>
      </c>
      <c r="F64" s="94" t="s">
        <v>421</v>
      </c>
      <c r="G64" s="23" t="str">
        <f t="shared" si="0"/>
        <v>BRG4G1</v>
      </c>
      <c r="H64" s="23">
        <f t="shared" si="1"/>
        <v>6</v>
      </c>
      <c r="I64" s="24" t="str">
        <f t="shared" si="2"/>
        <v>JOE4G2</v>
      </c>
      <c r="J64" s="24">
        <f t="shared" si="3"/>
        <v>-6</v>
      </c>
      <c r="K64" s="24" t="str">
        <f t="shared" si="4"/>
        <v/>
      </c>
      <c r="L64" s="24" t="str">
        <f t="shared" si="5"/>
        <v/>
      </c>
      <c r="M64" s="21" t="str">
        <f t="shared" si="6"/>
        <v/>
      </c>
      <c r="N64" s="1"/>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row>
    <row r="65" spans="1:96" s="25" customFormat="1" ht="11.4" customHeight="1">
      <c r="A65" s="91" t="s">
        <v>470</v>
      </c>
      <c r="B65" s="92" t="s">
        <v>78</v>
      </c>
      <c r="C65" s="109">
        <v>7</v>
      </c>
      <c r="D65" s="92" t="s">
        <v>214</v>
      </c>
      <c r="E65" s="109">
        <v>20</v>
      </c>
      <c r="F65" s="94" t="s">
        <v>415</v>
      </c>
      <c r="G65" s="23" t="str">
        <f t="shared" si="0"/>
        <v>NDA4G1</v>
      </c>
      <c r="H65" s="23">
        <f t="shared" si="1"/>
        <v>12</v>
      </c>
      <c r="I65" s="24" t="str">
        <f t="shared" si="2"/>
        <v>OLA4G1</v>
      </c>
      <c r="J65" s="24">
        <f t="shared" si="3"/>
        <v>-12</v>
      </c>
      <c r="K65" s="24" t="str">
        <f t="shared" si="4"/>
        <v/>
      </c>
      <c r="L65" s="24" t="str">
        <f t="shared" si="5"/>
        <v/>
      </c>
      <c r="M65" s="21" t="str">
        <f t="shared" si="6"/>
        <v/>
      </c>
      <c r="N65" s="1"/>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row>
    <row r="66" spans="1:96" s="25" customFormat="1" ht="11.4" customHeight="1">
      <c r="A66" s="91" t="s">
        <v>535</v>
      </c>
      <c r="B66" s="92" t="s">
        <v>556</v>
      </c>
      <c r="C66" s="109">
        <v>12</v>
      </c>
      <c r="D66" s="92" t="s">
        <v>74</v>
      </c>
      <c r="E66" s="109">
        <v>14</v>
      </c>
      <c r="F66" s="94" t="s">
        <v>415</v>
      </c>
      <c r="G66" s="23" t="str">
        <f t="shared" si="0"/>
        <v>IHM4G1</v>
      </c>
      <c r="H66" s="23">
        <f t="shared" si="1"/>
        <v>2</v>
      </c>
      <c r="I66" s="24" t="str">
        <f t="shared" si="2"/>
        <v>OLA4G3</v>
      </c>
      <c r="J66" s="24">
        <f t="shared" si="3"/>
        <v>-2</v>
      </c>
      <c r="K66" s="24" t="str">
        <f t="shared" si="4"/>
        <v/>
      </c>
      <c r="L66" s="24" t="str">
        <f t="shared" si="5"/>
        <v/>
      </c>
      <c r="M66" s="21" t="str">
        <f t="shared" si="6"/>
        <v/>
      </c>
      <c r="N66" s="1"/>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s="25" customFormat="1" ht="11.4" customHeight="1">
      <c r="A67" s="91" t="s">
        <v>477</v>
      </c>
      <c r="B67" s="92" t="s">
        <v>77</v>
      </c>
      <c r="C67" s="109">
        <v>7</v>
      </c>
      <c r="D67" s="92" t="s">
        <v>82</v>
      </c>
      <c r="E67" s="109">
        <v>4</v>
      </c>
      <c r="F67" s="94" t="s">
        <v>418</v>
      </c>
      <c r="G67" s="23" t="str">
        <f t="shared" si="0"/>
        <v>BRG4G1</v>
      </c>
      <c r="H67" s="23">
        <f t="shared" si="1"/>
        <v>3</v>
      </c>
      <c r="I67" s="24" t="str">
        <f t="shared" si="2"/>
        <v>CTK4G1</v>
      </c>
      <c r="J67" s="24">
        <f t="shared" si="3"/>
        <v>-3</v>
      </c>
      <c r="K67" s="24" t="str">
        <f t="shared" si="4"/>
        <v/>
      </c>
      <c r="L67" s="24" t="str">
        <f t="shared" si="5"/>
        <v/>
      </c>
      <c r="M67" s="21" t="str">
        <f t="shared" si="6"/>
        <v/>
      </c>
      <c r="N67" s="1"/>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row>
    <row r="68" spans="1:96" s="25" customFormat="1" ht="11.4" customHeight="1">
      <c r="A68" s="91" t="s">
        <v>477</v>
      </c>
      <c r="B68" s="92" t="s">
        <v>555</v>
      </c>
      <c r="C68" s="109">
        <v>4</v>
      </c>
      <c r="D68" s="92" t="s">
        <v>80</v>
      </c>
      <c r="E68" s="109">
        <v>14</v>
      </c>
      <c r="F68" s="94" t="s">
        <v>421</v>
      </c>
      <c r="G68" s="23" t="str">
        <f t="shared" si="0"/>
        <v>HSP4G1</v>
      </c>
      <c r="H68" s="23">
        <f t="shared" si="1"/>
        <v>10</v>
      </c>
      <c r="I68" s="24" t="str">
        <f t="shared" si="2"/>
        <v>JOE4G2</v>
      </c>
      <c r="J68" s="24">
        <f t="shared" si="3"/>
        <v>-10</v>
      </c>
      <c r="K68" s="24" t="str">
        <f t="shared" si="4"/>
        <v/>
      </c>
      <c r="L68" s="24" t="str">
        <f t="shared" si="5"/>
        <v/>
      </c>
      <c r="M68" s="21" t="str">
        <f t="shared" si="6"/>
        <v/>
      </c>
      <c r="N68" s="1"/>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row>
    <row r="69" spans="1:96" s="25" customFormat="1" ht="11.4" customHeight="1">
      <c r="A69" s="91" t="s">
        <v>477</v>
      </c>
      <c r="B69" s="92" t="s">
        <v>297</v>
      </c>
      <c r="C69" s="109">
        <v>20</v>
      </c>
      <c r="D69" s="92" t="s">
        <v>359</v>
      </c>
      <c r="E69" s="109">
        <v>2</v>
      </c>
      <c r="F69" s="94" t="s">
        <v>422</v>
      </c>
      <c r="G69" s="23" t="str">
        <f t="shared" si="0"/>
        <v>JUD4G2</v>
      </c>
      <c r="H69" s="23">
        <f t="shared" si="1"/>
        <v>12</v>
      </c>
      <c r="I69" s="24" t="str">
        <f t="shared" si="2"/>
        <v>OLA4G2</v>
      </c>
      <c r="J69" s="24">
        <f t="shared" si="3"/>
        <v>-12</v>
      </c>
      <c r="K69" s="24" t="str">
        <f t="shared" si="4"/>
        <v/>
      </c>
      <c r="L69" s="24" t="str">
        <f t="shared" si="5"/>
        <v/>
      </c>
      <c r="M69" s="21" t="str">
        <f t="shared" si="6"/>
        <v/>
      </c>
      <c r="N69" s="1"/>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row>
    <row r="70" spans="1:96" s="25" customFormat="1" ht="11.4" customHeight="1">
      <c r="A70" s="91" t="s">
        <v>477</v>
      </c>
      <c r="B70" s="92" t="s">
        <v>75</v>
      </c>
      <c r="C70" s="109">
        <v>3</v>
      </c>
      <c r="D70" s="92" t="s">
        <v>79</v>
      </c>
      <c r="E70" s="109">
        <v>28</v>
      </c>
      <c r="F70" s="94" t="s">
        <v>425</v>
      </c>
      <c r="G70" s="23" t="str">
        <f t="shared" si="0"/>
        <v>SPC4G1</v>
      </c>
      <c r="H70" s="23">
        <f t="shared" si="1"/>
        <v>12</v>
      </c>
      <c r="I70" s="24" t="str">
        <f t="shared" si="2"/>
        <v>STM4G1</v>
      </c>
      <c r="J70" s="24">
        <f t="shared" si="3"/>
        <v>-12</v>
      </c>
      <c r="K70" s="24" t="str">
        <f t="shared" si="4"/>
        <v/>
      </c>
      <c r="L70" s="24" t="str">
        <f t="shared" si="5"/>
        <v/>
      </c>
      <c r="M70" s="21" t="str">
        <f t="shared" si="6"/>
        <v/>
      </c>
      <c r="N70" s="1"/>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row>
    <row r="71" spans="1:96" s="25" customFormat="1" ht="11.4" customHeight="1">
      <c r="A71" s="91" t="s">
        <v>562</v>
      </c>
      <c r="B71" s="92" t="s">
        <v>213</v>
      </c>
      <c r="C71" s="109">
        <v>23</v>
      </c>
      <c r="D71" s="92" t="s">
        <v>76</v>
      </c>
      <c r="E71" s="109">
        <v>6</v>
      </c>
      <c r="F71" s="94" t="s">
        <v>418</v>
      </c>
      <c r="G71" s="23" t="str">
        <f t="shared" si="0"/>
        <v>BRG4G2</v>
      </c>
      <c r="H71" s="23">
        <f t="shared" si="1"/>
        <v>12</v>
      </c>
      <c r="I71" s="24" t="str">
        <f t="shared" si="2"/>
        <v>CTK4G2</v>
      </c>
      <c r="J71" s="24">
        <f t="shared" si="3"/>
        <v>-12</v>
      </c>
      <c r="K71" s="24" t="str">
        <f t="shared" si="4"/>
        <v/>
      </c>
      <c r="L71" s="24" t="str">
        <f t="shared" si="5"/>
        <v/>
      </c>
      <c r="M71" s="21" t="str">
        <f t="shared" si="6"/>
        <v/>
      </c>
      <c r="N71" s="1"/>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row>
    <row r="72" spans="1:96" s="25" customFormat="1" ht="11.4" customHeight="1">
      <c r="A72" s="91" t="s">
        <v>562</v>
      </c>
      <c r="B72" s="92" t="s">
        <v>554</v>
      </c>
      <c r="C72" s="109">
        <v>17</v>
      </c>
      <c r="D72" s="92" t="s">
        <v>73</v>
      </c>
      <c r="E72" s="109">
        <v>4</v>
      </c>
      <c r="F72" s="94" t="s">
        <v>530</v>
      </c>
      <c r="G72" s="23" t="str">
        <f t="shared" si="0"/>
        <v>NDA4G2</v>
      </c>
      <c r="H72" s="23">
        <f t="shared" si="1"/>
        <v>12</v>
      </c>
      <c r="I72" s="24" t="str">
        <f t="shared" si="2"/>
        <v>JOE4G1</v>
      </c>
      <c r="J72" s="24">
        <f t="shared" si="3"/>
        <v>-12</v>
      </c>
      <c r="K72" s="24" t="str">
        <f t="shared" si="4"/>
        <v/>
      </c>
      <c r="L72" s="24" t="str">
        <f t="shared" si="5"/>
        <v/>
      </c>
      <c r="M72" s="21" t="str">
        <f t="shared" si="6"/>
        <v/>
      </c>
      <c r="N72" s="1"/>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row>
    <row r="73" spans="1:96" s="25" customFormat="1" ht="11.4" customHeight="1">
      <c r="A73" s="91" t="s">
        <v>562</v>
      </c>
      <c r="B73" s="92" t="s">
        <v>360</v>
      </c>
      <c r="C73" s="109">
        <v>14</v>
      </c>
      <c r="D73" s="92" t="s">
        <v>78</v>
      </c>
      <c r="E73" s="109">
        <v>14</v>
      </c>
      <c r="F73" s="94" t="s">
        <v>423</v>
      </c>
      <c r="G73" s="23" t="str">
        <f t="shared" si="0"/>
        <v/>
      </c>
      <c r="H73" s="23">
        <f t="shared" si="1"/>
        <v>0</v>
      </c>
      <c r="I73" s="24" t="str">
        <f t="shared" si="2"/>
        <v/>
      </c>
      <c r="J73" s="24">
        <f t="shared" si="3"/>
        <v>0</v>
      </c>
      <c r="K73" s="24" t="str">
        <f t="shared" si="4"/>
        <v>SPC4G2</v>
      </c>
      <c r="L73" s="24" t="str">
        <f t="shared" si="5"/>
        <v>OLA4G1</v>
      </c>
      <c r="M73" s="21" t="str">
        <f t="shared" si="6"/>
        <v/>
      </c>
      <c r="N73" s="1"/>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row>
    <row r="74" spans="1:96" s="25" customFormat="1" ht="11.4" customHeight="1">
      <c r="A74" s="91" t="s">
        <v>563</v>
      </c>
      <c r="B74" s="92" t="s">
        <v>214</v>
      </c>
      <c r="C74" s="109">
        <v>17</v>
      </c>
      <c r="D74" s="92" t="s">
        <v>81</v>
      </c>
      <c r="E74" s="109">
        <v>13</v>
      </c>
      <c r="F74" s="94" t="s">
        <v>530</v>
      </c>
      <c r="G74" s="23" t="str">
        <f t="shared" si="0"/>
        <v>NDA4G1</v>
      </c>
      <c r="H74" s="23">
        <f t="shared" si="1"/>
        <v>4</v>
      </c>
      <c r="I74" s="24" t="str">
        <f t="shared" si="2"/>
        <v>JUD4G1</v>
      </c>
      <c r="J74" s="24">
        <f t="shared" si="3"/>
        <v>-4</v>
      </c>
      <c r="K74" s="24" t="str">
        <f t="shared" si="4"/>
        <v/>
      </c>
      <c r="L74" s="24" t="str">
        <f t="shared" si="5"/>
        <v/>
      </c>
      <c r="M74" s="21" t="str">
        <f t="shared" si="6"/>
        <v/>
      </c>
      <c r="N74" s="1"/>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row>
    <row r="75" spans="1:96" s="25" customFormat="1" ht="11.4" customHeight="1">
      <c r="A75" s="91" t="s">
        <v>538</v>
      </c>
      <c r="B75" s="92" t="s">
        <v>80</v>
      </c>
      <c r="C75" s="109">
        <v>16</v>
      </c>
      <c r="D75" s="92" t="s">
        <v>360</v>
      </c>
      <c r="E75" s="109">
        <v>5</v>
      </c>
      <c r="F75" s="94" t="s">
        <v>413</v>
      </c>
      <c r="G75" s="23" t="str">
        <f t="shared" si="0"/>
        <v>HSP4G1</v>
      </c>
      <c r="H75" s="23">
        <f t="shared" si="1"/>
        <v>11</v>
      </c>
      <c r="I75" s="24" t="str">
        <f t="shared" si="2"/>
        <v>SPC4G2</v>
      </c>
      <c r="J75" s="24">
        <f t="shared" si="3"/>
        <v>-11</v>
      </c>
      <c r="K75" s="24" t="str">
        <f t="shared" si="4"/>
        <v/>
      </c>
      <c r="L75" s="24" t="str">
        <f t="shared" si="5"/>
        <v/>
      </c>
      <c r="M75" s="21" t="str">
        <f t="shared" si="6"/>
        <v/>
      </c>
      <c r="N75" s="1"/>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row>
    <row r="76" spans="1:96" s="25" customFormat="1" ht="11.4" customHeight="1">
      <c r="A76" s="91" t="s">
        <v>539</v>
      </c>
      <c r="B76" s="92" t="s">
        <v>213</v>
      </c>
      <c r="C76" s="109">
        <v>11</v>
      </c>
      <c r="D76" s="92" t="s">
        <v>556</v>
      </c>
      <c r="E76" s="109">
        <v>6</v>
      </c>
      <c r="F76" s="94" t="s">
        <v>418</v>
      </c>
      <c r="G76" s="23" t="str">
        <f t="shared" si="0"/>
        <v>BRG4G2</v>
      </c>
      <c r="H76" s="23">
        <f t="shared" si="1"/>
        <v>5</v>
      </c>
      <c r="I76" s="24" t="str">
        <f t="shared" si="2"/>
        <v>OLA4G3</v>
      </c>
      <c r="J76" s="24">
        <f t="shared" si="3"/>
        <v>-5</v>
      </c>
      <c r="K76" s="24" t="str">
        <f t="shared" si="4"/>
        <v/>
      </c>
      <c r="L76" s="24" t="str">
        <f t="shared" si="5"/>
        <v/>
      </c>
      <c r="M76" s="21" t="str">
        <f t="shared" si="6"/>
        <v/>
      </c>
      <c r="N76" s="1"/>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row>
    <row r="77" spans="1:96" s="25" customFormat="1" ht="11.4" customHeight="1">
      <c r="A77" s="91" t="s">
        <v>539</v>
      </c>
      <c r="B77" s="92" t="s">
        <v>555</v>
      </c>
      <c r="C77" s="109">
        <v>13</v>
      </c>
      <c r="D77" s="92" t="s">
        <v>214</v>
      </c>
      <c r="E77" s="109">
        <v>11</v>
      </c>
      <c r="F77" s="94" t="s">
        <v>421</v>
      </c>
      <c r="G77" s="23" t="str">
        <f t="shared" si="0"/>
        <v>JOE4G2</v>
      </c>
      <c r="H77" s="23">
        <f t="shared" si="1"/>
        <v>2</v>
      </c>
      <c r="I77" s="24" t="str">
        <f t="shared" si="2"/>
        <v>NDA4G1</v>
      </c>
      <c r="J77" s="24">
        <f t="shared" si="3"/>
        <v>-2</v>
      </c>
      <c r="K77" s="24" t="str">
        <f t="shared" si="4"/>
        <v/>
      </c>
      <c r="L77" s="24" t="str">
        <f t="shared" si="5"/>
        <v/>
      </c>
      <c r="M77" s="21" t="str">
        <f t="shared" si="6"/>
        <v/>
      </c>
      <c r="N77" s="1"/>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row>
    <row r="78" spans="1:96" s="25" customFormat="1" ht="11.4" customHeight="1">
      <c r="A78" s="91" t="s">
        <v>539</v>
      </c>
      <c r="B78" s="92" t="s">
        <v>78</v>
      </c>
      <c r="C78" s="109">
        <v>4</v>
      </c>
      <c r="D78" s="92" t="s">
        <v>554</v>
      </c>
      <c r="E78" s="109">
        <v>23</v>
      </c>
      <c r="F78" s="94" t="s">
        <v>415</v>
      </c>
      <c r="G78" s="23" t="str">
        <f t="shared" si="0"/>
        <v>NDA4G2</v>
      </c>
      <c r="H78" s="23">
        <f t="shared" si="1"/>
        <v>12</v>
      </c>
      <c r="I78" s="24" t="str">
        <f t="shared" si="2"/>
        <v>OLA4G1</v>
      </c>
      <c r="J78" s="24">
        <f t="shared" si="3"/>
        <v>-12</v>
      </c>
      <c r="K78" s="24" t="str">
        <f t="shared" si="4"/>
        <v/>
      </c>
      <c r="L78" s="24" t="str">
        <f t="shared" si="5"/>
        <v/>
      </c>
      <c r="M78" s="21" t="str">
        <f t="shared" si="6"/>
        <v/>
      </c>
      <c r="N78" s="1"/>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row>
    <row r="79" spans="1:96" s="25" customFormat="1" ht="11.4" customHeight="1">
      <c r="A79" s="91" t="s">
        <v>539</v>
      </c>
      <c r="B79" s="92" t="s">
        <v>75</v>
      </c>
      <c r="C79" s="109">
        <v>2</v>
      </c>
      <c r="D79" s="92" t="s">
        <v>297</v>
      </c>
      <c r="E79" s="109">
        <v>16</v>
      </c>
      <c r="F79" s="94" t="s">
        <v>425</v>
      </c>
      <c r="G79" s="23" t="str">
        <f t="shared" si="0"/>
        <v>JUD4G2</v>
      </c>
      <c r="H79" s="23">
        <f t="shared" si="1"/>
        <v>12</v>
      </c>
      <c r="I79" s="24" t="str">
        <f t="shared" si="2"/>
        <v>STM4G1</v>
      </c>
      <c r="J79" s="24">
        <f t="shared" si="3"/>
        <v>-12</v>
      </c>
      <c r="K79" s="24" t="str">
        <f t="shared" si="4"/>
        <v/>
      </c>
      <c r="L79" s="24" t="str">
        <f t="shared" si="5"/>
        <v/>
      </c>
      <c r="M79" s="21" t="str">
        <f t="shared" si="6"/>
        <v/>
      </c>
      <c r="N79" s="1"/>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row>
    <row r="80" spans="1:96" s="25" customFormat="1" ht="11.4" customHeight="1">
      <c r="A80" s="91" t="s">
        <v>564</v>
      </c>
      <c r="B80" s="92" t="s">
        <v>77</v>
      </c>
      <c r="C80" s="109">
        <v>8</v>
      </c>
      <c r="D80" s="92" t="s">
        <v>79</v>
      </c>
      <c r="E80" s="109">
        <v>22</v>
      </c>
      <c r="F80" s="94" t="s">
        <v>418</v>
      </c>
      <c r="G80" s="23" t="str">
        <f t="shared" si="0"/>
        <v>SPC4G1</v>
      </c>
      <c r="H80" s="23">
        <f t="shared" si="1"/>
        <v>12</v>
      </c>
      <c r="I80" s="24" t="str">
        <f t="shared" si="2"/>
        <v>BRG4G1</v>
      </c>
      <c r="J80" s="24">
        <f t="shared" si="3"/>
        <v>-12</v>
      </c>
      <c r="K80" s="24" t="str">
        <f t="shared" si="4"/>
        <v/>
      </c>
      <c r="L80" s="24" t="str">
        <f t="shared" si="5"/>
        <v/>
      </c>
      <c r="M80" s="21" t="str">
        <f t="shared" si="6"/>
        <v/>
      </c>
      <c r="N80" s="1"/>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row>
    <row r="81" spans="1:96" s="25" customFormat="1" ht="11.4" customHeight="1">
      <c r="A81" s="91" t="s">
        <v>564</v>
      </c>
      <c r="B81" s="92" t="s">
        <v>76</v>
      </c>
      <c r="C81" s="109">
        <v>9</v>
      </c>
      <c r="D81" s="92" t="s">
        <v>359</v>
      </c>
      <c r="E81" s="109">
        <v>17</v>
      </c>
      <c r="F81" s="94" t="s">
        <v>410</v>
      </c>
      <c r="G81" s="23" t="str">
        <f t="shared" si="0"/>
        <v>OLA4G2</v>
      </c>
      <c r="H81" s="23">
        <f t="shared" si="1"/>
        <v>8</v>
      </c>
      <c r="I81" s="24" t="str">
        <f t="shared" si="2"/>
        <v>CTK4G2</v>
      </c>
      <c r="J81" s="24">
        <f t="shared" si="3"/>
        <v>-8</v>
      </c>
      <c r="K81" s="24" t="str">
        <f t="shared" si="4"/>
        <v/>
      </c>
      <c r="L81" s="24" t="str">
        <f t="shared" si="5"/>
        <v/>
      </c>
      <c r="M81" s="21" t="str">
        <f t="shared" si="6"/>
        <v/>
      </c>
      <c r="N81" s="1"/>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row>
    <row r="82" spans="1:96" s="25" customFormat="1" ht="11.4" customHeight="1">
      <c r="A82" s="91" t="s">
        <v>564</v>
      </c>
      <c r="B82" s="92" t="s">
        <v>73</v>
      </c>
      <c r="C82" s="109">
        <v>11</v>
      </c>
      <c r="D82" s="92" t="s">
        <v>74</v>
      </c>
      <c r="E82" s="109">
        <v>7</v>
      </c>
      <c r="F82" s="94" t="s">
        <v>421</v>
      </c>
      <c r="G82" s="23" t="str">
        <f t="shared" si="0"/>
        <v>JOE4G1</v>
      </c>
      <c r="H82" s="23">
        <f t="shared" si="1"/>
        <v>4</v>
      </c>
      <c r="I82" s="24" t="str">
        <f t="shared" si="2"/>
        <v>IHM4G1</v>
      </c>
      <c r="J82" s="24">
        <f t="shared" si="3"/>
        <v>-4</v>
      </c>
      <c r="K82" s="24" t="str">
        <f t="shared" si="4"/>
        <v/>
      </c>
      <c r="L82" s="24" t="str">
        <f t="shared" si="5"/>
        <v/>
      </c>
      <c r="M82" s="21" t="str">
        <f t="shared" si="6"/>
        <v/>
      </c>
      <c r="N82" s="1"/>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row>
    <row r="83" spans="1:96" s="25" customFormat="1" ht="11.4" customHeight="1">
      <c r="A83" s="91" t="s">
        <v>565</v>
      </c>
      <c r="B83" s="92" t="s">
        <v>82</v>
      </c>
      <c r="C83" s="109">
        <v>12</v>
      </c>
      <c r="D83" s="92" t="s">
        <v>81</v>
      </c>
      <c r="E83" s="109">
        <v>0</v>
      </c>
      <c r="F83" s="94" t="s">
        <v>410</v>
      </c>
      <c r="G83" s="23" t="str">
        <f t="shared" si="0"/>
        <v>CTK4G1</v>
      </c>
      <c r="H83" s="23">
        <f t="shared" si="1"/>
        <v>12</v>
      </c>
      <c r="I83" s="24" t="str">
        <f t="shared" si="2"/>
        <v>JUD4G1</v>
      </c>
      <c r="J83" s="24">
        <f t="shared" si="3"/>
        <v>-12</v>
      </c>
      <c r="K83" s="24" t="str">
        <f t="shared" si="4"/>
        <v/>
      </c>
      <c r="L83" s="24" t="str">
        <f t="shared" si="5"/>
        <v/>
      </c>
      <c r="M83" s="21" t="str">
        <f t="shared" si="6"/>
        <v>JUD4G1</v>
      </c>
      <c r="N83" s="1"/>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row>
    <row r="84" spans="1:96" s="25" customFormat="1" ht="11.4" customHeight="1">
      <c r="A84" s="91" t="s">
        <v>542</v>
      </c>
      <c r="B84" s="92" t="s">
        <v>554</v>
      </c>
      <c r="C84" s="109">
        <v>22</v>
      </c>
      <c r="D84" s="92" t="s">
        <v>81</v>
      </c>
      <c r="E84" s="109">
        <v>20</v>
      </c>
      <c r="F84" s="94" t="s">
        <v>530</v>
      </c>
      <c r="G84" s="23" t="str">
        <f t="shared" si="0"/>
        <v>NDA4G2</v>
      </c>
      <c r="H84" s="23">
        <f t="shared" si="1"/>
        <v>2</v>
      </c>
      <c r="I84" s="24" t="str">
        <f t="shared" si="2"/>
        <v>JUD4G1</v>
      </c>
      <c r="J84" s="24">
        <f t="shared" si="3"/>
        <v>-2</v>
      </c>
      <c r="K84" s="24" t="str">
        <f t="shared" si="4"/>
        <v/>
      </c>
      <c r="L84" s="24" t="str">
        <f t="shared" si="5"/>
        <v/>
      </c>
      <c r="M84" s="21" t="str">
        <f t="shared" si="6"/>
        <v/>
      </c>
      <c r="N84" s="1"/>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row>
    <row r="85" spans="1:96" s="25" customFormat="1" ht="11.4" customHeight="1">
      <c r="A85" s="91" t="s">
        <v>542</v>
      </c>
      <c r="B85" s="92" t="s">
        <v>77</v>
      </c>
      <c r="C85" s="109">
        <v>13</v>
      </c>
      <c r="D85" s="92" t="s">
        <v>297</v>
      </c>
      <c r="E85" s="109">
        <v>25</v>
      </c>
      <c r="F85" s="94" t="s">
        <v>418</v>
      </c>
      <c r="G85" s="23" t="str">
        <f t="shared" si="0"/>
        <v>JUD4G2</v>
      </c>
      <c r="H85" s="23">
        <f t="shared" si="1"/>
        <v>12</v>
      </c>
      <c r="I85" s="24" t="str">
        <f t="shared" si="2"/>
        <v>BRG4G1</v>
      </c>
      <c r="J85" s="24">
        <f t="shared" si="3"/>
        <v>-12</v>
      </c>
      <c r="K85" s="24" t="str">
        <f t="shared" si="4"/>
        <v/>
      </c>
      <c r="L85" s="24" t="str">
        <f t="shared" si="5"/>
        <v/>
      </c>
      <c r="M85" s="21" t="str">
        <f t="shared" si="6"/>
        <v/>
      </c>
      <c r="N85" s="1"/>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row>
    <row r="86" spans="1:96" s="25" customFormat="1" ht="11.4" customHeight="1">
      <c r="A86" s="91" t="s">
        <v>542</v>
      </c>
      <c r="B86" s="92" t="s">
        <v>80</v>
      </c>
      <c r="C86" s="109">
        <v>13</v>
      </c>
      <c r="D86" s="92" t="s">
        <v>79</v>
      </c>
      <c r="E86" s="109">
        <v>10</v>
      </c>
      <c r="F86" s="94" t="s">
        <v>413</v>
      </c>
      <c r="G86" s="23" t="str">
        <f t="shared" si="0"/>
        <v>HSP4G1</v>
      </c>
      <c r="H86" s="23">
        <f t="shared" si="1"/>
        <v>3</v>
      </c>
      <c r="I86" s="24" t="str">
        <f t="shared" si="2"/>
        <v>SPC4G1</v>
      </c>
      <c r="J86" s="24">
        <f t="shared" si="3"/>
        <v>-3</v>
      </c>
      <c r="K86" s="24" t="str">
        <f t="shared" si="4"/>
        <v/>
      </c>
      <c r="L86" s="24" t="str">
        <f t="shared" si="5"/>
        <v/>
      </c>
      <c r="M86" s="21" t="str">
        <f t="shared" si="6"/>
        <v/>
      </c>
      <c r="N86" s="1"/>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row>
    <row r="87" spans="1:96" s="25" customFormat="1" ht="11.4" customHeight="1">
      <c r="A87" s="91" t="s">
        <v>542</v>
      </c>
      <c r="B87" s="92" t="s">
        <v>556</v>
      </c>
      <c r="C87" s="109">
        <v>12</v>
      </c>
      <c r="D87" s="92" t="s">
        <v>73</v>
      </c>
      <c r="E87" s="109">
        <v>8</v>
      </c>
      <c r="F87" s="94" t="s">
        <v>415</v>
      </c>
      <c r="G87" s="23" t="str">
        <f t="shared" si="0"/>
        <v>OLA4G3</v>
      </c>
      <c r="H87" s="23">
        <f t="shared" si="1"/>
        <v>4</v>
      </c>
      <c r="I87" s="24" t="str">
        <f t="shared" si="2"/>
        <v>JOE4G1</v>
      </c>
      <c r="J87" s="24">
        <f t="shared" si="3"/>
        <v>-4</v>
      </c>
      <c r="K87" s="24" t="str">
        <f t="shared" si="4"/>
        <v/>
      </c>
      <c r="L87" s="24" t="str">
        <f t="shared" si="5"/>
        <v/>
      </c>
      <c r="M87" s="21" t="str">
        <f t="shared" si="6"/>
        <v/>
      </c>
      <c r="N87" s="1"/>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row>
    <row r="88" spans="1:96" s="25" customFormat="1" ht="11.4" customHeight="1">
      <c r="A88" s="91" t="s">
        <v>542</v>
      </c>
      <c r="B88" s="92" t="s">
        <v>360</v>
      </c>
      <c r="C88" s="109">
        <v>6</v>
      </c>
      <c r="D88" s="92" t="s">
        <v>214</v>
      </c>
      <c r="E88" s="109">
        <v>18</v>
      </c>
      <c r="F88" s="94" t="s">
        <v>566</v>
      </c>
      <c r="G88" s="23" t="str">
        <f t="shared" si="0"/>
        <v>NDA4G1</v>
      </c>
      <c r="H88" s="23">
        <f t="shared" si="1"/>
        <v>12</v>
      </c>
      <c r="I88" s="24" t="str">
        <f t="shared" si="2"/>
        <v>SPC4G2</v>
      </c>
      <c r="J88" s="24">
        <f t="shared" si="3"/>
        <v>-12</v>
      </c>
      <c r="K88" s="24" t="str">
        <f t="shared" si="4"/>
        <v/>
      </c>
      <c r="L88" s="24" t="str">
        <f t="shared" si="5"/>
        <v/>
      </c>
      <c r="M88" s="21" t="str">
        <f t="shared" si="6"/>
        <v/>
      </c>
      <c r="N88" s="1"/>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row>
    <row r="89" spans="1:96" s="25" customFormat="1" ht="11.4" customHeight="1">
      <c r="A89" s="91" t="s">
        <v>543</v>
      </c>
      <c r="B89" s="92" t="s">
        <v>76</v>
      </c>
      <c r="C89" s="109">
        <v>24</v>
      </c>
      <c r="D89" s="92" t="s">
        <v>75</v>
      </c>
      <c r="E89" s="109">
        <v>6</v>
      </c>
      <c r="F89" s="94" t="s">
        <v>410</v>
      </c>
      <c r="G89" s="23" t="str">
        <f t="shared" si="0"/>
        <v>CTK4G2</v>
      </c>
      <c r="H89" s="23">
        <f t="shared" si="1"/>
        <v>12</v>
      </c>
      <c r="I89" s="24" t="str">
        <f t="shared" si="2"/>
        <v>STM4G1</v>
      </c>
      <c r="J89" s="24">
        <f t="shared" si="3"/>
        <v>-12</v>
      </c>
      <c r="K89" s="24" t="str">
        <f t="shared" si="4"/>
        <v/>
      </c>
      <c r="L89" s="24" t="str">
        <f t="shared" si="5"/>
        <v/>
      </c>
      <c r="M89" s="21" t="str">
        <f t="shared" si="6"/>
        <v/>
      </c>
      <c r="N89" s="1"/>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row>
    <row r="90" spans="1:96" s="25" customFormat="1" ht="11.4" customHeight="1">
      <c r="A90" s="91" t="s">
        <v>543</v>
      </c>
      <c r="B90" s="92" t="s">
        <v>74</v>
      </c>
      <c r="C90" s="109">
        <v>21</v>
      </c>
      <c r="D90" s="92" t="s">
        <v>78</v>
      </c>
      <c r="E90" s="109">
        <v>9</v>
      </c>
      <c r="F90" s="94" t="s">
        <v>414</v>
      </c>
      <c r="G90" s="23" t="str">
        <f t="shared" si="0"/>
        <v>IHM4G1</v>
      </c>
      <c r="H90" s="23">
        <f t="shared" si="1"/>
        <v>12</v>
      </c>
      <c r="I90" s="24" t="str">
        <f t="shared" si="2"/>
        <v>OLA4G1</v>
      </c>
      <c r="J90" s="24">
        <f t="shared" si="3"/>
        <v>-12</v>
      </c>
      <c r="K90" s="24" t="str">
        <f t="shared" si="4"/>
        <v/>
      </c>
      <c r="L90" s="24" t="str">
        <f t="shared" si="5"/>
        <v/>
      </c>
      <c r="M90" s="21" t="str">
        <f t="shared" si="6"/>
        <v/>
      </c>
      <c r="N90" s="1"/>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row>
    <row r="91" spans="1:96" s="25" customFormat="1" ht="11.4" customHeight="1">
      <c r="A91" s="91" t="s">
        <v>567</v>
      </c>
      <c r="B91" s="92" t="s">
        <v>82</v>
      </c>
      <c r="C91" s="109">
        <v>19</v>
      </c>
      <c r="D91" s="92" t="s">
        <v>359</v>
      </c>
      <c r="E91" s="109">
        <v>17</v>
      </c>
      <c r="F91" s="94" t="s">
        <v>410</v>
      </c>
      <c r="G91" s="23" t="str">
        <f t="shared" si="0"/>
        <v>CTK4G1</v>
      </c>
      <c r="H91" s="23">
        <f t="shared" si="1"/>
        <v>2</v>
      </c>
      <c r="I91" s="24" t="str">
        <f t="shared" si="2"/>
        <v>OLA4G2</v>
      </c>
      <c r="J91" s="24">
        <f t="shared" si="3"/>
        <v>-2</v>
      </c>
      <c r="K91" s="24" t="str">
        <f t="shared" si="4"/>
        <v/>
      </c>
      <c r="L91" s="24" t="str">
        <f t="shared" si="5"/>
        <v/>
      </c>
      <c r="M91" s="21" t="str">
        <f t="shared" si="6"/>
        <v/>
      </c>
      <c r="N91" s="1"/>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row>
    <row r="92" spans="1:96" s="25" customFormat="1" ht="11.4" customHeight="1">
      <c r="A92" s="91" t="s">
        <v>568</v>
      </c>
      <c r="B92" s="92" t="s">
        <v>555</v>
      </c>
      <c r="C92" s="109">
        <v>6</v>
      </c>
      <c r="D92" s="92" t="s">
        <v>213</v>
      </c>
      <c r="E92" s="109">
        <v>18</v>
      </c>
      <c r="F92" s="94" t="s">
        <v>421</v>
      </c>
      <c r="G92" s="23" t="str">
        <f t="shared" si="0"/>
        <v>BRG4G2</v>
      </c>
      <c r="H92" s="23">
        <f t="shared" si="1"/>
        <v>12</v>
      </c>
      <c r="I92" s="24" t="str">
        <f t="shared" si="2"/>
        <v>JOE4G2</v>
      </c>
      <c r="J92" s="24">
        <f t="shared" si="3"/>
        <v>-12</v>
      </c>
      <c r="K92" s="24" t="str">
        <f t="shared" si="4"/>
        <v/>
      </c>
      <c r="L92" s="24" t="str">
        <f t="shared" si="5"/>
        <v/>
      </c>
      <c r="M92" s="21" t="str">
        <f t="shared" si="6"/>
        <v/>
      </c>
      <c r="N92" s="1"/>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row>
    <row r="93" spans="1:96" s="25" customFormat="1" ht="11.4" customHeight="1">
      <c r="A93" s="91" t="s">
        <v>545</v>
      </c>
      <c r="B93" s="92" t="s">
        <v>81</v>
      </c>
      <c r="C93" s="109">
        <v>22</v>
      </c>
      <c r="D93" s="92" t="s">
        <v>74</v>
      </c>
      <c r="E93" s="109">
        <v>4</v>
      </c>
      <c r="F93" s="94" t="s">
        <v>422</v>
      </c>
      <c r="G93" s="23" t="str">
        <f t="shared" si="0"/>
        <v>JUD4G1</v>
      </c>
      <c r="H93" s="23">
        <f t="shared" si="1"/>
        <v>12</v>
      </c>
      <c r="I93" s="24" t="str">
        <f t="shared" si="2"/>
        <v>IHM4G1</v>
      </c>
      <c r="J93" s="24">
        <f t="shared" si="3"/>
        <v>-12</v>
      </c>
      <c r="K93" s="24" t="str">
        <f t="shared" si="4"/>
        <v/>
      </c>
      <c r="L93" s="24" t="str">
        <f t="shared" si="5"/>
        <v/>
      </c>
      <c r="M93" s="21" t="str">
        <f t="shared" si="6"/>
        <v/>
      </c>
      <c r="N93" s="1"/>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row>
    <row r="94" spans="1:96" s="25" customFormat="1" ht="11.4" customHeight="1">
      <c r="A94" s="91" t="s">
        <v>545</v>
      </c>
      <c r="B94" s="92" t="s">
        <v>78</v>
      </c>
      <c r="C94" s="109">
        <v>11</v>
      </c>
      <c r="D94" s="92" t="s">
        <v>76</v>
      </c>
      <c r="E94" s="109">
        <v>28</v>
      </c>
      <c r="F94" s="94" t="s">
        <v>415</v>
      </c>
      <c r="G94" s="23" t="str">
        <f t="shared" si="0"/>
        <v>CTK4G2</v>
      </c>
      <c r="H94" s="23">
        <f t="shared" si="1"/>
        <v>12</v>
      </c>
      <c r="I94" s="24" t="str">
        <f t="shared" si="2"/>
        <v>OLA4G1</v>
      </c>
      <c r="J94" s="24">
        <f t="shared" si="3"/>
        <v>-12</v>
      </c>
      <c r="K94" s="24" t="str">
        <f t="shared" si="4"/>
        <v/>
      </c>
      <c r="L94" s="24" t="str">
        <f t="shared" si="5"/>
        <v/>
      </c>
      <c r="M94" s="21" t="str">
        <f t="shared" si="6"/>
        <v/>
      </c>
      <c r="N94" s="1"/>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row>
    <row r="95" spans="1:96" s="25" customFormat="1" ht="11.4" customHeight="1">
      <c r="A95" s="91" t="s">
        <v>546</v>
      </c>
      <c r="B95" s="92" t="s">
        <v>80</v>
      </c>
      <c r="C95" s="109">
        <v>4</v>
      </c>
      <c r="D95" s="92" t="s">
        <v>297</v>
      </c>
      <c r="E95" s="109">
        <v>18</v>
      </c>
      <c r="F95" s="94" t="s">
        <v>413</v>
      </c>
      <c r="G95" s="23" t="str">
        <f t="shared" ref="G95:G119" si="7">IF(C95&lt;&gt;E95,IF(C95&gt;E95,B95,D95),"")</f>
        <v>JUD4G2</v>
      </c>
      <c r="H95" s="23">
        <f t="shared" ref="H95:H119" si="8">IF(C95&gt;E95,IF(SUM(C95-E95)&gt;12,12,SUM(C95-E95)),IF(SUM(E95-C95)&gt;12,12,SUM(E95-C95)))</f>
        <v>12</v>
      </c>
      <c r="I95" s="24" t="str">
        <f t="shared" ref="I95:I119" si="9">IF(C95&lt;&gt;E95,IF(C95&lt;E95,B95,D95),"")</f>
        <v>HSP4G1</v>
      </c>
      <c r="J95" s="24">
        <f t="shared" ref="J95:J119" si="10">IF(C95&lt;E95,IF(SUM(C95-E95)&lt;-12,-12,SUM(C95-E95)),IF(SUM(E95-C95)&lt;-12,-12,SUM(E95-C95)))</f>
        <v>-12</v>
      </c>
      <c r="K95" s="24" t="str">
        <f t="shared" ref="K95:K119" si="11">IF(C95&lt;&gt;0,IF(C95=E95,B95,""),"")</f>
        <v/>
      </c>
      <c r="L95" s="24" t="str">
        <f t="shared" ref="L95:L119" si="12">IF(C95&lt;&gt;0,IF(C95=E95,D95,""),"")</f>
        <v/>
      </c>
      <c r="M95" s="21" t="str">
        <f t="shared" ref="M95:M119" si="13">IF(C95=12,IF(E95=0,D95,""),IF(E95=12,IF(C95=0,B95,""),""))</f>
        <v/>
      </c>
      <c r="N95" s="1"/>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row>
    <row r="96" spans="1:96" s="25" customFormat="1" ht="11.4" customHeight="1">
      <c r="A96" s="91" t="s">
        <v>546</v>
      </c>
      <c r="B96" s="92" t="s">
        <v>73</v>
      </c>
      <c r="C96" s="109">
        <v>4</v>
      </c>
      <c r="D96" s="92" t="s">
        <v>213</v>
      </c>
      <c r="E96" s="109">
        <v>6</v>
      </c>
      <c r="F96" s="94" t="s">
        <v>421</v>
      </c>
      <c r="G96" s="23" t="str">
        <f t="shared" si="7"/>
        <v>BRG4G2</v>
      </c>
      <c r="H96" s="23">
        <f t="shared" si="8"/>
        <v>2</v>
      </c>
      <c r="I96" s="24" t="str">
        <f t="shared" si="9"/>
        <v>JOE4G1</v>
      </c>
      <c r="J96" s="24">
        <f t="shared" si="10"/>
        <v>-2</v>
      </c>
      <c r="K96" s="24" t="str">
        <f t="shared" si="11"/>
        <v/>
      </c>
      <c r="L96" s="24" t="str">
        <f t="shared" si="12"/>
        <v/>
      </c>
      <c r="M96" s="21" t="str">
        <f t="shared" si="13"/>
        <v/>
      </c>
      <c r="N96" s="1"/>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row>
    <row r="97" spans="1:96" s="25" customFormat="1" ht="11.4" customHeight="1">
      <c r="A97" s="91" t="s">
        <v>546</v>
      </c>
      <c r="B97" s="92" t="s">
        <v>359</v>
      </c>
      <c r="C97" s="109">
        <v>24</v>
      </c>
      <c r="D97" s="92" t="s">
        <v>75</v>
      </c>
      <c r="E97" s="109">
        <v>4</v>
      </c>
      <c r="F97" s="94" t="s">
        <v>415</v>
      </c>
      <c r="G97" s="23" t="str">
        <f t="shared" si="7"/>
        <v>OLA4G2</v>
      </c>
      <c r="H97" s="23">
        <f t="shared" si="8"/>
        <v>12</v>
      </c>
      <c r="I97" s="24" t="str">
        <f t="shared" si="9"/>
        <v>STM4G1</v>
      </c>
      <c r="J97" s="24">
        <f t="shared" si="10"/>
        <v>-12</v>
      </c>
      <c r="K97" s="24" t="str">
        <f t="shared" si="11"/>
        <v/>
      </c>
      <c r="L97" s="24" t="str">
        <f t="shared" si="12"/>
        <v/>
      </c>
      <c r="M97" s="21" t="str">
        <f t="shared" si="13"/>
        <v/>
      </c>
      <c r="N97" s="1"/>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row>
    <row r="98" spans="1:96" ht="11.4" customHeight="1">
      <c r="A98" s="91" t="s">
        <v>546</v>
      </c>
      <c r="B98" s="92" t="s">
        <v>79</v>
      </c>
      <c r="C98" s="109">
        <v>16</v>
      </c>
      <c r="D98" s="92" t="s">
        <v>556</v>
      </c>
      <c r="E98" s="109">
        <v>10</v>
      </c>
      <c r="F98" s="94" t="s">
        <v>423</v>
      </c>
      <c r="G98" s="23" t="str">
        <f t="shared" si="7"/>
        <v>SPC4G1</v>
      </c>
      <c r="H98" s="23">
        <f t="shared" si="8"/>
        <v>6</v>
      </c>
      <c r="I98" s="24" t="str">
        <f t="shared" si="9"/>
        <v>OLA4G3</v>
      </c>
      <c r="J98" s="24">
        <f t="shared" si="10"/>
        <v>-6</v>
      </c>
      <c r="K98" s="24" t="str">
        <f t="shared" si="11"/>
        <v/>
      </c>
      <c r="L98" s="24" t="str">
        <f t="shared" si="12"/>
        <v/>
      </c>
      <c r="M98" s="21" t="str">
        <f t="shared" si="13"/>
        <v/>
      </c>
      <c r="N98" s="1"/>
    </row>
    <row r="99" spans="1:96" ht="11.4" customHeight="1">
      <c r="A99" s="91" t="s">
        <v>569</v>
      </c>
      <c r="B99" s="92" t="s">
        <v>214</v>
      </c>
      <c r="C99" s="109">
        <v>24</v>
      </c>
      <c r="D99" s="92" t="s">
        <v>77</v>
      </c>
      <c r="E99" s="109">
        <v>7</v>
      </c>
      <c r="F99" s="94" t="s">
        <v>530</v>
      </c>
      <c r="G99" s="23" t="str">
        <f t="shared" si="7"/>
        <v>NDA4G1</v>
      </c>
      <c r="H99" s="23">
        <f t="shared" si="8"/>
        <v>12</v>
      </c>
      <c r="I99" s="24" t="str">
        <f t="shared" si="9"/>
        <v>BRG4G1</v>
      </c>
      <c r="J99" s="24">
        <f t="shared" si="10"/>
        <v>-12</v>
      </c>
      <c r="K99" s="24" t="str">
        <f t="shared" si="11"/>
        <v/>
      </c>
      <c r="L99" s="24" t="str">
        <f t="shared" si="12"/>
        <v/>
      </c>
      <c r="M99" s="21" t="str">
        <f t="shared" si="13"/>
        <v/>
      </c>
      <c r="N99" s="1"/>
    </row>
    <row r="100" spans="1:96" ht="11.4" customHeight="1">
      <c r="A100" s="91" t="s">
        <v>569</v>
      </c>
      <c r="B100" s="92" t="s">
        <v>555</v>
      </c>
      <c r="C100" s="109">
        <v>10</v>
      </c>
      <c r="D100" s="92" t="s">
        <v>554</v>
      </c>
      <c r="E100" s="109">
        <v>20</v>
      </c>
      <c r="F100" s="94" t="s">
        <v>421</v>
      </c>
      <c r="G100" s="23" t="str">
        <f t="shared" si="7"/>
        <v>NDA4G2</v>
      </c>
      <c r="H100" s="23">
        <f t="shared" si="8"/>
        <v>10</v>
      </c>
      <c r="I100" s="24" t="str">
        <f t="shared" si="9"/>
        <v>JOE4G2</v>
      </c>
      <c r="J100" s="24">
        <f t="shared" si="10"/>
        <v>-10</v>
      </c>
      <c r="K100" s="24" t="str">
        <f t="shared" si="11"/>
        <v/>
      </c>
      <c r="L100" s="24" t="str">
        <f t="shared" si="12"/>
        <v/>
      </c>
      <c r="M100" s="21" t="str">
        <f t="shared" si="13"/>
        <v/>
      </c>
      <c r="N100" s="1"/>
    </row>
    <row r="101" spans="1:96" ht="11.4" customHeight="1">
      <c r="A101" s="91" t="s">
        <v>570</v>
      </c>
      <c r="B101" s="92" t="s">
        <v>82</v>
      </c>
      <c r="C101" s="109">
        <v>10</v>
      </c>
      <c r="D101" s="92" t="s">
        <v>360</v>
      </c>
      <c r="E101" s="109">
        <v>11</v>
      </c>
      <c r="F101" s="94" t="s">
        <v>410</v>
      </c>
      <c r="G101" s="23" t="str">
        <f t="shared" si="7"/>
        <v>SPC4G2</v>
      </c>
      <c r="H101" s="23">
        <f t="shared" si="8"/>
        <v>1</v>
      </c>
      <c r="I101" s="24" t="str">
        <f t="shared" si="9"/>
        <v>CTK4G1</v>
      </c>
      <c r="J101" s="24">
        <f t="shared" si="10"/>
        <v>-1</v>
      </c>
      <c r="K101" s="24" t="str">
        <f t="shared" si="11"/>
        <v/>
      </c>
      <c r="L101" s="24" t="str">
        <f t="shared" si="12"/>
        <v/>
      </c>
      <c r="M101" s="21" t="str">
        <f t="shared" si="13"/>
        <v/>
      </c>
      <c r="N101" s="1"/>
    </row>
    <row r="102" spans="1:96" ht="11.4" customHeight="1">
      <c r="A102" s="91" t="s">
        <v>549</v>
      </c>
      <c r="B102" s="92" t="s">
        <v>554</v>
      </c>
      <c r="C102" s="109">
        <v>26</v>
      </c>
      <c r="D102" s="92" t="s">
        <v>360</v>
      </c>
      <c r="E102" s="109">
        <v>10</v>
      </c>
      <c r="F102" s="94" t="s">
        <v>530</v>
      </c>
      <c r="G102" s="23" t="str">
        <f t="shared" si="7"/>
        <v>NDA4G2</v>
      </c>
      <c r="H102" s="23">
        <f t="shared" si="8"/>
        <v>12</v>
      </c>
      <c r="I102" s="24" t="str">
        <f t="shared" si="9"/>
        <v>SPC4G2</v>
      </c>
      <c r="J102" s="24">
        <f t="shared" si="10"/>
        <v>-12</v>
      </c>
      <c r="K102" s="24" t="str">
        <f t="shared" si="11"/>
        <v/>
      </c>
      <c r="L102" s="24" t="str">
        <f t="shared" si="12"/>
        <v/>
      </c>
      <c r="M102" s="21" t="str">
        <f t="shared" si="13"/>
        <v/>
      </c>
      <c r="N102" s="1"/>
    </row>
    <row r="103" spans="1:96" ht="11.4" customHeight="1">
      <c r="A103" s="91" t="s">
        <v>549</v>
      </c>
      <c r="B103" s="92" t="s">
        <v>556</v>
      </c>
      <c r="C103" s="109">
        <v>11</v>
      </c>
      <c r="D103" s="92" t="s">
        <v>81</v>
      </c>
      <c r="E103" s="109">
        <v>25</v>
      </c>
      <c r="F103" s="94" t="s">
        <v>415</v>
      </c>
      <c r="G103" s="23" t="str">
        <f t="shared" si="7"/>
        <v>JUD4G1</v>
      </c>
      <c r="H103" s="23">
        <f t="shared" si="8"/>
        <v>12</v>
      </c>
      <c r="I103" s="24" t="str">
        <f t="shared" si="9"/>
        <v>OLA4G3</v>
      </c>
      <c r="J103" s="24">
        <f t="shared" si="10"/>
        <v>-12</v>
      </c>
      <c r="K103" s="24" t="str">
        <f t="shared" si="11"/>
        <v/>
      </c>
      <c r="L103" s="24" t="str">
        <f t="shared" si="12"/>
        <v/>
      </c>
      <c r="M103" s="21" t="str">
        <f t="shared" si="13"/>
        <v/>
      </c>
      <c r="N103" s="1"/>
    </row>
    <row r="104" spans="1:96" ht="11.4" customHeight="1">
      <c r="A104" s="91" t="s">
        <v>549</v>
      </c>
      <c r="B104" s="92" t="s">
        <v>79</v>
      </c>
      <c r="C104" s="109">
        <v>23</v>
      </c>
      <c r="D104" s="92" t="s">
        <v>82</v>
      </c>
      <c r="E104" s="109">
        <v>2</v>
      </c>
      <c r="F104" s="94" t="s">
        <v>423</v>
      </c>
      <c r="G104" s="23" t="str">
        <f t="shared" si="7"/>
        <v>SPC4G1</v>
      </c>
      <c r="H104" s="23">
        <f t="shared" si="8"/>
        <v>12</v>
      </c>
      <c r="I104" s="24" t="str">
        <f t="shared" si="9"/>
        <v>CTK4G1</v>
      </c>
      <c r="J104" s="24">
        <f t="shared" si="10"/>
        <v>-12</v>
      </c>
      <c r="K104" s="24" t="str">
        <f t="shared" si="11"/>
        <v/>
      </c>
      <c r="L104" s="24" t="str">
        <f t="shared" si="12"/>
        <v/>
      </c>
      <c r="M104" s="21" t="str">
        <f t="shared" si="13"/>
        <v/>
      </c>
      <c r="N104" s="1"/>
    </row>
    <row r="105" spans="1:96" ht="11.4" customHeight="1">
      <c r="A105" s="91" t="s">
        <v>501</v>
      </c>
      <c r="B105" s="92" t="s">
        <v>77</v>
      </c>
      <c r="C105" s="109">
        <v>13</v>
      </c>
      <c r="D105" s="92" t="s">
        <v>359</v>
      </c>
      <c r="E105" s="109">
        <v>16</v>
      </c>
      <c r="F105" s="94" t="s">
        <v>418</v>
      </c>
      <c r="G105" s="23" t="str">
        <f t="shared" si="7"/>
        <v>OLA4G2</v>
      </c>
      <c r="H105" s="23">
        <f t="shared" si="8"/>
        <v>3</v>
      </c>
      <c r="I105" s="24" t="str">
        <f t="shared" si="9"/>
        <v>BRG4G1</v>
      </c>
      <c r="J105" s="24">
        <f t="shared" si="10"/>
        <v>-3</v>
      </c>
      <c r="K105" s="24" t="str">
        <f t="shared" si="11"/>
        <v/>
      </c>
      <c r="L105" s="24" t="str">
        <f t="shared" si="12"/>
        <v/>
      </c>
      <c r="M105" s="21" t="str">
        <f t="shared" si="13"/>
        <v/>
      </c>
      <c r="N105" s="1"/>
    </row>
    <row r="106" spans="1:96" ht="11.4" customHeight="1">
      <c r="A106" s="91" t="s">
        <v>501</v>
      </c>
      <c r="B106" s="92" t="s">
        <v>80</v>
      </c>
      <c r="C106" s="109">
        <v>8</v>
      </c>
      <c r="D106" s="92" t="s">
        <v>76</v>
      </c>
      <c r="E106" s="109">
        <v>7</v>
      </c>
      <c r="F106" s="94" t="s">
        <v>413</v>
      </c>
      <c r="G106" s="23" t="str">
        <f t="shared" si="7"/>
        <v>HSP4G1</v>
      </c>
      <c r="H106" s="23">
        <f t="shared" si="8"/>
        <v>1</v>
      </c>
      <c r="I106" s="24" t="str">
        <f t="shared" si="9"/>
        <v>CTK4G2</v>
      </c>
      <c r="J106" s="24">
        <f t="shared" si="10"/>
        <v>-1</v>
      </c>
      <c r="K106" s="24" t="str">
        <f t="shared" si="11"/>
        <v/>
      </c>
      <c r="L106" s="24" t="str">
        <f t="shared" si="12"/>
        <v/>
      </c>
      <c r="M106" s="21" t="str">
        <f t="shared" si="13"/>
        <v/>
      </c>
      <c r="N106" s="1"/>
    </row>
    <row r="107" spans="1:96" ht="11.4" customHeight="1">
      <c r="A107" s="91" t="s">
        <v>501</v>
      </c>
      <c r="B107" s="92" t="s">
        <v>73</v>
      </c>
      <c r="C107" s="109">
        <v>14</v>
      </c>
      <c r="D107" s="92" t="s">
        <v>78</v>
      </c>
      <c r="E107" s="109">
        <v>9</v>
      </c>
      <c r="F107" s="94" t="s">
        <v>421</v>
      </c>
      <c r="G107" s="23" t="str">
        <f t="shared" si="7"/>
        <v>JOE4G1</v>
      </c>
      <c r="H107" s="23">
        <f t="shared" si="8"/>
        <v>5</v>
      </c>
      <c r="I107" s="24" t="str">
        <f t="shared" si="9"/>
        <v>OLA4G1</v>
      </c>
      <c r="J107" s="24">
        <f t="shared" si="10"/>
        <v>-5</v>
      </c>
      <c r="K107" s="24" t="str">
        <f t="shared" si="11"/>
        <v/>
      </c>
      <c r="L107" s="24" t="str">
        <f t="shared" si="12"/>
        <v/>
      </c>
      <c r="M107" s="21" t="str">
        <f t="shared" si="13"/>
        <v/>
      </c>
      <c r="N107" s="1"/>
    </row>
    <row r="108" spans="1:96" ht="11.4" customHeight="1">
      <c r="A108" s="91" t="s">
        <v>501</v>
      </c>
      <c r="B108" s="92" t="s">
        <v>214</v>
      </c>
      <c r="C108" s="109">
        <v>16</v>
      </c>
      <c r="D108" s="92" t="s">
        <v>297</v>
      </c>
      <c r="E108" s="109">
        <v>23</v>
      </c>
      <c r="F108" s="94" t="s">
        <v>530</v>
      </c>
      <c r="G108" s="23" t="str">
        <f t="shared" si="7"/>
        <v>JUD4G2</v>
      </c>
      <c r="H108" s="23">
        <f t="shared" si="8"/>
        <v>7</v>
      </c>
      <c r="I108" s="24" t="str">
        <f t="shared" si="9"/>
        <v>NDA4G1</v>
      </c>
      <c r="J108" s="24">
        <f t="shared" si="10"/>
        <v>-7</v>
      </c>
      <c r="K108" s="24" t="str">
        <f t="shared" si="11"/>
        <v/>
      </c>
      <c r="L108" s="24" t="str">
        <f t="shared" si="12"/>
        <v/>
      </c>
      <c r="M108" s="21" t="str">
        <f t="shared" si="13"/>
        <v/>
      </c>
      <c r="N108" s="1"/>
    </row>
    <row r="109" spans="1:96" ht="11.4" customHeight="1">
      <c r="A109" s="91" t="s">
        <v>571</v>
      </c>
      <c r="B109" s="92" t="s">
        <v>213</v>
      </c>
      <c r="C109" s="109">
        <v>18</v>
      </c>
      <c r="D109" s="92" t="s">
        <v>75</v>
      </c>
      <c r="E109" s="109">
        <v>2</v>
      </c>
      <c r="F109" s="94" t="s">
        <v>418</v>
      </c>
      <c r="G109" s="23" t="str">
        <f t="shared" si="7"/>
        <v>BRG4G2</v>
      </c>
      <c r="H109" s="23">
        <f t="shared" si="8"/>
        <v>12</v>
      </c>
      <c r="I109" s="24" t="str">
        <f t="shared" si="9"/>
        <v>STM4G1</v>
      </c>
      <c r="J109" s="24">
        <f t="shared" si="10"/>
        <v>-12</v>
      </c>
      <c r="K109" s="24" t="str">
        <f t="shared" si="11"/>
        <v/>
      </c>
      <c r="L109" s="24" t="str">
        <f t="shared" si="12"/>
        <v/>
      </c>
      <c r="M109" s="21" t="str">
        <f t="shared" si="13"/>
        <v/>
      </c>
      <c r="N109" s="1"/>
    </row>
    <row r="110" spans="1:96" ht="11.4" customHeight="1">
      <c r="A110" s="91" t="s">
        <v>572</v>
      </c>
      <c r="B110" s="92" t="s">
        <v>74</v>
      </c>
      <c r="C110" s="109">
        <v>9</v>
      </c>
      <c r="D110" s="92" t="s">
        <v>555</v>
      </c>
      <c r="E110" s="109">
        <v>15</v>
      </c>
      <c r="F110" s="94" t="s">
        <v>414</v>
      </c>
      <c r="G110" s="23" t="str">
        <f t="shared" si="7"/>
        <v>JOE4G2</v>
      </c>
      <c r="H110" s="23">
        <f t="shared" si="8"/>
        <v>6</v>
      </c>
      <c r="I110" s="24" t="str">
        <f t="shared" si="9"/>
        <v>IHM4G1</v>
      </c>
      <c r="J110" s="24">
        <f t="shared" si="10"/>
        <v>-6</v>
      </c>
      <c r="K110" s="24" t="str">
        <f t="shared" si="11"/>
        <v/>
      </c>
      <c r="L110" s="24" t="str">
        <f t="shared" si="12"/>
        <v/>
      </c>
      <c r="M110" s="21" t="str">
        <f t="shared" si="13"/>
        <v/>
      </c>
      <c r="N110" s="1"/>
    </row>
    <row r="111" spans="1:96" ht="11.4" customHeight="1">
      <c r="A111" s="91" t="s">
        <v>551</v>
      </c>
      <c r="B111" s="92" t="s">
        <v>297</v>
      </c>
      <c r="C111" s="109">
        <v>24</v>
      </c>
      <c r="D111" s="92" t="s">
        <v>82</v>
      </c>
      <c r="E111" s="109">
        <v>4</v>
      </c>
      <c r="F111" s="94" t="s">
        <v>422</v>
      </c>
      <c r="G111" s="23" t="str">
        <f t="shared" si="7"/>
        <v>JUD4G2</v>
      </c>
      <c r="H111" s="23">
        <f t="shared" si="8"/>
        <v>12</v>
      </c>
      <c r="I111" s="24" t="str">
        <f t="shared" si="9"/>
        <v>CTK4G1</v>
      </c>
      <c r="J111" s="24">
        <f t="shared" si="10"/>
        <v>-12</v>
      </c>
      <c r="K111" s="24" t="str">
        <f t="shared" si="11"/>
        <v/>
      </c>
      <c r="L111" s="24" t="str">
        <f t="shared" si="12"/>
        <v/>
      </c>
      <c r="M111" s="21" t="str">
        <f t="shared" si="13"/>
        <v/>
      </c>
      <c r="N111" s="1"/>
    </row>
    <row r="112" spans="1:96" ht="11.4" customHeight="1">
      <c r="A112" s="91" t="s">
        <v>551</v>
      </c>
      <c r="B112" s="92" t="s">
        <v>78</v>
      </c>
      <c r="C112" s="109">
        <v>9</v>
      </c>
      <c r="D112" s="92" t="s">
        <v>213</v>
      </c>
      <c r="E112" s="109">
        <v>21</v>
      </c>
      <c r="F112" s="94" t="s">
        <v>415</v>
      </c>
      <c r="G112" s="23" t="str">
        <f t="shared" si="7"/>
        <v>BRG4G2</v>
      </c>
      <c r="H112" s="23">
        <f t="shared" si="8"/>
        <v>12</v>
      </c>
      <c r="I112" s="24" t="str">
        <f t="shared" si="9"/>
        <v>OLA4G1</v>
      </c>
      <c r="J112" s="24">
        <f t="shared" si="10"/>
        <v>-12</v>
      </c>
      <c r="K112" s="24" t="str">
        <f t="shared" si="11"/>
        <v/>
      </c>
      <c r="L112" s="24" t="str">
        <f t="shared" si="12"/>
        <v/>
      </c>
      <c r="M112" s="21" t="str">
        <f t="shared" si="13"/>
        <v/>
      </c>
      <c r="N112" s="1"/>
    </row>
    <row r="113" spans="1:14" ht="11.4" customHeight="1">
      <c r="A113" s="91" t="s">
        <v>552</v>
      </c>
      <c r="B113" s="92" t="s">
        <v>555</v>
      </c>
      <c r="C113" s="109">
        <v>13</v>
      </c>
      <c r="D113" s="92" t="s">
        <v>556</v>
      </c>
      <c r="E113" s="109">
        <v>9</v>
      </c>
      <c r="F113" s="94" t="s">
        <v>421</v>
      </c>
      <c r="G113" s="23" t="str">
        <f t="shared" si="7"/>
        <v>JOE4G2</v>
      </c>
      <c r="H113" s="23">
        <f t="shared" si="8"/>
        <v>4</v>
      </c>
      <c r="I113" s="24" t="str">
        <f t="shared" si="9"/>
        <v>OLA4G3</v>
      </c>
      <c r="J113" s="24">
        <f t="shared" si="10"/>
        <v>-4</v>
      </c>
      <c r="K113" s="24" t="str">
        <f t="shared" si="11"/>
        <v/>
      </c>
      <c r="L113" s="24" t="str">
        <f t="shared" si="12"/>
        <v/>
      </c>
      <c r="M113" s="21" t="str">
        <f t="shared" si="13"/>
        <v/>
      </c>
      <c r="N113" s="1"/>
    </row>
    <row r="114" spans="1:14" ht="11.4" customHeight="1">
      <c r="A114" s="91" t="s">
        <v>552</v>
      </c>
      <c r="B114" s="92" t="s">
        <v>81</v>
      </c>
      <c r="C114" s="109">
        <v>10</v>
      </c>
      <c r="D114" s="92" t="s">
        <v>73</v>
      </c>
      <c r="E114" s="109">
        <v>5</v>
      </c>
      <c r="F114" s="94" t="s">
        <v>422</v>
      </c>
      <c r="G114" s="23" t="str">
        <f t="shared" si="7"/>
        <v>JUD4G1</v>
      </c>
      <c r="H114" s="23">
        <f t="shared" si="8"/>
        <v>5</v>
      </c>
      <c r="I114" s="24" t="str">
        <f t="shared" si="9"/>
        <v>JOE4G1</v>
      </c>
      <c r="J114" s="24">
        <f t="shared" si="10"/>
        <v>-5</v>
      </c>
      <c r="K114" s="24" t="str">
        <f t="shared" si="11"/>
        <v/>
      </c>
      <c r="L114" s="24" t="str">
        <f t="shared" si="12"/>
        <v/>
      </c>
      <c r="M114" s="21" t="str">
        <f t="shared" si="13"/>
        <v/>
      </c>
      <c r="N114" s="1"/>
    </row>
    <row r="115" spans="1:14" ht="11.4" customHeight="1">
      <c r="A115" s="91" t="s">
        <v>552</v>
      </c>
      <c r="B115" s="92" t="s">
        <v>359</v>
      </c>
      <c r="C115" s="109">
        <v>7</v>
      </c>
      <c r="D115" s="92" t="s">
        <v>80</v>
      </c>
      <c r="E115" s="109">
        <v>11</v>
      </c>
      <c r="F115" s="94" t="s">
        <v>415</v>
      </c>
      <c r="G115" s="23" t="str">
        <f t="shared" si="7"/>
        <v>HSP4G1</v>
      </c>
      <c r="H115" s="23">
        <f t="shared" si="8"/>
        <v>4</v>
      </c>
      <c r="I115" s="24" t="str">
        <f t="shared" si="9"/>
        <v>OLA4G2</v>
      </c>
      <c r="J115" s="24">
        <f t="shared" si="10"/>
        <v>-4</v>
      </c>
      <c r="K115" s="24" t="str">
        <f t="shared" si="11"/>
        <v/>
      </c>
      <c r="L115" s="24" t="str">
        <f t="shared" si="12"/>
        <v/>
      </c>
      <c r="M115" s="21" t="str">
        <f t="shared" si="13"/>
        <v/>
      </c>
      <c r="N115" s="1"/>
    </row>
    <row r="116" spans="1:14" ht="11.4" customHeight="1">
      <c r="A116" s="91" t="s">
        <v>552</v>
      </c>
      <c r="B116" s="92" t="s">
        <v>75</v>
      </c>
      <c r="C116" s="109">
        <v>10</v>
      </c>
      <c r="D116" s="92" t="s">
        <v>77</v>
      </c>
      <c r="E116" s="109">
        <v>15</v>
      </c>
      <c r="F116" s="94" t="s">
        <v>425</v>
      </c>
      <c r="G116" s="23" t="str">
        <f t="shared" si="7"/>
        <v>BRG4G1</v>
      </c>
      <c r="H116" s="23">
        <f t="shared" si="8"/>
        <v>5</v>
      </c>
      <c r="I116" s="24" t="str">
        <f t="shared" si="9"/>
        <v>STM4G1</v>
      </c>
      <c r="J116" s="24">
        <f t="shared" si="10"/>
        <v>-5</v>
      </c>
      <c r="K116" s="24" t="str">
        <f t="shared" si="11"/>
        <v/>
      </c>
      <c r="L116" s="24" t="str">
        <f t="shared" si="12"/>
        <v/>
      </c>
      <c r="M116" s="21" t="str">
        <f t="shared" si="13"/>
        <v/>
      </c>
    </row>
    <row r="117" spans="1:14" ht="11.4" customHeight="1">
      <c r="A117" s="91" t="s">
        <v>573</v>
      </c>
      <c r="B117" s="92" t="s">
        <v>214</v>
      </c>
      <c r="C117" s="109">
        <v>26</v>
      </c>
      <c r="D117" s="92" t="s">
        <v>76</v>
      </c>
      <c r="E117" s="109">
        <v>11</v>
      </c>
      <c r="F117" s="94" t="s">
        <v>530</v>
      </c>
      <c r="G117" s="23" t="str">
        <f t="shared" si="7"/>
        <v>NDA4G1</v>
      </c>
      <c r="H117" s="23">
        <f t="shared" si="8"/>
        <v>12</v>
      </c>
      <c r="I117" s="24" t="str">
        <f t="shared" si="9"/>
        <v>CTK4G2</v>
      </c>
      <c r="J117" s="24">
        <f t="shared" si="10"/>
        <v>-12</v>
      </c>
      <c r="K117" s="24" t="str">
        <f t="shared" si="11"/>
        <v/>
      </c>
      <c r="L117" s="24" t="str">
        <f t="shared" si="12"/>
        <v/>
      </c>
      <c r="M117" s="21" t="str">
        <f t="shared" si="13"/>
        <v/>
      </c>
    </row>
    <row r="118" spans="1:14" ht="11.4" customHeight="1">
      <c r="A118" s="91" t="s">
        <v>509</v>
      </c>
      <c r="B118" s="92" t="s">
        <v>554</v>
      </c>
      <c r="C118" s="109">
        <v>20</v>
      </c>
      <c r="D118" s="92" t="s">
        <v>79</v>
      </c>
      <c r="E118" s="109">
        <v>21</v>
      </c>
      <c r="F118" s="94" t="s">
        <v>530</v>
      </c>
      <c r="G118" s="23" t="str">
        <f t="shared" si="7"/>
        <v>SPC4G1</v>
      </c>
      <c r="H118" s="23">
        <f t="shared" si="8"/>
        <v>1</v>
      </c>
      <c r="I118" s="24" t="str">
        <f t="shared" si="9"/>
        <v>NDA4G2</v>
      </c>
      <c r="J118" s="24">
        <f t="shared" si="10"/>
        <v>-1</v>
      </c>
      <c r="K118" s="24" t="str">
        <f t="shared" si="11"/>
        <v/>
      </c>
      <c r="L118" s="24" t="str">
        <f t="shared" si="12"/>
        <v/>
      </c>
      <c r="M118" s="21" t="str">
        <f t="shared" si="13"/>
        <v/>
      </c>
    </row>
    <row r="119" spans="1:14" ht="11.4" customHeight="1">
      <c r="A119" s="91" t="s">
        <v>574</v>
      </c>
      <c r="B119" s="92" t="s">
        <v>360</v>
      </c>
      <c r="C119" s="109">
        <v>11</v>
      </c>
      <c r="D119" s="92" t="s">
        <v>74</v>
      </c>
      <c r="E119" s="109">
        <v>12</v>
      </c>
      <c r="F119" s="94" t="s">
        <v>418</v>
      </c>
      <c r="G119" s="23" t="str">
        <f t="shared" si="7"/>
        <v>IHM4G1</v>
      </c>
      <c r="H119" s="23">
        <f t="shared" si="8"/>
        <v>1</v>
      </c>
      <c r="I119" s="24" t="str">
        <f t="shared" si="9"/>
        <v>SPC4G2</v>
      </c>
      <c r="J119" s="24">
        <f t="shared" si="10"/>
        <v>-1</v>
      </c>
      <c r="K119" s="24" t="str">
        <f t="shared" si="11"/>
        <v/>
      </c>
      <c r="L119" s="24" t="str">
        <f t="shared" si="12"/>
        <v/>
      </c>
      <c r="M119" s="21" t="str">
        <f t="shared" si="13"/>
        <v/>
      </c>
    </row>
  </sheetData>
  <sortState ref="C9:L26">
    <sortCondition descending="1" ref="D9:D26"/>
    <sortCondition ref="E9:E26"/>
    <sortCondition descending="1" ref="J9:J26"/>
  </sortState>
  <phoneticPr fontId="0" type="noConversion"/>
  <pageMargins left="0.75" right="0.75" top="1" bottom="1" header="0.5" footer="0.5"/>
  <pageSetup scale="48" orientation="portrait" r:id="rId1"/>
  <headerFooter alignWithMargins="0"/>
  <rowBreaks count="1" manualBreakCount="1">
    <brk id="68" max="16383" man="1"/>
  </rowBreaks>
  <drawing r:id="rId2"/>
</worksheet>
</file>

<file path=xl/worksheets/sheet23.xml><?xml version="1.0" encoding="utf-8"?>
<worksheet xmlns="http://schemas.openxmlformats.org/spreadsheetml/2006/main" xmlns:r="http://schemas.openxmlformats.org/officeDocument/2006/relationships">
  <dimension ref="A1:EH154"/>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5" ht="12.6" customHeight="1"/>
    <row r="2" spans="1:15" ht="12.6" customHeight="1"/>
    <row r="3" spans="1:15" ht="12.6" customHeight="1"/>
    <row r="4" spans="1:15" s="1" customFormat="1" ht="12.6" customHeight="1"/>
    <row r="5" spans="1:15" s="1" customFormat="1" ht="12.6" customHeight="1">
      <c r="A5" s="1" t="s">
        <v>72</v>
      </c>
    </row>
    <row r="6" spans="1:15" s="1" customFormat="1" ht="12.6" customHeight="1">
      <c r="A6" s="1" t="str">
        <f>'8B Standings'!A6</f>
        <v>2012-2013 Season</v>
      </c>
    </row>
    <row r="7" spans="1:15" ht="11.4" customHeight="1"/>
    <row r="8" spans="1:15" ht="12.6"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5" ht="12.6" customHeight="1">
      <c r="B9" s="21">
        <v>1</v>
      </c>
      <c r="C9" s="92" t="s">
        <v>69</v>
      </c>
      <c r="D9" s="21">
        <f>COUNTIF($G$35:$G$154,C9)</f>
        <v>9</v>
      </c>
      <c r="E9" s="21">
        <f>COUNTIF($I$35:$I$154,C9)</f>
        <v>0</v>
      </c>
      <c r="F9" s="84">
        <f>SUM(COUNTIF($K$35:$K$154,C9)+COUNTIF($L$35:$L$154,C9))</f>
        <v>0</v>
      </c>
      <c r="G9" s="21">
        <f>SUM((D9*2)+(F9))</f>
        <v>18</v>
      </c>
      <c r="H9" s="21">
        <f>SUM(SUMIF($B$35:$B$154,C9,$C$35:$C$154)+SUMIF($D$35:$D$154,C9,$E$35:$E$154))</f>
        <v>245</v>
      </c>
      <c r="I9" s="21">
        <f>SUM(SUMIF($B$35:$B$154,C9,$E$35:$E$154)+SUMIF($D$35:$D$154,C9,$C$35:$C$154))</f>
        <v>65</v>
      </c>
      <c r="J9" s="85">
        <f>SUM(SUMIF($G$35:$G$154,C9,$H$35:$H$154)+SUMIF($I$35:$I$154,C9,$J$35:$J$154))</f>
        <v>100</v>
      </c>
      <c r="K9" s="86">
        <f>SUM((D9/SUM(D9+E9+F9))/100)</f>
        <v>0.01</v>
      </c>
      <c r="L9" s="21">
        <f>COUNTIF($M$35:$M$154,C9)</f>
        <v>0</v>
      </c>
      <c r="O9" s="2" t="s">
        <v>662</v>
      </c>
    </row>
    <row r="10" spans="1:15" ht="12.6" customHeight="1">
      <c r="B10" s="21">
        <v>2</v>
      </c>
      <c r="C10" s="92" t="s">
        <v>56</v>
      </c>
      <c r="D10" s="21">
        <f>COUNTIF($G$35:$G$154,C10)</f>
        <v>9</v>
      </c>
      <c r="E10" s="21">
        <f>COUNTIF($I$35:$I$154,C10)</f>
        <v>1</v>
      </c>
      <c r="F10" s="84">
        <f>SUM(COUNTIF($K$35:$K$154,C10)+COUNTIF($L$35:$L$154,C10))</f>
        <v>0</v>
      </c>
      <c r="G10" s="21">
        <f>SUM((D10*2)+(F10))</f>
        <v>18</v>
      </c>
      <c r="H10" s="21">
        <f>SUM(SUMIF($B$35:$B$154,C10,$C$35:$C$154)+SUMIF($D$35:$D$154,C10,$E$35:$E$154))</f>
        <v>148</v>
      </c>
      <c r="I10" s="21">
        <f>SUM(SUMIF($B$35:$B$154,C10,$E$35:$E$154)+SUMIF($D$35:$D$154,C10,$C$35:$C$154))</f>
        <v>55</v>
      </c>
      <c r="J10" s="85">
        <f>SUM(SUMIF($G$35:$G$154,C10,$H$35:$H$154)+SUMIF($I$35:$I$154,C10,$J$35:$J$154))</f>
        <v>73</v>
      </c>
      <c r="K10" s="86">
        <f>SUM((D10/SUM(D10+E10+F10))/100)</f>
        <v>9.0000000000000011E-3</v>
      </c>
      <c r="L10" s="21">
        <f>COUNTIF($M$35:$M$154,C10)</f>
        <v>1</v>
      </c>
      <c r="O10" s="2" t="s">
        <v>663</v>
      </c>
    </row>
    <row r="11" spans="1:15" ht="12.6" customHeight="1">
      <c r="B11" s="21">
        <v>3</v>
      </c>
      <c r="C11" s="92" t="s">
        <v>66</v>
      </c>
      <c r="D11" s="21">
        <f>COUNTIF($G$35:$G$154,C11)</f>
        <v>8</v>
      </c>
      <c r="E11" s="21">
        <f>COUNTIF($I$35:$I$154,C11)</f>
        <v>1</v>
      </c>
      <c r="F11" s="84">
        <f>SUM(COUNTIF($K$35:$K$154,C11)+COUNTIF($L$35:$L$154,C11))</f>
        <v>0</v>
      </c>
      <c r="G11" s="21">
        <f>SUM((D11*2)+(F11))</f>
        <v>16</v>
      </c>
      <c r="H11" s="21">
        <f>SUM(SUMIF($B$35:$B$154,C11,$C$35:$C$154)+SUMIF($D$35:$D$154,C11,$E$35:$E$154))</f>
        <v>188</v>
      </c>
      <c r="I11" s="21">
        <f>SUM(SUMIF($B$35:$B$154,C11,$E$35:$E$154)+SUMIF($D$35:$D$154,C11,$C$35:$C$154))</f>
        <v>73</v>
      </c>
      <c r="J11" s="85">
        <f>SUM(SUMIF($G$35:$G$154,C11,$H$35:$H$154)+SUMIF($I$35:$I$154,C11,$J$35:$J$154))</f>
        <v>73</v>
      </c>
      <c r="K11" s="86">
        <f>SUM((D11/SUM(D11+E11+F11))/100)</f>
        <v>8.8888888888888889E-3</v>
      </c>
      <c r="L11" s="21">
        <f>COUNTIF($M$35:$M$154,C11)</f>
        <v>0</v>
      </c>
      <c r="N11" s="1"/>
      <c r="O11" s="1"/>
    </row>
    <row r="12" spans="1:15" ht="12.6" customHeight="1">
      <c r="B12" s="21">
        <v>4</v>
      </c>
      <c r="C12" s="92" t="s">
        <v>62</v>
      </c>
      <c r="D12" s="21">
        <f>COUNTIF($G$35:$G$154,C12)</f>
        <v>8</v>
      </c>
      <c r="E12" s="21">
        <f>COUNTIF($I$35:$I$154,C12)</f>
        <v>2</v>
      </c>
      <c r="F12" s="84">
        <f>SUM(COUNTIF($K$35:$K$154,C12)+COUNTIF($L$35:$L$154,C12))</f>
        <v>0</v>
      </c>
      <c r="G12" s="21">
        <f>SUM((D12*2)+(F12))</f>
        <v>16</v>
      </c>
      <c r="H12" s="21">
        <f>SUM(SUMIF($B$35:$B$154,C12,$C$35:$C$154)+SUMIF($D$35:$D$154,C12,$E$35:$E$154))</f>
        <v>205</v>
      </c>
      <c r="I12" s="21">
        <f>SUM(SUMIF($B$35:$B$154,C12,$E$35:$E$154)+SUMIF($D$35:$D$154,C12,$C$35:$C$154))</f>
        <v>100</v>
      </c>
      <c r="J12" s="85">
        <f>SUM(SUMIF($G$35:$G$154,C12,$H$35:$H$154)+SUMIF($I$35:$I$154,C12,$J$35:$J$154))</f>
        <v>71</v>
      </c>
      <c r="K12" s="86">
        <f>SUM((D12/SUM(D12+E12+F12))/100)</f>
        <v>8.0000000000000002E-3</v>
      </c>
      <c r="L12" s="21">
        <f>COUNTIF($M$35:$M$154,C12)</f>
        <v>0</v>
      </c>
      <c r="N12" s="1" t="s">
        <v>304</v>
      </c>
      <c r="O12" s="1"/>
    </row>
    <row r="13" spans="1:15" ht="12.6" customHeight="1">
      <c r="B13" s="21">
        <v>5</v>
      </c>
      <c r="C13" s="92" t="s">
        <v>67</v>
      </c>
      <c r="D13" s="21">
        <f>COUNTIF($G$35:$G$154,C13)</f>
        <v>8</v>
      </c>
      <c r="E13" s="21">
        <f>COUNTIF($I$35:$I$154,C13)</f>
        <v>2</v>
      </c>
      <c r="F13" s="84">
        <f>SUM(COUNTIF($K$35:$K$154,C13)+COUNTIF($L$35:$L$154,C13))</f>
        <v>0</v>
      </c>
      <c r="G13" s="21">
        <f>SUM((D13*2)+(F13))</f>
        <v>16</v>
      </c>
      <c r="H13" s="21">
        <f>SUM(SUMIF($B$35:$B$154,C13,$C$35:$C$154)+SUMIF($D$35:$D$154,C13,$E$35:$E$154))</f>
        <v>149</v>
      </c>
      <c r="I13" s="21">
        <f>SUM(SUMIF($B$35:$B$154,C13,$E$35:$E$154)+SUMIF($D$35:$D$154,C13,$C$35:$C$154))</f>
        <v>91</v>
      </c>
      <c r="J13" s="85">
        <f>SUM(SUMIF($G$35:$G$154,C13,$H$35:$H$154)+SUMIF($I$35:$I$154,C13,$J$35:$J$154))</f>
        <v>43</v>
      </c>
      <c r="K13" s="86">
        <f>SUM((D13/SUM(D13+E13+F13))/100)</f>
        <v>8.0000000000000002E-3</v>
      </c>
      <c r="L13" s="21">
        <f>COUNTIF($M$35:$M$154,C13)</f>
        <v>0</v>
      </c>
      <c r="O13" s="2" t="s">
        <v>664</v>
      </c>
    </row>
    <row r="14" spans="1:15" ht="12.6" customHeight="1">
      <c r="B14" s="21">
        <v>6</v>
      </c>
      <c r="C14" s="92" t="s">
        <v>61</v>
      </c>
      <c r="D14" s="21">
        <f>COUNTIF($G$35:$G$154,C14)</f>
        <v>7</v>
      </c>
      <c r="E14" s="21">
        <f>COUNTIF($I$35:$I$154,C14)</f>
        <v>3</v>
      </c>
      <c r="F14" s="84">
        <f>SUM(COUNTIF($K$35:$K$154,C14)+COUNTIF($L$35:$L$154,C14))</f>
        <v>0</v>
      </c>
      <c r="G14" s="21">
        <f>SUM((D14*2)+(F14))</f>
        <v>14</v>
      </c>
      <c r="H14" s="21">
        <f>SUM(SUMIF($B$35:$B$154,C14,$C$35:$C$154)+SUMIF($D$35:$D$154,C14,$E$35:$E$154))</f>
        <v>171</v>
      </c>
      <c r="I14" s="21">
        <f>SUM(SUMIF($B$35:$B$154,C14,$E$35:$E$154)+SUMIF($D$35:$D$154,C14,$C$35:$C$154))</f>
        <v>134</v>
      </c>
      <c r="J14" s="85">
        <f>SUM(SUMIF($G$35:$G$154,C14,$H$35:$H$154)+SUMIF($I$35:$I$154,C14,$J$35:$J$154))</f>
        <v>30</v>
      </c>
      <c r="K14" s="86">
        <f>SUM((D14/SUM(D14+E14+F14))/100)</f>
        <v>6.9999999999999993E-3</v>
      </c>
      <c r="L14" s="21">
        <f>COUNTIF($M$35:$M$154,C14)</f>
        <v>0</v>
      </c>
      <c r="N14" s="1"/>
      <c r="O14" s="1"/>
    </row>
    <row r="15" spans="1:15" ht="12.6" customHeight="1">
      <c r="B15" s="21">
        <v>7</v>
      </c>
      <c r="C15" s="92" t="s">
        <v>268</v>
      </c>
      <c r="D15" s="21">
        <f>COUNTIF($G$35:$G$154,C15)</f>
        <v>6</v>
      </c>
      <c r="E15" s="21">
        <f>COUNTIF($I$35:$I$154,C15)</f>
        <v>2</v>
      </c>
      <c r="F15" s="84">
        <f>SUM(COUNTIF($K$35:$K$154,C15)+COUNTIF($L$35:$L$154,C15))</f>
        <v>1</v>
      </c>
      <c r="G15" s="21">
        <f>SUM((D15*2)+(F15))</f>
        <v>13</v>
      </c>
      <c r="H15" s="21">
        <f>SUM(SUMIF($B$35:$B$154,C15,$C$35:$C$154)+SUMIF($D$35:$D$154,C15,$E$35:$E$154))</f>
        <v>178</v>
      </c>
      <c r="I15" s="21">
        <f>SUM(SUMIF($B$35:$B$154,C15,$E$35:$E$154)+SUMIF($D$35:$D$154,C15,$C$35:$C$154))</f>
        <v>115</v>
      </c>
      <c r="J15" s="85">
        <f>SUM(SUMIF($G$35:$G$154,C15,$H$35:$H$154)+SUMIF($I$35:$I$154,C15,$J$35:$J$154))</f>
        <v>37</v>
      </c>
      <c r="K15" s="86">
        <f>SUM((D15/SUM(D15+E15+F15))/100)</f>
        <v>6.6666666666666662E-3</v>
      </c>
      <c r="L15" s="21">
        <f>COUNTIF($M$35:$M$154,C15)</f>
        <v>0</v>
      </c>
    </row>
    <row r="16" spans="1:15" ht="12.75" customHeight="1">
      <c r="B16" s="21">
        <v>8</v>
      </c>
      <c r="C16" s="92" t="s">
        <v>57</v>
      </c>
      <c r="D16" s="21">
        <f>COUNTIF($G$35:$G$154,C16)</f>
        <v>6</v>
      </c>
      <c r="E16" s="21">
        <f>COUNTIF($I$35:$I$154,C16)</f>
        <v>3</v>
      </c>
      <c r="F16" s="84">
        <f>SUM(COUNTIF($K$35:$K$154,C16)+COUNTIF($L$35:$L$154,C16))</f>
        <v>0</v>
      </c>
      <c r="G16" s="21">
        <f>SUM((D16*2)+(F16))</f>
        <v>12</v>
      </c>
      <c r="H16" s="21">
        <f>SUM(SUMIF($B$35:$B$154,C16,$C$35:$C$154)+SUMIF($D$35:$D$154,C16,$E$35:$E$154))</f>
        <v>147</v>
      </c>
      <c r="I16" s="21">
        <f>SUM(SUMIF($B$35:$B$154,C16,$E$35:$E$154)+SUMIF($D$35:$D$154,C16,$C$35:$C$154))</f>
        <v>97</v>
      </c>
      <c r="J16" s="85">
        <f>SUM(SUMIF($G$35:$G$154,C16,$H$35:$H$154)+SUMIF($I$35:$I$154,C16,$J$35:$J$154))</f>
        <v>40</v>
      </c>
      <c r="K16" s="86">
        <f>SUM((D16/SUM(D16+E16+F16))/100)</f>
        <v>6.6666666666666662E-3</v>
      </c>
      <c r="L16" s="21">
        <f>COUNTIF($M$35:$M$154,C16)</f>
        <v>0</v>
      </c>
    </row>
    <row r="17" spans="2:12" ht="12.75" customHeight="1">
      <c r="B17" s="21">
        <v>9</v>
      </c>
      <c r="C17" s="92" t="s">
        <v>361</v>
      </c>
      <c r="D17" s="21">
        <f>COUNTIF($G$35:$G$154,C17)</f>
        <v>6</v>
      </c>
      <c r="E17" s="21">
        <f>COUNTIF($I$35:$I$154,C17)</f>
        <v>3</v>
      </c>
      <c r="F17" s="84">
        <f>SUM(COUNTIF($K$35:$K$154,C17)+COUNTIF($L$35:$L$154,C17))</f>
        <v>0</v>
      </c>
      <c r="G17" s="21">
        <f>SUM((D17*2)+(F17))</f>
        <v>12</v>
      </c>
      <c r="H17" s="21">
        <f>SUM(SUMIF($B$35:$B$154,C17,$C$35:$C$154)+SUMIF($D$35:$D$154,C17,$E$35:$E$154))</f>
        <v>131</v>
      </c>
      <c r="I17" s="21">
        <f>SUM(SUMIF($B$35:$B$154,C17,$E$35:$E$154)+SUMIF($D$35:$D$154,C17,$C$35:$C$154))</f>
        <v>111</v>
      </c>
      <c r="J17" s="85">
        <f>SUM(SUMIF($G$35:$G$154,C17,$H$35:$H$154)+SUMIF($I$35:$I$154,C17,$J$35:$J$154))</f>
        <v>17</v>
      </c>
      <c r="K17" s="86">
        <f>SUM((D17/SUM(D17+E17+F17))/100)</f>
        <v>6.6666666666666662E-3</v>
      </c>
      <c r="L17" s="21">
        <f>COUNTIF($M$35:$M$154,C17)</f>
        <v>0</v>
      </c>
    </row>
    <row r="18" spans="2:12" ht="12.75" customHeight="1">
      <c r="B18" s="21">
        <v>10</v>
      </c>
      <c r="C18" s="92" t="s">
        <v>63</v>
      </c>
      <c r="D18" s="21">
        <f>COUNTIF($G$35:$G$154,C18)</f>
        <v>6</v>
      </c>
      <c r="E18" s="21">
        <f>COUNTIF($I$35:$I$154,C18)</f>
        <v>3</v>
      </c>
      <c r="F18" s="84">
        <f>SUM(COUNTIF($K$35:$K$154,C18)+COUNTIF($L$35:$L$154,C18))</f>
        <v>0</v>
      </c>
      <c r="G18" s="21">
        <f>SUM((D18*2)+(F18))</f>
        <v>12</v>
      </c>
      <c r="H18" s="21">
        <f>SUM(SUMIF($B$35:$B$154,C18,$C$35:$C$154)+SUMIF($D$35:$D$154,C18,$E$35:$E$154))</f>
        <v>131</v>
      </c>
      <c r="I18" s="21">
        <f>SUM(SUMIF($B$35:$B$154,C18,$E$35:$E$154)+SUMIF($D$35:$D$154,C18,$C$35:$C$154))</f>
        <v>115</v>
      </c>
      <c r="J18" s="85">
        <f>SUM(SUMIF($G$35:$G$154,C18,$H$35:$H$154)+SUMIF($I$35:$I$154,C18,$J$35:$J$154))</f>
        <v>17</v>
      </c>
      <c r="K18" s="86">
        <f>SUM((D18/SUM(D18+E18+F18))/100)</f>
        <v>6.6666666666666662E-3</v>
      </c>
      <c r="L18" s="21">
        <f>COUNTIF($M$35:$M$154,C18)</f>
        <v>0</v>
      </c>
    </row>
    <row r="19" spans="2:12" ht="12.75" customHeight="1">
      <c r="B19" s="21">
        <v>11</v>
      </c>
      <c r="C19" s="92" t="s">
        <v>58</v>
      </c>
      <c r="D19" s="21">
        <f>COUNTIF($G$35:$G$154,C19)</f>
        <v>5</v>
      </c>
      <c r="E19" s="21">
        <f>COUNTIF($I$35:$I$154,C19)</f>
        <v>4</v>
      </c>
      <c r="F19" s="84">
        <f>SUM(COUNTIF($K$35:$K$154,C19)+COUNTIF($L$35:$L$154,C19))</f>
        <v>1</v>
      </c>
      <c r="G19" s="21">
        <f>SUM((D19*2)+(F19))</f>
        <v>11</v>
      </c>
      <c r="H19" s="21">
        <f>SUM(SUMIF($B$35:$B$154,C19,$C$35:$C$154)+SUMIF($D$35:$D$154,C19,$E$35:$E$154))</f>
        <v>142</v>
      </c>
      <c r="I19" s="21">
        <f>SUM(SUMIF($B$35:$B$154,C19,$E$35:$E$154)+SUMIF($D$35:$D$154,C19,$C$35:$C$154))</f>
        <v>124</v>
      </c>
      <c r="J19" s="85">
        <f>SUM(SUMIF($G$35:$G$154,C19,$H$35:$H$154)+SUMIF($I$35:$I$154,C19,$J$35:$J$154))</f>
        <v>14</v>
      </c>
      <c r="K19" s="86">
        <f>SUM((D19/SUM(D19+E19+F19))/100)</f>
        <v>5.0000000000000001E-3</v>
      </c>
      <c r="L19" s="21">
        <f>COUNTIF($M$35:$M$154,C19)</f>
        <v>0</v>
      </c>
    </row>
    <row r="20" spans="2:12" ht="12.75" customHeight="1">
      <c r="B20" s="21">
        <v>12</v>
      </c>
      <c r="C20" s="92" t="s">
        <v>657</v>
      </c>
      <c r="D20" s="21">
        <f>COUNTIF($G$35:$G$154,C20)</f>
        <v>5</v>
      </c>
      <c r="E20" s="21">
        <f>COUNTIF($I$35:$I$154,C20)</f>
        <v>5</v>
      </c>
      <c r="F20" s="84">
        <f>SUM(COUNTIF($K$35:$K$154,C20)+COUNTIF($L$35:$L$154,C20))</f>
        <v>0</v>
      </c>
      <c r="G20" s="21">
        <f>SUM((D20*2)+(F20))</f>
        <v>10</v>
      </c>
      <c r="H20" s="21">
        <f>SUM(SUMIF($B$35:$B$154,C20,$C$35:$C$154)+SUMIF($D$35:$D$154,C20,$E$35:$E$154))</f>
        <v>152</v>
      </c>
      <c r="I20" s="21">
        <f>SUM(SUMIF($B$35:$B$154,C20,$E$35:$E$154)+SUMIF($D$35:$D$154,C20,$C$35:$C$154))</f>
        <v>153</v>
      </c>
      <c r="J20" s="85">
        <f>SUM(SUMIF($G$35:$G$154,C20,$H$35:$H$154)+SUMIF($I$35:$I$154,C20,$J$35:$J$154))</f>
        <v>3</v>
      </c>
      <c r="K20" s="86">
        <f>SUM((D20/SUM(D20+E20+F20))/100)</f>
        <v>5.0000000000000001E-3</v>
      </c>
      <c r="L20" s="21">
        <f>COUNTIF($M$35:$M$154,C20)</f>
        <v>1</v>
      </c>
    </row>
    <row r="21" spans="2:12" ht="12.75" customHeight="1">
      <c r="B21" s="21">
        <v>13</v>
      </c>
      <c r="C21" s="92" t="s">
        <v>59</v>
      </c>
      <c r="D21" s="21">
        <f>COUNTIF($G$35:$G$154,C21)</f>
        <v>5</v>
      </c>
      <c r="E21" s="21">
        <f>COUNTIF($I$35:$I$154,C21)</f>
        <v>5</v>
      </c>
      <c r="F21" s="84">
        <f>SUM(COUNTIF($K$35:$K$154,C21)+COUNTIF($L$35:$L$154,C21))</f>
        <v>0</v>
      </c>
      <c r="G21" s="21">
        <f>SUM((D21*2)+(F21))</f>
        <v>10</v>
      </c>
      <c r="H21" s="21">
        <f>SUM(SUMIF($B$35:$B$154,C21,$C$35:$C$154)+SUMIF($D$35:$D$154,C21,$E$35:$E$154))</f>
        <v>129</v>
      </c>
      <c r="I21" s="21">
        <f>SUM(SUMIF($B$35:$B$154,C21,$E$35:$E$154)+SUMIF($D$35:$D$154,C21,$C$35:$C$154))</f>
        <v>139</v>
      </c>
      <c r="J21" s="85">
        <f>SUM(SUMIF($G$35:$G$154,C21,$H$35:$H$154)+SUMIF($I$35:$I$154,C21,$J$35:$J$154))</f>
        <v>-10</v>
      </c>
      <c r="K21" s="86">
        <f>SUM((D21/SUM(D21+E21+F21))/100)</f>
        <v>5.0000000000000001E-3</v>
      </c>
      <c r="L21" s="21">
        <f>COUNTIF($M$35:$M$154,C21)</f>
        <v>0</v>
      </c>
    </row>
    <row r="22" spans="2:12" ht="12.75" customHeight="1">
      <c r="B22" s="21">
        <v>14</v>
      </c>
      <c r="C22" s="92" t="s">
        <v>68</v>
      </c>
      <c r="D22" s="21">
        <f>COUNTIF($G$35:$G$154,C22)</f>
        <v>4</v>
      </c>
      <c r="E22" s="21">
        <f>COUNTIF($I$35:$I$154,C22)</f>
        <v>5</v>
      </c>
      <c r="F22" s="84">
        <f>SUM(COUNTIF($K$35:$K$154,C22)+COUNTIF($L$35:$L$154,C22))</f>
        <v>0</v>
      </c>
      <c r="G22" s="21">
        <f>SUM((D22*2)+(F22))</f>
        <v>8</v>
      </c>
      <c r="H22" s="21">
        <f>SUM(SUMIF($B$35:$B$154,C22,$C$35:$C$154)+SUMIF($D$35:$D$154,C22,$E$35:$E$154))</f>
        <v>140</v>
      </c>
      <c r="I22" s="21">
        <f>SUM(SUMIF($B$35:$B$154,C22,$E$35:$E$154)+SUMIF($D$35:$D$154,C22,$C$35:$C$154))</f>
        <v>136</v>
      </c>
      <c r="J22" s="85">
        <f>SUM(SUMIF($G$35:$G$154,C22,$H$35:$H$154)+SUMIF($I$35:$I$154,C22,$J$35:$J$154))</f>
        <v>13</v>
      </c>
      <c r="K22" s="86">
        <f>SUM((D22/SUM(D22+E22+F22))/100)</f>
        <v>4.4444444444444444E-3</v>
      </c>
      <c r="L22" s="21">
        <f>COUNTIF($M$35:$M$154,C22)</f>
        <v>0</v>
      </c>
    </row>
    <row r="23" spans="2:12" ht="12.75" customHeight="1">
      <c r="B23" s="21">
        <v>15</v>
      </c>
      <c r="C23" s="92" t="s">
        <v>659</v>
      </c>
      <c r="D23" s="21">
        <f>COUNTIF($G$35:$G$154,C23)</f>
        <v>4</v>
      </c>
      <c r="E23" s="21">
        <f>COUNTIF($I$35:$I$154,C23)</f>
        <v>5</v>
      </c>
      <c r="F23" s="84">
        <f>SUM(COUNTIF($K$35:$K$154,C23)+COUNTIF($L$35:$L$154,C23))</f>
        <v>0</v>
      </c>
      <c r="G23" s="21">
        <f>SUM((D23*2)+(F23))</f>
        <v>8</v>
      </c>
      <c r="H23" s="21">
        <f>SUM(SUMIF($B$35:$B$154,C23,$C$35:$C$154)+SUMIF($D$35:$D$154,C23,$E$35:$E$154))</f>
        <v>135</v>
      </c>
      <c r="I23" s="21">
        <f>SUM(SUMIF($B$35:$B$154,C23,$E$35:$E$154)+SUMIF($D$35:$D$154,C23,$C$35:$C$154))</f>
        <v>165</v>
      </c>
      <c r="J23" s="85">
        <f>SUM(SUMIF($G$35:$G$154,C23,$H$35:$H$154)+SUMIF($I$35:$I$154,C23,$J$35:$J$154))</f>
        <v>-29</v>
      </c>
      <c r="K23" s="86">
        <f>SUM((D23/SUM(D23+E23+F23))/100)</f>
        <v>4.4444444444444444E-3</v>
      </c>
      <c r="L23" s="21">
        <f>COUNTIF($M$35:$M$154,C23)</f>
        <v>0</v>
      </c>
    </row>
    <row r="24" spans="2:12">
      <c r="B24" s="21">
        <v>16</v>
      </c>
      <c r="C24" s="92" t="s">
        <v>64</v>
      </c>
      <c r="D24" s="21">
        <f>COUNTIF($G$35:$G$154,C24)</f>
        <v>4</v>
      </c>
      <c r="E24" s="21">
        <f>COUNTIF($I$35:$I$154,C24)</f>
        <v>6</v>
      </c>
      <c r="F24" s="84">
        <f>SUM(COUNTIF($K$35:$K$154,C24)+COUNTIF($L$35:$L$154,C24))</f>
        <v>0</v>
      </c>
      <c r="G24" s="21">
        <f>SUM((D24*2)+(F24))</f>
        <v>8</v>
      </c>
      <c r="H24" s="21">
        <f>SUM(SUMIF($B$35:$B$154,C24,$C$35:$C$154)+SUMIF($D$35:$D$154,C24,$E$35:$E$154))</f>
        <v>141</v>
      </c>
      <c r="I24" s="21">
        <f>SUM(SUMIF($B$35:$B$154,C24,$E$35:$E$154)+SUMIF($D$35:$D$154,C24,$C$35:$C$154))</f>
        <v>112</v>
      </c>
      <c r="J24" s="85">
        <f>SUM(SUMIF($G$35:$G$154,C24,$H$35:$H$154)+SUMIF($I$35:$I$154,C24,$J$35:$J$154))</f>
        <v>19</v>
      </c>
      <c r="K24" s="86">
        <f>SUM((D24/SUM(D24+E24+F24))/100)</f>
        <v>4.0000000000000001E-3</v>
      </c>
      <c r="L24" s="21">
        <f>COUNTIF($M$35:$M$154,C24)</f>
        <v>0</v>
      </c>
    </row>
    <row r="25" spans="2:12">
      <c r="B25" s="21">
        <v>17</v>
      </c>
      <c r="C25" s="92" t="s">
        <v>70</v>
      </c>
      <c r="D25" s="21">
        <f>COUNTIF($G$35:$G$154,C25)</f>
        <v>3</v>
      </c>
      <c r="E25" s="21">
        <f>COUNTIF($I$35:$I$154,C25)</f>
        <v>6</v>
      </c>
      <c r="F25" s="84">
        <f>SUM(COUNTIF($K$35:$K$154,C25)+COUNTIF($L$35:$L$154,C25))</f>
        <v>0</v>
      </c>
      <c r="G25" s="21">
        <f>SUM((D25*2)+(F25))</f>
        <v>6</v>
      </c>
      <c r="H25" s="21">
        <f>SUM(SUMIF($B$35:$B$154,C25,$C$35:$C$154)+SUMIF($D$35:$D$154,C25,$E$35:$E$154))</f>
        <v>100</v>
      </c>
      <c r="I25" s="21">
        <f>SUM(SUMIF($B$35:$B$154,C25,$E$35:$E$154)+SUMIF($D$35:$D$154,C25,$C$35:$C$154))</f>
        <v>199</v>
      </c>
      <c r="J25" s="85">
        <f>SUM(SUMIF($G$35:$G$154,C25,$H$35:$H$154)+SUMIF($I$35:$I$154,C25,$J$35:$J$154))</f>
        <v>-60</v>
      </c>
      <c r="K25" s="86">
        <f>SUM((D25/SUM(D25+E25+F25))/100)</f>
        <v>3.3333333333333331E-3</v>
      </c>
      <c r="L25" s="21">
        <f>COUNTIF($M$35:$M$154,C25)</f>
        <v>0</v>
      </c>
    </row>
    <row r="26" spans="2:12">
      <c r="B26" s="21">
        <v>18</v>
      </c>
      <c r="C26" s="92" t="s">
        <v>65</v>
      </c>
      <c r="D26" s="21">
        <f>COUNTIF($G$35:$G$154,C26)</f>
        <v>2</v>
      </c>
      <c r="E26" s="21">
        <f>COUNTIF($I$35:$I$154,C26)</f>
        <v>8</v>
      </c>
      <c r="F26" s="84">
        <f>SUM(COUNTIF($K$35:$K$154,C26)+COUNTIF($L$35:$L$154,C26))</f>
        <v>0</v>
      </c>
      <c r="G26" s="21">
        <f>SUM((D26*2)+(F26))</f>
        <v>4</v>
      </c>
      <c r="H26" s="21">
        <f>SUM(SUMIF($B$35:$B$154,C26,$C$35:$C$154)+SUMIF($D$35:$D$154,C26,$E$35:$E$154))</f>
        <v>122</v>
      </c>
      <c r="I26" s="21">
        <f>SUM(SUMIF($B$35:$B$154,C26,$E$35:$E$154)+SUMIF($D$35:$D$154,C26,$C$35:$C$154))</f>
        <v>192</v>
      </c>
      <c r="J26" s="85">
        <f>SUM(SUMIF($G$35:$G$154,C26,$H$35:$H$154)+SUMIF($I$35:$I$154,C26,$J$35:$J$154))</f>
        <v>-44</v>
      </c>
      <c r="K26" s="86">
        <f>SUM((D26/SUM(D26+E26+F26))/100)</f>
        <v>2E-3</v>
      </c>
      <c r="L26" s="21">
        <f>COUNTIF($M$35:$M$154,C26)</f>
        <v>0</v>
      </c>
    </row>
    <row r="27" spans="2:12">
      <c r="B27" s="21">
        <v>19</v>
      </c>
      <c r="C27" s="92" t="s">
        <v>658</v>
      </c>
      <c r="D27" s="21">
        <f>COUNTIF($G$35:$G$154,C27)</f>
        <v>2</v>
      </c>
      <c r="E27" s="21">
        <f>COUNTIF($I$35:$I$154,C27)</f>
        <v>8</v>
      </c>
      <c r="F27" s="84">
        <f>SUM(COUNTIF($K$35:$K$154,C27)+COUNTIF($L$35:$L$154,C27))</f>
        <v>0</v>
      </c>
      <c r="G27" s="21">
        <f>SUM((D27*2)+(F27))</f>
        <v>4</v>
      </c>
      <c r="H27" s="21">
        <f>SUM(SUMIF($B$35:$B$154,C27,$C$35:$C$154)+SUMIF($D$35:$D$154,C27,$E$35:$E$154))</f>
        <v>119</v>
      </c>
      <c r="I27" s="21">
        <f>SUM(SUMIF($B$35:$B$154,C27,$E$35:$E$154)+SUMIF($D$35:$D$154,C27,$C$35:$C$154))</f>
        <v>233</v>
      </c>
      <c r="J27" s="85">
        <f>SUM(SUMIF($G$35:$G$154,C27,$H$35:$H$154)+SUMIF($I$35:$I$154,C27,$J$35:$J$154))</f>
        <v>-79</v>
      </c>
      <c r="K27" s="86">
        <f>SUM((D27/SUM(D27+E27+F27))/100)</f>
        <v>2E-3</v>
      </c>
      <c r="L27" s="21">
        <f>COUNTIF($M$35:$M$154,C27)</f>
        <v>0</v>
      </c>
    </row>
    <row r="28" spans="2:12">
      <c r="B28" s="21">
        <v>20</v>
      </c>
      <c r="C28" s="92" t="s">
        <v>212</v>
      </c>
      <c r="D28" s="21">
        <f>COUNTIF($G$35:$G$154,C28)</f>
        <v>1</v>
      </c>
      <c r="E28" s="21">
        <f>COUNTIF($I$35:$I$154,C28)</f>
        <v>8</v>
      </c>
      <c r="F28" s="84">
        <f>SUM(COUNTIF($K$35:$K$154,C28)+COUNTIF($L$35:$L$154,C28))</f>
        <v>0</v>
      </c>
      <c r="G28" s="21">
        <f>SUM((D28*2)+(F28))</f>
        <v>2</v>
      </c>
      <c r="H28" s="21">
        <f>SUM(SUMIF($B$35:$B$154,C28,$C$35:$C$154)+SUMIF($D$35:$D$154,C28,$E$35:$E$154))</f>
        <v>105</v>
      </c>
      <c r="I28" s="21">
        <f>SUM(SUMIF($B$35:$B$154,C28,$E$35:$E$154)+SUMIF($D$35:$D$154,C28,$C$35:$C$154))</f>
        <v>195</v>
      </c>
      <c r="J28" s="85">
        <f>SUM(SUMIF($G$35:$G$154,C28,$H$35:$H$154)+SUMIF($I$35:$I$154,C28,$J$35:$J$154))</f>
        <v>-68</v>
      </c>
      <c r="K28" s="86">
        <f>SUM((D28/SUM(D28+E28+F28))/100)</f>
        <v>1.1111111111111111E-3</v>
      </c>
      <c r="L28" s="21">
        <f>COUNTIF($M$35:$M$154,C28)</f>
        <v>0</v>
      </c>
    </row>
    <row r="29" spans="2:12">
      <c r="B29" s="21">
        <v>21</v>
      </c>
      <c r="C29" s="92" t="s">
        <v>362</v>
      </c>
      <c r="D29" s="21">
        <f>COUNTIF($G$35:$G$154,C29)</f>
        <v>1</v>
      </c>
      <c r="E29" s="21">
        <f>COUNTIF($I$35:$I$154,C29)</f>
        <v>9</v>
      </c>
      <c r="F29" s="84">
        <f>SUM(COUNTIF($K$35:$K$154,C29)+COUNTIF($L$35:$L$154,C29))</f>
        <v>0</v>
      </c>
      <c r="G29" s="21">
        <f>SUM((D29*2)+(F29))</f>
        <v>2</v>
      </c>
      <c r="H29" s="21">
        <f>SUM(SUMIF($B$35:$B$154,C29,$C$35:$C$154)+SUMIF($D$35:$D$154,C29,$E$35:$E$154))</f>
        <v>93</v>
      </c>
      <c r="I29" s="21">
        <f>SUM(SUMIF($B$35:$B$154,C29,$E$35:$E$154)+SUMIF($D$35:$D$154,C29,$C$35:$C$154))</f>
        <v>178</v>
      </c>
      <c r="J29" s="85">
        <f>SUM(SUMIF($G$35:$G$154,C29,$H$35:$H$154)+SUMIF($I$35:$I$154,C29,$J$35:$J$154))</f>
        <v>-69</v>
      </c>
      <c r="K29" s="86">
        <f>SUM((D29/SUM(D29+E29+F29))/100)</f>
        <v>1E-3</v>
      </c>
      <c r="L29" s="21">
        <f>COUNTIF($M$35:$M$154,C29)</f>
        <v>1</v>
      </c>
    </row>
    <row r="30" spans="2:12">
      <c r="B30" s="21">
        <v>22</v>
      </c>
      <c r="C30" s="92" t="s">
        <v>60</v>
      </c>
      <c r="D30" s="21">
        <f>COUNTIF($G$35:$G$154,C30)</f>
        <v>0</v>
      </c>
      <c r="E30" s="21">
        <f>COUNTIF($I$35:$I$154,C30)</f>
        <v>10</v>
      </c>
      <c r="F30" s="84">
        <f>SUM(COUNTIF($K$35:$K$154,C30)+COUNTIF($L$35:$L$154,C30))</f>
        <v>0</v>
      </c>
      <c r="G30" s="21">
        <f>SUM((D30*2)+(F30))</f>
        <v>0</v>
      </c>
      <c r="H30" s="21">
        <f>SUM(SUMIF($B$35:$B$154,C30,$C$35:$C$154)+SUMIF($D$35:$D$154,C30,$E$35:$E$154))</f>
        <v>71</v>
      </c>
      <c r="I30" s="21">
        <f>SUM(SUMIF($B$35:$B$154,C30,$E$35:$E$154)+SUMIF($D$35:$D$154,C30,$C$35:$C$154))</f>
        <v>188</v>
      </c>
      <c r="J30" s="85">
        <f>SUM(SUMIF($G$35:$G$154,C30,$H$35:$H$154)+SUMIF($I$35:$I$154,C30,$J$35:$J$154))</f>
        <v>-89</v>
      </c>
      <c r="K30" s="86">
        <f>SUM((D30/SUM(D30+E30+F30))/100)</f>
        <v>0</v>
      </c>
      <c r="L30" s="21">
        <f>COUNTIF($M$35:$M$154,C30)</f>
        <v>0</v>
      </c>
    </row>
    <row r="31" spans="2:12">
      <c r="B31" s="21">
        <v>23</v>
      </c>
      <c r="C31" s="92" t="s">
        <v>71</v>
      </c>
      <c r="D31" s="21">
        <f>COUNTIF($G$35:$G$154,C31)</f>
        <v>0</v>
      </c>
      <c r="E31" s="21">
        <f>COUNTIF($I$35:$I$154,C31)</f>
        <v>10</v>
      </c>
      <c r="F31" s="84">
        <f>SUM(COUNTIF($K$35:$K$154,C31)+COUNTIF($L$35:$L$154,C31))</f>
        <v>0</v>
      </c>
      <c r="G31" s="21">
        <f>SUM((D31*2)+(F31))</f>
        <v>0</v>
      </c>
      <c r="H31" s="21">
        <f>SUM(SUMIF($B$35:$B$154,C31,$C$35:$C$154)+SUMIF($D$35:$D$154,C31,$E$35:$E$154))</f>
        <v>63</v>
      </c>
      <c r="I31" s="21">
        <f>SUM(SUMIF($B$35:$B$154,C31,$E$35:$E$154)+SUMIF($D$35:$D$154,C31,$C$35:$C$154))</f>
        <v>235</v>
      </c>
      <c r="J31" s="85">
        <f>SUM(SUMIF($G$35:$G$154,C31,$H$35:$H$154)+SUMIF($I$35:$I$154,C31,$J$35:$J$154))</f>
        <v>-102</v>
      </c>
      <c r="K31" s="86">
        <f>SUM((D31/SUM(D31+E31+F31))/100)</f>
        <v>0</v>
      </c>
      <c r="L31" s="21">
        <f>COUNTIF($M$35:$M$154,C31)</f>
        <v>1</v>
      </c>
    </row>
    <row r="33" spans="1:138" ht="12.75" customHeight="1"/>
    <row r="34" spans="1:138" s="25" customFormat="1" ht="12.75" customHeight="1">
      <c r="A34" s="18" t="s">
        <v>149</v>
      </c>
      <c r="B34" s="18" t="s">
        <v>122</v>
      </c>
      <c r="C34" s="22" t="s">
        <v>125</v>
      </c>
      <c r="D34" s="18" t="s">
        <v>123</v>
      </c>
      <c r="E34" s="22" t="s">
        <v>125</v>
      </c>
      <c r="F34" s="27" t="s">
        <v>120</v>
      </c>
      <c r="G34" s="22" t="s">
        <v>225</v>
      </c>
      <c r="H34" s="22" t="s">
        <v>223</v>
      </c>
      <c r="I34" s="22" t="s">
        <v>226</v>
      </c>
      <c r="J34" s="22" t="s">
        <v>223</v>
      </c>
      <c r="K34" s="22" t="s">
        <v>227</v>
      </c>
      <c r="L34" s="22" t="s">
        <v>227</v>
      </c>
      <c r="M34" s="28" t="s">
        <v>224</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row>
    <row r="35" spans="1:138" s="25" customFormat="1" ht="12.75" customHeight="1">
      <c r="A35" s="91" t="s">
        <v>446</v>
      </c>
      <c r="B35" s="92" t="s">
        <v>299</v>
      </c>
      <c r="C35" s="109">
        <v>0</v>
      </c>
      <c r="D35" s="92" t="s">
        <v>57</v>
      </c>
      <c r="E35" s="109">
        <v>0</v>
      </c>
      <c r="F35" s="94" t="s">
        <v>447</v>
      </c>
      <c r="G35" s="23" t="str">
        <f>IF(C35&lt;&gt;E35,IF(C35&gt;E35,B35,D35),"")</f>
        <v/>
      </c>
      <c r="H35" s="23">
        <f>IF(C35&gt;E35,IF(SUM(C35-E35)&gt;12,12,SUM(C35-E35)),IF(SUM(E35-C35)&gt;12,12,SUM(E35-C35)))</f>
        <v>0</v>
      </c>
      <c r="I35" s="24" t="str">
        <f>IF(C35&lt;&gt;E35,IF(C35&lt;E35,B35,D35),"")</f>
        <v/>
      </c>
      <c r="J35" s="24">
        <f>IF(C35&lt;E35,IF(SUM(C35-E35)&lt;-12,-12,SUM(C35-E35)),IF(SUM(E35-C35)&lt;-12,-12,SUM(E35-C35)))</f>
        <v>0</v>
      </c>
      <c r="K35" s="24" t="str">
        <f>IF(C35&lt;&gt;0,IF(C35=E35,B35,""),"")</f>
        <v/>
      </c>
      <c r="L35" s="24" t="str">
        <f>IF(C35&lt;&gt;0,IF(C35=E35,D35,""),"")</f>
        <v/>
      </c>
      <c r="M35" s="21" t="str">
        <f>IF(C35=12,IF(E35=0,D35,""),IF(E35=12,IF(C35=0,B35,""),""))</f>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row>
    <row r="36" spans="1:138" s="25" customFormat="1" ht="12.75" customHeight="1">
      <c r="A36" s="91" t="s">
        <v>518</v>
      </c>
      <c r="B36" s="92" t="s">
        <v>62</v>
      </c>
      <c r="C36" s="109">
        <v>12</v>
      </c>
      <c r="D36" s="92" t="s">
        <v>56</v>
      </c>
      <c r="E36" s="109">
        <v>0</v>
      </c>
      <c r="F36" s="94" t="s">
        <v>415</v>
      </c>
      <c r="G36" s="23" t="str">
        <f t="shared" ref="G36:G99" si="0">IF(C36&lt;&gt;E36,IF(C36&gt;E36,B36,D36),"")</f>
        <v>OLA3B1</v>
      </c>
      <c r="H36" s="23">
        <f t="shared" ref="H36:H99" si="1">IF(C36&gt;E36,IF(SUM(C36-E36)&gt;12,12,SUM(C36-E36)),IF(SUM(E36-C36)&gt;12,12,SUM(E36-C36)))</f>
        <v>12</v>
      </c>
      <c r="I36" s="24" t="str">
        <f t="shared" ref="I36:I99" si="2">IF(C36&lt;&gt;E36,IF(C36&lt;E36,B36,D36),"")</f>
        <v>BRG3B1</v>
      </c>
      <c r="J36" s="24">
        <f t="shared" ref="J36:J99" si="3">IF(C36&lt;E36,IF(SUM(C36-E36)&lt;-12,-12,SUM(C36-E36)),IF(SUM(E36-C36)&lt;-12,-12,SUM(E36-C36)))</f>
        <v>-12</v>
      </c>
      <c r="K36" s="24" t="str">
        <f t="shared" ref="K36:K99" si="4">IF(C36&lt;&gt;0,IF(C36=E36,B36,""),"")</f>
        <v/>
      </c>
      <c r="L36" s="24" t="str">
        <f t="shared" ref="L36:L99" si="5">IF(C36&lt;&gt;0,IF(C36=E36,D36,""),"")</f>
        <v/>
      </c>
      <c r="M36" s="21" t="str">
        <f t="shared" ref="M36:M99" si="6">IF(C36=12,IF(E36=0,D36,""),IF(E36=12,IF(C36=0,B36,""),""))</f>
        <v>BRG3B1</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row>
    <row r="37" spans="1:138" s="25" customFormat="1" ht="12.75" customHeight="1">
      <c r="A37" s="91" t="s">
        <v>518</v>
      </c>
      <c r="B37" s="92" t="s">
        <v>64</v>
      </c>
      <c r="C37" s="109">
        <v>12</v>
      </c>
      <c r="D37" s="92" t="s">
        <v>657</v>
      </c>
      <c r="E37" s="109">
        <v>0</v>
      </c>
      <c r="F37" s="94" t="s">
        <v>423</v>
      </c>
      <c r="G37" s="23" t="str">
        <f t="shared" si="0"/>
        <v>SPC3B1</v>
      </c>
      <c r="H37" s="23">
        <f t="shared" si="1"/>
        <v>12</v>
      </c>
      <c r="I37" s="24" t="str">
        <f t="shared" si="2"/>
        <v>NDA3B2</v>
      </c>
      <c r="J37" s="24">
        <f t="shared" si="3"/>
        <v>-12</v>
      </c>
      <c r="K37" s="24" t="str">
        <f t="shared" si="4"/>
        <v/>
      </c>
      <c r="L37" s="24" t="str">
        <f t="shared" si="5"/>
        <v/>
      </c>
      <c r="M37" s="21" t="str">
        <f t="shared" si="6"/>
        <v>NDA3B2</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row>
    <row r="38" spans="1:138" s="25" customFormat="1" ht="12.75" customHeight="1">
      <c r="A38" s="91" t="s">
        <v>518</v>
      </c>
      <c r="B38" s="92" t="s">
        <v>362</v>
      </c>
      <c r="C38" s="109">
        <v>9</v>
      </c>
      <c r="D38" s="92" t="s">
        <v>68</v>
      </c>
      <c r="E38" s="109">
        <v>17</v>
      </c>
      <c r="F38" s="94" t="s">
        <v>427</v>
      </c>
      <c r="G38" s="23" t="str">
        <f t="shared" si="0"/>
        <v>JUD3B2</v>
      </c>
      <c r="H38" s="23">
        <f t="shared" si="1"/>
        <v>8</v>
      </c>
      <c r="I38" s="24" t="str">
        <f t="shared" si="2"/>
        <v>TRN3B1</v>
      </c>
      <c r="J38" s="24">
        <f t="shared" si="3"/>
        <v>-8</v>
      </c>
      <c r="K38" s="24" t="str">
        <f t="shared" si="4"/>
        <v/>
      </c>
      <c r="L38" s="24" t="str">
        <f t="shared" si="5"/>
        <v/>
      </c>
      <c r="M38" s="21" t="str">
        <f t="shared" si="6"/>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row>
    <row r="39" spans="1:138" s="25" customFormat="1" ht="12.75" customHeight="1">
      <c r="A39" s="91" t="s">
        <v>520</v>
      </c>
      <c r="B39" s="92" t="s">
        <v>67</v>
      </c>
      <c r="C39" s="109">
        <v>18</v>
      </c>
      <c r="D39" s="92" t="s">
        <v>268</v>
      </c>
      <c r="E39" s="109">
        <v>15</v>
      </c>
      <c r="F39" s="94" t="s">
        <v>410</v>
      </c>
      <c r="G39" s="23" t="str">
        <f t="shared" si="0"/>
        <v>CTK3B2</v>
      </c>
      <c r="H39" s="23">
        <f t="shared" si="1"/>
        <v>3</v>
      </c>
      <c r="I39" s="24" t="str">
        <f t="shared" si="2"/>
        <v>NDA3B1</v>
      </c>
      <c r="J39" s="24">
        <f t="shared" si="3"/>
        <v>-3</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row>
    <row r="40" spans="1:138" s="25" customFormat="1" ht="12.75" customHeight="1">
      <c r="A40" s="91" t="s">
        <v>520</v>
      </c>
      <c r="B40" s="92" t="s">
        <v>59</v>
      </c>
      <c r="C40" s="109">
        <v>16</v>
      </c>
      <c r="D40" s="92" t="s">
        <v>66</v>
      </c>
      <c r="E40" s="109">
        <v>17</v>
      </c>
      <c r="F40" s="94" t="s">
        <v>414</v>
      </c>
      <c r="G40" s="23" t="str">
        <f t="shared" si="0"/>
        <v>BRG3B2</v>
      </c>
      <c r="H40" s="23">
        <f t="shared" si="1"/>
        <v>1</v>
      </c>
      <c r="I40" s="24" t="str">
        <f t="shared" si="2"/>
        <v>IHM3B1</v>
      </c>
      <c r="J40" s="24">
        <f t="shared" si="3"/>
        <v>-1</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row>
    <row r="41" spans="1:138" s="25" customFormat="1" ht="12.75" customHeight="1">
      <c r="A41" s="91" t="s">
        <v>520</v>
      </c>
      <c r="B41" s="92" t="s">
        <v>60</v>
      </c>
      <c r="C41" s="109">
        <v>4</v>
      </c>
      <c r="D41" s="92" t="s">
        <v>63</v>
      </c>
      <c r="E41" s="109">
        <v>10</v>
      </c>
      <c r="F41" s="94" t="s">
        <v>421</v>
      </c>
      <c r="G41" s="23" t="str">
        <f t="shared" si="0"/>
        <v>SJN3B1</v>
      </c>
      <c r="H41" s="23">
        <f t="shared" si="1"/>
        <v>6</v>
      </c>
      <c r="I41" s="24" t="str">
        <f t="shared" si="2"/>
        <v>JOE3B1</v>
      </c>
      <c r="J41" s="24">
        <f t="shared" si="3"/>
        <v>-6</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row>
    <row r="42" spans="1:138" s="25" customFormat="1" ht="12.75" customHeight="1">
      <c r="A42" s="91" t="s">
        <v>520</v>
      </c>
      <c r="B42" s="92" t="s">
        <v>65</v>
      </c>
      <c r="C42" s="109">
        <v>26</v>
      </c>
      <c r="D42" s="92" t="s">
        <v>70</v>
      </c>
      <c r="E42" s="109">
        <v>7</v>
      </c>
      <c r="F42" s="94" t="s">
        <v>425</v>
      </c>
      <c r="G42" s="23" t="str">
        <f t="shared" si="0"/>
        <v>STM3B1</v>
      </c>
      <c r="H42" s="23">
        <f t="shared" si="1"/>
        <v>12</v>
      </c>
      <c r="I42" s="24" t="str">
        <f t="shared" si="2"/>
        <v>SPC3B2</v>
      </c>
      <c r="J42" s="24">
        <f t="shared" si="3"/>
        <v>-12</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row>
    <row r="43" spans="1:138" s="25" customFormat="1" ht="12.75" customHeight="1">
      <c r="A43" s="91" t="s">
        <v>522</v>
      </c>
      <c r="B43" s="92" t="s">
        <v>58</v>
      </c>
      <c r="C43" s="109">
        <v>9</v>
      </c>
      <c r="D43" s="92" t="s">
        <v>69</v>
      </c>
      <c r="E43" s="109">
        <v>20</v>
      </c>
      <c r="F43" s="94" t="s">
        <v>413</v>
      </c>
      <c r="G43" s="23" t="str">
        <f t="shared" si="0"/>
        <v>OLA3B2</v>
      </c>
      <c r="H43" s="23">
        <f t="shared" si="1"/>
        <v>11</v>
      </c>
      <c r="I43" s="24" t="str">
        <f t="shared" si="2"/>
        <v>HSP3B1</v>
      </c>
      <c r="J43" s="24">
        <f t="shared" si="3"/>
        <v>-11</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row>
    <row r="44" spans="1:138" s="25" customFormat="1" ht="12.75" customHeight="1">
      <c r="A44" s="91" t="s">
        <v>522</v>
      </c>
      <c r="B44" s="92" t="s">
        <v>361</v>
      </c>
      <c r="C44" s="109">
        <v>23</v>
      </c>
      <c r="D44" s="92" t="s">
        <v>658</v>
      </c>
      <c r="E44" s="109">
        <v>10</v>
      </c>
      <c r="F44" s="94" t="s">
        <v>414</v>
      </c>
      <c r="G44" s="23" t="str">
        <f t="shared" si="0"/>
        <v>IHM3B2</v>
      </c>
      <c r="H44" s="23">
        <f t="shared" si="1"/>
        <v>12</v>
      </c>
      <c r="I44" s="24" t="str">
        <f t="shared" si="2"/>
        <v>SCS3B2</v>
      </c>
      <c r="J44" s="24">
        <f t="shared" si="3"/>
        <v>-12</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row>
    <row r="45" spans="1:138" s="25" customFormat="1" ht="12.75" customHeight="1">
      <c r="A45" s="91" t="s">
        <v>522</v>
      </c>
      <c r="B45" s="92" t="s">
        <v>61</v>
      </c>
      <c r="C45" s="109">
        <v>16</v>
      </c>
      <c r="D45" s="92" t="s">
        <v>212</v>
      </c>
      <c r="E45" s="109">
        <v>6</v>
      </c>
      <c r="F45" s="94" t="s">
        <v>422</v>
      </c>
      <c r="G45" s="23" t="str">
        <f t="shared" si="0"/>
        <v>JUD3B1</v>
      </c>
      <c r="H45" s="23">
        <f t="shared" si="1"/>
        <v>10</v>
      </c>
      <c r="I45" s="24" t="str">
        <f t="shared" si="2"/>
        <v>SCS3B1</v>
      </c>
      <c r="J45" s="24">
        <f t="shared" si="3"/>
        <v>-10</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row>
    <row r="46" spans="1:138" s="25" customFormat="1" ht="12.75" customHeight="1">
      <c r="A46" s="91" t="s">
        <v>522</v>
      </c>
      <c r="B46" s="92" t="s">
        <v>71</v>
      </c>
      <c r="C46" s="109">
        <v>20</v>
      </c>
      <c r="D46" s="92" t="s">
        <v>659</v>
      </c>
      <c r="E46" s="109">
        <v>23</v>
      </c>
      <c r="F46" s="94" t="s">
        <v>425</v>
      </c>
      <c r="G46" s="23" t="str">
        <f t="shared" si="0"/>
        <v>SPC3B3</v>
      </c>
      <c r="H46" s="23">
        <f t="shared" si="1"/>
        <v>3</v>
      </c>
      <c r="I46" s="24" t="str">
        <f t="shared" si="2"/>
        <v>STM3B2</v>
      </c>
      <c r="J46" s="24">
        <f t="shared" si="3"/>
        <v>-3</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row>
    <row r="47" spans="1:138" s="25" customFormat="1" ht="12.75" customHeight="1">
      <c r="A47" s="91" t="s">
        <v>456</v>
      </c>
      <c r="B47" s="92" t="s">
        <v>299</v>
      </c>
      <c r="C47" s="109">
        <v>0</v>
      </c>
      <c r="D47" s="92" t="s">
        <v>212</v>
      </c>
      <c r="E47" s="109">
        <v>0</v>
      </c>
      <c r="F47" s="94" t="s">
        <v>447</v>
      </c>
      <c r="G47" s="23" t="str">
        <f t="shared" si="0"/>
        <v/>
      </c>
      <c r="H47" s="23">
        <f t="shared" si="1"/>
        <v>0</v>
      </c>
      <c r="I47" s="24" t="str">
        <f t="shared" si="2"/>
        <v/>
      </c>
      <c r="J47" s="24">
        <f t="shared" si="3"/>
        <v>0</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row>
    <row r="48" spans="1:138" s="25" customFormat="1" ht="12.75" customHeight="1">
      <c r="A48" s="91" t="s">
        <v>524</v>
      </c>
      <c r="B48" s="92" t="s">
        <v>69</v>
      </c>
      <c r="C48" s="109">
        <v>36</v>
      </c>
      <c r="D48" s="92" t="s">
        <v>658</v>
      </c>
      <c r="E48" s="109">
        <v>6</v>
      </c>
      <c r="F48" s="94" t="s">
        <v>415</v>
      </c>
      <c r="G48" s="23" t="str">
        <f t="shared" si="0"/>
        <v>OLA3B2</v>
      </c>
      <c r="H48" s="23">
        <f t="shared" si="1"/>
        <v>12</v>
      </c>
      <c r="I48" s="24" t="str">
        <f t="shared" si="2"/>
        <v>SCS3B2</v>
      </c>
      <c r="J48" s="24">
        <f t="shared" si="3"/>
        <v>-12</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row>
    <row r="49" spans="1:138" s="25" customFormat="1" ht="12.75" customHeight="1">
      <c r="A49" s="91" t="s">
        <v>525</v>
      </c>
      <c r="B49" s="92" t="s">
        <v>67</v>
      </c>
      <c r="C49" s="109">
        <v>15</v>
      </c>
      <c r="D49" s="92" t="s">
        <v>66</v>
      </c>
      <c r="E49" s="109">
        <v>0</v>
      </c>
      <c r="F49" s="94" t="s">
        <v>410</v>
      </c>
      <c r="G49" s="23" t="str">
        <f t="shared" si="0"/>
        <v>CTK3B2</v>
      </c>
      <c r="H49" s="23">
        <f t="shared" si="1"/>
        <v>12</v>
      </c>
      <c r="I49" s="24" t="str">
        <f t="shared" si="2"/>
        <v>BRG3B2</v>
      </c>
      <c r="J49" s="24">
        <f t="shared" si="3"/>
        <v>-12</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row>
    <row r="50" spans="1:138" s="25" customFormat="1" ht="12.75" customHeight="1">
      <c r="A50" s="91" t="s">
        <v>525</v>
      </c>
      <c r="B50" s="92" t="s">
        <v>68</v>
      </c>
      <c r="C50" s="109">
        <v>0</v>
      </c>
      <c r="D50" s="92" t="s">
        <v>57</v>
      </c>
      <c r="E50" s="109">
        <v>18</v>
      </c>
      <c r="F50" s="94" t="s">
        <v>422</v>
      </c>
      <c r="G50" s="23" t="str">
        <f t="shared" si="0"/>
        <v>CTK3B1</v>
      </c>
      <c r="H50" s="23">
        <f t="shared" si="1"/>
        <v>12</v>
      </c>
      <c r="I50" s="24" t="str">
        <f t="shared" si="2"/>
        <v>JUD3B2</v>
      </c>
      <c r="J50" s="24">
        <f t="shared" si="3"/>
        <v>-12</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row>
    <row r="51" spans="1:138" s="25" customFormat="1" ht="12.75" customHeight="1">
      <c r="A51" s="91" t="s">
        <v>525</v>
      </c>
      <c r="B51" s="92" t="s">
        <v>657</v>
      </c>
      <c r="C51" s="109">
        <v>16</v>
      </c>
      <c r="D51" s="92" t="s">
        <v>59</v>
      </c>
      <c r="E51" s="109">
        <v>18</v>
      </c>
      <c r="F51" s="94" t="s">
        <v>530</v>
      </c>
      <c r="G51" s="23" t="str">
        <f t="shared" si="0"/>
        <v>IHM3B1</v>
      </c>
      <c r="H51" s="23">
        <f t="shared" si="1"/>
        <v>2</v>
      </c>
      <c r="I51" s="24" t="str">
        <f t="shared" si="2"/>
        <v>NDA3B2</v>
      </c>
      <c r="J51" s="24">
        <f t="shared" si="3"/>
        <v>-2</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row>
    <row r="52" spans="1:138" s="25" customFormat="1" ht="12.75" customHeight="1">
      <c r="A52" s="91" t="s">
        <v>526</v>
      </c>
      <c r="B52" s="92" t="s">
        <v>63</v>
      </c>
      <c r="C52" s="109">
        <v>17</v>
      </c>
      <c r="D52" s="92" t="s">
        <v>362</v>
      </c>
      <c r="E52" s="109">
        <v>8</v>
      </c>
      <c r="F52" s="94" t="s">
        <v>420</v>
      </c>
      <c r="G52" s="23" t="str">
        <f t="shared" si="0"/>
        <v>SJN3B1</v>
      </c>
      <c r="H52" s="23">
        <f t="shared" si="1"/>
        <v>9</v>
      </c>
      <c r="I52" s="24" t="str">
        <f t="shared" si="2"/>
        <v>TRN3B1</v>
      </c>
      <c r="J52" s="24">
        <f t="shared" si="3"/>
        <v>-9</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row>
    <row r="53" spans="1:138" s="25" customFormat="1" ht="12.75" customHeight="1">
      <c r="A53" s="91" t="s">
        <v>526</v>
      </c>
      <c r="B53" s="92" t="s">
        <v>56</v>
      </c>
      <c r="C53" s="109">
        <v>12</v>
      </c>
      <c r="D53" s="92" t="s">
        <v>64</v>
      </c>
      <c r="E53" s="109">
        <v>8</v>
      </c>
      <c r="F53" s="94" t="s">
        <v>418</v>
      </c>
      <c r="G53" s="23" t="str">
        <f t="shared" si="0"/>
        <v>BRG3B1</v>
      </c>
      <c r="H53" s="23">
        <f t="shared" si="1"/>
        <v>4</v>
      </c>
      <c r="I53" s="24" t="str">
        <f t="shared" si="2"/>
        <v>SPC3B1</v>
      </c>
      <c r="J53" s="24">
        <f t="shared" si="3"/>
        <v>-4</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row>
    <row r="54" spans="1:138" s="25" customFormat="1" ht="12.75" customHeight="1">
      <c r="A54" s="91" t="s">
        <v>526</v>
      </c>
      <c r="B54" s="92" t="s">
        <v>61</v>
      </c>
      <c r="C54" s="109">
        <v>15</v>
      </c>
      <c r="D54" s="92" t="s">
        <v>62</v>
      </c>
      <c r="E54" s="109">
        <v>23</v>
      </c>
      <c r="F54" s="94" t="s">
        <v>422</v>
      </c>
      <c r="G54" s="23" t="str">
        <f t="shared" si="0"/>
        <v>OLA3B1</v>
      </c>
      <c r="H54" s="23">
        <f t="shared" si="1"/>
        <v>8</v>
      </c>
      <c r="I54" s="24" t="str">
        <f t="shared" si="2"/>
        <v>JUD3B1</v>
      </c>
      <c r="J54" s="24">
        <f t="shared" si="3"/>
        <v>-8</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row>
    <row r="55" spans="1:138" s="25" customFormat="1" ht="12.75" customHeight="1">
      <c r="A55" s="91" t="s">
        <v>526</v>
      </c>
      <c r="B55" s="92" t="s">
        <v>268</v>
      </c>
      <c r="C55" s="109">
        <v>35</v>
      </c>
      <c r="D55" s="92" t="s">
        <v>71</v>
      </c>
      <c r="E55" s="109">
        <v>6</v>
      </c>
      <c r="F55" s="94" t="s">
        <v>530</v>
      </c>
      <c r="G55" s="23" t="str">
        <f t="shared" si="0"/>
        <v>NDA3B1</v>
      </c>
      <c r="H55" s="23">
        <f t="shared" si="1"/>
        <v>12</v>
      </c>
      <c r="I55" s="24" t="str">
        <f t="shared" si="2"/>
        <v>STM3B2</v>
      </c>
      <c r="J55" s="24">
        <f t="shared" si="3"/>
        <v>-12</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row>
    <row r="56" spans="1:138" s="25" customFormat="1" ht="12.75" customHeight="1">
      <c r="A56" s="91" t="s">
        <v>526</v>
      </c>
      <c r="B56" s="92" t="s">
        <v>659</v>
      </c>
      <c r="C56" s="109">
        <v>11</v>
      </c>
      <c r="D56" s="92" t="s">
        <v>58</v>
      </c>
      <c r="E56" s="109">
        <v>24</v>
      </c>
      <c r="F56" s="94" t="s">
        <v>423</v>
      </c>
      <c r="G56" s="23" t="str">
        <f t="shared" si="0"/>
        <v>HSP3B1</v>
      </c>
      <c r="H56" s="23">
        <f t="shared" si="1"/>
        <v>12</v>
      </c>
      <c r="I56" s="24" t="str">
        <f t="shared" si="2"/>
        <v>SPC3B3</v>
      </c>
      <c r="J56" s="24">
        <f t="shared" si="3"/>
        <v>-12</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row>
    <row r="57" spans="1:138" s="25" customFormat="1" ht="12.75" customHeight="1">
      <c r="A57" s="91" t="s">
        <v>527</v>
      </c>
      <c r="B57" s="92" t="s">
        <v>70</v>
      </c>
      <c r="C57" s="109">
        <v>12</v>
      </c>
      <c r="D57" s="92" t="s">
        <v>60</v>
      </c>
      <c r="E57" s="109">
        <v>9</v>
      </c>
      <c r="F57" s="94" t="s">
        <v>423</v>
      </c>
      <c r="G57" s="23" t="str">
        <f t="shared" si="0"/>
        <v>SPC3B2</v>
      </c>
      <c r="H57" s="23">
        <f t="shared" si="1"/>
        <v>3</v>
      </c>
      <c r="I57" s="24" t="str">
        <f t="shared" si="2"/>
        <v>JOE3B1</v>
      </c>
      <c r="J57" s="24">
        <f t="shared" si="3"/>
        <v>-3</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row>
    <row r="58" spans="1:138" s="25" customFormat="1" ht="12.75" customHeight="1">
      <c r="A58" s="91" t="s">
        <v>557</v>
      </c>
      <c r="B58" s="92" t="s">
        <v>361</v>
      </c>
      <c r="C58" s="109">
        <v>17</v>
      </c>
      <c r="D58" s="92" t="s">
        <v>65</v>
      </c>
      <c r="E58" s="109">
        <v>16</v>
      </c>
      <c r="F58" s="94" t="s">
        <v>414</v>
      </c>
      <c r="G58" s="23" t="str">
        <f t="shared" si="0"/>
        <v>IHM3B2</v>
      </c>
      <c r="H58" s="23">
        <f t="shared" si="1"/>
        <v>1</v>
      </c>
      <c r="I58" s="24" t="str">
        <f t="shared" si="2"/>
        <v>STM3B1</v>
      </c>
      <c r="J58" s="24">
        <f t="shared" si="3"/>
        <v>-1</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row>
    <row r="59" spans="1:138" s="25" customFormat="1" ht="12.75" customHeight="1">
      <c r="A59" s="91" t="s">
        <v>462</v>
      </c>
      <c r="B59" s="92" t="s">
        <v>299</v>
      </c>
      <c r="C59" s="109">
        <v>0</v>
      </c>
      <c r="D59" s="92" t="s">
        <v>68</v>
      </c>
      <c r="E59" s="109">
        <v>0</v>
      </c>
      <c r="F59" s="94" t="s">
        <v>447</v>
      </c>
      <c r="G59" s="23" t="str">
        <f t="shared" si="0"/>
        <v/>
      </c>
      <c r="H59" s="23">
        <f t="shared" si="1"/>
        <v>0</v>
      </c>
      <c r="I59" s="24" t="str">
        <f t="shared" si="2"/>
        <v/>
      </c>
      <c r="J59" s="24">
        <f t="shared" si="3"/>
        <v>0</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row>
    <row r="60" spans="1:138" s="25" customFormat="1" ht="12.75" customHeight="1">
      <c r="A60" s="91" t="s">
        <v>528</v>
      </c>
      <c r="B60" s="92" t="s">
        <v>61</v>
      </c>
      <c r="C60" s="109">
        <v>22</v>
      </c>
      <c r="D60" s="92" t="s">
        <v>64</v>
      </c>
      <c r="E60" s="109">
        <v>20</v>
      </c>
      <c r="F60" s="94" t="s">
        <v>422</v>
      </c>
      <c r="G60" s="23" t="str">
        <f t="shared" si="0"/>
        <v>JUD3B1</v>
      </c>
      <c r="H60" s="23">
        <f t="shared" si="1"/>
        <v>2</v>
      </c>
      <c r="I60" s="24" t="str">
        <f t="shared" si="2"/>
        <v>SPC3B1</v>
      </c>
      <c r="J60" s="24">
        <f t="shared" si="3"/>
        <v>-2</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row>
    <row r="61" spans="1:138" s="25" customFormat="1" ht="12.75" customHeight="1">
      <c r="A61" s="91" t="s">
        <v>528</v>
      </c>
      <c r="B61" s="92" t="s">
        <v>71</v>
      </c>
      <c r="C61" s="109">
        <v>5</v>
      </c>
      <c r="D61" s="92" t="s">
        <v>66</v>
      </c>
      <c r="E61" s="109">
        <v>30</v>
      </c>
      <c r="F61" s="94" t="s">
        <v>425</v>
      </c>
      <c r="G61" s="23" t="str">
        <f t="shared" si="0"/>
        <v>BRG3B2</v>
      </c>
      <c r="H61" s="23">
        <f t="shared" si="1"/>
        <v>12</v>
      </c>
      <c r="I61" s="24" t="str">
        <f t="shared" si="2"/>
        <v>STM3B2</v>
      </c>
      <c r="J61" s="24">
        <f t="shared" si="3"/>
        <v>-12</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row>
    <row r="62" spans="1:138" s="25" customFormat="1" ht="12.75" customHeight="1">
      <c r="A62" s="91" t="s">
        <v>528</v>
      </c>
      <c r="B62" s="92" t="s">
        <v>362</v>
      </c>
      <c r="C62" s="109">
        <v>20</v>
      </c>
      <c r="D62" s="92" t="s">
        <v>70</v>
      </c>
      <c r="E62" s="109">
        <v>10</v>
      </c>
      <c r="F62" s="94" t="s">
        <v>427</v>
      </c>
      <c r="G62" s="23" t="str">
        <f t="shared" si="0"/>
        <v>TRN3B1</v>
      </c>
      <c r="H62" s="23">
        <f t="shared" si="1"/>
        <v>10</v>
      </c>
      <c r="I62" s="24" t="str">
        <f t="shared" si="2"/>
        <v>SPC3B2</v>
      </c>
      <c r="J62" s="24">
        <f t="shared" si="3"/>
        <v>-10</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row>
    <row r="63" spans="1:138" s="25" customFormat="1" ht="12.75" customHeight="1">
      <c r="A63" s="91" t="s">
        <v>529</v>
      </c>
      <c r="B63" s="92" t="s">
        <v>62</v>
      </c>
      <c r="C63" s="109">
        <v>34</v>
      </c>
      <c r="D63" s="92" t="s">
        <v>212</v>
      </c>
      <c r="E63" s="109">
        <v>9</v>
      </c>
      <c r="F63" s="94" t="s">
        <v>415</v>
      </c>
      <c r="G63" s="23" t="str">
        <f t="shared" si="0"/>
        <v>OLA3B1</v>
      </c>
      <c r="H63" s="23">
        <f t="shared" si="1"/>
        <v>12</v>
      </c>
      <c r="I63" s="24" t="str">
        <f t="shared" si="2"/>
        <v>SCS3B1</v>
      </c>
      <c r="J63" s="24">
        <f t="shared" si="3"/>
        <v>-12</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row>
    <row r="64" spans="1:138" s="25" customFormat="1" ht="12.75" customHeight="1">
      <c r="A64" s="91" t="s">
        <v>529</v>
      </c>
      <c r="B64" s="92" t="s">
        <v>63</v>
      </c>
      <c r="C64" s="109">
        <v>6</v>
      </c>
      <c r="D64" s="92" t="s">
        <v>57</v>
      </c>
      <c r="E64" s="109">
        <v>19</v>
      </c>
      <c r="F64" s="94" t="s">
        <v>420</v>
      </c>
      <c r="G64" s="23" t="str">
        <f t="shared" si="0"/>
        <v>CTK3B1</v>
      </c>
      <c r="H64" s="23">
        <f t="shared" si="1"/>
        <v>12</v>
      </c>
      <c r="I64" s="24" t="str">
        <f t="shared" si="2"/>
        <v>SJN3B1</v>
      </c>
      <c r="J64" s="24">
        <f t="shared" si="3"/>
        <v>-12</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row>
    <row r="65" spans="1:138" s="25" customFormat="1" ht="12.75" customHeight="1">
      <c r="A65" s="91" t="s">
        <v>559</v>
      </c>
      <c r="B65" s="92" t="s">
        <v>58</v>
      </c>
      <c r="C65" s="109">
        <v>14</v>
      </c>
      <c r="D65" s="92" t="s">
        <v>268</v>
      </c>
      <c r="E65" s="109">
        <v>14</v>
      </c>
      <c r="F65" s="94" t="s">
        <v>413</v>
      </c>
      <c r="G65" s="23" t="str">
        <f t="shared" si="0"/>
        <v/>
      </c>
      <c r="H65" s="23">
        <f t="shared" si="1"/>
        <v>0</v>
      </c>
      <c r="I65" s="24" t="str">
        <f t="shared" si="2"/>
        <v/>
      </c>
      <c r="J65" s="24">
        <f t="shared" si="3"/>
        <v>0</v>
      </c>
      <c r="K65" s="24" t="str">
        <f t="shared" si="4"/>
        <v>HSP3B1</v>
      </c>
      <c r="L65" s="24" t="str">
        <f t="shared" si="5"/>
        <v>NDA3B1</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row>
    <row r="66" spans="1:138" s="25" customFormat="1" ht="12.75" customHeight="1">
      <c r="A66" s="91" t="s">
        <v>559</v>
      </c>
      <c r="B66" s="92" t="s">
        <v>657</v>
      </c>
      <c r="C66" s="109">
        <v>13</v>
      </c>
      <c r="D66" s="92" t="s">
        <v>67</v>
      </c>
      <c r="E66" s="109">
        <v>15</v>
      </c>
      <c r="F66" s="94" t="s">
        <v>530</v>
      </c>
      <c r="G66" s="23" t="str">
        <f t="shared" si="0"/>
        <v>CTK3B2</v>
      </c>
      <c r="H66" s="23">
        <f t="shared" si="1"/>
        <v>2</v>
      </c>
      <c r="I66" s="24" t="str">
        <f t="shared" si="2"/>
        <v>NDA3B2</v>
      </c>
      <c r="J66" s="24">
        <f t="shared" si="3"/>
        <v>-2</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row>
    <row r="67" spans="1:138" s="25" customFormat="1" ht="12.75" customHeight="1">
      <c r="A67" s="91" t="s">
        <v>559</v>
      </c>
      <c r="B67" s="92" t="s">
        <v>69</v>
      </c>
      <c r="C67" s="109">
        <v>28</v>
      </c>
      <c r="D67" s="92" t="s">
        <v>65</v>
      </c>
      <c r="E67" s="109">
        <v>4</v>
      </c>
      <c r="F67" s="94" t="s">
        <v>415</v>
      </c>
      <c r="G67" s="23" t="str">
        <f t="shared" si="0"/>
        <v>OLA3B2</v>
      </c>
      <c r="H67" s="23">
        <f t="shared" si="1"/>
        <v>12</v>
      </c>
      <c r="I67" s="24" t="str">
        <f t="shared" si="2"/>
        <v>STM3B1</v>
      </c>
      <c r="J67" s="24">
        <f t="shared" si="3"/>
        <v>-12</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row>
    <row r="68" spans="1:138" s="25" customFormat="1" ht="12.75" customHeight="1">
      <c r="A68" s="91" t="s">
        <v>559</v>
      </c>
      <c r="B68" s="92" t="s">
        <v>659</v>
      </c>
      <c r="C68" s="109">
        <v>18</v>
      </c>
      <c r="D68" s="92" t="s">
        <v>658</v>
      </c>
      <c r="E68" s="109">
        <v>28</v>
      </c>
      <c r="F68" s="94" t="s">
        <v>423</v>
      </c>
      <c r="G68" s="23" t="str">
        <f t="shared" si="0"/>
        <v>SCS3B2</v>
      </c>
      <c r="H68" s="23">
        <f t="shared" si="1"/>
        <v>10</v>
      </c>
      <c r="I68" s="24" t="str">
        <f t="shared" si="2"/>
        <v>SPC3B3</v>
      </c>
      <c r="J68" s="24">
        <f t="shared" si="3"/>
        <v>-10</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row>
    <row r="69" spans="1:138" s="25" customFormat="1" ht="12.75" customHeight="1">
      <c r="A69" s="91" t="s">
        <v>594</v>
      </c>
      <c r="B69" s="92" t="s">
        <v>361</v>
      </c>
      <c r="C69" s="109">
        <v>14</v>
      </c>
      <c r="D69" s="92" t="s">
        <v>60</v>
      </c>
      <c r="E69" s="109">
        <v>5</v>
      </c>
      <c r="F69" s="94" t="s">
        <v>414</v>
      </c>
      <c r="G69" s="23" t="str">
        <f t="shared" si="0"/>
        <v>IHM3B2</v>
      </c>
      <c r="H69" s="23">
        <f t="shared" si="1"/>
        <v>9</v>
      </c>
      <c r="I69" s="24" t="str">
        <f t="shared" si="2"/>
        <v>JOE3B1</v>
      </c>
      <c r="J69" s="24">
        <f t="shared" si="3"/>
        <v>-9</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row>
    <row r="70" spans="1:138" s="25" customFormat="1" ht="12.75" customHeight="1">
      <c r="A70" s="91" t="s">
        <v>464</v>
      </c>
      <c r="B70" s="92" t="s">
        <v>59</v>
      </c>
      <c r="C70" s="109">
        <v>8</v>
      </c>
      <c r="D70" s="92" t="s">
        <v>56</v>
      </c>
      <c r="E70" s="109">
        <v>18</v>
      </c>
      <c r="F70" s="94" t="s">
        <v>414</v>
      </c>
      <c r="G70" s="23" t="str">
        <f t="shared" si="0"/>
        <v>BRG3B1</v>
      </c>
      <c r="H70" s="23">
        <f t="shared" si="1"/>
        <v>10</v>
      </c>
      <c r="I70" s="24" t="str">
        <f t="shared" si="2"/>
        <v>IHM3B1</v>
      </c>
      <c r="J70" s="24">
        <f t="shared" si="3"/>
        <v>-10</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row>
    <row r="71" spans="1:138" s="25" customFormat="1" ht="12.75" customHeight="1">
      <c r="A71" s="91" t="s">
        <v>469</v>
      </c>
      <c r="B71" s="92" t="s">
        <v>299</v>
      </c>
      <c r="C71" s="109">
        <v>0</v>
      </c>
      <c r="D71" s="92" t="s">
        <v>63</v>
      </c>
      <c r="E71" s="109">
        <v>0</v>
      </c>
      <c r="F71" s="94" t="s">
        <v>447</v>
      </c>
      <c r="G71" s="23" t="str">
        <f t="shared" si="0"/>
        <v/>
      </c>
      <c r="H71" s="23">
        <f t="shared" si="1"/>
        <v>0</v>
      </c>
      <c r="I71" s="24" t="str">
        <f t="shared" si="2"/>
        <v/>
      </c>
      <c r="J71" s="24">
        <f t="shared" si="3"/>
        <v>0</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row>
    <row r="72" spans="1:138" s="25" customFormat="1" ht="12.75" customHeight="1">
      <c r="A72" s="91" t="s">
        <v>531</v>
      </c>
      <c r="B72" s="92" t="s">
        <v>64</v>
      </c>
      <c r="C72" s="109">
        <v>18</v>
      </c>
      <c r="D72" s="92" t="s">
        <v>62</v>
      </c>
      <c r="E72" s="109">
        <v>23</v>
      </c>
      <c r="F72" s="94" t="s">
        <v>423</v>
      </c>
      <c r="G72" s="23" t="str">
        <f t="shared" si="0"/>
        <v>OLA3B1</v>
      </c>
      <c r="H72" s="23">
        <f t="shared" si="1"/>
        <v>5</v>
      </c>
      <c r="I72" s="24" t="str">
        <f t="shared" si="2"/>
        <v>SPC3B1</v>
      </c>
      <c r="J72" s="24">
        <f t="shared" si="3"/>
        <v>-5</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row>
    <row r="73" spans="1:138" s="25" customFormat="1" ht="12.75" customHeight="1">
      <c r="A73" s="91" t="s">
        <v>531</v>
      </c>
      <c r="B73" s="92" t="s">
        <v>71</v>
      </c>
      <c r="C73" s="109">
        <v>12</v>
      </c>
      <c r="D73" s="92" t="s">
        <v>657</v>
      </c>
      <c r="E73" s="109">
        <v>22</v>
      </c>
      <c r="F73" s="94" t="s">
        <v>425</v>
      </c>
      <c r="G73" s="23" t="str">
        <f t="shared" si="0"/>
        <v>NDA3B2</v>
      </c>
      <c r="H73" s="23">
        <f t="shared" si="1"/>
        <v>10</v>
      </c>
      <c r="I73" s="24" t="str">
        <f t="shared" si="2"/>
        <v>STM3B2</v>
      </c>
      <c r="J73" s="24">
        <f t="shared" si="3"/>
        <v>-10</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row>
    <row r="74" spans="1:138" s="25" customFormat="1" ht="12.75" customHeight="1">
      <c r="A74" s="91" t="s">
        <v>532</v>
      </c>
      <c r="B74" s="92" t="s">
        <v>66</v>
      </c>
      <c r="C74" s="109">
        <v>24</v>
      </c>
      <c r="D74" s="92" t="s">
        <v>58</v>
      </c>
      <c r="E74" s="109">
        <v>11</v>
      </c>
      <c r="F74" s="94" t="s">
        <v>418</v>
      </c>
      <c r="G74" s="23" t="str">
        <f t="shared" si="0"/>
        <v>BRG3B2</v>
      </c>
      <c r="H74" s="23">
        <f t="shared" si="1"/>
        <v>12</v>
      </c>
      <c r="I74" s="24" t="str">
        <f t="shared" si="2"/>
        <v>HSP3B1</v>
      </c>
      <c r="J74" s="24">
        <f t="shared" si="3"/>
        <v>-12</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row>
    <row r="75" spans="1:138" s="25" customFormat="1" ht="12.75" customHeight="1">
      <c r="A75" s="91" t="s">
        <v>532</v>
      </c>
      <c r="B75" s="92" t="s">
        <v>59</v>
      </c>
      <c r="C75" s="109">
        <v>12</v>
      </c>
      <c r="D75" s="92" t="s">
        <v>61</v>
      </c>
      <c r="E75" s="109">
        <v>15</v>
      </c>
      <c r="F75" s="94" t="s">
        <v>414</v>
      </c>
      <c r="G75" s="23" t="str">
        <f t="shared" si="0"/>
        <v>JUD3B1</v>
      </c>
      <c r="H75" s="23">
        <f t="shared" si="1"/>
        <v>3</v>
      </c>
      <c r="I75" s="24" t="str">
        <f t="shared" si="2"/>
        <v>IHM3B1</v>
      </c>
      <c r="J75" s="24">
        <f t="shared" si="3"/>
        <v>-3</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row>
    <row r="76" spans="1:138" s="25" customFormat="1" ht="12.75" customHeight="1">
      <c r="A76" s="91" t="s">
        <v>532</v>
      </c>
      <c r="B76" s="92" t="s">
        <v>69</v>
      </c>
      <c r="C76" s="109">
        <v>28</v>
      </c>
      <c r="D76" s="92" t="s">
        <v>60</v>
      </c>
      <c r="E76" s="109">
        <v>2</v>
      </c>
      <c r="F76" s="94" t="s">
        <v>415</v>
      </c>
      <c r="G76" s="23" t="str">
        <f t="shared" si="0"/>
        <v>OLA3B2</v>
      </c>
      <c r="H76" s="23">
        <f t="shared" si="1"/>
        <v>12</v>
      </c>
      <c r="I76" s="24" t="str">
        <f t="shared" si="2"/>
        <v>JOE3B1</v>
      </c>
      <c r="J76" s="24">
        <f t="shared" si="3"/>
        <v>-12</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row>
    <row r="77" spans="1:138" s="25" customFormat="1" ht="12.75" customHeight="1">
      <c r="A77" s="91" t="s">
        <v>532</v>
      </c>
      <c r="B77" s="92" t="s">
        <v>65</v>
      </c>
      <c r="C77" s="109">
        <v>12</v>
      </c>
      <c r="D77" s="92" t="s">
        <v>659</v>
      </c>
      <c r="E77" s="109">
        <v>14</v>
      </c>
      <c r="F77" s="94" t="s">
        <v>425</v>
      </c>
      <c r="G77" s="23" t="str">
        <f t="shared" si="0"/>
        <v>SPC3B3</v>
      </c>
      <c r="H77" s="23">
        <f t="shared" si="1"/>
        <v>2</v>
      </c>
      <c r="I77" s="24" t="str">
        <f t="shared" si="2"/>
        <v>STM3B1</v>
      </c>
      <c r="J77" s="24">
        <f t="shared" si="3"/>
        <v>-2</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row>
    <row r="78" spans="1:138" s="25" customFormat="1" ht="12.75" customHeight="1">
      <c r="A78" s="91" t="s">
        <v>532</v>
      </c>
      <c r="B78" s="92" t="s">
        <v>362</v>
      </c>
      <c r="C78" s="109">
        <v>10</v>
      </c>
      <c r="D78" s="92" t="s">
        <v>361</v>
      </c>
      <c r="E78" s="109">
        <v>16</v>
      </c>
      <c r="F78" s="94" t="s">
        <v>427</v>
      </c>
      <c r="G78" s="23" t="str">
        <f t="shared" si="0"/>
        <v>IHM3B2</v>
      </c>
      <c r="H78" s="23">
        <f t="shared" si="1"/>
        <v>6</v>
      </c>
      <c r="I78" s="24" t="str">
        <f t="shared" si="2"/>
        <v>TRN3B1</v>
      </c>
      <c r="J78" s="24">
        <f t="shared" si="3"/>
        <v>-6</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row>
    <row r="79" spans="1:138" s="25" customFormat="1" ht="12.75" customHeight="1">
      <c r="A79" s="91" t="s">
        <v>533</v>
      </c>
      <c r="B79" s="92" t="s">
        <v>57</v>
      </c>
      <c r="C79" s="109">
        <v>24</v>
      </c>
      <c r="D79" s="92" t="s">
        <v>70</v>
      </c>
      <c r="E79" s="109">
        <v>4</v>
      </c>
      <c r="F79" s="94" t="s">
        <v>410</v>
      </c>
      <c r="G79" s="23" t="str">
        <f t="shared" si="0"/>
        <v>CTK3B1</v>
      </c>
      <c r="H79" s="23">
        <f t="shared" si="1"/>
        <v>12</v>
      </c>
      <c r="I79" s="24" t="str">
        <f t="shared" si="2"/>
        <v>SPC3B2</v>
      </c>
      <c r="J79" s="24">
        <f t="shared" si="3"/>
        <v>-12</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row>
    <row r="80" spans="1:138" s="25" customFormat="1" ht="12.75" customHeight="1">
      <c r="A80" s="91" t="s">
        <v>470</v>
      </c>
      <c r="B80" s="92" t="s">
        <v>67</v>
      </c>
      <c r="C80" s="109">
        <v>4</v>
      </c>
      <c r="D80" s="92" t="s">
        <v>56</v>
      </c>
      <c r="E80" s="109">
        <v>8</v>
      </c>
      <c r="F80" s="94" t="s">
        <v>410</v>
      </c>
      <c r="G80" s="23" t="str">
        <f t="shared" si="0"/>
        <v>BRG3B1</v>
      </c>
      <c r="H80" s="23">
        <f t="shared" si="1"/>
        <v>4</v>
      </c>
      <c r="I80" s="24" t="str">
        <f t="shared" si="2"/>
        <v>CTK3B2</v>
      </c>
      <c r="J80" s="24">
        <f t="shared" si="3"/>
        <v>-4</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row>
    <row r="81" spans="1:138" s="25" customFormat="1" ht="12.75" customHeight="1">
      <c r="A81" s="91" t="s">
        <v>470</v>
      </c>
      <c r="B81" s="92" t="s">
        <v>212</v>
      </c>
      <c r="C81" s="109">
        <v>16</v>
      </c>
      <c r="D81" s="92" t="s">
        <v>68</v>
      </c>
      <c r="E81" s="109">
        <v>32</v>
      </c>
      <c r="F81" s="94" t="s">
        <v>419</v>
      </c>
      <c r="G81" s="23" t="str">
        <f t="shared" si="0"/>
        <v>JUD3B2</v>
      </c>
      <c r="H81" s="23">
        <f t="shared" si="1"/>
        <v>12</v>
      </c>
      <c r="I81" s="24" t="str">
        <f t="shared" si="2"/>
        <v>SCS3B1</v>
      </c>
      <c r="J81" s="24">
        <f t="shared" si="3"/>
        <v>-12</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row>
    <row r="82" spans="1:138" s="25" customFormat="1" ht="12.75" customHeight="1">
      <c r="A82" s="91" t="s">
        <v>595</v>
      </c>
      <c r="B82" s="92" t="s">
        <v>658</v>
      </c>
      <c r="C82" s="109">
        <v>9</v>
      </c>
      <c r="D82" s="92" t="s">
        <v>268</v>
      </c>
      <c r="E82" s="109">
        <v>8</v>
      </c>
      <c r="F82" s="94" t="s">
        <v>419</v>
      </c>
      <c r="G82" s="23" t="str">
        <f t="shared" si="0"/>
        <v>SCS3B2</v>
      </c>
      <c r="H82" s="23">
        <f t="shared" si="1"/>
        <v>1</v>
      </c>
      <c r="I82" s="24" t="str">
        <f t="shared" si="2"/>
        <v>NDA3B1</v>
      </c>
      <c r="J82" s="24">
        <f t="shared" si="3"/>
        <v>-1</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row>
    <row r="83" spans="1:138" s="25" customFormat="1" ht="12.75" customHeight="1">
      <c r="A83" s="91" t="s">
        <v>476</v>
      </c>
      <c r="B83" s="92" t="s">
        <v>299</v>
      </c>
      <c r="C83" s="109">
        <v>0</v>
      </c>
      <c r="D83" s="92" t="s">
        <v>70</v>
      </c>
      <c r="E83" s="109">
        <v>0</v>
      </c>
      <c r="F83" s="94" t="s">
        <v>447</v>
      </c>
      <c r="G83" s="23" t="str">
        <f t="shared" si="0"/>
        <v/>
      </c>
      <c r="H83" s="23">
        <f t="shared" si="1"/>
        <v>0</v>
      </c>
      <c r="I83" s="24" t="str">
        <f t="shared" si="2"/>
        <v/>
      </c>
      <c r="J83" s="24">
        <f t="shared" si="3"/>
        <v>0</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row>
    <row r="84" spans="1:138" s="25" customFormat="1" ht="12.75" customHeight="1">
      <c r="A84" s="91" t="s">
        <v>534</v>
      </c>
      <c r="B84" s="92" t="s">
        <v>62</v>
      </c>
      <c r="C84" s="109">
        <v>11</v>
      </c>
      <c r="D84" s="92" t="s">
        <v>59</v>
      </c>
      <c r="E84" s="109">
        <v>12</v>
      </c>
      <c r="F84" s="94" t="s">
        <v>415</v>
      </c>
      <c r="G84" s="23" t="str">
        <f t="shared" si="0"/>
        <v>IHM3B1</v>
      </c>
      <c r="H84" s="23">
        <f t="shared" si="1"/>
        <v>1</v>
      </c>
      <c r="I84" s="24" t="str">
        <f t="shared" si="2"/>
        <v>OLA3B1</v>
      </c>
      <c r="J84" s="24">
        <f t="shared" si="3"/>
        <v>-1</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row>
    <row r="85" spans="1:138" s="25" customFormat="1" ht="12.75" customHeight="1">
      <c r="A85" s="91" t="s">
        <v>534</v>
      </c>
      <c r="B85" s="92" t="s">
        <v>362</v>
      </c>
      <c r="C85" s="109">
        <v>7</v>
      </c>
      <c r="D85" s="92" t="s">
        <v>69</v>
      </c>
      <c r="E85" s="109">
        <v>27</v>
      </c>
      <c r="F85" s="94" t="s">
        <v>427</v>
      </c>
      <c r="G85" s="23" t="str">
        <f t="shared" si="0"/>
        <v>OLA3B2</v>
      </c>
      <c r="H85" s="23">
        <f t="shared" si="1"/>
        <v>12</v>
      </c>
      <c r="I85" s="24" t="str">
        <f t="shared" si="2"/>
        <v>TRN3B1</v>
      </c>
      <c r="J85" s="24">
        <f t="shared" si="3"/>
        <v>-12</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row>
    <row r="86" spans="1:138" s="25" customFormat="1" ht="12.75" customHeight="1">
      <c r="A86" s="91" t="s">
        <v>535</v>
      </c>
      <c r="B86" s="92" t="s">
        <v>66</v>
      </c>
      <c r="C86" s="109">
        <v>30</v>
      </c>
      <c r="D86" s="92" t="s">
        <v>658</v>
      </c>
      <c r="E86" s="109">
        <v>8</v>
      </c>
      <c r="F86" s="94" t="s">
        <v>418</v>
      </c>
      <c r="G86" s="23" t="str">
        <f t="shared" si="0"/>
        <v>BRG3B2</v>
      </c>
      <c r="H86" s="23">
        <f t="shared" si="1"/>
        <v>12</v>
      </c>
      <c r="I86" s="24" t="str">
        <f t="shared" si="2"/>
        <v>SCS3B2</v>
      </c>
      <c r="J86" s="24">
        <f t="shared" si="3"/>
        <v>-12</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row>
    <row r="87" spans="1:138" s="25" customFormat="1" ht="12.75" customHeight="1">
      <c r="A87" s="91" t="s">
        <v>536</v>
      </c>
      <c r="B87" s="92" t="s">
        <v>56</v>
      </c>
      <c r="C87" s="109">
        <v>12</v>
      </c>
      <c r="D87" s="92" t="s">
        <v>71</v>
      </c>
      <c r="E87" s="109">
        <v>0</v>
      </c>
      <c r="F87" s="94" t="s">
        <v>418</v>
      </c>
      <c r="G87" s="23" t="str">
        <f t="shared" si="0"/>
        <v>BRG3B1</v>
      </c>
      <c r="H87" s="23">
        <f t="shared" si="1"/>
        <v>12</v>
      </c>
      <c r="I87" s="24" t="str">
        <f t="shared" si="2"/>
        <v>STM3B2</v>
      </c>
      <c r="J87" s="24">
        <f t="shared" si="3"/>
        <v>-12</v>
      </c>
      <c r="K87" s="24" t="str">
        <f t="shared" si="4"/>
        <v/>
      </c>
      <c r="L87" s="24" t="str">
        <f t="shared" si="5"/>
        <v/>
      </c>
      <c r="M87" s="21" t="str">
        <f t="shared" si="6"/>
        <v>STM3B2</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row>
    <row r="88" spans="1:138" s="25" customFormat="1" ht="12.75" customHeight="1">
      <c r="A88" s="91" t="s">
        <v>536</v>
      </c>
      <c r="B88" s="92" t="s">
        <v>60</v>
      </c>
      <c r="C88" s="109">
        <v>9</v>
      </c>
      <c r="D88" s="92" t="s">
        <v>659</v>
      </c>
      <c r="E88" s="109">
        <v>18</v>
      </c>
      <c r="F88" s="94" t="s">
        <v>421</v>
      </c>
      <c r="G88" s="23" t="str">
        <f t="shared" si="0"/>
        <v>SPC3B3</v>
      </c>
      <c r="H88" s="23">
        <f t="shared" si="1"/>
        <v>9</v>
      </c>
      <c r="I88" s="24" t="str">
        <f t="shared" si="2"/>
        <v>JOE3B1</v>
      </c>
      <c r="J88" s="24">
        <f t="shared" si="3"/>
        <v>-9</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row>
    <row r="89" spans="1:138" s="25" customFormat="1" ht="12.75" customHeight="1">
      <c r="A89" s="91" t="s">
        <v>536</v>
      </c>
      <c r="B89" s="92" t="s">
        <v>61</v>
      </c>
      <c r="C89" s="109">
        <v>8</v>
      </c>
      <c r="D89" s="92" t="s">
        <v>67</v>
      </c>
      <c r="E89" s="109">
        <v>12</v>
      </c>
      <c r="F89" s="94" t="s">
        <v>422</v>
      </c>
      <c r="G89" s="23" t="str">
        <f t="shared" si="0"/>
        <v>CTK3B2</v>
      </c>
      <c r="H89" s="23">
        <f t="shared" si="1"/>
        <v>4</v>
      </c>
      <c r="I89" s="24" t="str">
        <f t="shared" si="2"/>
        <v>JUD3B1</v>
      </c>
      <c r="J89" s="24">
        <f t="shared" si="3"/>
        <v>-4</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row>
    <row r="90" spans="1:138" s="25" customFormat="1" ht="12.75" customHeight="1">
      <c r="A90" s="91" t="s">
        <v>536</v>
      </c>
      <c r="B90" s="92" t="s">
        <v>657</v>
      </c>
      <c r="C90" s="109">
        <v>5</v>
      </c>
      <c r="D90" s="92" t="s">
        <v>58</v>
      </c>
      <c r="E90" s="109">
        <v>21</v>
      </c>
      <c r="F90" s="94" t="s">
        <v>530</v>
      </c>
      <c r="G90" s="23" t="str">
        <f t="shared" si="0"/>
        <v>HSP3B1</v>
      </c>
      <c r="H90" s="23">
        <f t="shared" si="1"/>
        <v>12</v>
      </c>
      <c r="I90" s="24" t="str">
        <f t="shared" si="2"/>
        <v>NDA3B2</v>
      </c>
      <c r="J90" s="24">
        <f t="shared" si="3"/>
        <v>-12</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row>
    <row r="91" spans="1:138" s="25" customFormat="1" ht="12.75" customHeight="1">
      <c r="A91" s="91" t="s">
        <v>477</v>
      </c>
      <c r="B91" s="92" t="s">
        <v>361</v>
      </c>
      <c r="C91" s="109">
        <v>9</v>
      </c>
      <c r="D91" s="92" t="s">
        <v>57</v>
      </c>
      <c r="E91" s="109">
        <v>22</v>
      </c>
      <c r="F91" s="94" t="s">
        <v>414</v>
      </c>
      <c r="G91" s="23" t="str">
        <f t="shared" si="0"/>
        <v>CTK3B1</v>
      </c>
      <c r="H91" s="23">
        <f t="shared" si="1"/>
        <v>12</v>
      </c>
      <c r="I91" s="24" t="str">
        <f t="shared" si="2"/>
        <v>IHM3B2</v>
      </c>
      <c r="J91" s="24">
        <f t="shared" si="3"/>
        <v>-12</v>
      </c>
      <c r="K91" s="24" t="str">
        <f t="shared" si="4"/>
        <v/>
      </c>
      <c r="L91" s="24" t="str">
        <f t="shared" si="5"/>
        <v/>
      </c>
      <c r="M91" s="21" t="str">
        <f t="shared" si="6"/>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row>
    <row r="92" spans="1:138" s="25" customFormat="1" ht="12.75" customHeight="1">
      <c r="A92" s="91" t="s">
        <v>477</v>
      </c>
      <c r="B92" s="92" t="s">
        <v>268</v>
      </c>
      <c r="C92" s="109">
        <v>22</v>
      </c>
      <c r="D92" s="92" t="s">
        <v>65</v>
      </c>
      <c r="E92" s="109">
        <v>12</v>
      </c>
      <c r="F92" s="94" t="s">
        <v>530</v>
      </c>
      <c r="G92" s="23" t="str">
        <f t="shared" si="0"/>
        <v>NDA3B1</v>
      </c>
      <c r="H92" s="23">
        <f t="shared" si="1"/>
        <v>10</v>
      </c>
      <c r="I92" s="24" t="str">
        <f t="shared" si="2"/>
        <v>STM3B1</v>
      </c>
      <c r="J92" s="24">
        <f t="shared" si="3"/>
        <v>-10</v>
      </c>
      <c r="K92" s="24" t="str">
        <f t="shared" si="4"/>
        <v/>
      </c>
      <c r="L92" s="24" t="str">
        <f t="shared" si="5"/>
        <v/>
      </c>
      <c r="M92" s="21" t="str">
        <f t="shared" si="6"/>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row>
    <row r="93" spans="1:138" s="25" customFormat="1" ht="12.75" customHeight="1">
      <c r="A93" s="91" t="s">
        <v>477</v>
      </c>
      <c r="B93" s="92" t="s">
        <v>212</v>
      </c>
      <c r="C93" s="109">
        <v>6</v>
      </c>
      <c r="D93" s="92" t="s">
        <v>64</v>
      </c>
      <c r="E93" s="109">
        <v>21</v>
      </c>
      <c r="F93" s="94" t="s">
        <v>419</v>
      </c>
      <c r="G93" s="23" t="str">
        <f t="shared" si="0"/>
        <v>SPC3B1</v>
      </c>
      <c r="H93" s="23">
        <f t="shared" si="1"/>
        <v>12</v>
      </c>
      <c r="I93" s="24" t="str">
        <f t="shared" si="2"/>
        <v>SCS3B1</v>
      </c>
      <c r="J93" s="24">
        <f t="shared" si="3"/>
        <v>-12</v>
      </c>
      <c r="K93" s="24" t="str">
        <f t="shared" si="4"/>
        <v/>
      </c>
      <c r="L93" s="24" t="str">
        <f t="shared" si="5"/>
        <v/>
      </c>
      <c r="M93" s="21" t="str">
        <f t="shared" si="6"/>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row>
    <row r="94" spans="1:138" s="25" customFormat="1" ht="12.75" customHeight="1">
      <c r="A94" s="91" t="s">
        <v>477</v>
      </c>
      <c r="B94" s="92" t="s">
        <v>63</v>
      </c>
      <c r="C94" s="109">
        <v>11</v>
      </c>
      <c r="D94" s="92" t="s">
        <v>68</v>
      </c>
      <c r="E94" s="109">
        <v>9</v>
      </c>
      <c r="F94" s="94" t="s">
        <v>420</v>
      </c>
      <c r="G94" s="23" t="str">
        <f t="shared" si="0"/>
        <v>SJN3B1</v>
      </c>
      <c r="H94" s="23">
        <f t="shared" si="1"/>
        <v>2</v>
      </c>
      <c r="I94" s="24" t="str">
        <f t="shared" si="2"/>
        <v>JUD3B2</v>
      </c>
      <c r="J94" s="24">
        <f t="shared" si="3"/>
        <v>-2</v>
      </c>
      <c r="K94" s="24" t="str">
        <f t="shared" si="4"/>
        <v/>
      </c>
      <c r="L94" s="24" t="str">
        <f t="shared" si="5"/>
        <v/>
      </c>
      <c r="M94" s="21" t="str">
        <f t="shared" si="6"/>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row>
    <row r="95" spans="1:138" s="25" customFormat="1" ht="12.75" customHeight="1">
      <c r="A95" s="91" t="s">
        <v>482</v>
      </c>
      <c r="B95" s="92" t="s">
        <v>299</v>
      </c>
      <c r="C95" s="109">
        <v>0</v>
      </c>
      <c r="D95" s="92" t="s">
        <v>361</v>
      </c>
      <c r="E95" s="109">
        <v>0</v>
      </c>
      <c r="F95" s="94" t="s">
        <v>447</v>
      </c>
      <c r="G95" s="23" t="str">
        <f t="shared" si="0"/>
        <v/>
      </c>
      <c r="H95" s="23">
        <f t="shared" si="1"/>
        <v>0</v>
      </c>
      <c r="I95" s="24" t="str">
        <f t="shared" si="2"/>
        <v/>
      </c>
      <c r="J95" s="24">
        <f t="shared" si="3"/>
        <v>0</v>
      </c>
      <c r="K95" s="24" t="str">
        <f t="shared" si="4"/>
        <v/>
      </c>
      <c r="L95" s="24" t="str">
        <f t="shared" si="5"/>
        <v/>
      </c>
      <c r="M95" s="21" t="str">
        <f t="shared" si="6"/>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row>
    <row r="96" spans="1:138" s="25" customFormat="1" ht="12.75" customHeight="1">
      <c r="A96" s="91" t="s">
        <v>538</v>
      </c>
      <c r="B96" s="92" t="s">
        <v>56</v>
      </c>
      <c r="C96" s="109">
        <v>14</v>
      </c>
      <c r="D96" s="92" t="s">
        <v>58</v>
      </c>
      <c r="E96" s="109">
        <v>7</v>
      </c>
      <c r="F96" s="94" t="s">
        <v>418</v>
      </c>
      <c r="G96" s="23" t="str">
        <f t="shared" si="0"/>
        <v>BRG3B1</v>
      </c>
      <c r="H96" s="23">
        <f t="shared" si="1"/>
        <v>7</v>
      </c>
      <c r="I96" s="24" t="str">
        <f t="shared" si="2"/>
        <v>HSP3B1</v>
      </c>
      <c r="J96" s="24">
        <f t="shared" si="3"/>
        <v>-7</v>
      </c>
      <c r="K96" s="24" t="str">
        <f t="shared" si="4"/>
        <v/>
      </c>
      <c r="L96" s="24" t="str">
        <f t="shared" si="5"/>
        <v/>
      </c>
      <c r="M96" s="21" t="str">
        <f t="shared" si="6"/>
        <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row>
    <row r="97" spans="1:138" s="25" customFormat="1" ht="12.75" customHeight="1">
      <c r="A97" s="91" t="s">
        <v>538</v>
      </c>
      <c r="B97" s="92" t="s">
        <v>68</v>
      </c>
      <c r="C97" s="109">
        <v>30</v>
      </c>
      <c r="D97" s="92" t="s">
        <v>70</v>
      </c>
      <c r="E97" s="109">
        <v>14</v>
      </c>
      <c r="F97" s="94" t="s">
        <v>422</v>
      </c>
      <c r="G97" s="23" t="str">
        <f t="shared" si="0"/>
        <v>JUD3B2</v>
      </c>
      <c r="H97" s="23">
        <f t="shared" si="1"/>
        <v>12</v>
      </c>
      <c r="I97" s="24" t="str">
        <f t="shared" si="2"/>
        <v>SPC3B2</v>
      </c>
      <c r="J97" s="24">
        <f t="shared" si="3"/>
        <v>-12</v>
      </c>
      <c r="K97" s="24" t="str">
        <f t="shared" si="4"/>
        <v/>
      </c>
      <c r="L97" s="24" t="str">
        <f t="shared" si="5"/>
        <v/>
      </c>
      <c r="M97" s="21" t="str">
        <f t="shared" si="6"/>
        <v/>
      </c>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row>
    <row r="98" spans="1:138" s="25" customFormat="1" ht="12.75" customHeight="1">
      <c r="A98" s="91" t="s">
        <v>538</v>
      </c>
      <c r="B98" s="92" t="s">
        <v>62</v>
      </c>
      <c r="C98" s="109">
        <v>17</v>
      </c>
      <c r="D98" s="92" t="s">
        <v>67</v>
      </c>
      <c r="E98" s="109">
        <v>9</v>
      </c>
      <c r="F98" s="94" t="s">
        <v>415</v>
      </c>
      <c r="G98" s="23" t="str">
        <f t="shared" si="0"/>
        <v>OLA3B1</v>
      </c>
      <c r="H98" s="23">
        <f t="shared" si="1"/>
        <v>8</v>
      </c>
      <c r="I98" s="24" t="str">
        <f t="shared" si="2"/>
        <v>CTK3B2</v>
      </c>
      <c r="J98" s="24">
        <f t="shared" si="3"/>
        <v>-8</v>
      </c>
      <c r="K98" s="24" t="str">
        <f t="shared" si="4"/>
        <v/>
      </c>
      <c r="L98" s="24" t="str">
        <f t="shared" si="5"/>
        <v/>
      </c>
      <c r="M98" s="21" t="str">
        <f t="shared" si="6"/>
        <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row>
    <row r="99" spans="1:138" s="25" customFormat="1" ht="12.75" customHeight="1">
      <c r="A99" s="91" t="s">
        <v>538</v>
      </c>
      <c r="B99" s="92" t="s">
        <v>659</v>
      </c>
      <c r="C99" s="109">
        <v>20</v>
      </c>
      <c r="D99" s="92" t="s">
        <v>362</v>
      </c>
      <c r="E99" s="109">
        <v>7</v>
      </c>
      <c r="F99" s="94" t="s">
        <v>423</v>
      </c>
      <c r="G99" s="23" t="str">
        <f t="shared" si="0"/>
        <v>SPC3B3</v>
      </c>
      <c r="H99" s="23">
        <f t="shared" si="1"/>
        <v>12</v>
      </c>
      <c r="I99" s="24" t="str">
        <f t="shared" si="2"/>
        <v>TRN3B1</v>
      </c>
      <c r="J99" s="24">
        <f t="shared" si="3"/>
        <v>-12</v>
      </c>
      <c r="K99" s="24" t="str">
        <f t="shared" si="4"/>
        <v/>
      </c>
      <c r="L99" s="24" t="str">
        <f t="shared" si="5"/>
        <v/>
      </c>
      <c r="M99" s="21" t="str">
        <f t="shared" si="6"/>
        <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row>
    <row r="100" spans="1:138" s="25" customFormat="1" ht="12.75" customHeight="1">
      <c r="A100" s="91" t="s">
        <v>538</v>
      </c>
      <c r="B100" s="92" t="s">
        <v>65</v>
      </c>
      <c r="C100" s="109">
        <v>4</v>
      </c>
      <c r="D100" s="92" t="s">
        <v>66</v>
      </c>
      <c r="E100" s="109">
        <v>22</v>
      </c>
      <c r="F100" s="94" t="s">
        <v>425</v>
      </c>
      <c r="G100" s="23" t="str">
        <f t="shared" ref="G100:G154" si="7">IF(C100&lt;&gt;E100,IF(C100&gt;E100,B100,D100),"")</f>
        <v>BRG3B2</v>
      </c>
      <c r="H100" s="23">
        <f t="shared" ref="H100:H154" si="8">IF(C100&gt;E100,IF(SUM(C100-E100)&gt;12,12,SUM(C100-E100)),IF(SUM(E100-C100)&gt;12,12,SUM(E100-C100)))</f>
        <v>12</v>
      </c>
      <c r="I100" s="24" t="str">
        <f t="shared" ref="I100:I154" si="9">IF(C100&lt;&gt;E100,IF(C100&lt;E100,B100,D100),"")</f>
        <v>STM3B1</v>
      </c>
      <c r="J100" s="24">
        <f t="shared" ref="J100:J154" si="10">IF(C100&lt;E100,IF(SUM(C100-E100)&lt;-12,-12,SUM(C100-E100)),IF(SUM(E100-C100)&lt;-12,-12,SUM(E100-C100)))</f>
        <v>-12</v>
      </c>
      <c r="K100" s="24" t="str">
        <f t="shared" ref="K100:K154" si="11">IF(C100&lt;&gt;0,IF(C100=E100,B100,""),"")</f>
        <v/>
      </c>
      <c r="L100" s="24" t="str">
        <f t="shared" ref="L100:L154" si="12">IF(C100&lt;&gt;0,IF(C100=E100,D100,""),"")</f>
        <v/>
      </c>
      <c r="M100" s="21" t="str">
        <f t="shared" ref="M100:M154" si="13">IF(C100=12,IF(E100=0,D100,""),IF(E100=12,IF(C100=0,B100,""),""))</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row>
    <row r="101" spans="1:138" s="25" customFormat="1" ht="12.75" customHeight="1">
      <c r="A101" s="91" t="s">
        <v>539</v>
      </c>
      <c r="B101" s="92" t="s">
        <v>657</v>
      </c>
      <c r="C101" s="109">
        <v>32</v>
      </c>
      <c r="D101" s="92" t="s">
        <v>658</v>
      </c>
      <c r="E101" s="109">
        <v>24</v>
      </c>
      <c r="F101" s="94" t="s">
        <v>614</v>
      </c>
      <c r="G101" s="23" t="str">
        <f t="shared" si="7"/>
        <v>NDA3B2</v>
      </c>
      <c r="H101" s="23">
        <f t="shared" si="8"/>
        <v>8</v>
      </c>
      <c r="I101" s="24" t="str">
        <f t="shared" si="9"/>
        <v>SCS3B2</v>
      </c>
      <c r="J101" s="24">
        <f t="shared" si="10"/>
        <v>-8</v>
      </c>
      <c r="K101" s="24" t="str">
        <f t="shared" si="11"/>
        <v/>
      </c>
      <c r="L101" s="24" t="str">
        <f t="shared" si="12"/>
        <v/>
      </c>
      <c r="M101" s="21" t="str">
        <f t="shared" si="13"/>
        <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row>
    <row r="102" spans="1:138" s="25" customFormat="1" ht="12.75" customHeight="1">
      <c r="A102" s="91" t="s">
        <v>539</v>
      </c>
      <c r="B102" s="92" t="s">
        <v>57</v>
      </c>
      <c r="C102" s="109">
        <v>9</v>
      </c>
      <c r="D102" s="92" t="s">
        <v>69</v>
      </c>
      <c r="E102" s="109">
        <v>17</v>
      </c>
      <c r="F102" s="94" t="s">
        <v>410</v>
      </c>
      <c r="G102" s="23" t="str">
        <f t="shared" si="7"/>
        <v>OLA3B2</v>
      </c>
      <c r="H102" s="23">
        <f t="shared" si="8"/>
        <v>8</v>
      </c>
      <c r="I102" s="24" t="str">
        <f t="shared" si="9"/>
        <v>CTK3B1</v>
      </c>
      <c r="J102" s="24">
        <f t="shared" si="10"/>
        <v>-8</v>
      </c>
      <c r="K102" s="24" t="str">
        <f t="shared" si="11"/>
        <v/>
      </c>
      <c r="L102" s="24" t="str">
        <f t="shared" si="12"/>
        <v/>
      </c>
      <c r="M102" s="21" t="str">
        <f t="shared" si="13"/>
        <v/>
      </c>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row>
    <row r="103" spans="1:138" s="25" customFormat="1" ht="12.75" customHeight="1">
      <c r="A103" s="91" t="s">
        <v>539</v>
      </c>
      <c r="B103" s="92" t="s">
        <v>61</v>
      </c>
      <c r="C103" s="109">
        <v>25</v>
      </c>
      <c r="D103" s="92" t="s">
        <v>71</v>
      </c>
      <c r="E103" s="109">
        <v>6</v>
      </c>
      <c r="F103" s="94" t="s">
        <v>422</v>
      </c>
      <c r="G103" s="23" t="str">
        <f t="shared" si="7"/>
        <v>JUD3B1</v>
      </c>
      <c r="H103" s="23">
        <f t="shared" si="8"/>
        <v>12</v>
      </c>
      <c r="I103" s="24" t="str">
        <f t="shared" si="9"/>
        <v>STM3B2</v>
      </c>
      <c r="J103" s="24">
        <f t="shared" si="10"/>
        <v>-12</v>
      </c>
      <c r="K103" s="24" t="str">
        <f t="shared" si="11"/>
        <v/>
      </c>
      <c r="L103" s="24" t="str">
        <f t="shared" si="12"/>
        <v/>
      </c>
      <c r="M103" s="21" t="str">
        <f t="shared" si="13"/>
        <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row>
    <row r="104" spans="1:138" s="25" customFormat="1" ht="12.75" customHeight="1">
      <c r="A104" s="91" t="s">
        <v>539</v>
      </c>
      <c r="B104" s="92" t="s">
        <v>64</v>
      </c>
      <c r="C104" s="109">
        <v>10</v>
      </c>
      <c r="D104" s="92" t="s">
        <v>59</v>
      </c>
      <c r="E104" s="109">
        <v>16</v>
      </c>
      <c r="F104" s="94" t="s">
        <v>423</v>
      </c>
      <c r="G104" s="23" t="str">
        <f t="shared" si="7"/>
        <v>IHM3B1</v>
      </c>
      <c r="H104" s="23">
        <f t="shared" si="8"/>
        <v>6</v>
      </c>
      <c r="I104" s="24" t="str">
        <f t="shared" si="9"/>
        <v>SPC3B1</v>
      </c>
      <c r="J104" s="24">
        <f t="shared" si="10"/>
        <v>-6</v>
      </c>
      <c r="K104" s="24" t="str">
        <f t="shared" si="11"/>
        <v/>
      </c>
      <c r="L104" s="24" t="str">
        <f t="shared" si="12"/>
        <v/>
      </c>
      <c r="M104" s="21" t="str">
        <f t="shared" si="13"/>
        <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row>
    <row r="105" spans="1:138" s="25" customFormat="1" ht="12.75" customHeight="1">
      <c r="A105" s="91" t="s">
        <v>564</v>
      </c>
      <c r="B105" s="92" t="s">
        <v>268</v>
      </c>
      <c r="C105" s="109">
        <v>31</v>
      </c>
      <c r="D105" s="92" t="s">
        <v>60</v>
      </c>
      <c r="E105" s="109">
        <v>10</v>
      </c>
      <c r="F105" s="94" t="s">
        <v>614</v>
      </c>
      <c r="G105" s="23" t="str">
        <f t="shared" si="7"/>
        <v>NDA3B1</v>
      </c>
      <c r="H105" s="23">
        <f t="shared" si="8"/>
        <v>12</v>
      </c>
      <c r="I105" s="24" t="str">
        <f t="shared" si="9"/>
        <v>JOE3B1</v>
      </c>
      <c r="J105" s="24">
        <f t="shared" si="10"/>
        <v>-12</v>
      </c>
      <c r="K105" s="24" t="str">
        <f t="shared" si="11"/>
        <v/>
      </c>
      <c r="L105" s="24" t="str">
        <f t="shared" si="12"/>
        <v/>
      </c>
      <c r="M105" s="21" t="str">
        <f t="shared" si="13"/>
        <v/>
      </c>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row>
    <row r="106" spans="1:138" ht="12.75" customHeight="1">
      <c r="A106" s="91" t="s">
        <v>564</v>
      </c>
      <c r="B106" s="92" t="s">
        <v>212</v>
      </c>
      <c r="C106" s="109">
        <v>13</v>
      </c>
      <c r="D106" s="92" t="s">
        <v>63</v>
      </c>
      <c r="E106" s="109">
        <v>16</v>
      </c>
      <c r="F106" s="94" t="s">
        <v>419</v>
      </c>
      <c r="G106" s="23" t="str">
        <f t="shared" si="7"/>
        <v>SJN3B1</v>
      </c>
      <c r="H106" s="23">
        <f t="shared" si="8"/>
        <v>3</v>
      </c>
      <c r="I106" s="24" t="str">
        <f t="shared" si="9"/>
        <v>SCS3B1</v>
      </c>
      <c r="J106" s="24">
        <f t="shared" si="10"/>
        <v>-3</v>
      </c>
      <c r="K106" s="24" t="str">
        <f t="shared" si="11"/>
        <v/>
      </c>
      <c r="L106" s="24" t="str">
        <f t="shared" si="12"/>
        <v/>
      </c>
      <c r="M106" s="21" t="str">
        <f t="shared" si="13"/>
        <v/>
      </c>
    </row>
    <row r="107" spans="1:138" ht="12.75" customHeight="1">
      <c r="A107" s="91" t="s">
        <v>488</v>
      </c>
      <c r="B107" s="92" t="s">
        <v>299</v>
      </c>
      <c r="C107" s="109">
        <v>0</v>
      </c>
      <c r="D107" s="92" t="s">
        <v>69</v>
      </c>
      <c r="E107" s="109">
        <v>0</v>
      </c>
      <c r="F107" s="94" t="s">
        <v>447</v>
      </c>
      <c r="G107" s="23" t="str">
        <f t="shared" si="7"/>
        <v/>
      </c>
      <c r="H107" s="23">
        <f t="shared" si="8"/>
        <v>0</v>
      </c>
      <c r="I107" s="24" t="str">
        <f t="shared" si="9"/>
        <v/>
      </c>
      <c r="J107" s="24">
        <f t="shared" si="10"/>
        <v>0</v>
      </c>
      <c r="K107" s="24" t="str">
        <f t="shared" si="11"/>
        <v/>
      </c>
      <c r="L107" s="24" t="str">
        <f t="shared" si="12"/>
        <v/>
      </c>
      <c r="M107" s="21" t="str">
        <f t="shared" si="13"/>
        <v/>
      </c>
    </row>
    <row r="108" spans="1:138" ht="12.75" customHeight="1">
      <c r="A108" s="91" t="s">
        <v>540</v>
      </c>
      <c r="B108" s="92" t="s">
        <v>64</v>
      </c>
      <c r="C108" s="109">
        <v>9</v>
      </c>
      <c r="D108" s="92" t="s">
        <v>67</v>
      </c>
      <c r="E108" s="109">
        <v>12</v>
      </c>
      <c r="F108" s="94" t="s">
        <v>566</v>
      </c>
      <c r="G108" s="23" t="str">
        <f t="shared" si="7"/>
        <v>CTK3B2</v>
      </c>
      <c r="H108" s="23">
        <f t="shared" si="8"/>
        <v>3</v>
      </c>
      <c r="I108" s="24" t="str">
        <f t="shared" si="9"/>
        <v>SPC3B1</v>
      </c>
      <c r="J108" s="24">
        <f t="shared" si="10"/>
        <v>-3</v>
      </c>
      <c r="K108" s="24" t="str">
        <f t="shared" si="11"/>
        <v/>
      </c>
      <c r="L108" s="24" t="str">
        <f t="shared" si="12"/>
        <v/>
      </c>
      <c r="M108" s="21" t="str">
        <f t="shared" si="13"/>
        <v/>
      </c>
    </row>
    <row r="109" spans="1:138" ht="12.75" customHeight="1">
      <c r="A109" s="91" t="s">
        <v>541</v>
      </c>
      <c r="B109" s="92" t="s">
        <v>58</v>
      </c>
      <c r="C109" s="109">
        <v>17</v>
      </c>
      <c r="D109" s="92" t="s">
        <v>61</v>
      </c>
      <c r="E109" s="109">
        <v>10</v>
      </c>
      <c r="F109" s="94" t="s">
        <v>413</v>
      </c>
      <c r="G109" s="23" t="str">
        <f t="shared" si="7"/>
        <v>HSP3B1</v>
      </c>
      <c r="H109" s="23">
        <f t="shared" si="8"/>
        <v>7</v>
      </c>
      <c r="I109" s="24" t="str">
        <f t="shared" si="9"/>
        <v>JUD3B1</v>
      </c>
      <c r="J109" s="24">
        <f t="shared" si="10"/>
        <v>-7</v>
      </c>
      <c r="K109" s="24" t="str">
        <f t="shared" si="11"/>
        <v/>
      </c>
      <c r="L109" s="24" t="str">
        <f t="shared" si="12"/>
        <v/>
      </c>
      <c r="M109" s="21" t="str">
        <f t="shared" si="13"/>
        <v/>
      </c>
    </row>
    <row r="110" spans="1:138" ht="12.75" customHeight="1">
      <c r="A110" s="91" t="s">
        <v>541</v>
      </c>
      <c r="B110" s="92" t="s">
        <v>268</v>
      </c>
      <c r="C110" s="109">
        <v>17</v>
      </c>
      <c r="D110" s="92" t="s">
        <v>362</v>
      </c>
      <c r="E110" s="109">
        <v>15</v>
      </c>
      <c r="F110" s="94" t="s">
        <v>530</v>
      </c>
      <c r="G110" s="23" t="str">
        <f t="shared" si="7"/>
        <v>NDA3B1</v>
      </c>
      <c r="H110" s="23">
        <f t="shared" si="8"/>
        <v>2</v>
      </c>
      <c r="I110" s="24" t="str">
        <f t="shared" si="9"/>
        <v>TRN3B1</v>
      </c>
      <c r="J110" s="24">
        <f t="shared" si="10"/>
        <v>-2</v>
      </c>
      <c r="K110" s="24" t="str">
        <f t="shared" si="11"/>
        <v/>
      </c>
      <c r="L110" s="24" t="str">
        <f t="shared" si="12"/>
        <v/>
      </c>
      <c r="M110" s="21" t="str">
        <f t="shared" si="13"/>
        <v/>
      </c>
    </row>
    <row r="111" spans="1:138" ht="12.75" customHeight="1">
      <c r="A111" s="91" t="s">
        <v>541</v>
      </c>
      <c r="B111" s="92" t="s">
        <v>71</v>
      </c>
      <c r="C111" s="109">
        <v>3</v>
      </c>
      <c r="D111" s="92" t="s">
        <v>62</v>
      </c>
      <c r="E111" s="109">
        <v>34</v>
      </c>
      <c r="F111" s="94" t="s">
        <v>425</v>
      </c>
      <c r="G111" s="23" t="str">
        <f t="shared" si="7"/>
        <v>OLA3B1</v>
      </c>
      <c r="H111" s="23">
        <f t="shared" si="8"/>
        <v>12</v>
      </c>
      <c r="I111" s="24" t="str">
        <f t="shared" si="9"/>
        <v>STM3B2</v>
      </c>
      <c r="J111" s="24">
        <f t="shared" si="10"/>
        <v>-12</v>
      </c>
      <c r="K111" s="24" t="str">
        <f t="shared" si="11"/>
        <v/>
      </c>
      <c r="L111" s="24" t="str">
        <f t="shared" si="12"/>
        <v/>
      </c>
      <c r="M111" s="21" t="str">
        <f t="shared" si="13"/>
        <v/>
      </c>
    </row>
    <row r="112" spans="1:138" ht="12.6" customHeight="1">
      <c r="A112" s="91" t="s">
        <v>541</v>
      </c>
      <c r="B112" s="92" t="s">
        <v>659</v>
      </c>
      <c r="C112" s="109">
        <v>7</v>
      </c>
      <c r="D112" s="92" t="s">
        <v>57</v>
      </c>
      <c r="E112" s="109">
        <v>20</v>
      </c>
      <c r="F112" s="94" t="s">
        <v>566</v>
      </c>
      <c r="G112" s="23" t="str">
        <f t="shared" si="7"/>
        <v>CTK3B1</v>
      </c>
      <c r="H112" s="23">
        <f t="shared" si="8"/>
        <v>12</v>
      </c>
      <c r="I112" s="24" t="str">
        <f t="shared" si="9"/>
        <v>SPC3B3</v>
      </c>
      <c r="J112" s="24">
        <f t="shared" si="10"/>
        <v>-12</v>
      </c>
      <c r="K112" s="24" t="str">
        <f t="shared" si="11"/>
        <v/>
      </c>
      <c r="L112" s="24" t="str">
        <f t="shared" si="12"/>
        <v/>
      </c>
      <c r="M112" s="21" t="str">
        <f t="shared" si="13"/>
        <v/>
      </c>
    </row>
    <row r="113" spans="1:13" ht="12.6" customHeight="1">
      <c r="A113" s="91" t="s">
        <v>542</v>
      </c>
      <c r="B113" s="92" t="s">
        <v>361</v>
      </c>
      <c r="C113" s="109">
        <v>6</v>
      </c>
      <c r="D113" s="92" t="s">
        <v>68</v>
      </c>
      <c r="E113" s="109">
        <v>5</v>
      </c>
      <c r="F113" s="94" t="s">
        <v>414</v>
      </c>
      <c r="G113" s="23" t="str">
        <f t="shared" si="7"/>
        <v>IHM3B2</v>
      </c>
      <c r="H113" s="23">
        <f t="shared" si="8"/>
        <v>1</v>
      </c>
      <c r="I113" s="24" t="str">
        <f t="shared" si="9"/>
        <v>JUD3B2</v>
      </c>
      <c r="J113" s="24">
        <f t="shared" si="10"/>
        <v>-1</v>
      </c>
      <c r="K113" s="24" t="str">
        <f t="shared" si="11"/>
        <v/>
      </c>
      <c r="L113" s="24" t="str">
        <f t="shared" si="12"/>
        <v/>
      </c>
      <c r="M113" s="21" t="str">
        <f t="shared" si="13"/>
        <v/>
      </c>
    </row>
    <row r="114" spans="1:13" ht="12.6" customHeight="1">
      <c r="A114" s="91" t="s">
        <v>542</v>
      </c>
      <c r="B114" s="92" t="s">
        <v>63</v>
      </c>
      <c r="C114" s="109">
        <v>13</v>
      </c>
      <c r="D114" s="92" t="s">
        <v>70</v>
      </c>
      <c r="E114" s="109">
        <v>16</v>
      </c>
      <c r="F114" s="94" t="s">
        <v>420</v>
      </c>
      <c r="G114" s="23" t="str">
        <f t="shared" si="7"/>
        <v>SPC3B2</v>
      </c>
      <c r="H114" s="23">
        <f t="shared" si="8"/>
        <v>3</v>
      </c>
      <c r="I114" s="24" t="str">
        <f t="shared" si="9"/>
        <v>SJN3B1</v>
      </c>
      <c r="J114" s="24">
        <f t="shared" si="10"/>
        <v>-3</v>
      </c>
      <c r="K114" s="24" t="str">
        <f t="shared" si="11"/>
        <v/>
      </c>
      <c r="L114" s="24" t="str">
        <f t="shared" si="12"/>
        <v/>
      </c>
      <c r="M114" s="21" t="str">
        <f t="shared" si="13"/>
        <v/>
      </c>
    </row>
    <row r="115" spans="1:13" ht="12.6" customHeight="1">
      <c r="A115" s="91" t="s">
        <v>542</v>
      </c>
      <c r="B115" s="92" t="s">
        <v>65</v>
      </c>
      <c r="C115" s="109">
        <v>10</v>
      </c>
      <c r="D115" s="92" t="s">
        <v>657</v>
      </c>
      <c r="E115" s="109">
        <v>12</v>
      </c>
      <c r="F115" s="94" t="s">
        <v>425</v>
      </c>
      <c r="G115" s="23" t="str">
        <f t="shared" si="7"/>
        <v>NDA3B2</v>
      </c>
      <c r="H115" s="23">
        <f t="shared" si="8"/>
        <v>2</v>
      </c>
      <c r="I115" s="24" t="str">
        <f t="shared" si="9"/>
        <v>STM3B1</v>
      </c>
      <c r="J115" s="24">
        <f t="shared" si="10"/>
        <v>-2</v>
      </c>
      <c r="K115" s="24" t="str">
        <f t="shared" si="11"/>
        <v/>
      </c>
      <c r="L115" s="24" t="str">
        <f t="shared" si="12"/>
        <v/>
      </c>
      <c r="M115" s="21" t="str">
        <f t="shared" si="13"/>
        <v/>
      </c>
    </row>
    <row r="116" spans="1:13" ht="12.6" customHeight="1">
      <c r="A116" s="91" t="s">
        <v>543</v>
      </c>
      <c r="B116" s="92" t="s">
        <v>658</v>
      </c>
      <c r="C116" s="109">
        <v>6</v>
      </c>
      <c r="D116" s="92" t="s">
        <v>56</v>
      </c>
      <c r="E116" s="109">
        <v>19</v>
      </c>
      <c r="F116" s="94" t="s">
        <v>419</v>
      </c>
      <c r="G116" s="23" t="str">
        <f t="shared" si="7"/>
        <v>BRG3B1</v>
      </c>
      <c r="H116" s="23">
        <f t="shared" si="8"/>
        <v>12</v>
      </c>
      <c r="I116" s="24" t="str">
        <f t="shared" si="9"/>
        <v>SCS3B2</v>
      </c>
      <c r="J116" s="24">
        <f t="shared" si="10"/>
        <v>-12</v>
      </c>
      <c r="K116" s="24" t="str">
        <f t="shared" si="11"/>
        <v/>
      </c>
      <c r="L116" s="24" t="str">
        <f t="shared" si="12"/>
        <v/>
      </c>
      <c r="M116" s="21" t="str">
        <f t="shared" si="13"/>
        <v/>
      </c>
    </row>
    <row r="117" spans="1:13" ht="12.6" customHeight="1">
      <c r="A117" s="91" t="s">
        <v>567</v>
      </c>
      <c r="B117" s="92" t="s">
        <v>212</v>
      </c>
      <c r="C117" s="109">
        <v>12</v>
      </c>
      <c r="D117" s="92" t="s">
        <v>59</v>
      </c>
      <c r="E117" s="109">
        <v>17</v>
      </c>
      <c r="F117" s="94" t="s">
        <v>419</v>
      </c>
      <c r="G117" s="23" t="str">
        <f t="shared" si="7"/>
        <v>IHM3B1</v>
      </c>
      <c r="H117" s="23">
        <f t="shared" si="8"/>
        <v>5</v>
      </c>
      <c r="I117" s="24" t="str">
        <f t="shared" si="9"/>
        <v>SCS3B1</v>
      </c>
      <c r="J117" s="24">
        <f t="shared" si="10"/>
        <v>-5</v>
      </c>
      <c r="K117" s="24" t="str">
        <f t="shared" si="11"/>
        <v/>
      </c>
      <c r="L117" s="24" t="str">
        <f t="shared" si="12"/>
        <v/>
      </c>
      <c r="M117" s="21" t="str">
        <f t="shared" si="13"/>
        <v/>
      </c>
    </row>
    <row r="118" spans="1:13" ht="12.6" customHeight="1">
      <c r="A118" s="91" t="s">
        <v>567</v>
      </c>
      <c r="B118" s="92" t="s">
        <v>60</v>
      </c>
      <c r="C118" s="109">
        <v>4</v>
      </c>
      <c r="D118" s="92" t="s">
        <v>66</v>
      </c>
      <c r="E118" s="109">
        <v>17</v>
      </c>
      <c r="F118" s="94" t="s">
        <v>421</v>
      </c>
      <c r="G118" s="23" t="str">
        <f t="shared" si="7"/>
        <v>BRG3B2</v>
      </c>
      <c r="H118" s="23">
        <f t="shared" si="8"/>
        <v>12</v>
      </c>
      <c r="I118" s="24" t="str">
        <f t="shared" si="9"/>
        <v>JOE3B1</v>
      </c>
      <c r="J118" s="24">
        <f t="shared" si="10"/>
        <v>-12</v>
      </c>
      <c r="K118" s="24" t="str">
        <f t="shared" si="11"/>
        <v/>
      </c>
      <c r="L118" s="24" t="str">
        <f t="shared" si="12"/>
        <v/>
      </c>
      <c r="M118" s="21" t="str">
        <f t="shared" si="13"/>
        <v/>
      </c>
    </row>
    <row r="119" spans="1:13" ht="12.6" customHeight="1">
      <c r="A119" s="91" t="s">
        <v>495</v>
      </c>
      <c r="B119" s="92" t="s">
        <v>299</v>
      </c>
      <c r="C119" s="109">
        <v>0</v>
      </c>
      <c r="D119" s="92" t="s">
        <v>659</v>
      </c>
      <c r="E119" s="109">
        <v>0</v>
      </c>
      <c r="F119" s="94" t="s">
        <v>447</v>
      </c>
      <c r="G119" s="23" t="str">
        <f t="shared" si="7"/>
        <v/>
      </c>
      <c r="H119" s="23">
        <f t="shared" si="8"/>
        <v>0</v>
      </c>
      <c r="I119" s="24" t="str">
        <f t="shared" si="9"/>
        <v/>
      </c>
      <c r="J119" s="24">
        <f t="shared" si="10"/>
        <v>0</v>
      </c>
      <c r="K119" s="24" t="str">
        <f t="shared" si="11"/>
        <v/>
      </c>
      <c r="L119" s="24" t="str">
        <f t="shared" si="12"/>
        <v/>
      </c>
      <c r="M119" s="21" t="str">
        <f t="shared" si="13"/>
        <v/>
      </c>
    </row>
    <row r="120" spans="1:13" ht="12.6" customHeight="1">
      <c r="A120" s="91" t="s">
        <v>544</v>
      </c>
      <c r="B120" s="92" t="s">
        <v>68</v>
      </c>
      <c r="C120" s="109">
        <v>7</v>
      </c>
      <c r="D120" s="92" t="s">
        <v>69</v>
      </c>
      <c r="E120" s="109">
        <v>30</v>
      </c>
      <c r="F120" s="94" t="s">
        <v>422</v>
      </c>
      <c r="G120" s="23" t="str">
        <f t="shared" si="7"/>
        <v>OLA3B2</v>
      </c>
      <c r="H120" s="23">
        <f t="shared" si="8"/>
        <v>12</v>
      </c>
      <c r="I120" s="24" t="str">
        <f t="shared" si="9"/>
        <v>JUD3B2</v>
      </c>
      <c r="J120" s="24">
        <f t="shared" si="10"/>
        <v>-12</v>
      </c>
      <c r="K120" s="24" t="str">
        <f t="shared" si="11"/>
        <v/>
      </c>
      <c r="L120" s="24" t="str">
        <f t="shared" si="12"/>
        <v/>
      </c>
      <c r="M120" s="21" t="str">
        <f t="shared" si="13"/>
        <v/>
      </c>
    </row>
    <row r="121" spans="1:13" ht="12.6" customHeight="1">
      <c r="A121" s="91" t="s">
        <v>545</v>
      </c>
      <c r="B121" s="92" t="s">
        <v>56</v>
      </c>
      <c r="C121" s="109">
        <v>33</v>
      </c>
      <c r="D121" s="92" t="s">
        <v>65</v>
      </c>
      <c r="E121" s="109">
        <v>6</v>
      </c>
      <c r="F121" s="94" t="s">
        <v>418</v>
      </c>
      <c r="G121" s="23" t="str">
        <f t="shared" si="7"/>
        <v>BRG3B1</v>
      </c>
      <c r="H121" s="23">
        <f t="shared" si="8"/>
        <v>12</v>
      </c>
      <c r="I121" s="24" t="str">
        <f t="shared" si="9"/>
        <v>STM3B1</v>
      </c>
      <c r="J121" s="24">
        <f t="shared" si="10"/>
        <v>-12</v>
      </c>
      <c r="K121" s="24" t="str">
        <f t="shared" si="11"/>
        <v/>
      </c>
      <c r="L121" s="24" t="str">
        <f t="shared" si="12"/>
        <v/>
      </c>
      <c r="M121" s="21" t="str">
        <f t="shared" si="13"/>
        <v/>
      </c>
    </row>
    <row r="122" spans="1:13" ht="12.6" customHeight="1">
      <c r="A122" s="91" t="s">
        <v>545</v>
      </c>
      <c r="B122" s="92" t="s">
        <v>58</v>
      </c>
      <c r="C122" s="109">
        <v>6</v>
      </c>
      <c r="D122" s="92" t="s">
        <v>62</v>
      </c>
      <c r="E122" s="109">
        <v>10</v>
      </c>
      <c r="F122" s="94" t="s">
        <v>413</v>
      </c>
      <c r="G122" s="23" t="str">
        <f t="shared" si="7"/>
        <v>OLA3B1</v>
      </c>
      <c r="H122" s="23">
        <f t="shared" si="8"/>
        <v>4</v>
      </c>
      <c r="I122" s="24" t="str">
        <f t="shared" si="9"/>
        <v>HSP3B1</v>
      </c>
      <c r="J122" s="24">
        <f t="shared" si="10"/>
        <v>-4</v>
      </c>
      <c r="K122" s="24" t="str">
        <f t="shared" si="11"/>
        <v/>
      </c>
      <c r="L122" s="24" t="str">
        <f t="shared" si="12"/>
        <v/>
      </c>
      <c r="M122" s="21" t="str">
        <f t="shared" si="13"/>
        <v/>
      </c>
    </row>
    <row r="123" spans="1:13" ht="12.6" customHeight="1">
      <c r="A123" s="91" t="s">
        <v>545</v>
      </c>
      <c r="B123" s="92" t="s">
        <v>63</v>
      </c>
      <c r="C123" s="109">
        <v>18</v>
      </c>
      <c r="D123" s="92" t="s">
        <v>361</v>
      </c>
      <c r="E123" s="109">
        <v>8</v>
      </c>
      <c r="F123" s="94" t="s">
        <v>420</v>
      </c>
      <c r="G123" s="23" t="str">
        <f t="shared" si="7"/>
        <v>SJN3B1</v>
      </c>
      <c r="H123" s="23">
        <f t="shared" si="8"/>
        <v>10</v>
      </c>
      <c r="I123" s="24" t="str">
        <f t="shared" si="9"/>
        <v>IHM3B2</v>
      </c>
      <c r="J123" s="24">
        <f t="shared" si="10"/>
        <v>-10</v>
      </c>
      <c r="K123" s="24" t="str">
        <f t="shared" si="11"/>
        <v/>
      </c>
      <c r="L123" s="24" t="str">
        <f t="shared" si="12"/>
        <v/>
      </c>
      <c r="M123" s="21" t="str">
        <f t="shared" si="13"/>
        <v/>
      </c>
    </row>
    <row r="124" spans="1:13" ht="12.6" customHeight="1">
      <c r="A124" s="91" t="s">
        <v>545</v>
      </c>
      <c r="B124" s="92" t="s">
        <v>70</v>
      </c>
      <c r="C124" s="109">
        <v>22</v>
      </c>
      <c r="D124" s="92" t="s">
        <v>212</v>
      </c>
      <c r="E124" s="109">
        <v>18</v>
      </c>
      <c r="F124" s="94" t="s">
        <v>423</v>
      </c>
      <c r="G124" s="23" t="str">
        <f t="shared" si="7"/>
        <v>SPC3B2</v>
      </c>
      <c r="H124" s="23">
        <f t="shared" si="8"/>
        <v>4</v>
      </c>
      <c r="I124" s="24" t="str">
        <f t="shared" si="9"/>
        <v>SCS3B1</v>
      </c>
      <c r="J124" s="24">
        <f t="shared" si="10"/>
        <v>-4</v>
      </c>
      <c r="K124" s="24" t="str">
        <f t="shared" si="11"/>
        <v/>
      </c>
      <c r="L124" s="24" t="str">
        <f t="shared" si="12"/>
        <v/>
      </c>
      <c r="M124" s="21" t="str">
        <f t="shared" si="13"/>
        <v/>
      </c>
    </row>
    <row r="125" spans="1:13" ht="12.6" customHeight="1">
      <c r="A125" s="91" t="s">
        <v>546</v>
      </c>
      <c r="B125" s="92" t="s">
        <v>66</v>
      </c>
      <c r="C125" s="109">
        <v>23</v>
      </c>
      <c r="D125" s="92" t="s">
        <v>362</v>
      </c>
      <c r="E125" s="109">
        <v>4</v>
      </c>
      <c r="F125" s="94" t="s">
        <v>418</v>
      </c>
      <c r="G125" s="23" t="str">
        <f t="shared" si="7"/>
        <v>BRG3B2</v>
      </c>
      <c r="H125" s="23">
        <f t="shared" si="8"/>
        <v>12</v>
      </c>
      <c r="I125" s="24" t="str">
        <f t="shared" si="9"/>
        <v>TRN3B1</v>
      </c>
      <c r="J125" s="24">
        <f t="shared" si="10"/>
        <v>-12</v>
      </c>
      <c r="K125" s="24" t="str">
        <f t="shared" si="11"/>
        <v/>
      </c>
      <c r="L125" s="24" t="str">
        <f t="shared" si="12"/>
        <v/>
      </c>
      <c r="M125" s="21" t="str">
        <f t="shared" si="13"/>
        <v/>
      </c>
    </row>
    <row r="126" spans="1:13" ht="12.6" customHeight="1">
      <c r="A126" s="91" t="s">
        <v>546</v>
      </c>
      <c r="B126" s="92" t="s">
        <v>57</v>
      </c>
      <c r="C126" s="109">
        <v>15</v>
      </c>
      <c r="D126" s="92" t="s">
        <v>268</v>
      </c>
      <c r="E126" s="109">
        <v>18</v>
      </c>
      <c r="F126" s="94" t="s">
        <v>410</v>
      </c>
      <c r="G126" s="23" t="str">
        <f t="shared" si="7"/>
        <v>NDA3B1</v>
      </c>
      <c r="H126" s="23">
        <f t="shared" si="8"/>
        <v>3</v>
      </c>
      <c r="I126" s="24" t="str">
        <f t="shared" si="9"/>
        <v>CTK3B1</v>
      </c>
      <c r="J126" s="24">
        <f t="shared" si="10"/>
        <v>-3</v>
      </c>
      <c r="K126" s="24" t="str">
        <f t="shared" si="11"/>
        <v/>
      </c>
      <c r="L126" s="24" t="str">
        <f t="shared" si="12"/>
        <v/>
      </c>
      <c r="M126" s="21" t="str">
        <f t="shared" si="13"/>
        <v/>
      </c>
    </row>
    <row r="127" spans="1:13" ht="12.6" customHeight="1">
      <c r="A127" s="91" t="s">
        <v>546</v>
      </c>
      <c r="B127" s="92" t="s">
        <v>657</v>
      </c>
      <c r="C127" s="109">
        <v>22</v>
      </c>
      <c r="D127" s="92" t="s">
        <v>60</v>
      </c>
      <c r="E127" s="109">
        <v>14</v>
      </c>
      <c r="F127" s="94" t="s">
        <v>530</v>
      </c>
      <c r="G127" s="23" t="str">
        <f t="shared" si="7"/>
        <v>NDA3B2</v>
      </c>
      <c r="H127" s="23">
        <f t="shared" si="8"/>
        <v>8</v>
      </c>
      <c r="I127" s="24" t="str">
        <f t="shared" si="9"/>
        <v>JOE3B1</v>
      </c>
      <c r="J127" s="24">
        <f t="shared" si="10"/>
        <v>-8</v>
      </c>
      <c r="K127" s="24" t="str">
        <f t="shared" si="11"/>
        <v/>
      </c>
      <c r="L127" s="24" t="str">
        <f t="shared" si="12"/>
        <v/>
      </c>
      <c r="M127" s="21" t="str">
        <f t="shared" si="13"/>
        <v/>
      </c>
    </row>
    <row r="128" spans="1:13" ht="12.6" customHeight="1">
      <c r="A128" s="91" t="s">
        <v>569</v>
      </c>
      <c r="B128" s="92" t="s">
        <v>67</v>
      </c>
      <c r="C128" s="109">
        <v>14</v>
      </c>
      <c r="D128" s="92" t="s">
        <v>59</v>
      </c>
      <c r="E128" s="109">
        <v>7</v>
      </c>
      <c r="F128" s="94" t="s">
        <v>410</v>
      </c>
      <c r="G128" s="23" t="str">
        <f t="shared" si="7"/>
        <v>CTK3B2</v>
      </c>
      <c r="H128" s="23">
        <f t="shared" si="8"/>
        <v>7</v>
      </c>
      <c r="I128" s="24" t="str">
        <f t="shared" si="9"/>
        <v>IHM3B1</v>
      </c>
      <c r="J128" s="24">
        <f t="shared" si="10"/>
        <v>-7</v>
      </c>
      <c r="K128" s="24" t="str">
        <f t="shared" si="11"/>
        <v/>
      </c>
      <c r="L128" s="24" t="str">
        <f t="shared" si="12"/>
        <v/>
      </c>
      <c r="M128" s="21" t="str">
        <f t="shared" si="13"/>
        <v/>
      </c>
    </row>
    <row r="129" spans="1:13" ht="12.6" customHeight="1">
      <c r="A129" s="91" t="s">
        <v>569</v>
      </c>
      <c r="B129" s="92" t="s">
        <v>71</v>
      </c>
      <c r="C129" s="109">
        <v>2</v>
      </c>
      <c r="D129" s="92" t="s">
        <v>64</v>
      </c>
      <c r="E129" s="109">
        <v>18</v>
      </c>
      <c r="F129" s="94" t="s">
        <v>425</v>
      </c>
      <c r="G129" s="23" t="str">
        <f t="shared" si="7"/>
        <v>SPC3B1</v>
      </c>
      <c r="H129" s="23">
        <f t="shared" si="8"/>
        <v>12</v>
      </c>
      <c r="I129" s="24" t="str">
        <f t="shared" si="9"/>
        <v>STM3B2</v>
      </c>
      <c r="J129" s="24">
        <f t="shared" si="10"/>
        <v>-12</v>
      </c>
      <c r="K129" s="24" t="str">
        <f t="shared" si="11"/>
        <v/>
      </c>
      <c r="L129" s="24" t="str">
        <f t="shared" si="12"/>
        <v/>
      </c>
      <c r="M129" s="21" t="str">
        <f t="shared" si="13"/>
        <v/>
      </c>
    </row>
    <row r="130" spans="1:13" ht="12.6" customHeight="1">
      <c r="A130" s="91" t="s">
        <v>603</v>
      </c>
      <c r="B130" s="92" t="s">
        <v>658</v>
      </c>
      <c r="C130" s="109">
        <v>12</v>
      </c>
      <c r="D130" s="92" t="s">
        <v>61</v>
      </c>
      <c r="E130" s="109">
        <v>22</v>
      </c>
      <c r="F130" s="94" t="s">
        <v>419</v>
      </c>
      <c r="G130" s="23" t="str">
        <f t="shared" si="7"/>
        <v>JUD3B1</v>
      </c>
      <c r="H130" s="23">
        <f t="shared" si="8"/>
        <v>10</v>
      </c>
      <c r="I130" s="24" t="str">
        <f t="shared" si="9"/>
        <v>SCS3B2</v>
      </c>
      <c r="J130" s="24">
        <f t="shared" si="10"/>
        <v>-10</v>
      </c>
      <c r="K130" s="24" t="str">
        <f t="shared" si="11"/>
        <v/>
      </c>
      <c r="L130" s="24" t="str">
        <f t="shared" si="12"/>
        <v/>
      </c>
      <c r="M130" s="21" t="str">
        <f t="shared" si="13"/>
        <v/>
      </c>
    </row>
    <row r="131" spans="1:13" ht="12.6" customHeight="1">
      <c r="A131" s="91" t="s">
        <v>500</v>
      </c>
      <c r="B131" s="92" t="s">
        <v>299</v>
      </c>
      <c r="C131" s="109">
        <v>0</v>
      </c>
      <c r="D131" s="92" t="s">
        <v>268</v>
      </c>
      <c r="E131" s="109">
        <v>0</v>
      </c>
      <c r="F131" s="94" t="s">
        <v>447</v>
      </c>
      <c r="G131" s="23" t="str">
        <f t="shared" si="7"/>
        <v/>
      </c>
      <c r="H131" s="23">
        <f t="shared" si="8"/>
        <v>0</v>
      </c>
      <c r="I131" s="24" t="str">
        <f t="shared" si="9"/>
        <v/>
      </c>
      <c r="J131" s="24">
        <f t="shared" si="10"/>
        <v>0</v>
      </c>
      <c r="K131" s="24" t="str">
        <f t="shared" si="11"/>
        <v/>
      </c>
      <c r="L131" s="24" t="str">
        <f t="shared" si="12"/>
        <v/>
      </c>
      <c r="M131" s="21" t="str">
        <f t="shared" si="13"/>
        <v/>
      </c>
    </row>
    <row r="132" spans="1:13" ht="12.6" customHeight="1">
      <c r="A132" s="91" t="s">
        <v>547</v>
      </c>
      <c r="B132" s="92" t="s">
        <v>362</v>
      </c>
      <c r="C132" s="109">
        <v>13</v>
      </c>
      <c r="D132" s="92" t="s">
        <v>657</v>
      </c>
      <c r="E132" s="109">
        <v>19</v>
      </c>
      <c r="F132" s="94" t="s">
        <v>427</v>
      </c>
      <c r="G132" s="23" t="str">
        <f t="shared" si="7"/>
        <v>NDA3B2</v>
      </c>
      <c r="H132" s="23">
        <f t="shared" si="8"/>
        <v>6</v>
      </c>
      <c r="I132" s="24" t="str">
        <f t="shared" si="9"/>
        <v>TRN3B1</v>
      </c>
      <c r="J132" s="24">
        <f t="shared" si="10"/>
        <v>-6</v>
      </c>
      <c r="K132" s="24" t="str">
        <f t="shared" si="11"/>
        <v/>
      </c>
      <c r="L132" s="24" t="str">
        <f t="shared" si="12"/>
        <v/>
      </c>
      <c r="M132" s="21" t="str">
        <f t="shared" si="13"/>
        <v/>
      </c>
    </row>
    <row r="133" spans="1:13" ht="12.6" customHeight="1">
      <c r="A133" s="91" t="s">
        <v>548</v>
      </c>
      <c r="B133" s="92" t="s">
        <v>68</v>
      </c>
      <c r="C133" s="109">
        <v>24</v>
      </c>
      <c r="D133" s="92" t="s">
        <v>659</v>
      </c>
      <c r="E133" s="109">
        <v>14</v>
      </c>
      <c r="F133" s="94" t="s">
        <v>422</v>
      </c>
      <c r="G133" s="23" t="str">
        <f t="shared" si="7"/>
        <v>JUD3B2</v>
      </c>
      <c r="H133" s="23">
        <f t="shared" si="8"/>
        <v>10</v>
      </c>
      <c r="I133" s="24" t="str">
        <f t="shared" si="9"/>
        <v>SPC3B3</v>
      </c>
      <c r="J133" s="24">
        <f t="shared" si="10"/>
        <v>-10</v>
      </c>
      <c r="K133" s="24" t="str">
        <f t="shared" si="11"/>
        <v/>
      </c>
      <c r="L133" s="24" t="str">
        <f t="shared" si="12"/>
        <v/>
      </c>
      <c r="M133" s="21" t="str">
        <f t="shared" si="13"/>
        <v/>
      </c>
    </row>
    <row r="134" spans="1:13" ht="12.6" customHeight="1">
      <c r="A134" s="91" t="s">
        <v>548</v>
      </c>
      <c r="B134" s="92" t="s">
        <v>69</v>
      </c>
      <c r="C134" s="109">
        <v>28</v>
      </c>
      <c r="D134" s="92" t="s">
        <v>63</v>
      </c>
      <c r="E134" s="109">
        <v>19</v>
      </c>
      <c r="F134" s="94" t="s">
        <v>415</v>
      </c>
      <c r="G134" s="23" t="str">
        <f t="shared" si="7"/>
        <v>OLA3B2</v>
      </c>
      <c r="H134" s="23">
        <f t="shared" si="8"/>
        <v>9</v>
      </c>
      <c r="I134" s="24" t="str">
        <f t="shared" si="9"/>
        <v>SJN3B1</v>
      </c>
      <c r="J134" s="24">
        <f t="shared" si="10"/>
        <v>-9</v>
      </c>
      <c r="K134" s="24" t="str">
        <f t="shared" si="11"/>
        <v/>
      </c>
      <c r="L134" s="24" t="str">
        <f t="shared" si="12"/>
        <v/>
      </c>
      <c r="M134" s="21" t="str">
        <f t="shared" si="13"/>
        <v/>
      </c>
    </row>
    <row r="135" spans="1:13" ht="12.6" customHeight="1">
      <c r="A135" s="91" t="s">
        <v>548</v>
      </c>
      <c r="B135" s="92" t="s">
        <v>70</v>
      </c>
      <c r="C135" s="109">
        <v>13</v>
      </c>
      <c r="D135" s="92" t="s">
        <v>361</v>
      </c>
      <c r="E135" s="109">
        <v>28</v>
      </c>
      <c r="F135" s="94" t="s">
        <v>423</v>
      </c>
      <c r="G135" s="23" t="str">
        <f t="shared" si="7"/>
        <v>IHM3B2</v>
      </c>
      <c r="H135" s="23">
        <f t="shared" si="8"/>
        <v>12</v>
      </c>
      <c r="I135" s="24" t="str">
        <f t="shared" si="9"/>
        <v>SPC3B2</v>
      </c>
      <c r="J135" s="24">
        <f t="shared" si="10"/>
        <v>-12</v>
      </c>
      <c r="K135" s="24" t="str">
        <f t="shared" si="11"/>
        <v/>
      </c>
      <c r="L135" s="24" t="str">
        <f t="shared" si="12"/>
        <v/>
      </c>
      <c r="M135" s="21" t="str">
        <f t="shared" si="13"/>
        <v/>
      </c>
    </row>
    <row r="136" spans="1:13" ht="12.6" customHeight="1">
      <c r="A136" s="91" t="s">
        <v>549</v>
      </c>
      <c r="B136" s="92" t="s">
        <v>658</v>
      </c>
      <c r="C136" s="109">
        <v>12</v>
      </c>
      <c r="D136" s="92" t="s">
        <v>62</v>
      </c>
      <c r="E136" s="109">
        <v>26</v>
      </c>
      <c r="F136" s="94" t="s">
        <v>419</v>
      </c>
      <c r="G136" s="23" t="str">
        <f t="shared" si="7"/>
        <v>OLA3B1</v>
      </c>
      <c r="H136" s="23">
        <f t="shared" si="8"/>
        <v>12</v>
      </c>
      <c r="I136" s="24" t="str">
        <f t="shared" si="9"/>
        <v>SCS3B2</v>
      </c>
      <c r="J136" s="24">
        <f t="shared" si="10"/>
        <v>-12</v>
      </c>
      <c r="K136" s="24" t="str">
        <f t="shared" si="11"/>
        <v/>
      </c>
      <c r="L136" s="24" t="str">
        <f t="shared" si="12"/>
        <v/>
      </c>
      <c r="M136" s="21" t="str">
        <f t="shared" si="13"/>
        <v/>
      </c>
    </row>
    <row r="137" spans="1:13" ht="12.6" customHeight="1">
      <c r="A137" s="91" t="s">
        <v>549</v>
      </c>
      <c r="B137" s="92" t="s">
        <v>66</v>
      </c>
      <c r="C137" s="109">
        <v>25</v>
      </c>
      <c r="D137" s="92" t="s">
        <v>57</v>
      </c>
      <c r="E137" s="109">
        <v>6</v>
      </c>
      <c r="F137" s="94" t="s">
        <v>418</v>
      </c>
      <c r="G137" s="23" t="str">
        <f t="shared" si="7"/>
        <v>BRG3B2</v>
      </c>
      <c r="H137" s="23">
        <f t="shared" si="8"/>
        <v>12</v>
      </c>
      <c r="I137" s="24" t="str">
        <f t="shared" si="9"/>
        <v>CTK3B1</v>
      </c>
      <c r="J137" s="24">
        <f t="shared" si="10"/>
        <v>-12</v>
      </c>
      <c r="K137" s="24" t="str">
        <f t="shared" si="11"/>
        <v/>
      </c>
      <c r="L137" s="24" t="str">
        <f t="shared" si="12"/>
        <v/>
      </c>
      <c r="M137" s="21" t="str">
        <f t="shared" si="13"/>
        <v/>
      </c>
    </row>
    <row r="138" spans="1:13" ht="12.6" customHeight="1">
      <c r="A138" s="91" t="s">
        <v>549</v>
      </c>
      <c r="B138" s="92" t="s">
        <v>58</v>
      </c>
      <c r="C138" s="109">
        <v>15</v>
      </c>
      <c r="D138" s="92" t="s">
        <v>64</v>
      </c>
      <c r="E138" s="109">
        <v>6</v>
      </c>
      <c r="F138" s="94" t="s">
        <v>413</v>
      </c>
      <c r="G138" s="23" t="str">
        <f t="shared" si="7"/>
        <v>HSP3B1</v>
      </c>
      <c r="H138" s="23">
        <f t="shared" si="8"/>
        <v>9</v>
      </c>
      <c r="I138" s="24" t="str">
        <f t="shared" si="9"/>
        <v>SPC3B1</v>
      </c>
      <c r="J138" s="24">
        <f t="shared" si="10"/>
        <v>-9</v>
      </c>
      <c r="K138" s="24" t="str">
        <f t="shared" si="11"/>
        <v/>
      </c>
      <c r="L138" s="24" t="str">
        <f t="shared" si="12"/>
        <v/>
      </c>
      <c r="M138" s="21" t="str">
        <f t="shared" si="13"/>
        <v/>
      </c>
    </row>
    <row r="139" spans="1:13" ht="12.6" customHeight="1">
      <c r="A139" s="91" t="s">
        <v>549</v>
      </c>
      <c r="B139" s="92" t="s">
        <v>60</v>
      </c>
      <c r="C139" s="109">
        <v>4</v>
      </c>
      <c r="D139" s="92" t="s">
        <v>56</v>
      </c>
      <c r="E139" s="109">
        <v>20</v>
      </c>
      <c r="F139" s="94" t="s">
        <v>421</v>
      </c>
      <c r="G139" s="23" t="str">
        <f t="shared" si="7"/>
        <v>BRG3B1</v>
      </c>
      <c r="H139" s="23">
        <f t="shared" si="8"/>
        <v>12</v>
      </c>
      <c r="I139" s="24" t="str">
        <f t="shared" si="9"/>
        <v>JOE3B1</v>
      </c>
      <c r="J139" s="24">
        <f t="shared" si="10"/>
        <v>-12</v>
      </c>
      <c r="K139" s="24" t="str">
        <f t="shared" si="11"/>
        <v/>
      </c>
      <c r="L139" s="24" t="str">
        <f t="shared" si="12"/>
        <v/>
      </c>
      <c r="M139" s="21" t="str">
        <f t="shared" si="13"/>
        <v/>
      </c>
    </row>
    <row r="140" spans="1:13" ht="12.6" customHeight="1">
      <c r="A140" s="91" t="s">
        <v>549</v>
      </c>
      <c r="B140" s="92" t="s">
        <v>65</v>
      </c>
      <c r="C140" s="109">
        <v>16</v>
      </c>
      <c r="D140" s="92" t="s">
        <v>61</v>
      </c>
      <c r="E140" s="109">
        <v>22</v>
      </c>
      <c r="F140" s="94" t="s">
        <v>425</v>
      </c>
      <c r="G140" s="23" t="str">
        <f t="shared" si="7"/>
        <v>JUD3B1</v>
      </c>
      <c r="H140" s="23">
        <f t="shared" si="8"/>
        <v>6</v>
      </c>
      <c r="I140" s="24" t="str">
        <f t="shared" si="9"/>
        <v>STM3B1</v>
      </c>
      <c r="J140" s="24">
        <f t="shared" si="10"/>
        <v>-6</v>
      </c>
      <c r="K140" s="24" t="str">
        <f t="shared" si="11"/>
        <v/>
      </c>
      <c r="L140" s="24" t="str">
        <f t="shared" si="12"/>
        <v/>
      </c>
      <c r="M140" s="21" t="str">
        <f t="shared" si="13"/>
        <v/>
      </c>
    </row>
    <row r="141" spans="1:13" ht="12.6" customHeight="1">
      <c r="A141" s="91" t="s">
        <v>501</v>
      </c>
      <c r="B141" s="92" t="s">
        <v>212</v>
      </c>
      <c r="C141" s="109">
        <v>13</v>
      </c>
      <c r="D141" s="92" t="s">
        <v>67</v>
      </c>
      <c r="E141" s="109">
        <v>27</v>
      </c>
      <c r="F141" s="94" t="s">
        <v>419</v>
      </c>
      <c r="G141" s="23" t="str">
        <f t="shared" si="7"/>
        <v>CTK3B2</v>
      </c>
      <c r="H141" s="23">
        <f t="shared" si="8"/>
        <v>12</v>
      </c>
      <c r="I141" s="24" t="str">
        <f t="shared" si="9"/>
        <v>SCS3B1</v>
      </c>
      <c r="J141" s="24">
        <f t="shared" si="10"/>
        <v>-12</v>
      </c>
      <c r="K141" s="24" t="str">
        <f t="shared" si="11"/>
        <v/>
      </c>
      <c r="L141" s="24" t="str">
        <f t="shared" si="12"/>
        <v/>
      </c>
      <c r="M141" s="21" t="str">
        <f t="shared" si="13"/>
        <v/>
      </c>
    </row>
    <row r="142" spans="1:13" ht="12.6" customHeight="1">
      <c r="A142" s="91" t="s">
        <v>571</v>
      </c>
      <c r="B142" s="92" t="s">
        <v>59</v>
      </c>
      <c r="C142" s="109">
        <v>13</v>
      </c>
      <c r="D142" s="92" t="s">
        <v>71</v>
      </c>
      <c r="E142" s="109">
        <v>8</v>
      </c>
      <c r="F142" s="94" t="s">
        <v>414</v>
      </c>
      <c r="G142" s="23" t="str">
        <f t="shared" si="7"/>
        <v>IHM3B1</v>
      </c>
      <c r="H142" s="23">
        <f t="shared" si="8"/>
        <v>5</v>
      </c>
      <c r="I142" s="24" t="str">
        <f t="shared" si="9"/>
        <v>STM3B2</v>
      </c>
      <c r="J142" s="24">
        <f t="shared" si="10"/>
        <v>-5</v>
      </c>
      <c r="K142" s="24" t="str">
        <f t="shared" si="11"/>
        <v/>
      </c>
      <c r="L142" s="24" t="str">
        <f t="shared" si="12"/>
        <v/>
      </c>
      <c r="M142" s="21" t="str">
        <f t="shared" si="13"/>
        <v/>
      </c>
    </row>
    <row r="143" spans="1:13" ht="12.6" customHeight="1">
      <c r="A143" s="91" t="s">
        <v>507</v>
      </c>
      <c r="B143" s="92" t="s">
        <v>299</v>
      </c>
      <c r="C143" s="109">
        <v>0</v>
      </c>
      <c r="D143" s="92" t="s">
        <v>66</v>
      </c>
      <c r="E143" s="109">
        <v>0</v>
      </c>
      <c r="F143" s="94" t="s">
        <v>447</v>
      </c>
      <c r="G143" s="23" t="str">
        <f t="shared" si="7"/>
        <v/>
      </c>
      <c r="H143" s="23">
        <f t="shared" si="8"/>
        <v>0</v>
      </c>
      <c r="I143" s="24" t="str">
        <f t="shared" si="9"/>
        <v/>
      </c>
      <c r="J143" s="24">
        <f t="shared" si="10"/>
        <v>0</v>
      </c>
      <c r="K143" s="24" t="str">
        <f t="shared" si="11"/>
        <v/>
      </c>
      <c r="L143" s="24" t="str">
        <f t="shared" si="12"/>
        <v/>
      </c>
      <c r="M143" s="21" t="str">
        <f t="shared" si="13"/>
        <v/>
      </c>
    </row>
    <row r="144" spans="1:13" ht="12.6" customHeight="1">
      <c r="A144" s="91" t="s">
        <v>550</v>
      </c>
      <c r="B144" s="92" t="s">
        <v>67</v>
      </c>
      <c r="C144" s="109">
        <v>23</v>
      </c>
      <c r="D144" s="92" t="s">
        <v>71</v>
      </c>
      <c r="E144" s="109">
        <v>1</v>
      </c>
      <c r="F144" s="94" t="s">
        <v>410</v>
      </c>
      <c r="G144" s="23" t="str">
        <f t="shared" si="7"/>
        <v>CTK3B2</v>
      </c>
      <c r="H144" s="23">
        <f t="shared" si="8"/>
        <v>12</v>
      </c>
      <c r="I144" s="24" t="str">
        <f t="shared" si="9"/>
        <v>STM3B2</v>
      </c>
      <c r="J144" s="24">
        <f t="shared" si="10"/>
        <v>-12</v>
      </c>
      <c r="K144" s="24" t="str">
        <f t="shared" si="11"/>
        <v/>
      </c>
      <c r="L144" s="24" t="str">
        <f t="shared" si="12"/>
        <v/>
      </c>
      <c r="M144" s="21" t="str">
        <f t="shared" si="13"/>
        <v/>
      </c>
    </row>
    <row r="145" spans="1:13" ht="12.6" customHeight="1">
      <c r="A145" s="91" t="s">
        <v>550</v>
      </c>
      <c r="B145" s="92" t="s">
        <v>62</v>
      </c>
      <c r="C145" s="109">
        <v>15</v>
      </c>
      <c r="D145" s="92" t="s">
        <v>65</v>
      </c>
      <c r="E145" s="109">
        <v>16</v>
      </c>
      <c r="F145" s="94" t="s">
        <v>415</v>
      </c>
      <c r="G145" s="23" t="str">
        <f t="shared" si="7"/>
        <v>STM3B1</v>
      </c>
      <c r="H145" s="23">
        <f t="shared" si="8"/>
        <v>1</v>
      </c>
      <c r="I145" s="24" t="str">
        <f t="shared" si="9"/>
        <v>OLA3B1</v>
      </c>
      <c r="J145" s="24">
        <f t="shared" si="10"/>
        <v>-1</v>
      </c>
      <c r="K145" s="24" t="str">
        <f t="shared" si="11"/>
        <v/>
      </c>
      <c r="L145" s="24" t="str">
        <f t="shared" si="12"/>
        <v/>
      </c>
      <c r="M145" s="21" t="str">
        <f t="shared" si="13"/>
        <v/>
      </c>
    </row>
    <row r="146" spans="1:13" ht="12.6" customHeight="1">
      <c r="A146" s="91" t="s">
        <v>551</v>
      </c>
      <c r="B146" s="92" t="s">
        <v>57</v>
      </c>
      <c r="C146" s="109">
        <v>14</v>
      </c>
      <c r="D146" s="92" t="s">
        <v>657</v>
      </c>
      <c r="E146" s="109">
        <v>11</v>
      </c>
      <c r="F146" s="94" t="s">
        <v>410</v>
      </c>
      <c r="G146" s="23" t="str">
        <f t="shared" si="7"/>
        <v>CTK3B1</v>
      </c>
      <c r="H146" s="23">
        <f t="shared" si="8"/>
        <v>3</v>
      </c>
      <c r="I146" s="24" t="str">
        <f t="shared" si="9"/>
        <v>NDA3B2</v>
      </c>
      <c r="J146" s="24">
        <f t="shared" si="10"/>
        <v>-3</v>
      </c>
      <c r="K146" s="24" t="str">
        <f t="shared" si="11"/>
        <v/>
      </c>
      <c r="L146" s="24" t="str">
        <f t="shared" si="12"/>
        <v/>
      </c>
      <c r="M146" s="21" t="str">
        <f t="shared" si="13"/>
        <v/>
      </c>
    </row>
    <row r="147" spans="1:13" ht="12.6" customHeight="1">
      <c r="A147" s="91" t="s">
        <v>551</v>
      </c>
      <c r="B147" s="92" t="s">
        <v>59</v>
      </c>
      <c r="C147" s="109">
        <v>10</v>
      </c>
      <c r="D147" s="92" t="s">
        <v>58</v>
      </c>
      <c r="E147" s="109">
        <v>18</v>
      </c>
      <c r="F147" s="94" t="s">
        <v>414</v>
      </c>
      <c r="G147" s="23" t="str">
        <f t="shared" si="7"/>
        <v>HSP3B1</v>
      </c>
      <c r="H147" s="23">
        <f t="shared" si="8"/>
        <v>8</v>
      </c>
      <c r="I147" s="24" t="str">
        <f t="shared" si="9"/>
        <v>IHM3B1</v>
      </c>
      <c r="J147" s="24">
        <f t="shared" si="10"/>
        <v>-8</v>
      </c>
      <c r="K147" s="24" t="str">
        <f t="shared" si="11"/>
        <v/>
      </c>
      <c r="L147" s="24" t="str">
        <f t="shared" si="12"/>
        <v/>
      </c>
      <c r="M147" s="21" t="str">
        <f t="shared" si="13"/>
        <v/>
      </c>
    </row>
    <row r="148" spans="1:13" ht="12.6" customHeight="1">
      <c r="A148" s="91" t="s">
        <v>551</v>
      </c>
      <c r="B148" s="92" t="s">
        <v>60</v>
      </c>
      <c r="C148" s="109">
        <v>10</v>
      </c>
      <c r="D148" s="92" t="s">
        <v>61</v>
      </c>
      <c r="E148" s="109">
        <v>16</v>
      </c>
      <c r="F148" s="94" t="s">
        <v>421</v>
      </c>
      <c r="G148" s="23" t="str">
        <f t="shared" si="7"/>
        <v>JUD3B1</v>
      </c>
      <c r="H148" s="23">
        <f t="shared" si="8"/>
        <v>6</v>
      </c>
      <c r="I148" s="24" t="str">
        <f t="shared" si="9"/>
        <v>JOE3B1</v>
      </c>
      <c r="J148" s="24">
        <f t="shared" si="10"/>
        <v>-6</v>
      </c>
      <c r="K148" s="24" t="str">
        <f t="shared" si="11"/>
        <v/>
      </c>
      <c r="L148" s="24" t="str">
        <f t="shared" si="12"/>
        <v/>
      </c>
      <c r="M148" s="21" t="str">
        <f t="shared" si="13"/>
        <v/>
      </c>
    </row>
    <row r="149" spans="1:13" ht="12.6" customHeight="1">
      <c r="A149" s="91" t="s">
        <v>551</v>
      </c>
      <c r="B149" s="92" t="s">
        <v>63</v>
      </c>
      <c r="C149" s="109">
        <v>21</v>
      </c>
      <c r="D149" s="92" t="s">
        <v>659</v>
      </c>
      <c r="E149" s="109">
        <v>10</v>
      </c>
      <c r="F149" s="94" t="s">
        <v>420</v>
      </c>
      <c r="G149" s="23" t="str">
        <f t="shared" si="7"/>
        <v>SJN3B1</v>
      </c>
      <c r="H149" s="23">
        <f t="shared" si="8"/>
        <v>11</v>
      </c>
      <c r="I149" s="24" t="str">
        <f t="shared" si="9"/>
        <v>SPC3B3</v>
      </c>
      <c r="J149" s="24">
        <f t="shared" si="10"/>
        <v>-11</v>
      </c>
      <c r="K149" s="24" t="str">
        <f t="shared" si="11"/>
        <v/>
      </c>
      <c r="L149" s="24" t="str">
        <f t="shared" si="12"/>
        <v/>
      </c>
      <c r="M149" s="21" t="str">
        <f t="shared" si="13"/>
        <v/>
      </c>
    </row>
    <row r="150" spans="1:13" ht="12.6" customHeight="1">
      <c r="A150" s="91" t="s">
        <v>552</v>
      </c>
      <c r="B150" s="92" t="s">
        <v>361</v>
      </c>
      <c r="C150" s="109">
        <v>10</v>
      </c>
      <c r="D150" s="92" t="s">
        <v>212</v>
      </c>
      <c r="E150" s="109">
        <v>12</v>
      </c>
      <c r="F150" s="94" t="s">
        <v>414</v>
      </c>
      <c r="G150" s="23" t="str">
        <f t="shared" si="7"/>
        <v>SCS3B1</v>
      </c>
      <c r="H150" s="23">
        <f t="shared" si="8"/>
        <v>2</v>
      </c>
      <c r="I150" s="24" t="str">
        <f t="shared" si="9"/>
        <v>IHM3B2</v>
      </c>
      <c r="J150" s="24">
        <f t="shared" si="10"/>
        <v>-2</v>
      </c>
      <c r="K150" s="24" t="str">
        <f t="shared" si="11"/>
        <v/>
      </c>
      <c r="L150" s="24" t="str">
        <f t="shared" si="12"/>
        <v/>
      </c>
      <c r="M150" s="21" t="str">
        <f t="shared" si="13"/>
        <v/>
      </c>
    </row>
    <row r="151" spans="1:13" ht="12.6" customHeight="1">
      <c r="A151" s="91" t="s">
        <v>508</v>
      </c>
      <c r="B151" s="92" t="s">
        <v>268</v>
      </c>
      <c r="C151" s="109">
        <v>18</v>
      </c>
      <c r="D151" s="92" t="s">
        <v>68</v>
      </c>
      <c r="E151" s="109">
        <v>16</v>
      </c>
      <c r="F151" s="94" t="s">
        <v>530</v>
      </c>
      <c r="G151" s="23" t="str">
        <f t="shared" si="7"/>
        <v>NDA3B1</v>
      </c>
      <c r="H151" s="23">
        <f t="shared" si="8"/>
        <v>2</v>
      </c>
      <c r="I151" s="24" t="str">
        <f t="shared" si="9"/>
        <v>JUD3B2</v>
      </c>
      <c r="J151" s="24">
        <f t="shared" si="10"/>
        <v>-2</v>
      </c>
      <c r="K151" s="24" t="str">
        <f t="shared" si="11"/>
        <v/>
      </c>
      <c r="L151" s="24" t="str">
        <f t="shared" si="12"/>
        <v/>
      </c>
      <c r="M151" s="21" t="str">
        <f t="shared" si="13"/>
        <v/>
      </c>
    </row>
    <row r="152" spans="1:13" ht="12.6" customHeight="1">
      <c r="A152" s="91" t="s">
        <v>660</v>
      </c>
      <c r="B152" s="92" t="s">
        <v>70</v>
      </c>
      <c r="C152" s="109">
        <v>2</v>
      </c>
      <c r="D152" s="92" t="s">
        <v>69</v>
      </c>
      <c r="E152" s="109">
        <v>31</v>
      </c>
      <c r="F152" s="94" t="s">
        <v>418</v>
      </c>
      <c r="G152" s="23" t="str">
        <f t="shared" si="7"/>
        <v>OLA3B2</v>
      </c>
      <c r="H152" s="23">
        <f t="shared" si="8"/>
        <v>12</v>
      </c>
      <c r="I152" s="24" t="str">
        <f t="shared" si="9"/>
        <v>SPC3B2</v>
      </c>
      <c r="J152" s="24">
        <f t="shared" si="10"/>
        <v>-12</v>
      </c>
      <c r="K152" s="24" t="str">
        <f t="shared" si="11"/>
        <v/>
      </c>
      <c r="L152" s="24" t="str">
        <f t="shared" si="12"/>
        <v/>
      </c>
      <c r="M152" s="21" t="str">
        <f t="shared" si="13"/>
        <v/>
      </c>
    </row>
    <row r="153" spans="1:13" ht="12.6" customHeight="1">
      <c r="A153" s="91" t="s">
        <v>661</v>
      </c>
      <c r="B153" s="92" t="s">
        <v>64</v>
      </c>
      <c r="C153" s="109">
        <v>19</v>
      </c>
      <c r="D153" s="92" t="s">
        <v>658</v>
      </c>
      <c r="E153" s="109">
        <v>4</v>
      </c>
      <c r="F153" s="94" t="s">
        <v>418</v>
      </c>
      <c r="G153" s="23" t="str">
        <f t="shared" si="7"/>
        <v>SPC3B1</v>
      </c>
      <c r="H153" s="23">
        <f t="shared" si="8"/>
        <v>12</v>
      </c>
      <c r="I153" s="24" t="str">
        <f t="shared" si="9"/>
        <v>SCS3B2</v>
      </c>
      <c r="J153" s="24">
        <f t="shared" si="10"/>
        <v>-12</v>
      </c>
      <c r="K153" s="24" t="str">
        <f t="shared" si="11"/>
        <v/>
      </c>
      <c r="L153" s="24" t="str">
        <f t="shared" si="12"/>
        <v/>
      </c>
      <c r="M153" s="21" t="str">
        <f t="shared" si="13"/>
        <v/>
      </c>
    </row>
    <row r="154" spans="1:13" ht="12.6" customHeight="1">
      <c r="A154" s="91" t="s">
        <v>514</v>
      </c>
      <c r="B154" s="92" t="s">
        <v>56</v>
      </c>
      <c r="C154" s="109">
        <v>12</v>
      </c>
      <c r="D154" s="92" t="s">
        <v>362</v>
      </c>
      <c r="E154" s="109">
        <v>0</v>
      </c>
      <c r="F154" s="94" t="s">
        <v>418</v>
      </c>
      <c r="G154" s="23" t="str">
        <f t="shared" si="7"/>
        <v>BRG3B1</v>
      </c>
      <c r="H154" s="23">
        <f t="shared" si="8"/>
        <v>12</v>
      </c>
      <c r="I154" s="24" t="str">
        <f t="shared" si="9"/>
        <v>TRN3B1</v>
      </c>
      <c r="J154" s="24">
        <f t="shared" si="10"/>
        <v>-12</v>
      </c>
      <c r="K154" s="24" t="str">
        <f t="shared" si="11"/>
        <v/>
      </c>
      <c r="L154" s="24" t="str">
        <f t="shared" si="12"/>
        <v/>
      </c>
      <c r="M154" s="21" t="str">
        <f t="shared" si="13"/>
        <v>TRN3B1</v>
      </c>
    </row>
  </sheetData>
  <sortState ref="C9:L31">
    <sortCondition descending="1" ref="D9:D31"/>
    <sortCondition ref="E9:E31"/>
    <sortCondition descending="1" ref="J9:J31"/>
  </sortState>
  <phoneticPr fontId="0" type="noConversion"/>
  <pageMargins left="0.75" right="0.75" top="1" bottom="1" header="0.5" footer="0.5"/>
  <pageSetup scale="46" orientation="portrait" r:id="rId1"/>
  <headerFooter alignWithMargins="0"/>
  <rowBreaks count="2" manualBreakCount="2">
    <brk id="56" max="16383" man="1"/>
    <brk id="118" max="16383" man="1"/>
  </rowBreaks>
  <drawing r:id="rId2"/>
</worksheet>
</file>

<file path=xl/worksheets/sheet24.xml><?xml version="1.0" encoding="utf-8"?>
<worksheet xmlns="http://schemas.openxmlformats.org/spreadsheetml/2006/main" xmlns:r="http://schemas.openxmlformats.org/officeDocument/2006/relationships">
  <dimension ref="A1:DD95"/>
  <sheetViews>
    <sheetView zoomScale="90" zoomScaleNormal="90" zoomScaleSheetLayoutView="80" workbookViewId="0">
      <selection activeCell="A7" sqref="A7"/>
    </sheetView>
  </sheetViews>
  <sheetFormatPr defaultColWidth="9.109375" defaultRowHeight="11.4"/>
  <cols>
    <col min="1" max="1" width="24.44140625" style="2" customWidth="1"/>
    <col min="2" max="2" width="8.33203125" style="2" customWidth="1"/>
    <col min="3" max="3" width="8.5546875" style="2" bestFit="1" customWidth="1"/>
    <col min="4" max="9" width="10.109375" style="2" customWidth="1"/>
    <col min="10" max="10" width="12.5546875" style="2" bestFit="1" customWidth="1"/>
    <col min="11" max="12" width="9.109375" style="2"/>
    <col min="13" max="13" width="9.44140625" style="2" bestFit="1" customWidth="1"/>
    <col min="14" max="15" width="4.6640625" style="2" customWidth="1"/>
    <col min="16" max="16384" width="9.109375" style="2"/>
  </cols>
  <sheetData>
    <row r="1" spans="1:15" ht="12.6" customHeight="1"/>
    <row r="2" spans="1:15" ht="12.6" customHeight="1"/>
    <row r="3" spans="1:15" ht="12.6" customHeight="1"/>
    <row r="4" spans="1:15" s="1" customFormat="1" ht="12.6" customHeight="1"/>
    <row r="5" spans="1:15" s="1" customFormat="1" ht="12.6" customHeight="1">
      <c r="A5" s="1" t="s">
        <v>55</v>
      </c>
    </row>
    <row r="6" spans="1:15" s="1" customFormat="1" ht="12.6" customHeight="1">
      <c r="A6" s="1" t="str">
        <f>'8B Standings'!A6</f>
        <v>2012-2013 Season</v>
      </c>
    </row>
    <row r="7" spans="1:15" ht="11.4" customHeight="1"/>
    <row r="8" spans="1:15" ht="12.6" customHeight="1">
      <c r="B8" s="26" t="s">
        <v>138</v>
      </c>
      <c r="C8" s="26" t="s">
        <v>139</v>
      </c>
      <c r="D8" s="26" t="s">
        <v>140</v>
      </c>
      <c r="E8" s="26" t="s">
        <v>141</v>
      </c>
      <c r="F8" s="26" t="s">
        <v>142</v>
      </c>
      <c r="G8" s="26" t="s">
        <v>143</v>
      </c>
      <c r="H8" s="26" t="s">
        <v>144</v>
      </c>
      <c r="I8" s="26" t="s">
        <v>145</v>
      </c>
      <c r="J8" s="26" t="s">
        <v>223</v>
      </c>
      <c r="K8" s="26" t="s">
        <v>146</v>
      </c>
      <c r="L8" s="26" t="s">
        <v>124</v>
      </c>
      <c r="N8" s="1" t="s">
        <v>300</v>
      </c>
      <c r="O8" s="1"/>
    </row>
    <row r="9" spans="1:15" ht="12.6" customHeight="1">
      <c r="B9" s="21">
        <v>1</v>
      </c>
      <c r="C9" s="92" t="s">
        <v>521</v>
      </c>
      <c r="D9" s="21">
        <f>COUNTIF($G$26:$G$95,C9)</f>
        <v>10</v>
      </c>
      <c r="E9" s="21">
        <f>COUNTIF($I$26:$I$95,C9)</f>
        <v>0</v>
      </c>
      <c r="F9" s="84">
        <f>SUM(COUNTIF($K$26:$K$95,C9)+COUNTIF($L$26:$L$95,C9))</f>
        <v>0</v>
      </c>
      <c r="G9" s="21">
        <f>SUM((D9*2)+(F9))</f>
        <v>20</v>
      </c>
      <c r="H9" s="21">
        <f>SUM(SUMIF($B$26:$B$95,C9,$C$26:$C$95)+SUMIF($D$26:$D$95,C9,$E$26:$E$95))</f>
        <v>245</v>
      </c>
      <c r="I9" s="21">
        <f>SUM(SUMIF($B$26:$B$95,C9,$E$26:$E$95)+SUMIF($D$26:$D$95,C9,$C$26:$C$95))</f>
        <v>37</v>
      </c>
      <c r="J9" s="85">
        <f>SUM(SUMIF($G$26:$G$95,C9,$H$26:$H$95)+SUMIF($I$26:$I$95,C9,$J$26:$J$95))</f>
        <v>112</v>
      </c>
      <c r="K9" s="86">
        <f>SUM((D9/SUM(D9+E9+F9))/100)</f>
        <v>0.01</v>
      </c>
      <c r="L9" s="21">
        <f>COUNTIF($M$26:$M$95,C9)</f>
        <v>0</v>
      </c>
      <c r="O9" s="2" t="s">
        <v>553</v>
      </c>
    </row>
    <row r="10" spans="1:15" ht="12.6" customHeight="1">
      <c r="B10" s="21">
        <v>2</v>
      </c>
      <c r="C10" s="92" t="s">
        <v>275</v>
      </c>
      <c r="D10" s="21">
        <f>COUNTIF($G$26:$G$95,C10)</f>
        <v>9</v>
      </c>
      <c r="E10" s="21">
        <f>COUNTIF($I$26:$I$95,C10)</f>
        <v>1</v>
      </c>
      <c r="F10" s="84">
        <f>SUM(COUNTIF($K$26:$K$95,C10)+COUNTIF($L$26:$L$95,C10))</f>
        <v>0</v>
      </c>
      <c r="G10" s="21">
        <f>SUM((D10*2)+(F10))</f>
        <v>18</v>
      </c>
      <c r="H10" s="21">
        <f>SUM(SUMIF($B$26:$B$95,C10,$C$26:$C$95)+SUMIF($D$26:$D$95,C10,$E$26:$E$95))</f>
        <v>197</v>
      </c>
      <c r="I10" s="21">
        <f>SUM(SUMIF($B$26:$B$95,C10,$E$26:$E$95)+SUMIF($D$26:$D$95,C10,$C$26:$C$95))</f>
        <v>35</v>
      </c>
      <c r="J10" s="85">
        <f>SUM(SUMIF($G$26:$G$95,C10,$H$26:$H$95)+SUMIF($I$26:$I$95,C10,$J$26:$J$95))</f>
        <v>99</v>
      </c>
      <c r="K10" s="86">
        <f>SUM((D10/SUM(D10+E10+F10))/100)</f>
        <v>9.0000000000000011E-3</v>
      </c>
      <c r="L10" s="21">
        <f>COUNTIF($M$26:$M$95,C10)</f>
        <v>0</v>
      </c>
      <c r="O10" s="2" t="s">
        <v>398</v>
      </c>
    </row>
    <row r="11" spans="1:15" ht="12.6" customHeight="1">
      <c r="B11" s="21">
        <v>3</v>
      </c>
      <c r="C11" s="92" t="s">
        <v>270</v>
      </c>
      <c r="D11" s="21">
        <f>COUNTIF($G$26:$G$95,C11)</f>
        <v>8</v>
      </c>
      <c r="E11" s="21">
        <f>COUNTIF($I$26:$I$95,C11)</f>
        <v>2</v>
      </c>
      <c r="F11" s="84">
        <f>SUM(COUNTIF($K$26:$K$95,C11)+COUNTIF($L$26:$L$95,C11))</f>
        <v>0</v>
      </c>
      <c r="G11" s="21">
        <f>SUM((D11*2)+(F11))</f>
        <v>16</v>
      </c>
      <c r="H11" s="21">
        <f>SUM(SUMIF($B$26:$B$95,C11,$C$26:$C$95)+SUMIF($D$26:$D$95,C11,$E$26:$E$95))</f>
        <v>135</v>
      </c>
      <c r="I11" s="21">
        <f>SUM(SUMIF($B$26:$B$95,C11,$E$26:$E$95)+SUMIF($D$26:$D$95,C11,$C$26:$C$95))</f>
        <v>67</v>
      </c>
      <c r="J11" s="85">
        <f>SUM(SUMIF($G$26:$G$95,C11,$H$26:$H$95)+SUMIF($I$26:$I$95,C11,$J$26:$J$95))</f>
        <v>56</v>
      </c>
      <c r="K11" s="86">
        <f>SUM((D11/SUM(D11+E11+F11))/100)</f>
        <v>8.0000000000000002E-3</v>
      </c>
      <c r="L11" s="21">
        <f>COUNTIF($M$26:$M$95,C11)</f>
        <v>0</v>
      </c>
      <c r="N11" s="1"/>
      <c r="O11" s="1"/>
    </row>
    <row r="12" spans="1:15" ht="12.6" customHeight="1">
      <c r="B12" s="21">
        <v>4</v>
      </c>
      <c r="C12" s="92" t="s">
        <v>85</v>
      </c>
      <c r="D12" s="21">
        <f>COUNTIF($G$26:$G$95,C12)</f>
        <v>8</v>
      </c>
      <c r="E12" s="21">
        <f>COUNTIF($I$26:$I$95,C12)</f>
        <v>2</v>
      </c>
      <c r="F12" s="84">
        <f>SUM(COUNTIF($K$26:$K$95,C12)+COUNTIF($L$26:$L$95,C12))</f>
        <v>0</v>
      </c>
      <c r="G12" s="21">
        <f>SUM((D12*2)+(F12))</f>
        <v>16</v>
      </c>
      <c r="H12" s="21">
        <f>SUM(SUMIF($B$26:$B$95,C12,$C$26:$C$95)+SUMIF($D$26:$D$95,C12,$E$26:$E$95))</f>
        <v>142</v>
      </c>
      <c r="I12" s="21">
        <f>SUM(SUMIF($B$26:$B$95,C12,$E$26:$E$95)+SUMIF($D$26:$D$95,C12,$C$26:$C$95))</f>
        <v>85</v>
      </c>
      <c r="J12" s="85">
        <f>SUM(SUMIF($G$26:$G$95,C12,$H$26:$H$95)+SUMIF($I$26:$I$95,C12,$J$26:$J$95))</f>
        <v>41</v>
      </c>
      <c r="K12" s="86">
        <f>SUM((D12/SUM(D12+E12+F12))/100)</f>
        <v>8.0000000000000002E-3</v>
      </c>
      <c r="L12" s="21">
        <f>COUNTIF($M$26:$M$95,C12)</f>
        <v>0</v>
      </c>
      <c r="N12" s="1" t="s">
        <v>304</v>
      </c>
      <c r="O12" s="1"/>
    </row>
    <row r="13" spans="1:15" ht="12.6" customHeight="1">
      <c r="B13" s="21">
        <v>5</v>
      </c>
      <c r="C13" s="92" t="s">
        <v>89</v>
      </c>
      <c r="D13" s="21">
        <f>COUNTIF($G$26:$G$95,C13)</f>
        <v>6</v>
      </c>
      <c r="E13" s="21">
        <f>COUNTIF($I$26:$I$95,C13)</f>
        <v>4</v>
      </c>
      <c r="F13" s="84">
        <f>SUM(COUNTIF($K$26:$K$95,C13)+COUNTIF($L$26:$L$95,C13))</f>
        <v>0</v>
      </c>
      <c r="G13" s="21">
        <f>SUM((D13*2)+(F13))</f>
        <v>12</v>
      </c>
      <c r="H13" s="21">
        <f>SUM(SUMIF($B$26:$B$95,C13,$C$26:$C$95)+SUMIF($D$26:$D$95,C13,$E$26:$E$95))</f>
        <v>128</v>
      </c>
      <c r="I13" s="21">
        <f>SUM(SUMIF($B$26:$B$95,C13,$E$26:$E$95)+SUMIF($D$26:$D$95,C13,$C$26:$C$95))</f>
        <v>87</v>
      </c>
      <c r="J13" s="85">
        <f>SUM(SUMIF($G$26:$G$95,C13,$H$26:$H$95)+SUMIF($I$26:$I$95,C13,$J$26:$J$95))</f>
        <v>36</v>
      </c>
      <c r="K13" s="86">
        <f>SUM((D13/SUM(D13+E13+F13))/100)</f>
        <v>6.0000000000000001E-3</v>
      </c>
      <c r="L13" s="21">
        <f>COUNTIF($M$26:$M$95,C13)</f>
        <v>0</v>
      </c>
      <c r="O13" s="2" t="s">
        <v>664</v>
      </c>
    </row>
    <row r="14" spans="1:15" ht="12.6" customHeight="1">
      <c r="B14" s="21">
        <v>6</v>
      </c>
      <c r="C14" s="92" t="s">
        <v>86</v>
      </c>
      <c r="D14" s="21">
        <f>COUNTIF($G$26:$G$95,C14)</f>
        <v>6</v>
      </c>
      <c r="E14" s="21">
        <f>COUNTIF($I$26:$I$95,C14)</f>
        <v>4</v>
      </c>
      <c r="F14" s="84">
        <f>SUM(COUNTIF($K$26:$K$95,C14)+COUNTIF($L$26:$L$95,C14))</f>
        <v>0</v>
      </c>
      <c r="G14" s="21">
        <f>SUM((D14*2)+(F14))</f>
        <v>12</v>
      </c>
      <c r="H14" s="21">
        <f>SUM(SUMIF($B$26:$B$95,C14,$C$26:$C$95)+SUMIF($D$26:$D$95,C14,$E$26:$E$95))</f>
        <v>96</v>
      </c>
      <c r="I14" s="21">
        <f>SUM(SUMIF($B$26:$B$95,C14,$E$26:$E$95)+SUMIF($D$26:$D$95,C14,$C$26:$C$95))</f>
        <v>108</v>
      </c>
      <c r="J14" s="85">
        <f>SUM(SUMIF($G$26:$G$95,C14,$H$26:$H$95)+SUMIF($I$26:$I$95,C14,$J$26:$J$95))</f>
        <v>-6</v>
      </c>
      <c r="K14" s="86">
        <f>SUM((D14/SUM(D14+E14+F14))/100)</f>
        <v>6.0000000000000001E-3</v>
      </c>
      <c r="L14" s="21">
        <f>COUNTIF($M$26:$M$95,C14)</f>
        <v>0</v>
      </c>
      <c r="N14" s="1"/>
      <c r="O14" s="1"/>
    </row>
    <row r="15" spans="1:15" ht="12.6" customHeight="1">
      <c r="B15" s="21">
        <v>7</v>
      </c>
      <c r="C15" s="92" t="s">
        <v>90</v>
      </c>
      <c r="D15" s="21">
        <f>COUNTIF($G$26:$G$95,C15)</f>
        <v>5</v>
      </c>
      <c r="E15" s="21">
        <f>COUNTIF($I$26:$I$95,C15)</f>
        <v>5</v>
      </c>
      <c r="F15" s="84">
        <f>SUM(COUNTIF($K$26:$K$95,C15)+COUNTIF($L$26:$L$95,C15))</f>
        <v>0</v>
      </c>
      <c r="G15" s="21">
        <f>SUM((D15*2)+(F15))</f>
        <v>10</v>
      </c>
      <c r="H15" s="21">
        <f>SUM(SUMIF($B$26:$B$95,C15,$C$26:$C$95)+SUMIF($D$26:$D$95,C15,$E$26:$E$95))</f>
        <v>143</v>
      </c>
      <c r="I15" s="21">
        <f>SUM(SUMIF($B$26:$B$95,C15,$E$26:$E$95)+SUMIF($D$26:$D$95,C15,$C$26:$C$95))</f>
        <v>117</v>
      </c>
      <c r="J15" s="85">
        <f>SUM(SUMIF($G$26:$G$95,C15,$H$26:$H$95)+SUMIF($I$26:$I$95,C15,$J$26:$J$95))</f>
        <v>18</v>
      </c>
      <c r="K15" s="86">
        <f>SUM((D15/SUM(D15+E15+F15))/100)</f>
        <v>5.0000000000000001E-3</v>
      </c>
      <c r="L15" s="21">
        <f>COUNTIF($M$26:$M$95,C15)</f>
        <v>0</v>
      </c>
      <c r="N15" s="1"/>
      <c r="O15" s="1"/>
    </row>
    <row r="16" spans="1:15" ht="12.6" customHeight="1">
      <c r="B16" s="21">
        <v>8</v>
      </c>
      <c r="C16" s="92" t="s">
        <v>84</v>
      </c>
      <c r="D16" s="21">
        <f>COUNTIF($G$26:$G$95,C16)</f>
        <v>5</v>
      </c>
      <c r="E16" s="21">
        <f>COUNTIF($I$26:$I$95,C16)</f>
        <v>5</v>
      </c>
      <c r="F16" s="84">
        <f>SUM(COUNTIF($K$26:$K$95,C16)+COUNTIF($L$26:$L$95,C16))</f>
        <v>0</v>
      </c>
      <c r="G16" s="21">
        <f>SUM((D16*2)+(F16))</f>
        <v>10</v>
      </c>
      <c r="H16" s="21">
        <f>SUM(SUMIF($B$26:$B$95,C16,$C$26:$C$95)+SUMIF($D$26:$D$95,C16,$E$26:$E$95))</f>
        <v>122</v>
      </c>
      <c r="I16" s="21">
        <f>SUM(SUMIF($B$26:$B$95,C16,$E$26:$E$95)+SUMIF($D$26:$D$95,C16,$C$26:$C$95))</f>
        <v>139</v>
      </c>
      <c r="J16" s="85">
        <f>SUM(SUMIF($G$26:$G$95,C16,$H$26:$H$95)+SUMIF($I$26:$I$95,C16,$J$26:$J$95))</f>
        <v>-2</v>
      </c>
      <c r="K16" s="86">
        <f>SUM((D16/SUM(D16+E16+F16))/100)</f>
        <v>5.0000000000000001E-3</v>
      </c>
      <c r="L16" s="21">
        <f>COUNTIF($M$26:$M$95,C16)</f>
        <v>0</v>
      </c>
      <c r="N16" s="1"/>
      <c r="O16" s="1"/>
    </row>
    <row r="17" spans="1:108" ht="12.6" customHeight="1">
      <c r="B17" s="21">
        <v>9</v>
      </c>
      <c r="C17" s="92" t="s">
        <v>83</v>
      </c>
      <c r="D17" s="21">
        <f>COUNTIF($G$26:$G$95,C17)</f>
        <v>4</v>
      </c>
      <c r="E17" s="21">
        <f>COUNTIF($I$26:$I$95,C17)</f>
        <v>6</v>
      </c>
      <c r="F17" s="84">
        <f>SUM(COUNTIF($K$26:$K$95,C17)+COUNTIF($L$26:$L$95,C17))</f>
        <v>0</v>
      </c>
      <c r="G17" s="21">
        <f>SUM((D17*2)+(F17))</f>
        <v>8</v>
      </c>
      <c r="H17" s="21">
        <f>SUM(SUMIF($B$26:$B$95,C17,$C$26:$C$95)+SUMIF($D$26:$D$95,C17,$E$26:$E$95))</f>
        <v>97</v>
      </c>
      <c r="I17" s="21">
        <f>SUM(SUMIF($B$26:$B$95,C17,$E$26:$E$95)+SUMIF($D$26:$D$95,C17,$C$26:$C$95))</f>
        <v>147</v>
      </c>
      <c r="J17" s="85">
        <f>SUM(SUMIF($G$26:$G$95,C17,$H$26:$H$95)+SUMIF($I$26:$I$95,C17,$J$26:$J$95))</f>
        <v>-30</v>
      </c>
      <c r="K17" s="86">
        <f>SUM((D17/SUM(D17+E17+F17))/100)</f>
        <v>4.0000000000000001E-3</v>
      </c>
      <c r="L17" s="21">
        <f>COUNTIF($M$26:$M$95,C17)</f>
        <v>0</v>
      </c>
    </row>
    <row r="18" spans="1:108" ht="12.6" customHeight="1">
      <c r="B18" s="21">
        <v>10</v>
      </c>
      <c r="C18" s="92" t="s">
        <v>523</v>
      </c>
      <c r="D18" s="21">
        <f>COUNTIF($G$26:$G$95,C18)</f>
        <v>3</v>
      </c>
      <c r="E18" s="21">
        <f>COUNTIF($I$26:$I$95,C18)</f>
        <v>7</v>
      </c>
      <c r="F18" s="84">
        <f>SUM(COUNTIF($K$26:$K$95,C18)+COUNTIF($L$26:$L$95,C18))</f>
        <v>0</v>
      </c>
      <c r="G18" s="21">
        <f>SUM((D18*2)+(F18))</f>
        <v>6</v>
      </c>
      <c r="H18" s="21">
        <f>SUM(SUMIF($B$26:$B$95,C18,$C$26:$C$95)+SUMIF($D$26:$D$95,C18,$E$26:$E$95))</f>
        <v>81</v>
      </c>
      <c r="I18" s="21">
        <f>SUM(SUMIF($B$26:$B$95,C18,$E$26:$E$95)+SUMIF($D$26:$D$95,C18,$C$26:$C$95))</f>
        <v>110</v>
      </c>
      <c r="J18" s="85">
        <f>SUM(SUMIF($G$26:$G$95,C18,$H$26:$H$95)+SUMIF($I$26:$I$95,C18,$J$26:$J$95))</f>
        <v>-20</v>
      </c>
      <c r="K18" s="86">
        <f>SUM((D18/SUM(D18+E18+F18))/100)</f>
        <v>3.0000000000000001E-3</v>
      </c>
      <c r="L18" s="21">
        <f>COUNTIF($M$26:$M$95,C18)</f>
        <v>0</v>
      </c>
    </row>
    <row r="19" spans="1:108" ht="12.6" customHeight="1">
      <c r="B19" s="21">
        <v>11</v>
      </c>
      <c r="C19" s="92" t="s">
        <v>519</v>
      </c>
      <c r="D19" s="21">
        <f>COUNTIF($G$26:$G$95,C19)</f>
        <v>3</v>
      </c>
      <c r="E19" s="21">
        <f>COUNTIF($I$26:$I$95,C19)</f>
        <v>7</v>
      </c>
      <c r="F19" s="84">
        <f>SUM(COUNTIF($K$26:$K$95,C19)+COUNTIF($L$26:$L$95,C19))</f>
        <v>0</v>
      </c>
      <c r="G19" s="21">
        <f>SUM((D19*2)+(F19))</f>
        <v>6</v>
      </c>
      <c r="H19" s="21">
        <f>SUM(SUMIF($B$26:$B$95,C19,$C$26:$C$95)+SUMIF($D$26:$D$95,C19,$E$26:$E$95))</f>
        <v>111</v>
      </c>
      <c r="I19" s="21">
        <f>SUM(SUMIF($B$26:$B$95,C19,$E$26:$E$95)+SUMIF($D$26:$D$95,C19,$C$26:$C$95))</f>
        <v>191</v>
      </c>
      <c r="J19" s="85">
        <f>SUM(SUMIF($G$26:$G$95,C19,$H$26:$H$95)+SUMIF($I$26:$I$95,C19,$J$26:$J$95))</f>
        <v>-51</v>
      </c>
      <c r="K19" s="86">
        <f>SUM((D19/SUM(D19+E19+F19))/100)</f>
        <v>3.0000000000000001E-3</v>
      </c>
      <c r="L19" s="21">
        <f>COUNTIF($M$26:$M$95,C19)</f>
        <v>0</v>
      </c>
    </row>
    <row r="20" spans="1:108" ht="12.6" customHeight="1">
      <c r="B20" s="21">
        <v>12</v>
      </c>
      <c r="C20" s="92" t="s">
        <v>88</v>
      </c>
      <c r="D20" s="21">
        <f>COUNTIF($G$26:$G$95,C20)</f>
        <v>2</v>
      </c>
      <c r="E20" s="21">
        <f>COUNTIF($I$26:$I$95,C20)</f>
        <v>8</v>
      </c>
      <c r="F20" s="84">
        <f>SUM(COUNTIF($K$26:$K$95,C20)+COUNTIF($L$26:$L$95,C20))</f>
        <v>0</v>
      </c>
      <c r="G20" s="21">
        <f>SUM((D20*2)+(F20))</f>
        <v>4</v>
      </c>
      <c r="H20" s="21">
        <f>SUM(SUMIF($B$26:$B$95,C20,$C$26:$C$95)+SUMIF($D$26:$D$95,C20,$E$26:$E$95))</f>
        <v>55</v>
      </c>
      <c r="I20" s="21">
        <f>SUM(SUMIF($B$26:$B$95,C20,$E$26:$E$95)+SUMIF($D$26:$D$95,C20,$C$26:$C$95))</f>
        <v>179</v>
      </c>
      <c r="J20" s="85">
        <f>SUM(SUMIF($G$26:$G$95,C20,$H$26:$H$95)+SUMIF($I$26:$I$95,C20,$J$26:$J$95))</f>
        <v>-75</v>
      </c>
      <c r="K20" s="86">
        <f>SUM((D20/SUM(D20+E20+F20))/100)</f>
        <v>2E-3</v>
      </c>
      <c r="L20" s="21">
        <f>COUNTIF($M$26:$M$95,C20)</f>
        <v>0</v>
      </c>
    </row>
    <row r="21" spans="1:108" ht="12.6" customHeight="1">
      <c r="B21" s="21">
        <v>13</v>
      </c>
      <c r="C21" s="92" t="s">
        <v>87</v>
      </c>
      <c r="D21" s="21">
        <f>COUNTIF($G$26:$G$95,C21)</f>
        <v>1</v>
      </c>
      <c r="E21" s="21">
        <f>COUNTIF($I$26:$I$95,C21)</f>
        <v>9</v>
      </c>
      <c r="F21" s="84">
        <f>SUM(COUNTIF($K$26:$K$95,C21)+COUNTIF($L$26:$L$95,C21))</f>
        <v>0</v>
      </c>
      <c r="G21" s="21">
        <f>SUM((D21*2)+(F21))</f>
        <v>2</v>
      </c>
      <c r="H21" s="21">
        <f>SUM(SUMIF($B$26:$B$95,C21,$C$26:$C$95)+SUMIF($D$26:$D$95,C21,$E$26:$E$95))</f>
        <v>34</v>
      </c>
      <c r="I21" s="21">
        <f>SUM(SUMIF($B$26:$B$95,C21,$E$26:$E$95)+SUMIF($D$26:$D$95,C21,$C$26:$C$95))</f>
        <v>172</v>
      </c>
      <c r="J21" s="85">
        <f>SUM(SUMIF($G$26:$G$95,C21,$H$26:$H$95)+SUMIF($I$26:$I$95,C21,$J$26:$J$95))</f>
        <v>-84</v>
      </c>
      <c r="K21" s="86">
        <f>SUM((D21/SUM(D21+E21+F21))/100)</f>
        <v>1E-3</v>
      </c>
      <c r="L21" s="21">
        <f>COUNTIF($M$26:$M$95,C21)</f>
        <v>0</v>
      </c>
    </row>
    <row r="22" spans="1:108" ht="12.6" customHeight="1">
      <c r="B22" s="21">
        <v>14</v>
      </c>
      <c r="C22" s="92" t="s">
        <v>298</v>
      </c>
      <c r="D22" s="21">
        <f>COUNTIF($G$26:$G$95,C22)</f>
        <v>0</v>
      </c>
      <c r="E22" s="21">
        <f>COUNTIF($I$26:$I$95,C22)</f>
        <v>10</v>
      </c>
      <c r="F22" s="84">
        <f>SUM(COUNTIF($K$26:$K$95,C22)+COUNTIF($L$26:$L$95,C22))</f>
        <v>0</v>
      </c>
      <c r="G22" s="21">
        <f>SUM((D22*2)+(F22))</f>
        <v>0</v>
      </c>
      <c r="H22" s="21">
        <f>SUM(SUMIF($B$26:$B$95,C22,$C$26:$C$95)+SUMIF($D$26:$D$95,C22,$E$26:$E$95))</f>
        <v>44</v>
      </c>
      <c r="I22" s="21">
        <f>SUM(SUMIF($B$26:$B$95,C22,$E$26:$E$95)+SUMIF($D$26:$D$95,C22,$C$26:$C$95))</f>
        <v>156</v>
      </c>
      <c r="J22" s="85">
        <f>SUM(SUMIF($G$26:$G$95,C22,$H$26:$H$95)+SUMIF($I$26:$I$95,C22,$J$26:$J$95))</f>
        <v>-94</v>
      </c>
      <c r="K22" s="86">
        <f>SUM((D22/SUM(D22+E22+F22))/100)</f>
        <v>0</v>
      </c>
      <c r="L22" s="21">
        <f>COUNTIF($M$26:$M$95,C22)</f>
        <v>0</v>
      </c>
    </row>
    <row r="23" spans="1:108" ht="12.6" customHeight="1"/>
    <row r="25" spans="1:108" ht="12.75" customHeight="1">
      <c r="A25" s="18" t="s">
        <v>149</v>
      </c>
      <c r="B25" s="18" t="s">
        <v>122</v>
      </c>
      <c r="C25" s="22" t="s">
        <v>125</v>
      </c>
      <c r="D25" s="18" t="s">
        <v>123</v>
      </c>
      <c r="E25" s="22" t="s">
        <v>125</v>
      </c>
      <c r="F25" s="27" t="s">
        <v>120</v>
      </c>
      <c r="G25" s="22" t="s">
        <v>225</v>
      </c>
      <c r="H25" s="22" t="s">
        <v>223</v>
      </c>
      <c r="I25" s="22" t="s">
        <v>226</v>
      </c>
      <c r="J25" s="22" t="s">
        <v>223</v>
      </c>
      <c r="K25" s="22" t="s">
        <v>227</v>
      </c>
      <c r="L25" s="22" t="s">
        <v>227</v>
      </c>
      <c r="M25" s="28" t="s">
        <v>224</v>
      </c>
    </row>
    <row r="26" spans="1:108" s="25" customFormat="1" ht="12.75" customHeight="1">
      <c r="A26" s="91" t="s">
        <v>518</v>
      </c>
      <c r="B26" s="92" t="s">
        <v>85</v>
      </c>
      <c r="C26" s="109">
        <v>12</v>
      </c>
      <c r="D26" s="92" t="s">
        <v>83</v>
      </c>
      <c r="E26" s="109">
        <v>10</v>
      </c>
      <c r="F26" s="94" t="s">
        <v>410</v>
      </c>
      <c r="G26" s="23" t="str">
        <f>IF(C26&lt;&gt;E26,IF(C26&gt;E26,B26,D26),"")</f>
        <v>CTK3G1</v>
      </c>
      <c r="H26" s="23">
        <f>IF(C26&gt;E26,IF(SUM(C26-E26)&gt;12,12,SUM(C26-E26)),IF(SUM(E26-C26)&gt;12,12,SUM(E26-C26)))</f>
        <v>2</v>
      </c>
      <c r="I26" s="24" t="str">
        <f>IF(C26&lt;&gt;E26,IF(C26&lt;E26,B26,D26),"")</f>
        <v>OLA3G1</v>
      </c>
      <c r="J26" s="24">
        <f>IF(C26&lt;E26,IF(SUM(C26-E26)&lt;-12,-12,SUM(C26-E26)),IF(SUM(E26-C26)&lt;-12,-12,SUM(E26-C26)))</f>
        <v>-2</v>
      </c>
      <c r="K26" s="24" t="str">
        <f>IF(C26&lt;&gt;0,IF(C26=E26,B26,""),"")</f>
        <v/>
      </c>
      <c r="L26" s="24" t="str">
        <f>IF(C26&lt;&gt;0,IF(C26=E26,D26,""),"")</f>
        <v/>
      </c>
      <c r="M26" s="21" t="str">
        <f>IF(C26=12,IF(E26=0,D26,""),IF(E26=12,IF(C26=0,B26,""),""))</f>
        <v/>
      </c>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row>
    <row r="27" spans="1:108" s="25" customFormat="1" ht="12.75" customHeight="1">
      <c r="A27" s="91" t="s">
        <v>518</v>
      </c>
      <c r="B27" s="92" t="s">
        <v>519</v>
      </c>
      <c r="C27" s="109">
        <v>22</v>
      </c>
      <c r="D27" s="92" t="s">
        <v>90</v>
      </c>
      <c r="E27" s="109">
        <v>34</v>
      </c>
      <c r="F27" s="94" t="s">
        <v>414</v>
      </c>
      <c r="G27" s="23" t="str">
        <f t="shared" ref="G27:G90" si="0">IF(C27&lt;&gt;E27,IF(C27&gt;E27,B27,D27),"")</f>
        <v>CTK3G2</v>
      </c>
      <c r="H27" s="23">
        <f t="shared" ref="H27:H90" si="1">IF(C27&gt;E27,IF(SUM(C27-E27)&gt;12,12,SUM(C27-E27)),IF(SUM(E27-C27)&gt;12,12,SUM(E27-C27)))</f>
        <v>12</v>
      </c>
      <c r="I27" s="24" t="str">
        <f t="shared" ref="I27:I90" si="2">IF(C27&lt;&gt;E27,IF(C27&lt;E27,B27,D27),"")</f>
        <v>IHM3G2</v>
      </c>
      <c r="J27" s="24">
        <f t="shared" ref="J27:J90" si="3">IF(C27&lt;E27,IF(SUM(C27-E27)&lt;-12,-12,SUM(C27-E27)),IF(SUM(E27-C27)&lt;-12,-12,SUM(E27-C27)))</f>
        <v>-12</v>
      </c>
      <c r="K27" s="24" t="str">
        <f t="shared" ref="K27:K90" si="4">IF(C27&lt;&gt;0,IF(C27=E27,B27,""),"")</f>
        <v/>
      </c>
      <c r="L27" s="24" t="str">
        <f t="shared" ref="L27:L90" si="5">IF(C27&lt;&gt;0,IF(C27=E27,D27,""),"")</f>
        <v/>
      </c>
      <c r="M27" s="21" t="str">
        <f t="shared" ref="M27:M90" si="6">IF(C27=12,IF(E27=0,D27,""),IF(E27=12,IF(C27=0,B27,""),""))</f>
        <v/>
      </c>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row>
    <row r="28" spans="1:108" s="25" customFormat="1" ht="12.75" customHeight="1">
      <c r="A28" s="91" t="s">
        <v>518</v>
      </c>
      <c r="B28" s="92" t="s">
        <v>298</v>
      </c>
      <c r="C28" s="109">
        <v>8</v>
      </c>
      <c r="D28" s="92" t="s">
        <v>87</v>
      </c>
      <c r="E28" s="109">
        <v>16</v>
      </c>
      <c r="F28" s="94" t="s">
        <v>425</v>
      </c>
      <c r="G28" s="23" t="str">
        <f t="shared" si="0"/>
        <v>IHM3G1</v>
      </c>
      <c r="H28" s="23">
        <f t="shared" si="1"/>
        <v>8</v>
      </c>
      <c r="I28" s="24" t="str">
        <f t="shared" si="2"/>
        <v>STM3G1</v>
      </c>
      <c r="J28" s="24">
        <f t="shared" si="3"/>
        <v>-8</v>
      </c>
      <c r="K28" s="24" t="str">
        <f t="shared" si="4"/>
        <v/>
      </c>
      <c r="L28" s="24" t="str">
        <f t="shared" si="5"/>
        <v/>
      </c>
      <c r="M28" s="21" t="str">
        <f t="shared" si="6"/>
        <v/>
      </c>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row>
    <row r="29" spans="1:108" s="25" customFormat="1" ht="12.75" customHeight="1">
      <c r="A29" s="91" t="s">
        <v>520</v>
      </c>
      <c r="B29" s="92" t="s">
        <v>88</v>
      </c>
      <c r="C29" s="109">
        <v>1</v>
      </c>
      <c r="D29" s="92" t="s">
        <v>521</v>
      </c>
      <c r="E29" s="109">
        <v>36</v>
      </c>
      <c r="F29" s="94" t="s">
        <v>418</v>
      </c>
      <c r="G29" s="23" t="str">
        <f t="shared" si="0"/>
        <v>STM3G2</v>
      </c>
      <c r="H29" s="23">
        <f t="shared" si="1"/>
        <v>12</v>
      </c>
      <c r="I29" s="24" t="str">
        <f t="shared" si="2"/>
        <v>BRG3G1</v>
      </c>
      <c r="J29" s="24">
        <f t="shared" si="3"/>
        <v>-12</v>
      </c>
      <c r="K29" s="24" t="str">
        <f t="shared" si="4"/>
        <v/>
      </c>
      <c r="L29" s="24" t="str">
        <f t="shared" si="5"/>
        <v/>
      </c>
      <c r="M29" s="21" t="str">
        <f t="shared" si="6"/>
        <v/>
      </c>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row>
    <row r="30" spans="1:108" s="25" customFormat="1" ht="12.75" customHeight="1">
      <c r="A30" s="91" t="s">
        <v>520</v>
      </c>
      <c r="B30" s="92" t="s">
        <v>86</v>
      </c>
      <c r="C30" s="109">
        <v>5</v>
      </c>
      <c r="D30" s="92" t="s">
        <v>270</v>
      </c>
      <c r="E30" s="109">
        <v>6</v>
      </c>
      <c r="F30" s="94" t="s">
        <v>413</v>
      </c>
      <c r="G30" s="23" t="str">
        <f t="shared" si="0"/>
        <v>SPC3G1</v>
      </c>
      <c r="H30" s="23">
        <f t="shared" si="1"/>
        <v>1</v>
      </c>
      <c r="I30" s="24" t="str">
        <f t="shared" si="2"/>
        <v>HSP3G1</v>
      </c>
      <c r="J30" s="24">
        <f t="shared" si="3"/>
        <v>-1</v>
      </c>
      <c r="K30" s="24" t="str">
        <f t="shared" si="4"/>
        <v/>
      </c>
      <c r="L30" s="24" t="str">
        <f t="shared" si="5"/>
        <v/>
      </c>
      <c r="M30" s="21" t="str">
        <f t="shared" si="6"/>
        <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row>
    <row r="31" spans="1:108" s="25" customFormat="1" ht="12.75" customHeight="1">
      <c r="A31" s="91" t="s">
        <v>520</v>
      </c>
      <c r="B31" s="92" t="s">
        <v>84</v>
      </c>
      <c r="C31" s="109">
        <v>6</v>
      </c>
      <c r="D31" s="92" t="s">
        <v>275</v>
      </c>
      <c r="E31" s="109">
        <v>16</v>
      </c>
      <c r="F31" s="94" t="s">
        <v>422</v>
      </c>
      <c r="G31" s="23" t="str">
        <f t="shared" si="0"/>
        <v>NDA3G1</v>
      </c>
      <c r="H31" s="23">
        <f t="shared" si="1"/>
        <v>10</v>
      </c>
      <c r="I31" s="24" t="str">
        <f t="shared" si="2"/>
        <v>JUD3G1</v>
      </c>
      <c r="J31" s="24">
        <f t="shared" si="3"/>
        <v>-10</v>
      </c>
      <c r="K31" s="24" t="str">
        <f t="shared" si="4"/>
        <v/>
      </c>
      <c r="L31" s="24" t="str">
        <f t="shared" si="5"/>
        <v/>
      </c>
      <c r="M31" s="21" t="str">
        <f t="shared" si="6"/>
        <v/>
      </c>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row>
    <row r="32" spans="1:108" s="25" customFormat="1" ht="12.75" customHeight="1">
      <c r="A32" s="91" t="s">
        <v>522</v>
      </c>
      <c r="B32" s="92" t="s">
        <v>523</v>
      </c>
      <c r="C32" s="109">
        <v>0</v>
      </c>
      <c r="D32" s="92" t="s">
        <v>89</v>
      </c>
      <c r="E32" s="109">
        <v>14</v>
      </c>
      <c r="F32" s="94" t="s">
        <v>420</v>
      </c>
      <c r="G32" s="23" t="str">
        <f t="shared" si="0"/>
        <v>JOE3G1</v>
      </c>
      <c r="H32" s="23">
        <f t="shared" si="1"/>
        <v>12</v>
      </c>
      <c r="I32" s="24" t="str">
        <f t="shared" si="2"/>
        <v>SJN3G1</v>
      </c>
      <c r="J32" s="24">
        <f t="shared" si="3"/>
        <v>-12</v>
      </c>
      <c r="K32" s="24" t="str">
        <f t="shared" si="4"/>
        <v/>
      </c>
      <c r="L32" s="24" t="str">
        <f t="shared" si="5"/>
        <v/>
      </c>
      <c r="M32" s="21" t="str">
        <f t="shared" si="6"/>
        <v/>
      </c>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row>
    <row r="33" spans="1:108" s="25" customFormat="1" ht="12.75" customHeight="1">
      <c r="A33" s="91" t="s">
        <v>524</v>
      </c>
      <c r="B33" s="92" t="s">
        <v>84</v>
      </c>
      <c r="C33" s="109">
        <v>20</v>
      </c>
      <c r="D33" s="92" t="s">
        <v>298</v>
      </c>
      <c r="E33" s="109">
        <v>7</v>
      </c>
      <c r="F33" s="94" t="s">
        <v>422</v>
      </c>
      <c r="G33" s="23" t="str">
        <f t="shared" si="0"/>
        <v>JUD3G1</v>
      </c>
      <c r="H33" s="23">
        <f t="shared" si="1"/>
        <v>12</v>
      </c>
      <c r="I33" s="24" t="str">
        <f t="shared" si="2"/>
        <v>STM3G1</v>
      </c>
      <c r="J33" s="24">
        <f t="shared" si="3"/>
        <v>-12</v>
      </c>
      <c r="K33" s="24" t="str">
        <f t="shared" si="4"/>
        <v/>
      </c>
      <c r="L33" s="24" t="str">
        <f t="shared" si="5"/>
        <v/>
      </c>
      <c r="M33" s="21" t="str">
        <f t="shared" si="6"/>
        <v/>
      </c>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row>
    <row r="34" spans="1:108" s="25" customFormat="1" ht="12.75" customHeight="1">
      <c r="A34" s="91" t="s">
        <v>524</v>
      </c>
      <c r="B34" s="92" t="s">
        <v>521</v>
      </c>
      <c r="C34" s="109">
        <v>32</v>
      </c>
      <c r="D34" s="92" t="s">
        <v>83</v>
      </c>
      <c r="E34" s="109">
        <v>0</v>
      </c>
      <c r="F34" s="94" t="s">
        <v>425</v>
      </c>
      <c r="G34" s="23" t="str">
        <f t="shared" si="0"/>
        <v>STM3G2</v>
      </c>
      <c r="H34" s="23">
        <f t="shared" si="1"/>
        <v>12</v>
      </c>
      <c r="I34" s="24" t="str">
        <f t="shared" si="2"/>
        <v>OLA3G1</v>
      </c>
      <c r="J34" s="24">
        <f t="shared" si="3"/>
        <v>-12</v>
      </c>
      <c r="K34" s="24" t="str">
        <f t="shared" si="4"/>
        <v/>
      </c>
      <c r="L34" s="24" t="str">
        <f t="shared" si="5"/>
        <v/>
      </c>
      <c r="M34" s="21" t="str">
        <f t="shared" si="6"/>
        <v/>
      </c>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row>
    <row r="35" spans="1:108" s="25" customFormat="1" ht="12.75" customHeight="1">
      <c r="A35" s="91" t="s">
        <v>525</v>
      </c>
      <c r="B35" s="92" t="s">
        <v>88</v>
      </c>
      <c r="C35" s="109">
        <v>4</v>
      </c>
      <c r="D35" s="92" t="s">
        <v>523</v>
      </c>
      <c r="E35" s="109">
        <v>12</v>
      </c>
      <c r="F35" s="94" t="s">
        <v>418</v>
      </c>
      <c r="G35" s="23" t="str">
        <f t="shared" si="0"/>
        <v>SJN3G1</v>
      </c>
      <c r="H35" s="23">
        <f t="shared" si="1"/>
        <v>8</v>
      </c>
      <c r="I35" s="24" t="str">
        <f t="shared" si="2"/>
        <v>BRG3G1</v>
      </c>
      <c r="J35" s="24">
        <f t="shared" si="3"/>
        <v>-8</v>
      </c>
      <c r="K35" s="24" t="str">
        <f t="shared" si="4"/>
        <v/>
      </c>
      <c r="L35" s="24" t="str">
        <f t="shared" si="5"/>
        <v/>
      </c>
      <c r="M35" s="21" t="str">
        <f t="shared" si="6"/>
        <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row>
    <row r="36" spans="1:108" s="25" customFormat="1" ht="12.75" customHeight="1">
      <c r="A36" s="91" t="s">
        <v>525</v>
      </c>
      <c r="B36" s="92" t="s">
        <v>89</v>
      </c>
      <c r="C36" s="109">
        <v>11</v>
      </c>
      <c r="D36" s="92" t="s">
        <v>86</v>
      </c>
      <c r="E36" s="109">
        <v>12</v>
      </c>
      <c r="F36" s="94" t="s">
        <v>421</v>
      </c>
      <c r="G36" s="23" t="str">
        <f t="shared" si="0"/>
        <v>HSP3G1</v>
      </c>
      <c r="H36" s="23">
        <f t="shared" si="1"/>
        <v>1</v>
      </c>
      <c r="I36" s="24" t="str">
        <f t="shared" si="2"/>
        <v>JOE3G1</v>
      </c>
      <c r="J36" s="24">
        <f t="shared" si="3"/>
        <v>-1</v>
      </c>
      <c r="K36" s="24" t="str">
        <f t="shared" si="4"/>
        <v/>
      </c>
      <c r="L36" s="24" t="str">
        <f t="shared" si="5"/>
        <v/>
      </c>
      <c r="M36" s="21" t="str">
        <f t="shared" si="6"/>
        <v/>
      </c>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row>
    <row r="37" spans="1:108" s="25" customFormat="1" ht="12.75" customHeight="1">
      <c r="A37" s="91" t="s">
        <v>525</v>
      </c>
      <c r="B37" s="92" t="s">
        <v>270</v>
      </c>
      <c r="C37" s="109">
        <v>13</v>
      </c>
      <c r="D37" s="92" t="s">
        <v>90</v>
      </c>
      <c r="E37" s="109">
        <v>6</v>
      </c>
      <c r="F37" s="94" t="s">
        <v>423</v>
      </c>
      <c r="G37" s="23" t="str">
        <f t="shared" si="0"/>
        <v>SPC3G1</v>
      </c>
      <c r="H37" s="23">
        <f t="shared" si="1"/>
        <v>7</v>
      </c>
      <c r="I37" s="24" t="str">
        <f t="shared" si="2"/>
        <v>CTK3G2</v>
      </c>
      <c r="J37" s="24">
        <f t="shared" si="3"/>
        <v>-7</v>
      </c>
      <c r="K37" s="24" t="str">
        <f t="shared" si="4"/>
        <v/>
      </c>
      <c r="L37" s="24" t="str">
        <f t="shared" si="5"/>
        <v/>
      </c>
      <c r="M37" s="21" t="str">
        <f t="shared" si="6"/>
        <v/>
      </c>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row>
    <row r="38" spans="1:108" s="25" customFormat="1" ht="12.75" customHeight="1">
      <c r="A38" s="91" t="s">
        <v>526</v>
      </c>
      <c r="B38" s="92" t="s">
        <v>87</v>
      </c>
      <c r="C38" s="109">
        <v>0</v>
      </c>
      <c r="D38" s="92" t="s">
        <v>85</v>
      </c>
      <c r="E38" s="109">
        <v>20</v>
      </c>
      <c r="F38" s="94" t="s">
        <v>414</v>
      </c>
      <c r="G38" s="23" t="str">
        <f t="shared" si="0"/>
        <v>CTK3G1</v>
      </c>
      <c r="H38" s="23">
        <f t="shared" si="1"/>
        <v>12</v>
      </c>
      <c r="I38" s="24" t="str">
        <f t="shared" si="2"/>
        <v>IHM3G1</v>
      </c>
      <c r="J38" s="24">
        <f t="shared" si="3"/>
        <v>-12</v>
      </c>
      <c r="K38" s="24" t="str">
        <f t="shared" si="4"/>
        <v/>
      </c>
      <c r="L38" s="24" t="str">
        <f t="shared" si="5"/>
        <v/>
      </c>
      <c r="M38" s="21" t="str">
        <f t="shared" si="6"/>
        <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row>
    <row r="39" spans="1:108" s="25" customFormat="1" ht="12.75" customHeight="1">
      <c r="A39" s="91" t="s">
        <v>527</v>
      </c>
      <c r="B39" s="92" t="s">
        <v>519</v>
      </c>
      <c r="C39" s="109">
        <v>6</v>
      </c>
      <c r="D39" s="92" t="s">
        <v>275</v>
      </c>
      <c r="E39" s="109">
        <v>26</v>
      </c>
      <c r="F39" s="94" t="s">
        <v>414</v>
      </c>
      <c r="G39" s="23" t="str">
        <f t="shared" si="0"/>
        <v>NDA3G1</v>
      </c>
      <c r="H39" s="23">
        <f t="shared" si="1"/>
        <v>12</v>
      </c>
      <c r="I39" s="24" t="str">
        <f t="shared" si="2"/>
        <v>IHM3G2</v>
      </c>
      <c r="J39" s="24">
        <f t="shared" si="3"/>
        <v>-12</v>
      </c>
      <c r="K39" s="24" t="str">
        <f t="shared" si="4"/>
        <v/>
      </c>
      <c r="L39" s="24" t="str">
        <f t="shared" si="5"/>
        <v/>
      </c>
      <c r="M39" s="21" t="str">
        <f t="shared" si="6"/>
        <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row>
    <row r="40" spans="1:108" s="25" customFormat="1" ht="12.75" customHeight="1">
      <c r="A40" s="91" t="s">
        <v>528</v>
      </c>
      <c r="B40" s="92" t="s">
        <v>85</v>
      </c>
      <c r="C40" s="109">
        <v>15</v>
      </c>
      <c r="D40" s="92" t="s">
        <v>519</v>
      </c>
      <c r="E40" s="109">
        <v>4</v>
      </c>
      <c r="F40" s="94" t="s">
        <v>410</v>
      </c>
      <c r="G40" s="23" t="str">
        <f t="shared" si="0"/>
        <v>CTK3G1</v>
      </c>
      <c r="H40" s="23">
        <f t="shared" si="1"/>
        <v>11</v>
      </c>
      <c r="I40" s="24" t="str">
        <f t="shared" si="2"/>
        <v>IHM3G2</v>
      </c>
      <c r="J40" s="24">
        <f t="shared" si="3"/>
        <v>-11</v>
      </c>
      <c r="K40" s="24" t="str">
        <f t="shared" si="4"/>
        <v/>
      </c>
      <c r="L40" s="24" t="str">
        <f t="shared" si="5"/>
        <v/>
      </c>
      <c r="M40" s="21" t="str">
        <f t="shared" si="6"/>
        <v/>
      </c>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row>
    <row r="41" spans="1:108" s="25" customFormat="1" ht="12.75" customHeight="1">
      <c r="A41" s="91" t="s">
        <v>528</v>
      </c>
      <c r="B41" s="92" t="s">
        <v>83</v>
      </c>
      <c r="C41" s="109">
        <v>12</v>
      </c>
      <c r="D41" s="92" t="s">
        <v>84</v>
      </c>
      <c r="E41" s="109">
        <v>19</v>
      </c>
      <c r="F41" s="94" t="s">
        <v>415</v>
      </c>
      <c r="G41" s="23" t="str">
        <f t="shared" si="0"/>
        <v>JUD3G1</v>
      </c>
      <c r="H41" s="23">
        <f t="shared" si="1"/>
        <v>7</v>
      </c>
      <c r="I41" s="24" t="str">
        <f t="shared" si="2"/>
        <v>OLA3G1</v>
      </c>
      <c r="J41" s="24">
        <f t="shared" si="3"/>
        <v>-7</v>
      </c>
      <c r="K41" s="24" t="str">
        <f t="shared" si="4"/>
        <v/>
      </c>
      <c r="L41" s="24" t="str">
        <f t="shared" si="5"/>
        <v/>
      </c>
      <c r="M41" s="21" t="str">
        <f t="shared" si="6"/>
        <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row>
    <row r="42" spans="1:108" s="25" customFormat="1" ht="12.75" customHeight="1">
      <c r="A42" s="91" t="s">
        <v>528</v>
      </c>
      <c r="B42" s="92" t="s">
        <v>523</v>
      </c>
      <c r="C42" s="109">
        <v>4</v>
      </c>
      <c r="D42" s="92" t="s">
        <v>521</v>
      </c>
      <c r="E42" s="109">
        <v>18</v>
      </c>
      <c r="F42" s="94" t="s">
        <v>420</v>
      </c>
      <c r="G42" s="23" t="str">
        <f t="shared" si="0"/>
        <v>STM3G2</v>
      </c>
      <c r="H42" s="23">
        <f t="shared" si="1"/>
        <v>12</v>
      </c>
      <c r="I42" s="24" t="str">
        <f t="shared" si="2"/>
        <v>SJN3G1</v>
      </c>
      <c r="J42" s="24">
        <f t="shared" si="3"/>
        <v>-12</v>
      </c>
      <c r="K42" s="24" t="str">
        <f t="shared" si="4"/>
        <v/>
      </c>
      <c r="L42" s="24" t="str">
        <f t="shared" si="5"/>
        <v/>
      </c>
      <c r="M42" s="21" t="str">
        <f t="shared" si="6"/>
        <v/>
      </c>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row>
    <row r="43" spans="1:108" s="25" customFormat="1" ht="12.75" customHeight="1">
      <c r="A43" s="91" t="s">
        <v>529</v>
      </c>
      <c r="B43" s="92" t="s">
        <v>90</v>
      </c>
      <c r="C43" s="109">
        <v>4</v>
      </c>
      <c r="D43" s="92" t="s">
        <v>89</v>
      </c>
      <c r="E43" s="109">
        <v>7</v>
      </c>
      <c r="F43" s="94" t="s">
        <v>410</v>
      </c>
      <c r="G43" s="23" t="str">
        <f t="shared" si="0"/>
        <v>JOE3G1</v>
      </c>
      <c r="H43" s="23">
        <f t="shared" si="1"/>
        <v>3</v>
      </c>
      <c r="I43" s="24" t="str">
        <f t="shared" si="2"/>
        <v>CTK3G2</v>
      </c>
      <c r="J43" s="24">
        <f t="shared" si="3"/>
        <v>-3</v>
      </c>
      <c r="K43" s="24" t="str">
        <f t="shared" si="4"/>
        <v/>
      </c>
      <c r="L43" s="24" t="str">
        <f t="shared" si="5"/>
        <v/>
      </c>
      <c r="M43" s="21" t="str">
        <f t="shared" si="6"/>
        <v/>
      </c>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row>
    <row r="44" spans="1:108" s="25" customFormat="1" ht="12.75" customHeight="1">
      <c r="A44" s="91" t="s">
        <v>529</v>
      </c>
      <c r="B44" s="92" t="s">
        <v>86</v>
      </c>
      <c r="C44" s="109">
        <v>20</v>
      </c>
      <c r="D44" s="92" t="s">
        <v>88</v>
      </c>
      <c r="E44" s="109">
        <v>6</v>
      </c>
      <c r="F44" s="94" t="s">
        <v>413</v>
      </c>
      <c r="G44" s="23" t="str">
        <f t="shared" si="0"/>
        <v>HSP3G1</v>
      </c>
      <c r="H44" s="23">
        <f t="shared" si="1"/>
        <v>12</v>
      </c>
      <c r="I44" s="24" t="str">
        <f t="shared" si="2"/>
        <v>BRG3G1</v>
      </c>
      <c r="J44" s="24">
        <f t="shared" si="3"/>
        <v>-12</v>
      </c>
      <c r="K44" s="24" t="str">
        <f t="shared" si="4"/>
        <v/>
      </c>
      <c r="L44" s="24" t="str">
        <f t="shared" si="5"/>
        <v/>
      </c>
      <c r="M44" s="21" t="str">
        <f t="shared" si="6"/>
        <v/>
      </c>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row>
    <row r="45" spans="1:108" s="25" customFormat="1" ht="12.75" customHeight="1">
      <c r="A45" s="91" t="s">
        <v>529</v>
      </c>
      <c r="B45" s="92" t="s">
        <v>275</v>
      </c>
      <c r="C45" s="109">
        <v>31</v>
      </c>
      <c r="D45" s="92" t="s">
        <v>87</v>
      </c>
      <c r="E45" s="109">
        <v>0</v>
      </c>
      <c r="F45" s="94" t="s">
        <v>530</v>
      </c>
      <c r="G45" s="23" t="str">
        <f t="shared" si="0"/>
        <v>NDA3G1</v>
      </c>
      <c r="H45" s="23">
        <f t="shared" si="1"/>
        <v>12</v>
      </c>
      <c r="I45" s="24" t="str">
        <f t="shared" si="2"/>
        <v>IHM3G1</v>
      </c>
      <c r="J45" s="24">
        <f t="shared" si="3"/>
        <v>-12</v>
      </c>
      <c r="K45" s="24" t="str">
        <f t="shared" si="4"/>
        <v/>
      </c>
      <c r="L45" s="24" t="str">
        <f t="shared" si="5"/>
        <v/>
      </c>
      <c r="M45" s="21" t="str">
        <f t="shared" si="6"/>
        <v/>
      </c>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row>
    <row r="46" spans="1:108" s="25" customFormat="1" ht="12.75" customHeight="1">
      <c r="A46" s="91" t="s">
        <v>529</v>
      </c>
      <c r="B46" s="92" t="s">
        <v>270</v>
      </c>
      <c r="C46" s="109">
        <v>15</v>
      </c>
      <c r="D46" s="92" t="s">
        <v>298</v>
      </c>
      <c r="E46" s="109">
        <v>3</v>
      </c>
      <c r="F46" s="94" t="s">
        <v>423</v>
      </c>
      <c r="G46" s="23" t="str">
        <f t="shared" si="0"/>
        <v>SPC3G1</v>
      </c>
      <c r="H46" s="23">
        <f t="shared" si="1"/>
        <v>12</v>
      </c>
      <c r="I46" s="24" t="str">
        <f t="shared" si="2"/>
        <v>STM3G1</v>
      </c>
      <c r="J46" s="24">
        <f t="shared" si="3"/>
        <v>-12</v>
      </c>
      <c r="K46" s="24" t="str">
        <f t="shared" si="4"/>
        <v/>
      </c>
      <c r="L46" s="24" t="str">
        <f t="shared" si="5"/>
        <v/>
      </c>
      <c r="M46" s="21" t="str">
        <f t="shared" si="6"/>
        <v/>
      </c>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row>
    <row r="47" spans="1:108" s="25" customFormat="1" ht="12.75" customHeight="1">
      <c r="A47" s="91" t="s">
        <v>531</v>
      </c>
      <c r="B47" s="92" t="s">
        <v>90</v>
      </c>
      <c r="C47" s="109">
        <v>28</v>
      </c>
      <c r="D47" s="92" t="s">
        <v>87</v>
      </c>
      <c r="E47" s="109">
        <v>4</v>
      </c>
      <c r="F47" s="94" t="s">
        <v>410</v>
      </c>
      <c r="G47" s="23" t="str">
        <f t="shared" si="0"/>
        <v>CTK3G2</v>
      </c>
      <c r="H47" s="23">
        <f t="shared" si="1"/>
        <v>12</v>
      </c>
      <c r="I47" s="24" t="str">
        <f t="shared" si="2"/>
        <v>IHM3G1</v>
      </c>
      <c r="J47" s="24">
        <f t="shared" si="3"/>
        <v>-12</v>
      </c>
      <c r="K47" s="24" t="str">
        <f t="shared" si="4"/>
        <v/>
      </c>
      <c r="L47" s="24" t="str">
        <f t="shared" si="5"/>
        <v/>
      </c>
      <c r="M47" s="21" t="str">
        <f t="shared" si="6"/>
        <v/>
      </c>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row>
    <row r="48" spans="1:108" s="25" customFormat="1" ht="12.75" customHeight="1">
      <c r="A48" s="91" t="s">
        <v>531</v>
      </c>
      <c r="B48" s="92" t="s">
        <v>83</v>
      </c>
      <c r="C48" s="109">
        <v>16</v>
      </c>
      <c r="D48" s="92" t="s">
        <v>523</v>
      </c>
      <c r="E48" s="109">
        <v>10</v>
      </c>
      <c r="F48" s="94" t="s">
        <v>415</v>
      </c>
      <c r="G48" s="23" t="str">
        <f t="shared" si="0"/>
        <v>OLA3G1</v>
      </c>
      <c r="H48" s="23">
        <f t="shared" si="1"/>
        <v>6</v>
      </c>
      <c r="I48" s="24" t="str">
        <f t="shared" si="2"/>
        <v>SJN3G1</v>
      </c>
      <c r="J48" s="24">
        <f t="shared" si="3"/>
        <v>-6</v>
      </c>
      <c r="K48" s="24" t="str">
        <f t="shared" si="4"/>
        <v/>
      </c>
      <c r="L48" s="24" t="str">
        <f t="shared" si="5"/>
        <v/>
      </c>
      <c r="M48" s="21" t="str">
        <f t="shared" si="6"/>
        <v/>
      </c>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row>
    <row r="49" spans="1:108" s="25" customFormat="1" ht="12.75" customHeight="1">
      <c r="A49" s="91" t="s">
        <v>532</v>
      </c>
      <c r="B49" s="92" t="s">
        <v>85</v>
      </c>
      <c r="C49" s="109">
        <v>2</v>
      </c>
      <c r="D49" s="92" t="s">
        <v>275</v>
      </c>
      <c r="E49" s="109">
        <v>11</v>
      </c>
      <c r="F49" s="94" t="s">
        <v>410</v>
      </c>
      <c r="G49" s="23" t="str">
        <f t="shared" si="0"/>
        <v>NDA3G1</v>
      </c>
      <c r="H49" s="23">
        <f t="shared" si="1"/>
        <v>9</v>
      </c>
      <c r="I49" s="24" t="str">
        <f t="shared" si="2"/>
        <v>CTK3G1</v>
      </c>
      <c r="J49" s="24">
        <f t="shared" si="3"/>
        <v>-9</v>
      </c>
      <c r="K49" s="24" t="str">
        <f t="shared" si="4"/>
        <v/>
      </c>
      <c r="L49" s="24" t="str">
        <f t="shared" si="5"/>
        <v/>
      </c>
      <c r="M49" s="21" t="str">
        <f t="shared" si="6"/>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row>
    <row r="50" spans="1:108" s="25" customFormat="1" ht="12.75" customHeight="1">
      <c r="A50" s="91" t="s">
        <v>532</v>
      </c>
      <c r="B50" s="92" t="s">
        <v>86</v>
      </c>
      <c r="C50" s="109">
        <v>10</v>
      </c>
      <c r="D50" s="92" t="s">
        <v>298</v>
      </c>
      <c r="E50" s="109">
        <v>6</v>
      </c>
      <c r="F50" s="94" t="s">
        <v>413</v>
      </c>
      <c r="G50" s="23" t="str">
        <f t="shared" si="0"/>
        <v>HSP3G1</v>
      </c>
      <c r="H50" s="23">
        <f t="shared" si="1"/>
        <v>4</v>
      </c>
      <c r="I50" s="24" t="str">
        <f t="shared" si="2"/>
        <v>STM3G1</v>
      </c>
      <c r="J50" s="24">
        <f t="shared" si="3"/>
        <v>-4</v>
      </c>
      <c r="K50" s="24" t="str">
        <f t="shared" si="4"/>
        <v/>
      </c>
      <c r="L50" s="24" t="str">
        <f t="shared" si="5"/>
        <v/>
      </c>
      <c r="M50" s="21" t="str">
        <f t="shared" si="6"/>
        <v/>
      </c>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row>
    <row r="51" spans="1:108" s="25" customFormat="1" ht="12.75" customHeight="1">
      <c r="A51" s="91" t="s">
        <v>532</v>
      </c>
      <c r="B51" s="92" t="s">
        <v>89</v>
      </c>
      <c r="C51" s="109">
        <v>20</v>
      </c>
      <c r="D51" s="92" t="s">
        <v>519</v>
      </c>
      <c r="E51" s="109">
        <v>6</v>
      </c>
      <c r="F51" s="94" t="s">
        <v>421</v>
      </c>
      <c r="G51" s="23" t="str">
        <f t="shared" si="0"/>
        <v>JOE3G1</v>
      </c>
      <c r="H51" s="23">
        <f t="shared" si="1"/>
        <v>12</v>
      </c>
      <c r="I51" s="24" t="str">
        <f t="shared" si="2"/>
        <v>IHM3G2</v>
      </c>
      <c r="J51" s="24">
        <f t="shared" si="3"/>
        <v>-12</v>
      </c>
      <c r="K51" s="24" t="str">
        <f t="shared" si="4"/>
        <v/>
      </c>
      <c r="L51" s="24" t="str">
        <f t="shared" si="5"/>
        <v/>
      </c>
      <c r="M51" s="21" t="str">
        <f t="shared" si="6"/>
        <v/>
      </c>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row>
    <row r="52" spans="1:108" s="25" customFormat="1" ht="12.75" customHeight="1">
      <c r="A52" s="91" t="s">
        <v>533</v>
      </c>
      <c r="B52" s="92" t="s">
        <v>88</v>
      </c>
      <c r="C52" s="109">
        <v>6</v>
      </c>
      <c r="D52" s="92" t="s">
        <v>84</v>
      </c>
      <c r="E52" s="109">
        <v>20</v>
      </c>
      <c r="F52" s="94" t="s">
        <v>418</v>
      </c>
      <c r="G52" s="23" t="str">
        <f t="shared" si="0"/>
        <v>JUD3G1</v>
      </c>
      <c r="H52" s="23">
        <f t="shared" si="1"/>
        <v>12</v>
      </c>
      <c r="I52" s="24" t="str">
        <f t="shared" si="2"/>
        <v>BRG3G1</v>
      </c>
      <c r="J52" s="24">
        <f t="shared" si="3"/>
        <v>-12</v>
      </c>
      <c r="K52" s="24" t="str">
        <f t="shared" si="4"/>
        <v/>
      </c>
      <c r="L52" s="24" t="str">
        <f t="shared" si="5"/>
        <v/>
      </c>
      <c r="M52" s="21" t="str">
        <f t="shared" si="6"/>
        <v/>
      </c>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row>
    <row r="53" spans="1:108" s="25" customFormat="1" ht="12.75" customHeight="1">
      <c r="A53" s="91" t="s">
        <v>533</v>
      </c>
      <c r="B53" s="92" t="s">
        <v>521</v>
      </c>
      <c r="C53" s="109">
        <v>22</v>
      </c>
      <c r="D53" s="92" t="s">
        <v>270</v>
      </c>
      <c r="E53" s="109">
        <v>8</v>
      </c>
      <c r="F53" s="94" t="s">
        <v>425</v>
      </c>
      <c r="G53" s="23" t="str">
        <f t="shared" si="0"/>
        <v>STM3G2</v>
      </c>
      <c r="H53" s="23">
        <f t="shared" si="1"/>
        <v>12</v>
      </c>
      <c r="I53" s="24" t="str">
        <f t="shared" si="2"/>
        <v>SPC3G1</v>
      </c>
      <c r="J53" s="24">
        <f t="shared" si="3"/>
        <v>-12</v>
      </c>
      <c r="K53" s="24" t="str">
        <f t="shared" si="4"/>
        <v/>
      </c>
      <c r="L53" s="24" t="str">
        <f t="shared" si="5"/>
        <v/>
      </c>
      <c r="M53" s="21" t="str">
        <f t="shared" si="6"/>
        <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row>
    <row r="54" spans="1:108" s="25" customFormat="1" ht="12.75" customHeight="1">
      <c r="A54" s="91" t="s">
        <v>534</v>
      </c>
      <c r="B54" s="92" t="s">
        <v>90</v>
      </c>
      <c r="C54" s="109">
        <v>26</v>
      </c>
      <c r="D54" s="92" t="s">
        <v>298</v>
      </c>
      <c r="E54" s="109">
        <v>6</v>
      </c>
      <c r="F54" s="94" t="s">
        <v>410</v>
      </c>
      <c r="G54" s="23" t="str">
        <f t="shared" si="0"/>
        <v>CTK3G2</v>
      </c>
      <c r="H54" s="23">
        <f t="shared" si="1"/>
        <v>12</v>
      </c>
      <c r="I54" s="24" t="str">
        <f t="shared" si="2"/>
        <v>STM3G1</v>
      </c>
      <c r="J54" s="24">
        <f t="shared" si="3"/>
        <v>-12</v>
      </c>
      <c r="K54" s="24" t="str">
        <f t="shared" si="4"/>
        <v/>
      </c>
      <c r="L54" s="24" t="str">
        <f t="shared" si="5"/>
        <v/>
      </c>
      <c r="M54" s="21" t="str">
        <f t="shared" si="6"/>
        <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row>
    <row r="55" spans="1:108" s="25" customFormat="1" ht="12.75" customHeight="1">
      <c r="A55" s="91" t="s">
        <v>535</v>
      </c>
      <c r="B55" s="92" t="s">
        <v>87</v>
      </c>
      <c r="C55" s="109">
        <v>2</v>
      </c>
      <c r="D55" s="92" t="s">
        <v>270</v>
      </c>
      <c r="E55" s="109">
        <v>20</v>
      </c>
      <c r="F55" s="94" t="s">
        <v>414</v>
      </c>
      <c r="G55" s="23" t="str">
        <f t="shared" si="0"/>
        <v>SPC3G1</v>
      </c>
      <c r="H55" s="23">
        <f t="shared" si="1"/>
        <v>12</v>
      </c>
      <c r="I55" s="24" t="str">
        <f t="shared" si="2"/>
        <v>IHM3G1</v>
      </c>
      <c r="J55" s="24">
        <f t="shared" si="3"/>
        <v>-12</v>
      </c>
      <c r="K55" s="24" t="str">
        <f t="shared" si="4"/>
        <v/>
      </c>
      <c r="L55" s="24" t="str">
        <f t="shared" si="5"/>
        <v/>
      </c>
      <c r="M55" s="21" t="str">
        <f t="shared" si="6"/>
        <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row>
    <row r="56" spans="1:108" s="25" customFormat="1" ht="12.75" customHeight="1">
      <c r="A56" s="91" t="s">
        <v>535</v>
      </c>
      <c r="B56" s="92" t="s">
        <v>89</v>
      </c>
      <c r="C56" s="109">
        <v>17</v>
      </c>
      <c r="D56" s="92" t="s">
        <v>85</v>
      </c>
      <c r="E56" s="109">
        <v>19</v>
      </c>
      <c r="F56" s="94" t="s">
        <v>421</v>
      </c>
      <c r="G56" s="23" t="str">
        <f t="shared" si="0"/>
        <v>CTK3G1</v>
      </c>
      <c r="H56" s="23">
        <f t="shared" si="1"/>
        <v>2</v>
      </c>
      <c r="I56" s="24" t="str">
        <f t="shared" si="2"/>
        <v>JOE3G1</v>
      </c>
      <c r="J56" s="24">
        <f t="shared" si="3"/>
        <v>-2</v>
      </c>
      <c r="K56" s="24" t="str">
        <f t="shared" si="4"/>
        <v/>
      </c>
      <c r="L56" s="24" t="str">
        <f t="shared" si="5"/>
        <v/>
      </c>
      <c r="M56" s="21" t="str">
        <f t="shared" si="6"/>
        <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row>
    <row r="57" spans="1:108" s="25" customFormat="1" ht="12.75" customHeight="1">
      <c r="A57" s="91" t="s">
        <v>535</v>
      </c>
      <c r="B57" s="92" t="s">
        <v>84</v>
      </c>
      <c r="C57" s="109">
        <v>2</v>
      </c>
      <c r="D57" s="92" t="s">
        <v>521</v>
      </c>
      <c r="E57" s="109">
        <v>32</v>
      </c>
      <c r="F57" s="94" t="s">
        <v>422</v>
      </c>
      <c r="G57" s="23" t="str">
        <f t="shared" si="0"/>
        <v>STM3G2</v>
      </c>
      <c r="H57" s="23">
        <f t="shared" si="1"/>
        <v>12</v>
      </c>
      <c r="I57" s="24" t="str">
        <f t="shared" si="2"/>
        <v>JUD3G1</v>
      </c>
      <c r="J57" s="24">
        <f t="shared" si="3"/>
        <v>-12</v>
      </c>
      <c r="K57" s="24" t="str">
        <f t="shared" si="4"/>
        <v/>
      </c>
      <c r="L57" s="24" t="str">
        <f t="shared" si="5"/>
        <v/>
      </c>
      <c r="M57" s="21" t="str">
        <f t="shared" si="6"/>
        <v/>
      </c>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row>
    <row r="58" spans="1:108" s="25" customFormat="1" ht="12.75" customHeight="1">
      <c r="A58" s="91" t="s">
        <v>535</v>
      </c>
      <c r="B58" s="92" t="s">
        <v>275</v>
      </c>
      <c r="C58" s="109">
        <v>33</v>
      </c>
      <c r="D58" s="92" t="s">
        <v>88</v>
      </c>
      <c r="E58" s="109">
        <v>5</v>
      </c>
      <c r="F58" s="94" t="s">
        <v>530</v>
      </c>
      <c r="G58" s="23" t="str">
        <f t="shared" si="0"/>
        <v>NDA3G1</v>
      </c>
      <c r="H58" s="23">
        <f t="shared" si="1"/>
        <v>12</v>
      </c>
      <c r="I58" s="24" t="str">
        <f t="shared" si="2"/>
        <v>BRG3G1</v>
      </c>
      <c r="J58" s="24">
        <f t="shared" si="3"/>
        <v>-12</v>
      </c>
      <c r="K58" s="24" t="str">
        <f t="shared" si="4"/>
        <v/>
      </c>
      <c r="L58" s="24" t="str">
        <f t="shared" si="5"/>
        <v/>
      </c>
      <c r="M58" s="21" t="str">
        <f t="shared" si="6"/>
        <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row>
    <row r="59" spans="1:108" s="25" customFormat="1" ht="12.75" customHeight="1">
      <c r="A59" s="91" t="s">
        <v>536</v>
      </c>
      <c r="B59" s="92" t="s">
        <v>519</v>
      </c>
      <c r="C59" s="109">
        <v>22</v>
      </c>
      <c r="D59" s="92" t="s">
        <v>83</v>
      </c>
      <c r="E59" s="109">
        <v>12</v>
      </c>
      <c r="F59" s="94" t="s">
        <v>414</v>
      </c>
      <c r="G59" s="23" t="str">
        <f t="shared" si="0"/>
        <v>IHM3G2</v>
      </c>
      <c r="H59" s="23">
        <f t="shared" si="1"/>
        <v>10</v>
      </c>
      <c r="I59" s="24" t="str">
        <f t="shared" si="2"/>
        <v>OLA3G1</v>
      </c>
      <c r="J59" s="24">
        <f t="shared" si="3"/>
        <v>-10</v>
      </c>
      <c r="K59" s="24" t="str">
        <f t="shared" si="4"/>
        <v/>
      </c>
      <c r="L59" s="24" t="str">
        <f t="shared" si="5"/>
        <v/>
      </c>
      <c r="M59" s="21" t="str">
        <f t="shared" si="6"/>
        <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row>
    <row r="60" spans="1:108" s="25" customFormat="1" ht="12.75" customHeight="1">
      <c r="A60" s="91" t="s">
        <v>536</v>
      </c>
      <c r="B60" s="92" t="s">
        <v>523</v>
      </c>
      <c r="C60" s="109">
        <v>8</v>
      </c>
      <c r="D60" s="92" t="s">
        <v>86</v>
      </c>
      <c r="E60" s="109">
        <v>10</v>
      </c>
      <c r="F60" s="94" t="s">
        <v>420</v>
      </c>
      <c r="G60" s="23" t="str">
        <f t="shared" si="0"/>
        <v>HSP3G1</v>
      </c>
      <c r="H60" s="23">
        <f t="shared" si="1"/>
        <v>2</v>
      </c>
      <c r="I60" s="24" t="str">
        <f t="shared" si="2"/>
        <v>SJN3G1</v>
      </c>
      <c r="J60" s="24">
        <f t="shared" si="3"/>
        <v>-2</v>
      </c>
      <c r="K60" s="24" t="str">
        <f t="shared" si="4"/>
        <v/>
      </c>
      <c r="L60" s="24" t="str">
        <f t="shared" si="5"/>
        <v/>
      </c>
      <c r="M60" s="21" t="str">
        <f t="shared" si="6"/>
        <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row>
    <row r="61" spans="1:108" s="25" customFormat="1" ht="12.75" customHeight="1">
      <c r="A61" s="91" t="s">
        <v>537</v>
      </c>
      <c r="B61" s="92" t="s">
        <v>84</v>
      </c>
      <c r="C61" s="109">
        <v>12</v>
      </c>
      <c r="D61" s="92" t="s">
        <v>86</v>
      </c>
      <c r="E61" s="109">
        <v>6</v>
      </c>
      <c r="F61" s="94" t="s">
        <v>422</v>
      </c>
      <c r="G61" s="23" t="str">
        <f t="shared" si="0"/>
        <v>JUD3G1</v>
      </c>
      <c r="H61" s="23">
        <f t="shared" si="1"/>
        <v>6</v>
      </c>
      <c r="I61" s="24" t="str">
        <f t="shared" si="2"/>
        <v>HSP3G1</v>
      </c>
      <c r="J61" s="24">
        <f t="shared" si="3"/>
        <v>-6</v>
      </c>
      <c r="K61" s="24" t="str">
        <f t="shared" si="4"/>
        <v/>
      </c>
      <c r="L61" s="24" t="str">
        <f t="shared" si="5"/>
        <v/>
      </c>
      <c r="M61" s="21" t="str">
        <f t="shared" si="6"/>
        <v/>
      </c>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row>
    <row r="62" spans="1:108" s="25" customFormat="1" ht="12.75" customHeight="1">
      <c r="A62" s="91" t="s">
        <v>537</v>
      </c>
      <c r="B62" s="92" t="s">
        <v>83</v>
      </c>
      <c r="C62" s="109">
        <v>13</v>
      </c>
      <c r="D62" s="92" t="s">
        <v>298</v>
      </c>
      <c r="E62" s="109">
        <v>4</v>
      </c>
      <c r="F62" s="94" t="s">
        <v>415</v>
      </c>
      <c r="G62" s="23" t="str">
        <f t="shared" si="0"/>
        <v>OLA3G1</v>
      </c>
      <c r="H62" s="23">
        <f t="shared" si="1"/>
        <v>9</v>
      </c>
      <c r="I62" s="24" t="str">
        <f t="shared" si="2"/>
        <v>STM3G1</v>
      </c>
      <c r="J62" s="24">
        <f t="shared" si="3"/>
        <v>-9</v>
      </c>
      <c r="K62" s="24" t="str">
        <f t="shared" si="4"/>
        <v/>
      </c>
      <c r="L62" s="24" t="str">
        <f t="shared" si="5"/>
        <v/>
      </c>
      <c r="M62" s="21" t="str">
        <f t="shared" si="6"/>
        <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row>
    <row r="63" spans="1:108" s="25" customFormat="1" ht="12.75" customHeight="1">
      <c r="A63" s="91" t="s">
        <v>537</v>
      </c>
      <c r="B63" s="92" t="s">
        <v>521</v>
      </c>
      <c r="C63" s="109">
        <v>9</v>
      </c>
      <c r="D63" s="92" t="s">
        <v>275</v>
      </c>
      <c r="E63" s="109">
        <v>5</v>
      </c>
      <c r="F63" s="94" t="s">
        <v>425</v>
      </c>
      <c r="G63" s="23" t="str">
        <f t="shared" si="0"/>
        <v>STM3G2</v>
      </c>
      <c r="H63" s="23">
        <f t="shared" si="1"/>
        <v>4</v>
      </c>
      <c r="I63" s="24" t="str">
        <f t="shared" si="2"/>
        <v>NDA3G1</v>
      </c>
      <c r="J63" s="24">
        <f t="shared" si="3"/>
        <v>-4</v>
      </c>
      <c r="K63" s="24" t="str">
        <f t="shared" si="4"/>
        <v/>
      </c>
      <c r="L63" s="24" t="str">
        <f t="shared" si="5"/>
        <v/>
      </c>
      <c r="M63" s="21" t="str">
        <f t="shared" si="6"/>
        <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row>
    <row r="64" spans="1:108" s="25" customFormat="1" ht="12.75" customHeight="1">
      <c r="A64" s="91" t="s">
        <v>537</v>
      </c>
      <c r="B64" s="92" t="s">
        <v>270</v>
      </c>
      <c r="C64" s="109">
        <v>22</v>
      </c>
      <c r="D64" s="92" t="s">
        <v>519</v>
      </c>
      <c r="E64" s="109">
        <v>2</v>
      </c>
      <c r="F64" s="94" t="s">
        <v>423</v>
      </c>
      <c r="G64" s="23" t="str">
        <f t="shared" si="0"/>
        <v>SPC3G1</v>
      </c>
      <c r="H64" s="23">
        <f t="shared" si="1"/>
        <v>12</v>
      </c>
      <c r="I64" s="24" t="str">
        <f t="shared" si="2"/>
        <v>IHM3G2</v>
      </c>
      <c r="J64" s="24">
        <f t="shared" si="3"/>
        <v>-12</v>
      </c>
      <c r="K64" s="24" t="str">
        <f t="shared" si="4"/>
        <v/>
      </c>
      <c r="L64" s="24" t="str">
        <f t="shared" si="5"/>
        <v/>
      </c>
      <c r="M64" s="21" t="str">
        <f t="shared" si="6"/>
        <v/>
      </c>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row>
    <row r="65" spans="1:108" s="25" customFormat="1" ht="12.75" customHeight="1">
      <c r="A65" s="91" t="s">
        <v>538</v>
      </c>
      <c r="B65" s="92" t="s">
        <v>85</v>
      </c>
      <c r="C65" s="109">
        <v>20</v>
      </c>
      <c r="D65" s="92" t="s">
        <v>88</v>
      </c>
      <c r="E65" s="109">
        <v>2</v>
      </c>
      <c r="F65" s="94" t="s">
        <v>410</v>
      </c>
      <c r="G65" s="23" t="str">
        <f t="shared" si="0"/>
        <v>CTK3G1</v>
      </c>
      <c r="H65" s="23">
        <f t="shared" si="1"/>
        <v>12</v>
      </c>
      <c r="I65" s="24" t="str">
        <f t="shared" si="2"/>
        <v>BRG3G1</v>
      </c>
      <c r="J65" s="24">
        <f t="shared" si="3"/>
        <v>-12</v>
      </c>
      <c r="K65" s="24" t="str">
        <f t="shared" si="4"/>
        <v/>
      </c>
      <c r="L65" s="24" t="str">
        <f t="shared" si="5"/>
        <v/>
      </c>
      <c r="M65" s="21" t="str">
        <f t="shared" si="6"/>
        <v/>
      </c>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row>
    <row r="66" spans="1:108" s="25" customFormat="1" ht="12.75" customHeight="1">
      <c r="A66" s="91" t="s">
        <v>539</v>
      </c>
      <c r="B66" s="92" t="s">
        <v>87</v>
      </c>
      <c r="C66" s="109">
        <v>2</v>
      </c>
      <c r="D66" s="92" t="s">
        <v>89</v>
      </c>
      <c r="E66" s="109">
        <v>15</v>
      </c>
      <c r="F66" s="94" t="s">
        <v>414</v>
      </c>
      <c r="G66" s="23" t="str">
        <f t="shared" si="0"/>
        <v>JOE3G1</v>
      </c>
      <c r="H66" s="23">
        <f t="shared" si="1"/>
        <v>12</v>
      </c>
      <c r="I66" s="24" t="str">
        <f t="shared" si="2"/>
        <v>IHM3G1</v>
      </c>
      <c r="J66" s="24">
        <f t="shared" si="3"/>
        <v>-12</v>
      </c>
      <c r="K66" s="24" t="str">
        <f t="shared" si="4"/>
        <v/>
      </c>
      <c r="L66" s="24" t="str">
        <f t="shared" si="5"/>
        <v/>
      </c>
      <c r="M66" s="21" t="str">
        <f t="shared" si="6"/>
        <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row>
    <row r="67" spans="1:108" s="25" customFormat="1" ht="12.75" customHeight="1">
      <c r="A67" s="91" t="s">
        <v>539</v>
      </c>
      <c r="B67" s="92" t="s">
        <v>523</v>
      </c>
      <c r="C67" s="109">
        <v>9</v>
      </c>
      <c r="D67" s="92" t="s">
        <v>90</v>
      </c>
      <c r="E67" s="109">
        <v>10</v>
      </c>
      <c r="F67" s="94" t="s">
        <v>420</v>
      </c>
      <c r="G67" s="23" t="str">
        <f t="shared" si="0"/>
        <v>CTK3G2</v>
      </c>
      <c r="H67" s="23">
        <f t="shared" si="1"/>
        <v>1</v>
      </c>
      <c r="I67" s="24" t="str">
        <f t="shared" si="2"/>
        <v>SJN3G1</v>
      </c>
      <c r="J67" s="24">
        <f t="shared" si="3"/>
        <v>-1</v>
      </c>
      <c r="K67" s="24" t="str">
        <f t="shared" si="4"/>
        <v/>
      </c>
      <c r="L67" s="24" t="str">
        <f t="shared" si="5"/>
        <v/>
      </c>
      <c r="M67" s="21" t="str">
        <f t="shared" si="6"/>
        <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row>
    <row r="68" spans="1:108" s="25" customFormat="1" ht="12.75" customHeight="1">
      <c r="A68" s="91" t="s">
        <v>540</v>
      </c>
      <c r="B68" s="92" t="s">
        <v>84</v>
      </c>
      <c r="C68" s="109">
        <v>14</v>
      </c>
      <c r="D68" s="92" t="s">
        <v>519</v>
      </c>
      <c r="E68" s="109">
        <v>18</v>
      </c>
      <c r="F68" s="94" t="s">
        <v>422</v>
      </c>
      <c r="G68" s="23" t="str">
        <f t="shared" si="0"/>
        <v>IHM3G2</v>
      </c>
      <c r="H68" s="23">
        <f t="shared" si="1"/>
        <v>4</v>
      </c>
      <c r="I68" s="24" t="str">
        <f t="shared" si="2"/>
        <v>JUD3G1</v>
      </c>
      <c r="J68" s="24">
        <f t="shared" si="3"/>
        <v>-4</v>
      </c>
      <c r="K68" s="24" t="str">
        <f t="shared" si="4"/>
        <v/>
      </c>
      <c r="L68" s="24" t="str">
        <f t="shared" si="5"/>
        <v/>
      </c>
      <c r="M68" s="21" t="str">
        <f t="shared" si="6"/>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row>
    <row r="69" spans="1:108" s="25" customFormat="1" ht="12.75" customHeight="1">
      <c r="A69" s="91" t="s">
        <v>540</v>
      </c>
      <c r="B69" s="92" t="s">
        <v>298</v>
      </c>
      <c r="C69" s="109">
        <v>2</v>
      </c>
      <c r="D69" s="92" t="s">
        <v>523</v>
      </c>
      <c r="E69" s="109">
        <v>16</v>
      </c>
      <c r="F69" s="94" t="s">
        <v>425</v>
      </c>
      <c r="G69" s="23" t="str">
        <f t="shared" si="0"/>
        <v>SJN3G1</v>
      </c>
      <c r="H69" s="23">
        <f t="shared" si="1"/>
        <v>12</v>
      </c>
      <c r="I69" s="24" t="str">
        <f t="shared" si="2"/>
        <v>STM3G1</v>
      </c>
      <c r="J69" s="24">
        <f t="shared" si="3"/>
        <v>-12</v>
      </c>
      <c r="K69" s="24" t="str">
        <f t="shared" si="4"/>
        <v/>
      </c>
      <c r="L69" s="24" t="str">
        <f t="shared" si="5"/>
        <v/>
      </c>
      <c r="M69" s="21" t="str">
        <f t="shared" si="6"/>
        <v/>
      </c>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row>
    <row r="70" spans="1:108" s="25" customFormat="1" ht="12.75" customHeight="1">
      <c r="A70" s="91" t="s">
        <v>541</v>
      </c>
      <c r="B70" s="92" t="s">
        <v>88</v>
      </c>
      <c r="C70" s="109">
        <v>12</v>
      </c>
      <c r="D70" s="92" t="s">
        <v>87</v>
      </c>
      <c r="E70" s="109">
        <v>4</v>
      </c>
      <c r="F70" s="94" t="s">
        <v>418</v>
      </c>
      <c r="G70" s="23" t="str">
        <f t="shared" si="0"/>
        <v>BRG3G1</v>
      </c>
      <c r="H70" s="23">
        <f t="shared" si="1"/>
        <v>8</v>
      </c>
      <c r="I70" s="24" t="str">
        <f t="shared" si="2"/>
        <v>IHM3G1</v>
      </c>
      <c r="J70" s="24">
        <f t="shared" si="3"/>
        <v>-8</v>
      </c>
      <c r="K70" s="24" t="str">
        <f t="shared" si="4"/>
        <v/>
      </c>
      <c r="L70" s="24" t="str">
        <f t="shared" si="5"/>
        <v/>
      </c>
      <c r="M70" s="21" t="str">
        <f t="shared" si="6"/>
        <v/>
      </c>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row>
    <row r="71" spans="1:108" s="25" customFormat="1" ht="12.75" customHeight="1">
      <c r="A71" s="91" t="s">
        <v>541</v>
      </c>
      <c r="B71" s="92" t="s">
        <v>85</v>
      </c>
      <c r="C71" s="109">
        <v>12</v>
      </c>
      <c r="D71" s="92" t="s">
        <v>521</v>
      </c>
      <c r="E71" s="109">
        <v>24</v>
      </c>
      <c r="F71" s="94" t="s">
        <v>410</v>
      </c>
      <c r="G71" s="23" t="str">
        <f t="shared" si="0"/>
        <v>STM3G2</v>
      </c>
      <c r="H71" s="23">
        <f t="shared" si="1"/>
        <v>12</v>
      </c>
      <c r="I71" s="24" t="str">
        <f t="shared" si="2"/>
        <v>CTK3G1</v>
      </c>
      <c r="J71" s="24">
        <f t="shared" si="3"/>
        <v>-12</v>
      </c>
      <c r="K71" s="24" t="str">
        <f t="shared" si="4"/>
        <v/>
      </c>
      <c r="L71" s="24" t="str">
        <f t="shared" si="5"/>
        <v/>
      </c>
      <c r="M71" s="21" t="str">
        <f t="shared" si="6"/>
        <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row>
    <row r="72" spans="1:108" s="25" customFormat="1" ht="12.75" customHeight="1">
      <c r="A72" s="91" t="s">
        <v>541</v>
      </c>
      <c r="B72" s="92" t="s">
        <v>83</v>
      </c>
      <c r="C72" s="109">
        <v>4</v>
      </c>
      <c r="D72" s="92" t="s">
        <v>270</v>
      </c>
      <c r="E72" s="109">
        <v>16</v>
      </c>
      <c r="F72" s="94" t="s">
        <v>415</v>
      </c>
      <c r="G72" s="23" t="str">
        <f t="shared" si="0"/>
        <v>SPC3G1</v>
      </c>
      <c r="H72" s="23">
        <f t="shared" si="1"/>
        <v>12</v>
      </c>
      <c r="I72" s="24" t="str">
        <f t="shared" si="2"/>
        <v>OLA3G1</v>
      </c>
      <c r="J72" s="24">
        <f t="shared" si="3"/>
        <v>-12</v>
      </c>
      <c r="K72" s="24" t="str">
        <f t="shared" si="4"/>
        <v/>
      </c>
      <c r="L72" s="24" t="str">
        <f t="shared" si="5"/>
        <v/>
      </c>
      <c r="M72" s="21" t="str">
        <f t="shared" si="6"/>
        <v/>
      </c>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row>
    <row r="73" spans="1:108" s="25" customFormat="1" ht="12.75" customHeight="1">
      <c r="A73" s="91" t="s">
        <v>542</v>
      </c>
      <c r="B73" s="92" t="s">
        <v>90</v>
      </c>
      <c r="C73" s="109">
        <v>8</v>
      </c>
      <c r="D73" s="92" t="s">
        <v>86</v>
      </c>
      <c r="E73" s="109">
        <v>12</v>
      </c>
      <c r="F73" s="94" t="s">
        <v>410</v>
      </c>
      <c r="G73" s="23" t="str">
        <f t="shared" si="0"/>
        <v>HSP3G1</v>
      </c>
      <c r="H73" s="23">
        <f t="shared" si="1"/>
        <v>4</v>
      </c>
      <c r="I73" s="24" t="str">
        <f t="shared" si="2"/>
        <v>CTK3G2</v>
      </c>
      <c r="J73" s="24">
        <f t="shared" si="3"/>
        <v>-4</v>
      </c>
      <c r="K73" s="24" t="str">
        <f t="shared" si="4"/>
        <v/>
      </c>
      <c r="L73" s="24" t="str">
        <f t="shared" si="5"/>
        <v/>
      </c>
      <c r="M73" s="21" t="str">
        <f t="shared" si="6"/>
        <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row>
    <row r="74" spans="1:108" s="25" customFormat="1" ht="12.75" customHeight="1">
      <c r="A74" s="91" t="s">
        <v>543</v>
      </c>
      <c r="B74" s="92" t="s">
        <v>89</v>
      </c>
      <c r="C74" s="109">
        <v>1</v>
      </c>
      <c r="D74" s="92" t="s">
        <v>275</v>
      </c>
      <c r="E74" s="109">
        <v>13</v>
      </c>
      <c r="F74" s="94" t="s">
        <v>421</v>
      </c>
      <c r="G74" s="23" t="str">
        <f t="shared" si="0"/>
        <v>NDA3G1</v>
      </c>
      <c r="H74" s="23">
        <f t="shared" si="1"/>
        <v>12</v>
      </c>
      <c r="I74" s="24" t="str">
        <f t="shared" si="2"/>
        <v>JOE3G1</v>
      </c>
      <c r="J74" s="24">
        <f t="shared" si="3"/>
        <v>-12</v>
      </c>
      <c r="K74" s="24" t="str">
        <f t="shared" si="4"/>
        <v/>
      </c>
      <c r="L74" s="24" t="str">
        <f t="shared" si="5"/>
        <v/>
      </c>
      <c r="M74" s="21" t="str">
        <f t="shared" si="6"/>
        <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row>
    <row r="75" spans="1:108" s="25" customFormat="1" ht="12.75" customHeight="1">
      <c r="A75" s="91" t="s">
        <v>544</v>
      </c>
      <c r="B75" s="92" t="s">
        <v>523</v>
      </c>
      <c r="C75" s="109">
        <v>9</v>
      </c>
      <c r="D75" s="92" t="s">
        <v>84</v>
      </c>
      <c r="E75" s="109">
        <v>12</v>
      </c>
      <c r="F75" s="94" t="s">
        <v>420</v>
      </c>
      <c r="G75" s="23" t="str">
        <f t="shared" si="0"/>
        <v>JUD3G1</v>
      </c>
      <c r="H75" s="23">
        <f t="shared" si="1"/>
        <v>3</v>
      </c>
      <c r="I75" s="24" t="str">
        <f t="shared" si="2"/>
        <v>SJN3G1</v>
      </c>
      <c r="J75" s="24">
        <f t="shared" si="3"/>
        <v>-3</v>
      </c>
      <c r="K75" s="24" t="str">
        <f t="shared" si="4"/>
        <v/>
      </c>
      <c r="L75" s="24" t="str">
        <f t="shared" si="5"/>
        <v/>
      </c>
      <c r="M75" s="21" t="str">
        <f t="shared" si="6"/>
        <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row>
    <row r="76" spans="1:108" s="25" customFormat="1" ht="12.75" customHeight="1">
      <c r="A76" s="91" t="s">
        <v>544</v>
      </c>
      <c r="B76" s="92" t="s">
        <v>270</v>
      </c>
      <c r="C76" s="109">
        <v>12</v>
      </c>
      <c r="D76" s="92" t="s">
        <v>89</v>
      </c>
      <c r="E76" s="109">
        <v>9</v>
      </c>
      <c r="F76" s="94" t="s">
        <v>423</v>
      </c>
      <c r="G76" s="23" t="str">
        <f t="shared" si="0"/>
        <v>SPC3G1</v>
      </c>
      <c r="H76" s="23">
        <f t="shared" si="1"/>
        <v>3</v>
      </c>
      <c r="I76" s="24" t="str">
        <f t="shared" si="2"/>
        <v>JOE3G1</v>
      </c>
      <c r="J76" s="24">
        <f t="shared" si="3"/>
        <v>-3</v>
      </c>
      <c r="K76" s="24" t="str">
        <f t="shared" si="4"/>
        <v/>
      </c>
      <c r="L76" s="24" t="str">
        <f t="shared" si="5"/>
        <v/>
      </c>
      <c r="M76" s="21" t="str">
        <f t="shared" si="6"/>
        <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row>
    <row r="77" spans="1:108" s="25" customFormat="1" ht="12.75" customHeight="1">
      <c r="A77" s="91" t="s">
        <v>545</v>
      </c>
      <c r="B77" s="92" t="s">
        <v>90</v>
      </c>
      <c r="C77" s="109">
        <v>9</v>
      </c>
      <c r="D77" s="92" t="s">
        <v>83</v>
      </c>
      <c r="E77" s="109">
        <v>12</v>
      </c>
      <c r="F77" s="94" t="s">
        <v>410</v>
      </c>
      <c r="G77" s="23" t="str">
        <f t="shared" si="0"/>
        <v>OLA3G1</v>
      </c>
      <c r="H77" s="23">
        <f t="shared" si="1"/>
        <v>3</v>
      </c>
      <c r="I77" s="24" t="str">
        <f t="shared" si="2"/>
        <v>CTK3G2</v>
      </c>
      <c r="J77" s="24">
        <f t="shared" si="3"/>
        <v>-3</v>
      </c>
      <c r="K77" s="24" t="str">
        <f t="shared" si="4"/>
        <v/>
      </c>
      <c r="L77" s="24" t="str">
        <f t="shared" si="5"/>
        <v/>
      </c>
      <c r="M77" s="21" t="str">
        <f t="shared" si="6"/>
        <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row>
    <row r="78" spans="1:108" s="25" customFormat="1" ht="12.75" customHeight="1">
      <c r="A78" s="91" t="s">
        <v>545</v>
      </c>
      <c r="B78" s="92" t="s">
        <v>275</v>
      </c>
      <c r="C78" s="109">
        <v>20</v>
      </c>
      <c r="D78" s="92" t="s">
        <v>86</v>
      </c>
      <c r="E78" s="109">
        <v>2</v>
      </c>
      <c r="F78" s="94" t="s">
        <v>530</v>
      </c>
      <c r="G78" s="23" t="str">
        <f t="shared" si="0"/>
        <v>NDA3G1</v>
      </c>
      <c r="H78" s="23">
        <f t="shared" si="1"/>
        <v>12</v>
      </c>
      <c r="I78" s="24" t="str">
        <f t="shared" si="2"/>
        <v>HSP3G1</v>
      </c>
      <c r="J78" s="24">
        <f t="shared" si="3"/>
        <v>-12</v>
      </c>
      <c r="K78" s="24" t="str">
        <f t="shared" si="4"/>
        <v/>
      </c>
      <c r="L78" s="24" t="str">
        <f t="shared" si="5"/>
        <v/>
      </c>
      <c r="M78" s="21" t="str">
        <f t="shared" si="6"/>
        <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row>
    <row r="79" spans="1:108" s="25" customFormat="1" ht="12.75" customHeight="1">
      <c r="A79" s="91" t="s">
        <v>545</v>
      </c>
      <c r="B79" s="92" t="s">
        <v>521</v>
      </c>
      <c r="C79" s="109">
        <v>20</v>
      </c>
      <c r="D79" s="92" t="s">
        <v>87</v>
      </c>
      <c r="E79" s="109">
        <v>0</v>
      </c>
      <c r="F79" s="94" t="s">
        <v>425</v>
      </c>
      <c r="G79" s="23" t="str">
        <f t="shared" si="0"/>
        <v>STM3G2</v>
      </c>
      <c r="H79" s="23">
        <f t="shared" si="1"/>
        <v>12</v>
      </c>
      <c r="I79" s="24" t="str">
        <f t="shared" si="2"/>
        <v>IHM3G1</v>
      </c>
      <c r="J79" s="24">
        <f t="shared" si="3"/>
        <v>-12</v>
      </c>
      <c r="K79" s="24" t="str">
        <f t="shared" si="4"/>
        <v/>
      </c>
      <c r="L79" s="24" t="str">
        <f t="shared" si="5"/>
        <v/>
      </c>
      <c r="M79" s="21" t="str">
        <f t="shared" si="6"/>
        <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row>
    <row r="80" spans="1:108" s="25" customFormat="1" ht="12.75" customHeight="1">
      <c r="A80" s="91" t="s">
        <v>546</v>
      </c>
      <c r="B80" s="92" t="s">
        <v>519</v>
      </c>
      <c r="C80" s="109">
        <v>15</v>
      </c>
      <c r="D80" s="92" t="s">
        <v>88</v>
      </c>
      <c r="E80" s="109">
        <v>7</v>
      </c>
      <c r="F80" s="94" t="s">
        <v>414</v>
      </c>
      <c r="G80" s="23" t="str">
        <f t="shared" si="0"/>
        <v>IHM3G2</v>
      </c>
      <c r="H80" s="23">
        <f t="shared" si="1"/>
        <v>8</v>
      </c>
      <c r="I80" s="24" t="str">
        <f t="shared" si="2"/>
        <v>BRG3G1</v>
      </c>
      <c r="J80" s="24">
        <f t="shared" si="3"/>
        <v>-8</v>
      </c>
      <c r="K80" s="24" t="str">
        <f t="shared" si="4"/>
        <v/>
      </c>
      <c r="L80" s="24" t="str">
        <f t="shared" si="5"/>
        <v/>
      </c>
      <c r="M80" s="21" t="str">
        <f t="shared" si="6"/>
        <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row>
    <row r="81" spans="1:108" s="25" customFormat="1" ht="12.75" customHeight="1">
      <c r="A81" s="91" t="s">
        <v>546</v>
      </c>
      <c r="B81" s="92" t="s">
        <v>298</v>
      </c>
      <c r="C81" s="109">
        <v>0</v>
      </c>
      <c r="D81" s="92" t="s">
        <v>85</v>
      </c>
      <c r="E81" s="109">
        <v>10</v>
      </c>
      <c r="F81" s="94" t="s">
        <v>425</v>
      </c>
      <c r="G81" s="23" t="str">
        <f t="shared" si="0"/>
        <v>CTK3G1</v>
      </c>
      <c r="H81" s="23">
        <f t="shared" si="1"/>
        <v>10</v>
      </c>
      <c r="I81" s="24" t="str">
        <f t="shared" si="2"/>
        <v>STM3G1</v>
      </c>
      <c r="J81" s="24">
        <f t="shared" si="3"/>
        <v>-10</v>
      </c>
      <c r="K81" s="24" t="str">
        <f t="shared" si="4"/>
        <v/>
      </c>
      <c r="L81" s="24" t="str">
        <f t="shared" si="5"/>
        <v/>
      </c>
      <c r="M81" s="21" t="str">
        <f t="shared" si="6"/>
        <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row>
    <row r="82" spans="1:108" s="25" customFormat="1" ht="12.75" customHeight="1">
      <c r="A82" s="91" t="s">
        <v>547</v>
      </c>
      <c r="B82" s="92" t="s">
        <v>84</v>
      </c>
      <c r="C82" s="109">
        <v>8</v>
      </c>
      <c r="D82" s="92" t="s">
        <v>90</v>
      </c>
      <c r="E82" s="109">
        <v>18</v>
      </c>
      <c r="F82" s="94" t="s">
        <v>422</v>
      </c>
      <c r="G82" s="23" t="str">
        <f t="shared" si="0"/>
        <v>CTK3G2</v>
      </c>
      <c r="H82" s="23">
        <f t="shared" si="1"/>
        <v>10</v>
      </c>
      <c r="I82" s="24" t="str">
        <f t="shared" si="2"/>
        <v>JUD3G1</v>
      </c>
      <c r="J82" s="24">
        <f t="shared" si="3"/>
        <v>-10</v>
      </c>
      <c r="K82" s="24" t="str">
        <f t="shared" si="4"/>
        <v/>
      </c>
      <c r="L82" s="24" t="str">
        <f t="shared" si="5"/>
        <v/>
      </c>
      <c r="M82" s="21" t="str">
        <f t="shared" si="6"/>
        <v/>
      </c>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row>
    <row r="83" spans="1:108" s="25" customFormat="1" ht="12.75" customHeight="1">
      <c r="A83" s="91" t="s">
        <v>547</v>
      </c>
      <c r="B83" s="92" t="s">
        <v>83</v>
      </c>
      <c r="C83" s="109">
        <v>10</v>
      </c>
      <c r="D83" s="92" t="s">
        <v>89</v>
      </c>
      <c r="E83" s="109">
        <v>19</v>
      </c>
      <c r="F83" s="94" t="s">
        <v>415</v>
      </c>
      <c r="G83" s="23" t="str">
        <f t="shared" si="0"/>
        <v>JOE3G1</v>
      </c>
      <c r="H83" s="23">
        <f t="shared" si="1"/>
        <v>9</v>
      </c>
      <c r="I83" s="24" t="str">
        <f t="shared" si="2"/>
        <v>OLA3G1</v>
      </c>
      <c r="J83" s="24">
        <f t="shared" si="3"/>
        <v>-9</v>
      </c>
      <c r="K83" s="24" t="str">
        <f t="shared" si="4"/>
        <v/>
      </c>
      <c r="L83" s="24" t="str">
        <f t="shared" si="5"/>
        <v/>
      </c>
      <c r="M83" s="21"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row>
    <row r="84" spans="1:108" s="25" customFormat="1" ht="12.75" customHeight="1">
      <c r="A84" s="91" t="s">
        <v>548</v>
      </c>
      <c r="B84" s="92" t="s">
        <v>88</v>
      </c>
      <c r="C84" s="109">
        <v>2</v>
      </c>
      <c r="D84" s="92" t="s">
        <v>270</v>
      </c>
      <c r="E84" s="109">
        <v>12</v>
      </c>
      <c r="F84" s="94" t="s">
        <v>418</v>
      </c>
      <c r="G84" s="23" t="str">
        <f t="shared" si="0"/>
        <v>SPC3G1</v>
      </c>
      <c r="H84" s="23">
        <f t="shared" si="1"/>
        <v>10</v>
      </c>
      <c r="I84" s="24" t="str">
        <f t="shared" si="2"/>
        <v>BRG3G1</v>
      </c>
      <c r="J84" s="24">
        <f t="shared" si="3"/>
        <v>-10</v>
      </c>
      <c r="K84" s="24" t="str">
        <f t="shared" si="4"/>
        <v/>
      </c>
      <c r="L84" s="24" t="str">
        <f t="shared" si="5"/>
        <v/>
      </c>
      <c r="M84" s="21" t="str">
        <f t="shared" si="6"/>
        <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row>
    <row r="85" spans="1:108" s="25" customFormat="1" ht="12.75" customHeight="1">
      <c r="A85" s="91" t="s">
        <v>548</v>
      </c>
      <c r="B85" s="92" t="s">
        <v>86</v>
      </c>
      <c r="C85" s="109">
        <v>6</v>
      </c>
      <c r="D85" s="92" t="s">
        <v>85</v>
      </c>
      <c r="E85" s="109">
        <v>20</v>
      </c>
      <c r="F85" s="94" t="s">
        <v>413</v>
      </c>
      <c r="G85" s="23" t="str">
        <f t="shared" si="0"/>
        <v>CTK3G1</v>
      </c>
      <c r="H85" s="23">
        <f t="shared" si="1"/>
        <v>12</v>
      </c>
      <c r="I85" s="24" t="str">
        <f t="shared" si="2"/>
        <v>HSP3G1</v>
      </c>
      <c r="J85" s="24">
        <f t="shared" si="3"/>
        <v>-12</v>
      </c>
      <c r="K85" s="24" t="str">
        <f t="shared" si="4"/>
        <v/>
      </c>
      <c r="L85" s="24" t="str">
        <f t="shared" si="5"/>
        <v/>
      </c>
      <c r="M85" s="21"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row>
    <row r="86" spans="1:108" s="25" customFormat="1" ht="12.75" customHeight="1">
      <c r="A86" s="91" t="s">
        <v>548</v>
      </c>
      <c r="B86" s="92" t="s">
        <v>298</v>
      </c>
      <c r="C86" s="109">
        <v>1</v>
      </c>
      <c r="D86" s="92" t="s">
        <v>275</v>
      </c>
      <c r="E86" s="109">
        <v>20</v>
      </c>
      <c r="F86" s="94" t="s">
        <v>425</v>
      </c>
      <c r="G86" s="23" t="str">
        <f t="shared" si="0"/>
        <v>NDA3G1</v>
      </c>
      <c r="H86" s="23">
        <f t="shared" si="1"/>
        <v>12</v>
      </c>
      <c r="I86" s="24" t="str">
        <f t="shared" si="2"/>
        <v>STM3G1</v>
      </c>
      <c r="J86" s="24">
        <f t="shared" si="3"/>
        <v>-12</v>
      </c>
      <c r="K86" s="24" t="str">
        <f t="shared" si="4"/>
        <v/>
      </c>
      <c r="L86" s="24" t="str">
        <f t="shared" si="5"/>
        <v/>
      </c>
      <c r="M86" s="21" t="str">
        <f t="shared" si="6"/>
        <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row>
    <row r="87" spans="1:108" s="25" customFormat="1" ht="12.75" customHeight="1">
      <c r="A87" s="91" t="s">
        <v>549</v>
      </c>
      <c r="B87" s="92" t="s">
        <v>519</v>
      </c>
      <c r="C87" s="109">
        <v>5</v>
      </c>
      <c r="D87" s="92" t="s">
        <v>521</v>
      </c>
      <c r="E87" s="109">
        <v>28</v>
      </c>
      <c r="F87" s="94" t="s">
        <v>414</v>
      </c>
      <c r="G87" s="23" t="str">
        <f t="shared" si="0"/>
        <v>STM3G2</v>
      </c>
      <c r="H87" s="23">
        <f t="shared" si="1"/>
        <v>12</v>
      </c>
      <c r="I87" s="24" t="str">
        <f t="shared" si="2"/>
        <v>IHM3G2</v>
      </c>
      <c r="J87" s="24">
        <f t="shared" si="3"/>
        <v>-12</v>
      </c>
      <c r="K87" s="24" t="str">
        <f t="shared" si="4"/>
        <v/>
      </c>
      <c r="L87" s="24" t="str">
        <f t="shared" si="5"/>
        <v/>
      </c>
      <c r="M87" s="21" t="str">
        <f t="shared" si="6"/>
        <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row>
    <row r="88" spans="1:108" s="25" customFormat="1" ht="12.75" customHeight="1">
      <c r="A88" s="91" t="s">
        <v>501</v>
      </c>
      <c r="B88" s="92" t="s">
        <v>87</v>
      </c>
      <c r="C88" s="109">
        <v>2</v>
      </c>
      <c r="D88" s="92" t="s">
        <v>523</v>
      </c>
      <c r="E88" s="109">
        <v>10</v>
      </c>
      <c r="F88" s="94" t="s">
        <v>414</v>
      </c>
      <c r="G88" s="23" t="str">
        <f t="shared" si="0"/>
        <v>SJN3G1</v>
      </c>
      <c r="H88" s="23">
        <f t="shared" si="1"/>
        <v>8</v>
      </c>
      <c r="I88" s="24" t="str">
        <f t="shared" si="2"/>
        <v>IHM3G1</v>
      </c>
      <c r="J88" s="24">
        <f t="shared" si="3"/>
        <v>-8</v>
      </c>
      <c r="K88" s="24" t="str">
        <f t="shared" si="4"/>
        <v/>
      </c>
      <c r="L88" s="24" t="str">
        <f t="shared" si="5"/>
        <v/>
      </c>
      <c r="M88" s="21" t="str">
        <f t="shared" si="6"/>
        <v/>
      </c>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row>
    <row r="89" spans="1:108" s="25" customFormat="1" ht="12.75" customHeight="1">
      <c r="A89" s="91" t="s">
        <v>550</v>
      </c>
      <c r="B89" s="92" t="s">
        <v>298</v>
      </c>
      <c r="C89" s="109">
        <v>7</v>
      </c>
      <c r="D89" s="92" t="s">
        <v>88</v>
      </c>
      <c r="E89" s="109">
        <v>10</v>
      </c>
      <c r="F89" s="94" t="s">
        <v>425</v>
      </c>
      <c r="G89" s="23" t="str">
        <f t="shared" si="0"/>
        <v>BRG3G1</v>
      </c>
      <c r="H89" s="23">
        <f t="shared" si="1"/>
        <v>3</v>
      </c>
      <c r="I89" s="24" t="str">
        <f t="shared" si="2"/>
        <v>STM3G1</v>
      </c>
      <c r="J89" s="24">
        <f t="shared" si="3"/>
        <v>-3</v>
      </c>
      <c r="K89" s="24" t="str">
        <f t="shared" si="4"/>
        <v/>
      </c>
      <c r="L89" s="24" t="str">
        <f t="shared" si="5"/>
        <v/>
      </c>
      <c r="M89" s="21" t="str">
        <f t="shared" si="6"/>
        <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row>
    <row r="90" spans="1:108" s="25" customFormat="1" ht="12.75" customHeight="1">
      <c r="A90" s="91" t="s">
        <v>550</v>
      </c>
      <c r="B90" s="92" t="s">
        <v>89</v>
      </c>
      <c r="C90" s="109">
        <v>15</v>
      </c>
      <c r="D90" s="92" t="s">
        <v>84</v>
      </c>
      <c r="E90" s="109">
        <v>9</v>
      </c>
      <c r="F90" s="94" t="s">
        <v>421</v>
      </c>
      <c r="G90" s="23" t="str">
        <f t="shared" si="0"/>
        <v>JOE3G1</v>
      </c>
      <c r="H90" s="23">
        <f t="shared" si="1"/>
        <v>6</v>
      </c>
      <c r="I90" s="24" t="str">
        <f t="shared" si="2"/>
        <v>JUD3G1</v>
      </c>
      <c r="J90" s="24">
        <f t="shared" si="3"/>
        <v>-6</v>
      </c>
      <c r="K90" s="24" t="str">
        <f t="shared" si="4"/>
        <v/>
      </c>
      <c r="L90" s="24" t="str">
        <f t="shared" si="5"/>
        <v/>
      </c>
      <c r="M90" s="21" t="str">
        <f t="shared" si="6"/>
        <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row>
    <row r="91" spans="1:108" s="25" customFormat="1" ht="12.75" customHeight="1">
      <c r="A91" s="91" t="s">
        <v>550</v>
      </c>
      <c r="B91" s="92" t="s">
        <v>270</v>
      </c>
      <c r="C91" s="109">
        <v>11</v>
      </c>
      <c r="D91" s="92" t="s">
        <v>85</v>
      </c>
      <c r="E91" s="109">
        <v>12</v>
      </c>
      <c r="F91" s="94" t="s">
        <v>422</v>
      </c>
      <c r="G91" s="23" t="str">
        <f t="shared" ref="G91:G95" si="7">IF(C91&lt;&gt;E91,IF(C91&gt;E91,B91,D91),"")</f>
        <v>CTK3G1</v>
      </c>
      <c r="H91" s="23">
        <f t="shared" ref="H91:H95" si="8">IF(C91&gt;E91,IF(SUM(C91-E91)&gt;12,12,SUM(C91-E91)),IF(SUM(E91-C91)&gt;12,12,SUM(E91-C91)))</f>
        <v>1</v>
      </c>
      <c r="I91" s="24" t="str">
        <f t="shared" ref="I91:I95" si="9">IF(C91&lt;&gt;E91,IF(C91&lt;E91,B91,D91),"")</f>
        <v>SPC3G1</v>
      </c>
      <c r="J91" s="24">
        <f t="shared" ref="J91:J95" si="10">IF(C91&lt;E91,IF(SUM(C91-E91)&lt;-12,-12,SUM(C91-E91)),IF(SUM(E91-C91)&lt;-12,-12,SUM(E91-C91)))</f>
        <v>-1</v>
      </c>
      <c r="K91" s="24" t="str">
        <f t="shared" ref="K91:K95" si="11">IF(C91&lt;&gt;0,IF(C91=E91,B91,""),"")</f>
        <v/>
      </c>
      <c r="L91" s="24" t="str">
        <f t="shared" ref="L91:L95" si="12">IF(C91&lt;&gt;0,IF(C91=E91,D91,""),"")</f>
        <v/>
      </c>
      <c r="M91" s="21" t="str">
        <f t="shared" ref="M91:M95" si="13">IF(C91=12,IF(E91=0,D91,""),IF(E91=12,IF(C91=0,B91,""),""))</f>
        <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row>
    <row r="92" spans="1:108" s="25" customFormat="1" ht="12.75" customHeight="1">
      <c r="A92" s="91" t="s">
        <v>551</v>
      </c>
      <c r="B92" s="92" t="s">
        <v>86</v>
      </c>
      <c r="C92" s="109">
        <v>13</v>
      </c>
      <c r="D92" s="92" t="s">
        <v>519</v>
      </c>
      <c r="E92" s="109">
        <v>11</v>
      </c>
      <c r="F92" s="94" t="s">
        <v>413</v>
      </c>
      <c r="G92" s="23" t="str">
        <f t="shared" si="7"/>
        <v>HSP3G1</v>
      </c>
      <c r="H92" s="23">
        <f t="shared" si="8"/>
        <v>2</v>
      </c>
      <c r="I92" s="24" t="str">
        <f t="shared" si="9"/>
        <v>IHM3G2</v>
      </c>
      <c r="J92" s="24">
        <f t="shared" si="10"/>
        <v>-2</v>
      </c>
      <c r="K92" s="24" t="str">
        <f t="shared" si="11"/>
        <v/>
      </c>
      <c r="L92" s="24" t="str">
        <f t="shared" si="12"/>
        <v/>
      </c>
      <c r="M92" s="21" t="str">
        <f t="shared" si="13"/>
        <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row>
    <row r="93" spans="1:108" s="25" customFormat="1" ht="12.75" customHeight="1">
      <c r="A93" s="91" t="s">
        <v>551</v>
      </c>
      <c r="B93" s="92" t="s">
        <v>521</v>
      </c>
      <c r="C93" s="109">
        <v>24</v>
      </c>
      <c r="D93" s="92" t="s">
        <v>90</v>
      </c>
      <c r="E93" s="109">
        <v>0</v>
      </c>
      <c r="F93" s="94" t="s">
        <v>425</v>
      </c>
      <c r="G93" s="23" t="str">
        <f t="shared" si="7"/>
        <v>STM3G2</v>
      </c>
      <c r="H93" s="23">
        <f t="shared" si="8"/>
        <v>12</v>
      </c>
      <c r="I93" s="24" t="str">
        <f t="shared" si="9"/>
        <v>CTK3G2</v>
      </c>
      <c r="J93" s="24">
        <f t="shared" si="10"/>
        <v>-12</v>
      </c>
      <c r="K93" s="24" t="str">
        <f t="shared" si="11"/>
        <v/>
      </c>
      <c r="L93" s="24" t="str">
        <f t="shared" si="12"/>
        <v/>
      </c>
      <c r="M93" s="21" t="str">
        <f t="shared" si="13"/>
        <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row>
    <row r="94" spans="1:108" s="25" customFormat="1" ht="12.75" customHeight="1">
      <c r="A94" s="91" t="s">
        <v>552</v>
      </c>
      <c r="B94" s="92" t="s">
        <v>275</v>
      </c>
      <c r="C94" s="109">
        <v>22</v>
      </c>
      <c r="D94" s="92" t="s">
        <v>523</v>
      </c>
      <c r="E94" s="109">
        <v>3</v>
      </c>
      <c r="F94" s="94" t="s">
        <v>530</v>
      </c>
      <c r="G94" s="23" t="str">
        <f t="shared" si="7"/>
        <v>NDA3G1</v>
      </c>
      <c r="H94" s="23">
        <f t="shared" si="8"/>
        <v>12</v>
      </c>
      <c r="I94" s="24" t="str">
        <f t="shared" si="9"/>
        <v>SJN3G1</v>
      </c>
      <c r="J94" s="24">
        <f t="shared" si="10"/>
        <v>-12</v>
      </c>
      <c r="K94" s="24" t="str">
        <f t="shared" si="11"/>
        <v/>
      </c>
      <c r="L94" s="24" t="str">
        <f t="shared" si="12"/>
        <v/>
      </c>
      <c r="M94" s="21" t="str">
        <f t="shared" si="13"/>
        <v/>
      </c>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row>
    <row r="95" spans="1:108" s="25" customFormat="1" ht="12.75" customHeight="1">
      <c r="A95" s="91" t="s">
        <v>508</v>
      </c>
      <c r="B95" s="92" t="s">
        <v>87</v>
      </c>
      <c r="C95" s="109">
        <v>4</v>
      </c>
      <c r="D95" s="92" t="s">
        <v>83</v>
      </c>
      <c r="E95" s="109">
        <v>8</v>
      </c>
      <c r="F95" s="94" t="s">
        <v>414</v>
      </c>
      <c r="G95" s="23" t="str">
        <f t="shared" si="7"/>
        <v>OLA3G1</v>
      </c>
      <c r="H95" s="23">
        <f t="shared" si="8"/>
        <v>4</v>
      </c>
      <c r="I95" s="24" t="str">
        <f t="shared" si="9"/>
        <v>IHM3G1</v>
      </c>
      <c r="J95" s="24">
        <f t="shared" si="10"/>
        <v>-4</v>
      </c>
      <c r="K95" s="24" t="str">
        <f t="shared" si="11"/>
        <v/>
      </c>
      <c r="L95" s="24" t="str">
        <f t="shared" si="12"/>
        <v/>
      </c>
      <c r="M95" s="21" t="str">
        <f t="shared" si="13"/>
        <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row>
  </sheetData>
  <sortState ref="C9:L22">
    <sortCondition descending="1" ref="D9:D22"/>
    <sortCondition ref="E9:E22"/>
    <sortCondition descending="1" ref="J9:J22"/>
  </sortState>
  <phoneticPr fontId="0" type="noConversion"/>
  <pageMargins left="0.75" right="0.75" top="1" bottom="1" header="0.5" footer="0.5"/>
  <pageSetup scale="48" orientation="portrait" r:id="rId1"/>
  <headerFooter alignWithMargins="0"/>
  <rowBreaks count="1" manualBreakCount="1">
    <brk id="52" max="16383" man="1"/>
  </rowBreaks>
  <drawing r:id="rId2"/>
</worksheet>
</file>

<file path=xl/worksheets/sheet25.xml><?xml version="1.0" encoding="utf-8"?>
<worksheet xmlns="http://schemas.openxmlformats.org/spreadsheetml/2006/main" xmlns:r="http://schemas.openxmlformats.org/officeDocument/2006/relationships">
  <dimension ref="A5:F155"/>
  <sheetViews>
    <sheetView zoomScale="75" zoomScaleNormal="75" zoomScalePageLayoutView="80" workbookViewId="0">
      <selection activeCell="A6" sqref="A6"/>
    </sheetView>
  </sheetViews>
  <sheetFormatPr defaultColWidth="9.109375" defaultRowHeight="11.4"/>
  <cols>
    <col min="1" max="2" width="9.109375" style="10"/>
    <col min="3" max="3" width="11" style="10" bestFit="1" customWidth="1"/>
    <col min="4" max="6" width="9.109375" style="10"/>
    <col min="7" max="16384" width="9.109375" style="2"/>
  </cols>
  <sheetData>
    <row r="5" spans="1:6" ht="12">
      <c r="A5" s="17" t="s">
        <v>890</v>
      </c>
    </row>
    <row r="7" spans="1:6" ht="12">
      <c r="A7" s="18" t="s">
        <v>118</v>
      </c>
      <c r="B7" s="18" t="s">
        <v>119</v>
      </c>
      <c r="C7" s="18" t="s">
        <v>120</v>
      </c>
      <c r="D7" s="18" t="s">
        <v>121</v>
      </c>
      <c r="E7" s="18" t="s">
        <v>285</v>
      </c>
      <c r="F7" s="18" t="s">
        <v>286</v>
      </c>
    </row>
    <row r="8" spans="1:6">
      <c r="A8" s="19" t="s">
        <v>908</v>
      </c>
      <c r="B8" s="20" t="s">
        <v>383</v>
      </c>
      <c r="C8" s="21" t="s">
        <v>239</v>
      </c>
      <c r="D8" s="21" t="s">
        <v>234</v>
      </c>
      <c r="E8" s="21" t="s">
        <v>150</v>
      </c>
      <c r="F8" s="21" t="s">
        <v>295</v>
      </c>
    </row>
    <row r="9" spans="1:6">
      <c r="A9" s="19" t="s">
        <v>908</v>
      </c>
      <c r="B9" s="20" t="s">
        <v>372</v>
      </c>
      <c r="C9" s="21" t="s">
        <v>239</v>
      </c>
      <c r="D9" s="21" t="s">
        <v>232</v>
      </c>
      <c r="E9" s="21" t="s">
        <v>168</v>
      </c>
      <c r="F9" s="21" t="s">
        <v>179</v>
      </c>
    </row>
    <row r="10" spans="1:6">
      <c r="A10" s="19" t="s">
        <v>908</v>
      </c>
      <c r="B10" s="20" t="s">
        <v>383</v>
      </c>
      <c r="C10" s="21" t="s">
        <v>244</v>
      </c>
      <c r="D10" s="21" t="s">
        <v>235</v>
      </c>
      <c r="E10" s="21" t="s">
        <v>148</v>
      </c>
      <c r="F10" s="21" t="s">
        <v>583</v>
      </c>
    </row>
    <row r="11" spans="1:6">
      <c r="A11" s="19" t="s">
        <v>908</v>
      </c>
      <c r="B11" s="20" t="s">
        <v>372</v>
      </c>
      <c r="C11" s="21" t="s">
        <v>244</v>
      </c>
      <c r="D11" s="21" t="s">
        <v>234</v>
      </c>
      <c r="E11" s="21" t="s">
        <v>161</v>
      </c>
      <c r="F11" s="21" t="s">
        <v>350</v>
      </c>
    </row>
    <row r="12" spans="1:6">
      <c r="A12" s="19" t="s">
        <v>908</v>
      </c>
      <c r="B12" s="20" t="s">
        <v>383</v>
      </c>
      <c r="C12" s="21" t="s">
        <v>236</v>
      </c>
      <c r="D12" s="21" t="s">
        <v>234</v>
      </c>
      <c r="E12" s="21" t="s">
        <v>153</v>
      </c>
      <c r="F12" s="21" t="s">
        <v>646</v>
      </c>
    </row>
    <row r="13" spans="1:6">
      <c r="A13" s="19" t="s">
        <v>908</v>
      </c>
      <c r="B13" s="20" t="s">
        <v>372</v>
      </c>
      <c r="C13" s="21" t="s">
        <v>236</v>
      </c>
      <c r="D13" s="21" t="s">
        <v>230</v>
      </c>
      <c r="E13" s="21" t="s">
        <v>196</v>
      </c>
      <c r="F13" s="21" t="s">
        <v>293</v>
      </c>
    </row>
    <row r="14" spans="1:6">
      <c r="A14" s="19" t="s">
        <v>908</v>
      </c>
      <c r="B14" s="20" t="s">
        <v>372</v>
      </c>
      <c r="C14" s="21" t="s">
        <v>241</v>
      </c>
      <c r="D14" s="21" t="s">
        <v>228</v>
      </c>
      <c r="E14" s="21" t="s">
        <v>210</v>
      </c>
      <c r="F14" s="21" t="s">
        <v>222</v>
      </c>
    </row>
    <row r="15" spans="1:6">
      <c r="A15" s="19" t="s">
        <v>908</v>
      </c>
      <c r="B15" s="20" t="s">
        <v>372</v>
      </c>
      <c r="C15" s="21" t="s">
        <v>241</v>
      </c>
      <c r="D15" s="21" t="s">
        <v>232</v>
      </c>
      <c r="E15" s="21" t="s">
        <v>210</v>
      </c>
      <c r="F15" s="21" t="s">
        <v>222</v>
      </c>
    </row>
    <row r="16" spans="1:6">
      <c r="A16" s="19" t="s">
        <v>908</v>
      </c>
      <c r="B16" s="20" t="s">
        <v>371</v>
      </c>
      <c r="C16" s="21" t="s">
        <v>241</v>
      </c>
      <c r="D16" s="21" t="s">
        <v>228</v>
      </c>
      <c r="E16" s="21" t="s">
        <v>306</v>
      </c>
      <c r="F16" s="21" t="s">
        <v>449</v>
      </c>
    </row>
    <row r="17" spans="1:6">
      <c r="A17" s="19" t="s">
        <v>908</v>
      </c>
      <c r="B17" s="20" t="s">
        <v>383</v>
      </c>
      <c r="C17" s="21" t="s">
        <v>242</v>
      </c>
      <c r="D17" s="21" t="s">
        <v>234</v>
      </c>
      <c r="E17" s="21" t="s">
        <v>155</v>
      </c>
      <c r="F17" s="21" t="s">
        <v>160</v>
      </c>
    </row>
    <row r="18" spans="1:6">
      <c r="A18" s="19" t="s">
        <v>908</v>
      </c>
      <c r="B18" s="20" t="s">
        <v>372</v>
      </c>
      <c r="C18" s="21" t="s">
        <v>242</v>
      </c>
      <c r="D18" s="21" t="s">
        <v>230</v>
      </c>
      <c r="E18" s="21" t="s">
        <v>635</v>
      </c>
      <c r="F18" s="21" t="s">
        <v>280</v>
      </c>
    </row>
    <row r="19" spans="1:6">
      <c r="A19" s="19" t="s">
        <v>908</v>
      </c>
      <c r="B19" s="20" t="s">
        <v>371</v>
      </c>
      <c r="C19" s="21" t="s">
        <v>242</v>
      </c>
      <c r="D19" s="21" t="s">
        <v>230</v>
      </c>
      <c r="E19" s="21" t="s">
        <v>194</v>
      </c>
      <c r="F19" s="21" t="s">
        <v>188</v>
      </c>
    </row>
    <row r="20" spans="1:6">
      <c r="A20" s="19" t="s">
        <v>908</v>
      </c>
      <c r="B20" s="20" t="s">
        <v>383</v>
      </c>
      <c r="C20" s="21" t="s">
        <v>284</v>
      </c>
      <c r="D20" s="21" t="s">
        <v>235</v>
      </c>
      <c r="E20" s="21" t="s">
        <v>586</v>
      </c>
      <c r="F20" s="21" t="s">
        <v>589</v>
      </c>
    </row>
    <row r="21" spans="1:6">
      <c r="A21" s="19" t="s">
        <v>908</v>
      </c>
      <c r="B21" s="20" t="s">
        <v>372</v>
      </c>
      <c r="C21" s="21" t="s">
        <v>284</v>
      </c>
      <c r="D21" s="21" t="s">
        <v>232</v>
      </c>
      <c r="E21" s="21" t="s">
        <v>278</v>
      </c>
      <c r="F21" s="21" t="s">
        <v>182</v>
      </c>
    </row>
    <row r="22" spans="1:6">
      <c r="A22" s="19" t="s">
        <v>908</v>
      </c>
      <c r="B22" s="20" t="s">
        <v>383</v>
      </c>
      <c r="C22" s="21" t="s">
        <v>369</v>
      </c>
      <c r="D22" s="21" t="s">
        <v>234</v>
      </c>
      <c r="E22" s="21" t="s">
        <v>165</v>
      </c>
      <c r="F22" s="21" t="s">
        <v>159</v>
      </c>
    </row>
    <row r="23" spans="1:6">
      <c r="A23" s="19" t="s">
        <v>908</v>
      </c>
      <c r="B23" s="20" t="s">
        <v>372</v>
      </c>
      <c r="C23" s="21" t="s">
        <v>369</v>
      </c>
      <c r="D23" s="21" t="s">
        <v>234</v>
      </c>
      <c r="E23" s="21" t="s">
        <v>217</v>
      </c>
      <c r="F23" s="21" t="s">
        <v>157</v>
      </c>
    </row>
    <row r="24" spans="1:6">
      <c r="A24" s="19" t="s">
        <v>908</v>
      </c>
      <c r="B24" s="20" t="s">
        <v>371</v>
      </c>
      <c r="C24" s="21" t="s">
        <v>369</v>
      </c>
      <c r="D24" s="21" t="s">
        <v>230</v>
      </c>
      <c r="E24" s="21" t="s">
        <v>193</v>
      </c>
      <c r="F24" s="21" t="s">
        <v>279</v>
      </c>
    </row>
    <row r="25" spans="1:6">
      <c r="A25" s="19" t="s">
        <v>909</v>
      </c>
      <c r="B25" s="20" t="s">
        <v>372</v>
      </c>
      <c r="C25" s="21" t="s">
        <v>239</v>
      </c>
      <c r="D25" s="21" t="s">
        <v>232</v>
      </c>
      <c r="E25" s="21" t="s">
        <v>174</v>
      </c>
      <c r="F25" s="21" t="s">
        <v>169</v>
      </c>
    </row>
    <row r="26" spans="1:6">
      <c r="A26" s="19" t="s">
        <v>909</v>
      </c>
      <c r="B26" s="20" t="s">
        <v>371</v>
      </c>
      <c r="C26" s="21" t="s">
        <v>239</v>
      </c>
      <c r="D26" s="21" t="s">
        <v>228</v>
      </c>
      <c r="E26" s="21" t="s">
        <v>200</v>
      </c>
      <c r="F26" s="21" t="s">
        <v>255</v>
      </c>
    </row>
    <row r="27" spans="1:6">
      <c r="A27" s="19" t="s">
        <v>909</v>
      </c>
      <c r="B27" s="20" t="s">
        <v>383</v>
      </c>
      <c r="C27" s="21" t="s">
        <v>253</v>
      </c>
      <c r="D27" s="21" t="s">
        <v>234</v>
      </c>
      <c r="E27" s="21" t="s">
        <v>151</v>
      </c>
      <c r="F27" s="21" t="s">
        <v>647</v>
      </c>
    </row>
    <row r="28" spans="1:6">
      <c r="A28" s="19" t="s">
        <v>909</v>
      </c>
      <c r="B28" s="20" t="s">
        <v>371</v>
      </c>
      <c r="C28" s="21" t="s">
        <v>253</v>
      </c>
      <c r="D28" s="21" t="s">
        <v>232</v>
      </c>
      <c r="E28" s="21" t="s">
        <v>170</v>
      </c>
      <c r="F28" s="21" t="s">
        <v>263</v>
      </c>
    </row>
    <row r="29" spans="1:6">
      <c r="A29" s="19" t="s">
        <v>909</v>
      </c>
      <c r="B29" s="20" t="s">
        <v>383</v>
      </c>
      <c r="C29" s="21" t="s">
        <v>244</v>
      </c>
      <c r="D29" s="21" t="s">
        <v>232</v>
      </c>
      <c r="E29" s="21" t="s">
        <v>171</v>
      </c>
      <c r="F29" s="21" t="s">
        <v>339</v>
      </c>
    </row>
    <row r="30" spans="1:6">
      <c r="A30" s="19" t="s">
        <v>909</v>
      </c>
      <c r="B30" s="20" t="s">
        <v>372</v>
      </c>
      <c r="C30" s="21" t="s">
        <v>244</v>
      </c>
      <c r="D30" s="21" t="s">
        <v>232</v>
      </c>
      <c r="E30" s="21" t="s">
        <v>643</v>
      </c>
      <c r="F30" s="21" t="s">
        <v>639</v>
      </c>
    </row>
    <row r="31" spans="1:6">
      <c r="A31" s="19" t="s">
        <v>909</v>
      </c>
      <c r="B31" s="20" t="s">
        <v>372</v>
      </c>
      <c r="C31" s="21" t="s">
        <v>273</v>
      </c>
      <c r="D31" s="21" t="s">
        <v>232</v>
      </c>
      <c r="E31" s="21" t="s">
        <v>176</v>
      </c>
      <c r="F31" s="21" t="s">
        <v>341</v>
      </c>
    </row>
    <row r="32" spans="1:6">
      <c r="A32" s="19" t="s">
        <v>909</v>
      </c>
      <c r="B32" s="20" t="s">
        <v>371</v>
      </c>
      <c r="C32" s="21" t="s">
        <v>273</v>
      </c>
      <c r="D32" s="21" t="s">
        <v>228</v>
      </c>
      <c r="E32" s="21" t="s">
        <v>256</v>
      </c>
      <c r="F32" s="21" t="s">
        <v>455</v>
      </c>
    </row>
    <row r="33" spans="1:6">
      <c r="A33" s="19" t="s">
        <v>909</v>
      </c>
      <c r="B33" s="20" t="s">
        <v>383</v>
      </c>
      <c r="C33" s="21" t="s">
        <v>236</v>
      </c>
      <c r="D33" s="21" t="s">
        <v>235</v>
      </c>
      <c r="E33" s="21" t="s">
        <v>135</v>
      </c>
      <c r="F33" s="21" t="s">
        <v>132</v>
      </c>
    </row>
    <row r="34" spans="1:6">
      <c r="A34" s="19" t="s">
        <v>909</v>
      </c>
      <c r="B34" s="20" t="s">
        <v>372</v>
      </c>
      <c r="C34" s="21" t="s">
        <v>236</v>
      </c>
      <c r="D34" s="21" t="s">
        <v>230</v>
      </c>
      <c r="E34" s="21" t="s">
        <v>333</v>
      </c>
      <c r="F34" s="21" t="s">
        <v>633</v>
      </c>
    </row>
    <row r="35" spans="1:6">
      <c r="A35" s="19" t="s">
        <v>909</v>
      </c>
      <c r="B35" s="20" t="s">
        <v>371</v>
      </c>
      <c r="C35" s="21" t="s">
        <v>236</v>
      </c>
      <c r="D35" s="21" t="s">
        <v>228</v>
      </c>
      <c r="E35" s="21" t="s">
        <v>203</v>
      </c>
      <c r="F35" s="21" t="s">
        <v>205</v>
      </c>
    </row>
    <row r="36" spans="1:6">
      <c r="A36" s="19" t="s">
        <v>909</v>
      </c>
      <c r="B36" s="20" t="s">
        <v>383</v>
      </c>
      <c r="C36" s="21" t="s">
        <v>241</v>
      </c>
      <c r="D36" s="21" t="s">
        <v>234</v>
      </c>
      <c r="E36" s="21" t="s">
        <v>267</v>
      </c>
      <c r="F36" s="21" t="s">
        <v>349</v>
      </c>
    </row>
    <row r="37" spans="1:6">
      <c r="A37" s="19" t="s">
        <v>909</v>
      </c>
      <c r="B37" s="20" t="s">
        <v>372</v>
      </c>
      <c r="C37" s="21" t="s">
        <v>241</v>
      </c>
      <c r="D37" s="21" t="s">
        <v>232</v>
      </c>
      <c r="E37" s="21" t="s">
        <v>183</v>
      </c>
      <c r="F37" s="21" t="s">
        <v>172</v>
      </c>
    </row>
    <row r="38" spans="1:6">
      <c r="A38" s="19" t="s">
        <v>909</v>
      </c>
      <c r="B38" s="20" t="s">
        <v>383</v>
      </c>
      <c r="C38" s="21" t="s">
        <v>242</v>
      </c>
      <c r="D38" s="21" t="s">
        <v>232</v>
      </c>
      <c r="E38" s="21" t="s">
        <v>640</v>
      </c>
      <c r="F38" s="21" t="s">
        <v>184</v>
      </c>
    </row>
    <row r="39" spans="1:6">
      <c r="A39" s="19" t="s">
        <v>909</v>
      </c>
      <c r="B39" s="20" t="s">
        <v>372</v>
      </c>
      <c r="C39" s="21" t="s">
        <v>242</v>
      </c>
      <c r="D39" s="21" t="s">
        <v>230</v>
      </c>
      <c r="E39" s="21" t="s">
        <v>281</v>
      </c>
      <c r="F39" s="21" t="s">
        <v>262</v>
      </c>
    </row>
    <row r="40" spans="1:6">
      <c r="A40" s="19" t="s">
        <v>909</v>
      </c>
      <c r="B40" s="20" t="s">
        <v>371</v>
      </c>
      <c r="C40" s="21" t="s">
        <v>242</v>
      </c>
      <c r="D40" s="21" t="s">
        <v>228</v>
      </c>
      <c r="E40" s="21" t="s">
        <v>287</v>
      </c>
      <c r="F40" s="21" t="s">
        <v>283</v>
      </c>
    </row>
    <row r="41" spans="1:6">
      <c r="A41" s="19" t="s">
        <v>909</v>
      </c>
      <c r="B41" s="20" t="s">
        <v>372</v>
      </c>
      <c r="C41" s="21" t="s">
        <v>369</v>
      </c>
      <c r="D41" s="21" t="s">
        <v>232</v>
      </c>
      <c r="E41" s="21" t="s">
        <v>220</v>
      </c>
      <c r="F41" s="21" t="s">
        <v>644</v>
      </c>
    </row>
    <row r="42" spans="1:6">
      <c r="A42" s="19" t="s">
        <v>909</v>
      </c>
      <c r="B42" s="20" t="s">
        <v>371</v>
      </c>
      <c r="C42" s="21" t="s">
        <v>369</v>
      </c>
      <c r="D42" s="21" t="s">
        <v>228</v>
      </c>
      <c r="E42" s="21" t="s">
        <v>288</v>
      </c>
      <c r="F42" s="21" t="s">
        <v>208</v>
      </c>
    </row>
    <row r="43" spans="1:6">
      <c r="A43" s="19" t="s">
        <v>909</v>
      </c>
      <c r="B43" s="20" t="s">
        <v>383</v>
      </c>
      <c r="C43" s="21" t="s">
        <v>272</v>
      </c>
      <c r="D43" s="21" t="s">
        <v>235</v>
      </c>
      <c r="E43" s="21" t="s">
        <v>296</v>
      </c>
      <c r="F43" s="21" t="s">
        <v>126</v>
      </c>
    </row>
    <row r="44" spans="1:6">
      <c r="A44" s="19" t="s">
        <v>909</v>
      </c>
      <c r="B44" s="20" t="s">
        <v>372</v>
      </c>
      <c r="C44" s="21" t="s">
        <v>272</v>
      </c>
      <c r="D44" s="21" t="s">
        <v>235</v>
      </c>
      <c r="E44" s="21" t="s">
        <v>356</v>
      </c>
      <c r="F44" s="21" t="s">
        <v>134</v>
      </c>
    </row>
    <row r="45" spans="1:6">
      <c r="A45" s="19" t="s">
        <v>909</v>
      </c>
      <c r="B45" s="20" t="s">
        <v>371</v>
      </c>
      <c r="C45" s="21" t="s">
        <v>272</v>
      </c>
      <c r="D45" s="21" t="s">
        <v>234</v>
      </c>
      <c r="E45" s="21" t="s">
        <v>167</v>
      </c>
      <c r="F45" s="21" t="s">
        <v>265</v>
      </c>
    </row>
    <row r="46" spans="1:6">
      <c r="A46" s="19" t="s">
        <v>370</v>
      </c>
      <c r="B46" s="20" t="s">
        <v>240</v>
      </c>
      <c r="C46" s="21" t="s">
        <v>239</v>
      </c>
      <c r="D46" s="21" t="s">
        <v>230</v>
      </c>
      <c r="E46" s="21" t="s">
        <v>195</v>
      </c>
      <c r="F46" s="21" t="s">
        <v>428</v>
      </c>
    </row>
    <row r="47" spans="1:6">
      <c r="A47" s="19" t="s">
        <v>370</v>
      </c>
      <c r="B47" s="20" t="s">
        <v>237</v>
      </c>
      <c r="C47" s="21" t="s">
        <v>239</v>
      </c>
      <c r="D47" s="21" t="s">
        <v>231</v>
      </c>
      <c r="E47" s="21" t="s">
        <v>23</v>
      </c>
      <c r="F47" s="21" t="s">
        <v>24</v>
      </c>
    </row>
    <row r="48" spans="1:6">
      <c r="A48" s="19" t="s">
        <v>370</v>
      </c>
      <c r="B48" s="20" t="s">
        <v>238</v>
      </c>
      <c r="C48" s="21" t="s">
        <v>239</v>
      </c>
      <c r="D48" s="21" t="s">
        <v>230</v>
      </c>
      <c r="E48" s="21" t="s">
        <v>189</v>
      </c>
      <c r="F48" s="21" t="s">
        <v>292</v>
      </c>
    </row>
    <row r="49" spans="1:6">
      <c r="A49" s="19" t="s">
        <v>370</v>
      </c>
      <c r="B49" s="20" t="s">
        <v>374</v>
      </c>
      <c r="C49" s="21" t="s">
        <v>239</v>
      </c>
      <c r="D49" s="21" t="s">
        <v>231</v>
      </c>
      <c r="E49" s="21" t="s">
        <v>17</v>
      </c>
      <c r="F49" s="21" t="s">
        <v>17</v>
      </c>
    </row>
    <row r="50" spans="1:6">
      <c r="A50" s="19" t="s">
        <v>370</v>
      </c>
      <c r="B50" s="20" t="s">
        <v>379</v>
      </c>
      <c r="C50" s="21" t="s">
        <v>239</v>
      </c>
      <c r="D50" s="21" t="s">
        <v>230</v>
      </c>
      <c r="E50" s="21" t="s">
        <v>261</v>
      </c>
      <c r="F50" s="21" t="s">
        <v>428</v>
      </c>
    </row>
    <row r="51" spans="1:6">
      <c r="A51" s="19" t="s">
        <v>370</v>
      </c>
      <c r="B51" s="20" t="s">
        <v>375</v>
      </c>
      <c r="C51" s="21" t="s">
        <v>239</v>
      </c>
      <c r="D51" s="21" t="s">
        <v>231</v>
      </c>
      <c r="E51" s="21" t="s">
        <v>620</v>
      </c>
      <c r="F51" s="21" t="s">
        <v>25</v>
      </c>
    </row>
    <row r="52" spans="1:6">
      <c r="A52" s="19" t="s">
        <v>370</v>
      </c>
      <c r="B52" s="20" t="s">
        <v>384</v>
      </c>
      <c r="C52" s="21" t="s">
        <v>239</v>
      </c>
      <c r="D52" s="21" t="s">
        <v>230</v>
      </c>
      <c r="E52" s="21" t="s">
        <v>192</v>
      </c>
      <c r="F52" s="21" t="s">
        <v>428</v>
      </c>
    </row>
    <row r="53" spans="1:6">
      <c r="A53" s="19" t="s">
        <v>370</v>
      </c>
      <c r="B53" s="20" t="s">
        <v>373</v>
      </c>
      <c r="C53" s="21" t="s">
        <v>907</v>
      </c>
      <c r="D53" s="21" t="s">
        <v>234</v>
      </c>
      <c r="E53" s="21" t="s">
        <v>158</v>
      </c>
      <c r="F53" s="21" t="s">
        <v>428</v>
      </c>
    </row>
    <row r="54" spans="1:6">
      <c r="A54" s="19" t="s">
        <v>370</v>
      </c>
      <c r="B54" s="20" t="s">
        <v>240</v>
      </c>
      <c r="C54" s="21" t="s">
        <v>907</v>
      </c>
      <c r="D54" s="21" t="s">
        <v>235</v>
      </c>
      <c r="E54" s="21" t="s">
        <v>129</v>
      </c>
      <c r="F54" s="21" t="s">
        <v>428</v>
      </c>
    </row>
    <row r="55" spans="1:6">
      <c r="A55" s="19" t="s">
        <v>370</v>
      </c>
      <c r="B55" s="20" t="s">
        <v>237</v>
      </c>
      <c r="C55" s="21" t="s">
        <v>907</v>
      </c>
      <c r="D55" s="21" t="s">
        <v>234</v>
      </c>
      <c r="E55" s="21" t="s">
        <v>428</v>
      </c>
      <c r="F55" s="21" t="s">
        <v>428</v>
      </c>
    </row>
    <row r="56" spans="1:6">
      <c r="A56" s="19" t="s">
        <v>370</v>
      </c>
      <c r="B56" s="20" t="s">
        <v>238</v>
      </c>
      <c r="C56" s="21" t="s">
        <v>907</v>
      </c>
      <c r="D56" s="21" t="s">
        <v>235</v>
      </c>
      <c r="E56" s="21" t="s">
        <v>136</v>
      </c>
      <c r="F56" s="21" t="s">
        <v>585</v>
      </c>
    </row>
    <row r="57" spans="1:6">
      <c r="A57" s="19" t="s">
        <v>370</v>
      </c>
      <c r="B57" s="20" t="s">
        <v>374</v>
      </c>
      <c r="C57" s="21" t="s">
        <v>907</v>
      </c>
      <c r="D57" s="21" t="s">
        <v>234</v>
      </c>
      <c r="E57" s="21" t="s">
        <v>152</v>
      </c>
      <c r="F57" s="21" t="s">
        <v>428</v>
      </c>
    </row>
    <row r="58" spans="1:6">
      <c r="A58" s="19" t="s">
        <v>370</v>
      </c>
      <c r="B58" s="20" t="s">
        <v>379</v>
      </c>
      <c r="C58" s="21" t="s">
        <v>907</v>
      </c>
      <c r="D58" s="21" t="s">
        <v>235</v>
      </c>
      <c r="E58" s="21" t="s">
        <v>128</v>
      </c>
      <c r="F58" s="21" t="s">
        <v>428</v>
      </c>
    </row>
    <row r="59" spans="1:6">
      <c r="A59" s="19" t="s">
        <v>370</v>
      </c>
      <c r="B59" s="20" t="s">
        <v>375</v>
      </c>
      <c r="C59" s="21" t="s">
        <v>907</v>
      </c>
      <c r="D59" s="21" t="s">
        <v>234</v>
      </c>
      <c r="E59" s="21" t="s">
        <v>166</v>
      </c>
      <c r="F59" s="21" t="s">
        <v>428</v>
      </c>
    </row>
    <row r="60" spans="1:6">
      <c r="A60" s="19" t="s">
        <v>370</v>
      </c>
      <c r="B60" s="20" t="s">
        <v>384</v>
      </c>
      <c r="C60" s="21" t="s">
        <v>907</v>
      </c>
      <c r="D60" s="21" t="s">
        <v>235</v>
      </c>
      <c r="E60" s="21" t="s">
        <v>584</v>
      </c>
      <c r="F60" s="21" t="s">
        <v>590</v>
      </c>
    </row>
    <row r="61" spans="1:6">
      <c r="A61" s="19" t="s">
        <v>370</v>
      </c>
      <c r="B61" s="20" t="s">
        <v>240</v>
      </c>
      <c r="C61" s="21" t="s">
        <v>273</v>
      </c>
      <c r="D61" s="21" t="s">
        <v>230</v>
      </c>
      <c r="E61" s="21" t="s">
        <v>198</v>
      </c>
      <c r="F61" s="21" t="s">
        <v>428</v>
      </c>
    </row>
    <row r="62" spans="1:6">
      <c r="A62" s="19" t="s">
        <v>370</v>
      </c>
      <c r="B62" s="20" t="s">
        <v>237</v>
      </c>
      <c r="C62" s="21" t="s">
        <v>273</v>
      </c>
      <c r="D62" s="21" t="s">
        <v>231</v>
      </c>
      <c r="E62" s="21" t="s">
        <v>307</v>
      </c>
      <c r="F62" s="21" t="s">
        <v>619</v>
      </c>
    </row>
    <row r="63" spans="1:6">
      <c r="A63" s="19" t="s">
        <v>370</v>
      </c>
      <c r="B63" s="20" t="s">
        <v>238</v>
      </c>
      <c r="C63" s="21" t="s">
        <v>273</v>
      </c>
      <c r="D63" s="21" t="s">
        <v>230</v>
      </c>
      <c r="E63" s="21" t="s">
        <v>290</v>
      </c>
      <c r="F63" s="21" t="s">
        <v>428</v>
      </c>
    </row>
    <row r="64" spans="1:6">
      <c r="A64" s="19" t="s">
        <v>370</v>
      </c>
      <c r="B64" s="20" t="s">
        <v>374</v>
      </c>
      <c r="C64" s="21" t="s">
        <v>273</v>
      </c>
      <c r="D64" s="21" t="s">
        <v>230</v>
      </c>
      <c r="E64" s="21" t="s">
        <v>634</v>
      </c>
      <c r="F64" s="21" t="s">
        <v>197</v>
      </c>
    </row>
    <row r="65" spans="1:6">
      <c r="A65" s="19" t="s">
        <v>370</v>
      </c>
      <c r="B65" s="20" t="s">
        <v>379</v>
      </c>
      <c r="C65" s="21" t="s">
        <v>273</v>
      </c>
      <c r="D65" s="21" t="s">
        <v>231</v>
      </c>
      <c r="E65" s="21" t="s">
        <v>18</v>
      </c>
      <c r="F65" s="21" t="s">
        <v>621</v>
      </c>
    </row>
    <row r="66" spans="1:6">
      <c r="A66" s="19" t="s">
        <v>370</v>
      </c>
      <c r="B66" s="20" t="s">
        <v>375</v>
      </c>
      <c r="C66" s="21" t="s">
        <v>273</v>
      </c>
      <c r="D66" s="21" t="s">
        <v>230</v>
      </c>
      <c r="E66" s="21" t="s">
        <v>190</v>
      </c>
      <c r="F66" s="21" t="s">
        <v>428</v>
      </c>
    </row>
    <row r="67" spans="1:6">
      <c r="A67" s="19" t="s">
        <v>370</v>
      </c>
      <c r="B67" s="20" t="s">
        <v>373</v>
      </c>
      <c r="C67" s="21" t="s">
        <v>236</v>
      </c>
      <c r="D67" s="21" t="s">
        <v>232</v>
      </c>
      <c r="E67" s="21" t="s">
        <v>428</v>
      </c>
      <c r="F67" s="21" t="s">
        <v>428</v>
      </c>
    </row>
    <row r="68" spans="1:6">
      <c r="A68" s="19" t="s">
        <v>370</v>
      </c>
      <c r="B68" s="20" t="s">
        <v>240</v>
      </c>
      <c r="C68" s="21" t="s">
        <v>236</v>
      </c>
      <c r="D68" s="21" t="s">
        <v>233</v>
      </c>
      <c r="E68" s="21" t="s">
        <v>3</v>
      </c>
      <c r="F68" s="21" t="s">
        <v>12</v>
      </c>
    </row>
    <row r="69" spans="1:6">
      <c r="A69" s="19" t="s">
        <v>370</v>
      </c>
      <c r="B69" s="20" t="s">
        <v>237</v>
      </c>
      <c r="C69" s="21" t="s">
        <v>236</v>
      </c>
      <c r="D69" s="21" t="s">
        <v>232</v>
      </c>
      <c r="E69" s="21" t="s">
        <v>177</v>
      </c>
      <c r="F69" s="21" t="s">
        <v>428</v>
      </c>
    </row>
    <row r="70" spans="1:6">
      <c r="A70" s="19" t="s">
        <v>370</v>
      </c>
      <c r="B70" s="20" t="s">
        <v>238</v>
      </c>
      <c r="C70" s="21" t="s">
        <v>236</v>
      </c>
      <c r="D70" s="21" t="s">
        <v>233</v>
      </c>
      <c r="E70" s="21" t="s">
        <v>11</v>
      </c>
      <c r="F70" s="21" t="s">
        <v>11</v>
      </c>
    </row>
    <row r="71" spans="1:6">
      <c r="A71" s="19" t="s">
        <v>370</v>
      </c>
      <c r="B71" s="20" t="s">
        <v>374</v>
      </c>
      <c r="C71" s="21" t="s">
        <v>236</v>
      </c>
      <c r="D71" s="21" t="s">
        <v>232</v>
      </c>
      <c r="E71" s="21" t="s">
        <v>181</v>
      </c>
      <c r="F71" s="21" t="s">
        <v>428</v>
      </c>
    </row>
    <row r="72" spans="1:6">
      <c r="A72" s="19" t="s">
        <v>370</v>
      </c>
      <c r="B72" s="20" t="s">
        <v>379</v>
      </c>
      <c r="C72" s="21" t="s">
        <v>236</v>
      </c>
      <c r="D72" s="21" t="s">
        <v>233</v>
      </c>
      <c r="E72" s="21" t="s">
        <v>14</v>
      </c>
      <c r="F72" s="21" t="s">
        <v>10</v>
      </c>
    </row>
    <row r="73" spans="1:6">
      <c r="A73" s="19" t="s">
        <v>370</v>
      </c>
      <c r="B73" s="20" t="s">
        <v>375</v>
      </c>
      <c r="C73" s="21" t="s">
        <v>236</v>
      </c>
      <c r="D73" s="21" t="s">
        <v>232</v>
      </c>
      <c r="E73" s="21" t="s">
        <v>185</v>
      </c>
      <c r="F73" s="21" t="s">
        <v>428</v>
      </c>
    </row>
    <row r="74" spans="1:6">
      <c r="A74" s="19" t="s">
        <v>370</v>
      </c>
      <c r="B74" s="20" t="s">
        <v>238</v>
      </c>
      <c r="C74" s="21" t="s">
        <v>241</v>
      </c>
      <c r="D74" s="21" t="s">
        <v>228</v>
      </c>
      <c r="E74" s="21" t="s">
        <v>202</v>
      </c>
      <c r="F74" s="21" t="s">
        <v>428</v>
      </c>
    </row>
    <row r="75" spans="1:6">
      <c r="A75" s="19" t="s">
        <v>370</v>
      </c>
      <c r="B75" s="20" t="s">
        <v>374</v>
      </c>
      <c r="C75" s="21" t="s">
        <v>241</v>
      </c>
      <c r="D75" s="21" t="s">
        <v>228</v>
      </c>
      <c r="E75" s="21" t="s">
        <v>323</v>
      </c>
      <c r="F75" s="21" t="s">
        <v>428</v>
      </c>
    </row>
    <row r="76" spans="1:6">
      <c r="A76" s="19" t="s">
        <v>370</v>
      </c>
      <c r="B76" s="20" t="s">
        <v>379</v>
      </c>
      <c r="C76" s="21" t="s">
        <v>241</v>
      </c>
      <c r="D76" s="21" t="s">
        <v>229</v>
      </c>
      <c r="E76" s="21" t="s">
        <v>326</v>
      </c>
      <c r="F76" s="21" t="s">
        <v>26</v>
      </c>
    </row>
    <row r="77" spans="1:6">
      <c r="A77" s="19" t="s">
        <v>370</v>
      </c>
      <c r="B77" s="20" t="s">
        <v>375</v>
      </c>
      <c r="C77" s="21" t="s">
        <v>241</v>
      </c>
      <c r="D77" s="21" t="s">
        <v>228</v>
      </c>
      <c r="E77" s="21" t="s">
        <v>282</v>
      </c>
      <c r="F77" s="21" t="s">
        <v>428</v>
      </c>
    </row>
    <row r="78" spans="1:6">
      <c r="A78" s="19" t="s">
        <v>370</v>
      </c>
      <c r="B78" s="20" t="s">
        <v>384</v>
      </c>
      <c r="C78" s="21" t="s">
        <v>241</v>
      </c>
      <c r="D78" s="21" t="s">
        <v>228</v>
      </c>
      <c r="E78" s="21" t="s">
        <v>204</v>
      </c>
      <c r="F78" s="21" t="s">
        <v>428</v>
      </c>
    </row>
    <row r="79" spans="1:6">
      <c r="A79" s="19" t="s">
        <v>370</v>
      </c>
      <c r="B79" s="20" t="s">
        <v>373</v>
      </c>
      <c r="C79" s="21" t="s">
        <v>245</v>
      </c>
      <c r="D79" s="21" t="s">
        <v>233</v>
      </c>
      <c r="E79" s="21" t="s">
        <v>6</v>
      </c>
      <c r="F79" s="21" t="s">
        <v>9</v>
      </c>
    </row>
    <row r="80" spans="1:6">
      <c r="A80" s="19" t="s">
        <v>370</v>
      </c>
      <c r="B80" s="20" t="s">
        <v>240</v>
      </c>
      <c r="C80" s="21" t="s">
        <v>245</v>
      </c>
      <c r="D80" s="21" t="s">
        <v>232</v>
      </c>
      <c r="E80" s="21" t="s">
        <v>641</v>
      </c>
      <c r="F80" s="21" t="s">
        <v>428</v>
      </c>
    </row>
    <row r="81" spans="1:6">
      <c r="A81" s="19" t="s">
        <v>370</v>
      </c>
      <c r="B81" s="20" t="s">
        <v>237</v>
      </c>
      <c r="C81" s="21" t="s">
        <v>245</v>
      </c>
      <c r="D81" s="21" t="s">
        <v>233</v>
      </c>
      <c r="E81" s="21" t="s">
        <v>4</v>
      </c>
      <c r="F81" s="21" t="s">
        <v>343</v>
      </c>
    </row>
    <row r="82" spans="1:6">
      <c r="A82" s="19" t="s">
        <v>370</v>
      </c>
      <c r="B82" s="20" t="s">
        <v>238</v>
      </c>
      <c r="C82" s="21" t="s">
        <v>245</v>
      </c>
      <c r="D82" s="21" t="s">
        <v>232</v>
      </c>
      <c r="E82" s="21" t="s">
        <v>428</v>
      </c>
      <c r="F82" s="21" t="s">
        <v>428</v>
      </c>
    </row>
    <row r="83" spans="1:6">
      <c r="A83" s="19" t="s">
        <v>370</v>
      </c>
      <c r="B83" s="20" t="s">
        <v>374</v>
      </c>
      <c r="C83" s="21" t="s">
        <v>245</v>
      </c>
      <c r="D83" s="21" t="s">
        <v>233</v>
      </c>
      <c r="E83" s="21" t="s">
        <v>8</v>
      </c>
      <c r="F83" s="21" t="s">
        <v>7</v>
      </c>
    </row>
    <row r="84" spans="1:6">
      <c r="A84" s="19" t="s">
        <v>370</v>
      </c>
      <c r="B84" s="20" t="s">
        <v>379</v>
      </c>
      <c r="C84" s="21" t="s">
        <v>245</v>
      </c>
      <c r="D84" s="21" t="s">
        <v>232</v>
      </c>
      <c r="E84" s="21" t="s">
        <v>428</v>
      </c>
      <c r="F84" s="21" t="s">
        <v>428</v>
      </c>
    </row>
    <row r="85" spans="1:6">
      <c r="A85" s="19" t="s">
        <v>370</v>
      </c>
      <c r="B85" s="20" t="s">
        <v>375</v>
      </c>
      <c r="C85" s="21" t="s">
        <v>245</v>
      </c>
      <c r="D85" s="21" t="s">
        <v>233</v>
      </c>
      <c r="E85" s="21" t="s">
        <v>608</v>
      </c>
      <c r="F85" s="21" t="s">
        <v>347</v>
      </c>
    </row>
    <row r="86" spans="1:6">
      <c r="A86" s="19" t="s">
        <v>370</v>
      </c>
      <c r="B86" s="20" t="s">
        <v>384</v>
      </c>
      <c r="C86" s="21" t="s">
        <v>245</v>
      </c>
      <c r="D86" s="21" t="s">
        <v>232</v>
      </c>
      <c r="E86" s="21" t="s">
        <v>173</v>
      </c>
      <c r="F86" s="21" t="s">
        <v>428</v>
      </c>
    </row>
    <row r="87" spans="1:6">
      <c r="A87" s="19" t="s">
        <v>370</v>
      </c>
      <c r="B87" s="20" t="s">
        <v>373</v>
      </c>
      <c r="C87" s="21" t="s">
        <v>369</v>
      </c>
      <c r="D87" s="21" t="s">
        <v>234</v>
      </c>
      <c r="E87" s="21" t="s">
        <v>163</v>
      </c>
      <c r="F87" s="21" t="s">
        <v>428</v>
      </c>
    </row>
    <row r="88" spans="1:6">
      <c r="A88" s="19" t="s">
        <v>370</v>
      </c>
      <c r="B88" s="20" t="s">
        <v>240</v>
      </c>
      <c r="C88" s="21" t="s">
        <v>369</v>
      </c>
      <c r="D88" s="21" t="s">
        <v>235</v>
      </c>
      <c r="E88" s="21" t="s">
        <v>133</v>
      </c>
      <c r="F88" s="21" t="s">
        <v>428</v>
      </c>
    </row>
    <row r="89" spans="1:6">
      <c r="A89" s="19" t="s">
        <v>370</v>
      </c>
      <c r="B89" s="20" t="s">
        <v>237</v>
      </c>
      <c r="C89" s="21" t="s">
        <v>369</v>
      </c>
      <c r="D89" s="21" t="s">
        <v>234</v>
      </c>
      <c r="E89" s="21" t="s">
        <v>164</v>
      </c>
      <c r="F89" s="21" t="s">
        <v>428</v>
      </c>
    </row>
    <row r="90" spans="1:6">
      <c r="A90" s="19" t="s">
        <v>370</v>
      </c>
      <c r="B90" s="20" t="s">
        <v>238</v>
      </c>
      <c r="C90" s="21" t="s">
        <v>369</v>
      </c>
      <c r="D90" s="21" t="s">
        <v>235</v>
      </c>
      <c r="E90" s="21" t="s">
        <v>581</v>
      </c>
      <c r="F90" s="21" t="s">
        <v>127</v>
      </c>
    </row>
    <row r="91" spans="1:6">
      <c r="A91" s="19" t="s">
        <v>370</v>
      </c>
      <c r="B91" s="20" t="s">
        <v>374</v>
      </c>
      <c r="C91" s="21" t="s">
        <v>369</v>
      </c>
      <c r="D91" s="21" t="s">
        <v>234</v>
      </c>
      <c r="E91" s="21" t="s">
        <v>351</v>
      </c>
      <c r="F91" s="21" t="s">
        <v>428</v>
      </c>
    </row>
    <row r="92" spans="1:6">
      <c r="A92" s="19" t="s">
        <v>370</v>
      </c>
      <c r="B92" s="20" t="s">
        <v>379</v>
      </c>
      <c r="C92" s="21" t="s">
        <v>369</v>
      </c>
      <c r="D92" s="21" t="s">
        <v>235</v>
      </c>
      <c r="E92" s="21" t="s">
        <v>131</v>
      </c>
      <c r="F92" s="21" t="s">
        <v>428</v>
      </c>
    </row>
    <row r="93" spans="1:6">
      <c r="A93" s="19" t="s">
        <v>370</v>
      </c>
      <c r="B93" s="20" t="s">
        <v>375</v>
      </c>
      <c r="C93" s="21" t="s">
        <v>369</v>
      </c>
      <c r="D93" s="21" t="s">
        <v>234</v>
      </c>
      <c r="E93" s="21" t="s">
        <v>154</v>
      </c>
      <c r="F93" s="21" t="s">
        <v>428</v>
      </c>
    </row>
    <row r="94" spans="1:6">
      <c r="A94" s="19" t="s">
        <v>370</v>
      </c>
      <c r="B94" s="20" t="s">
        <v>384</v>
      </c>
      <c r="C94" s="21" t="s">
        <v>369</v>
      </c>
      <c r="D94" s="21" t="s">
        <v>235</v>
      </c>
      <c r="E94" s="21" t="s">
        <v>588</v>
      </c>
      <c r="F94" s="21" t="s">
        <v>428</v>
      </c>
    </row>
    <row r="95" spans="1:6">
      <c r="A95" s="19" t="s">
        <v>370</v>
      </c>
      <c r="B95" s="20" t="s">
        <v>238</v>
      </c>
      <c r="C95" s="21" t="s">
        <v>272</v>
      </c>
      <c r="D95" s="21" t="s">
        <v>228</v>
      </c>
      <c r="E95" s="21" t="s">
        <v>289</v>
      </c>
      <c r="F95" s="21" t="s">
        <v>428</v>
      </c>
    </row>
    <row r="96" spans="1:6">
      <c r="A96" s="19" t="s">
        <v>370</v>
      </c>
      <c r="B96" s="20" t="s">
        <v>374</v>
      </c>
      <c r="C96" s="21" t="s">
        <v>272</v>
      </c>
      <c r="D96" s="21" t="s">
        <v>228</v>
      </c>
      <c r="E96" s="21" t="s">
        <v>206</v>
      </c>
      <c r="F96" s="21" t="s">
        <v>428</v>
      </c>
    </row>
    <row r="97" spans="1:6">
      <c r="A97" s="19" t="s">
        <v>370</v>
      </c>
      <c r="B97" s="20" t="s">
        <v>379</v>
      </c>
      <c r="C97" s="21" t="s">
        <v>272</v>
      </c>
      <c r="D97" s="21" t="s">
        <v>229</v>
      </c>
      <c r="E97" s="21" t="s">
        <v>221</v>
      </c>
      <c r="F97" s="21" t="s">
        <v>31</v>
      </c>
    </row>
    <row r="98" spans="1:6">
      <c r="A98" s="19" t="s">
        <v>370</v>
      </c>
      <c r="B98" s="20" t="s">
        <v>375</v>
      </c>
      <c r="C98" s="21" t="s">
        <v>272</v>
      </c>
      <c r="D98" s="21" t="s">
        <v>228</v>
      </c>
      <c r="E98" s="21" t="s">
        <v>201</v>
      </c>
      <c r="F98" s="21" t="s">
        <v>452</v>
      </c>
    </row>
    <row r="99" spans="1:6">
      <c r="A99" s="19" t="s">
        <v>370</v>
      </c>
      <c r="B99" s="20" t="s">
        <v>384</v>
      </c>
      <c r="C99" s="21" t="s">
        <v>272</v>
      </c>
      <c r="D99" s="21" t="s">
        <v>228</v>
      </c>
      <c r="E99" s="21" t="s">
        <v>207</v>
      </c>
      <c r="F99" s="21" t="s">
        <v>428</v>
      </c>
    </row>
    <row r="100" spans="1:6">
      <c r="A100" s="19" t="s">
        <v>0</v>
      </c>
      <c r="B100" s="20" t="s">
        <v>377</v>
      </c>
      <c r="C100" s="21" t="s">
        <v>239</v>
      </c>
      <c r="D100" s="21" t="s">
        <v>231</v>
      </c>
      <c r="E100" s="21" t="s">
        <v>22</v>
      </c>
      <c r="F100" s="21" t="s">
        <v>428</v>
      </c>
    </row>
    <row r="101" spans="1:6">
      <c r="A101" s="19" t="s">
        <v>0</v>
      </c>
      <c r="B101" s="20" t="s">
        <v>374</v>
      </c>
      <c r="C101" s="21" t="s">
        <v>239</v>
      </c>
      <c r="D101" s="21" t="s">
        <v>230</v>
      </c>
      <c r="E101" s="21" t="s">
        <v>428</v>
      </c>
      <c r="F101" s="21" t="s">
        <v>428</v>
      </c>
    </row>
    <row r="102" spans="1:6">
      <c r="A102" s="19" t="s">
        <v>0</v>
      </c>
      <c r="B102" s="20" t="s">
        <v>385</v>
      </c>
      <c r="C102" s="21" t="s">
        <v>239</v>
      </c>
      <c r="D102" s="21" t="s">
        <v>231</v>
      </c>
      <c r="E102" s="21" t="s">
        <v>428</v>
      </c>
      <c r="F102" s="21" t="s">
        <v>428</v>
      </c>
    </row>
    <row r="103" spans="1:6">
      <c r="A103" s="19" t="s">
        <v>0</v>
      </c>
      <c r="B103" s="20" t="s">
        <v>910</v>
      </c>
      <c r="C103" s="21" t="s">
        <v>239</v>
      </c>
      <c r="D103" s="21" t="s">
        <v>230</v>
      </c>
      <c r="E103" s="21" t="s">
        <v>428</v>
      </c>
      <c r="F103" s="21" t="s">
        <v>428</v>
      </c>
    </row>
    <row r="104" spans="1:6">
      <c r="A104" s="19" t="s">
        <v>0</v>
      </c>
      <c r="B104" s="20" t="s">
        <v>377</v>
      </c>
      <c r="C104" s="21" t="s">
        <v>907</v>
      </c>
      <c r="D104" s="21" t="s">
        <v>235</v>
      </c>
      <c r="E104" s="21" t="s">
        <v>428</v>
      </c>
      <c r="F104" s="21" t="s">
        <v>428</v>
      </c>
    </row>
    <row r="105" spans="1:6">
      <c r="A105" s="19" t="s">
        <v>0</v>
      </c>
      <c r="B105" s="20" t="s">
        <v>374</v>
      </c>
      <c r="C105" s="21" t="s">
        <v>907</v>
      </c>
      <c r="D105" s="21" t="s">
        <v>234</v>
      </c>
      <c r="E105" s="21" t="s">
        <v>428</v>
      </c>
      <c r="F105" s="21" t="s">
        <v>428</v>
      </c>
    </row>
    <row r="106" spans="1:6">
      <c r="A106" s="19" t="s">
        <v>0</v>
      </c>
      <c r="B106" s="20" t="s">
        <v>385</v>
      </c>
      <c r="C106" s="21" t="s">
        <v>907</v>
      </c>
      <c r="D106" s="21" t="s">
        <v>235</v>
      </c>
      <c r="E106" s="21" t="s">
        <v>428</v>
      </c>
      <c r="F106" s="21" t="s">
        <v>428</v>
      </c>
    </row>
    <row r="107" spans="1:6">
      <c r="A107" s="19" t="s">
        <v>0</v>
      </c>
      <c r="B107" s="20" t="s">
        <v>910</v>
      </c>
      <c r="C107" s="21" t="s">
        <v>907</v>
      </c>
      <c r="D107" s="21" t="s">
        <v>234</v>
      </c>
      <c r="E107" s="21" t="s">
        <v>428</v>
      </c>
      <c r="F107" s="21" t="s">
        <v>428</v>
      </c>
    </row>
    <row r="108" spans="1:6">
      <c r="A108" s="19" t="s">
        <v>0</v>
      </c>
      <c r="B108" s="20" t="s">
        <v>377</v>
      </c>
      <c r="C108" s="21" t="s">
        <v>273</v>
      </c>
      <c r="D108" s="21" t="s">
        <v>231</v>
      </c>
      <c r="E108" s="21" t="s">
        <v>428</v>
      </c>
      <c r="F108" s="21" t="s">
        <v>21</v>
      </c>
    </row>
    <row r="109" spans="1:6">
      <c r="A109" s="19" t="s">
        <v>0</v>
      </c>
      <c r="B109" s="20" t="s">
        <v>374</v>
      </c>
      <c r="C109" s="21" t="s">
        <v>273</v>
      </c>
      <c r="D109" s="21" t="s">
        <v>230</v>
      </c>
      <c r="E109" s="21" t="s">
        <v>428</v>
      </c>
      <c r="F109" s="21" t="s">
        <v>428</v>
      </c>
    </row>
    <row r="110" spans="1:6">
      <c r="A110" s="19" t="s">
        <v>0</v>
      </c>
      <c r="B110" s="20" t="s">
        <v>385</v>
      </c>
      <c r="C110" s="21" t="s">
        <v>273</v>
      </c>
      <c r="D110" s="21" t="s">
        <v>231</v>
      </c>
      <c r="E110" s="21" t="s">
        <v>428</v>
      </c>
      <c r="F110" s="21" t="s">
        <v>19</v>
      </c>
    </row>
    <row r="111" spans="1:6">
      <c r="A111" s="19" t="s">
        <v>0</v>
      </c>
      <c r="B111" s="20" t="s">
        <v>910</v>
      </c>
      <c r="C111" s="21" t="s">
        <v>273</v>
      </c>
      <c r="D111" s="21" t="s">
        <v>230</v>
      </c>
      <c r="E111" s="21" t="s">
        <v>428</v>
      </c>
      <c r="F111" s="21" t="s">
        <v>428</v>
      </c>
    </row>
    <row r="112" spans="1:6">
      <c r="A112" s="19" t="s">
        <v>0</v>
      </c>
      <c r="B112" s="20" t="s">
        <v>377</v>
      </c>
      <c r="C112" s="21" t="s">
        <v>236</v>
      </c>
      <c r="D112" s="21" t="s">
        <v>233</v>
      </c>
      <c r="E112" s="21" t="s">
        <v>271</v>
      </c>
      <c r="F112" s="21" t="s">
        <v>428</v>
      </c>
    </row>
    <row r="113" spans="1:6">
      <c r="A113" s="19" t="s">
        <v>0</v>
      </c>
      <c r="B113" s="20" t="s">
        <v>374</v>
      </c>
      <c r="C113" s="21" t="s">
        <v>236</v>
      </c>
      <c r="D113" s="21" t="s">
        <v>232</v>
      </c>
      <c r="E113" s="21" t="s">
        <v>428</v>
      </c>
      <c r="F113" s="21" t="s">
        <v>428</v>
      </c>
    </row>
    <row r="114" spans="1:6">
      <c r="A114" s="19" t="s">
        <v>0</v>
      </c>
      <c r="B114" s="20" t="s">
        <v>385</v>
      </c>
      <c r="C114" s="21" t="s">
        <v>236</v>
      </c>
      <c r="D114" s="21" t="s">
        <v>233</v>
      </c>
      <c r="E114" s="21" t="s">
        <v>428</v>
      </c>
      <c r="F114" s="21" t="s">
        <v>428</v>
      </c>
    </row>
    <row r="115" spans="1:6">
      <c r="A115" s="19" t="s">
        <v>0</v>
      </c>
      <c r="B115" s="20" t="s">
        <v>910</v>
      </c>
      <c r="C115" s="21" t="s">
        <v>236</v>
      </c>
      <c r="D115" s="21" t="s">
        <v>232</v>
      </c>
      <c r="E115" s="21" t="s">
        <v>428</v>
      </c>
      <c r="F115" s="21" t="s">
        <v>428</v>
      </c>
    </row>
    <row r="116" spans="1:6">
      <c r="A116" s="19" t="s">
        <v>0</v>
      </c>
      <c r="B116" s="20" t="s">
        <v>377</v>
      </c>
      <c r="C116" s="21" t="s">
        <v>241</v>
      </c>
      <c r="D116" s="21" t="s">
        <v>229</v>
      </c>
      <c r="E116" s="21" t="s">
        <v>428</v>
      </c>
      <c r="F116" s="21" t="s">
        <v>327</v>
      </c>
    </row>
    <row r="117" spans="1:6">
      <c r="A117" s="19" t="s">
        <v>0</v>
      </c>
      <c r="B117" s="20" t="s">
        <v>374</v>
      </c>
      <c r="C117" s="21" t="s">
        <v>241</v>
      </c>
      <c r="D117" s="21" t="s">
        <v>228</v>
      </c>
      <c r="E117" s="21" t="s">
        <v>428</v>
      </c>
      <c r="F117" s="21" t="s">
        <v>428</v>
      </c>
    </row>
    <row r="118" spans="1:6">
      <c r="A118" s="19" t="s">
        <v>0</v>
      </c>
      <c r="B118" s="20" t="s">
        <v>385</v>
      </c>
      <c r="C118" s="21" t="s">
        <v>241</v>
      </c>
      <c r="D118" s="21" t="s">
        <v>229</v>
      </c>
      <c r="E118" s="21" t="s">
        <v>328</v>
      </c>
      <c r="F118" s="21" t="s">
        <v>27</v>
      </c>
    </row>
    <row r="119" spans="1:6">
      <c r="A119" s="19" t="s">
        <v>0</v>
      </c>
      <c r="B119" s="20" t="s">
        <v>910</v>
      </c>
      <c r="C119" s="21" t="s">
        <v>241</v>
      </c>
      <c r="D119" s="21" t="s">
        <v>228</v>
      </c>
      <c r="E119" s="21" t="s">
        <v>428</v>
      </c>
      <c r="F119" s="21" t="s">
        <v>428</v>
      </c>
    </row>
    <row r="120" spans="1:6">
      <c r="A120" s="19" t="s">
        <v>0</v>
      </c>
      <c r="B120" s="20" t="s">
        <v>377</v>
      </c>
      <c r="C120" s="21" t="s">
        <v>245</v>
      </c>
      <c r="D120" s="21" t="s">
        <v>233</v>
      </c>
      <c r="E120" s="21" t="s">
        <v>428</v>
      </c>
      <c r="F120" s="21" t="s">
        <v>428</v>
      </c>
    </row>
    <row r="121" spans="1:6">
      <c r="A121" s="19" t="s">
        <v>0</v>
      </c>
      <c r="B121" s="20" t="s">
        <v>374</v>
      </c>
      <c r="C121" s="21" t="s">
        <v>245</v>
      </c>
      <c r="D121" s="21" t="s">
        <v>232</v>
      </c>
      <c r="E121" s="21" t="s">
        <v>428</v>
      </c>
      <c r="F121" s="21" t="s">
        <v>428</v>
      </c>
    </row>
    <row r="122" spans="1:6">
      <c r="A122" s="19" t="s">
        <v>0</v>
      </c>
      <c r="B122" s="20" t="s">
        <v>385</v>
      </c>
      <c r="C122" s="21" t="s">
        <v>245</v>
      </c>
      <c r="D122" s="21" t="s">
        <v>233</v>
      </c>
      <c r="E122" s="21" t="s">
        <v>428</v>
      </c>
      <c r="F122" s="21" t="s">
        <v>428</v>
      </c>
    </row>
    <row r="123" spans="1:6">
      <c r="A123" s="19" t="s">
        <v>0</v>
      </c>
      <c r="B123" s="20" t="s">
        <v>910</v>
      </c>
      <c r="C123" s="21" t="s">
        <v>245</v>
      </c>
      <c r="D123" s="21" t="s">
        <v>232</v>
      </c>
      <c r="E123" s="21" t="s">
        <v>428</v>
      </c>
      <c r="F123" s="21" t="s">
        <v>428</v>
      </c>
    </row>
    <row r="124" spans="1:6">
      <c r="A124" s="19" t="s">
        <v>0</v>
      </c>
      <c r="B124" s="20" t="s">
        <v>377</v>
      </c>
      <c r="C124" s="21" t="s">
        <v>369</v>
      </c>
      <c r="D124" s="21" t="s">
        <v>235</v>
      </c>
      <c r="E124" s="21" t="s">
        <v>428</v>
      </c>
      <c r="F124" s="21" t="s">
        <v>428</v>
      </c>
    </row>
    <row r="125" spans="1:6">
      <c r="A125" s="19" t="s">
        <v>0</v>
      </c>
      <c r="B125" s="20" t="s">
        <v>374</v>
      </c>
      <c r="C125" s="21" t="s">
        <v>369</v>
      </c>
      <c r="D125" s="21" t="s">
        <v>234</v>
      </c>
      <c r="E125" s="21" t="s">
        <v>428</v>
      </c>
      <c r="F125" s="21" t="s">
        <v>428</v>
      </c>
    </row>
    <row r="126" spans="1:6">
      <c r="A126" s="19" t="s">
        <v>0</v>
      </c>
      <c r="B126" s="20" t="s">
        <v>385</v>
      </c>
      <c r="C126" s="21" t="s">
        <v>369</v>
      </c>
      <c r="D126" s="21" t="s">
        <v>235</v>
      </c>
      <c r="E126" s="21" t="s">
        <v>428</v>
      </c>
      <c r="F126" s="21" t="s">
        <v>428</v>
      </c>
    </row>
    <row r="127" spans="1:6">
      <c r="A127" s="19" t="s">
        <v>0</v>
      </c>
      <c r="B127" s="20" t="s">
        <v>910</v>
      </c>
      <c r="C127" s="21" t="s">
        <v>369</v>
      </c>
      <c r="D127" s="21" t="s">
        <v>234</v>
      </c>
      <c r="E127" s="21" t="s">
        <v>428</v>
      </c>
      <c r="F127" s="21" t="s">
        <v>428</v>
      </c>
    </row>
    <row r="128" spans="1:6">
      <c r="A128" s="19" t="s">
        <v>0</v>
      </c>
      <c r="B128" s="20" t="s">
        <v>377</v>
      </c>
      <c r="C128" s="21" t="s">
        <v>272</v>
      </c>
      <c r="D128" s="21" t="s">
        <v>229</v>
      </c>
      <c r="E128" s="21" t="s">
        <v>28</v>
      </c>
      <c r="F128" s="21" t="s">
        <v>428</v>
      </c>
    </row>
    <row r="129" spans="1:6">
      <c r="A129" s="19" t="s">
        <v>0</v>
      </c>
      <c r="B129" s="20" t="s">
        <v>374</v>
      </c>
      <c r="C129" s="21" t="s">
        <v>272</v>
      </c>
      <c r="D129" s="21" t="s">
        <v>228</v>
      </c>
      <c r="E129" s="21" t="s">
        <v>428</v>
      </c>
      <c r="F129" s="21" t="s">
        <v>428</v>
      </c>
    </row>
    <row r="130" spans="1:6">
      <c r="A130" s="19" t="s">
        <v>0</v>
      </c>
      <c r="B130" s="20" t="s">
        <v>385</v>
      </c>
      <c r="C130" s="21" t="s">
        <v>272</v>
      </c>
      <c r="D130" s="21" t="s">
        <v>229</v>
      </c>
      <c r="E130" s="21" t="s">
        <v>29</v>
      </c>
      <c r="F130" s="21" t="s">
        <v>32</v>
      </c>
    </row>
    <row r="131" spans="1:6">
      <c r="A131" s="19" t="s">
        <v>0</v>
      </c>
      <c r="B131" s="20" t="s">
        <v>910</v>
      </c>
      <c r="C131" s="21" t="s">
        <v>272</v>
      </c>
      <c r="D131" s="21" t="s">
        <v>228</v>
      </c>
      <c r="E131" s="21" t="s">
        <v>428</v>
      </c>
      <c r="F131" s="21" t="s">
        <v>428</v>
      </c>
    </row>
    <row r="132" spans="1:6">
      <c r="A132" s="19" t="s">
        <v>911</v>
      </c>
      <c r="B132" s="20" t="s">
        <v>382</v>
      </c>
      <c r="C132" s="21" t="s">
        <v>239</v>
      </c>
      <c r="D132" s="21" t="s">
        <v>231</v>
      </c>
      <c r="E132" s="21" t="s">
        <v>428</v>
      </c>
      <c r="F132" s="21" t="s">
        <v>428</v>
      </c>
    </row>
    <row r="133" spans="1:6">
      <c r="A133" s="19" t="s">
        <v>911</v>
      </c>
      <c r="B133" s="20" t="s">
        <v>378</v>
      </c>
      <c r="C133" s="21" t="s">
        <v>239</v>
      </c>
      <c r="D133" s="21" t="s">
        <v>230</v>
      </c>
      <c r="E133" s="21" t="s">
        <v>428</v>
      </c>
      <c r="F133" s="21" t="s">
        <v>428</v>
      </c>
    </row>
    <row r="134" spans="1:6">
      <c r="A134" s="19" t="s">
        <v>911</v>
      </c>
      <c r="B134" s="20" t="s">
        <v>382</v>
      </c>
      <c r="C134" s="21" t="s">
        <v>273</v>
      </c>
      <c r="D134" s="21" t="s">
        <v>231</v>
      </c>
      <c r="E134" s="21" t="s">
        <v>428</v>
      </c>
      <c r="F134" s="21" t="s">
        <v>428</v>
      </c>
    </row>
    <row r="135" spans="1:6">
      <c r="A135" s="19" t="s">
        <v>911</v>
      </c>
      <c r="B135" s="20" t="s">
        <v>378</v>
      </c>
      <c r="C135" s="21" t="s">
        <v>273</v>
      </c>
      <c r="D135" s="21" t="s">
        <v>230</v>
      </c>
      <c r="E135" s="21" t="s">
        <v>428</v>
      </c>
      <c r="F135" s="21" t="s">
        <v>428</v>
      </c>
    </row>
    <row r="136" spans="1:6">
      <c r="A136" s="19" t="s">
        <v>911</v>
      </c>
      <c r="B136" s="20" t="s">
        <v>382</v>
      </c>
      <c r="C136" s="21" t="s">
        <v>236</v>
      </c>
      <c r="D136" s="21" t="s">
        <v>233</v>
      </c>
      <c r="E136" s="21" t="s">
        <v>428</v>
      </c>
      <c r="F136" s="21" t="s">
        <v>428</v>
      </c>
    </row>
    <row r="137" spans="1:6">
      <c r="A137" s="19" t="s">
        <v>911</v>
      </c>
      <c r="B137" s="20" t="s">
        <v>378</v>
      </c>
      <c r="C137" s="21" t="s">
        <v>236</v>
      </c>
      <c r="D137" s="21" t="s">
        <v>232</v>
      </c>
      <c r="E137" s="21" t="s">
        <v>428</v>
      </c>
      <c r="F137" s="21" t="s">
        <v>428</v>
      </c>
    </row>
    <row r="138" spans="1:6">
      <c r="A138" s="19" t="s">
        <v>911</v>
      </c>
      <c r="B138" s="20" t="s">
        <v>382</v>
      </c>
      <c r="C138" s="21" t="s">
        <v>241</v>
      </c>
      <c r="D138" s="21" t="s">
        <v>229</v>
      </c>
      <c r="E138" s="21" t="s">
        <v>428</v>
      </c>
      <c r="F138" s="21" t="s">
        <v>428</v>
      </c>
    </row>
    <row r="139" spans="1:6">
      <c r="A139" s="19" t="s">
        <v>911</v>
      </c>
      <c r="B139" s="20" t="s">
        <v>378</v>
      </c>
      <c r="C139" s="21" t="s">
        <v>241</v>
      </c>
      <c r="D139" s="21" t="s">
        <v>228</v>
      </c>
      <c r="E139" s="21" t="s">
        <v>428</v>
      </c>
      <c r="F139" s="21" t="s">
        <v>428</v>
      </c>
    </row>
    <row r="140" spans="1:6">
      <c r="A140" s="19" t="s">
        <v>911</v>
      </c>
      <c r="B140" s="20" t="s">
        <v>382</v>
      </c>
      <c r="C140" s="21" t="s">
        <v>245</v>
      </c>
      <c r="D140" s="21" t="s">
        <v>233</v>
      </c>
      <c r="E140" s="21" t="s">
        <v>428</v>
      </c>
      <c r="F140" s="21" t="s">
        <v>428</v>
      </c>
    </row>
    <row r="141" spans="1:6">
      <c r="A141" s="19" t="s">
        <v>911</v>
      </c>
      <c r="B141" s="20" t="s">
        <v>378</v>
      </c>
      <c r="C141" s="21" t="s">
        <v>245</v>
      </c>
      <c r="D141" s="21" t="s">
        <v>232</v>
      </c>
      <c r="E141" s="21" t="s">
        <v>428</v>
      </c>
      <c r="F141" s="21" t="s">
        <v>428</v>
      </c>
    </row>
    <row r="142" spans="1:6">
      <c r="A142" s="19" t="s">
        <v>911</v>
      </c>
      <c r="B142" s="20" t="s">
        <v>382</v>
      </c>
      <c r="C142" s="21" t="s">
        <v>369</v>
      </c>
      <c r="D142" s="21" t="s">
        <v>235</v>
      </c>
      <c r="E142" s="21" t="s">
        <v>428</v>
      </c>
      <c r="F142" s="21" t="s">
        <v>428</v>
      </c>
    </row>
    <row r="143" spans="1:6">
      <c r="A143" s="19" t="s">
        <v>911</v>
      </c>
      <c r="B143" s="20" t="s">
        <v>378</v>
      </c>
      <c r="C143" s="21" t="s">
        <v>369</v>
      </c>
      <c r="D143" s="21" t="s">
        <v>234</v>
      </c>
      <c r="E143" s="21" t="s">
        <v>428</v>
      </c>
      <c r="F143" s="21" t="s">
        <v>428</v>
      </c>
    </row>
    <row r="144" spans="1:6">
      <c r="A144" s="19" t="s">
        <v>911</v>
      </c>
      <c r="B144" s="20" t="s">
        <v>382</v>
      </c>
      <c r="C144" s="21" t="s">
        <v>243</v>
      </c>
      <c r="D144" s="21" t="s">
        <v>235</v>
      </c>
      <c r="E144" s="21" t="s">
        <v>428</v>
      </c>
      <c r="F144" s="21" t="s">
        <v>428</v>
      </c>
    </row>
    <row r="145" spans="1:6">
      <c r="A145" s="19" t="s">
        <v>911</v>
      </c>
      <c r="B145" s="20" t="s">
        <v>378</v>
      </c>
      <c r="C145" s="21" t="s">
        <v>243</v>
      </c>
      <c r="D145" s="21" t="s">
        <v>234</v>
      </c>
      <c r="E145" s="21" t="s">
        <v>428</v>
      </c>
      <c r="F145" s="21" t="s">
        <v>428</v>
      </c>
    </row>
    <row r="146" spans="1:6">
      <c r="A146" s="19" t="s">
        <v>911</v>
      </c>
      <c r="B146" s="20" t="s">
        <v>382</v>
      </c>
      <c r="C146" s="21" t="s">
        <v>272</v>
      </c>
      <c r="D146" s="21" t="s">
        <v>229</v>
      </c>
      <c r="E146" s="21" t="s">
        <v>428</v>
      </c>
      <c r="F146" s="21" t="s">
        <v>428</v>
      </c>
    </row>
    <row r="147" spans="1:6">
      <c r="A147" s="19" t="s">
        <v>911</v>
      </c>
      <c r="B147" s="20" t="s">
        <v>378</v>
      </c>
      <c r="C147" s="21" t="s">
        <v>272</v>
      </c>
      <c r="D147" s="21" t="s">
        <v>228</v>
      </c>
      <c r="E147" s="21" t="s">
        <v>428</v>
      </c>
      <c r="F147" s="21" t="s">
        <v>428</v>
      </c>
    </row>
    <row r="148" spans="1:6">
      <c r="A148" s="19" t="s">
        <v>912</v>
      </c>
      <c r="B148" s="20" t="s">
        <v>377</v>
      </c>
      <c r="C148" s="21" t="s">
        <v>907</v>
      </c>
      <c r="D148" s="21" t="s">
        <v>235</v>
      </c>
      <c r="E148" s="21" t="s">
        <v>428</v>
      </c>
      <c r="F148" s="21" t="s">
        <v>428</v>
      </c>
    </row>
    <row r="149" spans="1:6">
      <c r="A149" s="19" t="s">
        <v>912</v>
      </c>
      <c r="B149" s="20" t="s">
        <v>381</v>
      </c>
      <c r="C149" s="21" t="s">
        <v>907</v>
      </c>
      <c r="D149" s="21" t="s">
        <v>233</v>
      </c>
      <c r="E149" s="21" t="s">
        <v>428</v>
      </c>
      <c r="F149" s="21" t="s">
        <v>428</v>
      </c>
    </row>
    <row r="150" spans="1:6">
      <c r="A150" s="19" t="s">
        <v>912</v>
      </c>
      <c r="B150" s="20" t="s">
        <v>918</v>
      </c>
      <c r="C150" s="21" t="s">
        <v>906</v>
      </c>
      <c r="D150" s="21" t="s">
        <v>234</v>
      </c>
      <c r="E150" s="21" t="s">
        <v>428</v>
      </c>
      <c r="F150" s="21" t="s">
        <v>428</v>
      </c>
    </row>
    <row r="151" spans="1:6">
      <c r="A151" s="19" t="s">
        <v>912</v>
      </c>
      <c r="B151" s="20" t="s">
        <v>917</v>
      </c>
      <c r="C151" s="21" t="s">
        <v>906</v>
      </c>
      <c r="D151" s="21" t="s">
        <v>232</v>
      </c>
      <c r="E151" s="21" t="s">
        <v>428</v>
      </c>
      <c r="F151" s="21" t="s">
        <v>428</v>
      </c>
    </row>
    <row r="152" spans="1:6">
      <c r="A152" s="19" t="s">
        <v>912</v>
      </c>
      <c r="B152" s="20" t="s">
        <v>916</v>
      </c>
      <c r="C152" s="21" t="s">
        <v>906</v>
      </c>
      <c r="D152" s="21" t="s">
        <v>231</v>
      </c>
      <c r="E152" s="21" t="s">
        <v>428</v>
      </c>
      <c r="F152" s="21" t="s">
        <v>428</v>
      </c>
    </row>
    <row r="153" spans="1:6">
      <c r="A153" s="19" t="s">
        <v>912</v>
      </c>
      <c r="B153" s="20" t="s">
        <v>915</v>
      </c>
      <c r="C153" s="21" t="s">
        <v>906</v>
      </c>
      <c r="D153" s="21" t="s">
        <v>230</v>
      </c>
      <c r="E153" s="21" t="s">
        <v>428</v>
      </c>
      <c r="F153" s="21" t="s">
        <v>428</v>
      </c>
    </row>
    <row r="154" spans="1:6">
      <c r="A154" s="19" t="s">
        <v>912</v>
      </c>
      <c r="B154" s="20" t="s">
        <v>914</v>
      </c>
      <c r="C154" s="21" t="s">
        <v>906</v>
      </c>
      <c r="D154" s="21" t="s">
        <v>229</v>
      </c>
      <c r="E154" s="21" t="s">
        <v>428</v>
      </c>
      <c r="F154" s="21" t="s">
        <v>428</v>
      </c>
    </row>
    <row r="155" spans="1:6">
      <c r="A155" s="19" t="s">
        <v>912</v>
      </c>
      <c r="B155" s="20" t="s">
        <v>913</v>
      </c>
      <c r="C155" s="21" t="s">
        <v>906</v>
      </c>
      <c r="D155" s="21" t="s">
        <v>228</v>
      </c>
      <c r="E155" s="21" t="s">
        <v>428</v>
      </c>
      <c r="F155" s="21" t="s">
        <v>428</v>
      </c>
    </row>
  </sheetData>
  <sortState ref="A8:F155">
    <sortCondition ref="A8:A155"/>
    <sortCondition ref="C8:C155"/>
    <sortCondition ref="B8:B155"/>
  </sortState>
  <phoneticPr fontId="0" type="noConversion"/>
  <pageMargins left="0.75" right="0.75" top="1" bottom="1" header="0.5" footer="0.5"/>
  <pageSetup scale="77" fitToHeight="3" orientation="portrait" horizontalDpi="300" verticalDpi="300" r:id="rId1"/>
  <headerFooter alignWithMargins="0">
    <oddFooter>&amp;F&amp;RPage &amp;P</oddFooter>
  </headerFooter>
  <rowBreaks count="2" manualBreakCount="2">
    <brk id="71" max="16383" man="1"/>
    <brk id="136" max="16383" man="1"/>
  </rowBreaks>
  <drawing r:id="rId2"/>
</worksheet>
</file>

<file path=xl/worksheets/sheet26.xml><?xml version="1.0" encoding="utf-8"?>
<worksheet xmlns="http://schemas.openxmlformats.org/spreadsheetml/2006/main" xmlns:r="http://schemas.openxmlformats.org/officeDocument/2006/relationships">
  <dimension ref="A1:Q101"/>
  <sheetViews>
    <sheetView workbookViewId="0">
      <selection activeCell="A97" sqref="A97:A98"/>
    </sheetView>
  </sheetViews>
  <sheetFormatPr defaultRowHeight="13.2"/>
  <sheetData>
    <row r="1" spans="1:17">
      <c r="A1" s="18" t="s">
        <v>118</v>
      </c>
      <c r="B1" s="18" t="s">
        <v>119</v>
      </c>
      <c r="C1" s="18" t="s">
        <v>120</v>
      </c>
      <c r="D1" s="18" t="s">
        <v>121</v>
      </c>
      <c r="E1" s="18" t="s">
        <v>285</v>
      </c>
      <c r="F1" s="18" t="s">
        <v>286</v>
      </c>
      <c r="H1" t="s">
        <v>399</v>
      </c>
      <c r="I1" t="s">
        <v>400</v>
      </c>
      <c r="J1" t="s">
        <v>401</v>
      </c>
      <c r="K1" t="s">
        <v>402</v>
      </c>
      <c r="L1" t="s">
        <v>403</v>
      </c>
      <c r="M1" t="s">
        <v>404</v>
      </c>
      <c r="N1" t="s">
        <v>405</v>
      </c>
      <c r="O1" t="s">
        <v>406</v>
      </c>
      <c r="P1" t="s">
        <v>407</v>
      </c>
      <c r="Q1" t="s">
        <v>408</v>
      </c>
    </row>
    <row r="2" spans="1:17">
      <c r="A2" s="55">
        <v>40941</v>
      </c>
      <c r="B2" s="20" t="s">
        <v>383</v>
      </c>
      <c r="C2" s="21" t="s">
        <v>239</v>
      </c>
      <c r="D2" s="21" t="s">
        <v>234</v>
      </c>
      <c r="E2" s="21" t="s">
        <v>150</v>
      </c>
      <c r="F2" s="21" t="s">
        <v>164</v>
      </c>
      <c r="H2">
        <f>VLOOKUP(E2,Sheet3!$A:$B,2,FALSE)</f>
        <v>1116634</v>
      </c>
      <c r="I2">
        <f>VLOOKUP(F2,Sheet3!$A:$B,2,FALSE)</f>
        <v>1116651</v>
      </c>
      <c r="K2">
        <f>VLOOKUP(D2,Sheet3!D:E,2,FALSE)</f>
        <v>1146790</v>
      </c>
      <c r="M2" s="56">
        <f>A2</f>
        <v>40941</v>
      </c>
      <c r="N2" s="54" t="str">
        <f>B2</f>
        <v>6:00 p.m.</v>
      </c>
      <c r="O2" s="54" t="str">
        <f>B2</f>
        <v>6:00 p.m.</v>
      </c>
      <c r="Q2">
        <f>VLOOKUP(C2,Sheet3!G:I,3,FALSE)</f>
        <v>449997</v>
      </c>
    </row>
    <row r="3" spans="1:17">
      <c r="A3" s="55">
        <v>40941</v>
      </c>
      <c r="B3" s="20" t="s">
        <v>383</v>
      </c>
      <c r="C3" s="21" t="s">
        <v>253</v>
      </c>
      <c r="D3" s="21" t="s">
        <v>234</v>
      </c>
      <c r="E3" s="21" t="s">
        <v>151</v>
      </c>
      <c r="F3" s="21" t="s">
        <v>165</v>
      </c>
      <c r="H3">
        <f>VLOOKUP(E3,Sheet3!$A:$B,2,FALSE)</f>
        <v>1116644</v>
      </c>
      <c r="I3">
        <f>VLOOKUP(F3,Sheet3!$A:$B,2,FALSE)</f>
        <v>1116657</v>
      </c>
      <c r="K3">
        <f>VLOOKUP(D3,Sheet3!D:E,2,FALSE)</f>
        <v>1146790</v>
      </c>
      <c r="M3" s="56">
        <f t="shared" ref="M3:M66" si="0">A3</f>
        <v>40941</v>
      </c>
      <c r="N3" s="54" t="str">
        <f t="shared" ref="N3:N66" si="1">B3</f>
        <v>6:00 p.m.</v>
      </c>
      <c r="O3" s="54" t="str">
        <f t="shared" ref="O3:O66" si="2">B3</f>
        <v>6:00 p.m.</v>
      </c>
      <c r="Q3">
        <f>VLOOKUP(C3,Sheet3!G:I,3,FALSE)</f>
        <v>450015</v>
      </c>
    </row>
    <row r="4" spans="1:17">
      <c r="A4" s="55">
        <v>40941</v>
      </c>
      <c r="B4" s="20" t="s">
        <v>383</v>
      </c>
      <c r="C4" s="21" t="s">
        <v>244</v>
      </c>
      <c r="D4" s="21" t="s">
        <v>234</v>
      </c>
      <c r="E4" s="21" t="s">
        <v>349</v>
      </c>
      <c r="F4" s="21" t="s">
        <v>167</v>
      </c>
      <c r="H4">
        <f>VLOOKUP(E4,Sheet3!$A:$B,2,FALSE)</f>
        <v>1116659</v>
      </c>
      <c r="I4">
        <f>VLOOKUP(F4,Sheet3!$A:$B,2,FALSE)</f>
        <v>2912924</v>
      </c>
      <c r="K4">
        <f>VLOOKUP(D4,Sheet3!D:E,2,FALSE)</f>
        <v>1146790</v>
      </c>
      <c r="M4" s="56">
        <f t="shared" si="0"/>
        <v>40941</v>
      </c>
      <c r="N4" s="54" t="str">
        <f t="shared" si="1"/>
        <v>6:00 p.m.</v>
      </c>
      <c r="O4" s="54" t="str">
        <f t="shared" si="2"/>
        <v>6:00 p.m.</v>
      </c>
      <c r="Q4">
        <f>VLOOKUP(C4,Sheet3!G:I,3,FALSE)</f>
        <v>449994</v>
      </c>
    </row>
    <row r="5" spans="1:17">
      <c r="A5" s="55">
        <v>40941</v>
      </c>
      <c r="B5" s="20" t="s">
        <v>383</v>
      </c>
      <c r="C5" s="21" t="s">
        <v>273</v>
      </c>
      <c r="D5" s="21" t="s">
        <v>234</v>
      </c>
      <c r="E5" s="21" t="s">
        <v>166</v>
      </c>
      <c r="F5" s="21" t="s">
        <v>152</v>
      </c>
      <c r="H5">
        <f>VLOOKUP(E5,Sheet3!$A:$B,2,FALSE)</f>
        <v>1116638</v>
      </c>
      <c r="I5">
        <f>VLOOKUP(F5,Sheet3!$A:$B,2,FALSE)</f>
        <v>1116648</v>
      </c>
      <c r="K5">
        <f>VLOOKUP(D5,Sheet3!D:E,2,FALSE)</f>
        <v>1146790</v>
      </c>
      <c r="M5" s="56">
        <f t="shared" si="0"/>
        <v>40941</v>
      </c>
      <c r="N5" s="54" t="str">
        <f t="shared" si="1"/>
        <v>6:00 p.m.</v>
      </c>
      <c r="O5" s="54" t="str">
        <f t="shared" si="2"/>
        <v>6:00 p.m.</v>
      </c>
      <c r="Q5">
        <f>VLOOKUP(C5,Sheet3!G:I,3,FALSE)</f>
        <v>449993</v>
      </c>
    </row>
    <row r="6" spans="1:17">
      <c r="A6" s="55">
        <v>40941</v>
      </c>
      <c r="B6" s="20" t="s">
        <v>383</v>
      </c>
      <c r="C6" s="21" t="s">
        <v>236</v>
      </c>
      <c r="D6" s="21" t="s">
        <v>234</v>
      </c>
      <c r="E6" s="21" t="s">
        <v>153</v>
      </c>
      <c r="F6" s="21" t="s">
        <v>355</v>
      </c>
      <c r="H6">
        <f>VLOOKUP(E6,Sheet3!$A:$B,2,FALSE)</f>
        <v>3010485</v>
      </c>
      <c r="I6">
        <f>VLOOKUP(F6,Sheet3!$A:$B,2,FALSE)</f>
        <v>5913206</v>
      </c>
      <c r="K6">
        <f>VLOOKUP(D6,Sheet3!D:E,2,FALSE)</f>
        <v>1146790</v>
      </c>
      <c r="M6" s="56">
        <f t="shared" si="0"/>
        <v>40941</v>
      </c>
      <c r="N6" s="54" t="str">
        <f t="shared" si="1"/>
        <v>6:00 p.m.</v>
      </c>
      <c r="O6" s="54" t="str">
        <f t="shared" si="2"/>
        <v>6:00 p.m.</v>
      </c>
      <c r="Q6">
        <f>VLOOKUP(C6,Sheet3!G:I,3,FALSE)</f>
        <v>1166508</v>
      </c>
    </row>
    <row r="7" spans="1:17">
      <c r="A7" s="55">
        <v>40941</v>
      </c>
      <c r="B7" s="20" t="s">
        <v>383</v>
      </c>
      <c r="C7" s="21" t="s">
        <v>241</v>
      </c>
      <c r="D7" s="21" t="s">
        <v>234</v>
      </c>
      <c r="E7" s="21" t="s">
        <v>154</v>
      </c>
      <c r="F7" s="21" t="s">
        <v>162</v>
      </c>
      <c r="H7">
        <f>VLOOKUP(E7,Sheet3!$A:$B,2,FALSE)</f>
        <v>1116639</v>
      </c>
      <c r="I7">
        <f>VLOOKUP(F7,Sheet3!$A:$B,2,FALSE)</f>
        <v>3010483</v>
      </c>
      <c r="K7">
        <f>VLOOKUP(D7,Sheet3!D:E,2,FALSE)</f>
        <v>1146790</v>
      </c>
      <c r="M7" s="56">
        <f t="shared" si="0"/>
        <v>40941</v>
      </c>
      <c r="N7" s="54" t="str">
        <f t="shared" si="1"/>
        <v>6:00 p.m.</v>
      </c>
      <c r="O7" s="54" t="str">
        <f t="shared" si="2"/>
        <v>6:00 p.m.</v>
      </c>
      <c r="Q7">
        <f>VLOOKUP(C7,Sheet3!G:I,3,FALSE)</f>
        <v>452037</v>
      </c>
    </row>
    <row r="8" spans="1:17">
      <c r="A8" s="55">
        <v>40941</v>
      </c>
      <c r="B8" s="20" t="s">
        <v>383</v>
      </c>
      <c r="C8" s="21" t="s">
        <v>284</v>
      </c>
      <c r="D8" s="21" t="s">
        <v>234</v>
      </c>
      <c r="E8" s="21" t="s">
        <v>217</v>
      </c>
      <c r="F8" s="21" t="s">
        <v>265</v>
      </c>
      <c r="H8">
        <f>VLOOKUP(E8,Sheet3!$A:$B,2,FALSE)</f>
        <v>4016668</v>
      </c>
      <c r="I8">
        <f>VLOOKUP(F8,Sheet3!$A:$B,2,FALSE)</f>
        <v>3491175</v>
      </c>
      <c r="K8">
        <f>VLOOKUP(D8,Sheet3!D:E,2,FALSE)</f>
        <v>1146790</v>
      </c>
      <c r="M8" s="56">
        <f t="shared" si="0"/>
        <v>40941</v>
      </c>
      <c r="N8" s="54" t="str">
        <f t="shared" si="1"/>
        <v>6:00 p.m.</v>
      </c>
      <c r="O8" s="54" t="str">
        <f t="shared" si="2"/>
        <v>6:00 p.m.</v>
      </c>
      <c r="Q8">
        <f>VLOOKUP(C8,Sheet3!G:I,3,FALSE)</f>
        <v>1534495</v>
      </c>
    </row>
    <row r="9" spans="1:17">
      <c r="A9" s="55">
        <v>40941</v>
      </c>
      <c r="B9" s="20" t="s">
        <v>383</v>
      </c>
      <c r="C9" s="21" t="s">
        <v>369</v>
      </c>
      <c r="D9" s="21" t="s">
        <v>234</v>
      </c>
      <c r="E9" s="21" t="s">
        <v>157</v>
      </c>
      <c r="F9" s="21" t="s">
        <v>352</v>
      </c>
      <c r="H9">
        <f>VLOOKUP(E9,Sheet3!$A:$B,2,FALSE)</f>
        <v>1116656</v>
      </c>
      <c r="I9">
        <f>VLOOKUP(F9,Sheet3!$A:$B,2,FALSE)</f>
        <v>4488713</v>
      </c>
      <c r="K9">
        <f>VLOOKUP(D9,Sheet3!D:E,2,FALSE)</f>
        <v>1146790</v>
      </c>
      <c r="M9" s="56">
        <f t="shared" si="0"/>
        <v>40941</v>
      </c>
      <c r="N9" s="54" t="str">
        <f t="shared" si="1"/>
        <v>6:00 p.m.</v>
      </c>
      <c r="O9" s="54" t="str">
        <f t="shared" si="2"/>
        <v>6:00 p.m.</v>
      </c>
      <c r="Q9">
        <f>VLOOKUP(C9,Sheet3!G:I,3,FALSE)</f>
        <v>450006</v>
      </c>
    </row>
    <row r="10" spans="1:17">
      <c r="A10" s="55">
        <v>40941</v>
      </c>
      <c r="B10" s="20" t="s">
        <v>383</v>
      </c>
      <c r="C10" s="21" t="s">
        <v>243</v>
      </c>
      <c r="D10" s="21" t="s">
        <v>234</v>
      </c>
      <c r="E10" s="21" t="s">
        <v>161</v>
      </c>
      <c r="F10" s="21" t="s">
        <v>158</v>
      </c>
      <c r="H10">
        <f>VLOOKUP(E10,Sheet3!$A:$B,2,FALSE)</f>
        <v>1116646</v>
      </c>
      <c r="I10">
        <f>VLOOKUP(F10,Sheet3!$A:$B,2,FALSE)</f>
        <v>1741055</v>
      </c>
      <c r="K10">
        <f>VLOOKUP(D10,Sheet3!D:E,2,FALSE)</f>
        <v>1146790</v>
      </c>
      <c r="M10" s="56">
        <f t="shared" si="0"/>
        <v>40941</v>
      </c>
      <c r="N10" s="54" t="str">
        <f t="shared" si="1"/>
        <v>6:00 p.m.</v>
      </c>
      <c r="O10" s="54" t="str">
        <f t="shared" si="2"/>
        <v>6:00 p.m.</v>
      </c>
      <c r="Q10">
        <f>VLOOKUP(C10,Sheet3!G:I,3,FALSE)</f>
        <v>418888</v>
      </c>
    </row>
    <row r="11" spans="1:17">
      <c r="A11" s="55">
        <v>40941</v>
      </c>
      <c r="B11" s="20" t="s">
        <v>383</v>
      </c>
      <c r="C11" s="21" t="s">
        <v>272</v>
      </c>
      <c r="D11" s="21" t="s">
        <v>234</v>
      </c>
      <c r="E11" s="21" t="s">
        <v>266</v>
      </c>
      <c r="F11" s="21" t="s">
        <v>159</v>
      </c>
      <c r="H11">
        <f>VLOOKUP(E11,Sheet3!$A:$B,2,FALSE)</f>
        <v>1741061</v>
      </c>
      <c r="I11">
        <f>VLOOKUP(F11,Sheet3!$A:$B,2,FALSE)</f>
        <v>1741057</v>
      </c>
      <c r="K11">
        <f>VLOOKUP(D11,Sheet3!D:E,2,FALSE)</f>
        <v>1146790</v>
      </c>
      <c r="M11" s="56">
        <f t="shared" si="0"/>
        <v>40941</v>
      </c>
      <c r="N11" s="54" t="str">
        <f t="shared" si="1"/>
        <v>6:00 p.m.</v>
      </c>
      <c r="O11" s="54" t="str">
        <f t="shared" si="2"/>
        <v>6:00 p.m.</v>
      </c>
      <c r="Q11">
        <f>VLOOKUP(C11,Sheet3!G:I,3,FALSE)</f>
        <v>703290</v>
      </c>
    </row>
    <row r="12" spans="1:17">
      <c r="A12" s="55">
        <v>40941</v>
      </c>
      <c r="B12" s="20" t="s">
        <v>383</v>
      </c>
      <c r="C12" s="21" t="s">
        <v>242</v>
      </c>
      <c r="D12" s="21" t="s">
        <v>232</v>
      </c>
      <c r="E12" s="21" t="s">
        <v>339</v>
      </c>
      <c r="F12" s="21" t="s">
        <v>184</v>
      </c>
      <c r="H12">
        <f>VLOOKUP(E12,Sheet3!$A:$B,2,FALSE)</f>
        <v>3491189</v>
      </c>
      <c r="I12">
        <f>VLOOKUP(F12,Sheet3!$A:$B,2,FALSE)</f>
        <v>1116170</v>
      </c>
      <c r="K12">
        <f>VLOOKUP(D12,Sheet3!D:E,2,FALSE)</f>
        <v>1146789</v>
      </c>
      <c r="M12" s="56">
        <f t="shared" si="0"/>
        <v>40941</v>
      </c>
      <c r="N12" s="54" t="str">
        <f t="shared" si="1"/>
        <v>6:00 p.m.</v>
      </c>
      <c r="O12" s="54" t="str">
        <f t="shared" si="2"/>
        <v>6:00 p.m.</v>
      </c>
      <c r="Q12">
        <f>VLOOKUP(C12,Sheet3!G:I,3,FALSE)</f>
        <v>1394711</v>
      </c>
    </row>
    <row r="13" spans="1:17">
      <c r="A13" s="55">
        <v>40941</v>
      </c>
      <c r="B13" s="20" t="s">
        <v>372</v>
      </c>
      <c r="C13" s="21" t="s">
        <v>239</v>
      </c>
      <c r="D13" s="21" t="s">
        <v>234</v>
      </c>
      <c r="E13" s="21" t="s">
        <v>156</v>
      </c>
      <c r="F13" s="21" t="s">
        <v>160</v>
      </c>
      <c r="H13">
        <f>VLOOKUP(E13,Sheet3!$A:$B,2,FALSE)</f>
        <v>1116654</v>
      </c>
      <c r="I13">
        <f>VLOOKUP(F13,Sheet3!$A:$B,2,FALSE)</f>
        <v>1116636</v>
      </c>
      <c r="K13">
        <f>VLOOKUP(D13,Sheet3!D:E,2,FALSE)</f>
        <v>1146790</v>
      </c>
      <c r="M13" s="56">
        <f t="shared" si="0"/>
        <v>40941</v>
      </c>
      <c r="N13" s="54" t="str">
        <f t="shared" si="1"/>
        <v>7:00 p.m.</v>
      </c>
      <c r="O13" s="54" t="str">
        <f t="shared" si="2"/>
        <v>7:00 p.m.</v>
      </c>
      <c r="Q13">
        <f>VLOOKUP(C13,Sheet3!G:I,3,FALSE)</f>
        <v>449997</v>
      </c>
    </row>
    <row r="14" spans="1:17">
      <c r="A14" s="55">
        <v>40941</v>
      </c>
      <c r="B14" s="20" t="s">
        <v>372</v>
      </c>
      <c r="C14" s="21" t="s">
        <v>273</v>
      </c>
      <c r="D14" s="21" t="s">
        <v>232</v>
      </c>
      <c r="E14" s="21" t="s">
        <v>176</v>
      </c>
      <c r="F14" s="21" t="s">
        <v>219</v>
      </c>
      <c r="H14">
        <f>VLOOKUP(E14,Sheet3!$A:$B,2,FALSE)</f>
        <v>1116163</v>
      </c>
      <c r="I14">
        <f>VLOOKUP(F14,Sheet3!$A:$B,2,FALSE)</f>
        <v>4016676</v>
      </c>
      <c r="K14">
        <f>VLOOKUP(D14,Sheet3!D:E,2,FALSE)</f>
        <v>1146789</v>
      </c>
      <c r="M14" s="56">
        <f t="shared" si="0"/>
        <v>40941</v>
      </c>
      <c r="N14" s="54" t="str">
        <f t="shared" si="1"/>
        <v>7:00 p.m.</v>
      </c>
      <c r="O14" s="54" t="str">
        <f t="shared" si="2"/>
        <v>7:00 p.m.</v>
      </c>
      <c r="Q14">
        <f>VLOOKUP(C14,Sheet3!G:I,3,FALSE)</f>
        <v>449993</v>
      </c>
    </row>
    <row r="15" spans="1:17">
      <c r="A15" s="55">
        <v>40941</v>
      </c>
      <c r="B15" s="20" t="s">
        <v>372</v>
      </c>
      <c r="C15" s="21" t="s">
        <v>241</v>
      </c>
      <c r="D15" s="21" t="s">
        <v>232</v>
      </c>
      <c r="E15" s="21" t="s">
        <v>185</v>
      </c>
      <c r="F15" s="21" t="s">
        <v>341</v>
      </c>
      <c r="H15">
        <f>VLOOKUP(E15,Sheet3!$A:$B,2,FALSE)</f>
        <v>1747636</v>
      </c>
      <c r="I15">
        <f>VLOOKUP(F15,Sheet3!$A:$B,2,FALSE)</f>
        <v>5913214</v>
      </c>
      <c r="K15">
        <f>VLOOKUP(D15,Sheet3!D:E,2,FALSE)</f>
        <v>1146789</v>
      </c>
      <c r="M15" s="56">
        <f t="shared" si="0"/>
        <v>40941</v>
      </c>
      <c r="N15" s="54" t="str">
        <f t="shared" si="1"/>
        <v>7:00 p.m.</v>
      </c>
      <c r="O15" s="54" t="str">
        <f t="shared" si="2"/>
        <v>7:00 p.m.</v>
      </c>
      <c r="Q15">
        <f>VLOOKUP(C15,Sheet3!G:I,3,FALSE)</f>
        <v>452037</v>
      </c>
    </row>
    <row r="16" spans="1:17">
      <c r="A16" s="55">
        <v>40941</v>
      </c>
      <c r="B16" s="20" t="s">
        <v>372</v>
      </c>
      <c r="C16" s="21" t="s">
        <v>242</v>
      </c>
      <c r="D16" s="21" t="s">
        <v>232</v>
      </c>
      <c r="E16" s="21" t="s">
        <v>168</v>
      </c>
      <c r="F16" s="21" t="s">
        <v>263</v>
      </c>
      <c r="H16">
        <f>VLOOKUP(E16,Sheet3!$A:$B,2,FALSE)</f>
        <v>1116168</v>
      </c>
      <c r="I16">
        <f>VLOOKUP(F16,Sheet3!$A:$B,2,FALSE)</f>
        <v>1116620</v>
      </c>
      <c r="K16">
        <f>VLOOKUP(D16,Sheet3!D:E,2,FALSE)</f>
        <v>1146789</v>
      </c>
      <c r="M16" s="56">
        <f t="shared" si="0"/>
        <v>40941</v>
      </c>
      <c r="N16" s="54" t="str">
        <f t="shared" si="1"/>
        <v>7:00 p.m.</v>
      </c>
      <c r="O16" s="54" t="str">
        <f t="shared" si="2"/>
        <v>7:00 p.m.</v>
      </c>
      <c r="Q16">
        <f>VLOOKUP(C16,Sheet3!G:I,3,FALSE)</f>
        <v>1394711</v>
      </c>
    </row>
    <row r="17" spans="1:17">
      <c r="A17" s="55">
        <v>40941</v>
      </c>
      <c r="B17" s="20" t="s">
        <v>372</v>
      </c>
      <c r="C17" s="21" t="s">
        <v>284</v>
      </c>
      <c r="D17" s="21" t="s">
        <v>232</v>
      </c>
      <c r="E17" s="21" t="s">
        <v>172</v>
      </c>
      <c r="F17" s="21" t="s">
        <v>278</v>
      </c>
      <c r="H17">
        <f>VLOOKUP(E17,Sheet3!$A:$B,2,FALSE)</f>
        <v>1115975</v>
      </c>
      <c r="I17">
        <f>VLOOKUP(F17,Sheet3!$A:$B,2,FALSE)</f>
        <v>3491190</v>
      </c>
      <c r="K17">
        <f>VLOOKUP(D17,Sheet3!D:E,2,FALSE)</f>
        <v>1146789</v>
      </c>
      <c r="M17" s="56">
        <f t="shared" si="0"/>
        <v>40941</v>
      </c>
      <c r="N17" s="54" t="str">
        <f t="shared" si="1"/>
        <v>7:00 p.m.</v>
      </c>
      <c r="O17" s="54" t="str">
        <f t="shared" si="2"/>
        <v>7:00 p.m.</v>
      </c>
      <c r="Q17">
        <f>VLOOKUP(C17,Sheet3!G:I,3,FALSE)</f>
        <v>1534495</v>
      </c>
    </row>
    <row r="18" spans="1:17">
      <c r="A18" s="55">
        <v>40941</v>
      </c>
      <c r="B18" s="20" t="s">
        <v>372</v>
      </c>
      <c r="C18" s="21" t="s">
        <v>243</v>
      </c>
      <c r="D18" s="21" t="s">
        <v>232</v>
      </c>
      <c r="E18" s="21" t="s">
        <v>294</v>
      </c>
      <c r="F18" s="21" t="s">
        <v>181</v>
      </c>
      <c r="H18">
        <f>VLOOKUP(E18,Sheet3!$A:$B,2,FALSE)</f>
        <v>1116157</v>
      </c>
      <c r="I18">
        <f>VLOOKUP(F18,Sheet3!$A:$B,2,FALSE)</f>
        <v>1115973</v>
      </c>
      <c r="K18">
        <f>VLOOKUP(D18,Sheet3!D:E,2,FALSE)</f>
        <v>1146789</v>
      </c>
      <c r="M18" s="56">
        <f t="shared" si="0"/>
        <v>40941</v>
      </c>
      <c r="N18" s="54" t="str">
        <f t="shared" si="1"/>
        <v>7:00 p.m.</v>
      </c>
      <c r="O18" s="54" t="str">
        <f t="shared" si="2"/>
        <v>7:00 p.m.</v>
      </c>
      <c r="Q18">
        <f>VLOOKUP(C18,Sheet3!G:I,3,FALSE)</f>
        <v>418888</v>
      </c>
    </row>
    <row r="19" spans="1:17">
      <c r="A19" s="55">
        <v>40941</v>
      </c>
      <c r="B19" s="20" t="s">
        <v>372</v>
      </c>
      <c r="C19" s="21" t="s">
        <v>272</v>
      </c>
      <c r="D19" s="21" t="s">
        <v>232</v>
      </c>
      <c r="E19" s="21" t="s">
        <v>177</v>
      </c>
      <c r="F19" s="21" t="s">
        <v>182</v>
      </c>
      <c r="H19">
        <f>VLOOKUP(E19,Sheet3!$A:$B,2,FALSE)</f>
        <v>1116159</v>
      </c>
      <c r="I19">
        <f>VLOOKUP(F19,Sheet3!$A:$B,2,FALSE)</f>
        <v>1116176</v>
      </c>
      <c r="K19">
        <f>VLOOKUP(D19,Sheet3!D:E,2,FALSE)</f>
        <v>1146789</v>
      </c>
      <c r="M19" s="56">
        <f t="shared" si="0"/>
        <v>40941</v>
      </c>
      <c r="N19" s="54" t="str">
        <f t="shared" si="1"/>
        <v>7:00 p.m.</v>
      </c>
      <c r="O19" s="54" t="str">
        <f t="shared" si="2"/>
        <v>7:00 p.m.</v>
      </c>
      <c r="Q19">
        <f>VLOOKUP(C19,Sheet3!G:I,3,FALSE)</f>
        <v>703290</v>
      </c>
    </row>
    <row r="20" spans="1:17">
      <c r="A20" s="55">
        <v>40941</v>
      </c>
      <c r="B20" s="20" t="s">
        <v>372</v>
      </c>
      <c r="C20" s="21" t="s">
        <v>253</v>
      </c>
      <c r="D20" s="21" t="s">
        <v>230</v>
      </c>
      <c r="E20" s="21" t="s">
        <v>260</v>
      </c>
      <c r="F20" s="21" t="s">
        <v>190</v>
      </c>
      <c r="H20">
        <f>VLOOKUP(E20,Sheet3!$A:$B,2,FALSE)</f>
        <v>3491193</v>
      </c>
      <c r="I20">
        <f>VLOOKUP(F20,Sheet3!$A:$B,2,FALSE)</f>
        <v>1115560</v>
      </c>
      <c r="K20">
        <f>VLOOKUP(D20,Sheet3!D:E,2,FALSE)</f>
        <v>1146788</v>
      </c>
      <c r="M20" s="56">
        <f t="shared" si="0"/>
        <v>40941</v>
      </c>
      <c r="N20" s="54" t="str">
        <f t="shared" si="1"/>
        <v>7:00 p.m.</v>
      </c>
      <c r="O20" s="54" t="str">
        <f t="shared" si="2"/>
        <v>7:00 p.m.</v>
      </c>
      <c r="Q20">
        <f>VLOOKUP(C20,Sheet3!G:I,3,FALSE)</f>
        <v>450015</v>
      </c>
    </row>
    <row r="21" spans="1:17">
      <c r="A21" s="55">
        <v>40941</v>
      </c>
      <c r="B21" s="20" t="s">
        <v>372</v>
      </c>
      <c r="C21" s="21" t="s">
        <v>369</v>
      </c>
      <c r="D21" s="21" t="s">
        <v>228</v>
      </c>
      <c r="E21" s="21" t="s">
        <v>323</v>
      </c>
      <c r="F21" s="21" t="s">
        <v>255</v>
      </c>
      <c r="H21">
        <f>VLOOKUP(E21,Sheet3!$A:$B,2,FALSE)</f>
        <v>1121026</v>
      </c>
      <c r="I21">
        <f>VLOOKUP(F21,Sheet3!$A:$B,2,FALSE)</f>
        <v>4489137</v>
      </c>
      <c r="K21">
        <f>VLOOKUP(D21,Sheet3!D:E,2,FALSE)</f>
        <v>1146787</v>
      </c>
      <c r="M21" s="56">
        <f t="shared" si="0"/>
        <v>40941</v>
      </c>
      <c r="N21" s="54" t="str">
        <f t="shared" si="1"/>
        <v>7:00 p.m.</v>
      </c>
      <c r="O21" s="54" t="str">
        <f t="shared" si="2"/>
        <v>7:00 p.m.</v>
      </c>
      <c r="Q21">
        <f>VLOOKUP(C21,Sheet3!G:I,3,FALSE)</f>
        <v>450006</v>
      </c>
    </row>
    <row r="22" spans="1:17">
      <c r="A22" s="55">
        <v>40941</v>
      </c>
      <c r="B22" s="20" t="s">
        <v>371</v>
      </c>
      <c r="C22" s="21" t="s">
        <v>244</v>
      </c>
      <c r="D22" s="21" t="s">
        <v>232</v>
      </c>
      <c r="E22" s="21" t="s">
        <v>171</v>
      </c>
      <c r="F22" s="21" t="s">
        <v>340</v>
      </c>
      <c r="H22">
        <f>VLOOKUP(E22,Sheet3!$A:$B,2,FALSE)</f>
        <v>1116171</v>
      </c>
      <c r="I22">
        <f>VLOOKUP(F22,Sheet3!$A:$B,2,FALSE)</f>
        <v>5285472</v>
      </c>
      <c r="K22">
        <f>VLOOKUP(D22,Sheet3!D:E,2,FALSE)</f>
        <v>1146789</v>
      </c>
      <c r="M22" s="56">
        <f t="shared" si="0"/>
        <v>40941</v>
      </c>
      <c r="N22" s="54" t="str">
        <f t="shared" si="1"/>
        <v>8:00 p.m.</v>
      </c>
      <c r="O22" s="54" t="str">
        <f t="shared" si="2"/>
        <v>8:00 p.m.</v>
      </c>
      <c r="Q22">
        <f>VLOOKUP(C22,Sheet3!G:I,3,FALSE)</f>
        <v>449994</v>
      </c>
    </row>
    <row r="23" spans="1:17">
      <c r="A23" s="55">
        <v>40941</v>
      </c>
      <c r="B23" s="20" t="s">
        <v>371</v>
      </c>
      <c r="C23" s="21" t="s">
        <v>239</v>
      </c>
      <c r="D23" s="21" t="s">
        <v>230</v>
      </c>
      <c r="E23" s="21" t="s">
        <v>192</v>
      </c>
      <c r="F23" s="21" t="s">
        <v>196</v>
      </c>
      <c r="H23">
        <f>VLOOKUP(E23,Sheet3!$A:$B,2,FALSE)</f>
        <v>1115552</v>
      </c>
      <c r="I23">
        <f>VLOOKUP(F23,Sheet3!$A:$B,2,FALSE)</f>
        <v>1115578</v>
      </c>
      <c r="K23">
        <f>VLOOKUP(D23,Sheet3!D:E,2,FALSE)</f>
        <v>1146788</v>
      </c>
      <c r="M23" s="56">
        <f t="shared" si="0"/>
        <v>40941</v>
      </c>
      <c r="N23" s="54" t="str">
        <f t="shared" si="1"/>
        <v>8:00 p.m.</v>
      </c>
      <c r="O23" s="54" t="str">
        <f t="shared" si="2"/>
        <v>8:00 p.m.</v>
      </c>
      <c r="Q23">
        <f>VLOOKUP(C23,Sheet3!G:I,3,FALSE)</f>
        <v>449997</v>
      </c>
    </row>
    <row r="24" spans="1:17">
      <c r="A24" s="55">
        <v>40941</v>
      </c>
      <c r="B24" s="20" t="s">
        <v>371</v>
      </c>
      <c r="C24" s="21" t="s">
        <v>253</v>
      </c>
      <c r="D24" s="21" t="s">
        <v>230</v>
      </c>
      <c r="E24" s="21" t="s">
        <v>194</v>
      </c>
      <c r="F24" s="21" t="s">
        <v>290</v>
      </c>
      <c r="H24">
        <f>VLOOKUP(E24,Sheet3!$A:$B,2,FALSE)</f>
        <v>1115579</v>
      </c>
      <c r="I24">
        <f>VLOOKUP(F24,Sheet3!$A:$B,2,FALSE)</f>
        <v>1115561</v>
      </c>
      <c r="K24">
        <f>VLOOKUP(D24,Sheet3!D:E,2,FALSE)</f>
        <v>1146788</v>
      </c>
      <c r="M24" s="56">
        <f t="shared" si="0"/>
        <v>40941</v>
      </c>
      <c r="N24" s="54" t="str">
        <f t="shared" si="1"/>
        <v>8:00 p.m.</v>
      </c>
      <c r="O24" s="54" t="str">
        <f t="shared" si="2"/>
        <v>8:00 p.m.</v>
      </c>
      <c r="Q24">
        <f>VLOOKUP(C24,Sheet3!G:I,3,FALSE)</f>
        <v>450015</v>
      </c>
    </row>
    <row r="25" spans="1:17">
      <c r="A25" s="55">
        <v>40941</v>
      </c>
      <c r="B25" s="20" t="s">
        <v>371</v>
      </c>
      <c r="C25" s="21" t="s">
        <v>273</v>
      </c>
      <c r="D25" s="21" t="s">
        <v>230</v>
      </c>
      <c r="E25" s="21" t="s">
        <v>191</v>
      </c>
      <c r="F25" s="21" t="s">
        <v>280</v>
      </c>
      <c r="H25">
        <f>VLOOKUP(E25,Sheet3!$A:$B,2,FALSE)</f>
        <v>1742770</v>
      </c>
      <c r="I25">
        <f>VLOOKUP(F25,Sheet3!$A:$B,2,FALSE)</f>
        <v>1115562</v>
      </c>
      <c r="K25">
        <f>VLOOKUP(D25,Sheet3!D:E,2,FALSE)</f>
        <v>1146788</v>
      </c>
      <c r="M25" s="56">
        <f t="shared" si="0"/>
        <v>40941</v>
      </c>
      <c r="N25" s="54" t="str">
        <f t="shared" si="1"/>
        <v>8:00 p.m.</v>
      </c>
      <c r="O25" s="54" t="str">
        <f t="shared" si="2"/>
        <v>8:00 p.m.</v>
      </c>
      <c r="Q25">
        <f>VLOOKUP(C25,Sheet3!G:I,3,FALSE)</f>
        <v>449993</v>
      </c>
    </row>
    <row r="26" spans="1:17">
      <c r="A26" s="55">
        <v>40941</v>
      </c>
      <c r="B26" s="20" t="s">
        <v>371</v>
      </c>
      <c r="C26" s="21" t="s">
        <v>236</v>
      </c>
      <c r="D26" s="21" t="s">
        <v>230</v>
      </c>
      <c r="E26" s="21" t="s">
        <v>332</v>
      </c>
      <c r="F26" s="21" t="s">
        <v>261</v>
      </c>
      <c r="H26">
        <f>VLOOKUP(E26,Sheet3!$A:$B,2,FALSE)</f>
        <v>4489135</v>
      </c>
      <c r="I26">
        <f>VLOOKUP(F26,Sheet3!$A:$B,2,FALSE)</f>
        <v>1747088</v>
      </c>
      <c r="K26">
        <f>VLOOKUP(D26,Sheet3!D:E,2,FALSE)</f>
        <v>1146788</v>
      </c>
      <c r="M26" s="56">
        <f t="shared" si="0"/>
        <v>40941</v>
      </c>
      <c r="N26" s="54" t="str">
        <f t="shared" si="1"/>
        <v>8:00 p.m.</v>
      </c>
      <c r="O26" s="54" t="str">
        <f t="shared" si="2"/>
        <v>8:00 p.m.</v>
      </c>
      <c r="Q26">
        <f>VLOOKUP(C26,Sheet3!G:I,3,FALSE)</f>
        <v>1166508</v>
      </c>
    </row>
    <row r="27" spans="1:17">
      <c r="A27" s="55">
        <v>40941</v>
      </c>
      <c r="B27" s="20" t="s">
        <v>371</v>
      </c>
      <c r="C27" s="21" t="s">
        <v>284</v>
      </c>
      <c r="D27" s="21" t="s">
        <v>230</v>
      </c>
      <c r="E27" s="21" t="s">
        <v>195</v>
      </c>
      <c r="F27" s="21" t="s">
        <v>293</v>
      </c>
      <c r="H27">
        <f>VLOOKUP(E27,Sheet3!$A:$B,2,FALSE)</f>
        <v>1115557</v>
      </c>
      <c r="I27">
        <f>VLOOKUP(F27,Sheet3!$A:$B,2,FALSE)</f>
        <v>4016680</v>
      </c>
      <c r="K27">
        <f>VLOOKUP(D27,Sheet3!D:E,2,FALSE)</f>
        <v>1146788</v>
      </c>
      <c r="M27" s="56">
        <f t="shared" si="0"/>
        <v>40941</v>
      </c>
      <c r="N27" s="54" t="str">
        <f t="shared" si="1"/>
        <v>8:00 p.m.</v>
      </c>
      <c r="O27" s="54" t="str">
        <f t="shared" si="2"/>
        <v>8:00 p.m.</v>
      </c>
      <c r="Q27">
        <f>VLOOKUP(C27,Sheet3!G:I,3,FALSE)</f>
        <v>1534495</v>
      </c>
    </row>
    <row r="28" spans="1:17">
      <c r="A28" s="55">
        <v>40941</v>
      </c>
      <c r="B28" s="20" t="s">
        <v>371</v>
      </c>
      <c r="C28" s="21" t="s">
        <v>272</v>
      </c>
      <c r="D28" s="21" t="s">
        <v>230</v>
      </c>
      <c r="E28" s="21" t="s">
        <v>291</v>
      </c>
      <c r="F28" s="21" t="s">
        <v>198</v>
      </c>
      <c r="H28">
        <f>VLOOKUP(E28,Sheet3!$A:$B,2,FALSE)</f>
        <v>5285476</v>
      </c>
      <c r="I28">
        <f>VLOOKUP(F28,Sheet3!$A:$B,2,FALSE)</f>
        <v>3010509</v>
      </c>
      <c r="K28">
        <f>VLOOKUP(D28,Sheet3!D:E,2,FALSE)</f>
        <v>1146788</v>
      </c>
      <c r="M28" s="56">
        <f t="shared" si="0"/>
        <v>40941</v>
      </c>
      <c r="N28" s="54" t="str">
        <f t="shared" si="1"/>
        <v>8:00 p.m.</v>
      </c>
      <c r="O28" s="54" t="str">
        <f t="shared" si="2"/>
        <v>8:00 p.m.</v>
      </c>
      <c r="Q28">
        <f>VLOOKUP(C28,Sheet3!G:I,3,FALSE)</f>
        <v>703290</v>
      </c>
    </row>
    <row r="29" spans="1:17">
      <c r="A29" s="55">
        <v>40941</v>
      </c>
      <c r="B29" s="20" t="s">
        <v>371</v>
      </c>
      <c r="C29" s="21" t="s">
        <v>242</v>
      </c>
      <c r="D29" s="21" t="s">
        <v>228</v>
      </c>
      <c r="E29" s="21" t="s">
        <v>222</v>
      </c>
      <c r="F29" s="21" t="s">
        <v>287</v>
      </c>
      <c r="H29">
        <f>VLOOKUP(E29,Sheet3!$A:$B,2,FALSE)</f>
        <v>3010490</v>
      </c>
      <c r="I29">
        <f>VLOOKUP(F29,Sheet3!$A:$B,2,FALSE)</f>
        <v>3010505</v>
      </c>
      <c r="K29">
        <f>VLOOKUP(D29,Sheet3!D:E,2,FALSE)</f>
        <v>1146787</v>
      </c>
      <c r="M29" s="56">
        <f t="shared" si="0"/>
        <v>40941</v>
      </c>
      <c r="N29" s="54" t="str">
        <f t="shared" si="1"/>
        <v>8:00 p.m.</v>
      </c>
      <c r="O29" s="54" t="str">
        <f t="shared" si="2"/>
        <v>8:00 p.m.</v>
      </c>
      <c r="Q29">
        <f>VLOOKUP(C29,Sheet3!G:I,3,FALSE)</f>
        <v>1394711</v>
      </c>
    </row>
    <row r="30" spans="1:17">
      <c r="A30" s="55">
        <v>40941</v>
      </c>
      <c r="B30" s="20" t="s">
        <v>371</v>
      </c>
      <c r="C30" s="21" t="s">
        <v>369</v>
      </c>
      <c r="D30" s="21" t="s">
        <v>228</v>
      </c>
      <c r="E30" s="21" t="s">
        <v>288</v>
      </c>
      <c r="F30" s="21" t="s">
        <v>201</v>
      </c>
      <c r="H30">
        <f>VLOOKUP(E30,Sheet3!$A:$B,2,FALSE)</f>
        <v>1121018</v>
      </c>
      <c r="I30">
        <f>VLOOKUP(F30,Sheet3!$A:$B,2,FALSE)</f>
        <v>1121004</v>
      </c>
      <c r="K30">
        <f>VLOOKUP(D30,Sheet3!D:E,2,FALSE)</f>
        <v>1146787</v>
      </c>
      <c r="M30" s="56">
        <f t="shared" si="0"/>
        <v>40941</v>
      </c>
      <c r="N30" s="54" t="str">
        <f t="shared" si="1"/>
        <v>8:00 p.m.</v>
      </c>
      <c r="O30" s="54" t="str">
        <f t="shared" si="2"/>
        <v>8:00 p.m.</v>
      </c>
      <c r="Q30">
        <f>VLOOKUP(C30,Sheet3!G:I,3,FALSE)</f>
        <v>450006</v>
      </c>
    </row>
    <row r="31" spans="1:17">
      <c r="A31" s="55">
        <v>40941</v>
      </c>
      <c r="B31" s="20" t="s">
        <v>371</v>
      </c>
      <c r="C31" s="21" t="s">
        <v>243</v>
      </c>
      <c r="D31" s="21" t="s">
        <v>228</v>
      </c>
      <c r="E31" s="21" t="s">
        <v>202</v>
      </c>
      <c r="F31" s="21" t="s">
        <v>289</v>
      </c>
      <c r="H31">
        <f>VLOOKUP(E31,Sheet3!$A:$B,2,FALSE)</f>
        <v>1121014</v>
      </c>
      <c r="I31">
        <f>VLOOKUP(F31,Sheet3!$A:$B,2,FALSE)</f>
        <v>1740946</v>
      </c>
      <c r="K31">
        <f>VLOOKUP(D31,Sheet3!D:E,2,FALSE)</f>
        <v>1146787</v>
      </c>
      <c r="M31" s="56">
        <f t="shared" si="0"/>
        <v>40941</v>
      </c>
      <c r="N31" s="54" t="str">
        <f t="shared" si="1"/>
        <v>8:00 p.m.</v>
      </c>
      <c r="O31" s="54" t="str">
        <f t="shared" si="2"/>
        <v>8:00 p.m.</v>
      </c>
      <c r="Q31">
        <f>VLOOKUP(C31,Sheet3!G:I,3,FALSE)</f>
        <v>418888</v>
      </c>
    </row>
    <row r="32" spans="1:17">
      <c r="A32" s="55">
        <v>40942</v>
      </c>
      <c r="B32" s="20" t="s">
        <v>383</v>
      </c>
      <c r="C32" s="21" t="s">
        <v>241</v>
      </c>
      <c r="D32" s="21" t="s">
        <v>234</v>
      </c>
      <c r="E32" s="21" t="s">
        <v>267</v>
      </c>
      <c r="F32" s="21" t="s">
        <v>295</v>
      </c>
      <c r="H32">
        <f>VLOOKUP(E32,Sheet3!$A:$B,2,FALSE)</f>
        <v>1116643</v>
      </c>
      <c r="I32">
        <f>VLOOKUP(F32,Sheet3!$A:$B,2,FALSE)</f>
        <v>4488714</v>
      </c>
      <c r="K32">
        <f>VLOOKUP(D32,Sheet3!D:E,2,FALSE)</f>
        <v>1146790</v>
      </c>
      <c r="M32" s="56">
        <f t="shared" si="0"/>
        <v>40942</v>
      </c>
      <c r="N32" s="54" t="str">
        <f t="shared" si="1"/>
        <v>6:00 p.m.</v>
      </c>
      <c r="O32" s="54" t="str">
        <f t="shared" si="2"/>
        <v>6:00 p.m.</v>
      </c>
      <c r="Q32">
        <f>VLOOKUP(C32,Sheet3!G:I,3,FALSE)</f>
        <v>452037</v>
      </c>
    </row>
    <row r="33" spans="1:17">
      <c r="A33" s="55">
        <v>40942</v>
      </c>
      <c r="B33" s="20" t="s">
        <v>383</v>
      </c>
      <c r="C33" s="21" t="s">
        <v>242</v>
      </c>
      <c r="D33" s="21" t="s">
        <v>234</v>
      </c>
      <c r="E33" s="21" t="s">
        <v>351</v>
      </c>
      <c r="F33" s="21" t="s">
        <v>155</v>
      </c>
      <c r="H33">
        <f>VLOOKUP(E33,Sheet3!$A:$B,2,FALSE)</f>
        <v>2912923</v>
      </c>
      <c r="I33">
        <f>VLOOKUP(F33,Sheet3!$A:$B,2,FALSE)</f>
        <v>1116650</v>
      </c>
      <c r="K33">
        <f>VLOOKUP(D33,Sheet3!D:E,2,FALSE)</f>
        <v>1146790</v>
      </c>
      <c r="M33" s="56">
        <f t="shared" si="0"/>
        <v>40942</v>
      </c>
      <c r="N33" s="54" t="str">
        <f t="shared" si="1"/>
        <v>6:00 p.m.</v>
      </c>
      <c r="O33" s="54" t="str">
        <f t="shared" si="2"/>
        <v>6:00 p.m.</v>
      </c>
      <c r="Q33">
        <f>VLOOKUP(C33,Sheet3!G:I,3,FALSE)</f>
        <v>1394711</v>
      </c>
    </row>
    <row r="34" spans="1:17">
      <c r="A34" s="55">
        <v>40942</v>
      </c>
      <c r="B34" s="20" t="s">
        <v>372</v>
      </c>
      <c r="C34" s="21" t="s">
        <v>284</v>
      </c>
      <c r="D34" s="21" t="s">
        <v>234</v>
      </c>
      <c r="E34" s="21" t="s">
        <v>353</v>
      </c>
      <c r="F34" s="21" t="s">
        <v>354</v>
      </c>
      <c r="H34">
        <f>VLOOKUP(E34,Sheet3!$A:$B,2,FALSE)</f>
        <v>4908424</v>
      </c>
      <c r="I34">
        <f>VLOOKUP(F34,Sheet3!$A:$B,2,FALSE)</f>
        <v>4016670</v>
      </c>
      <c r="K34">
        <f>VLOOKUP(D34,Sheet3!D:E,2,FALSE)</f>
        <v>1146790</v>
      </c>
      <c r="M34" s="56">
        <f t="shared" si="0"/>
        <v>40942</v>
      </c>
      <c r="N34" s="54" t="str">
        <f t="shared" si="1"/>
        <v>7:00 p.m.</v>
      </c>
      <c r="O34" s="54" t="str">
        <f t="shared" si="2"/>
        <v>7:00 p.m.</v>
      </c>
      <c r="Q34">
        <f>VLOOKUP(C34,Sheet3!G:I,3,FALSE)</f>
        <v>1534495</v>
      </c>
    </row>
    <row r="35" spans="1:17">
      <c r="A35" s="55">
        <v>40942</v>
      </c>
      <c r="B35" s="20" t="s">
        <v>372</v>
      </c>
      <c r="C35" s="21" t="s">
        <v>243</v>
      </c>
      <c r="D35" s="21" t="s">
        <v>232</v>
      </c>
      <c r="E35" s="21" t="s">
        <v>180</v>
      </c>
      <c r="F35" s="21" t="s">
        <v>264</v>
      </c>
      <c r="H35">
        <f>VLOOKUP(E35,Sheet3!$A:$B,2,FALSE)</f>
        <v>1116172</v>
      </c>
      <c r="I35">
        <f>VLOOKUP(F35,Sheet3!$A:$B,2,FALSE)</f>
        <v>2912932</v>
      </c>
      <c r="K35">
        <f>VLOOKUP(D35,Sheet3!D:E,2,FALSE)</f>
        <v>1146789</v>
      </c>
      <c r="M35" s="56">
        <f t="shared" si="0"/>
        <v>40942</v>
      </c>
      <c r="N35" s="54" t="str">
        <f t="shared" si="1"/>
        <v>7:00 p.m.</v>
      </c>
      <c r="O35" s="54" t="str">
        <f t="shared" si="2"/>
        <v>7:00 p.m.</v>
      </c>
      <c r="Q35">
        <f>VLOOKUP(C35,Sheet3!G:I,3,FALSE)</f>
        <v>418888</v>
      </c>
    </row>
    <row r="36" spans="1:17">
      <c r="A36" s="55">
        <v>40942</v>
      </c>
      <c r="B36" s="20" t="s">
        <v>372</v>
      </c>
      <c r="C36" s="21" t="s">
        <v>272</v>
      </c>
      <c r="D36" s="21" t="s">
        <v>232</v>
      </c>
      <c r="E36" s="21" t="s">
        <v>220</v>
      </c>
      <c r="F36" s="21" t="s">
        <v>169</v>
      </c>
      <c r="H36">
        <f>VLOOKUP(E36,Sheet3!$A:$B,2,FALSE)</f>
        <v>1116618</v>
      </c>
      <c r="I36">
        <f>VLOOKUP(F36,Sheet3!$A:$B,2,FALSE)</f>
        <v>1116178</v>
      </c>
      <c r="K36">
        <f>VLOOKUP(D36,Sheet3!D:E,2,FALSE)</f>
        <v>1146789</v>
      </c>
      <c r="M36" s="56">
        <f t="shared" si="0"/>
        <v>40942</v>
      </c>
      <c r="N36" s="54" t="str">
        <f t="shared" si="1"/>
        <v>7:00 p.m.</v>
      </c>
      <c r="O36" s="54" t="str">
        <f t="shared" si="2"/>
        <v>7:00 p.m.</v>
      </c>
      <c r="Q36">
        <f>VLOOKUP(C36,Sheet3!G:I,3,FALSE)</f>
        <v>703290</v>
      </c>
    </row>
    <row r="37" spans="1:17">
      <c r="A37" s="55">
        <v>40942</v>
      </c>
      <c r="B37" s="20" t="s">
        <v>372</v>
      </c>
      <c r="C37" s="21" t="s">
        <v>242</v>
      </c>
      <c r="D37" s="21" t="s">
        <v>230</v>
      </c>
      <c r="E37" s="21" t="s">
        <v>279</v>
      </c>
      <c r="F37" s="21" t="s">
        <v>281</v>
      </c>
      <c r="H37">
        <f>VLOOKUP(E37,Sheet3!$A:$B,2,FALSE)</f>
        <v>3010492</v>
      </c>
      <c r="I37">
        <f>VLOOKUP(F37,Sheet3!$A:$B,2,FALSE)</f>
        <v>4908442</v>
      </c>
      <c r="K37">
        <f>VLOOKUP(D37,Sheet3!D:E,2,FALSE)</f>
        <v>1146788</v>
      </c>
      <c r="M37" s="56">
        <f t="shared" si="0"/>
        <v>40942</v>
      </c>
      <c r="N37" s="54" t="str">
        <f t="shared" si="1"/>
        <v>7:00 p.m.</v>
      </c>
      <c r="O37" s="54" t="str">
        <f t="shared" si="2"/>
        <v>7:00 p.m.</v>
      </c>
      <c r="Q37">
        <f>VLOOKUP(C37,Sheet3!G:I,3,FALSE)</f>
        <v>1394711</v>
      </c>
    </row>
    <row r="38" spans="1:17">
      <c r="A38" s="55">
        <v>40942</v>
      </c>
      <c r="B38" s="20" t="s">
        <v>372</v>
      </c>
      <c r="C38" s="21" t="s">
        <v>241</v>
      </c>
      <c r="D38" s="21" t="s">
        <v>228</v>
      </c>
      <c r="E38" s="21" t="s">
        <v>306</v>
      </c>
      <c r="F38" s="21" t="s">
        <v>208</v>
      </c>
      <c r="H38">
        <f>VLOOKUP(E38,Sheet3!$A:$B,2,FALSE)</f>
        <v>1740852</v>
      </c>
      <c r="I38">
        <f>VLOOKUP(F38,Sheet3!$A:$B,2,FALSE)</f>
        <v>1121016</v>
      </c>
      <c r="K38">
        <f>VLOOKUP(D38,Sheet3!D:E,2,FALSE)</f>
        <v>1146787</v>
      </c>
      <c r="M38" s="56">
        <f t="shared" si="0"/>
        <v>40942</v>
      </c>
      <c r="N38" s="54" t="str">
        <f t="shared" si="1"/>
        <v>7:00 p.m.</v>
      </c>
      <c r="O38" s="54" t="str">
        <f t="shared" si="2"/>
        <v>7:00 p.m.</v>
      </c>
      <c r="Q38">
        <f>VLOOKUP(C38,Sheet3!G:I,3,FALSE)</f>
        <v>452037</v>
      </c>
    </row>
    <row r="39" spans="1:17">
      <c r="A39" s="55">
        <v>40942</v>
      </c>
      <c r="B39" s="20" t="s">
        <v>371</v>
      </c>
      <c r="C39" s="21" t="s">
        <v>272</v>
      </c>
      <c r="D39" s="21" t="s">
        <v>230</v>
      </c>
      <c r="E39" s="21" t="s">
        <v>331</v>
      </c>
      <c r="F39" s="21" t="s">
        <v>189</v>
      </c>
      <c r="H39">
        <f>VLOOKUP(E39,Sheet3!$A:$B,2,FALSE)</f>
        <v>3010497</v>
      </c>
      <c r="I39">
        <f>VLOOKUP(F39,Sheet3!$A:$B,2,FALSE)</f>
        <v>1741019</v>
      </c>
      <c r="K39">
        <f>VLOOKUP(D39,Sheet3!D:E,2,FALSE)</f>
        <v>1146788</v>
      </c>
      <c r="M39" s="56">
        <f t="shared" si="0"/>
        <v>40942</v>
      </c>
      <c r="N39" s="54" t="str">
        <f t="shared" si="1"/>
        <v>8:00 p.m.</v>
      </c>
      <c r="O39" s="54" t="str">
        <f t="shared" si="2"/>
        <v>8:00 p.m.</v>
      </c>
      <c r="Q39">
        <f>VLOOKUP(C39,Sheet3!G:I,3,FALSE)</f>
        <v>703290</v>
      </c>
    </row>
    <row r="40" spans="1:17">
      <c r="A40" s="55">
        <v>40942</v>
      </c>
      <c r="B40" s="20" t="s">
        <v>371</v>
      </c>
      <c r="C40" s="21" t="s">
        <v>242</v>
      </c>
      <c r="D40" s="21" t="s">
        <v>228</v>
      </c>
      <c r="E40" s="21" t="s">
        <v>207</v>
      </c>
      <c r="F40" s="21" t="s">
        <v>205</v>
      </c>
      <c r="H40">
        <f>VLOOKUP(E40,Sheet3!$A:$B,2,FALSE)</f>
        <v>1843549</v>
      </c>
      <c r="I40">
        <f>VLOOKUP(F40,Sheet3!$A:$B,2,FALSE)</f>
        <v>1121021</v>
      </c>
      <c r="K40">
        <f>VLOOKUP(D40,Sheet3!D:E,2,FALSE)</f>
        <v>1146787</v>
      </c>
      <c r="M40" s="56">
        <f t="shared" si="0"/>
        <v>40942</v>
      </c>
      <c r="N40" s="54" t="str">
        <f t="shared" si="1"/>
        <v>8:00 p.m.</v>
      </c>
      <c r="O40" s="54" t="str">
        <f t="shared" si="2"/>
        <v>8:00 p.m.</v>
      </c>
      <c r="Q40">
        <f>VLOOKUP(C40,Sheet3!G:I,3,FALSE)</f>
        <v>1394711</v>
      </c>
    </row>
    <row r="41" spans="1:17">
      <c r="A41" s="55">
        <v>40942</v>
      </c>
      <c r="B41" s="20" t="s">
        <v>371</v>
      </c>
      <c r="C41" s="21" t="s">
        <v>243</v>
      </c>
      <c r="D41" s="21" t="s">
        <v>228</v>
      </c>
      <c r="E41" s="21" t="s">
        <v>254</v>
      </c>
      <c r="F41" s="21" t="s">
        <v>282</v>
      </c>
      <c r="H41">
        <f>VLOOKUP(E41,Sheet3!$A:$B,2,FALSE)</f>
        <v>4489136</v>
      </c>
      <c r="I41">
        <f>VLOOKUP(F41,Sheet3!$A:$B,2,FALSE)</f>
        <v>3010495</v>
      </c>
      <c r="K41">
        <f>VLOOKUP(D41,Sheet3!D:E,2,FALSE)</f>
        <v>1146787</v>
      </c>
      <c r="M41" s="56">
        <f t="shared" si="0"/>
        <v>40942</v>
      </c>
      <c r="N41" s="54" t="str">
        <f t="shared" si="1"/>
        <v>8:00 p.m.</v>
      </c>
      <c r="O41" s="54" t="str">
        <f t="shared" si="2"/>
        <v>8:00 p.m.</v>
      </c>
      <c r="Q41">
        <f>VLOOKUP(C41,Sheet3!G:I,3,FALSE)</f>
        <v>418888</v>
      </c>
    </row>
    <row r="42" spans="1:17">
      <c r="A42" s="55">
        <v>40943</v>
      </c>
      <c r="B42" s="20" t="s">
        <v>240</v>
      </c>
      <c r="C42" s="21" t="s">
        <v>239</v>
      </c>
      <c r="D42" s="21" t="s">
        <v>232</v>
      </c>
      <c r="E42" s="21" t="s">
        <v>179</v>
      </c>
      <c r="F42" s="21" t="s">
        <v>409</v>
      </c>
      <c r="H42">
        <f>VLOOKUP(E42,Sheet3!$A:$B,2,FALSE)</f>
        <v>1115978</v>
      </c>
      <c r="I42">
        <f>VLOOKUP(F42,Sheet3!$A:$B,2,FALSE)</f>
        <v>0</v>
      </c>
      <c r="K42">
        <f>VLOOKUP(D42,Sheet3!D:E,2,FALSE)</f>
        <v>1146789</v>
      </c>
      <c r="M42" s="56">
        <f t="shared" si="0"/>
        <v>40943</v>
      </c>
      <c r="N42" s="54" t="str">
        <f t="shared" si="1"/>
        <v>10:15 a.m.</v>
      </c>
      <c r="O42" s="54" t="str">
        <f t="shared" si="2"/>
        <v>10:15 a.m.</v>
      </c>
      <c r="Q42">
        <f>VLOOKUP(C42,Sheet3!G:I,3,FALSE)</f>
        <v>449997</v>
      </c>
    </row>
    <row r="43" spans="1:17">
      <c r="A43" s="55">
        <v>40943</v>
      </c>
      <c r="B43" s="20" t="s">
        <v>240</v>
      </c>
      <c r="C43" s="21" t="s">
        <v>241</v>
      </c>
      <c r="D43" s="21" t="s">
        <v>230</v>
      </c>
      <c r="E43" s="21" t="s">
        <v>292</v>
      </c>
      <c r="F43" s="21" t="s">
        <v>409</v>
      </c>
      <c r="H43">
        <f>VLOOKUP(E43,Sheet3!$A:$B,2,FALSE)</f>
        <v>5285474</v>
      </c>
      <c r="I43">
        <f>VLOOKUP(F43,Sheet3!$A:$B,2,FALSE)</f>
        <v>0</v>
      </c>
      <c r="K43">
        <f>VLOOKUP(D43,Sheet3!D:E,2,FALSE)</f>
        <v>1146788</v>
      </c>
      <c r="M43" s="56">
        <f t="shared" si="0"/>
        <v>40943</v>
      </c>
      <c r="N43" s="54" t="str">
        <f t="shared" si="1"/>
        <v>10:15 a.m.</v>
      </c>
      <c r="O43" s="54" t="str">
        <f t="shared" si="2"/>
        <v>10:15 a.m.</v>
      </c>
      <c r="Q43">
        <f>VLOOKUP(C43,Sheet3!G:I,3,FALSE)</f>
        <v>452037</v>
      </c>
    </row>
    <row r="44" spans="1:17">
      <c r="A44" s="55">
        <v>40943</v>
      </c>
      <c r="B44" s="20" t="s">
        <v>240</v>
      </c>
      <c r="C44" s="21" t="s">
        <v>243</v>
      </c>
      <c r="D44" s="21" t="s">
        <v>230</v>
      </c>
      <c r="E44" s="21" t="s">
        <v>188</v>
      </c>
      <c r="F44" s="21" t="s">
        <v>409</v>
      </c>
      <c r="H44">
        <f>VLOOKUP(E44,Sheet3!$A:$B,2,FALSE)</f>
        <v>1115567</v>
      </c>
      <c r="I44">
        <f>VLOOKUP(F44,Sheet3!$A:$B,2,FALSE)</f>
        <v>0</v>
      </c>
      <c r="K44">
        <f>VLOOKUP(D44,Sheet3!D:E,2,FALSE)</f>
        <v>1146788</v>
      </c>
      <c r="M44" s="56">
        <f t="shared" si="0"/>
        <v>40943</v>
      </c>
      <c r="N44" s="54" t="str">
        <f t="shared" si="1"/>
        <v>10:15 a.m.</v>
      </c>
      <c r="O44" s="54" t="str">
        <f t="shared" si="2"/>
        <v>10:15 a.m.</v>
      </c>
      <c r="Q44">
        <f>VLOOKUP(C44,Sheet3!G:I,3,FALSE)</f>
        <v>418888</v>
      </c>
    </row>
    <row r="45" spans="1:17">
      <c r="A45" s="55">
        <v>40943</v>
      </c>
      <c r="B45" s="20" t="s">
        <v>237</v>
      </c>
      <c r="C45" s="21" t="s">
        <v>253</v>
      </c>
      <c r="D45" s="21" t="s">
        <v>234</v>
      </c>
      <c r="E45" s="21" t="s">
        <v>409</v>
      </c>
      <c r="F45" s="21" t="s">
        <v>409</v>
      </c>
      <c r="H45">
        <f>VLOOKUP(E45,Sheet3!$A:$B,2,FALSE)</f>
        <v>0</v>
      </c>
      <c r="I45">
        <f>VLOOKUP(F45,Sheet3!$A:$B,2,FALSE)</f>
        <v>0</v>
      </c>
      <c r="K45">
        <f>VLOOKUP(D45,Sheet3!D:E,2,FALSE)</f>
        <v>1146790</v>
      </c>
      <c r="M45" s="56">
        <f t="shared" si="0"/>
        <v>40943</v>
      </c>
      <c r="N45" s="54" t="str">
        <f t="shared" si="1"/>
        <v>11:30 a.m.</v>
      </c>
      <c r="O45" s="54" t="str">
        <f t="shared" si="2"/>
        <v>11:30 a.m.</v>
      </c>
      <c r="Q45">
        <f>VLOOKUP(C45,Sheet3!G:I,3,FALSE)</f>
        <v>450015</v>
      </c>
    </row>
    <row r="46" spans="1:17">
      <c r="A46" s="55">
        <v>40943</v>
      </c>
      <c r="B46" s="20" t="s">
        <v>237</v>
      </c>
      <c r="C46" s="21" t="s">
        <v>236</v>
      </c>
      <c r="D46" s="21" t="s">
        <v>234</v>
      </c>
      <c r="E46" s="21" t="s">
        <v>409</v>
      </c>
      <c r="F46" s="21" t="s">
        <v>409</v>
      </c>
      <c r="H46">
        <f>VLOOKUP(E46,Sheet3!$A:$B,2,FALSE)</f>
        <v>0</v>
      </c>
      <c r="I46">
        <f>VLOOKUP(F46,Sheet3!$A:$B,2,FALSE)</f>
        <v>0</v>
      </c>
      <c r="K46">
        <f>VLOOKUP(D46,Sheet3!D:E,2,FALSE)</f>
        <v>1146790</v>
      </c>
      <c r="M46" s="56">
        <f t="shared" si="0"/>
        <v>40943</v>
      </c>
      <c r="N46" s="54" t="str">
        <f t="shared" si="1"/>
        <v>11:30 a.m.</v>
      </c>
      <c r="O46" s="54" t="str">
        <f t="shared" si="2"/>
        <v>11:30 a.m.</v>
      </c>
      <c r="Q46">
        <f>VLOOKUP(C46,Sheet3!G:I,3,FALSE)</f>
        <v>1166508</v>
      </c>
    </row>
    <row r="47" spans="1:17">
      <c r="A47" s="55">
        <v>40943</v>
      </c>
      <c r="B47" s="20" t="s">
        <v>237</v>
      </c>
      <c r="C47" s="21" t="s">
        <v>239</v>
      </c>
      <c r="D47" s="21" t="s">
        <v>232</v>
      </c>
      <c r="E47" s="21" t="s">
        <v>409</v>
      </c>
      <c r="F47" s="21" t="s">
        <v>409</v>
      </c>
      <c r="H47">
        <f>VLOOKUP(E47,Sheet3!$A:$B,2,FALSE)</f>
        <v>0</v>
      </c>
      <c r="I47">
        <f>VLOOKUP(F47,Sheet3!$A:$B,2,FALSE)</f>
        <v>0</v>
      </c>
      <c r="K47">
        <f>VLOOKUP(D47,Sheet3!D:E,2,FALSE)</f>
        <v>1146789</v>
      </c>
      <c r="M47" s="56">
        <f t="shared" si="0"/>
        <v>40943</v>
      </c>
      <c r="N47" s="54" t="str">
        <f t="shared" si="1"/>
        <v>11:30 a.m.</v>
      </c>
      <c r="O47" s="54" t="str">
        <f t="shared" si="2"/>
        <v>11:30 a.m.</v>
      </c>
      <c r="Q47">
        <f>VLOOKUP(C47,Sheet3!G:I,3,FALSE)</f>
        <v>449997</v>
      </c>
    </row>
    <row r="48" spans="1:17">
      <c r="A48" s="55">
        <v>40943</v>
      </c>
      <c r="B48" s="20" t="s">
        <v>237</v>
      </c>
      <c r="C48" s="21" t="s">
        <v>273</v>
      </c>
      <c r="D48" s="21" t="s">
        <v>232</v>
      </c>
      <c r="E48" s="21" t="s">
        <v>175</v>
      </c>
      <c r="F48" s="21" t="s">
        <v>409</v>
      </c>
      <c r="H48">
        <f>VLOOKUP(E48,Sheet3!$A:$B,2,FALSE)</f>
        <v>1116156</v>
      </c>
      <c r="I48">
        <f>VLOOKUP(F48,Sheet3!$A:$B,2,FALSE)</f>
        <v>0</v>
      </c>
      <c r="K48">
        <f>VLOOKUP(D48,Sheet3!D:E,2,FALSE)</f>
        <v>1146789</v>
      </c>
      <c r="M48" s="56">
        <f t="shared" si="0"/>
        <v>40943</v>
      </c>
      <c r="N48" s="54" t="str">
        <f t="shared" si="1"/>
        <v>11:30 a.m.</v>
      </c>
      <c r="O48" s="54" t="str">
        <f t="shared" si="2"/>
        <v>11:30 a.m.</v>
      </c>
      <c r="Q48">
        <f>VLOOKUP(C48,Sheet3!G:I,3,FALSE)</f>
        <v>449993</v>
      </c>
    </row>
    <row r="49" spans="1:17">
      <c r="A49" s="55">
        <v>40943</v>
      </c>
      <c r="B49" s="20" t="s">
        <v>237</v>
      </c>
      <c r="C49" s="21" t="s">
        <v>241</v>
      </c>
      <c r="D49" s="21" t="s">
        <v>230</v>
      </c>
      <c r="E49" s="21" t="s">
        <v>409</v>
      </c>
      <c r="F49" s="21" t="s">
        <v>409</v>
      </c>
      <c r="H49">
        <f>VLOOKUP(E49,Sheet3!$A:$B,2,FALSE)</f>
        <v>0</v>
      </c>
      <c r="I49">
        <f>VLOOKUP(F49,Sheet3!$A:$B,2,FALSE)</f>
        <v>0</v>
      </c>
      <c r="K49">
        <f>VLOOKUP(D49,Sheet3!D:E,2,FALSE)</f>
        <v>1146788</v>
      </c>
      <c r="M49" s="56">
        <f t="shared" si="0"/>
        <v>40943</v>
      </c>
      <c r="N49" s="54" t="str">
        <f t="shared" si="1"/>
        <v>11:30 a.m.</v>
      </c>
      <c r="O49" s="54" t="str">
        <f t="shared" si="2"/>
        <v>11:30 a.m.</v>
      </c>
      <c r="Q49">
        <f>VLOOKUP(C49,Sheet3!G:I,3,FALSE)</f>
        <v>452037</v>
      </c>
    </row>
    <row r="50" spans="1:17">
      <c r="A50" s="55">
        <v>40943</v>
      </c>
      <c r="B50" s="20" t="s">
        <v>237</v>
      </c>
      <c r="C50" s="21" t="s">
        <v>243</v>
      </c>
      <c r="D50" s="21" t="s">
        <v>230</v>
      </c>
      <c r="E50" s="21" t="s">
        <v>193</v>
      </c>
      <c r="F50" s="21" t="s">
        <v>409</v>
      </c>
      <c r="H50">
        <f>VLOOKUP(E50,Sheet3!$A:$B,2,FALSE)</f>
        <v>1115571</v>
      </c>
      <c r="I50">
        <f>VLOOKUP(F50,Sheet3!$A:$B,2,FALSE)</f>
        <v>0</v>
      </c>
      <c r="K50">
        <f>VLOOKUP(D50,Sheet3!D:E,2,FALSE)</f>
        <v>1146788</v>
      </c>
      <c r="M50" s="56">
        <f t="shared" si="0"/>
        <v>40943</v>
      </c>
      <c r="N50" s="54" t="str">
        <f t="shared" si="1"/>
        <v>11:30 a.m.</v>
      </c>
      <c r="O50" s="54" t="str">
        <f t="shared" si="2"/>
        <v>11:30 a.m.</v>
      </c>
      <c r="Q50">
        <f>VLOOKUP(C50,Sheet3!G:I,3,FALSE)</f>
        <v>418888</v>
      </c>
    </row>
    <row r="51" spans="1:17">
      <c r="A51" s="55">
        <v>40943</v>
      </c>
      <c r="B51" s="20" t="s">
        <v>237</v>
      </c>
      <c r="C51" s="21" t="s">
        <v>242</v>
      </c>
      <c r="D51" s="21" t="s">
        <v>228</v>
      </c>
      <c r="E51" s="21" t="s">
        <v>209</v>
      </c>
      <c r="F51" s="21" t="s">
        <v>409</v>
      </c>
      <c r="H51">
        <f>VLOOKUP(E51,Sheet3!$A:$B,2,FALSE)</f>
        <v>3010491</v>
      </c>
      <c r="I51">
        <f>VLOOKUP(F51,Sheet3!$A:$B,2,FALSE)</f>
        <v>0</v>
      </c>
      <c r="K51">
        <f>VLOOKUP(D51,Sheet3!D:E,2,FALSE)</f>
        <v>1146787</v>
      </c>
      <c r="M51" s="56">
        <f t="shared" si="0"/>
        <v>40943</v>
      </c>
      <c r="N51" s="54" t="str">
        <f t="shared" si="1"/>
        <v>11:30 a.m.</v>
      </c>
      <c r="O51" s="54" t="str">
        <f t="shared" si="2"/>
        <v>11:30 a.m.</v>
      </c>
      <c r="Q51">
        <f>VLOOKUP(C51,Sheet3!G:I,3,FALSE)</f>
        <v>1394711</v>
      </c>
    </row>
    <row r="52" spans="1:17">
      <c r="A52" s="55">
        <v>40943</v>
      </c>
      <c r="B52" s="20" t="s">
        <v>237</v>
      </c>
      <c r="C52" s="21" t="s">
        <v>245</v>
      </c>
      <c r="D52" s="21" t="s">
        <v>228</v>
      </c>
      <c r="E52" s="21" t="s">
        <v>210</v>
      </c>
      <c r="F52" s="21" t="s">
        <v>256</v>
      </c>
      <c r="H52">
        <f>VLOOKUP(E52,Sheet3!$A:$B,2,FALSE)</f>
        <v>1121008</v>
      </c>
      <c r="I52">
        <f>VLOOKUP(F52,Sheet3!$A:$B,2,FALSE)</f>
        <v>3010499</v>
      </c>
      <c r="K52">
        <f>VLOOKUP(D52,Sheet3!D:E,2,FALSE)</f>
        <v>1146787</v>
      </c>
      <c r="M52" s="56">
        <f t="shared" si="0"/>
        <v>40943</v>
      </c>
      <c r="N52" s="54" t="str">
        <f t="shared" si="1"/>
        <v>11:30 a.m.</v>
      </c>
      <c r="O52" s="54" t="str">
        <f t="shared" si="2"/>
        <v>11:30 a.m.</v>
      </c>
      <c r="Q52">
        <f>VLOOKUP(C52,Sheet3!G:I,3,FALSE)</f>
        <v>932580</v>
      </c>
    </row>
    <row r="53" spans="1:17">
      <c r="A53" s="55">
        <v>40943</v>
      </c>
      <c r="B53" s="20" t="s">
        <v>238</v>
      </c>
      <c r="C53" s="21" t="s">
        <v>241</v>
      </c>
      <c r="D53" s="21" t="s">
        <v>230</v>
      </c>
      <c r="E53" s="21" t="s">
        <v>187</v>
      </c>
      <c r="F53" s="21" t="s">
        <v>409</v>
      </c>
      <c r="H53">
        <f>VLOOKUP(E53,Sheet3!$A:$B,2,FALSE)</f>
        <v>1741023</v>
      </c>
      <c r="I53">
        <f>VLOOKUP(F53,Sheet3!$A:$B,2,FALSE)</f>
        <v>0</v>
      </c>
      <c r="K53">
        <f>VLOOKUP(D53,Sheet3!D:E,2,FALSE)</f>
        <v>1146788</v>
      </c>
      <c r="M53" s="56">
        <f t="shared" si="0"/>
        <v>40943</v>
      </c>
      <c r="N53" s="54" t="str">
        <f t="shared" si="1"/>
        <v>12:45 p.m.</v>
      </c>
      <c r="O53" s="54" t="str">
        <f t="shared" si="2"/>
        <v>12:45 p.m.</v>
      </c>
      <c r="Q53">
        <f>VLOOKUP(C53,Sheet3!G:I,3,FALSE)</f>
        <v>452037</v>
      </c>
    </row>
    <row r="54" spans="1:17">
      <c r="A54" s="55">
        <v>40943</v>
      </c>
      <c r="B54" s="20" t="s">
        <v>238</v>
      </c>
      <c r="C54" s="21" t="s">
        <v>243</v>
      </c>
      <c r="D54" s="21" t="s">
        <v>230</v>
      </c>
      <c r="E54" s="21" t="s">
        <v>262</v>
      </c>
      <c r="F54" s="21" t="s">
        <v>409</v>
      </c>
      <c r="H54">
        <f>VLOOKUP(E54,Sheet3!$A:$B,2,FALSE)</f>
        <v>1115576</v>
      </c>
      <c r="I54">
        <f>VLOOKUP(F54,Sheet3!$A:$B,2,FALSE)</f>
        <v>0</v>
      </c>
      <c r="K54">
        <f>VLOOKUP(D54,Sheet3!D:E,2,FALSE)</f>
        <v>1146788</v>
      </c>
      <c r="M54" s="56">
        <f t="shared" si="0"/>
        <v>40943</v>
      </c>
      <c r="N54" s="54" t="str">
        <f t="shared" si="1"/>
        <v>12:45 p.m.</v>
      </c>
      <c r="O54" s="54" t="str">
        <f t="shared" si="2"/>
        <v>12:45 p.m.</v>
      </c>
      <c r="Q54">
        <f>VLOOKUP(C54,Sheet3!G:I,3,FALSE)</f>
        <v>418888</v>
      </c>
    </row>
    <row r="55" spans="1:17">
      <c r="A55" s="55">
        <v>40943</v>
      </c>
      <c r="B55" s="20" t="s">
        <v>374</v>
      </c>
      <c r="C55" s="21" t="s">
        <v>253</v>
      </c>
      <c r="D55" s="21" t="s">
        <v>234</v>
      </c>
      <c r="E55" s="21" t="s">
        <v>409</v>
      </c>
      <c r="F55" s="21" t="s">
        <v>409</v>
      </c>
      <c r="H55">
        <f>VLOOKUP(E55,Sheet3!$A:$B,2,FALSE)</f>
        <v>0</v>
      </c>
      <c r="I55">
        <f>VLOOKUP(F55,Sheet3!$A:$B,2,FALSE)</f>
        <v>0</v>
      </c>
      <c r="K55">
        <f>VLOOKUP(D55,Sheet3!D:E,2,FALSE)</f>
        <v>1146790</v>
      </c>
      <c r="M55" s="56">
        <f t="shared" si="0"/>
        <v>40943</v>
      </c>
      <c r="N55" s="54" t="str">
        <f t="shared" si="1"/>
        <v>2:00 p.m.</v>
      </c>
      <c r="O55" s="54" t="str">
        <f t="shared" si="2"/>
        <v>2:00 p.m.</v>
      </c>
      <c r="Q55">
        <f>VLOOKUP(C55,Sheet3!G:I,3,FALSE)</f>
        <v>450015</v>
      </c>
    </row>
    <row r="56" spans="1:17">
      <c r="A56" s="55">
        <v>40943</v>
      </c>
      <c r="B56" s="20" t="s">
        <v>374</v>
      </c>
      <c r="C56" s="21" t="s">
        <v>236</v>
      </c>
      <c r="D56" s="21" t="s">
        <v>234</v>
      </c>
      <c r="E56" s="21" t="s">
        <v>409</v>
      </c>
      <c r="F56" s="21" t="s">
        <v>409</v>
      </c>
      <c r="H56">
        <f>VLOOKUP(E56,Sheet3!$A:$B,2,FALSE)</f>
        <v>0</v>
      </c>
      <c r="I56">
        <f>VLOOKUP(F56,Sheet3!$A:$B,2,FALSE)</f>
        <v>0</v>
      </c>
      <c r="K56">
        <f>VLOOKUP(D56,Sheet3!D:E,2,FALSE)</f>
        <v>1146790</v>
      </c>
      <c r="M56" s="56">
        <f t="shared" si="0"/>
        <v>40943</v>
      </c>
      <c r="N56" s="54" t="str">
        <f t="shared" si="1"/>
        <v>2:00 p.m.</v>
      </c>
      <c r="O56" s="54" t="str">
        <f t="shared" si="2"/>
        <v>2:00 p.m.</v>
      </c>
      <c r="Q56">
        <f>VLOOKUP(C56,Sheet3!G:I,3,FALSE)</f>
        <v>1166508</v>
      </c>
    </row>
    <row r="57" spans="1:17">
      <c r="A57" s="55">
        <v>40943</v>
      </c>
      <c r="B57" s="20" t="s">
        <v>374</v>
      </c>
      <c r="C57" s="21" t="s">
        <v>239</v>
      </c>
      <c r="D57" s="21" t="s">
        <v>232</v>
      </c>
      <c r="E57" s="21" t="s">
        <v>174</v>
      </c>
      <c r="F57" s="21" t="s">
        <v>409</v>
      </c>
      <c r="H57">
        <f>VLOOKUP(E57,Sheet3!$A:$B,2,FALSE)</f>
        <v>1116154</v>
      </c>
      <c r="I57">
        <f>VLOOKUP(F57,Sheet3!$A:$B,2,FALSE)</f>
        <v>0</v>
      </c>
      <c r="K57">
        <f>VLOOKUP(D57,Sheet3!D:E,2,FALSE)</f>
        <v>1146789</v>
      </c>
      <c r="M57" s="56">
        <f t="shared" si="0"/>
        <v>40943</v>
      </c>
      <c r="N57" s="54" t="str">
        <f t="shared" si="1"/>
        <v>2:00 p.m.</v>
      </c>
      <c r="O57" s="54" t="str">
        <f t="shared" si="2"/>
        <v>2:00 p.m.</v>
      </c>
      <c r="Q57">
        <f>VLOOKUP(C57,Sheet3!G:I,3,FALSE)</f>
        <v>449997</v>
      </c>
    </row>
    <row r="58" spans="1:17">
      <c r="A58" s="55">
        <v>40943</v>
      </c>
      <c r="B58" s="20" t="s">
        <v>374</v>
      </c>
      <c r="C58" s="21" t="s">
        <v>273</v>
      </c>
      <c r="D58" s="21" t="s">
        <v>232</v>
      </c>
      <c r="E58" s="21" t="s">
        <v>170</v>
      </c>
      <c r="F58" s="21" t="s">
        <v>409</v>
      </c>
      <c r="H58">
        <f>VLOOKUP(E58,Sheet3!$A:$B,2,FALSE)</f>
        <v>1116155</v>
      </c>
      <c r="I58">
        <f>VLOOKUP(F58,Sheet3!$A:$B,2,FALSE)</f>
        <v>0</v>
      </c>
      <c r="K58">
        <f>VLOOKUP(D58,Sheet3!D:E,2,FALSE)</f>
        <v>1146789</v>
      </c>
      <c r="M58" s="56">
        <f t="shared" si="0"/>
        <v>40943</v>
      </c>
      <c r="N58" s="54" t="str">
        <f t="shared" si="1"/>
        <v>2:00 p.m.</v>
      </c>
      <c r="O58" s="54" t="str">
        <f t="shared" si="2"/>
        <v>2:00 p.m.</v>
      </c>
      <c r="Q58">
        <f>VLOOKUP(C58,Sheet3!G:I,3,FALSE)</f>
        <v>449993</v>
      </c>
    </row>
    <row r="59" spans="1:17">
      <c r="A59" s="55">
        <v>40943</v>
      </c>
      <c r="B59" s="20" t="s">
        <v>374</v>
      </c>
      <c r="C59" s="21" t="s">
        <v>242</v>
      </c>
      <c r="D59" s="21" t="s">
        <v>228</v>
      </c>
      <c r="E59" s="21" t="s">
        <v>203</v>
      </c>
      <c r="F59" s="21" t="s">
        <v>409</v>
      </c>
      <c r="H59">
        <f>VLOOKUP(E59,Sheet3!$A:$B,2,FALSE)</f>
        <v>1121015</v>
      </c>
      <c r="I59">
        <f>VLOOKUP(F59,Sheet3!$A:$B,2,FALSE)</f>
        <v>0</v>
      </c>
      <c r="K59">
        <f>VLOOKUP(D59,Sheet3!D:E,2,FALSE)</f>
        <v>1146787</v>
      </c>
      <c r="M59" s="56">
        <f t="shared" si="0"/>
        <v>40943</v>
      </c>
      <c r="N59" s="54" t="str">
        <f t="shared" si="1"/>
        <v>2:00 p.m.</v>
      </c>
      <c r="O59" s="54" t="str">
        <f t="shared" si="2"/>
        <v>2:00 p.m.</v>
      </c>
      <c r="Q59">
        <f>VLOOKUP(C59,Sheet3!G:I,3,FALSE)</f>
        <v>1394711</v>
      </c>
    </row>
    <row r="60" spans="1:17">
      <c r="A60" s="55">
        <v>40943</v>
      </c>
      <c r="B60" s="20" t="s">
        <v>374</v>
      </c>
      <c r="C60" s="21" t="s">
        <v>245</v>
      </c>
      <c r="D60" s="21" t="s">
        <v>228</v>
      </c>
      <c r="E60" s="21" t="s">
        <v>283</v>
      </c>
      <c r="F60" s="21" t="s">
        <v>409</v>
      </c>
      <c r="H60">
        <f>VLOOKUP(E60,Sheet3!$A:$B,2,FALSE)</f>
        <v>1110214</v>
      </c>
      <c r="I60">
        <f>VLOOKUP(F60,Sheet3!$A:$B,2,FALSE)</f>
        <v>0</v>
      </c>
      <c r="K60">
        <f>VLOOKUP(D60,Sheet3!D:E,2,FALSE)</f>
        <v>1146787</v>
      </c>
      <c r="M60" s="56">
        <f t="shared" si="0"/>
        <v>40943</v>
      </c>
      <c r="N60" s="54" t="str">
        <f t="shared" si="1"/>
        <v>2:00 p.m.</v>
      </c>
      <c r="O60" s="54" t="str">
        <f t="shared" si="2"/>
        <v>2:00 p.m.</v>
      </c>
      <c r="Q60">
        <f>VLOOKUP(C60,Sheet3!G:I,3,FALSE)</f>
        <v>932580</v>
      </c>
    </row>
    <row r="61" spans="1:17">
      <c r="A61" s="55">
        <v>40943</v>
      </c>
      <c r="B61" s="20" t="s">
        <v>379</v>
      </c>
      <c r="C61" s="21" t="s">
        <v>241</v>
      </c>
      <c r="D61" s="21" t="s">
        <v>230</v>
      </c>
      <c r="E61" s="21" t="s">
        <v>197</v>
      </c>
      <c r="F61" s="21" t="s">
        <v>409</v>
      </c>
      <c r="H61">
        <f>VLOOKUP(E61,Sheet3!$A:$B,2,FALSE)</f>
        <v>1115555</v>
      </c>
      <c r="I61">
        <f>VLOOKUP(F61,Sheet3!$A:$B,2,FALSE)</f>
        <v>0</v>
      </c>
      <c r="K61">
        <f>VLOOKUP(D61,Sheet3!D:E,2,FALSE)</f>
        <v>1146788</v>
      </c>
      <c r="M61" s="56">
        <f t="shared" si="0"/>
        <v>40943</v>
      </c>
      <c r="N61" s="54" t="str">
        <f t="shared" si="1"/>
        <v>3:15 p.m.</v>
      </c>
      <c r="O61" s="54" t="str">
        <f t="shared" si="2"/>
        <v>3:15 p.m.</v>
      </c>
      <c r="Q61">
        <f>VLOOKUP(C61,Sheet3!G:I,3,FALSE)</f>
        <v>452037</v>
      </c>
    </row>
    <row r="62" spans="1:17">
      <c r="A62" s="55">
        <v>40943</v>
      </c>
      <c r="B62" s="20" t="s">
        <v>379</v>
      </c>
      <c r="C62" s="21" t="s">
        <v>243</v>
      </c>
      <c r="D62" s="21" t="s">
        <v>230</v>
      </c>
      <c r="E62" s="21" t="s">
        <v>333</v>
      </c>
      <c r="F62" s="21" t="s">
        <v>409</v>
      </c>
      <c r="H62">
        <f>VLOOKUP(E62,Sheet3!$A:$B,2,FALSE)</f>
        <v>1740843</v>
      </c>
      <c r="I62">
        <f>VLOOKUP(F62,Sheet3!$A:$B,2,FALSE)</f>
        <v>0</v>
      </c>
      <c r="K62">
        <f>VLOOKUP(D62,Sheet3!D:E,2,FALSE)</f>
        <v>1146788</v>
      </c>
      <c r="M62" s="56">
        <f t="shared" si="0"/>
        <v>40943</v>
      </c>
      <c r="N62" s="54" t="str">
        <f t="shared" si="1"/>
        <v>3:15 p.m.</v>
      </c>
      <c r="O62" s="54" t="str">
        <f t="shared" si="2"/>
        <v>3:15 p.m.</v>
      </c>
      <c r="Q62">
        <f>VLOOKUP(C62,Sheet3!G:I,3,FALSE)</f>
        <v>418888</v>
      </c>
    </row>
    <row r="63" spans="1:17">
      <c r="A63" s="55">
        <v>40943</v>
      </c>
      <c r="B63" s="20" t="s">
        <v>375</v>
      </c>
      <c r="C63" s="21" t="s">
        <v>253</v>
      </c>
      <c r="D63" s="21" t="s">
        <v>234</v>
      </c>
      <c r="E63" s="21" t="s">
        <v>409</v>
      </c>
      <c r="F63" s="21" t="s">
        <v>409</v>
      </c>
      <c r="H63">
        <f>VLOOKUP(E63,Sheet3!$A:$B,2,FALSE)</f>
        <v>0</v>
      </c>
      <c r="I63">
        <f>VLOOKUP(F63,Sheet3!$A:$B,2,FALSE)</f>
        <v>0</v>
      </c>
      <c r="K63">
        <f>VLOOKUP(D63,Sheet3!D:E,2,FALSE)</f>
        <v>1146790</v>
      </c>
      <c r="M63" s="56">
        <f t="shared" si="0"/>
        <v>40943</v>
      </c>
      <c r="N63" s="54" t="str">
        <f t="shared" si="1"/>
        <v>4:30 p.m.</v>
      </c>
      <c r="O63" s="54" t="str">
        <f t="shared" si="2"/>
        <v>4:30 p.m.</v>
      </c>
      <c r="Q63">
        <f>VLOOKUP(C63,Sheet3!G:I,3,FALSE)</f>
        <v>450015</v>
      </c>
    </row>
    <row r="64" spans="1:17">
      <c r="A64" s="55">
        <v>40943</v>
      </c>
      <c r="B64" s="20" t="s">
        <v>375</v>
      </c>
      <c r="C64" s="21" t="s">
        <v>236</v>
      </c>
      <c r="D64" s="21" t="s">
        <v>234</v>
      </c>
      <c r="E64" s="21" t="s">
        <v>163</v>
      </c>
      <c r="F64" s="21" t="s">
        <v>409</v>
      </c>
      <c r="H64">
        <f>VLOOKUP(E64,Sheet3!$A:$B,2,FALSE)</f>
        <v>1116640</v>
      </c>
      <c r="I64">
        <f>VLOOKUP(F64,Sheet3!$A:$B,2,FALSE)</f>
        <v>0</v>
      </c>
      <c r="K64">
        <f>VLOOKUP(D64,Sheet3!D:E,2,FALSE)</f>
        <v>1146790</v>
      </c>
      <c r="M64" s="56">
        <f t="shared" si="0"/>
        <v>40943</v>
      </c>
      <c r="N64" s="54" t="str">
        <f t="shared" si="1"/>
        <v>4:30 p.m.</v>
      </c>
      <c r="O64" s="54" t="str">
        <f t="shared" si="2"/>
        <v>4:30 p.m.</v>
      </c>
      <c r="Q64">
        <f>VLOOKUP(C64,Sheet3!G:I,3,FALSE)</f>
        <v>1166508</v>
      </c>
    </row>
    <row r="65" spans="1:17">
      <c r="A65" s="55">
        <v>40943</v>
      </c>
      <c r="B65" s="20" t="s">
        <v>375</v>
      </c>
      <c r="C65" s="21" t="s">
        <v>273</v>
      </c>
      <c r="D65" s="21" t="s">
        <v>232</v>
      </c>
      <c r="E65" s="21" t="s">
        <v>173</v>
      </c>
      <c r="F65" s="21" t="s">
        <v>409</v>
      </c>
      <c r="H65">
        <f>VLOOKUP(E65,Sheet3!$A:$B,2,FALSE)</f>
        <v>1116601</v>
      </c>
      <c r="I65">
        <f>VLOOKUP(F65,Sheet3!$A:$B,2,FALSE)</f>
        <v>0</v>
      </c>
      <c r="K65">
        <f>VLOOKUP(D65,Sheet3!D:E,2,FALSE)</f>
        <v>1146789</v>
      </c>
      <c r="M65" s="56">
        <f t="shared" si="0"/>
        <v>40943</v>
      </c>
      <c r="N65" s="54" t="str">
        <f t="shared" si="1"/>
        <v>4:30 p.m.</v>
      </c>
      <c r="O65" s="54" t="str">
        <f t="shared" si="2"/>
        <v>4:30 p.m.</v>
      </c>
      <c r="Q65">
        <f>VLOOKUP(C65,Sheet3!G:I,3,FALSE)</f>
        <v>449993</v>
      </c>
    </row>
    <row r="66" spans="1:17">
      <c r="A66" s="55">
        <v>40943</v>
      </c>
      <c r="B66" s="20" t="s">
        <v>375</v>
      </c>
      <c r="C66" s="21" t="s">
        <v>242</v>
      </c>
      <c r="D66" s="21" t="s">
        <v>228</v>
      </c>
      <c r="E66" s="21" t="s">
        <v>204</v>
      </c>
      <c r="F66" s="21" t="s">
        <v>409</v>
      </c>
      <c r="H66">
        <f>VLOOKUP(E66,Sheet3!$A:$B,2,FALSE)</f>
        <v>3010519</v>
      </c>
      <c r="I66">
        <f>VLOOKUP(F66,Sheet3!$A:$B,2,FALSE)</f>
        <v>0</v>
      </c>
      <c r="K66">
        <f>VLOOKUP(D66,Sheet3!D:E,2,FALSE)</f>
        <v>1146787</v>
      </c>
      <c r="M66" s="56">
        <f t="shared" si="0"/>
        <v>40943</v>
      </c>
      <c r="N66" s="54" t="str">
        <f t="shared" si="1"/>
        <v>4:30 p.m.</v>
      </c>
      <c r="O66" s="54" t="str">
        <f t="shared" si="2"/>
        <v>4:30 p.m.</v>
      </c>
      <c r="Q66">
        <f>VLOOKUP(C66,Sheet3!G:I,3,FALSE)</f>
        <v>1394711</v>
      </c>
    </row>
    <row r="67" spans="1:17">
      <c r="A67" s="55">
        <v>40943</v>
      </c>
      <c r="B67" s="20" t="s">
        <v>375</v>
      </c>
      <c r="C67" s="21" t="s">
        <v>245</v>
      </c>
      <c r="D67" s="21" t="s">
        <v>228</v>
      </c>
      <c r="E67" s="21" t="s">
        <v>206</v>
      </c>
      <c r="F67" s="21" t="s">
        <v>409</v>
      </c>
      <c r="H67">
        <f>VLOOKUP(E67,Sheet3!$A:$B,2,FALSE)</f>
        <v>3010522</v>
      </c>
      <c r="I67">
        <f>VLOOKUP(F67,Sheet3!$A:$B,2,FALSE)</f>
        <v>0</v>
      </c>
      <c r="K67">
        <f>VLOOKUP(D67,Sheet3!D:E,2,FALSE)</f>
        <v>1146787</v>
      </c>
      <c r="M67" s="56">
        <f t="shared" ref="M67:M101" si="3">A67</f>
        <v>40943</v>
      </c>
      <c r="N67" s="54" t="str">
        <f t="shared" ref="N67:N101" si="4">B67</f>
        <v>4:30 p.m.</v>
      </c>
      <c r="O67" s="54" t="str">
        <f t="shared" ref="O67:O101" si="5">B67</f>
        <v>4:30 p.m.</v>
      </c>
      <c r="Q67">
        <f>VLOOKUP(C67,Sheet3!G:I,3,FALSE)</f>
        <v>932580</v>
      </c>
    </row>
    <row r="68" spans="1:17">
      <c r="A68" s="55">
        <v>40943</v>
      </c>
      <c r="B68" s="20" t="s">
        <v>373</v>
      </c>
      <c r="C68" s="21" t="s">
        <v>253</v>
      </c>
      <c r="D68" s="21" t="s">
        <v>234</v>
      </c>
      <c r="E68" s="21" t="s">
        <v>350</v>
      </c>
      <c r="F68" s="21" t="s">
        <v>409</v>
      </c>
      <c r="H68">
        <f>VLOOKUP(E68,Sheet3!$A:$B,2,FALSE)</f>
        <v>2912921</v>
      </c>
      <c r="I68">
        <f>VLOOKUP(F68,Sheet3!$A:$B,2,FALSE)</f>
        <v>0</v>
      </c>
      <c r="K68">
        <f>VLOOKUP(D68,Sheet3!D:E,2,FALSE)</f>
        <v>1146790</v>
      </c>
      <c r="M68" s="56">
        <f t="shared" si="3"/>
        <v>40943</v>
      </c>
      <c r="N68" s="54" t="str">
        <f t="shared" si="4"/>
        <v>9:00 a.m.</v>
      </c>
      <c r="O68" s="54" t="str">
        <f t="shared" si="5"/>
        <v>9:00 a.m.</v>
      </c>
      <c r="Q68">
        <f>VLOOKUP(C68,Sheet3!G:I,3,FALSE)</f>
        <v>450015</v>
      </c>
    </row>
    <row r="69" spans="1:17">
      <c r="A69" s="55">
        <v>40943</v>
      </c>
      <c r="B69" s="20" t="s">
        <v>373</v>
      </c>
      <c r="C69" s="21" t="s">
        <v>236</v>
      </c>
      <c r="D69" s="21" t="s">
        <v>234</v>
      </c>
      <c r="E69" s="21" t="s">
        <v>409</v>
      </c>
      <c r="F69" s="21" t="s">
        <v>409</v>
      </c>
      <c r="H69">
        <f>VLOOKUP(E69,Sheet3!$A:$B,2,FALSE)</f>
        <v>0</v>
      </c>
      <c r="I69">
        <f>VLOOKUP(F69,Sheet3!$A:$B,2,FALSE)</f>
        <v>0</v>
      </c>
      <c r="K69">
        <f>VLOOKUP(D69,Sheet3!D:E,2,FALSE)</f>
        <v>1146790</v>
      </c>
      <c r="M69" s="56">
        <f t="shared" si="3"/>
        <v>40943</v>
      </c>
      <c r="N69" s="54" t="str">
        <f t="shared" si="4"/>
        <v>9:00 a.m.</v>
      </c>
      <c r="O69" s="54" t="str">
        <f t="shared" si="5"/>
        <v>9:00 a.m.</v>
      </c>
      <c r="Q69">
        <f>VLOOKUP(C69,Sheet3!G:I,3,FALSE)</f>
        <v>1166508</v>
      </c>
    </row>
    <row r="70" spans="1:17">
      <c r="A70" s="55">
        <v>40943</v>
      </c>
      <c r="B70" s="20" t="s">
        <v>373</v>
      </c>
      <c r="C70" s="21" t="s">
        <v>239</v>
      </c>
      <c r="D70" s="21" t="s">
        <v>232</v>
      </c>
      <c r="E70" s="21" t="s">
        <v>183</v>
      </c>
      <c r="F70" s="21" t="s">
        <v>409</v>
      </c>
      <c r="H70">
        <f>VLOOKUP(E70,Sheet3!$A:$B,2,FALSE)</f>
        <v>1116602</v>
      </c>
      <c r="I70">
        <f>VLOOKUP(F70,Sheet3!$A:$B,2,FALSE)</f>
        <v>0</v>
      </c>
      <c r="K70">
        <f>VLOOKUP(D70,Sheet3!D:E,2,FALSE)</f>
        <v>1146789</v>
      </c>
      <c r="M70" s="56">
        <f t="shared" si="3"/>
        <v>40943</v>
      </c>
      <c r="N70" s="54" t="str">
        <f t="shared" si="4"/>
        <v>9:00 a.m.</v>
      </c>
      <c r="O70" s="54" t="str">
        <f t="shared" si="5"/>
        <v>9:00 a.m.</v>
      </c>
      <c r="Q70">
        <f>VLOOKUP(C70,Sheet3!G:I,3,FALSE)</f>
        <v>449997</v>
      </c>
    </row>
    <row r="71" spans="1:17">
      <c r="A71" s="55">
        <v>40943</v>
      </c>
      <c r="B71" s="20" t="s">
        <v>373</v>
      </c>
      <c r="C71" s="21" t="s">
        <v>273</v>
      </c>
      <c r="D71" s="21" t="s">
        <v>232</v>
      </c>
      <c r="E71" s="21" t="s">
        <v>409</v>
      </c>
      <c r="F71" s="21" t="s">
        <v>409</v>
      </c>
      <c r="H71">
        <f>VLOOKUP(E71,Sheet3!$A:$B,2,FALSE)</f>
        <v>0</v>
      </c>
      <c r="I71">
        <f>VLOOKUP(F71,Sheet3!$A:$B,2,FALSE)</f>
        <v>0</v>
      </c>
      <c r="K71">
        <f>VLOOKUP(D71,Sheet3!D:E,2,FALSE)</f>
        <v>1146789</v>
      </c>
      <c r="M71" s="56">
        <f t="shared" si="3"/>
        <v>40943</v>
      </c>
      <c r="N71" s="54" t="str">
        <f t="shared" si="4"/>
        <v>9:00 a.m.</v>
      </c>
      <c r="O71" s="54" t="str">
        <f t="shared" si="5"/>
        <v>9:00 a.m.</v>
      </c>
      <c r="Q71">
        <f>VLOOKUP(C71,Sheet3!G:I,3,FALSE)</f>
        <v>449993</v>
      </c>
    </row>
    <row r="72" spans="1:17">
      <c r="A72" s="55">
        <v>40943</v>
      </c>
      <c r="B72" s="20" t="s">
        <v>373</v>
      </c>
      <c r="C72" s="21" t="s">
        <v>242</v>
      </c>
      <c r="D72" s="21" t="s">
        <v>228</v>
      </c>
      <c r="E72" s="21" t="s">
        <v>200</v>
      </c>
      <c r="F72" s="21" t="s">
        <v>409</v>
      </c>
      <c r="H72">
        <f>VLOOKUP(E72,Sheet3!$A:$B,2,FALSE)</f>
        <v>1121003</v>
      </c>
      <c r="I72">
        <f>VLOOKUP(F72,Sheet3!$A:$B,2,FALSE)</f>
        <v>0</v>
      </c>
      <c r="K72">
        <f>VLOOKUP(D72,Sheet3!D:E,2,FALSE)</f>
        <v>1146787</v>
      </c>
      <c r="M72" s="56">
        <f t="shared" si="3"/>
        <v>40943</v>
      </c>
      <c r="N72" s="54" t="str">
        <f t="shared" si="4"/>
        <v>9:00 a.m.</v>
      </c>
      <c r="O72" s="54" t="str">
        <f t="shared" si="5"/>
        <v>9:00 a.m.</v>
      </c>
      <c r="Q72">
        <f>VLOOKUP(C72,Sheet3!G:I,3,FALSE)</f>
        <v>1394711</v>
      </c>
    </row>
    <row r="73" spans="1:17">
      <c r="A73" s="55">
        <v>40943</v>
      </c>
      <c r="B73" s="20" t="s">
        <v>373</v>
      </c>
      <c r="C73" s="21" t="s">
        <v>245</v>
      </c>
      <c r="D73" s="21" t="s">
        <v>228</v>
      </c>
      <c r="E73" s="21" t="s">
        <v>322</v>
      </c>
      <c r="F73" s="21" t="s">
        <v>409</v>
      </c>
      <c r="H73">
        <f>VLOOKUP(E73,Sheet3!$A:$B,2,FALSE)</f>
        <v>5285485</v>
      </c>
      <c r="I73">
        <f>VLOOKUP(F73,Sheet3!$A:$B,2,FALSE)</f>
        <v>0</v>
      </c>
      <c r="K73">
        <f>VLOOKUP(D73,Sheet3!D:E,2,FALSE)</f>
        <v>1146787</v>
      </c>
      <c r="M73" s="56">
        <f t="shared" si="3"/>
        <v>40943</v>
      </c>
      <c r="N73" s="54" t="str">
        <f t="shared" si="4"/>
        <v>9:00 a.m.</v>
      </c>
      <c r="O73" s="54" t="str">
        <f t="shared" si="5"/>
        <v>9:00 a.m.</v>
      </c>
      <c r="Q73">
        <f>VLOOKUP(C73,Sheet3!G:I,3,FALSE)</f>
        <v>932580</v>
      </c>
    </row>
    <row r="74" spans="1:17">
      <c r="A74" s="55">
        <v>40944</v>
      </c>
      <c r="B74" s="20" t="s">
        <v>377</v>
      </c>
      <c r="C74" s="21" t="s">
        <v>242</v>
      </c>
      <c r="D74" s="21" t="s">
        <v>228</v>
      </c>
      <c r="E74" s="21" t="s">
        <v>409</v>
      </c>
      <c r="F74" s="21" t="s">
        <v>409</v>
      </c>
      <c r="H74">
        <f>VLOOKUP(E74,Sheet3!$A:$B,2,FALSE)</f>
        <v>0</v>
      </c>
      <c r="I74">
        <f>VLOOKUP(F74,Sheet3!$A:$B,2,FALSE)</f>
        <v>0</v>
      </c>
      <c r="K74">
        <f>VLOOKUP(D74,Sheet3!D:E,2,FALSE)</f>
        <v>1146787</v>
      </c>
      <c r="M74" s="56">
        <f t="shared" si="3"/>
        <v>40944</v>
      </c>
      <c r="N74" s="54" t="str">
        <f t="shared" si="4"/>
        <v>1:00 p.m.</v>
      </c>
      <c r="O74" s="54" t="str">
        <f t="shared" si="5"/>
        <v>1:00 p.m.</v>
      </c>
      <c r="Q74">
        <f>VLOOKUP(C74,Sheet3!G:I,3,FALSE)</f>
        <v>1394711</v>
      </c>
    </row>
    <row r="75" spans="1:17">
      <c r="A75" s="55">
        <v>40944</v>
      </c>
      <c r="B75" s="20" t="s">
        <v>377</v>
      </c>
      <c r="C75" s="21" t="s">
        <v>245</v>
      </c>
      <c r="D75" s="21" t="s">
        <v>228</v>
      </c>
      <c r="E75" s="21" t="s">
        <v>409</v>
      </c>
      <c r="F75" s="21" t="s">
        <v>409</v>
      </c>
      <c r="H75">
        <f>VLOOKUP(E75,Sheet3!$A:$B,2,FALSE)</f>
        <v>0</v>
      </c>
      <c r="I75">
        <f>VLOOKUP(F75,Sheet3!$A:$B,2,FALSE)</f>
        <v>0</v>
      </c>
      <c r="K75">
        <f>VLOOKUP(D75,Sheet3!D:E,2,FALSE)</f>
        <v>1146787</v>
      </c>
      <c r="M75" s="56">
        <f t="shared" si="3"/>
        <v>40944</v>
      </c>
      <c r="N75" s="54" t="str">
        <f t="shared" si="4"/>
        <v>1:00 p.m.</v>
      </c>
      <c r="O75" s="54" t="str">
        <f t="shared" si="5"/>
        <v>1:00 p.m.</v>
      </c>
      <c r="Q75">
        <f>VLOOKUP(C75,Sheet3!G:I,3,FALSE)</f>
        <v>932580</v>
      </c>
    </row>
    <row r="76" spans="1:17">
      <c r="A76" s="55">
        <v>40944</v>
      </c>
      <c r="B76" s="20" t="s">
        <v>381</v>
      </c>
      <c r="C76" s="21" t="s">
        <v>253</v>
      </c>
      <c r="D76" s="21" t="s">
        <v>234</v>
      </c>
      <c r="E76" s="21" t="s">
        <v>409</v>
      </c>
      <c r="F76" s="21" t="s">
        <v>409</v>
      </c>
      <c r="H76">
        <f>VLOOKUP(E76,Sheet3!$A:$B,2,FALSE)</f>
        <v>0</v>
      </c>
      <c r="I76">
        <f>VLOOKUP(F76,Sheet3!$A:$B,2,FALSE)</f>
        <v>0</v>
      </c>
      <c r="K76">
        <f>VLOOKUP(D76,Sheet3!D:E,2,FALSE)</f>
        <v>1146790</v>
      </c>
      <c r="M76" s="56">
        <f t="shared" si="3"/>
        <v>40944</v>
      </c>
      <c r="N76" s="54" t="str">
        <f t="shared" si="4"/>
        <v>2:15 p.m.</v>
      </c>
      <c r="O76" s="54" t="str">
        <f t="shared" si="5"/>
        <v>2:15 p.m.</v>
      </c>
      <c r="Q76">
        <f>VLOOKUP(C76,Sheet3!G:I,3,FALSE)</f>
        <v>450015</v>
      </c>
    </row>
    <row r="77" spans="1:17">
      <c r="A77" s="55">
        <v>40944</v>
      </c>
      <c r="B77" s="20" t="s">
        <v>381</v>
      </c>
      <c r="C77" s="21" t="s">
        <v>236</v>
      </c>
      <c r="D77" s="21" t="s">
        <v>234</v>
      </c>
      <c r="E77" s="21" t="s">
        <v>409</v>
      </c>
      <c r="F77" s="21" t="s">
        <v>409</v>
      </c>
      <c r="H77">
        <f>VLOOKUP(E77,Sheet3!$A:$B,2,FALSE)</f>
        <v>0</v>
      </c>
      <c r="I77">
        <f>VLOOKUP(F77,Sheet3!$A:$B,2,FALSE)</f>
        <v>0</v>
      </c>
      <c r="K77">
        <f>VLOOKUP(D77,Sheet3!D:E,2,FALSE)</f>
        <v>1146790</v>
      </c>
      <c r="M77" s="56">
        <f t="shared" si="3"/>
        <v>40944</v>
      </c>
      <c r="N77" s="54" t="str">
        <f t="shared" si="4"/>
        <v>2:15 p.m.</v>
      </c>
      <c r="O77" s="54" t="str">
        <f t="shared" si="5"/>
        <v>2:15 p.m.</v>
      </c>
      <c r="Q77">
        <f>VLOOKUP(C77,Sheet3!G:I,3,FALSE)</f>
        <v>1166508</v>
      </c>
    </row>
    <row r="78" spans="1:17">
      <c r="A78" s="55">
        <v>40944</v>
      </c>
      <c r="B78" s="20" t="s">
        <v>381</v>
      </c>
      <c r="C78" s="21" t="s">
        <v>239</v>
      </c>
      <c r="D78" s="21" t="s">
        <v>232</v>
      </c>
      <c r="E78" s="21" t="s">
        <v>409</v>
      </c>
      <c r="F78" s="21" t="s">
        <v>409</v>
      </c>
      <c r="H78">
        <f>VLOOKUP(E78,Sheet3!$A:$B,2,FALSE)</f>
        <v>0</v>
      </c>
      <c r="I78">
        <f>VLOOKUP(F78,Sheet3!$A:$B,2,FALSE)</f>
        <v>0</v>
      </c>
      <c r="K78">
        <f>VLOOKUP(D78,Sheet3!D:E,2,FALSE)</f>
        <v>1146789</v>
      </c>
      <c r="M78" s="56">
        <f t="shared" si="3"/>
        <v>40944</v>
      </c>
      <c r="N78" s="54" t="str">
        <f t="shared" si="4"/>
        <v>2:15 p.m.</v>
      </c>
      <c r="O78" s="54" t="str">
        <f t="shared" si="5"/>
        <v>2:15 p.m.</v>
      </c>
      <c r="Q78">
        <f>VLOOKUP(C78,Sheet3!G:I,3,FALSE)</f>
        <v>449997</v>
      </c>
    </row>
    <row r="79" spans="1:17">
      <c r="A79" s="55">
        <v>40944</v>
      </c>
      <c r="B79" s="20" t="s">
        <v>381</v>
      </c>
      <c r="C79" s="21" t="s">
        <v>273</v>
      </c>
      <c r="D79" s="21" t="s">
        <v>232</v>
      </c>
      <c r="E79" s="21" t="s">
        <v>409</v>
      </c>
      <c r="F79" s="21" t="s">
        <v>409</v>
      </c>
      <c r="H79">
        <f>VLOOKUP(E79,Sheet3!$A:$B,2,FALSE)</f>
        <v>0</v>
      </c>
      <c r="I79">
        <f>VLOOKUP(F79,Sheet3!$A:$B,2,FALSE)</f>
        <v>0</v>
      </c>
      <c r="K79">
        <f>VLOOKUP(D79,Sheet3!D:E,2,FALSE)</f>
        <v>1146789</v>
      </c>
      <c r="M79" s="56">
        <f t="shared" si="3"/>
        <v>40944</v>
      </c>
      <c r="N79" s="54" t="str">
        <f t="shared" si="4"/>
        <v>2:15 p.m.</v>
      </c>
      <c r="O79" s="54" t="str">
        <f t="shared" si="5"/>
        <v>2:15 p.m.</v>
      </c>
      <c r="Q79">
        <f>VLOOKUP(C79,Sheet3!G:I,3,FALSE)</f>
        <v>449993</v>
      </c>
    </row>
    <row r="80" spans="1:17">
      <c r="A80" s="55">
        <v>40944</v>
      </c>
      <c r="B80" s="20" t="s">
        <v>381</v>
      </c>
      <c r="C80" s="21" t="s">
        <v>241</v>
      </c>
      <c r="D80" s="21" t="s">
        <v>230</v>
      </c>
      <c r="E80" s="21" t="s">
        <v>409</v>
      </c>
      <c r="F80" s="21" t="s">
        <v>409</v>
      </c>
      <c r="H80">
        <f>VLOOKUP(E80,Sheet3!$A:$B,2,FALSE)</f>
        <v>0</v>
      </c>
      <c r="I80">
        <f>VLOOKUP(F80,Sheet3!$A:$B,2,FALSE)</f>
        <v>0</v>
      </c>
      <c r="K80">
        <f>VLOOKUP(D80,Sheet3!D:E,2,FALSE)</f>
        <v>1146788</v>
      </c>
      <c r="M80" s="56">
        <f t="shared" si="3"/>
        <v>40944</v>
      </c>
      <c r="N80" s="54" t="str">
        <f t="shared" si="4"/>
        <v>2:15 p.m.</v>
      </c>
      <c r="O80" s="54" t="str">
        <f t="shared" si="5"/>
        <v>2:15 p.m.</v>
      </c>
      <c r="Q80">
        <f>VLOOKUP(C80,Sheet3!G:I,3,FALSE)</f>
        <v>452037</v>
      </c>
    </row>
    <row r="81" spans="1:17">
      <c r="A81" s="55">
        <v>40944</v>
      </c>
      <c r="B81" s="20" t="s">
        <v>381</v>
      </c>
      <c r="C81" s="21" t="s">
        <v>243</v>
      </c>
      <c r="D81" s="21" t="s">
        <v>230</v>
      </c>
      <c r="E81" s="21" t="s">
        <v>409</v>
      </c>
      <c r="F81" s="21" t="s">
        <v>409</v>
      </c>
      <c r="H81">
        <f>VLOOKUP(E81,Sheet3!$A:$B,2,FALSE)</f>
        <v>0</v>
      </c>
      <c r="I81">
        <f>VLOOKUP(F81,Sheet3!$A:$B,2,FALSE)</f>
        <v>0</v>
      </c>
      <c r="K81">
        <f>VLOOKUP(D81,Sheet3!D:E,2,FALSE)</f>
        <v>1146788</v>
      </c>
      <c r="M81" s="56">
        <f t="shared" si="3"/>
        <v>40944</v>
      </c>
      <c r="N81" s="54" t="str">
        <f t="shared" si="4"/>
        <v>2:15 p.m.</v>
      </c>
      <c r="O81" s="54" t="str">
        <f t="shared" si="5"/>
        <v>2:15 p.m.</v>
      </c>
      <c r="Q81">
        <f>VLOOKUP(C81,Sheet3!G:I,3,FALSE)</f>
        <v>418888</v>
      </c>
    </row>
    <row r="82" spans="1:17">
      <c r="A82" s="55">
        <v>40944</v>
      </c>
      <c r="B82" s="20" t="s">
        <v>376</v>
      </c>
      <c r="C82" s="21" t="s">
        <v>242</v>
      </c>
      <c r="D82" s="21" t="s">
        <v>228</v>
      </c>
      <c r="E82" s="21" t="s">
        <v>409</v>
      </c>
      <c r="F82" s="21" t="s">
        <v>409</v>
      </c>
      <c r="H82">
        <f>VLOOKUP(E82,Sheet3!$A:$B,2,FALSE)</f>
        <v>0</v>
      </c>
      <c r="I82">
        <f>VLOOKUP(F82,Sheet3!$A:$B,2,FALSE)</f>
        <v>0</v>
      </c>
      <c r="K82">
        <f>VLOOKUP(D82,Sheet3!D:E,2,FALSE)</f>
        <v>1146787</v>
      </c>
      <c r="M82" s="56">
        <f t="shared" si="3"/>
        <v>40944</v>
      </c>
      <c r="N82" s="54" t="str">
        <f t="shared" si="4"/>
        <v>3:30 p.m.</v>
      </c>
      <c r="O82" s="54" t="str">
        <f t="shared" si="5"/>
        <v>3:30 p.m.</v>
      </c>
      <c r="Q82">
        <f>VLOOKUP(C82,Sheet3!G:I,3,FALSE)</f>
        <v>1394711</v>
      </c>
    </row>
    <row r="83" spans="1:17">
      <c r="A83" s="55">
        <v>40944</v>
      </c>
      <c r="B83" s="20" t="s">
        <v>376</v>
      </c>
      <c r="C83" s="21" t="s">
        <v>245</v>
      </c>
      <c r="D83" s="21" t="s">
        <v>228</v>
      </c>
      <c r="E83" s="21" t="s">
        <v>409</v>
      </c>
      <c r="F83" s="21" t="s">
        <v>409</v>
      </c>
      <c r="H83">
        <f>VLOOKUP(E83,Sheet3!$A:$B,2,FALSE)</f>
        <v>0</v>
      </c>
      <c r="I83">
        <f>VLOOKUP(F83,Sheet3!$A:$B,2,FALSE)</f>
        <v>0</v>
      </c>
      <c r="K83">
        <f>VLOOKUP(D83,Sheet3!D:E,2,FALSE)</f>
        <v>1146787</v>
      </c>
      <c r="M83" s="56">
        <f t="shared" si="3"/>
        <v>40944</v>
      </c>
      <c r="N83" s="54" t="str">
        <f t="shared" si="4"/>
        <v>3:30 p.m.</v>
      </c>
      <c r="O83" s="54" t="str">
        <f t="shared" si="5"/>
        <v>3:30 p.m.</v>
      </c>
      <c r="Q83">
        <f>VLOOKUP(C83,Sheet3!G:I,3,FALSE)</f>
        <v>932580</v>
      </c>
    </row>
    <row r="84" spans="1:17">
      <c r="A84" s="55">
        <v>40944</v>
      </c>
      <c r="B84" s="20" t="s">
        <v>380</v>
      </c>
      <c r="C84" s="21" t="s">
        <v>253</v>
      </c>
      <c r="D84" s="21" t="s">
        <v>234</v>
      </c>
      <c r="E84" s="21" t="s">
        <v>409</v>
      </c>
      <c r="F84" s="21" t="s">
        <v>409</v>
      </c>
      <c r="H84">
        <f>VLOOKUP(E84,Sheet3!$A:$B,2,FALSE)</f>
        <v>0</v>
      </c>
      <c r="I84">
        <f>VLOOKUP(F84,Sheet3!$A:$B,2,FALSE)</f>
        <v>0</v>
      </c>
      <c r="K84">
        <f>VLOOKUP(D84,Sheet3!D:E,2,FALSE)</f>
        <v>1146790</v>
      </c>
      <c r="M84" s="56">
        <f t="shared" si="3"/>
        <v>40944</v>
      </c>
      <c r="N84" s="54" t="str">
        <f t="shared" si="4"/>
        <v>4:45 p.m.</v>
      </c>
      <c r="O84" s="54" t="str">
        <f t="shared" si="5"/>
        <v>4:45 p.m.</v>
      </c>
      <c r="Q84">
        <f>VLOOKUP(C84,Sheet3!G:I,3,FALSE)</f>
        <v>450015</v>
      </c>
    </row>
    <row r="85" spans="1:17">
      <c r="A85" s="55">
        <v>40944</v>
      </c>
      <c r="B85" s="20" t="s">
        <v>380</v>
      </c>
      <c r="C85" s="21" t="s">
        <v>236</v>
      </c>
      <c r="D85" s="21" t="s">
        <v>234</v>
      </c>
      <c r="E85" s="21" t="s">
        <v>409</v>
      </c>
      <c r="F85" s="21" t="s">
        <v>409</v>
      </c>
      <c r="H85">
        <f>VLOOKUP(E85,Sheet3!$A:$B,2,FALSE)</f>
        <v>0</v>
      </c>
      <c r="I85">
        <f>VLOOKUP(F85,Sheet3!$A:$B,2,FALSE)</f>
        <v>0</v>
      </c>
      <c r="K85">
        <f>VLOOKUP(D85,Sheet3!D:E,2,FALSE)</f>
        <v>1146790</v>
      </c>
      <c r="M85" s="56">
        <f t="shared" si="3"/>
        <v>40944</v>
      </c>
      <c r="N85" s="54" t="str">
        <f t="shared" si="4"/>
        <v>4:45 p.m.</v>
      </c>
      <c r="O85" s="54" t="str">
        <f t="shared" si="5"/>
        <v>4:45 p.m.</v>
      </c>
      <c r="Q85">
        <f>VLOOKUP(C85,Sheet3!G:I,3,FALSE)</f>
        <v>1166508</v>
      </c>
    </row>
    <row r="86" spans="1:17">
      <c r="A86" s="55">
        <v>40944</v>
      </c>
      <c r="B86" s="20" t="s">
        <v>380</v>
      </c>
      <c r="C86" s="21" t="s">
        <v>239</v>
      </c>
      <c r="D86" s="21" t="s">
        <v>232</v>
      </c>
      <c r="E86" s="21" t="s">
        <v>409</v>
      </c>
      <c r="F86" s="21" t="s">
        <v>409</v>
      </c>
      <c r="H86">
        <f>VLOOKUP(E86,Sheet3!$A:$B,2,FALSE)</f>
        <v>0</v>
      </c>
      <c r="I86">
        <f>VLOOKUP(F86,Sheet3!$A:$B,2,FALSE)</f>
        <v>0</v>
      </c>
      <c r="K86">
        <f>VLOOKUP(D86,Sheet3!D:E,2,FALSE)</f>
        <v>1146789</v>
      </c>
      <c r="M86" s="56">
        <f t="shared" si="3"/>
        <v>40944</v>
      </c>
      <c r="N86" s="54" t="str">
        <f t="shared" si="4"/>
        <v>4:45 p.m.</v>
      </c>
      <c r="O86" s="54" t="str">
        <f t="shared" si="5"/>
        <v>4:45 p.m.</v>
      </c>
      <c r="Q86">
        <f>VLOOKUP(C86,Sheet3!G:I,3,FALSE)</f>
        <v>449997</v>
      </c>
    </row>
    <row r="87" spans="1:17">
      <c r="A87" s="55">
        <v>40944</v>
      </c>
      <c r="B87" s="20" t="s">
        <v>380</v>
      </c>
      <c r="C87" s="21" t="s">
        <v>273</v>
      </c>
      <c r="D87" s="21" t="s">
        <v>232</v>
      </c>
      <c r="E87" s="21" t="s">
        <v>409</v>
      </c>
      <c r="F87" s="21" t="s">
        <v>409</v>
      </c>
      <c r="H87">
        <f>VLOOKUP(E87,Sheet3!$A:$B,2,FALSE)</f>
        <v>0</v>
      </c>
      <c r="I87">
        <f>VLOOKUP(F87,Sheet3!$A:$B,2,FALSE)</f>
        <v>0</v>
      </c>
      <c r="K87">
        <f>VLOOKUP(D87,Sheet3!D:E,2,FALSE)</f>
        <v>1146789</v>
      </c>
      <c r="M87" s="56">
        <f t="shared" si="3"/>
        <v>40944</v>
      </c>
      <c r="N87" s="54" t="str">
        <f t="shared" si="4"/>
        <v>4:45 p.m.</v>
      </c>
      <c r="O87" s="54" t="str">
        <f t="shared" si="5"/>
        <v>4:45 p.m.</v>
      </c>
      <c r="Q87">
        <f>VLOOKUP(C87,Sheet3!G:I,3,FALSE)</f>
        <v>449993</v>
      </c>
    </row>
    <row r="88" spans="1:17">
      <c r="A88" s="55">
        <v>40944</v>
      </c>
      <c r="B88" s="20" t="s">
        <v>380</v>
      </c>
      <c r="C88" s="21" t="s">
        <v>241</v>
      </c>
      <c r="D88" s="21" t="s">
        <v>230</v>
      </c>
      <c r="E88" s="21" t="s">
        <v>409</v>
      </c>
      <c r="F88" s="21" t="s">
        <v>409</v>
      </c>
      <c r="H88">
        <f>VLOOKUP(E88,Sheet3!$A:$B,2,FALSE)</f>
        <v>0</v>
      </c>
      <c r="I88">
        <f>VLOOKUP(F88,Sheet3!$A:$B,2,FALSE)</f>
        <v>0</v>
      </c>
      <c r="K88">
        <f>VLOOKUP(D88,Sheet3!D:E,2,FALSE)</f>
        <v>1146788</v>
      </c>
      <c r="M88" s="56">
        <f t="shared" si="3"/>
        <v>40944</v>
      </c>
      <c r="N88" s="54" t="str">
        <f t="shared" si="4"/>
        <v>4:45 p.m.</v>
      </c>
      <c r="O88" s="54" t="str">
        <f t="shared" si="5"/>
        <v>4:45 p.m.</v>
      </c>
      <c r="Q88">
        <f>VLOOKUP(C88,Sheet3!G:I,3,FALSE)</f>
        <v>452037</v>
      </c>
    </row>
    <row r="89" spans="1:17">
      <c r="A89" s="55">
        <v>40944</v>
      </c>
      <c r="B89" s="20" t="s">
        <v>380</v>
      </c>
      <c r="C89" s="21" t="s">
        <v>243</v>
      </c>
      <c r="D89" s="21" t="s">
        <v>230</v>
      </c>
      <c r="E89" s="21" t="s">
        <v>409</v>
      </c>
      <c r="F89" s="21" t="s">
        <v>409</v>
      </c>
      <c r="H89">
        <f>VLOOKUP(E89,Sheet3!$A:$B,2,FALSE)</f>
        <v>0</v>
      </c>
      <c r="I89">
        <f>VLOOKUP(F89,Sheet3!$A:$B,2,FALSE)</f>
        <v>0</v>
      </c>
      <c r="K89">
        <f>VLOOKUP(D89,Sheet3!D:E,2,FALSE)</f>
        <v>1146788</v>
      </c>
      <c r="M89" s="56">
        <f t="shared" si="3"/>
        <v>40944</v>
      </c>
      <c r="N89" s="54" t="str">
        <f t="shared" si="4"/>
        <v>4:45 p.m.</v>
      </c>
      <c r="O89" s="54" t="str">
        <f t="shared" si="5"/>
        <v>4:45 p.m.</v>
      </c>
      <c r="Q89">
        <f>VLOOKUP(C89,Sheet3!G:I,3,FALSE)</f>
        <v>418888</v>
      </c>
    </row>
    <row r="90" spans="1:17">
      <c r="A90" s="55">
        <v>40947</v>
      </c>
      <c r="B90" s="20" t="s">
        <v>378</v>
      </c>
      <c r="C90" s="21" t="s">
        <v>253</v>
      </c>
      <c r="D90" s="21" t="s">
        <v>234</v>
      </c>
      <c r="E90" s="21" t="s">
        <v>409</v>
      </c>
      <c r="F90" s="21" t="s">
        <v>409</v>
      </c>
      <c r="H90">
        <f>VLOOKUP(E90,Sheet3!$A:$B,2,FALSE)</f>
        <v>0</v>
      </c>
      <c r="I90">
        <f>VLOOKUP(F90,Sheet3!$A:$B,2,FALSE)</f>
        <v>0</v>
      </c>
      <c r="K90">
        <f>VLOOKUP(D90,Sheet3!D:E,2,FALSE)</f>
        <v>1146790</v>
      </c>
      <c r="M90" s="56">
        <f t="shared" si="3"/>
        <v>40947</v>
      </c>
      <c r="N90" s="54" t="str">
        <f t="shared" si="4"/>
        <v>7:45 p.m.</v>
      </c>
      <c r="O90" s="54" t="str">
        <f t="shared" si="5"/>
        <v>7:45 p.m.</v>
      </c>
      <c r="Q90">
        <f>VLOOKUP(C90,Sheet3!G:I,3,FALSE)</f>
        <v>450015</v>
      </c>
    </row>
    <row r="91" spans="1:17">
      <c r="A91" s="55">
        <v>40947</v>
      </c>
      <c r="B91" s="20" t="s">
        <v>378</v>
      </c>
      <c r="C91" s="21" t="s">
        <v>236</v>
      </c>
      <c r="D91" s="21" t="s">
        <v>234</v>
      </c>
      <c r="E91" s="21" t="s">
        <v>409</v>
      </c>
      <c r="F91" s="21" t="s">
        <v>409</v>
      </c>
      <c r="H91">
        <f>VLOOKUP(E91,Sheet3!$A:$B,2,FALSE)</f>
        <v>0</v>
      </c>
      <c r="I91">
        <f>VLOOKUP(F91,Sheet3!$A:$B,2,FALSE)</f>
        <v>0</v>
      </c>
      <c r="K91">
        <f>VLOOKUP(D91,Sheet3!D:E,2,FALSE)</f>
        <v>1146790</v>
      </c>
      <c r="M91" s="56">
        <f t="shared" si="3"/>
        <v>40947</v>
      </c>
      <c r="N91" s="54" t="str">
        <f t="shared" si="4"/>
        <v>7:45 p.m.</v>
      </c>
      <c r="O91" s="54" t="str">
        <f t="shared" si="5"/>
        <v>7:45 p.m.</v>
      </c>
      <c r="Q91">
        <f>VLOOKUP(C91,Sheet3!G:I,3,FALSE)</f>
        <v>1166508</v>
      </c>
    </row>
    <row r="92" spans="1:17">
      <c r="A92" s="55">
        <v>40947</v>
      </c>
      <c r="B92" s="20" t="s">
        <v>378</v>
      </c>
      <c r="C92" s="21" t="s">
        <v>239</v>
      </c>
      <c r="D92" s="21" t="s">
        <v>232</v>
      </c>
      <c r="E92" s="21" t="s">
        <v>409</v>
      </c>
      <c r="F92" s="21" t="s">
        <v>409</v>
      </c>
      <c r="H92">
        <f>VLOOKUP(E92,Sheet3!$A:$B,2,FALSE)</f>
        <v>0</v>
      </c>
      <c r="I92">
        <f>VLOOKUP(F92,Sheet3!$A:$B,2,FALSE)</f>
        <v>0</v>
      </c>
      <c r="K92">
        <f>VLOOKUP(D92,Sheet3!D:E,2,FALSE)</f>
        <v>1146789</v>
      </c>
      <c r="M92" s="56">
        <f t="shared" si="3"/>
        <v>40947</v>
      </c>
      <c r="N92" s="54" t="str">
        <f t="shared" si="4"/>
        <v>7:45 p.m.</v>
      </c>
      <c r="O92" s="54" t="str">
        <f t="shared" si="5"/>
        <v>7:45 p.m.</v>
      </c>
      <c r="Q92">
        <f>VLOOKUP(C92,Sheet3!G:I,3,FALSE)</f>
        <v>449997</v>
      </c>
    </row>
    <row r="93" spans="1:17">
      <c r="A93" s="55">
        <v>40947</v>
      </c>
      <c r="B93" s="20" t="s">
        <v>378</v>
      </c>
      <c r="C93" s="21" t="s">
        <v>273</v>
      </c>
      <c r="D93" s="21" t="s">
        <v>232</v>
      </c>
      <c r="E93" s="21" t="s">
        <v>409</v>
      </c>
      <c r="F93" s="21" t="s">
        <v>409</v>
      </c>
      <c r="H93">
        <f>VLOOKUP(E93,Sheet3!$A:$B,2,FALSE)</f>
        <v>0</v>
      </c>
      <c r="I93">
        <f>VLOOKUP(F93,Sheet3!$A:$B,2,FALSE)</f>
        <v>0</v>
      </c>
      <c r="K93">
        <f>VLOOKUP(D93,Sheet3!D:E,2,FALSE)</f>
        <v>1146789</v>
      </c>
      <c r="M93" s="56">
        <f t="shared" si="3"/>
        <v>40947</v>
      </c>
      <c r="N93" s="54" t="str">
        <f t="shared" si="4"/>
        <v>7:45 p.m.</v>
      </c>
      <c r="O93" s="54" t="str">
        <f t="shared" si="5"/>
        <v>7:45 p.m.</v>
      </c>
      <c r="Q93">
        <f>VLOOKUP(C93,Sheet3!G:I,3,FALSE)</f>
        <v>449993</v>
      </c>
    </row>
    <row r="94" spans="1:17">
      <c r="A94" s="55">
        <v>40947</v>
      </c>
      <c r="B94" s="20" t="s">
        <v>378</v>
      </c>
      <c r="C94" s="21" t="s">
        <v>241</v>
      </c>
      <c r="D94" s="21" t="s">
        <v>230</v>
      </c>
      <c r="E94" s="21" t="s">
        <v>409</v>
      </c>
      <c r="F94" s="21" t="s">
        <v>409</v>
      </c>
      <c r="H94">
        <f>VLOOKUP(E94,Sheet3!$A:$B,2,FALSE)</f>
        <v>0</v>
      </c>
      <c r="I94">
        <f>VLOOKUP(F94,Sheet3!$A:$B,2,FALSE)</f>
        <v>0</v>
      </c>
      <c r="K94">
        <f>VLOOKUP(D94,Sheet3!D:E,2,FALSE)</f>
        <v>1146788</v>
      </c>
      <c r="M94" s="56">
        <f t="shared" si="3"/>
        <v>40947</v>
      </c>
      <c r="N94" s="54" t="str">
        <f t="shared" si="4"/>
        <v>7:45 p.m.</v>
      </c>
      <c r="O94" s="54" t="str">
        <f t="shared" si="5"/>
        <v>7:45 p.m.</v>
      </c>
      <c r="Q94">
        <f>VLOOKUP(C94,Sheet3!G:I,3,FALSE)</f>
        <v>452037</v>
      </c>
    </row>
    <row r="95" spans="1:17">
      <c r="A95" s="55">
        <v>40947</v>
      </c>
      <c r="B95" s="20" t="s">
        <v>378</v>
      </c>
      <c r="C95" s="21" t="s">
        <v>243</v>
      </c>
      <c r="D95" s="21" t="s">
        <v>230</v>
      </c>
      <c r="E95" s="21" t="s">
        <v>409</v>
      </c>
      <c r="F95" s="21" t="s">
        <v>409</v>
      </c>
      <c r="H95">
        <f>VLOOKUP(E95,Sheet3!$A:$B,2,FALSE)</f>
        <v>0</v>
      </c>
      <c r="I95">
        <f>VLOOKUP(F95,Sheet3!$A:$B,2,FALSE)</f>
        <v>0</v>
      </c>
      <c r="K95">
        <f>VLOOKUP(D95,Sheet3!D:E,2,FALSE)</f>
        <v>1146788</v>
      </c>
      <c r="M95" s="56">
        <f t="shared" si="3"/>
        <v>40947</v>
      </c>
      <c r="N95" s="54" t="str">
        <f t="shared" si="4"/>
        <v>7:45 p.m.</v>
      </c>
      <c r="O95" s="54" t="str">
        <f t="shared" si="5"/>
        <v>7:45 p.m.</v>
      </c>
      <c r="Q95">
        <f>VLOOKUP(C95,Sheet3!G:I,3,FALSE)</f>
        <v>418888</v>
      </c>
    </row>
    <row r="96" spans="1:17">
      <c r="A96" s="55">
        <v>40947</v>
      </c>
      <c r="B96" s="20" t="s">
        <v>378</v>
      </c>
      <c r="C96" s="21" t="s">
        <v>242</v>
      </c>
      <c r="D96" s="21" t="s">
        <v>228</v>
      </c>
      <c r="E96" s="21" t="s">
        <v>409</v>
      </c>
      <c r="F96" s="21" t="s">
        <v>409</v>
      </c>
      <c r="H96">
        <f>VLOOKUP(E96,Sheet3!$A:$B,2,FALSE)</f>
        <v>0</v>
      </c>
      <c r="I96">
        <f>VLOOKUP(F96,Sheet3!$A:$B,2,FALSE)</f>
        <v>0</v>
      </c>
      <c r="K96">
        <f>VLOOKUP(D96,Sheet3!D:E,2,FALSE)</f>
        <v>1146787</v>
      </c>
      <c r="M96" s="56">
        <f t="shared" si="3"/>
        <v>40947</v>
      </c>
      <c r="N96" s="54" t="str">
        <f t="shared" si="4"/>
        <v>7:45 p.m.</v>
      </c>
      <c r="O96" s="54" t="str">
        <f t="shared" si="5"/>
        <v>7:45 p.m.</v>
      </c>
      <c r="Q96">
        <f>VLOOKUP(C96,Sheet3!G:I,3,FALSE)</f>
        <v>1394711</v>
      </c>
    </row>
    <row r="97" spans="1:17">
      <c r="A97" s="55">
        <v>40947</v>
      </c>
      <c r="B97" s="20" t="s">
        <v>378</v>
      </c>
      <c r="C97" s="21" t="s">
        <v>245</v>
      </c>
      <c r="D97" s="21" t="s">
        <v>228</v>
      </c>
      <c r="E97" s="21" t="s">
        <v>409</v>
      </c>
      <c r="F97" s="21" t="s">
        <v>409</v>
      </c>
      <c r="H97">
        <f>VLOOKUP(E97,Sheet3!$A:$B,2,FALSE)</f>
        <v>0</v>
      </c>
      <c r="I97">
        <f>VLOOKUP(F97,Sheet3!$A:$B,2,FALSE)</f>
        <v>0</v>
      </c>
      <c r="K97">
        <f>VLOOKUP(D97,Sheet3!D:E,2,FALSE)</f>
        <v>1146787</v>
      </c>
      <c r="M97" s="56">
        <f t="shared" si="3"/>
        <v>40947</v>
      </c>
      <c r="N97" s="54" t="str">
        <f t="shared" si="4"/>
        <v>7:45 p.m.</v>
      </c>
      <c r="O97" s="54" t="str">
        <f t="shared" si="5"/>
        <v>7:45 p.m.</v>
      </c>
      <c r="Q97">
        <f>VLOOKUP(C97,Sheet3!G:I,3,FALSE)</f>
        <v>932580</v>
      </c>
    </row>
    <row r="98" spans="1:17">
      <c r="A98" s="55">
        <v>40950</v>
      </c>
      <c r="B98" s="20" t="s">
        <v>389</v>
      </c>
      <c r="C98" s="21" t="s">
        <v>272</v>
      </c>
      <c r="D98" s="21" t="s">
        <v>232</v>
      </c>
      <c r="E98" s="21" t="s">
        <v>409</v>
      </c>
      <c r="F98" s="21" t="s">
        <v>409</v>
      </c>
      <c r="H98">
        <f>VLOOKUP(E98,Sheet3!$A:$B,2,FALSE)</f>
        <v>0</v>
      </c>
      <c r="I98">
        <f>VLOOKUP(F98,Sheet3!$A:$B,2,FALSE)</f>
        <v>0</v>
      </c>
      <c r="K98">
        <f>VLOOKUP(D98,Sheet3!D:E,2,FALSE)</f>
        <v>1146789</v>
      </c>
      <c r="M98" s="56">
        <f t="shared" si="3"/>
        <v>40950</v>
      </c>
      <c r="N98" s="54" t="str">
        <f t="shared" si="4"/>
        <v>1:45 p.m.</v>
      </c>
      <c r="O98" s="54" t="str">
        <f t="shared" si="5"/>
        <v>1:45 p.m.</v>
      </c>
      <c r="Q98">
        <f>VLOOKUP(C98,Sheet3!G:I,3,FALSE)</f>
        <v>703290</v>
      </c>
    </row>
    <row r="99" spans="1:17">
      <c r="A99" s="55">
        <v>40950</v>
      </c>
      <c r="B99" s="20" t="s">
        <v>387</v>
      </c>
      <c r="C99" s="21" t="s">
        <v>272</v>
      </c>
      <c r="D99" s="21" t="s">
        <v>234</v>
      </c>
      <c r="E99" s="21" t="s">
        <v>409</v>
      </c>
      <c r="F99" s="21" t="s">
        <v>409</v>
      </c>
      <c r="H99">
        <f>VLOOKUP(E99,Sheet3!$A:$B,2,FALSE)</f>
        <v>0</v>
      </c>
      <c r="I99">
        <f>VLOOKUP(F99,Sheet3!$A:$B,2,FALSE)</f>
        <v>0</v>
      </c>
      <c r="K99">
        <f>VLOOKUP(D99,Sheet3!D:E,2,FALSE)</f>
        <v>1146790</v>
      </c>
      <c r="M99" s="56">
        <f t="shared" si="3"/>
        <v>40950</v>
      </c>
      <c r="N99" s="54" t="str">
        <f t="shared" si="4"/>
        <v>11:15 a.m.</v>
      </c>
      <c r="O99" s="54" t="str">
        <f t="shared" si="5"/>
        <v>11:15 a.m.</v>
      </c>
      <c r="Q99">
        <f>VLOOKUP(C99,Sheet3!G:I,3,FALSE)</f>
        <v>703290</v>
      </c>
    </row>
    <row r="100" spans="1:17">
      <c r="A100" s="55">
        <v>40950</v>
      </c>
      <c r="B100" s="20" t="s">
        <v>392</v>
      </c>
      <c r="C100" s="21" t="s">
        <v>272</v>
      </c>
      <c r="D100" s="21" t="s">
        <v>230</v>
      </c>
      <c r="E100" s="21" t="s">
        <v>409</v>
      </c>
      <c r="F100" s="21" t="s">
        <v>409</v>
      </c>
      <c r="H100">
        <f>VLOOKUP(E100,Sheet3!$A:$B,2,FALSE)</f>
        <v>0</v>
      </c>
      <c r="I100">
        <f>VLOOKUP(F100,Sheet3!$A:$B,2,FALSE)</f>
        <v>0</v>
      </c>
      <c r="K100">
        <f>VLOOKUP(D100,Sheet3!D:E,2,FALSE)</f>
        <v>1146788</v>
      </c>
      <c r="M100" s="56">
        <f t="shared" si="3"/>
        <v>40950</v>
      </c>
      <c r="N100" s="54" t="str">
        <f t="shared" si="4"/>
        <v>4:15 p.m.</v>
      </c>
      <c r="O100" s="54" t="str">
        <f t="shared" si="5"/>
        <v>4:15 p.m.</v>
      </c>
      <c r="Q100">
        <f>VLOOKUP(C100,Sheet3!G:I,3,FALSE)</f>
        <v>703290</v>
      </c>
    </row>
    <row r="101" spans="1:17">
      <c r="A101" s="55">
        <v>40950</v>
      </c>
      <c r="B101" s="20" t="s">
        <v>390</v>
      </c>
      <c r="C101" s="21" t="s">
        <v>272</v>
      </c>
      <c r="D101" s="21" t="s">
        <v>228</v>
      </c>
      <c r="E101" s="21" t="s">
        <v>409</v>
      </c>
      <c r="F101" s="21" t="s">
        <v>409</v>
      </c>
      <c r="H101">
        <f>VLOOKUP(E101,Sheet3!$A:$B,2,FALSE)</f>
        <v>0</v>
      </c>
      <c r="I101">
        <f>VLOOKUP(F101,Sheet3!$A:$B,2,FALSE)</f>
        <v>0</v>
      </c>
      <c r="K101">
        <f>VLOOKUP(D101,Sheet3!D:E,2,FALSE)</f>
        <v>1146787</v>
      </c>
      <c r="M101" s="56">
        <f t="shared" si="3"/>
        <v>40950</v>
      </c>
      <c r="N101" s="54" t="str">
        <f t="shared" si="4"/>
        <v>6:45 p.m.</v>
      </c>
      <c r="O101" s="54" t="str">
        <f t="shared" si="5"/>
        <v>6:45 p.m.</v>
      </c>
      <c r="Q101">
        <f>VLOOKUP(C101,Sheet3!G:I,3,FALSE)</f>
        <v>703290</v>
      </c>
    </row>
  </sheetData>
  <sortState ref="A2:F161">
    <sortCondition ref="A2:A161"/>
    <sortCondition ref="B2:B161"/>
  </sortState>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Q61"/>
  <sheetViews>
    <sheetView workbookViewId="0">
      <selection activeCell="H2" sqref="H2:Q61"/>
    </sheetView>
  </sheetViews>
  <sheetFormatPr defaultRowHeight="13.2"/>
  <cols>
    <col min="14" max="15" width="8.88671875" style="58"/>
  </cols>
  <sheetData>
    <row r="1" spans="1:17">
      <c r="A1" s="18" t="s">
        <v>118</v>
      </c>
      <c r="B1" s="18" t="s">
        <v>119</v>
      </c>
      <c r="C1" s="18" t="s">
        <v>120</v>
      </c>
      <c r="D1" s="18" t="s">
        <v>121</v>
      </c>
      <c r="E1" s="18" t="s">
        <v>285</v>
      </c>
      <c r="F1" s="18" t="s">
        <v>286</v>
      </c>
      <c r="H1" t="s">
        <v>399</v>
      </c>
      <c r="I1" t="s">
        <v>400</v>
      </c>
      <c r="J1" t="s">
        <v>401</v>
      </c>
      <c r="K1" t="s">
        <v>402</v>
      </c>
      <c r="L1" t="s">
        <v>403</v>
      </c>
      <c r="M1" t="s">
        <v>404</v>
      </c>
      <c r="N1" s="58" t="s">
        <v>405</v>
      </c>
      <c r="O1" s="58" t="s">
        <v>406</v>
      </c>
      <c r="P1" t="s">
        <v>407</v>
      </c>
      <c r="Q1" t="s">
        <v>408</v>
      </c>
    </row>
    <row r="2" spans="1:17">
      <c r="A2" s="55">
        <v>40941</v>
      </c>
      <c r="B2" s="20" t="s">
        <v>372</v>
      </c>
      <c r="C2" s="21" t="s">
        <v>244</v>
      </c>
      <c r="D2" s="21" t="s">
        <v>233</v>
      </c>
      <c r="E2" s="21" t="s">
        <v>271</v>
      </c>
      <c r="F2" s="21" t="s">
        <v>218</v>
      </c>
      <c r="H2">
        <f>VLOOKUP(E2,Sheet4!$A:$B,2,FALSE)</f>
        <v>1746582</v>
      </c>
      <c r="I2">
        <f>VLOOKUP(F2,Sheet4!$A:$B,2,FALSE)</f>
        <v>2330728</v>
      </c>
      <c r="K2">
        <f>VLOOKUP(D2,Sheet4!D:E,2,FALSE)</f>
        <v>1146770</v>
      </c>
      <c r="M2" s="56">
        <f>A2</f>
        <v>40941</v>
      </c>
      <c r="N2" s="58">
        <v>0.79166666666666663</v>
      </c>
      <c r="O2" s="58">
        <v>0.79166666666666663</v>
      </c>
      <c r="Q2">
        <f>VLOOKUP(C2,Sheet4!G:I,3,FALSE)</f>
        <v>449994</v>
      </c>
    </row>
    <row r="3" spans="1:17">
      <c r="A3" s="55">
        <v>40941</v>
      </c>
      <c r="B3" s="20" t="s">
        <v>372</v>
      </c>
      <c r="C3" s="21" t="s">
        <v>236</v>
      </c>
      <c r="D3" s="21" t="s">
        <v>233</v>
      </c>
      <c r="E3" s="21" t="s">
        <v>346</v>
      </c>
      <c r="F3" s="21" t="s">
        <v>3</v>
      </c>
      <c r="H3">
        <f>VLOOKUP(E3,Sheet4!$A:$B,2,FALSE)</f>
        <v>1110693</v>
      </c>
      <c r="I3">
        <f>VLOOKUP(F3,Sheet4!$A:$B,2,FALSE)</f>
        <v>1110678</v>
      </c>
      <c r="K3">
        <f>VLOOKUP(D3,Sheet4!D:E,2,FALSE)</f>
        <v>1146770</v>
      </c>
      <c r="M3" s="56">
        <f t="shared" ref="M3:M61" si="0">A3</f>
        <v>40941</v>
      </c>
      <c r="N3" s="58">
        <v>0.79166666666666663</v>
      </c>
      <c r="O3" s="58">
        <v>0.79166666666666663</v>
      </c>
      <c r="Q3">
        <f>VLOOKUP(C3,Sheet4!G:I,3,FALSE)</f>
        <v>1166508</v>
      </c>
    </row>
    <row r="4" spans="1:17">
      <c r="A4" s="55">
        <v>40942</v>
      </c>
      <c r="B4" s="20" t="s">
        <v>383</v>
      </c>
      <c r="C4" s="21" t="s">
        <v>243</v>
      </c>
      <c r="D4" s="21" t="s">
        <v>233</v>
      </c>
      <c r="E4" s="21" t="s">
        <v>4</v>
      </c>
      <c r="F4" s="21" t="s">
        <v>347</v>
      </c>
      <c r="H4">
        <f>VLOOKUP(E4,Sheet4!$A:$B,2,FALSE)</f>
        <v>1110691</v>
      </c>
      <c r="I4">
        <f>VLOOKUP(F4,Sheet4!$A:$B,2,FALSE)</f>
        <v>2330729</v>
      </c>
      <c r="K4">
        <f>VLOOKUP(D4,Sheet4!D:E,2,FALSE)</f>
        <v>1146770</v>
      </c>
      <c r="M4" s="56">
        <f t="shared" si="0"/>
        <v>40942</v>
      </c>
      <c r="N4" s="58">
        <v>0.75</v>
      </c>
      <c r="O4" s="58">
        <v>0.75</v>
      </c>
      <c r="Q4">
        <f>VLOOKUP(C4,Sheet4!G:I,3,FALSE)</f>
        <v>418888</v>
      </c>
    </row>
    <row r="5" spans="1:17">
      <c r="A5" s="55">
        <v>40942</v>
      </c>
      <c r="B5" s="20" t="s">
        <v>383</v>
      </c>
      <c r="C5" s="21" t="s">
        <v>272</v>
      </c>
      <c r="D5" s="21" t="s">
        <v>233</v>
      </c>
      <c r="E5" s="21" t="s">
        <v>6</v>
      </c>
      <c r="F5" s="21" t="s">
        <v>8</v>
      </c>
      <c r="H5">
        <f>VLOOKUP(E5,Sheet4!$A:$B,2,FALSE)</f>
        <v>1110684</v>
      </c>
      <c r="I5">
        <f>VLOOKUP(F5,Sheet4!$A:$B,2,FALSE)</f>
        <v>1110418</v>
      </c>
      <c r="K5">
        <f>VLOOKUP(D5,Sheet4!D:E,2,FALSE)</f>
        <v>1146770</v>
      </c>
      <c r="M5" s="56">
        <f t="shared" si="0"/>
        <v>40942</v>
      </c>
      <c r="N5" s="58">
        <v>0.75</v>
      </c>
      <c r="O5" s="58">
        <v>0.75</v>
      </c>
      <c r="Q5">
        <f>VLOOKUP(C5,Sheet4!G:I,3,FALSE)</f>
        <v>703290</v>
      </c>
    </row>
    <row r="6" spans="1:17">
      <c r="A6" s="55">
        <v>40942</v>
      </c>
      <c r="B6" s="20" t="s">
        <v>371</v>
      </c>
      <c r="C6" s="21" t="s">
        <v>284</v>
      </c>
      <c r="D6" s="21" t="s">
        <v>233</v>
      </c>
      <c r="E6" s="21" t="s">
        <v>7</v>
      </c>
      <c r="F6" s="21" t="s">
        <v>345</v>
      </c>
      <c r="H6">
        <f>VLOOKUP(E6,Sheet4!$A:$B,2,FALSE)</f>
        <v>1110679</v>
      </c>
      <c r="I6">
        <f>VLOOKUP(F6,Sheet4!$A:$B,2,FALSE)</f>
        <v>2912962</v>
      </c>
      <c r="K6">
        <f>VLOOKUP(D6,Sheet4!D:E,2,FALSE)</f>
        <v>1146770</v>
      </c>
      <c r="M6" s="56">
        <f t="shared" si="0"/>
        <v>40942</v>
      </c>
      <c r="N6" s="58">
        <v>0.83333333333333337</v>
      </c>
      <c r="O6" s="58">
        <v>0.83333333333333337</v>
      </c>
      <c r="Q6">
        <f>VLOOKUP(C6,Sheet4!G:I,3,FALSE)</f>
        <v>1534495</v>
      </c>
    </row>
    <row r="7" spans="1:17">
      <c r="A7" s="55">
        <v>40943</v>
      </c>
      <c r="B7" s="20" t="s">
        <v>240</v>
      </c>
      <c r="C7" s="21" t="s">
        <v>253</v>
      </c>
      <c r="D7" s="21" t="s">
        <v>235</v>
      </c>
      <c r="E7" s="21" t="s">
        <v>131</v>
      </c>
      <c r="F7" s="21" t="s">
        <v>216</v>
      </c>
      <c r="H7">
        <f>VLOOKUP(E7,Sheet4!$A:$B,2,FALSE)</f>
        <v>1110661</v>
      </c>
      <c r="I7">
        <f>VLOOKUP(F7,Sheet4!$A:$B,2,FALSE)</f>
        <v>1110671</v>
      </c>
      <c r="K7">
        <f>VLOOKUP(D7,Sheet4!D:E,2,FALSE)</f>
        <v>1146771</v>
      </c>
      <c r="M7" s="56">
        <f t="shared" si="0"/>
        <v>40943</v>
      </c>
      <c r="N7" s="58">
        <v>0.42708333333333331</v>
      </c>
      <c r="O7" s="58">
        <v>0.42708333333333331</v>
      </c>
      <c r="Q7">
        <f>VLOOKUP(C7,Sheet4!G:I,3,FALSE)</f>
        <v>450015</v>
      </c>
    </row>
    <row r="8" spans="1:17">
      <c r="A8" s="55">
        <v>40943</v>
      </c>
      <c r="B8" s="20" t="s">
        <v>240</v>
      </c>
      <c r="C8" s="21" t="s">
        <v>236</v>
      </c>
      <c r="D8" s="21" t="s">
        <v>235</v>
      </c>
      <c r="E8" s="21" t="s">
        <v>356</v>
      </c>
      <c r="F8" s="21" t="s">
        <v>357</v>
      </c>
      <c r="H8">
        <f>VLOOKUP(E8,Sheet4!$A:$B,2,FALSE)</f>
        <v>2912959</v>
      </c>
      <c r="I8">
        <f>VLOOKUP(F8,Sheet4!$A:$B,2,FALSE)</f>
        <v>5913274</v>
      </c>
      <c r="K8">
        <f>VLOOKUP(D8,Sheet4!D:E,2,FALSE)</f>
        <v>1146771</v>
      </c>
      <c r="M8" s="56">
        <f t="shared" si="0"/>
        <v>40943</v>
      </c>
      <c r="N8" s="58">
        <v>0.42708333333333331</v>
      </c>
      <c r="O8" s="58">
        <v>0.42708333333333331</v>
      </c>
      <c r="Q8">
        <f>VLOOKUP(C8,Sheet4!G:I,3,FALSE)</f>
        <v>1166508</v>
      </c>
    </row>
    <row r="9" spans="1:17">
      <c r="A9" s="55">
        <v>40943</v>
      </c>
      <c r="B9" s="20" t="s">
        <v>240</v>
      </c>
      <c r="C9" s="21" t="s">
        <v>273</v>
      </c>
      <c r="D9" s="21" t="s">
        <v>233</v>
      </c>
      <c r="E9" s="21" t="s">
        <v>12</v>
      </c>
      <c r="F9" s="21" t="s">
        <v>409</v>
      </c>
      <c r="H9">
        <f>VLOOKUP(E9,Sheet4!$A:$B,2,FALSE)</f>
        <v>1110688</v>
      </c>
      <c r="I9">
        <f>VLOOKUP(F9,Sheet4!$A:$B,2,FALSE)</f>
        <v>0</v>
      </c>
      <c r="K9">
        <f>VLOOKUP(D9,Sheet4!D:E,2,FALSE)</f>
        <v>1146770</v>
      </c>
      <c r="M9" s="56">
        <f t="shared" si="0"/>
        <v>40943</v>
      </c>
      <c r="N9" s="58">
        <v>0.42708333333333331</v>
      </c>
      <c r="O9" s="58">
        <v>0.42708333333333331</v>
      </c>
      <c r="Q9">
        <f>VLOOKUP(C9,Sheet4!G:I,3,FALSE)</f>
        <v>449993</v>
      </c>
    </row>
    <row r="10" spans="1:17">
      <c r="A10" s="55">
        <v>40943</v>
      </c>
      <c r="B10" s="20" t="s">
        <v>240</v>
      </c>
      <c r="C10" s="21" t="s">
        <v>242</v>
      </c>
      <c r="D10" s="21" t="s">
        <v>229</v>
      </c>
      <c r="E10" s="21" t="s">
        <v>31</v>
      </c>
      <c r="F10" s="21" t="s">
        <v>221</v>
      </c>
      <c r="H10">
        <f>VLOOKUP(E10,Sheet4!$A:$B,2,FALSE)</f>
        <v>1110720</v>
      </c>
      <c r="I10">
        <f>VLOOKUP(F10,Sheet4!$A:$B,2,FALSE)</f>
        <v>1110702</v>
      </c>
      <c r="K10">
        <f>VLOOKUP(D10,Sheet4!D:E,2,FALSE)</f>
        <v>1146768</v>
      </c>
      <c r="M10" s="56">
        <f t="shared" si="0"/>
        <v>40943</v>
      </c>
      <c r="N10" s="58">
        <v>0.42708333333333331</v>
      </c>
      <c r="O10" s="58">
        <v>0.42708333333333331</v>
      </c>
      <c r="Q10">
        <f>VLOOKUP(C10,Sheet4!G:I,3,FALSE)</f>
        <v>1394711</v>
      </c>
    </row>
    <row r="11" spans="1:17">
      <c r="A11" s="55">
        <v>40943</v>
      </c>
      <c r="B11" s="20" t="s">
        <v>240</v>
      </c>
      <c r="C11" s="21" t="s">
        <v>245</v>
      </c>
      <c r="D11" s="21" t="s">
        <v>229</v>
      </c>
      <c r="E11" s="21" t="s">
        <v>257</v>
      </c>
      <c r="F11" s="21" t="s">
        <v>26</v>
      </c>
      <c r="H11">
        <f>VLOOKUP(E11,Sheet4!$A:$B,2,FALSE)</f>
        <v>4489169</v>
      </c>
      <c r="I11">
        <f>VLOOKUP(F11,Sheet4!$A:$B,2,FALSE)</f>
        <v>1110695</v>
      </c>
      <c r="K11">
        <f>VLOOKUP(D11,Sheet4!D:E,2,FALSE)</f>
        <v>1146768</v>
      </c>
      <c r="M11" s="56">
        <f t="shared" si="0"/>
        <v>40943</v>
      </c>
      <c r="N11" s="58">
        <v>0.42708333333333331</v>
      </c>
      <c r="O11" s="58">
        <v>0.42708333333333331</v>
      </c>
      <c r="Q11">
        <f>VLOOKUP(C11,Sheet4!G:I,3,FALSE)</f>
        <v>932580</v>
      </c>
    </row>
    <row r="12" spans="1:17">
      <c r="A12" s="55">
        <v>40943</v>
      </c>
      <c r="B12" s="20" t="s">
        <v>238</v>
      </c>
      <c r="C12" s="21" t="s">
        <v>253</v>
      </c>
      <c r="D12" s="21" t="s">
        <v>235</v>
      </c>
      <c r="E12" s="21" t="s">
        <v>148</v>
      </c>
      <c r="F12" s="21" t="s">
        <v>135</v>
      </c>
      <c r="H12">
        <f>VLOOKUP(E12,Sheet4!$A:$B,2,FALSE)</f>
        <v>2330727</v>
      </c>
      <c r="I12">
        <f>VLOOKUP(F12,Sheet4!$A:$B,2,FALSE)</f>
        <v>1110663</v>
      </c>
      <c r="K12">
        <f>VLOOKUP(D12,Sheet4!D:E,2,FALSE)</f>
        <v>1146771</v>
      </c>
      <c r="M12" s="56">
        <f t="shared" si="0"/>
        <v>40943</v>
      </c>
      <c r="N12" s="58">
        <v>0.53125</v>
      </c>
      <c r="O12" s="58">
        <v>0.53125</v>
      </c>
      <c r="Q12">
        <f>VLOOKUP(C12,Sheet4!G:I,3,FALSE)</f>
        <v>450015</v>
      </c>
    </row>
    <row r="13" spans="1:17">
      <c r="A13" s="55">
        <v>40943</v>
      </c>
      <c r="B13" s="20" t="s">
        <v>238</v>
      </c>
      <c r="C13" s="21" t="s">
        <v>236</v>
      </c>
      <c r="D13" s="21" t="s">
        <v>235</v>
      </c>
      <c r="E13" s="21" t="s">
        <v>127</v>
      </c>
      <c r="F13" s="21" t="s">
        <v>134</v>
      </c>
      <c r="H13">
        <f>VLOOKUP(E13,Sheet4!$A:$B,2,FALSE)</f>
        <v>1110673</v>
      </c>
      <c r="I13">
        <f>VLOOKUP(F13,Sheet4!$A:$B,2,FALSE)</f>
        <v>1110674</v>
      </c>
      <c r="K13">
        <f>VLOOKUP(D13,Sheet4!D:E,2,FALSE)</f>
        <v>1146771</v>
      </c>
      <c r="M13" s="56">
        <f t="shared" si="0"/>
        <v>40943</v>
      </c>
      <c r="N13" s="58">
        <v>0.53125</v>
      </c>
      <c r="O13" s="58">
        <v>0.53125</v>
      </c>
      <c r="Q13">
        <f>VLOOKUP(C13,Sheet4!G:I,3,FALSE)</f>
        <v>1166508</v>
      </c>
    </row>
    <row r="14" spans="1:17">
      <c r="A14" s="55">
        <v>40943</v>
      </c>
      <c r="B14" s="20" t="s">
        <v>238</v>
      </c>
      <c r="C14" s="21" t="s">
        <v>239</v>
      </c>
      <c r="D14" s="21" t="s">
        <v>233</v>
      </c>
      <c r="E14" s="21" t="s">
        <v>9</v>
      </c>
      <c r="F14" s="21" t="s">
        <v>10</v>
      </c>
      <c r="H14">
        <f>VLOOKUP(E14,Sheet4!$A:$B,2,FALSE)</f>
        <v>1110680</v>
      </c>
      <c r="I14">
        <f>VLOOKUP(F14,Sheet4!$A:$B,2,FALSE)</f>
        <v>1110687</v>
      </c>
      <c r="K14">
        <f>VLOOKUP(D14,Sheet4!D:E,2,FALSE)</f>
        <v>1146770</v>
      </c>
      <c r="M14" s="56">
        <f t="shared" si="0"/>
        <v>40943</v>
      </c>
      <c r="N14" s="58">
        <v>0.53125</v>
      </c>
      <c r="O14" s="58">
        <v>0.53125</v>
      </c>
      <c r="Q14">
        <f>VLOOKUP(C14,Sheet4!G:I,3,FALSE)</f>
        <v>449997</v>
      </c>
    </row>
    <row r="15" spans="1:17">
      <c r="A15" s="55">
        <v>40943</v>
      </c>
      <c r="B15" s="20" t="s">
        <v>238</v>
      </c>
      <c r="C15" s="21" t="s">
        <v>273</v>
      </c>
      <c r="D15" s="21" t="s">
        <v>233</v>
      </c>
      <c r="E15" s="21" t="s">
        <v>5</v>
      </c>
      <c r="F15" s="21" t="s">
        <v>409</v>
      </c>
      <c r="H15">
        <f>VLOOKUP(E15,Sheet4!$A:$B,2,FALSE)</f>
        <v>1110690</v>
      </c>
      <c r="I15">
        <f>VLOOKUP(F15,Sheet4!$A:$B,2,FALSE)</f>
        <v>0</v>
      </c>
      <c r="K15">
        <f>VLOOKUP(D15,Sheet4!D:E,2,FALSE)</f>
        <v>1146770</v>
      </c>
      <c r="M15" s="56">
        <f t="shared" si="0"/>
        <v>40943</v>
      </c>
      <c r="N15" s="58">
        <v>0.53125</v>
      </c>
      <c r="O15" s="58">
        <v>0.53125</v>
      </c>
      <c r="Q15">
        <f>VLOOKUP(C15,Sheet4!G:I,3,FALSE)</f>
        <v>449993</v>
      </c>
    </row>
    <row r="16" spans="1:17">
      <c r="A16" s="55">
        <v>40943</v>
      </c>
      <c r="B16" s="20" t="s">
        <v>238</v>
      </c>
      <c r="C16" s="21" t="s">
        <v>242</v>
      </c>
      <c r="D16" s="21" t="s">
        <v>229</v>
      </c>
      <c r="E16" s="21" t="s">
        <v>326</v>
      </c>
      <c r="F16" s="21" t="s">
        <v>259</v>
      </c>
      <c r="H16">
        <f>VLOOKUP(E16,Sheet4!$A:$B,2,FALSE)</f>
        <v>1110694</v>
      </c>
      <c r="I16">
        <f>VLOOKUP(F16,Sheet4!$A:$B,2,FALSE)</f>
        <v>1746568</v>
      </c>
      <c r="K16">
        <f>VLOOKUP(D16,Sheet4!D:E,2,FALSE)</f>
        <v>1146768</v>
      </c>
      <c r="M16" s="56">
        <f t="shared" si="0"/>
        <v>40943</v>
      </c>
      <c r="N16" s="58">
        <v>0.53125</v>
      </c>
      <c r="O16" s="58">
        <v>0.53125</v>
      </c>
      <c r="Q16">
        <f>VLOOKUP(C16,Sheet4!G:I,3,FALSE)</f>
        <v>1394711</v>
      </c>
    </row>
    <row r="17" spans="1:17">
      <c r="A17" s="55">
        <v>40943</v>
      </c>
      <c r="B17" s="20" t="s">
        <v>238</v>
      </c>
      <c r="C17" s="21" t="s">
        <v>245</v>
      </c>
      <c r="D17" s="21" t="s">
        <v>229</v>
      </c>
      <c r="E17" s="21" t="s">
        <v>32</v>
      </c>
      <c r="F17" s="21" t="s">
        <v>28</v>
      </c>
      <c r="H17">
        <f>VLOOKUP(E17,Sheet4!$A:$B,2,FALSE)</f>
        <v>1110716</v>
      </c>
      <c r="I17">
        <f>VLOOKUP(F17,Sheet4!$A:$B,2,FALSE)</f>
        <v>1110706</v>
      </c>
      <c r="K17">
        <f>VLOOKUP(D17,Sheet4!D:E,2,FALSE)</f>
        <v>1146768</v>
      </c>
      <c r="M17" s="56">
        <f t="shared" si="0"/>
        <v>40943</v>
      </c>
      <c r="N17" s="58">
        <v>0.53125</v>
      </c>
      <c r="O17" s="58">
        <v>0.53125</v>
      </c>
      <c r="Q17">
        <f>VLOOKUP(C17,Sheet4!G:I,3,FALSE)</f>
        <v>932580</v>
      </c>
    </row>
    <row r="18" spans="1:17">
      <c r="A18" s="55">
        <v>40943</v>
      </c>
      <c r="B18" s="20" t="s">
        <v>374</v>
      </c>
      <c r="C18" s="21" t="s">
        <v>241</v>
      </c>
      <c r="D18" s="21" t="s">
        <v>231</v>
      </c>
      <c r="E18" s="21" t="s">
        <v>21</v>
      </c>
      <c r="F18" s="21" t="s">
        <v>17</v>
      </c>
      <c r="H18">
        <f>VLOOKUP(E18,Sheet4!$A:$B,2,FALSE)</f>
        <v>1110744</v>
      </c>
      <c r="I18">
        <f>VLOOKUP(F18,Sheet4!$A:$B,2,FALSE)</f>
        <v>1110728</v>
      </c>
      <c r="K18">
        <f>VLOOKUP(D18,Sheet4!D:E,2,FALSE)</f>
        <v>1146769</v>
      </c>
      <c r="M18" s="56">
        <f t="shared" si="0"/>
        <v>40943</v>
      </c>
      <c r="N18" s="58">
        <v>0.58333333333333337</v>
      </c>
      <c r="O18" s="58">
        <v>0.58333333333333337</v>
      </c>
      <c r="Q18">
        <f>VLOOKUP(C18,Sheet4!G:I,3,FALSE)</f>
        <v>452037</v>
      </c>
    </row>
    <row r="19" spans="1:17">
      <c r="A19" s="55">
        <v>40943</v>
      </c>
      <c r="B19" s="20" t="s">
        <v>374</v>
      </c>
      <c r="C19" s="21" t="s">
        <v>243</v>
      </c>
      <c r="D19" s="21" t="s">
        <v>231</v>
      </c>
      <c r="E19" s="21" t="s">
        <v>19</v>
      </c>
      <c r="F19" s="21" t="s">
        <v>23</v>
      </c>
      <c r="H19">
        <f>VLOOKUP(E19,Sheet4!$A:$B,2,FALSE)</f>
        <v>1110734</v>
      </c>
      <c r="I19">
        <f>VLOOKUP(F19,Sheet4!$A:$B,2,FALSE)</f>
        <v>1110742</v>
      </c>
      <c r="K19">
        <f>VLOOKUP(D19,Sheet4!D:E,2,FALSE)</f>
        <v>1146769</v>
      </c>
      <c r="M19" s="56">
        <f t="shared" si="0"/>
        <v>40943</v>
      </c>
      <c r="N19" s="58">
        <v>0.58333333333333337</v>
      </c>
      <c r="O19" s="58">
        <v>0.58333333333333337</v>
      </c>
      <c r="Q19">
        <f>VLOOKUP(C19,Sheet4!G:I,3,FALSE)</f>
        <v>418888</v>
      </c>
    </row>
    <row r="20" spans="1:17">
      <c r="A20" s="55">
        <v>40943</v>
      </c>
      <c r="B20" s="20" t="s">
        <v>379</v>
      </c>
      <c r="C20" s="21" t="s">
        <v>253</v>
      </c>
      <c r="D20" s="21" t="s">
        <v>235</v>
      </c>
      <c r="E20" s="21" t="s">
        <v>126</v>
      </c>
      <c r="F20" s="21" t="s">
        <v>136</v>
      </c>
      <c r="H20">
        <f>VLOOKUP(E20,Sheet4!$A:$B,2,FALSE)</f>
        <v>1746591</v>
      </c>
      <c r="I20">
        <f>VLOOKUP(F20,Sheet4!$A:$B,2,FALSE)</f>
        <v>1110666</v>
      </c>
      <c r="K20">
        <f>VLOOKUP(D20,Sheet4!D:E,2,FALSE)</f>
        <v>1146771</v>
      </c>
      <c r="M20" s="56">
        <f t="shared" si="0"/>
        <v>40943</v>
      </c>
      <c r="N20" s="58">
        <v>0.63541666666666663</v>
      </c>
      <c r="O20" s="58">
        <v>0.63541666666666663</v>
      </c>
      <c r="Q20">
        <f>VLOOKUP(C20,Sheet4!G:I,3,FALSE)</f>
        <v>450015</v>
      </c>
    </row>
    <row r="21" spans="1:17">
      <c r="A21" s="55">
        <v>40943</v>
      </c>
      <c r="B21" s="20" t="s">
        <v>379</v>
      </c>
      <c r="C21" s="21" t="s">
        <v>236</v>
      </c>
      <c r="D21" s="21" t="s">
        <v>235</v>
      </c>
      <c r="E21" s="21" t="s">
        <v>296</v>
      </c>
      <c r="F21" s="21" t="s">
        <v>130</v>
      </c>
      <c r="H21">
        <f>VLOOKUP(E21,Sheet4!$A:$B,2,FALSE)</f>
        <v>4489158</v>
      </c>
      <c r="I21">
        <f>VLOOKUP(F21,Sheet4!$A:$B,2,FALSE)</f>
        <v>1110670</v>
      </c>
      <c r="K21">
        <f>VLOOKUP(D21,Sheet4!D:E,2,FALSE)</f>
        <v>1146771</v>
      </c>
      <c r="M21" s="56">
        <f t="shared" si="0"/>
        <v>40943</v>
      </c>
      <c r="N21" s="58">
        <v>0.63541666666666663</v>
      </c>
      <c r="O21" s="58">
        <v>0.63541666666666663</v>
      </c>
      <c r="Q21">
        <f>VLOOKUP(C21,Sheet4!G:I,3,FALSE)</f>
        <v>1166508</v>
      </c>
    </row>
    <row r="22" spans="1:17">
      <c r="A22" s="55">
        <v>40943</v>
      </c>
      <c r="B22" s="20" t="s">
        <v>379</v>
      </c>
      <c r="C22" s="21" t="s">
        <v>239</v>
      </c>
      <c r="D22" s="21" t="s">
        <v>233</v>
      </c>
      <c r="E22" s="21" t="s">
        <v>13</v>
      </c>
      <c r="F22" s="21" t="s">
        <v>409</v>
      </c>
      <c r="H22">
        <f>VLOOKUP(E22,Sheet4!$A:$B,2,FALSE)</f>
        <v>1110416</v>
      </c>
      <c r="I22">
        <f>VLOOKUP(F22,Sheet4!$A:$B,2,FALSE)</f>
        <v>0</v>
      </c>
      <c r="K22">
        <f>VLOOKUP(D22,Sheet4!D:E,2,FALSE)</f>
        <v>1146770</v>
      </c>
      <c r="M22" s="56">
        <f t="shared" si="0"/>
        <v>40943</v>
      </c>
      <c r="N22" s="58">
        <v>0.63541666666666663</v>
      </c>
      <c r="O22" s="58">
        <v>0.63541666666666663</v>
      </c>
      <c r="Q22">
        <f>VLOOKUP(C22,Sheet4!G:I,3,FALSE)</f>
        <v>449997</v>
      </c>
    </row>
    <row r="23" spans="1:17">
      <c r="A23" s="55">
        <v>40943</v>
      </c>
      <c r="B23" s="20" t="s">
        <v>379</v>
      </c>
      <c r="C23" s="21" t="s">
        <v>273</v>
      </c>
      <c r="D23" s="21" t="s">
        <v>233</v>
      </c>
      <c r="E23" s="21" t="s">
        <v>342</v>
      </c>
      <c r="F23" s="21" t="s">
        <v>409</v>
      </c>
      <c r="H23">
        <f>VLOOKUP(E23,Sheet4!$A:$B,2,FALSE)</f>
        <v>1110699</v>
      </c>
      <c r="I23">
        <f>VLOOKUP(F23,Sheet4!$A:$B,2,FALSE)</f>
        <v>0</v>
      </c>
      <c r="K23">
        <f>VLOOKUP(D23,Sheet4!D:E,2,FALSE)</f>
        <v>1146770</v>
      </c>
      <c r="M23" s="56">
        <f t="shared" si="0"/>
        <v>40943</v>
      </c>
      <c r="N23" s="58">
        <v>0.63541666666666663</v>
      </c>
      <c r="O23" s="58">
        <v>0.63541666666666663</v>
      </c>
      <c r="Q23">
        <f>VLOOKUP(C23,Sheet4!G:I,3,FALSE)</f>
        <v>449993</v>
      </c>
    </row>
    <row r="24" spans="1:17">
      <c r="A24" s="55">
        <v>40943</v>
      </c>
      <c r="B24" s="20" t="s">
        <v>379</v>
      </c>
      <c r="C24" s="21" t="s">
        <v>242</v>
      </c>
      <c r="D24" s="21" t="s">
        <v>229</v>
      </c>
      <c r="E24" s="21" t="s">
        <v>27</v>
      </c>
      <c r="F24" s="21" t="s">
        <v>328</v>
      </c>
      <c r="H24">
        <f>VLOOKUP(E24,Sheet4!$A:$B,2,FALSE)</f>
        <v>1110698</v>
      </c>
      <c r="I24">
        <f>VLOOKUP(F24,Sheet4!$A:$B,2,FALSE)</f>
        <v>5285525</v>
      </c>
      <c r="K24">
        <f>VLOOKUP(D24,Sheet4!D:E,2,FALSE)</f>
        <v>1146768</v>
      </c>
      <c r="M24" s="56">
        <f t="shared" si="0"/>
        <v>40943</v>
      </c>
      <c r="N24" s="58">
        <v>0.63541666666666663</v>
      </c>
      <c r="O24" s="58">
        <v>0.63541666666666663</v>
      </c>
      <c r="Q24">
        <f>VLOOKUP(C24,Sheet4!G:I,3,FALSE)</f>
        <v>1394711</v>
      </c>
    </row>
    <row r="25" spans="1:17">
      <c r="A25" s="55">
        <v>40943</v>
      </c>
      <c r="B25" s="20" t="s">
        <v>379</v>
      </c>
      <c r="C25" s="21" t="s">
        <v>245</v>
      </c>
      <c r="D25" s="21" t="s">
        <v>229</v>
      </c>
      <c r="E25" s="21" t="s">
        <v>29</v>
      </c>
      <c r="F25" s="21" t="s">
        <v>327</v>
      </c>
      <c r="H25">
        <f>VLOOKUP(E25,Sheet4!$A:$B,2,FALSE)</f>
        <v>1110700</v>
      </c>
      <c r="I25">
        <f>VLOOKUP(F25,Sheet4!$A:$B,2,FALSE)</f>
        <v>4489168</v>
      </c>
      <c r="K25">
        <f>VLOOKUP(D25,Sheet4!D:E,2,FALSE)</f>
        <v>1146768</v>
      </c>
      <c r="M25" s="56">
        <f t="shared" si="0"/>
        <v>40943</v>
      </c>
      <c r="N25" s="58">
        <v>0.63541666666666663</v>
      </c>
      <c r="O25" s="58">
        <v>0.63541666666666663</v>
      </c>
      <c r="Q25">
        <f>VLOOKUP(C25,Sheet4!G:I,3,FALSE)</f>
        <v>932580</v>
      </c>
    </row>
    <row r="26" spans="1:17">
      <c r="A26" s="55">
        <v>40943</v>
      </c>
      <c r="B26" s="20" t="s">
        <v>375</v>
      </c>
      <c r="C26" s="21" t="s">
        <v>239</v>
      </c>
      <c r="D26" s="21" t="s">
        <v>233</v>
      </c>
      <c r="E26" s="21" t="s">
        <v>14</v>
      </c>
      <c r="F26" s="21" t="s">
        <v>11</v>
      </c>
      <c r="H26">
        <f>VLOOKUP(E26,Sheet4!$A:$B,2,FALSE)</f>
        <v>1110685</v>
      </c>
      <c r="I26">
        <f>VLOOKUP(F26,Sheet4!$A:$B,2,FALSE)</f>
        <v>1110421</v>
      </c>
      <c r="K26">
        <f>VLOOKUP(D26,Sheet4!D:E,2,FALSE)</f>
        <v>1146770</v>
      </c>
      <c r="M26" s="56">
        <f t="shared" si="0"/>
        <v>40943</v>
      </c>
      <c r="N26" s="58">
        <v>0.6875</v>
      </c>
      <c r="O26" s="58">
        <v>0.6875</v>
      </c>
      <c r="Q26">
        <f>VLOOKUP(C26,Sheet4!G:I,3,FALSE)</f>
        <v>449997</v>
      </c>
    </row>
    <row r="27" spans="1:17">
      <c r="A27" s="55">
        <v>40943</v>
      </c>
      <c r="B27" s="20" t="s">
        <v>375</v>
      </c>
      <c r="C27" s="21" t="s">
        <v>241</v>
      </c>
      <c r="D27" s="21" t="s">
        <v>231</v>
      </c>
      <c r="E27" s="21" t="s">
        <v>25</v>
      </c>
      <c r="F27" s="21" t="s">
        <v>22</v>
      </c>
      <c r="H27">
        <f>VLOOKUP(E27,Sheet4!$A:$B,2,FALSE)</f>
        <v>1110738</v>
      </c>
      <c r="I27">
        <f>VLOOKUP(F27,Sheet4!$A:$B,2,FALSE)</f>
        <v>1110743</v>
      </c>
      <c r="K27">
        <f>VLOOKUP(D27,Sheet4!D:E,2,FALSE)</f>
        <v>1146769</v>
      </c>
      <c r="M27" s="56">
        <f t="shared" si="0"/>
        <v>40943</v>
      </c>
      <c r="N27" s="58">
        <v>0.6875</v>
      </c>
      <c r="O27" s="58">
        <v>0.6875</v>
      </c>
      <c r="Q27">
        <f>VLOOKUP(C27,Sheet4!G:I,3,FALSE)</f>
        <v>452037</v>
      </c>
    </row>
    <row r="28" spans="1:17">
      <c r="A28" s="55">
        <v>40943</v>
      </c>
      <c r="B28" s="20" t="s">
        <v>375</v>
      </c>
      <c r="C28" s="21" t="s">
        <v>243</v>
      </c>
      <c r="D28" s="21" t="s">
        <v>231</v>
      </c>
      <c r="E28" s="21" t="s">
        <v>336</v>
      </c>
      <c r="F28" s="21" t="s">
        <v>24</v>
      </c>
      <c r="H28">
        <f>VLOOKUP(E28,Sheet4!$A:$B,2,FALSE)</f>
        <v>1110733</v>
      </c>
      <c r="I28">
        <f>VLOOKUP(F28,Sheet4!$A:$B,2,FALSE)</f>
        <v>1110739</v>
      </c>
      <c r="K28">
        <f>VLOOKUP(D28,Sheet4!D:E,2,FALSE)</f>
        <v>1146769</v>
      </c>
      <c r="M28" s="56">
        <f t="shared" si="0"/>
        <v>40943</v>
      </c>
      <c r="N28" s="58">
        <v>0.6875</v>
      </c>
      <c r="O28" s="58">
        <v>0.6875</v>
      </c>
      <c r="Q28">
        <f>VLOOKUP(C28,Sheet4!G:I,3,FALSE)</f>
        <v>418888</v>
      </c>
    </row>
    <row r="29" spans="1:17">
      <c r="A29" s="55">
        <v>40943</v>
      </c>
      <c r="B29" s="20" t="s">
        <v>384</v>
      </c>
      <c r="C29" s="21" t="s">
        <v>253</v>
      </c>
      <c r="D29" s="21" t="s">
        <v>235</v>
      </c>
      <c r="E29" s="21" t="s">
        <v>129</v>
      </c>
      <c r="F29" s="21" t="s">
        <v>133</v>
      </c>
      <c r="H29">
        <f>VLOOKUP(E29,Sheet4!$A:$B,2,FALSE)</f>
        <v>1110652</v>
      </c>
      <c r="I29">
        <f>VLOOKUP(F29,Sheet4!$A:$B,2,FALSE)</f>
        <v>1110657</v>
      </c>
      <c r="K29">
        <f>VLOOKUP(D29,Sheet4!D:E,2,FALSE)</f>
        <v>1146771</v>
      </c>
      <c r="M29" s="56">
        <f t="shared" si="0"/>
        <v>40943</v>
      </c>
      <c r="N29" s="58">
        <v>0.73958333333333337</v>
      </c>
      <c r="O29" s="58">
        <v>0.73958333333333337</v>
      </c>
      <c r="Q29">
        <f>VLOOKUP(C29,Sheet4!G:I,3,FALSE)</f>
        <v>450015</v>
      </c>
    </row>
    <row r="30" spans="1:17">
      <c r="A30" s="55">
        <v>40943</v>
      </c>
      <c r="B30" s="20" t="s">
        <v>384</v>
      </c>
      <c r="C30" s="21" t="s">
        <v>236</v>
      </c>
      <c r="D30" s="21" t="s">
        <v>235</v>
      </c>
      <c r="E30" s="21" t="s">
        <v>132</v>
      </c>
      <c r="F30" s="21" t="s">
        <v>128</v>
      </c>
      <c r="H30">
        <f>VLOOKUP(E30,Sheet4!$A:$B,2,FALSE)</f>
        <v>3010481</v>
      </c>
      <c r="I30">
        <f>VLOOKUP(F30,Sheet4!$A:$B,2,FALSE)</f>
        <v>1746588</v>
      </c>
      <c r="K30">
        <f>VLOOKUP(D30,Sheet4!D:E,2,FALSE)</f>
        <v>1146771</v>
      </c>
      <c r="M30" s="56">
        <f t="shared" si="0"/>
        <v>40943</v>
      </c>
      <c r="N30" s="58">
        <v>0.73958333333333337</v>
      </c>
      <c r="O30" s="58">
        <v>0.73958333333333337</v>
      </c>
      <c r="Q30">
        <f>VLOOKUP(C30,Sheet4!G:I,3,FALSE)</f>
        <v>1166508</v>
      </c>
    </row>
    <row r="31" spans="1:17">
      <c r="A31" s="55">
        <v>40943</v>
      </c>
      <c r="B31" s="20" t="s">
        <v>384</v>
      </c>
      <c r="C31" s="21" t="s">
        <v>239</v>
      </c>
      <c r="D31" s="21" t="s">
        <v>233</v>
      </c>
      <c r="E31" s="21" t="s">
        <v>276</v>
      </c>
      <c r="F31" s="21" t="s">
        <v>343</v>
      </c>
      <c r="H31">
        <f>VLOOKUP(E31,Sheet4!$A:$B,2,FALSE)</f>
        <v>1110423</v>
      </c>
      <c r="I31">
        <f>VLOOKUP(F31,Sheet4!$A:$B,2,FALSE)</f>
        <v>1110682</v>
      </c>
      <c r="K31">
        <f>VLOOKUP(D31,Sheet4!D:E,2,FALSE)</f>
        <v>1146770</v>
      </c>
      <c r="M31" s="56">
        <f t="shared" si="0"/>
        <v>40943</v>
      </c>
      <c r="N31" s="58">
        <v>0.73958333333333337</v>
      </c>
      <c r="O31" s="58">
        <v>0.73958333333333337</v>
      </c>
      <c r="Q31">
        <f>VLOOKUP(C31,Sheet4!G:I,3,FALSE)</f>
        <v>449997</v>
      </c>
    </row>
    <row r="32" spans="1:17">
      <c r="A32" s="55">
        <v>40943</v>
      </c>
      <c r="B32" s="20" t="s">
        <v>384</v>
      </c>
      <c r="C32" s="21" t="s">
        <v>273</v>
      </c>
      <c r="D32" s="21" t="s">
        <v>233</v>
      </c>
      <c r="E32" s="21" t="s">
        <v>344</v>
      </c>
      <c r="F32" s="21" t="s">
        <v>409</v>
      </c>
      <c r="H32">
        <f>VLOOKUP(E32,Sheet4!$A:$B,2,FALSE)</f>
        <v>5285506</v>
      </c>
      <c r="I32">
        <f>VLOOKUP(F32,Sheet4!$A:$B,2,FALSE)</f>
        <v>0</v>
      </c>
      <c r="K32">
        <f>VLOOKUP(D32,Sheet4!D:E,2,FALSE)</f>
        <v>1146770</v>
      </c>
      <c r="M32" s="56">
        <f t="shared" si="0"/>
        <v>40943</v>
      </c>
      <c r="N32" s="58">
        <v>0.73958333333333337</v>
      </c>
      <c r="O32" s="58">
        <v>0.73958333333333337</v>
      </c>
      <c r="Q32">
        <f>VLOOKUP(C32,Sheet4!G:I,3,FALSE)</f>
        <v>449993</v>
      </c>
    </row>
    <row r="33" spans="1:17">
      <c r="A33" s="55">
        <v>40943</v>
      </c>
      <c r="B33" s="20" t="s">
        <v>384</v>
      </c>
      <c r="C33" s="21" t="s">
        <v>243</v>
      </c>
      <c r="D33" s="21" t="s">
        <v>231</v>
      </c>
      <c r="E33" s="21" t="s">
        <v>307</v>
      </c>
      <c r="F33" s="21" t="s">
        <v>277</v>
      </c>
      <c r="H33">
        <f>VLOOKUP(E33,Sheet4!$A:$B,2,FALSE)</f>
        <v>4016862</v>
      </c>
      <c r="I33">
        <f>VLOOKUP(F33,Sheet4!$A:$B,2,FALSE)</f>
        <v>2330731</v>
      </c>
      <c r="K33">
        <f>VLOOKUP(D33,Sheet4!D:E,2,FALSE)</f>
        <v>1146769</v>
      </c>
      <c r="M33" s="56">
        <f t="shared" si="0"/>
        <v>40943</v>
      </c>
      <c r="N33" s="58">
        <v>0.73958333333333337</v>
      </c>
      <c r="O33" s="58">
        <v>0.73958333333333337</v>
      </c>
      <c r="Q33">
        <f>VLOOKUP(C33,Sheet4!G:I,3,FALSE)</f>
        <v>418888</v>
      </c>
    </row>
    <row r="34" spans="1:17">
      <c r="A34" s="55">
        <v>40944</v>
      </c>
      <c r="B34" s="20" t="s">
        <v>377</v>
      </c>
      <c r="C34" s="21" t="s">
        <v>253</v>
      </c>
      <c r="D34" s="21" t="s">
        <v>235</v>
      </c>
      <c r="E34" s="21" t="s">
        <v>409</v>
      </c>
      <c r="F34" s="21" t="s">
        <v>409</v>
      </c>
      <c r="H34">
        <f>VLOOKUP(E34,Sheet4!$A:$B,2,FALSE)</f>
        <v>0</v>
      </c>
      <c r="I34">
        <f>VLOOKUP(F34,Sheet4!$A:$B,2,FALSE)</f>
        <v>0</v>
      </c>
      <c r="K34">
        <f>VLOOKUP(D34,Sheet4!D:E,2,FALSE)</f>
        <v>1146771</v>
      </c>
      <c r="M34" s="56">
        <f t="shared" si="0"/>
        <v>40944</v>
      </c>
      <c r="N34" s="58">
        <v>0.54166666666666663</v>
      </c>
      <c r="O34" s="58">
        <v>0.54166666666666663</v>
      </c>
      <c r="Q34">
        <f>VLOOKUP(C34,Sheet4!G:I,3,FALSE)</f>
        <v>450015</v>
      </c>
    </row>
    <row r="35" spans="1:17">
      <c r="A35" s="55">
        <v>40944</v>
      </c>
      <c r="B35" s="20" t="s">
        <v>377</v>
      </c>
      <c r="C35" s="21" t="s">
        <v>236</v>
      </c>
      <c r="D35" s="21" t="s">
        <v>235</v>
      </c>
      <c r="E35" s="21" t="s">
        <v>409</v>
      </c>
      <c r="F35" s="21" t="s">
        <v>409</v>
      </c>
      <c r="H35">
        <f>VLOOKUP(E35,Sheet4!$A:$B,2,FALSE)</f>
        <v>0</v>
      </c>
      <c r="I35">
        <f>VLOOKUP(F35,Sheet4!$A:$B,2,FALSE)</f>
        <v>0</v>
      </c>
      <c r="K35">
        <f>VLOOKUP(D35,Sheet4!D:E,2,FALSE)</f>
        <v>1146771</v>
      </c>
      <c r="M35" s="56">
        <f t="shared" si="0"/>
        <v>40944</v>
      </c>
      <c r="N35" s="58">
        <v>0.54166666666666663</v>
      </c>
      <c r="O35" s="58">
        <v>0.54166666666666663</v>
      </c>
      <c r="Q35">
        <f>VLOOKUP(C35,Sheet4!G:I,3,FALSE)</f>
        <v>1166508</v>
      </c>
    </row>
    <row r="36" spans="1:17">
      <c r="A36" s="55">
        <v>40944</v>
      </c>
      <c r="B36" s="20" t="s">
        <v>377</v>
      </c>
      <c r="C36" s="21" t="s">
        <v>239</v>
      </c>
      <c r="D36" s="21" t="s">
        <v>233</v>
      </c>
      <c r="E36" s="21" t="s">
        <v>409</v>
      </c>
      <c r="F36" s="21" t="s">
        <v>409</v>
      </c>
      <c r="H36">
        <f>VLOOKUP(E36,Sheet4!$A:$B,2,FALSE)</f>
        <v>0</v>
      </c>
      <c r="I36">
        <f>VLOOKUP(F36,Sheet4!$A:$B,2,FALSE)</f>
        <v>0</v>
      </c>
      <c r="K36">
        <f>VLOOKUP(D36,Sheet4!D:E,2,FALSE)</f>
        <v>1146770</v>
      </c>
      <c r="M36" s="56">
        <f t="shared" si="0"/>
        <v>40944</v>
      </c>
      <c r="N36" s="58">
        <v>0.54166666666666663</v>
      </c>
      <c r="O36" s="58">
        <v>0.54166666666666663</v>
      </c>
      <c r="Q36">
        <f>VLOOKUP(C36,Sheet4!G:I,3,FALSE)</f>
        <v>449997</v>
      </c>
    </row>
    <row r="37" spans="1:17">
      <c r="A37" s="55">
        <v>40944</v>
      </c>
      <c r="B37" s="20" t="s">
        <v>377</v>
      </c>
      <c r="C37" s="21" t="s">
        <v>273</v>
      </c>
      <c r="D37" s="21" t="s">
        <v>233</v>
      </c>
      <c r="E37" s="21" t="s">
        <v>409</v>
      </c>
      <c r="F37" s="21" t="s">
        <v>409</v>
      </c>
      <c r="H37">
        <f>VLOOKUP(E37,Sheet4!$A:$B,2,FALSE)</f>
        <v>0</v>
      </c>
      <c r="I37">
        <f>VLOOKUP(F37,Sheet4!$A:$B,2,FALSE)</f>
        <v>0</v>
      </c>
      <c r="K37">
        <f>VLOOKUP(D37,Sheet4!D:E,2,FALSE)</f>
        <v>1146770</v>
      </c>
      <c r="M37" s="56">
        <f t="shared" si="0"/>
        <v>40944</v>
      </c>
      <c r="N37" s="58">
        <v>0.54166666666666663</v>
      </c>
      <c r="O37" s="58">
        <v>0.54166666666666663</v>
      </c>
      <c r="Q37">
        <f>VLOOKUP(C37,Sheet4!G:I,3,FALSE)</f>
        <v>449993</v>
      </c>
    </row>
    <row r="38" spans="1:17">
      <c r="A38" s="55">
        <v>40944</v>
      </c>
      <c r="B38" s="20" t="s">
        <v>377</v>
      </c>
      <c r="C38" s="21" t="s">
        <v>241</v>
      </c>
      <c r="D38" s="21" t="s">
        <v>231</v>
      </c>
      <c r="E38" s="21" t="s">
        <v>337</v>
      </c>
      <c r="F38" s="21" t="s">
        <v>409</v>
      </c>
      <c r="H38">
        <f>VLOOKUP(E38,Sheet4!$A:$B,2,FALSE)</f>
        <v>1746573</v>
      </c>
      <c r="I38">
        <f>VLOOKUP(F38,Sheet4!$A:$B,2,FALSE)</f>
        <v>0</v>
      </c>
      <c r="K38">
        <f>VLOOKUP(D38,Sheet4!D:E,2,FALSE)</f>
        <v>1146769</v>
      </c>
      <c r="M38" s="56">
        <f t="shared" si="0"/>
        <v>40944</v>
      </c>
      <c r="N38" s="58">
        <v>0.54166666666666663</v>
      </c>
      <c r="O38" s="58">
        <v>0.54166666666666663</v>
      </c>
      <c r="Q38">
        <f>VLOOKUP(C38,Sheet4!G:I,3,FALSE)</f>
        <v>452037</v>
      </c>
    </row>
    <row r="39" spans="1:17">
      <c r="A39" s="55">
        <v>40944</v>
      </c>
      <c r="B39" s="20" t="s">
        <v>377</v>
      </c>
      <c r="C39" s="21" t="s">
        <v>243</v>
      </c>
      <c r="D39" s="21" t="s">
        <v>231</v>
      </c>
      <c r="E39" s="21" t="s">
        <v>409</v>
      </c>
      <c r="F39" s="21" t="s">
        <v>409</v>
      </c>
      <c r="H39">
        <f>VLOOKUP(E39,Sheet4!$A:$B,2,FALSE)</f>
        <v>0</v>
      </c>
      <c r="I39">
        <f>VLOOKUP(F39,Sheet4!$A:$B,2,FALSE)</f>
        <v>0</v>
      </c>
      <c r="K39">
        <f>VLOOKUP(D39,Sheet4!D:E,2,FALSE)</f>
        <v>1146769</v>
      </c>
      <c r="M39" s="56">
        <f t="shared" si="0"/>
        <v>40944</v>
      </c>
      <c r="N39" s="58">
        <v>0.54166666666666663</v>
      </c>
      <c r="O39" s="58">
        <v>0.54166666666666663</v>
      </c>
      <c r="Q39">
        <f>VLOOKUP(C39,Sheet4!G:I,3,FALSE)</f>
        <v>418888</v>
      </c>
    </row>
    <row r="40" spans="1:17">
      <c r="A40" s="55">
        <v>40944</v>
      </c>
      <c r="B40" s="20" t="s">
        <v>381</v>
      </c>
      <c r="C40" s="21" t="s">
        <v>242</v>
      </c>
      <c r="D40" s="21" t="s">
        <v>229</v>
      </c>
      <c r="E40" s="21" t="s">
        <v>409</v>
      </c>
      <c r="F40" s="21" t="s">
        <v>409</v>
      </c>
      <c r="H40">
        <f>VLOOKUP(E40,Sheet4!$A:$B,2,FALSE)</f>
        <v>0</v>
      </c>
      <c r="I40">
        <f>VLOOKUP(F40,Sheet4!$A:$B,2,FALSE)</f>
        <v>0</v>
      </c>
      <c r="K40">
        <f>VLOOKUP(D40,Sheet4!D:E,2,FALSE)</f>
        <v>1146768</v>
      </c>
      <c r="M40" s="56">
        <f t="shared" si="0"/>
        <v>40944</v>
      </c>
      <c r="N40" s="58">
        <v>0.59375</v>
      </c>
      <c r="O40" s="58">
        <v>0.59375</v>
      </c>
      <c r="Q40">
        <f>VLOOKUP(C40,Sheet4!G:I,3,FALSE)</f>
        <v>1394711</v>
      </c>
    </row>
    <row r="41" spans="1:17">
      <c r="A41" s="55">
        <v>40944</v>
      </c>
      <c r="B41" s="20" t="s">
        <v>381</v>
      </c>
      <c r="C41" s="21" t="s">
        <v>245</v>
      </c>
      <c r="D41" s="21" t="s">
        <v>229</v>
      </c>
      <c r="E41" s="21" t="s">
        <v>409</v>
      </c>
      <c r="F41" s="21" t="s">
        <v>409</v>
      </c>
      <c r="H41">
        <f>VLOOKUP(E41,Sheet4!$A:$B,2,FALSE)</f>
        <v>0</v>
      </c>
      <c r="I41">
        <f>VLOOKUP(F41,Sheet4!$A:$B,2,FALSE)</f>
        <v>0</v>
      </c>
      <c r="K41">
        <f>VLOOKUP(D41,Sheet4!D:E,2,FALSE)</f>
        <v>1146768</v>
      </c>
      <c r="M41" s="56">
        <f t="shared" si="0"/>
        <v>40944</v>
      </c>
      <c r="N41" s="58">
        <v>0.59375</v>
      </c>
      <c r="O41" s="58">
        <v>0.59375</v>
      </c>
      <c r="Q41">
        <f>VLOOKUP(C41,Sheet4!G:I,3,FALSE)</f>
        <v>932580</v>
      </c>
    </row>
    <row r="42" spans="1:17">
      <c r="A42" s="55">
        <v>40944</v>
      </c>
      <c r="B42" s="20" t="s">
        <v>376</v>
      </c>
      <c r="C42" s="21" t="s">
        <v>253</v>
      </c>
      <c r="D42" s="21" t="s">
        <v>235</v>
      </c>
      <c r="E42" s="21" t="s">
        <v>409</v>
      </c>
      <c r="F42" s="21" t="s">
        <v>409</v>
      </c>
      <c r="H42">
        <f>VLOOKUP(E42,Sheet4!$A:$B,2,FALSE)</f>
        <v>0</v>
      </c>
      <c r="I42">
        <f>VLOOKUP(F42,Sheet4!$A:$B,2,FALSE)</f>
        <v>0</v>
      </c>
      <c r="K42">
        <f>VLOOKUP(D42,Sheet4!D:E,2,FALSE)</f>
        <v>1146771</v>
      </c>
      <c r="M42" s="56">
        <f t="shared" si="0"/>
        <v>40944</v>
      </c>
      <c r="N42" s="58">
        <v>0.64583333333333337</v>
      </c>
      <c r="O42" s="58">
        <v>0.64583333333333337</v>
      </c>
      <c r="Q42">
        <f>VLOOKUP(C42,Sheet4!G:I,3,FALSE)</f>
        <v>450015</v>
      </c>
    </row>
    <row r="43" spans="1:17">
      <c r="A43" s="55">
        <v>40944</v>
      </c>
      <c r="B43" s="20" t="s">
        <v>376</v>
      </c>
      <c r="C43" s="21" t="s">
        <v>236</v>
      </c>
      <c r="D43" s="21" t="s">
        <v>235</v>
      </c>
      <c r="E43" s="21" t="s">
        <v>409</v>
      </c>
      <c r="F43" s="21" t="s">
        <v>409</v>
      </c>
      <c r="H43">
        <f>VLOOKUP(E43,Sheet4!$A:$B,2,FALSE)</f>
        <v>0</v>
      </c>
      <c r="I43">
        <f>VLOOKUP(F43,Sheet4!$A:$B,2,FALSE)</f>
        <v>0</v>
      </c>
      <c r="K43">
        <f>VLOOKUP(D43,Sheet4!D:E,2,FALSE)</f>
        <v>1146771</v>
      </c>
      <c r="M43" s="56">
        <f t="shared" si="0"/>
        <v>40944</v>
      </c>
      <c r="N43" s="58">
        <v>0.64583333333333337</v>
      </c>
      <c r="O43" s="58">
        <v>0.64583333333333337</v>
      </c>
      <c r="Q43">
        <f>VLOOKUP(C43,Sheet4!G:I,3,FALSE)</f>
        <v>1166508</v>
      </c>
    </row>
    <row r="44" spans="1:17">
      <c r="A44" s="55">
        <v>40944</v>
      </c>
      <c r="B44" s="20" t="s">
        <v>376</v>
      </c>
      <c r="C44" s="21" t="s">
        <v>239</v>
      </c>
      <c r="D44" s="21" t="s">
        <v>233</v>
      </c>
      <c r="E44" s="21" t="s">
        <v>409</v>
      </c>
      <c r="F44" s="21" t="s">
        <v>409</v>
      </c>
      <c r="H44">
        <f>VLOOKUP(E44,Sheet4!$A:$B,2,FALSE)</f>
        <v>0</v>
      </c>
      <c r="I44">
        <f>VLOOKUP(F44,Sheet4!$A:$B,2,FALSE)</f>
        <v>0</v>
      </c>
      <c r="K44">
        <f>VLOOKUP(D44,Sheet4!D:E,2,FALSE)</f>
        <v>1146770</v>
      </c>
      <c r="M44" s="56">
        <f t="shared" si="0"/>
        <v>40944</v>
      </c>
      <c r="N44" s="58">
        <v>0.64583333333333337</v>
      </c>
      <c r="O44" s="58">
        <v>0.64583333333333337</v>
      </c>
      <c r="Q44">
        <f>VLOOKUP(C44,Sheet4!G:I,3,FALSE)</f>
        <v>449997</v>
      </c>
    </row>
    <row r="45" spans="1:17">
      <c r="A45" s="55">
        <v>40944</v>
      </c>
      <c r="B45" s="20" t="s">
        <v>376</v>
      </c>
      <c r="C45" s="21" t="s">
        <v>273</v>
      </c>
      <c r="D45" s="21" t="s">
        <v>233</v>
      </c>
      <c r="E45" s="21" t="s">
        <v>409</v>
      </c>
      <c r="F45" s="21" t="s">
        <v>409</v>
      </c>
      <c r="H45">
        <f>VLOOKUP(E45,Sheet4!$A:$B,2,FALSE)</f>
        <v>0</v>
      </c>
      <c r="I45">
        <f>VLOOKUP(F45,Sheet4!$A:$B,2,FALSE)</f>
        <v>0</v>
      </c>
      <c r="K45">
        <f>VLOOKUP(D45,Sheet4!D:E,2,FALSE)</f>
        <v>1146770</v>
      </c>
      <c r="M45" s="56">
        <f t="shared" si="0"/>
        <v>40944</v>
      </c>
      <c r="N45" s="58">
        <v>0.64583333333333337</v>
      </c>
      <c r="O45" s="58">
        <v>0.64583333333333337</v>
      </c>
      <c r="Q45">
        <f>VLOOKUP(C45,Sheet4!G:I,3,FALSE)</f>
        <v>449993</v>
      </c>
    </row>
    <row r="46" spans="1:17">
      <c r="A46" s="55">
        <v>40944</v>
      </c>
      <c r="B46" s="20" t="s">
        <v>376</v>
      </c>
      <c r="C46" s="21" t="s">
        <v>241</v>
      </c>
      <c r="D46" s="21" t="s">
        <v>231</v>
      </c>
      <c r="E46" s="21" t="s">
        <v>409</v>
      </c>
      <c r="F46" s="21" t="s">
        <v>20</v>
      </c>
      <c r="H46">
        <f>VLOOKUP(E46,Sheet4!$A:$B,2,FALSE)</f>
        <v>0</v>
      </c>
      <c r="I46">
        <f>VLOOKUP(F46,Sheet4!$A:$B,2,FALSE)</f>
        <v>1110737</v>
      </c>
      <c r="K46">
        <f>VLOOKUP(D46,Sheet4!D:E,2,FALSE)</f>
        <v>1146769</v>
      </c>
      <c r="M46" s="56">
        <f t="shared" si="0"/>
        <v>40944</v>
      </c>
      <c r="N46" s="58">
        <v>0.64583333333333337</v>
      </c>
      <c r="O46" s="58">
        <v>0.64583333333333337</v>
      </c>
      <c r="Q46">
        <f>VLOOKUP(C46,Sheet4!G:I,3,FALSE)</f>
        <v>452037</v>
      </c>
    </row>
    <row r="47" spans="1:17">
      <c r="A47" s="55">
        <v>40944</v>
      </c>
      <c r="B47" s="20" t="s">
        <v>376</v>
      </c>
      <c r="C47" s="21" t="s">
        <v>243</v>
      </c>
      <c r="D47" s="21" t="s">
        <v>231</v>
      </c>
      <c r="E47" s="21" t="s">
        <v>409</v>
      </c>
      <c r="F47" s="21" t="s">
        <v>18</v>
      </c>
      <c r="H47">
        <f>VLOOKUP(E47,Sheet4!$A:$B,2,FALSE)</f>
        <v>0</v>
      </c>
      <c r="I47">
        <f>VLOOKUP(F47,Sheet4!$A:$B,2,FALSE)</f>
        <v>1110730</v>
      </c>
      <c r="K47">
        <f>VLOOKUP(D47,Sheet4!D:E,2,FALSE)</f>
        <v>1146769</v>
      </c>
      <c r="M47" s="56">
        <f t="shared" si="0"/>
        <v>40944</v>
      </c>
      <c r="N47" s="58">
        <v>0.64583333333333337</v>
      </c>
      <c r="O47" s="58">
        <v>0.64583333333333337</v>
      </c>
      <c r="Q47">
        <f>VLOOKUP(C47,Sheet4!G:I,3,FALSE)</f>
        <v>418888</v>
      </c>
    </row>
    <row r="48" spans="1:17">
      <c r="A48" s="55">
        <v>40944</v>
      </c>
      <c r="B48" s="20" t="s">
        <v>380</v>
      </c>
      <c r="C48" s="21" t="s">
        <v>242</v>
      </c>
      <c r="D48" s="21" t="s">
        <v>229</v>
      </c>
      <c r="E48" s="21" t="s">
        <v>30</v>
      </c>
      <c r="F48" s="21" t="s">
        <v>409</v>
      </c>
      <c r="H48">
        <f>VLOOKUP(E48,Sheet4!$A:$B,2,FALSE)</f>
        <v>1110711</v>
      </c>
      <c r="I48">
        <f>VLOOKUP(F48,Sheet4!$A:$B,2,FALSE)</f>
        <v>0</v>
      </c>
      <c r="K48">
        <f>VLOOKUP(D48,Sheet4!D:E,2,FALSE)</f>
        <v>1146768</v>
      </c>
      <c r="M48" s="56">
        <f t="shared" si="0"/>
        <v>40944</v>
      </c>
      <c r="N48" s="58">
        <v>0.69791666666666663</v>
      </c>
      <c r="O48" s="58">
        <v>0.69791666666666663</v>
      </c>
      <c r="Q48">
        <f>VLOOKUP(C48,Sheet4!G:I,3,FALSE)</f>
        <v>1394711</v>
      </c>
    </row>
    <row r="49" spans="1:17">
      <c r="A49" s="55">
        <v>40944</v>
      </c>
      <c r="B49" s="20" t="s">
        <v>380</v>
      </c>
      <c r="C49" s="21" t="s">
        <v>245</v>
      </c>
      <c r="D49" s="21" t="s">
        <v>229</v>
      </c>
      <c r="E49" s="21" t="s">
        <v>409</v>
      </c>
      <c r="F49" s="21" t="s">
        <v>258</v>
      </c>
      <c r="H49">
        <f>VLOOKUP(E49,Sheet4!$A:$B,2,FALSE)</f>
        <v>0</v>
      </c>
      <c r="I49">
        <f>VLOOKUP(F49,Sheet4!$A:$B,2,FALSE)</f>
        <v>4489167</v>
      </c>
      <c r="K49">
        <f>VLOOKUP(D49,Sheet4!D:E,2,FALSE)</f>
        <v>1146768</v>
      </c>
      <c r="M49" s="56">
        <f t="shared" si="0"/>
        <v>40944</v>
      </c>
      <c r="N49" s="58">
        <v>0.69791666666666663</v>
      </c>
      <c r="O49" s="58">
        <v>0.69791666666666663</v>
      </c>
      <c r="Q49">
        <f>VLOOKUP(C49,Sheet4!G:I,3,FALSE)</f>
        <v>932580</v>
      </c>
    </row>
    <row r="50" spans="1:17">
      <c r="A50" s="55">
        <v>40947</v>
      </c>
      <c r="B50" s="20" t="s">
        <v>382</v>
      </c>
      <c r="C50" s="21" t="s">
        <v>253</v>
      </c>
      <c r="D50" s="21" t="s">
        <v>235</v>
      </c>
      <c r="E50" s="21" t="s">
        <v>409</v>
      </c>
      <c r="F50" s="21" t="s">
        <v>409</v>
      </c>
      <c r="H50">
        <f>VLOOKUP(E50,Sheet4!$A:$B,2,FALSE)</f>
        <v>0</v>
      </c>
      <c r="I50">
        <f>VLOOKUP(F50,Sheet4!$A:$B,2,FALSE)</f>
        <v>0</v>
      </c>
      <c r="K50">
        <f>VLOOKUP(D50,Sheet4!D:E,2,FALSE)</f>
        <v>1146771</v>
      </c>
      <c r="M50" s="56">
        <f t="shared" si="0"/>
        <v>40947</v>
      </c>
      <c r="N50" s="58">
        <v>0.77083333333333337</v>
      </c>
      <c r="O50" s="58">
        <v>0.77083333333333337</v>
      </c>
      <c r="Q50">
        <f>VLOOKUP(C50,Sheet4!G:I,3,FALSE)</f>
        <v>450015</v>
      </c>
    </row>
    <row r="51" spans="1:17">
      <c r="A51" s="55">
        <v>40947</v>
      </c>
      <c r="B51" s="20" t="s">
        <v>382</v>
      </c>
      <c r="C51" s="21" t="s">
        <v>236</v>
      </c>
      <c r="D51" s="21" t="s">
        <v>235</v>
      </c>
      <c r="E51" s="21" t="s">
        <v>409</v>
      </c>
      <c r="F51" s="21" t="s">
        <v>409</v>
      </c>
      <c r="H51">
        <f>VLOOKUP(E51,Sheet4!$A:$B,2,FALSE)</f>
        <v>0</v>
      </c>
      <c r="I51">
        <f>VLOOKUP(F51,Sheet4!$A:$B,2,FALSE)</f>
        <v>0</v>
      </c>
      <c r="K51">
        <f>VLOOKUP(D51,Sheet4!D:E,2,FALSE)</f>
        <v>1146771</v>
      </c>
      <c r="M51" s="56">
        <f t="shared" si="0"/>
        <v>40947</v>
      </c>
      <c r="N51" s="58">
        <v>0.77083333333333337</v>
      </c>
      <c r="O51" s="58">
        <v>0.77083333333333337</v>
      </c>
      <c r="Q51">
        <f>VLOOKUP(C51,Sheet4!G:I,3,FALSE)</f>
        <v>1166508</v>
      </c>
    </row>
    <row r="52" spans="1:17">
      <c r="A52" s="55">
        <v>40947</v>
      </c>
      <c r="B52" s="20" t="s">
        <v>382</v>
      </c>
      <c r="C52" s="21" t="s">
        <v>239</v>
      </c>
      <c r="D52" s="21" t="s">
        <v>233</v>
      </c>
      <c r="E52" s="21" t="s">
        <v>409</v>
      </c>
      <c r="F52" s="21" t="s">
        <v>409</v>
      </c>
      <c r="H52">
        <f>VLOOKUP(E52,Sheet4!$A:$B,2,FALSE)</f>
        <v>0</v>
      </c>
      <c r="I52">
        <f>VLOOKUP(F52,Sheet4!$A:$B,2,FALSE)</f>
        <v>0</v>
      </c>
      <c r="K52">
        <f>VLOOKUP(D52,Sheet4!D:E,2,FALSE)</f>
        <v>1146770</v>
      </c>
      <c r="M52" s="56">
        <f t="shared" si="0"/>
        <v>40947</v>
      </c>
      <c r="N52" s="58">
        <v>0.77083333333333337</v>
      </c>
      <c r="O52" s="58">
        <v>0.77083333333333337</v>
      </c>
      <c r="Q52">
        <f>VLOOKUP(C52,Sheet4!G:I,3,FALSE)</f>
        <v>449997</v>
      </c>
    </row>
    <row r="53" spans="1:17">
      <c r="A53" s="55">
        <v>40947</v>
      </c>
      <c r="B53" s="20" t="s">
        <v>382</v>
      </c>
      <c r="C53" s="21" t="s">
        <v>273</v>
      </c>
      <c r="D53" s="21" t="s">
        <v>233</v>
      </c>
      <c r="E53" s="21" t="s">
        <v>409</v>
      </c>
      <c r="F53" s="21" t="s">
        <v>409</v>
      </c>
      <c r="H53">
        <f>VLOOKUP(E53,Sheet4!$A:$B,2,FALSE)</f>
        <v>0</v>
      </c>
      <c r="I53">
        <f>VLOOKUP(F53,Sheet4!$A:$B,2,FALSE)</f>
        <v>0</v>
      </c>
      <c r="K53">
        <f>VLOOKUP(D53,Sheet4!D:E,2,FALSE)</f>
        <v>1146770</v>
      </c>
      <c r="M53" s="56">
        <f t="shared" si="0"/>
        <v>40947</v>
      </c>
      <c r="N53" s="58">
        <v>0.77083333333333337</v>
      </c>
      <c r="O53" s="58">
        <v>0.77083333333333337</v>
      </c>
      <c r="Q53">
        <f>VLOOKUP(C53,Sheet4!G:I,3,FALSE)</f>
        <v>449993</v>
      </c>
    </row>
    <row r="54" spans="1:17">
      <c r="A54" s="55">
        <v>40947</v>
      </c>
      <c r="B54" s="20" t="s">
        <v>382</v>
      </c>
      <c r="C54" s="21" t="s">
        <v>241</v>
      </c>
      <c r="D54" s="21" t="s">
        <v>231</v>
      </c>
      <c r="E54" s="21" t="s">
        <v>409</v>
      </c>
      <c r="F54" s="21" t="s">
        <v>409</v>
      </c>
      <c r="H54">
        <f>VLOOKUP(E54,Sheet4!$A:$B,2,FALSE)</f>
        <v>0</v>
      </c>
      <c r="I54">
        <f>VLOOKUP(F54,Sheet4!$A:$B,2,FALSE)</f>
        <v>0</v>
      </c>
      <c r="K54">
        <f>VLOOKUP(D54,Sheet4!D:E,2,FALSE)</f>
        <v>1146769</v>
      </c>
      <c r="M54" s="56">
        <f t="shared" si="0"/>
        <v>40947</v>
      </c>
      <c r="N54" s="58">
        <v>0.77083333333333337</v>
      </c>
      <c r="O54" s="58">
        <v>0.77083333333333337</v>
      </c>
      <c r="Q54">
        <f>VLOOKUP(C54,Sheet4!G:I,3,FALSE)</f>
        <v>452037</v>
      </c>
    </row>
    <row r="55" spans="1:17">
      <c r="A55" s="55">
        <v>40947</v>
      </c>
      <c r="B55" s="20" t="s">
        <v>382</v>
      </c>
      <c r="C55" s="21" t="s">
        <v>243</v>
      </c>
      <c r="D55" s="21" t="s">
        <v>231</v>
      </c>
      <c r="E55" s="21" t="s">
        <v>409</v>
      </c>
      <c r="F55" s="21" t="s">
        <v>409</v>
      </c>
      <c r="H55">
        <f>VLOOKUP(E55,Sheet4!$A:$B,2,FALSE)</f>
        <v>0</v>
      </c>
      <c r="I55">
        <f>VLOOKUP(F55,Sheet4!$A:$B,2,FALSE)</f>
        <v>0</v>
      </c>
      <c r="K55">
        <f>VLOOKUP(D55,Sheet4!D:E,2,FALSE)</f>
        <v>1146769</v>
      </c>
      <c r="M55" s="56">
        <f t="shared" si="0"/>
        <v>40947</v>
      </c>
      <c r="N55" s="58">
        <v>0.77083333333333337</v>
      </c>
      <c r="O55" s="58">
        <v>0.77083333333333337</v>
      </c>
      <c r="Q55">
        <f>VLOOKUP(C55,Sheet4!G:I,3,FALSE)</f>
        <v>418888</v>
      </c>
    </row>
    <row r="56" spans="1:17">
      <c r="A56" s="55">
        <v>40947</v>
      </c>
      <c r="B56" s="20" t="s">
        <v>382</v>
      </c>
      <c r="C56" s="21" t="s">
        <v>242</v>
      </c>
      <c r="D56" s="21" t="s">
        <v>229</v>
      </c>
      <c r="E56" s="21" t="s">
        <v>409</v>
      </c>
      <c r="F56" s="21" t="s">
        <v>409</v>
      </c>
      <c r="H56">
        <f>VLOOKUP(E56,Sheet4!$A:$B,2,FALSE)</f>
        <v>0</v>
      </c>
      <c r="I56">
        <f>VLOOKUP(F56,Sheet4!$A:$B,2,FALSE)</f>
        <v>0</v>
      </c>
      <c r="K56">
        <f>VLOOKUP(D56,Sheet4!D:E,2,FALSE)</f>
        <v>1146768</v>
      </c>
      <c r="M56" s="56">
        <f t="shared" si="0"/>
        <v>40947</v>
      </c>
      <c r="N56" s="58">
        <v>0.77083333333333337</v>
      </c>
      <c r="O56" s="58">
        <v>0.77083333333333337</v>
      </c>
      <c r="Q56">
        <f>VLOOKUP(C56,Sheet4!G:I,3,FALSE)</f>
        <v>1394711</v>
      </c>
    </row>
    <row r="57" spans="1:17">
      <c r="A57" s="55">
        <v>40947</v>
      </c>
      <c r="B57" s="20" t="s">
        <v>382</v>
      </c>
      <c r="C57" s="21" t="s">
        <v>245</v>
      </c>
      <c r="D57" s="21" t="s">
        <v>229</v>
      </c>
      <c r="E57" s="21" t="s">
        <v>409</v>
      </c>
      <c r="F57" s="21" t="s">
        <v>409</v>
      </c>
      <c r="H57">
        <f>VLOOKUP(E57,Sheet4!$A:$B,2,FALSE)</f>
        <v>0</v>
      </c>
      <c r="I57">
        <f>VLOOKUP(F57,Sheet4!$A:$B,2,FALSE)</f>
        <v>0</v>
      </c>
      <c r="K57">
        <f>VLOOKUP(D57,Sheet4!D:E,2,FALSE)</f>
        <v>1146768</v>
      </c>
      <c r="M57" s="56">
        <f t="shared" si="0"/>
        <v>40947</v>
      </c>
      <c r="N57" s="58">
        <v>0.77083333333333337</v>
      </c>
      <c r="O57" s="58">
        <v>0.77083333333333337</v>
      </c>
      <c r="Q57">
        <f>VLOOKUP(C57,Sheet4!G:I,3,FALSE)</f>
        <v>932580</v>
      </c>
    </row>
    <row r="58" spans="1:17">
      <c r="A58" s="55">
        <v>40950</v>
      </c>
      <c r="B58" s="20" t="s">
        <v>388</v>
      </c>
      <c r="C58" s="21" t="s">
        <v>272</v>
      </c>
      <c r="D58" s="21" t="s">
        <v>235</v>
      </c>
      <c r="E58" s="21" t="s">
        <v>409</v>
      </c>
      <c r="F58" s="21" t="s">
        <v>409</v>
      </c>
      <c r="H58">
        <f>VLOOKUP(E58,Sheet4!$A:$B,2,FALSE)</f>
        <v>0</v>
      </c>
      <c r="I58">
        <f>VLOOKUP(F58,Sheet4!$A:$B,2,FALSE)</f>
        <v>0</v>
      </c>
      <c r="K58">
        <f>VLOOKUP(D58,Sheet4!D:E,2,FALSE)</f>
        <v>1146771</v>
      </c>
      <c r="M58" s="56">
        <f t="shared" si="0"/>
        <v>40950</v>
      </c>
      <c r="N58" s="58">
        <v>0.41666666666666669</v>
      </c>
      <c r="O58" s="58">
        <v>0.41666666666666669</v>
      </c>
      <c r="Q58">
        <f>VLOOKUP(C58,Sheet4!G:I,3,FALSE)</f>
        <v>703290</v>
      </c>
    </row>
    <row r="59" spans="1:17">
      <c r="A59" s="55">
        <v>40950</v>
      </c>
      <c r="B59" s="20" t="s">
        <v>386</v>
      </c>
      <c r="C59" s="21" t="s">
        <v>272</v>
      </c>
      <c r="D59" s="21" t="s">
        <v>233</v>
      </c>
      <c r="E59" s="21" t="s">
        <v>409</v>
      </c>
      <c r="F59" s="21" t="s">
        <v>409</v>
      </c>
      <c r="H59">
        <f>VLOOKUP(E59,Sheet4!$A:$B,2,FALSE)</f>
        <v>0</v>
      </c>
      <c r="I59">
        <f>VLOOKUP(F59,Sheet4!$A:$B,2,FALSE)</f>
        <v>0</v>
      </c>
      <c r="K59">
        <f>VLOOKUP(D59,Sheet4!D:E,2,FALSE)</f>
        <v>1146770</v>
      </c>
      <c r="M59" s="56">
        <f t="shared" si="0"/>
        <v>40950</v>
      </c>
      <c r="N59" s="58">
        <v>0.52083333333333337</v>
      </c>
      <c r="O59" s="58">
        <v>0.52083333333333337</v>
      </c>
      <c r="Q59">
        <f>VLOOKUP(C59,Sheet4!G:I,3,FALSE)</f>
        <v>703290</v>
      </c>
    </row>
    <row r="60" spans="1:17">
      <c r="A60" s="55">
        <v>40950</v>
      </c>
      <c r="B60" s="20" t="s">
        <v>385</v>
      </c>
      <c r="C60" s="21" t="s">
        <v>272</v>
      </c>
      <c r="D60" s="21" t="s">
        <v>231</v>
      </c>
      <c r="E60" s="21" t="s">
        <v>409</v>
      </c>
      <c r="F60" s="21" t="s">
        <v>409</v>
      </c>
      <c r="H60">
        <f>VLOOKUP(E60,Sheet4!$A:$B,2,FALSE)</f>
        <v>0</v>
      </c>
      <c r="I60">
        <f>VLOOKUP(F60,Sheet4!$A:$B,2,FALSE)</f>
        <v>0</v>
      </c>
      <c r="K60">
        <f>VLOOKUP(D60,Sheet4!D:E,2,FALSE)</f>
        <v>1146769</v>
      </c>
      <c r="M60" s="56">
        <f t="shared" si="0"/>
        <v>40950</v>
      </c>
      <c r="N60" s="58">
        <v>0.625</v>
      </c>
      <c r="O60" s="58">
        <v>0.625</v>
      </c>
      <c r="Q60">
        <f>VLOOKUP(C60,Sheet4!G:I,3,FALSE)</f>
        <v>703290</v>
      </c>
    </row>
    <row r="61" spans="1:17">
      <c r="A61" s="55">
        <v>40950</v>
      </c>
      <c r="B61" s="20" t="s">
        <v>391</v>
      </c>
      <c r="C61" s="21" t="s">
        <v>272</v>
      </c>
      <c r="D61" s="21" t="s">
        <v>229</v>
      </c>
      <c r="E61" s="21" t="s">
        <v>409</v>
      </c>
      <c r="F61" s="21" t="s">
        <v>409</v>
      </c>
      <c r="H61">
        <f>VLOOKUP(E61,Sheet4!$A:$B,2,FALSE)</f>
        <v>0</v>
      </c>
      <c r="I61">
        <f>VLOOKUP(F61,Sheet4!$A:$B,2,FALSE)</f>
        <v>0</v>
      </c>
      <c r="K61">
        <f>VLOOKUP(D61,Sheet4!D:E,2,FALSE)</f>
        <v>1146768</v>
      </c>
      <c r="M61" s="56">
        <f t="shared" si="0"/>
        <v>40950</v>
      </c>
      <c r="N61" s="58">
        <v>0.72916666666666663</v>
      </c>
      <c r="O61" s="58">
        <v>0.72916666666666663</v>
      </c>
      <c r="Q61">
        <f>VLOOKUP(C61,Sheet4!G:I,3,FALSE)</f>
        <v>703290</v>
      </c>
    </row>
  </sheetData>
  <sortState ref="A2:F61">
    <sortCondition ref="A2:A61"/>
    <sortCondition ref="B2:B61"/>
  </sortState>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I109"/>
  <sheetViews>
    <sheetView workbookViewId="0">
      <selection activeCell="G1" sqref="G1:I15"/>
    </sheetView>
  </sheetViews>
  <sheetFormatPr defaultRowHeight="13.2"/>
  <cols>
    <col min="8" max="8" width="37.88671875" customWidth="1"/>
  </cols>
  <sheetData>
    <row r="1" spans="1:9">
      <c r="A1" s="53" t="s">
        <v>409</v>
      </c>
      <c r="B1" s="53">
        <v>0</v>
      </c>
      <c r="D1" s="53" t="s">
        <v>228</v>
      </c>
      <c r="E1" s="53">
        <v>1146787</v>
      </c>
      <c r="G1" t="s">
        <v>253</v>
      </c>
      <c r="H1" s="53" t="s">
        <v>410</v>
      </c>
      <c r="I1" s="53">
        <v>450015</v>
      </c>
    </row>
    <row r="2" spans="1:9">
      <c r="A2" s="53" t="s">
        <v>200</v>
      </c>
      <c r="B2" s="53">
        <v>1121003</v>
      </c>
      <c r="D2" s="53" t="s">
        <v>230</v>
      </c>
      <c r="E2" s="53">
        <v>1146788</v>
      </c>
      <c r="G2" t="s">
        <v>411</v>
      </c>
      <c r="H2" s="53" t="s">
        <v>412</v>
      </c>
      <c r="I2" s="53">
        <v>1433094</v>
      </c>
    </row>
    <row r="3" spans="1:9">
      <c r="A3" s="53" t="s">
        <v>283</v>
      </c>
      <c r="B3" s="53">
        <v>1110214</v>
      </c>
      <c r="D3" s="53" t="s">
        <v>232</v>
      </c>
      <c r="E3" s="53">
        <v>1146789</v>
      </c>
      <c r="G3" t="s">
        <v>244</v>
      </c>
      <c r="H3" s="53" t="s">
        <v>413</v>
      </c>
      <c r="I3" s="53">
        <v>449994</v>
      </c>
    </row>
    <row r="4" spans="1:9">
      <c r="A4" s="53" t="s">
        <v>201</v>
      </c>
      <c r="B4" s="53">
        <v>1121004</v>
      </c>
      <c r="D4" s="53" t="s">
        <v>234</v>
      </c>
      <c r="E4" s="53">
        <v>1146790</v>
      </c>
      <c r="G4" t="s">
        <v>273</v>
      </c>
      <c r="H4" s="53" t="s">
        <v>414</v>
      </c>
      <c r="I4" s="53">
        <v>449993</v>
      </c>
    </row>
    <row r="5" spans="1:9">
      <c r="A5" s="53" t="s">
        <v>209</v>
      </c>
      <c r="B5" s="53">
        <v>3010491</v>
      </c>
      <c r="G5" t="s">
        <v>242</v>
      </c>
      <c r="H5" s="53" t="s">
        <v>415</v>
      </c>
      <c r="I5" s="53">
        <v>1394711</v>
      </c>
    </row>
    <row r="6" spans="1:9">
      <c r="A6" s="53" t="s">
        <v>202</v>
      </c>
      <c r="B6" s="53">
        <v>1121014</v>
      </c>
      <c r="G6" t="s">
        <v>416</v>
      </c>
      <c r="H6" s="53" t="s">
        <v>417</v>
      </c>
      <c r="I6" s="53">
        <v>449991</v>
      </c>
    </row>
    <row r="7" spans="1:9">
      <c r="A7" s="53" t="s">
        <v>256</v>
      </c>
      <c r="B7" s="53">
        <v>3010499</v>
      </c>
      <c r="G7" t="s">
        <v>239</v>
      </c>
      <c r="H7" s="53" t="s">
        <v>418</v>
      </c>
      <c r="I7" s="53">
        <v>449997</v>
      </c>
    </row>
    <row r="8" spans="1:9">
      <c r="A8" s="53" t="s">
        <v>203</v>
      </c>
      <c r="B8" s="53">
        <v>1121015</v>
      </c>
      <c r="G8" t="s">
        <v>284</v>
      </c>
      <c r="H8" s="53" t="s">
        <v>419</v>
      </c>
      <c r="I8" s="53">
        <v>1534495</v>
      </c>
    </row>
    <row r="9" spans="1:9">
      <c r="A9" s="53" t="s">
        <v>210</v>
      </c>
      <c r="B9" s="53">
        <v>1121008</v>
      </c>
      <c r="G9" t="s">
        <v>369</v>
      </c>
      <c r="H9" s="53" t="s">
        <v>420</v>
      </c>
      <c r="I9" s="53">
        <v>450006</v>
      </c>
    </row>
    <row r="10" spans="1:9">
      <c r="A10" s="53" t="s">
        <v>306</v>
      </c>
      <c r="B10" s="53">
        <v>1740852</v>
      </c>
      <c r="G10" t="s">
        <v>236</v>
      </c>
      <c r="H10" s="53" t="s">
        <v>421</v>
      </c>
      <c r="I10" s="53">
        <v>1166508</v>
      </c>
    </row>
    <row r="11" spans="1:9">
      <c r="A11" s="53" t="s">
        <v>204</v>
      </c>
      <c r="B11" s="53">
        <v>3010519</v>
      </c>
      <c r="G11" t="s">
        <v>241</v>
      </c>
      <c r="H11" s="53" t="s">
        <v>422</v>
      </c>
      <c r="I11" s="53">
        <v>452037</v>
      </c>
    </row>
    <row r="12" spans="1:9">
      <c r="A12" s="53" t="s">
        <v>254</v>
      </c>
      <c r="B12" s="53">
        <v>4489136</v>
      </c>
      <c r="G12" t="s">
        <v>243</v>
      </c>
      <c r="H12" s="53" t="s">
        <v>423</v>
      </c>
      <c r="I12" s="53">
        <v>418888</v>
      </c>
    </row>
    <row r="13" spans="1:9">
      <c r="A13" s="53" t="s">
        <v>205</v>
      </c>
      <c r="B13" s="53">
        <v>1121021</v>
      </c>
      <c r="G13" t="s">
        <v>245</v>
      </c>
      <c r="H13" s="53" t="s">
        <v>424</v>
      </c>
      <c r="I13" s="53">
        <v>932580</v>
      </c>
    </row>
    <row r="14" spans="1:9">
      <c r="A14" s="53" t="s">
        <v>287</v>
      </c>
      <c r="B14" s="53">
        <v>3010505</v>
      </c>
      <c r="G14" t="s">
        <v>272</v>
      </c>
      <c r="H14" s="53" t="s">
        <v>425</v>
      </c>
      <c r="I14" s="53">
        <v>703290</v>
      </c>
    </row>
    <row r="15" spans="1:9">
      <c r="A15" s="53" t="s">
        <v>206</v>
      </c>
      <c r="B15" s="53">
        <v>3010522</v>
      </c>
      <c r="G15" t="s">
        <v>426</v>
      </c>
      <c r="H15" s="53" t="s">
        <v>427</v>
      </c>
      <c r="I15" s="53">
        <v>1860654</v>
      </c>
    </row>
    <row r="16" spans="1:9">
      <c r="A16" s="53" t="s">
        <v>322</v>
      </c>
      <c r="B16" s="53">
        <v>5285485</v>
      </c>
    </row>
    <row r="17" spans="1:2">
      <c r="A17" s="53" t="s">
        <v>255</v>
      </c>
      <c r="B17" s="53">
        <v>4489137</v>
      </c>
    </row>
    <row r="18" spans="1:2">
      <c r="A18" s="53" t="s">
        <v>288</v>
      </c>
      <c r="B18" s="53">
        <v>1121018</v>
      </c>
    </row>
    <row r="19" spans="1:2">
      <c r="A19" s="53" t="s">
        <v>323</v>
      </c>
      <c r="B19" s="53">
        <v>1121026</v>
      </c>
    </row>
    <row r="20" spans="1:2">
      <c r="A20" s="53" t="s">
        <v>207</v>
      </c>
      <c r="B20" s="53">
        <v>1843549</v>
      </c>
    </row>
    <row r="21" spans="1:2">
      <c r="A21" s="53" t="s">
        <v>282</v>
      </c>
      <c r="B21" s="53">
        <v>3010495</v>
      </c>
    </row>
    <row r="22" spans="1:2">
      <c r="A22" s="53" t="s">
        <v>289</v>
      </c>
      <c r="B22" s="53">
        <v>1740946</v>
      </c>
    </row>
    <row r="23" spans="1:2">
      <c r="A23" s="53" t="s">
        <v>208</v>
      </c>
      <c r="B23" s="53">
        <v>1121016</v>
      </c>
    </row>
    <row r="24" spans="1:2">
      <c r="A24" s="53" t="s">
        <v>222</v>
      </c>
      <c r="B24" s="53">
        <v>3010490</v>
      </c>
    </row>
    <row r="25" spans="1:2">
      <c r="A25" s="53" t="s">
        <v>428</v>
      </c>
      <c r="B25" s="53">
        <v>3010645</v>
      </c>
    </row>
    <row r="26" spans="1:2">
      <c r="A26" s="53" t="s">
        <v>192</v>
      </c>
      <c r="B26" s="53">
        <v>1115552</v>
      </c>
    </row>
    <row r="27" spans="1:2">
      <c r="A27" s="53" t="s">
        <v>261</v>
      </c>
      <c r="B27" s="53">
        <v>1747088</v>
      </c>
    </row>
    <row r="28" spans="1:2">
      <c r="A28" s="53" t="s">
        <v>190</v>
      </c>
      <c r="B28" s="53">
        <v>1115560</v>
      </c>
    </row>
    <row r="29" spans="1:2">
      <c r="A29" s="53" t="s">
        <v>290</v>
      </c>
      <c r="B29" s="53">
        <v>1115561</v>
      </c>
    </row>
    <row r="30" spans="1:2">
      <c r="A30" s="53" t="s">
        <v>188</v>
      </c>
      <c r="B30" s="53">
        <v>1115567</v>
      </c>
    </row>
    <row r="31" spans="1:2">
      <c r="A31" s="53" t="s">
        <v>191</v>
      </c>
      <c r="B31" s="53">
        <v>1742770</v>
      </c>
    </row>
    <row r="32" spans="1:2">
      <c r="A32" s="53" t="s">
        <v>196</v>
      </c>
      <c r="B32" s="53">
        <v>1115578</v>
      </c>
    </row>
    <row r="33" spans="1:2">
      <c r="A33" s="53" t="s">
        <v>331</v>
      </c>
      <c r="B33" s="53">
        <v>3010497</v>
      </c>
    </row>
    <row r="34" spans="1:2">
      <c r="A34" s="53" t="s">
        <v>332</v>
      </c>
      <c r="B34" s="53">
        <v>4489135</v>
      </c>
    </row>
    <row r="35" spans="1:2">
      <c r="A35" s="53" t="s">
        <v>197</v>
      </c>
      <c r="B35" s="53">
        <v>1115555</v>
      </c>
    </row>
    <row r="36" spans="1:2">
      <c r="A36" s="53" t="s">
        <v>195</v>
      </c>
      <c r="B36" s="53">
        <v>1115557</v>
      </c>
    </row>
    <row r="37" spans="1:2">
      <c r="A37" s="53" t="s">
        <v>292</v>
      </c>
      <c r="B37" s="53">
        <v>5285474</v>
      </c>
    </row>
    <row r="38" spans="1:2">
      <c r="A38" s="53" t="s">
        <v>194</v>
      </c>
      <c r="B38" s="53">
        <v>1115579</v>
      </c>
    </row>
    <row r="39" spans="1:2">
      <c r="A39" s="53" t="s">
        <v>281</v>
      </c>
      <c r="B39" s="53">
        <v>4908442</v>
      </c>
    </row>
    <row r="40" spans="1:2">
      <c r="A40" s="53" t="s">
        <v>187</v>
      </c>
      <c r="B40" s="53">
        <v>1741023</v>
      </c>
    </row>
    <row r="41" spans="1:2">
      <c r="A41" s="53" t="s">
        <v>291</v>
      </c>
      <c r="B41" s="53">
        <v>5285476</v>
      </c>
    </row>
    <row r="42" spans="1:2">
      <c r="A42" s="53" t="s">
        <v>260</v>
      </c>
      <c r="B42" s="53">
        <v>3491193</v>
      </c>
    </row>
    <row r="43" spans="1:2">
      <c r="A43" s="53" t="s">
        <v>293</v>
      </c>
      <c r="B43" s="53">
        <v>4016680</v>
      </c>
    </row>
    <row r="44" spans="1:2">
      <c r="A44" s="53" t="s">
        <v>280</v>
      </c>
      <c r="B44" s="53">
        <v>1115562</v>
      </c>
    </row>
    <row r="45" spans="1:2">
      <c r="A45" s="53" t="s">
        <v>279</v>
      </c>
      <c r="B45" s="53">
        <v>3010492</v>
      </c>
    </row>
    <row r="46" spans="1:2">
      <c r="A46" s="53" t="s">
        <v>193</v>
      </c>
      <c r="B46" s="53">
        <v>1115571</v>
      </c>
    </row>
    <row r="47" spans="1:2">
      <c r="A47" s="53" t="s">
        <v>262</v>
      </c>
      <c r="B47" s="53">
        <v>1115576</v>
      </c>
    </row>
    <row r="48" spans="1:2">
      <c r="A48" s="53" t="s">
        <v>333</v>
      </c>
      <c r="B48" s="53">
        <v>1740843</v>
      </c>
    </row>
    <row r="49" spans="1:2">
      <c r="A49" s="53" t="s">
        <v>189</v>
      </c>
      <c r="B49" s="53">
        <v>1741019</v>
      </c>
    </row>
    <row r="50" spans="1:2">
      <c r="A50" s="53" t="s">
        <v>198</v>
      </c>
      <c r="B50" s="53">
        <v>3010509</v>
      </c>
    </row>
    <row r="51" spans="1:2">
      <c r="A51" s="53" t="s">
        <v>428</v>
      </c>
      <c r="B51" s="53">
        <v>3010645</v>
      </c>
    </row>
    <row r="52" spans="1:2">
      <c r="A52" s="53" t="s">
        <v>179</v>
      </c>
      <c r="B52" s="53">
        <v>1115978</v>
      </c>
    </row>
    <row r="53" spans="1:2">
      <c r="A53" s="53" t="s">
        <v>174</v>
      </c>
      <c r="B53" s="53">
        <v>1116154</v>
      </c>
    </row>
    <row r="54" spans="1:2">
      <c r="A54" s="53" t="s">
        <v>170</v>
      </c>
      <c r="B54" s="53">
        <v>1116155</v>
      </c>
    </row>
    <row r="55" spans="1:2">
      <c r="A55" s="53" t="s">
        <v>175</v>
      </c>
      <c r="B55" s="53">
        <v>1116156</v>
      </c>
    </row>
    <row r="56" spans="1:2">
      <c r="A56" s="53" t="s">
        <v>294</v>
      </c>
      <c r="B56" s="53">
        <v>1116157</v>
      </c>
    </row>
    <row r="57" spans="1:2">
      <c r="A57" s="53" t="s">
        <v>171</v>
      </c>
      <c r="B57" s="53">
        <v>1116171</v>
      </c>
    </row>
    <row r="58" spans="1:2">
      <c r="A58" s="53" t="s">
        <v>176</v>
      </c>
      <c r="B58" s="53">
        <v>1116163</v>
      </c>
    </row>
    <row r="59" spans="1:2">
      <c r="A59" s="53" t="s">
        <v>177</v>
      </c>
      <c r="B59" s="53">
        <v>1116159</v>
      </c>
    </row>
    <row r="60" spans="1:2">
      <c r="A60" s="53" t="s">
        <v>173</v>
      </c>
      <c r="B60" s="53">
        <v>1116601</v>
      </c>
    </row>
    <row r="61" spans="1:2">
      <c r="A61" s="53" t="s">
        <v>183</v>
      </c>
      <c r="B61" s="53">
        <v>1116602</v>
      </c>
    </row>
    <row r="62" spans="1:2">
      <c r="A62" s="53" t="s">
        <v>185</v>
      </c>
      <c r="B62" s="53">
        <v>1747636</v>
      </c>
    </row>
    <row r="63" spans="1:2">
      <c r="A63" s="53" t="s">
        <v>339</v>
      </c>
      <c r="B63" s="53">
        <v>3491189</v>
      </c>
    </row>
    <row r="64" spans="1:2">
      <c r="A64" s="53" t="s">
        <v>168</v>
      </c>
      <c r="B64" s="53">
        <v>1116168</v>
      </c>
    </row>
    <row r="65" spans="1:2">
      <c r="A65" s="53" t="s">
        <v>184</v>
      </c>
      <c r="B65" s="53">
        <v>1116170</v>
      </c>
    </row>
    <row r="66" spans="1:2">
      <c r="A66" s="53" t="s">
        <v>340</v>
      </c>
      <c r="B66" s="53">
        <v>5285472</v>
      </c>
    </row>
    <row r="67" spans="1:2">
      <c r="A67" s="53" t="s">
        <v>180</v>
      </c>
      <c r="B67" s="53">
        <v>1116172</v>
      </c>
    </row>
    <row r="68" spans="1:2">
      <c r="A68" s="53" t="s">
        <v>219</v>
      </c>
      <c r="B68" s="53">
        <v>4016676</v>
      </c>
    </row>
    <row r="69" spans="1:2">
      <c r="A69" s="53" t="s">
        <v>278</v>
      </c>
      <c r="B69" s="53">
        <v>3491190</v>
      </c>
    </row>
    <row r="70" spans="1:2">
      <c r="A70" s="53" t="s">
        <v>220</v>
      </c>
      <c r="B70" s="53">
        <v>1116618</v>
      </c>
    </row>
    <row r="71" spans="1:2">
      <c r="A71" s="53" t="s">
        <v>263</v>
      </c>
      <c r="B71" s="53">
        <v>1116620</v>
      </c>
    </row>
    <row r="72" spans="1:2">
      <c r="A72" s="53" t="s">
        <v>181</v>
      </c>
      <c r="B72" s="53">
        <v>1115973</v>
      </c>
    </row>
    <row r="73" spans="1:2">
      <c r="A73" s="53" t="s">
        <v>172</v>
      </c>
      <c r="B73" s="53">
        <v>1115975</v>
      </c>
    </row>
    <row r="74" spans="1:2">
      <c r="A74" s="53" t="s">
        <v>264</v>
      </c>
      <c r="B74" s="53">
        <v>2912932</v>
      </c>
    </row>
    <row r="75" spans="1:2">
      <c r="A75" s="53" t="s">
        <v>182</v>
      </c>
      <c r="B75" s="53">
        <v>1116176</v>
      </c>
    </row>
    <row r="76" spans="1:2">
      <c r="A76" s="53" t="s">
        <v>169</v>
      </c>
      <c r="B76" s="53">
        <v>1116178</v>
      </c>
    </row>
    <row r="77" spans="1:2">
      <c r="A77" s="53" t="s">
        <v>341</v>
      </c>
      <c r="B77" s="53">
        <v>5913214</v>
      </c>
    </row>
    <row r="78" spans="1:2">
      <c r="A78" s="53" t="s">
        <v>428</v>
      </c>
      <c r="B78" s="53">
        <v>3010645</v>
      </c>
    </row>
    <row r="79" spans="1:2">
      <c r="A79" s="53" t="s">
        <v>150</v>
      </c>
      <c r="B79" s="53">
        <v>1116634</v>
      </c>
    </row>
    <row r="80" spans="1:2">
      <c r="A80" s="53" t="s">
        <v>160</v>
      </c>
      <c r="B80" s="53">
        <v>1116636</v>
      </c>
    </row>
    <row r="81" spans="1:2">
      <c r="A81" s="53" t="s">
        <v>151</v>
      </c>
      <c r="B81" s="53">
        <v>1116644</v>
      </c>
    </row>
    <row r="82" spans="1:2">
      <c r="A82" s="53" t="s">
        <v>161</v>
      </c>
      <c r="B82" s="53">
        <v>1116646</v>
      </c>
    </row>
    <row r="83" spans="1:2">
      <c r="A83" s="53" t="s">
        <v>349</v>
      </c>
      <c r="B83" s="53">
        <v>1116659</v>
      </c>
    </row>
    <row r="84" spans="1:2">
      <c r="A84" s="53" t="s">
        <v>350</v>
      </c>
      <c r="B84" s="53">
        <v>2912921</v>
      </c>
    </row>
    <row r="85" spans="1:2">
      <c r="A85" s="53" t="s">
        <v>152</v>
      </c>
      <c r="B85" s="53">
        <v>1116648</v>
      </c>
    </row>
    <row r="86" spans="1:2">
      <c r="A86" s="53" t="s">
        <v>162</v>
      </c>
      <c r="B86" s="53">
        <v>3010483</v>
      </c>
    </row>
    <row r="87" spans="1:2">
      <c r="A87" s="53" t="s">
        <v>153</v>
      </c>
      <c r="B87" s="53">
        <v>3010485</v>
      </c>
    </row>
    <row r="88" spans="1:2">
      <c r="A88" s="53" t="s">
        <v>351</v>
      </c>
      <c r="B88" s="53">
        <v>2912923</v>
      </c>
    </row>
    <row r="89" spans="1:2">
      <c r="A89" s="53" t="s">
        <v>352</v>
      </c>
      <c r="B89" s="53">
        <v>4488713</v>
      </c>
    </row>
    <row r="90" spans="1:2">
      <c r="A90" s="53" t="s">
        <v>154</v>
      </c>
      <c r="B90" s="53">
        <v>1116639</v>
      </c>
    </row>
    <row r="91" spans="1:2">
      <c r="A91" s="53" t="s">
        <v>163</v>
      </c>
      <c r="B91" s="53">
        <v>1116640</v>
      </c>
    </row>
    <row r="92" spans="1:2">
      <c r="A92" s="53" t="s">
        <v>267</v>
      </c>
      <c r="B92" s="53">
        <v>1116643</v>
      </c>
    </row>
    <row r="93" spans="1:2">
      <c r="A93" s="53" t="s">
        <v>265</v>
      </c>
      <c r="B93" s="53">
        <v>3491175</v>
      </c>
    </row>
    <row r="94" spans="1:2">
      <c r="A94" s="53" t="s">
        <v>295</v>
      </c>
      <c r="B94" s="53">
        <v>4488714</v>
      </c>
    </row>
    <row r="95" spans="1:2">
      <c r="A95" s="53" t="s">
        <v>155</v>
      </c>
      <c r="B95" s="53">
        <v>1116650</v>
      </c>
    </row>
    <row r="96" spans="1:2">
      <c r="A96" s="53" t="s">
        <v>164</v>
      </c>
      <c r="B96" s="53">
        <v>1116651</v>
      </c>
    </row>
    <row r="97" spans="1:2">
      <c r="A97" s="53" t="s">
        <v>156</v>
      </c>
      <c r="B97" s="53">
        <v>1116654</v>
      </c>
    </row>
    <row r="98" spans="1:2">
      <c r="A98" s="53" t="s">
        <v>266</v>
      </c>
      <c r="B98" s="53">
        <v>1741061</v>
      </c>
    </row>
    <row r="99" spans="1:2">
      <c r="A99" s="53" t="s">
        <v>353</v>
      </c>
      <c r="B99" s="53">
        <v>4908424</v>
      </c>
    </row>
    <row r="100" spans="1:2">
      <c r="A100" s="53" t="s">
        <v>217</v>
      </c>
      <c r="B100" s="53">
        <v>4016668</v>
      </c>
    </row>
    <row r="101" spans="1:2">
      <c r="A101" s="53" t="s">
        <v>354</v>
      </c>
      <c r="B101" s="53">
        <v>4016670</v>
      </c>
    </row>
    <row r="102" spans="1:2">
      <c r="A102" s="53" t="s">
        <v>157</v>
      </c>
      <c r="B102" s="53">
        <v>1116656</v>
      </c>
    </row>
    <row r="103" spans="1:2">
      <c r="A103" s="53" t="s">
        <v>165</v>
      </c>
      <c r="B103" s="53">
        <v>1116657</v>
      </c>
    </row>
    <row r="104" spans="1:2">
      <c r="A104" s="53" t="s">
        <v>158</v>
      </c>
      <c r="B104" s="53">
        <v>1741055</v>
      </c>
    </row>
    <row r="105" spans="1:2">
      <c r="A105" s="53" t="s">
        <v>166</v>
      </c>
      <c r="B105" s="53">
        <v>1116638</v>
      </c>
    </row>
    <row r="106" spans="1:2">
      <c r="A106" s="53" t="s">
        <v>159</v>
      </c>
      <c r="B106" s="53">
        <v>1741057</v>
      </c>
    </row>
    <row r="107" spans="1:2">
      <c r="A107" s="53" t="s">
        <v>167</v>
      </c>
      <c r="B107" s="53">
        <v>2912924</v>
      </c>
    </row>
    <row r="108" spans="1:2">
      <c r="A108" s="53" t="s">
        <v>355</v>
      </c>
      <c r="B108" s="53">
        <v>5913206</v>
      </c>
    </row>
    <row r="109" spans="1:2">
      <c r="A109" s="53" t="s">
        <v>428</v>
      </c>
      <c r="B109" s="53">
        <v>3010645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I69"/>
  <sheetViews>
    <sheetView workbookViewId="0">
      <selection activeCell="C12" sqref="C12"/>
    </sheetView>
  </sheetViews>
  <sheetFormatPr defaultRowHeight="13.2"/>
  <cols>
    <col min="8" max="8" width="34.6640625" customWidth="1"/>
  </cols>
  <sheetData>
    <row r="1" spans="1:9">
      <c r="A1" s="57" t="s">
        <v>409</v>
      </c>
      <c r="B1" s="57">
        <v>0</v>
      </c>
      <c r="D1" s="57" t="s">
        <v>235</v>
      </c>
      <c r="E1" s="57">
        <v>1146771</v>
      </c>
      <c r="G1" t="s">
        <v>253</v>
      </c>
      <c r="H1" s="53" t="s">
        <v>410</v>
      </c>
      <c r="I1" s="53">
        <v>450015</v>
      </c>
    </row>
    <row r="2" spans="1:9">
      <c r="A2" s="57" t="s">
        <v>129</v>
      </c>
      <c r="B2" s="57">
        <v>1110652</v>
      </c>
      <c r="D2" s="57" t="s">
        <v>233</v>
      </c>
      <c r="E2" s="57">
        <v>1146770</v>
      </c>
      <c r="G2" t="s">
        <v>411</v>
      </c>
      <c r="H2" s="53" t="s">
        <v>412</v>
      </c>
      <c r="I2" s="53">
        <v>1433094</v>
      </c>
    </row>
    <row r="3" spans="1:9">
      <c r="A3" s="57" t="s">
        <v>131</v>
      </c>
      <c r="B3" s="57">
        <v>1110661</v>
      </c>
      <c r="D3" s="57" t="s">
        <v>231</v>
      </c>
      <c r="E3" s="57">
        <v>1146769</v>
      </c>
      <c r="G3" t="s">
        <v>244</v>
      </c>
      <c r="H3" s="53" t="s">
        <v>413</v>
      </c>
      <c r="I3" s="53">
        <v>449994</v>
      </c>
    </row>
    <row r="4" spans="1:9">
      <c r="A4" s="57" t="s">
        <v>135</v>
      </c>
      <c r="B4" s="57">
        <v>1110663</v>
      </c>
      <c r="D4" s="57" t="s">
        <v>229</v>
      </c>
      <c r="E4" s="57">
        <v>1146768</v>
      </c>
      <c r="G4" t="s">
        <v>273</v>
      </c>
      <c r="H4" s="53" t="s">
        <v>414</v>
      </c>
      <c r="I4" s="53">
        <v>449993</v>
      </c>
    </row>
    <row r="5" spans="1:9">
      <c r="A5" s="57" t="s">
        <v>148</v>
      </c>
      <c r="B5" s="57">
        <v>2330727</v>
      </c>
      <c r="G5" t="s">
        <v>242</v>
      </c>
      <c r="H5" s="53" t="s">
        <v>415</v>
      </c>
      <c r="I5" s="53">
        <v>1394711</v>
      </c>
    </row>
    <row r="6" spans="1:9">
      <c r="A6" s="57" t="s">
        <v>136</v>
      </c>
      <c r="B6" s="57">
        <v>1110666</v>
      </c>
      <c r="G6" t="s">
        <v>416</v>
      </c>
      <c r="H6" s="53" t="s">
        <v>417</v>
      </c>
      <c r="I6" s="53">
        <v>449991</v>
      </c>
    </row>
    <row r="7" spans="1:9">
      <c r="A7" s="57" t="s">
        <v>132</v>
      </c>
      <c r="B7" s="57">
        <v>3010481</v>
      </c>
      <c r="G7" t="s">
        <v>239</v>
      </c>
      <c r="H7" s="53" t="s">
        <v>418</v>
      </c>
      <c r="I7" s="53">
        <v>449997</v>
      </c>
    </row>
    <row r="8" spans="1:9">
      <c r="A8" s="57" t="s">
        <v>133</v>
      </c>
      <c r="B8" s="57">
        <v>1110657</v>
      </c>
      <c r="G8" t="s">
        <v>284</v>
      </c>
      <c r="H8" s="53" t="s">
        <v>419</v>
      </c>
      <c r="I8" s="53">
        <v>1534495</v>
      </c>
    </row>
    <row r="9" spans="1:9">
      <c r="A9" s="57" t="s">
        <v>296</v>
      </c>
      <c r="B9" s="57">
        <v>4489158</v>
      </c>
      <c r="G9" t="s">
        <v>369</v>
      </c>
      <c r="H9" s="53" t="s">
        <v>420</v>
      </c>
      <c r="I9" s="53">
        <v>450006</v>
      </c>
    </row>
    <row r="10" spans="1:9">
      <c r="A10" s="57" t="s">
        <v>127</v>
      </c>
      <c r="B10" s="57">
        <v>1110673</v>
      </c>
      <c r="G10" t="s">
        <v>236</v>
      </c>
      <c r="H10" s="53" t="s">
        <v>421</v>
      </c>
      <c r="I10" s="53">
        <v>1166508</v>
      </c>
    </row>
    <row r="11" spans="1:9">
      <c r="A11" s="57" t="s">
        <v>130</v>
      </c>
      <c r="B11" s="57">
        <v>1110670</v>
      </c>
      <c r="G11" t="s">
        <v>241</v>
      </c>
      <c r="H11" s="53" t="s">
        <v>422</v>
      </c>
      <c r="I11" s="53">
        <v>452037</v>
      </c>
    </row>
    <row r="12" spans="1:9">
      <c r="A12" s="57" t="s">
        <v>216</v>
      </c>
      <c r="B12" s="57">
        <v>1110671</v>
      </c>
      <c r="G12" t="s">
        <v>243</v>
      </c>
      <c r="H12" s="53" t="s">
        <v>423</v>
      </c>
      <c r="I12" s="53">
        <v>418888</v>
      </c>
    </row>
    <row r="13" spans="1:9">
      <c r="A13" s="57" t="s">
        <v>134</v>
      </c>
      <c r="B13" s="57">
        <v>1110674</v>
      </c>
      <c r="G13" t="s">
        <v>245</v>
      </c>
      <c r="H13" s="53" t="s">
        <v>424</v>
      </c>
      <c r="I13" s="53">
        <v>932580</v>
      </c>
    </row>
    <row r="14" spans="1:9">
      <c r="A14" s="57" t="s">
        <v>128</v>
      </c>
      <c r="B14" s="57">
        <v>1746588</v>
      </c>
      <c r="G14" t="s">
        <v>272</v>
      </c>
      <c r="H14" s="53" t="s">
        <v>425</v>
      </c>
      <c r="I14" s="53">
        <v>703290</v>
      </c>
    </row>
    <row r="15" spans="1:9">
      <c r="A15" s="57" t="s">
        <v>126</v>
      </c>
      <c r="B15" s="57">
        <v>1746591</v>
      </c>
      <c r="G15" t="s">
        <v>426</v>
      </c>
      <c r="H15" s="53" t="s">
        <v>427</v>
      </c>
      <c r="I15" s="53">
        <v>1860654</v>
      </c>
    </row>
    <row r="16" spans="1:9">
      <c r="A16" s="57" t="s">
        <v>356</v>
      </c>
      <c r="B16" s="57">
        <v>2912959</v>
      </c>
    </row>
    <row r="17" spans="1:2">
      <c r="A17" s="57" t="s">
        <v>357</v>
      </c>
      <c r="B17" s="57">
        <v>5913274</v>
      </c>
    </row>
    <row r="18" spans="1:2">
      <c r="A18" s="57" t="s">
        <v>428</v>
      </c>
      <c r="B18" s="57">
        <v>3010696</v>
      </c>
    </row>
    <row r="19" spans="1:2">
      <c r="A19" s="57" t="s">
        <v>11</v>
      </c>
      <c r="B19" s="57">
        <v>1110421</v>
      </c>
    </row>
    <row r="20" spans="1:2">
      <c r="A20" s="57" t="s">
        <v>276</v>
      </c>
      <c r="B20" s="57">
        <v>1110423</v>
      </c>
    </row>
    <row r="21" spans="1:2">
      <c r="A21" s="57" t="s">
        <v>6</v>
      </c>
      <c r="B21" s="57">
        <v>1110684</v>
      </c>
    </row>
    <row r="22" spans="1:2">
      <c r="A22" s="57" t="s">
        <v>14</v>
      </c>
      <c r="B22" s="57">
        <v>1110685</v>
      </c>
    </row>
    <row r="23" spans="1:2">
      <c r="A23" s="57" t="s">
        <v>218</v>
      </c>
      <c r="B23" s="57">
        <v>2330728</v>
      </c>
    </row>
    <row r="24" spans="1:2">
      <c r="A24" s="57" t="s">
        <v>10</v>
      </c>
      <c r="B24" s="57">
        <v>1110687</v>
      </c>
    </row>
    <row r="25" spans="1:2">
      <c r="A25" s="57" t="s">
        <v>342</v>
      </c>
      <c r="B25" s="57">
        <v>1110699</v>
      </c>
    </row>
    <row r="26" spans="1:2">
      <c r="A26" s="57" t="s">
        <v>3</v>
      </c>
      <c r="B26" s="57">
        <v>1110678</v>
      </c>
    </row>
    <row r="27" spans="1:2">
      <c r="A27" s="57" t="s">
        <v>9</v>
      </c>
      <c r="B27" s="57">
        <v>1110680</v>
      </c>
    </row>
    <row r="28" spans="1:2">
      <c r="A28" s="57" t="s">
        <v>343</v>
      </c>
      <c r="B28" s="57">
        <v>1110682</v>
      </c>
    </row>
    <row r="29" spans="1:2">
      <c r="A29" s="57" t="s">
        <v>13</v>
      </c>
      <c r="B29" s="57">
        <v>1110416</v>
      </c>
    </row>
    <row r="30" spans="1:2">
      <c r="A30" s="57" t="s">
        <v>12</v>
      </c>
      <c r="B30" s="57">
        <v>1110688</v>
      </c>
    </row>
    <row r="31" spans="1:2">
      <c r="A31" s="57" t="s">
        <v>271</v>
      </c>
      <c r="B31" s="57">
        <v>1746582</v>
      </c>
    </row>
    <row r="32" spans="1:2">
      <c r="A32" s="57" t="s">
        <v>5</v>
      </c>
      <c r="B32" s="57">
        <v>1110690</v>
      </c>
    </row>
    <row r="33" spans="1:2">
      <c r="A33" s="57" t="s">
        <v>344</v>
      </c>
      <c r="B33" s="57">
        <v>5285506</v>
      </c>
    </row>
    <row r="34" spans="1:2">
      <c r="A34" s="57" t="s">
        <v>345</v>
      </c>
      <c r="B34" s="57">
        <v>2912962</v>
      </c>
    </row>
    <row r="35" spans="1:2">
      <c r="A35" s="57" t="s">
        <v>4</v>
      </c>
      <c r="B35" s="57">
        <v>1110691</v>
      </c>
    </row>
    <row r="36" spans="1:2">
      <c r="A36" s="57" t="s">
        <v>346</v>
      </c>
      <c r="B36" s="57">
        <v>1110693</v>
      </c>
    </row>
    <row r="37" spans="1:2">
      <c r="A37" s="57" t="s">
        <v>7</v>
      </c>
      <c r="B37" s="57">
        <v>1110679</v>
      </c>
    </row>
    <row r="38" spans="1:2">
      <c r="A38" s="57" t="s">
        <v>347</v>
      </c>
      <c r="B38" s="57">
        <v>2330729</v>
      </c>
    </row>
    <row r="39" spans="1:2">
      <c r="A39" s="57" t="s">
        <v>8</v>
      </c>
      <c r="B39" s="57">
        <v>1110418</v>
      </c>
    </row>
    <row r="40" spans="1:2">
      <c r="A40" s="57" t="s">
        <v>428</v>
      </c>
      <c r="B40" s="57">
        <v>3010696</v>
      </c>
    </row>
    <row r="41" spans="1:2">
      <c r="A41" s="57" t="s">
        <v>17</v>
      </c>
      <c r="B41" s="57">
        <v>1110728</v>
      </c>
    </row>
    <row r="42" spans="1:2">
      <c r="A42" s="57" t="s">
        <v>18</v>
      </c>
      <c r="B42" s="57">
        <v>1110730</v>
      </c>
    </row>
    <row r="43" spans="1:2">
      <c r="A43" s="57" t="s">
        <v>336</v>
      </c>
      <c r="B43" s="57">
        <v>1110733</v>
      </c>
    </row>
    <row r="44" spans="1:2">
      <c r="A44" s="57" t="s">
        <v>19</v>
      </c>
      <c r="B44" s="57">
        <v>1110734</v>
      </c>
    </row>
    <row r="45" spans="1:2">
      <c r="A45" s="57" t="s">
        <v>20</v>
      </c>
      <c r="B45" s="57">
        <v>1110737</v>
      </c>
    </row>
    <row r="46" spans="1:2">
      <c r="A46" s="57" t="s">
        <v>21</v>
      </c>
      <c r="B46" s="57">
        <v>1110744</v>
      </c>
    </row>
    <row r="47" spans="1:2">
      <c r="A47" s="57" t="s">
        <v>307</v>
      </c>
      <c r="B47" s="57">
        <v>4016862</v>
      </c>
    </row>
    <row r="48" spans="1:2">
      <c r="A48" s="57" t="s">
        <v>22</v>
      </c>
      <c r="B48" s="57">
        <v>1110743</v>
      </c>
    </row>
    <row r="49" spans="1:2">
      <c r="A49" s="57" t="s">
        <v>277</v>
      </c>
      <c r="B49" s="57">
        <v>2330731</v>
      </c>
    </row>
    <row r="50" spans="1:2">
      <c r="A50" s="57" t="s">
        <v>337</v>
      </c>
      <c r="B50" s="57">
        <v>1746573</v>
      </c>
    </row>
    <row r="51" spans="1:2">
      <c r="A51" s="57" t="s">
        <v>23</v>
      </c>
      <c r="B51" s="57">
        <v>1110742</v>
      </c>
    </row>
    <row r="52" spans="1:2">
      <c r="A52" s="57" t="s">
        <v>24</v>
      </c>
      <c r="B52" s="57">
        <v>1110739</v>
      </c>
    </row>
    <row r="53" spans="1:2">
      <c r="A53" s="57" t="s">
        <v>25</v>
      </c>
      <c r="B53" s="57">
        <v>1110738</v>
      </c>
    </row>
    <row r="54" spans="1:2">
      <c r="A54" s="57" t="s">
        <v>428</v>
      </c>
      <c r="B54" s="57">
        <v>3010696</v>
      </c>
    </row>
    <row r="55" spans="1:2">
      <c r="A55" s="57" t="s">
        <v>326</v>
      </c>
      <c r="B55" s="57">
        <v>1110694</v>
      </c>
    </row>
    <row r="56" spans="1:2">
      <c r="A56" s="57" t="s">
        <v>26</v>
      </c>
      <c r="B56" s="57">
        <v>1110695</v>
      </c>
    </row>
    <row r="57" spans="1:2">
      <c r="A57" s="57" t="s">
        <v>27</v>
      </c>
      <c r="B57" s="57">
        <v>1110698</v>
      </c>
    </row>
    <row r="58" spans="1:2">
      <c r="A58" s="57" t="s">
        <v>258</v>
      </c>
      <c r="B58" s="57">
        <v>4489167</v>
      </c>
    </row>
    <row r="59" spans="1:2">
      <c r="A59" s="57" t="s">
        <v>28</v>
      </c>
      <c r="B59" s="57">
        <v>1110706</v>
      </c>
    </row>
    <row r="60" spans="1:2">
      <c r="A60" s="57" t="s">
        <v>29</v>
      </c>
      <c r="B60" s="57">
        <v>1110700</v>
      </c>
    </row>
    <row r="61" spans="1:2">
      <c r="A61" s="57" t="s">
        <v>327</v>
      </c>
      <c r="B61" s="57">
        <v>4489168</v>
      </c>
    </row>
    <row r="62" spans="1:2">
      <c r="A62" s="57" t="s">
        <v>30</v>
      </c>
      <c r="B62" s="57">
        <v>1110711</v>
      </c>
    </row>
    <row r="63" spans="1:2">
      <c r="A63" s="57" t="s">
        <v>328</v>
      </c>
      <c r="B63" s="57">
        <v>5285525</v>
      </c>
    </row>
    <row r="64" spans="1:2">
      <c r="A64" s="57" t="s">
        <v>257</v>
      </c>
      <c r="B64" s="57">
        <v>4489169</v>
      </c>
    </row>
    <row r="65" spans="1:2">
      <c r="A65" s="57" t="s">
        <v>221</v>
      </c>
      <c r="B65" s="57">
        <v>1110702</v>
      </c>
    </row>
    <row r="66" spans="1:2">
      <c r="A66" s="57" t="s">
        <v>31</v>
      </c>
      <c r="B66" s="57">
        <v>1110720</v>
      </c>
    </row>
    <row r="67" spans="1:2">
      <c r="A67" s="57" t="s">
        <v>32</v>
      </c>
      <c r="B67" s="57">
        <v>1110716</v>
      </c>
    </row>
    <row r="68" spans="1:2">
      <c r="A68" s="57" t="s">
        <v>259</v>
      </c>
      <c r="B68" s="57">
        <v>1746568</v>
      </c>
    </row>
    <row r="69" spans="1:2">
      <c r="A69" s="57" t="s">
        <v>428</v>
      </c>
      <c r="B69" s="57">
        <v>3010696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5:Q20"/>
  <sheetViews>
    <sheetView zoomScaleNormal="100" zoomScaleSheetLayoutView="100" workbookViewId="0">
      <selection activeCell="A5" sqref="A5"/>
    </sheetView>
  </sheetViews>
  <sheetFormatPr defaultColWidth="9.109375" defaultRowHeight="11.4"/>
  <cols>
    <col min="1" max="1" width="4.109375" style="2" customWidth="1"/>
    <col min="2" max="2" width="3.44140625" style="2" customWidth="1"/>
    <col min="3" max="16384" width="9.109375" style="2"/>
  </cols>
  <sheetData>
    <row r="5" spans="1:17" s="6" customFormat="1" ht="13.2">
      <c r="A5" s="6" t="s">
        <v>432</v>
      </c>
    </row>
    <row r="6" spans="1:17" s="6" customFormat="1" ht="13.2">
      <c r="A6" s="6" t="s">
        <v>33</v>
      </c>
    </row>
    <row r="8" spans="1:17" ht="24" customHeight="1">
      <c r="A8" s="60" t="s">
        <v>247</v>
      </c>
      <c r="B8" s="60"/>
      <c r="C8" s="60"/>
      <c r="D8" s="60"/>
      <c r="E8" s="60"/>
      <c r="F8" s="60"/>
      <c r="G8" s="60"/>
      <c r="H8" s="60"/>
      <c r="I8" s="60"/>
      <c r="J8" s="60"/>
      <c r="K8" s="60"/>
      <c r="L8" s="60"/>
      <c r="M8" s="60"/>
      <c r="N8" s="60"/>
      <c r="O8" s="60"/>
      <c r="P8" s="60"/>
      <c r="Q8" s="60"/>
    </row>
    <row r="9" spans="1:17" ht="11.25" customHeight="1">
      <c r="A9" s="29"/>
      <c r="B9" s="29"/>
      <c r="C9" s="29"/>
      <c r="D9" s="29"/>
      <c r="E9" s="29"/>
      <c r="F9" s="29"/>
      <c r="G9" s="29"/>
      <c r="H9" s="29"/>
      <c r="I9" s="29"/>
      <c r="J9" s="29"/>
      <c r="K9" s="29"/>
      <c r="L9" s="29"/>
      <c r="M9" s="29"/>
      <c r="N9" s="29"/>
      <c r="O9" s="29"/>
      <c r="P9" s="29"/>
      <c r="Q9" s="29"/>
    </row>
    <row r="10" spans="1:17">
      <c r="A10" s="2" t="s">
        <v>93</v>
      </c>
    </row>
    <row r="11" spans="1:17">
      <c r="C11" s="2" t="s">
        <v>91</v>
      </c>
    </row>
    <row r="12" spans="1:17">
      <c r="C12" s="2" t="s">
        <v>92</v>
      </c>
    </row>
    <row r="13" spans="1:17">
      <c r="B13" s="2" t="s">
        <v>34</v>
      </c>
    </row>
    <row r="14" spans="1:17">
      <c r="B14" s="2" t="s">
        <v>248</v>
      </c>
    </row>
    <row r="15" spans="1:17">
      <c r="B15" s="2" t="s">
        <v>249</v>
      </c>
    </row>
    <row r="16" spans="1:17">
      <c r="B16" s="2" t="s">
        <v>250</v>
      </c>
    </row>
    <row r="17" spans="1:2">
      <c r="B17" s="2" t="s">
        <v>251</v>
      </c>
    </row>
    <row r="18" spans="1:2">
      <c r="B18" s="2" t="s">
        <v>252</v>
      </c>
    </row>
    <row r="20" spans="1:2">
      <c r="A20" s="2" t="s">
        <v>274</v>
      </c>
    </row>
  </sheetData>
  <mergeCells count="1">
    <mergeCell ref="A8:Q8"/>
  </mergeCells>
  <phoneticPr fontId="0" type="noConversion"/>
  <pageMargins left="0.75" right="0.75" top="1" bottom="1" header="0.5" footer="0.5"/>
  <pageSetup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5:N155"/>
  <sheetViews>
    <sheetView zoomScale="75" workbookViewId="0">
      <selection activeCell="A7" sqref="A7:F155"/>
    </sheetView>
  </sheetViews>
  <sheetFormatPr defaultColWidth="9.109375" defaultRowHeight="11.4"/>
  <cols>
    <col min="1" max="2" width="9.109375" style="10"/>
    <col min="3" max="3" width="11" style="10" bestFit="1" customWidth="1"/>
    <col min="4" max="6" width="9.109375" style="10"/>
    <col min="7" max="7" width="9.109375" style="2"/>
    <col min="8" max="8" width="21.88671875" style="2" bestFit="1" customWidth="1"/>
    <col min="9" max="12" width="9.109375" style="2"/>
    <col min="13" max="14" width="9.109375" style="112"/>
    <col min="15" max="16384" width="9.109375" style="2"/>
  </cols>
  <sheetData>
    <row r="5" spans="1:14" ht="12">
      <c r="A5" s="17" t="s">
        <v>891</v>
      </c>
    </row>
    <row r="7" spans="1:14" ht="12">
      <c r="A7" s="18" t="s">
        <v>118</v>
      </c>
      <c r="B7" s="18" t="s">
        <v>119</v>
      </c>
      <c r="C7" s="18" t="s">
        <v>120</v>
      </c>
      <c r="D7" s="18" t="s">
        <v>121</v>
      </c>
      <c r="E7" s="18" t="s">
        <v>285</v>
      </c>
      <c r="F7" s="18" t="s">
        <v>286</v>
      </c>
    </row>
    <row r="8" spans="1:14">
      <c r="A8" s="19" t="str">
        <f t="shared" ref="A8:F8" si="0">I8</f>
        <v>Jan 31</v>
      </c>
      <c r="B8" s="20" t="str">
        <f t="shared" si="0"/>
        <v>7:00 p.m.</v>
      </c>
      <c r="C8" s="21" t="str">
        <f t="shared" si="0"/>
        <v>JUD</v>
      </c>
      <c r="D8" s="21" t="str">
        <f t="shared" si="0"/>
        <v>8B</v>
      </c>
      <c r="E8" s="21" t="str">
        <f t="shared" si="0"/>
        <v>JUD8B2</v>
      </c>
      <c r="F8" s="21" t="str">
        <f t="shared" si="0"/>
        <v>STM8B2</v>
      </c>
      <c r="H8" s="2" t="str">
        <f>'8B Bracket'!$B$15</f>
        <v>Jan 31 - JUD @ 7:00 p.m.</v>
      </c>
      <c r="I8" s="2" t="str">
        <f t="shared" ref="I8:I38" si="1">LEFT(H8,6)</f>
        <v>Jan 31</v>
      </c>
      <c r="J8" s="2" t="str">
        <f>TRIM(RIGHT(H8,10))</f>
        <v>7:00 p.m.</v>
      </c>
      <c r="K8" s="2" t="str">
        <f t="shared" ref="K8:K37" si="2">RIGHT(LEFT(H8,SUM(FIND("-",H8)+4)),3)</f>
        <v>JUD</v>
      </c>
      <c r="L8" s="2" t="s">
        <v>228</v>
      </c>
      <c r="M8" s="112" t="str">
        <f>'8B Bracket'!$B$14</f>
        <v>JUD8B2</v>
      </c>
      <c r="N8" s="112" t="str">
        <f>'8B Bracket'!$B$16</f>
        <v>STM8B2</v>
      </c>
    </row>
    <row r="9" spans="1:14">
      <c r="A9" s="19" t="str">
        <f t="shared" ref="A9:A69" si="3">I9</f>
        <v xml:space="preserve">Feb 1 </v>
      </c>
      <c r="B9" s="20" t="str">
        <f t="shared" ref="B9:B69" si="4">J9</f>
        <v>8:00 p.m.</v>
      </c>
      <c r="C9" s="21" t="str">
        <f t="shared" ref="C9:C69" si="5">K9</f>
        <v>SJN</v>
      </c>
      <c r="D9" s="21" t="str">
        <f t="shared" ref="D9:D69" si="6">L9</f>
        <v>8B</v>
      </c>
      <c r="E9" s="21" t="str">
        <f t="shared" ref="E9:E69" si="7">M9</f>
        <v>SJN8B1</v>
      </c>
      <c r="F9" s="21" t="str">
        <f t="shared" ref="F9:F69" si="8">N9</f>
        <v>STM8B1</v>
      </c>
      <c r="H9" s="2" t="str">
        <f>'8B Bracket'!$B$31</f>
        <v>Feb 1 - SJN @ 8:00 p.m.</v>
      </c>
      <c r="I9" s="2" t="str">
        <f t="shared" si="1"/>
        <v xml:space="preserve">Feb 1 </v>
      </c>
      <c r="J9" s="2" t="str">
        <f t="shared" ref="J9:J38" si="9">TRIM(RIGHT(H9,10))</f>
        <v>8:00 p.m.</v>
      </c>
      <c r="K9" s="2" t="str">
        <f t="shared" si="2"/>
        <v>SJN</v>
      </c>
      <c r="L9" s="2" t="s">
        <v>228</v>
      </c>
      <c r="M9" s="112" t="str">
        <f>'8B Bracket'!$B$30</f>
        <v>SJN8B1</v>
      </c>
      <c r="N9" s="112" t="str">
        <f>'8B Bracket'!$B$32</f>
        <v>STM8B1</v>
      </c>
    </row>
    <row r="10" spans="1:14">
      <c r="A10" s="19" t="str">
        <f t="shared" si="3"/>
        <v>Jan 31</v>
      </c>
      <c r="B10" s="20" t="str">
        <f t="shared" si="4"/>
        <v>8:00 p.m.</v>
      </c>
      <c r="C10" s="21" t="str">
        <f t="shared" si="5"/>
        <v>JUD</v>
      </c>
      <c r="D10" s="21" t="str">
        <f t="shared" si="6"/>
        <v>8B</v>
      </c>
      <c r="E10" s="21" t="str">
        <f t="shared" si="7"/>
        <v>JUD8B3</v>
      </c>
      <c r="F10" s="21" t="str">
        <f t="shared" si="8"/>
        <v>TRN8B1</v>
      </c>
      <c r="H10" s="2" t="str">
        <f>'8B Bracket'!$B$39</f>
        <v>Jan 31 - JUD @ 8:00 p.m.</v>
      </c>
      <c r="I10" s="2" t="str">
        <f t="shared" si="1"/>
        <v>Jan 31</v>
      </c>
      <c r="J10" s="2" t="str">
        <f t="shared" si="9"/>
        <v>8:00 p.m.</v>
      </c>
      <c r="K10" s="2" t="str">
        <f t="shared" si="2"/>
        <v>JUD</v>
      </c>
      <c r="L10" s="2" t="s">
        <v>228</v>
      </c>
      <c r="M10" s="112" t="str">
        <f>'8B Bracket'!$B$38</f>
        <v>JUD8B3</v>
      </c>
      <c r="N10" s="112" t="str">
        <f>'8B Bracket'!$B$40</f>
        <v>TRN8B1</v>
      </c>
    </row>
    <row r="11" spans="1:14">
      <c r="A11" s="19" t="str">
        <f t="shared" si="3"/>
        <v xml:space="preserve">Feb 1 </v>
      </c>
      <c r="B11" s="20" t="str">
        <f t="shared" si="4"/>
        <v>8:00 p.m.</v>
      </c>
      <c r="C11" s="21" t="str">
        <f t="shared" si="5"/>
        <v>IHM</v>
      </c>
      <c r="D11" s="21" t="str">
        <f t="shared" si="6"/>
        <v>8B</v>
      </c>
      <c r="E11" s="21" t="str">
        <f t="shared" si="7"/>
        <v>IHM8B2</v>
      </c>
      <c r="F11" s="21" t="str">
        <f t="shared" si="8"/>
        <v>OLA8B3</v>
      </c>
      <c r="H11" s="2" t="str">
        <f>'8B Bracket'!$B$47</f>
        <v>Feb 1 - IHM @ 8:00 p.m.</v>
      </c>
      <c r="I11" s="2" t="str">
        <f t="shared" si="1"/>
        <v xml:space="preserve">Feb 1 </v>
      </c>
      <c r="J11" s="2" t="str">
        <f t="shared" si="9"/>
        <v>8:00 p.m.</v>
      </c>
      <c r="K11" s="2" t="str">
        <f t="shared" si="2"/>
        <v>IHM</v>
      </c>
      <c r="L11" s="2" t="s">
        <v>228</v>
      </c>
      <c r="M11" s="112" t="str">
        <f>'8B Bracket'!$B$46</f>
        <v>IHM8B2</v>
      </c>
      <c r="N11" s="112" t="str">
        <f>'8B Bracket'!$B$48</f>
        <v>OLA8B3</v>
      </c>
    </row>
    <row r="12" spans="1:14">
      <c r="A12" s="19" t="str">
        <f t="shared" si="3"/>
        <v xml:space="preserve">Feb 1 </v>
      </c>
      <c r="B12" s="20" t="str">
        <f t="shared" si="4"/>
        <v>8:00 p.m.</v>
      </c>
      <c r="C12" s="21" t="str">
        <f t="shared" si="5"/>
        <v>OLA</v>
      </c>
      <c r="D12" s="21" t="str">
        <f t="shared" si="6"/>
        <v>8B</v>
      </c>
      <c r="E12" s="21" t="str">
        <f t="shared" si="7"/>
        <v>OLA8B2</v>
      </c>
      <c r="F12" s="21" t="str">
        <f t="shared" si="8"/>
        <v>BRG8B2</v>
      </c>
      <c r="H12" s="2" t="str">
        <f>'8B Bracket'!$B$55</f>
        <v>Feb 1 - OLA @ 8:00 p.m.</v>
      </c>
      <c r="I12" s="2" t="str">
        <f t="shared" si="1"/>
        <v xml:space="preserve">Feb 1 </v>
      </c>
      <c r="J12" s="2" t="str">
        <f t="shared" si="9"/>
        <v>8:00 p.m.</v>
      </c>
      <c r="K12" s="2" t="str">
        <f t="shared" si="2"/>
        <v>OLA</v>
      </c>
      <c r="L12" s="2" t="s">
        <v>228</v>
      </c>
      <c r="M12" s="112" t="str">
        <f>'8B Bracket'!$B$54</f>
        <v>OLA8B2</v>
      </c>
      <c r="N12" s="112" t="str">
        <f>'8B Bracket'!$B$56</f>
        <v>BRG8B2</v>
      </c>
    </row>
    <row r="13" spans="1:14">
      <c r="A13" s="19" t="str">
        <f t="shared" si="3"/>
        <v xml:space="preserve">Feb 1 </v>
      </c>
      <c r="B13" s="20" t="str">
        <f t="shared" si="4"/>
        <v>8:00 p.m.</v>
      </c>
      <c r="C13" s="21" t="str">
        <f t="shared" si="5"/>
        <v>BRG</v>
      </c>
      <c r="D13" s="21" t="str">
        <f t="shared" si="6"/>
        <v>8B</v>
      </c>
      <c r="E13" s="21" t="str">
        <f t="shared" si="7"/>
        <v>BRG8B1</v>
      </c>
      <c r="F13" s="21" t="str">
        <f t="shared" si="8"/>
        <v>SCS8B1</v>
      </c>
      <c r="H13" s="2" t="str">
        <f>'8B Bracket'!$B$63</f>
        <v>Feb 1 - BRG @ 8:00 p.m.</v>
      </c>
      <c r="I13" s="2" t="str">
        <f t="shared" si="1"/>
        <v xml:space="preserve">Feb 1 </v>
      </c>
      <c r="J13" s="2" t="str">
        <f t="shared" si="9"/>
        <v>8:00 p.m.</v>
      </c>
      <c r="K13" s="2" t="str">
        <f t="shared" si="2"/>
        <v>BRG</v>
      </c>
      <c r="L13" s="2" t="s">
        <v>228</v>
      </c>
      <c r="M13" s="112" t="str">
        <f>'8B Bracket'!$B$62</f>
        <v>BRG8B1</v>
      </c>
      <c r="N13" s="112" t="str">
        <f>'8B Bracket'!$B$64</f>
        <v>SCS8B1</v>
      </c>
    </row>
    <row r="14" spans="1:14">
      <c r="A14" s="19" t="str">
        <f t="shared" si="3"/>
        <v xml:space="preserve">Feb 1 </v>
      </c>
      <c r="B14" s="20" t="str">
        <f t="shared" si="4"/>
        <v>8:00 p.m.</v>
      </c>
      <c r="C14" s="21" t="str">
        <f t="shared" si="5"/>
        <v>JOE</v>
      </c>
      <c r="D14" s="21" t="str">
        <f t="shared" si="6"/>
        <v>8B</v>
      </c>
      <c r="E14" s="21" t="str">
        <f t="shared" si="7"/>
        <v>JOE8B1</v>
      </c>
      <c r="F14" s="21" t="str">
        <f t="shared" si="8"/>
        <v>OLA8B1</v>
      </c>
      <c r="H14" s="2" t="str">
        <f>'8B Bracket'!$B$71</f>
        <v>Feb 1 - JOE @ 8:00 p.m.</v>
      </c>
      <c r="I14" s="2" t="str">
        <f t="shared" si="1"/>
        <v xml:space="preserve">Feb 1 </v>
      </c>
      <c r="J14" s="2" t="str">
        <f t="shared" si="9"/>
        <v>8:00 p.m.</v>
      </c>
      <c r="K14" s="2" t="str">
        <f t="shared" si="2"/>
        <v>JOE</v>
      </c>
      <c r="L14" s="2" t="s">
        <v>228</v>
      </c>
      <c r="M14" s="112" t="str">
        <f>'8B Bracket'!$B$70</f>
        <v>JOE8B1</v>
      </c>
      <c r="N14" s="112" t="str">
        <f>'8B Bracket'!$B$72</f>
        <v>OLA8B1</v>
      </c>
    </row>
    <row r="15" spans="1:14">
      <c r="A15" s="19" t="str">
        <f t="shared" si="3"/>
        <v xml:space="preserve">Feb 2 </v>
      </c>
      <c r="B15" s="20" t="str">
        <f t="shared" si="4"/>
        <v>12:45 p.m.</v>
      </c>
      <c r="C15" s="21" t="str">
        <f t="shared" si="5"/>
        <v>STM</v>
      </c>
      <c r="D15" s="21" t="str">
        <f t="shared" si="6"/>
        <v>8B</v>
      </c>
      <c r="E15" s="21" t="str">
        <f t="shared" si="7"/>
        <v>SPC8B3</v>
      </c>
      <c r="F15" s="21">
        <f t="shared" si="8"/>
        <v>0</v>
      </c>
      <c r="H15" s="2" t="str">
        <f>'8B Bracket'!$C$13</f>
        <v>Feb 2 - STM @ 12:45 p.m.</v>
      </c>
      <c r="I15" s="2" t="str">
        <f t="shared" si="1"/>
        <v xml:space="preserve">Feb 2 </v>
      </c>
      <c r="J15" s="2" t="str">
        <f t="shared" si="9"/>
        <v>12:45 p.m.</v>
      </c>
      <c r="K15" s="2" t="str">
        <f t="shared" si="2"/>
        <v>STM</v>
      </c>
      <c r="L15" s="2" t="s">
        <v>228</v>
      </c>
      <c r="M15" s="112" t="str">
        <f>'8B Bracket'!$C$11</f>
        <v>SPC8B3</v>
      </c>
      <c r="N15" s="112">
        <f>'8B Bracket'!$C$15</f>
        <v>0</v>
      </c>
    </row>
    <row r="16" spans="1:14">
      <c r="A16" s="19" t="str">
        <f t="shared" si="3"/>
        <v xml:space="preserve">Feb 2 </v>
      </c>
      <c r="B16" s="20" t="str">
        <f t="shared" si="4"/>
        <v>4:30 p.m.</v>
      </c>
      <c r="C16" s="21" t="str">
        <f t="shared" si="5"/>
        <v>STM</v>
      </c>
      <c r="D16" s="21" t="str">
        <f t="shared" si="6"/>
        <v>8B</v>
      </c>
      <c r="E16" s="21" t="str">
        <f t="shared" si="7"/>
        <v>CTK8B1</v>
      </c>
      <c r="F16" s="21" t="str">
        <f t="shared" si="8"/>
        <v>JOE8B2</v>
      </c>
      <c r="H16" s="2" t="str">
        <f>'8B Bracket'!$C$21</f>
        <v>Feb 2 - STM @ 4:30 p.m.</v>
      </c>
      <c r="I16" s="2" t="str">
        <f t="shared" si="1"/>
        <v xml:space="preserve">Feb 2 </v>
      </c>
      <c r="J16" s="2" t="str">
        <f t="shared" si="9"/>
        <v>4:30 p.m.</v>
      </c>
      <c r="K16" s="2" t="str">
        <f t="shared" si="2"/>
        <v>STM</v>
      </c>
      <c r="L16" s="2" t="s">
        <v>228</v>
      </c>
      <c r="M16" s="112" t="str">
        <f>'8B Bracket'!$C$19</f>
        <v>CTK8B1</v>
      </c>
      <c r="N16" s="112" t="str">
        <f>'8B Bracket'!$C$23</f>
        <v>JOE8B2</v>
      </c>
    </row>
    <row r="17" spans="1:14">
      <c r="A17" s="19" t="str">
        <f t="shared" si="3"/>
        <v xml:space="preserve">Feb 2 </v>
      </c>
      <c r="B17" s="20" t="str">
        <f t="shared" si="4"/>
        <v>2:00 p.m.</v>
      </c>
      <c r="C17" s="21" t="str">
        <f t="shared" si="5"/>
        <v>STM</v>
      </c>
      <c r="D17" s="21" t="str">
        <f t="shared" si="6"/>
        <v>8B</v>
      </c>
      <c r="E17" s="21" t="str">
        <f t="shared" si="7"/>
        <v>SCL8B1</v>
      </c>
      <c r="F17" s="21">
        <f t="shared" si="8"/>
        <v>0</v>
      </c>
      <c r="H17" s="2" t="str">
        <f>'8B Bracket'!$C$29</f>
        <v>Feb 2 - STM @ 2:00 p.m.</v>
      </c>
      <c r="I17" s="2" t="str">
        <f t="shared" si="1"/>
        <v xml:space="preserve">Feb 2 </v>
      </c>
      <c r="J17" s="2" t="str">
        <f t="shared" si="9"/>
        <v>2:00 p.m.</v>
      </c>
      <c r="K17" s="2" t="str">
        <f t="shared" si="2"/>
        <v>STM</v>
      </c>
      <c r="L17" s="2" t="s">
        <v>228</v>
      </c>
      <c r="M17" s="112" t="str">
        <f>'8B Bracket'!$C$27</f>
        <v>SCL8B1</v>
      </c>
      <c r="N17" s="112">
        <f>'8B Bracket'!$C$31</f>
        <v>0</v>
      </c>
    </row>
    <row r="18" spans="1:14">
      <c r="A18" s="19" t="str">
        <f t="shared" si="3"/>
        <v xml:space="preserve">Feb 2 </v>
      </c>
      <c r="B18" s="20" t="str">
        <f t="shared" si="4"/>
        <v>5:45 p.m.</v>
      </c>
      <c r="C18" s="21" t="str">
        <f t="shared" si="5"/>
        <v>STM</v>
      </c>
      <c r="D18" s="21" t="str">
        <f t="shared" si="6"/>
        <v>8B</v>
      </c>
      <c r="E18" s="21" t="str">
        <f t="shared" si="7"/>
        <v>SPC8B1</v>
      </c>
      <c r="F18" s="21">
        <f t="shared" si="8"/>
        <v>0</v>
      </c>
      <c r="H18" s="2" t="str">
        <f>'8B Bracket'!$C$37</f>
        <v>Feb 2 - STM @ 5:45 p.m.</v>
      </c>
      <c r="I18" s="2" t="str">
        <f t="shared" si="1"/>
        <v xml:space="preserve">Feb 2 </v>
      </c>
      <c r="J18" s="2" t="str">
        <f t="shared" si="9"/>
        <v>5:45 p.m.</v>
      </c>
      <c r="K18" s="2" t="str">
        <f t="shared" si="2"/>
        <v>STM</v>
      </c>
      <c r="L18" s="2" t="s">
        <v>228</v>
      </c>
      <c r="M18" s="112" t="str">
        <f>'8B Bracket'!$C$35</f>
        <v>SPC8B1</v>
      </c>
      <c r="N18" s="112">
        <f>'8B Bracket'!$C$39</f>
        <v>0</v>
      </c>
    </row>
    <row r="19" spans="1:14">
      <c r="A19" s="19" t="str">
        <f t="shared" si="3"/>
        <v xml:space="preserve">Feb 2 </v>
      </c>
      <c r="B19" s="20" t="str">
        <f t="shared" si="4"/>
        <v>12:45 p.m.</v>
      </c>
      <c r="C19" s="21" t="str">
        <f t="shared" si="5"/>
        <v>JUD</v>
      </c>
      <c r="D19" s="21" t="str">
        <f t="shared" si="6"/>
        <v>8B</v>
      </c>
      <c r="E19" s="21" t="str">
        <f t="shared" si="7"/>
        <v>IHM8B1</v>
      </c>
      <c r="F19" s="21">
        <f t="shared" si="8"/>
        <v>0</v>
      </c>
      <c r="H19" s="2" t="str">
        <f>'8B Bracket'!$C$45</f>
        <v>Feb 2 - JUD @ 12:45 p.m.</v>
      </c>
      <c r="I19" s="2" t="str">
        <f t="shared" si="1"/>
        <v xml:space="preserve">Feb 2 </v>
      </c>
      <c r="J19" s="2" t="str">
        <f t="shared" si="9"/>
        <v>12:45 p.m.</v>
      </c>
      <c r="K19" s="2" t="str">
        <f t="shared" si="2"/>
        <v>JUD</v>
      </c>
      <c r="L19" s="2" t="s">
        <v>228</v>
      </c>
      <c r="M19" s="112" t="str">
        <f>'8B Bracket'!$C$43</f>
        <v>IHM8B1</v>
      </c>
      <c r="N19" s="112">
        <f>'8B Bracket'!$C$47</f>
        <v>0</v>
      </c>
    </row>
    <row r="20" spans="1:14">
      <c r="A20" s="19" t="str">
        <f t="shared" si="3"/>
        <v xml:space="preserve">Feb 2 </v>
      </c>
      <c r="B20" s="20" t="str">
        <f t="shared" si="4"/>
        <v>4:30 p.m.</v>
      </c>
      <c r="C20" s="21" t="str">
        <f t="shared" si="5"/>
        <v>JUD</v>
      </c>
      <c r="D20" s="21" t="str">
        <f t="shared" si="6"/>
        <v>8B</v>
      </c>
      <c r="E20" s="21" t="str">
        <f t="shared" si="7"/>
        <v>SPC8B2</v>
      </c>
      <c r="F20" s="21">
        <f t="shared" si="8"/>
        <v>0</v>
      </c>
      <c r="H20" s="2" t="str">
        <f>'8B Bracket'!$C$53</f>
        <v>Feb 2 - JUD @ 4:30 p.m.</v>
      </c>
      <c r="I20" s="2" t="str">
        <f t="shared" si="1"/>
        <v xml:space="preserve">Feb 2 </v>
      </c>
      <c r="J20" s="2" t="str">
        <f t="shared" si="9"/>
        <v>4:30 p.m.</v>
      </c>
      <c r="K20" s="2" t="str">
        <f t="shared" si="2"/>
        <v>JUD</v>
      </c>
      <c r="L20" s="2" t="s">
        <v>228</v>
      </c>
      <c r="M20" s="112" t="str">
        <f>'8B Bracket'!$C$51</f>
        <v>SPC8B2</v>
      </c>
      <c r="N20" s="112">
        <f>'8B Bracket'!$C$55</f>
        <v>0</v>
      </c>
    </row>
    <row r="21" spans="1:14">
      <c r="A21" s="19" t="str">
        <f t="shared" si="3"/>
        <v xml:space="preserve">Feb 2 </v>
      </c>
      <c r="B21" s="20" t="str">
        <f t="shared" si="4"/>
        <v>2:00 p.m.</v>
      </c>
      <c r="C21" s="21" t="str">
        <f t="shared" si="5"/>
        <v>JUD</v>
      </c>
      <c r="D21" s="21" t="str">
        <f t="shared" si="6"/>
        <v>8B</v>
      </c>
      <c r="E21" s="21" t="str">
        <f t="shared" si="7"/>
        <v>SJN8B2</v>
      </c>
      <c r="F21" s="21">
        <f t="shared" si="8"/>
        <v>0</v>
      </c>
      <c r="H21" s="2" t="str">
        <f>'8B Bracket'!$C$61</f>
        <v>Feb 2 - JUD @ 2:00 p.m.</v>
      </c>
      <c r="I21" s="2" t="str">
        <f t="shared" si="1"/>
        <v xml:space="preserve">Feb 2 </v>
      </c>
      <c r="J21" s="2" t="str">
        <f t="shared" si="9"/>
        <v>2:00 p.m.</v>
      </c>
      <c r="K21" s="2" t="str">
        <f t="shared" si="2"/>
        <v>JUD</v>
      </c>
      <c r="L21" s="2" t="s">
        <v>228</v>
      </c>
      <c r="M21" s="112" t="str">
        <f>'8B Bracket'!$C$59</f>
        <v>SJN8B2</v>
      </c>
      <c r="N21" s="112">
        <f>'8B Bracket'!$C$63</f>
        <v>0</v>
      </c>
    </row>
    <row r="22" spans="1:14">
      <c r="A22" s="19" t="str">
        <f t="shared" si="3"/>
        <v xml:space="preserve">Feb 2 </v>
      </c>
      <c r="B22" s="20" t="str">
        <f t="shared" si="4"/>
        <v>5:45 p.m.</v>
      </c>
      <c r="C22" s="21" t="str">
        <f t="shared" si="5"/>
        <v>JUD</v>
      </c>
      <c r="D22" s="21" t="str">
        <f t="shared" si="6"/>
        <v>8B</v>
      </c>
      <c r="E22" s="21" t="str">
        <f t="shared" si="7"/>
        <v>JUD8B1</v>
      </c>
      <c r="F22" s="21">
        <f t="shared" si="8"/>
        <v>0</v>
      </c>
      <c r="H22" s="2" t="str">
        <f>'8B Bracket'!$C$69</f>
        <v>Feb 2 - JUD @ 5:45 p.m.</v>
      </c>
      <c r="I22" s="2" t="str">
        <f t="shared" si="1"/>
        <v xml:space="preserve">Feb 2 </v>
      </c>
      <c r="J22" s="2" t="str">
        <f t="shared" si="9"/>
        <v>5:45 p.m.</v>
      </c>
      <c r="K22" s="2" t="str">
        <f t="shared" si="2"/>
        <v>JUD</v>
      </c>
      <c r="L22" s="2" t="s">
        <v>228</v>
      </c>
      <c r="M22" s="112" t="str">
        <f>'8B Bracket'!$C$67</f>
        <v>JUD8B1</v>
      </c>
      <c r="N22" s="112">
        <f>'8B Bracket'!$C$71</f>
        <v>0</v>
      </c>
    </row>
    <row r="23" spans="1:14">
      <c r="A23" s="19" t="str">
        <f t="shared" si="3"/>
        <v xml:space="preserve">Feb 3 </v>
      </c>
      <c r="B23" s="20" t="str">
        <f t="shared" si="4"/>
        <v>2:00 p.m.</v>
      </c>
      <c r="C23" s="21" t="str">
        <f t="shared" si="5"/>
        <v>STM</v>
      </c>
      <c r="D23" s="21" t="str">
        <f t="shared" si="6"/>
        <v>8B</v>
      </c>
      <c r="E23" s="21">
        <f t="shared" si="7"/>
        <v>0</v>
      </c>
      <c r="F23" s="21">
        <f t="shared" si="8"/>
        <v>0</v>
      </c>
      <c r="H23" s="2" t="str">
        <f>'8B Bracket'!$D$17</f>
        <v>Feb 3 - STM @ 2:00 p.m.</v>
      </c>
      <c r="I23" s="2" t="str">
        <f t="shared" si="1"/>
        <v xml:space="preserve">Feb 3 </v>
      </c>
      <c r="J23" s="2" t="str">
        <f t="shared" si="9"/>
        <v>2:00 p.m.</v>
      </c>
      <c r="K23" s="2" t="str">
        <f t="shared" si="2"/>
        <v>STM</v>
      </c>
      <c r="L23" s="2" t="s">
        <v>228</v>
      </c>
      <c r="M23" s="112">
        <f>'8B Bracket'!$D$13</f>
        <v>0</v>
      </c>
      <c r="N23" s="112">
        <f>'8B Bracket'!$D$21</f>
        <v>0</v>
      </c>
    </row>
    <row r="24" spans="1:14">
      <c r="A24" s="19" t="str">
        <f t="shared" si="3"/>
        <v xml:space="preserve">Feb 3 </v>
      </c>
      <c r="B24" s="20" t="str">
        <f t="shared" si="4"/>
        <v>4:00 p.m.</v>
      </c>
      <c r="C24" s="21" t="str">
        <f t="shared" si="5"/>
        <v>STM</v>
      </c>
      <c r="D24" s="21" t="str">
        <f t="shared" si="6"/>
        <v>8B</v>
      </c>
      <c r="E24" s="21">
        <f t="shared" si="7"/>
        <v>0</v>
      </c>
      <c r="F24" s="21">
        <f t="shared" si="8"/>
        <v>0</v>
      </c>
      <c r="H24" s="2" t="str">
        <f>'8B Bracket'!$D$33</f>
        <v>Feb 3 - STM @ 4:00 p.m.</v>
      </c>
      <c r="I24" s="2" t="str">
        <f t="shared" si="1"/>
        <v xml:space="preserve">Feb 3 </v>
      </c>
      <c r="J24" s="2" t="str">
        <f t="shared" si="9"/>
        <v>4:00 p.m.</v>
      </c>
      <c r="K24" s="2" t="str">
        <f t="shared" si="2"/>
        <v>STM</v>
      </c>
      <c r="L24" s="2" t="s">
        <v>228</v>
      </c>
      <c r="M24" s="112">
        <f>'8B Bracket'!$D$29</f>
        <v>0</v>
      </c>
      <c r="N24" s="112">
        <f>'8B Bracket'!$D$37</f>
        <v>0</v>
      </c>
    </row>
    <row r="25" spans="1:14">
      <c r="A25" s="19" t="str">
        <f t="shared" si="3"/>
        <v xml:space="preserve">Feb 3 </v>
      </c>
      <c r="B25" s="20" t="str">
        <f t="shared" si="4"/>
        <v>2:00 p.m.</v>
      </c>
      <c r="C25" s="21" t="str">
        <f t="shared" si="5"/>
        <v>JUD</v>
      </c>
      <c r="D25" s="21" t="str">
        <f t="shared" si="6"/>
        <v>8B</v>
      </c>
      <c r="E25" s="21">
        <f t="shared" si="7"/>
        <v>0</v>
      </c>
      <c r="F25" s="21">
        <f t="shared" si="8"/>
        <v>0</v>
      </c>
      <c r="H25" s="2" t="str">
        <f>'8B Bracket'!$D$50</f>
        <v>Feb 3 - JUD @ 2:00 p.m.</v>
      </c>
      <c r="I25" s="2" t="str">
        <f t="shared" si="1"/>
        <v xml:space="preserve">Feb 3 </v>
      </c>
      <c r="J25" s="2" t="str">
        <f t="shared" si="9"/>
        <v>2:00 p.m.</v>
      </c>
      <c r="K25" s="2" t="str">
        <f>RIGHT(LEFT(H25,SUM(FIND("-",H25)+4)),3)</f>
        <v>JUD</v>
      </c>
      <c r="L25" s="2" t="s">
        <v>228</v>
      </c>
      <c r="M25" s="112">
        <f>'8B Bracket'!$D$46</f>
        <v>0</v>
      </c>
      <c r="N25" s="112">
        <f>'8B Bracket'!$D$54</f>
        <v>0</v>
      </c>
    </row>
    <row r="26" spans="1:14">
      <c r="A26" s="19" t="str">
        <f t="shared" si="3"/>
        <v xml:space="preserve">Feb 3 </v>
      </c>
      <c r="B26" s="20" t="str">
        <f t="shared" si="4"/>
        <v>4:00 p.m.</v>
      </c>
      <c r="C26" s="21" t="str">
        <f t="shared" si="5"/>
        <v>JUD</v>
      </c>
      <c r="D26" s="21" t="str">
        <f t="shared" si="6"/>
        <v>8B</v>
      </c>
      <c r="E26" s="21">
        <f t="shared" si="7"/>
        <v>0</v>
      </c>
      <c r="F26" s="21">
        <f t="shared" si="8"/>
        <v>0</v>
      </c>
      <c r="H26" s="2" t="str">
        <f>'8B Bracket'!$D$66</f>
        <v>Feb 3 - JUD @ 4:00 p.m.</v>
      </c>
      <c r="I26" s="2" t="str">
        <f t="shared" si="1"/>
        <v xml:space="preserve">Feb 3 </v>
      </c>
      <c r="J26" s="2" t="str">
        <f t="shared" si="9"/>
        <v>4:00 p.m.</v>
      </c>
      <c r="K26" s="2" t="str">
        <f>RIGHT(LEFT(H26,SUM(FIND("-",H26)+4)),3)</f>
        <v>JUD</v>
      </c>
      <c r="L26" s="2" t="s">
        <v>228</v>
      </c>
      <c r="M26" s="112">
        <f>'8B Bracket'!$D$62</f>
        <v>0</v>
      </c>
      <c r="N26" s="112">
        <f>'8B Bracket'!$D$70</f>
        <v>0</v>
      </c>
    </row>
    <row r="27" spans="1:14">
      <c r="A27" s="19" t="str">
        <f t="shared" si="3"/>
        <v xml:space="preserve">Feb 6 </v>
      </c>
      <c r="B27" s="20" t="str">
        <f t="shared" si="4"/>
        <v>7:45 p.m.</v>
      </c>
      <c r="C27" s="21" t="str">
        <f t="shared" si="5"/>
        <v>STM</v>
      </c>
      <c r="D27" s="21" t="str">
        <f t="shared" si="6"/>
        <v>8B</v>
      </c>
      <c r="E27" s="21">
        <f t="shared" si="7"/>
        <v>0</v>
      </c>
      <c r="F27" s="21">
        <f t="shared" si="8"/>
        <v>0</v>
      </c>
      <c r="H27" s="2" t="str">
        <f>'8B Bracket'!$E$25</f>
        <v>Feb 6 - STM @ 7:45 p.m.</v>
      </c>
      <c r="I27" s="2" t="str">
        <f t="shared" si="1"/>
        <v xml:space="preserve">Feb 6 </v>
      </c>
      <c r="J27" s="2" t="str">
        <f t="shared" si="9"/>
        <v>7:45 p.m.</v>
      </c>
      <c r="K27" s="2" t="str">
        <f>RIGHT(LEFT(H27,SUM(FIND("-",H27)+4)),3)</f>
        <v>STM</v>
      </c>
      <c r="L27" s="2" t="s">
        <v>228</v>
      </c>
      <c r="M27" s="112">
        <f>'8B Bracket'!$E$17</f>
        <v>0</v>
      </c>
      <c r="N27" s="112">
        <f>'8B Bracket'!$E$33</f>
        <v>0</v>
      </c>
    </row>
    <row r="28" spans="1:14">
      <c r="A28" s="19" t="str">
        <f t="shared" si="3"/>
        <v xml:space="preserve">Feb 6 </v>
      </c>
      <c r="B28" s="20" t="str">
        <f t="shared" si="4"/>
        <v>7:45 p.m.</v>
      </c>
      <c r="C28" s="21" t="str">
        <f t="shared" si="5"/>
        <v>JUD</v>
      </c>
      <c r="D28" s="21" t="str">
        <f t="shared" si="6"/>
        <v>8B</v>
      </c>
      <c r="E28" s="21">
        <f t="shared" si="7"/>
        <v>0</v>
      </c>
      <c r="F28" s="21">
        <f t="shared" si="8"/>
        <v>0</v>
      </c>
      <c r="H28" s="2" t="str">
        <f>'8B Bracket'!$E$58</f>
        <v>Feb 6 - JUD @ 7:45 p.m.</v>
      </c>
      <c r="I28" s="2" t="str">
        <f t="shared" si="1"/>
        <v xml:space="preserve">Feb 6 </v>
      </c>
      <c r="J28" s="2" t="str">
        <f t="shared" si="9"/>
        <v>7:45 p.m.</v>
      </c>
      <c r="K28" s="2" t="str">
        <f>RIGHT(LEFT(H28,SUM(FIND("-",H28)+4)),3)</f>
        <v>JUD</v>
      </c>
      <c r="L28" s="2" t="s">
        <v>228</v>
      </c>
      <c r="M28" s="112">
        <f>'8B Bracket'!$E$50</f>
        <v>0</v>
      </c>
      <c r="N28" s="112">
        <f>'8B Bracket'!$E$66</f>
        <v>0</v>
      </c>
    </row>
    <row r="29" spans="1:14">
      <c r="A29" s="19" t="str">
        <f t="shared" si="3"/>
        <v xml:space="preserve">Feb 9 </v>
      </c>
      <c r="B29" s="20" t="str">
        <f t="shared" si="4"/>
        <v>7:30 p.m.</v>
      </c>
      <c r="C29" s="21" t="str">
        <f t="shared" si="5"/>
        <v>BT Main</v>
      </c>
      <c r="D29" s="21" t="str">
        <f t="shared" si="6"/>
        <v>8B</v>
      </c>
      <c r="E29" s="21">
        <f t="shared" si="7"/>
        <v>0</v>
      </c>
      <c r="F29" s="21">
        <f t="shared" si="8"/>
        <v>0</v>
      </c>
      <c r="H29" s="2" t="str">
        <f>'8B Bracket'!$F$42</f>
        <v>Feb 9 - BT Main @ 7:30 p.m.</v>
      </c>
      <c r="I29" s="2" t="str">
        <f t="shared" si="1"/>
        <v xml:space="preserve">Feb 9 </v>
      </c>
      <c r="J29" s="2" t="str">
        <f t="shared" si="9"/>
        <v>7:30 p.m.</v>
      </c>
      <c r="K29" s="2" t="s">
        <v>906</v>
      </c>
      <c r="L29" s="2" t="s">
        <v>228</v>
      </c>
      <c r="M29" s="112">
        <f>'8B Bracket'!$F$25</f>
        <v>0</v>
      </c>
      <c r="N29" s="112">
        <f>'8B Bracket'!$F$58</f>
        <v>0</v>
      </c>
    </row>
    <row r="30" spans="1:14">
      <c r="A30" s="19" t="str">
        <f t="shared" si="3"/>
        <v xml:space="preserve">Feb 2 </v>
      </c>
      <c r="B30" s="20" t="str">
        <f t="shared" si="4"/>
        <v>3:15 p.m.</v>
      </c>
      <c r="C30" s="21" t="str">
        <f t="shared" si="5"/>
        <v>STM</v>
      </c>
      <c r="D30" s="21" t="str">
        <f t="shared" si="6"/>
        <v>8G</v>
      </c>
      <c r="E30" s="21" t="str">
        <f t="shared" si="7"/>
        <v>SJN8G1</v>
      </c>
      <c r="F30" s="21" t="str">
        <f t="shared" si="8"/>
        <v>SPC8G1</v>
      </c>
      <c r="H30" s="2" t="str">
        <f>'8G Bracket'!$B$16</f>
        <v>Feb 2 - STM @ 3:15 p.m.</v>
      </c>
      <c r="I30" s="2" t="str">
        <f t="shared" si="1"/>
        <v xml:space="preserve">Feb 2 </v>
      </c>
      <c r="J30" s="2" t="str">
        <f t="shared" si="9"/>
        <v>3:15 p.m.</v>
      </c>
      <c r="K30" s="2" t="str">
        <f t="shared" si="2"/>
        <v>STM</v>
      </c>
      <c r="L30" s="2" t="s">
        <v>229</v>
      </c>
      <c r="M30" s="112" t="str">
        <f>'8G Bracket'!$B$15</f>
        <v>SJN8G1</v>
      </c>
      <c r="N30" s="112" t="str">
        <f>'8G Bracket'!$B$17</f>
        <v>SPC8G1</v>
      </c>
    </row>
    <row r="31" spans="1:14">
      <c r="A31" s="19" t="str">
        <f t="shared" si="3"/>
        <v xml:space="preserve">Feb 2 </v>
      </c>
      <c r="B31" s="20" t="str">
        <f t="shared" si="4"/>
        <v>3:15 p.m.</v>
      </c>
      <c r="C31" s="21" t="str">
        <f t="shared" si="5"/>
        <v>JUD</v>
      </c>
      <c r="D31" s="21" t="str">
        <f t="shared" si="6"/>
        <v>8G</v>
      </c>
      <c r="E31" s="21" t="str">
        <f t="shared" si="7"/>
        <v>BRG8G1</v>
      </c>
      <c r="F31" s="21" t="str">
        <f t="shared" si="8"/>
        <v>CTK8G1</v>
      </c>
      <c r="H31" s="2" t="str">
        <f>'8G Bracket'!$B$28</f>
        <v>Feb 2 - JUD @ 3:15 p.m.</v>
      </c>
      <c r="I31" s="2" t="str">
        <f t="shared" si="1"/>
        <v xml:space="preserve">Feb 2 </v>
      </c>
      <c r="J31" s="2" t="str">
        <f t="shared" si="9"/>
        <v>3:15 p.m.</v>
      </c>
      <c r="K31" s="2" t="str">
        <f t="shared" si="2"/>
        <v>JUD</v>
      </c>
      <c r="L31" s="2" t="s">
        <v>229</v>
      </c>
      <c r="M31" s="112" t="str">
        <f>'8G Bracket'!$B$27</f>
        <v>BRG8G1</v>
      </c>
      <c r="N31" s="112" t="str">
        <f>'8G Bracket'!$B$29</f>
        <v>CTK8G1</v>
      </c>
    </row>
    <row r="32" spans="1:14">
      <c r="A32" s="19" t="str">
        <f t="shared" si="3"/>
        <v xml:space="preserve">Feb 3 </v>
      </c>
      <c r="B32" s="20" t="str">
        <f t="shared" si="4"/>
        <v>1:00 p.m.</v>
      </c>
      <c r="C32" s="21" t="str">
        <f t="shared" si="5"/>
        <v>STM</v>
      </c>
      <c r="D32" s="21" t="str">
        <f t="shared" si="6"/>
        <v>8G</v>
      </c>
      <c r="E32" s="21" t="str">
        <f t="shared" si="7"/>
        <v>JOE8G1</v>
      </c>
      <c r="F32" s="21">
        <f t="shared" si="8"/>
        <v>0</v>
      </c>
      <c r="H32" s="2" t="str">
        <f>'8G Bracket'!$C$14</f>
        <v>Feb 3 - STM @ 1:00 p.m.</v>
      </c>
      <c r="I32" s="2" t="str">
        <f t="shared" si="1"/>
        <v xml:space="preserve">Feb 3 </v>
      </c>
      <c r="J32" s="2" t="str">
        <f t="shared" si="9"/>
        <v>1:00 p.m.</v>
      </c>
      <c r="K32" s="2" t="str">
        <f t="shared" si="2"/>
        <v>STM</v>
      </c>
      <c r="L32" s="2" t="s">
        <v>229</v>
      </c>
      <c r="M32" s="112" t="str">
        <f>'8G Bracket'!$C$12</f>
        <v>JOE8G1</v>
      </c>
      <c r="N32" s="112">
        <f>'8G Bracket'!$C$16</f>
        <v>0</v>
      </c>
    </row>
    <row r="33" spans="1:14">
      <c r="A33" s="19" t="str">
        <f t="shared" si="3"/>
        <v xml:space="preserve">Feb 3 </v>
      </c>
      <c r="B33" s="20" t="str">
        <f t="shared" si="4"/>
        <v>3:00 p.m.</v>
      </c>
      <c r="C33" s="21" t="str">
        <f t="shared" si="5"/>
        <v>STM</v>
      </c>
      <c r="D33" s="21" t="str">
        <f t="shared" si="6"/>
        <v>8G</v>
      </c>
      <c r="E33" s="21" t="str">
        <f t="shared" si="7"/>
        <v>JUD8G1</v>
      </c>
      <c r="F33" s="21" t="str">
        <f t="shared" si="8"/>
        <v>STM8G1</v>
      </c>
      <c r="H33" s="2" t="str">
        <f>'8G Bracket'!$C$22</f>
        <v>Feb 3 - STM @ 3:00 p.m.</v>
      </c>
      <c r="I33" s="2" t="str">
        <f t="shared" si="1"/>
        <v xml:space="preserve">Feb 3 </v>
      </c>
      <c r="J33" s="2" t="str">
        <f t="shared" si="9"/>
        <v>3:00 p.m.</v>
      </c>
      <c r="K33" s="2" t="str">
        <f t="shared" si="2"/>
        <v>STM</v>
      </c>
      <c r="L33" s="2" t="s">
        <v>229</v>
      </c>
      <c r="M33" s="112" t="str">
        <f>'8G Bracket'!$C$20</f>
        <v>JUD8G1</v>
      </c>
      <c r="N33" s="112" t="str">
        <f>'8G Bracket'!$C$24</f>
        <v>STM8G1</v>
      </c>
    </row>
    <row r="34" spans="1:14">
      <c r="A34" s="19" t="str">
        <f t="shared" si="3"/>
        <v xml:space="preserve">Feb 3 </v>
      </c>
      <c r="B34" s="20" t="str">
        <f t="shared" si="4"/>
        <v>1:00 p.m.</v>
      </c>
      <c r="C34" s="21" t="str">
        <f t="shared" si="5"/>
        <v>JUD</v>
      </c>
      <c r="D34" s="21" t="str">
        <f t="shared" si="6"/>
        <v>8G</v>
      </c>
      <c r="E34" s="21">
        <f t="shared" si="7"/>
        <v>0</v>
      </c>
      <c r="F34" s="21" t="str">
        <f t="shared" si="8"/>
        <v>NDA8G1</v>
      </c>
      <c r="H34" s="2" t="str">
        <f>'8G Bracket'!$C$30</f>
        <v>Feb 3 - JUD @ 1:00 p.m.</v>
      </c>
      <c r="I34" s="2" t="str">
        <f t="shared" si="1"/>
        <v xml:space="preserve">Feb 3 </v>
      </c>
      <c r="J34" s="2" t="str">
        <f t="shared" si="9"/>
        <v>1:00 p.m.</v>
      </c>
      <c r="K34" s="2" t="str">
        <f t="shared" si="2"/>
        <v>JUD</v>
      </c>
      <c r="L34" s="2" t="s">
        <v>229</v>
      </c>
      <c r="M34" s="112">
        <f>'8G Bracket'!$C$28</f>
        <v>0</v>
      </c>
      <c r="N34" s="112" t="str">
        <f>'8G Bracket'!$C$32</f>
        <v>NDA8G1</v>
      </c>
    </row>
    <row r="35" spans="1:14">
      <c r="A35" s="19" t="str">
        <f t="shared" si="3"/>
        <v xml:space="preserve">Feb 3 </v>
      </c>
      <c r="B35" s="20" t="str">
        <f t="shared" si="4"/>
        <v>3:00 p.m.</v>
      </c>
      <c r="C35" s="21" t="str">
        <f t="shared" si="5"/>
        <v>JUD</v>
      </c>
      <c r="D35" s="21" t="str">
        <f t="shared" si="6"/>
        <v>8G</v>
      </c>
      <c r="E35" s="21" t="str">
        <f t="shared" si="7"/>
        <v>OLA8G2</v>
      </c>
      <c r="F35" s="21" t="str">
        <f t="shared" si="8"/>
        <v>IHM8G1</v>
      </c>
      <c r="H35" s="2" t="str">
        <f>'8G Bracket'!$C$38</f>
        <v>Feb 3 - JUD @ 3:00 p.m.</v>
      </c>
      <c r="I35" s="2" t="str">
        <f t="shared" si="1"/>
        <v xml:space="preserve">Feb 3 </v>
      </c>
      <c r="J35" s="2" t="str">
        <f t="shared" si="9"/>
        <v>3:00 p.m.</v>
      </c>
      <c r="K35" s="2" t="str">
        <f t="shared" si="2"/>
        <v>JUD</v>
      </c>
      <c r="L35" s="2" t="s">
        <v>229</v>
      </c>
      <c r="M35" s="112" t="str">
        <f>'8G Bracket'!$C$36</f>
        <v>OLA8G2</v>
      </c>
      <c r="N35" s="112" t="str">
        <f>'8G Bracket'!$C$40</f>
        <v>IHM8G1</v>
      </c>
    </row>
    <row r="36" spans="1:14">
      <c r="A36" s="19" t="str">
        <f t="shared" si="3"/>
        <v xml:space="preserve">Feb 6 </v>
      </c>
      <c r="B36" s="20" t="str">
        <f t="shared" si="4"/>
        <v>6:30 p.m.</v>
      </c>
      <c r="C36" s="21" t="str">
        <f t="shared" si="5"/>
        <v>STM</v>
      </c>
      <c r="D36" s="21" t="str">
        <f t="shared" si="6"/>
        <v>8G</v>
      </c>
      <c r="E36" s="21">
        <f t="shared" si="7"/>
        <v>0</v>
      </c>
      <c r="F36" s="21">
        <f t="shared" si="8"/>
        <v>0</v>
      </c>
      <c r="H36" s="2" t="str">
        <f>'8G Bracket'!$D$18</f>
        <v>Feb 6 - STM @ 6:30 p.m.</v>
      </c>
      <c r="I36" s="2" t="str">
        <f t="shared" si="1"/>
        <v xml:space="preserve">Feb 6 </v>
      </c>
      <c r="J36" s="2" t="str">
        <f t="shared" si="9"/>
        <v>6:30 p.m.</v>
      </c>
      <c r="K36" s="2" t="str">
        <f t="shared" si="2"/>
        <v>STM</v>
      </c>
      <c r="L36" s="2" t="s">
        <v>229</v>
      </c>
      <c r="M36" s="112">
        <f>'8G Bracket'!$D$14</f>
        <v>0</v>
      </c>
      <c r="N36" s="112">
        <f>'8G Bracket'!$D$22</f>
        <v>0</v>
      </c>
    </row>
    <row r="37" spans="1:14">
      <c r="A37" s="19" t="str">
        <f t="shared" si="3"/>
        <v xml:space="preserve">Feb 6 </v>
      </c>
      <c r="B37" s="20" t="str">
        <f t="shared" si="4"/>
        <v>6:30 p.m.</v>
      </c>
      <c r="C37" s="21" t="str">
        <f t="shared" si="5"/>
        <v>JUD</v>
      </c>
      <c r="D37" s="21" t="str">
        <f t="shared" si="6"/>
        <v>8G</v>
      </c>
      <c r="E37" s="21">
        <f t="shared" si="7"/>
        <v>0</v>
      </c>
      <c r="F37" s="21">
        <f t="shared" si="8"/>
        <v>0</v>
      </c>
      <c r="H37" s="2" t="str">
        <f>'8G Bracket'!$D$34</f>
        <v>Feb 6 - JUD @ 6:30 p.m.</v>
      </c>
      <c r="I37" s="2" t="str">
        <f t="shared" si="1"/>
        <v xml:space="preserve">Feb 6 </v>
      </c>
      <c r="J37" s="2" t="str">
        <f t="shared" si="9"/>
        <v>6:30 p.m.</v>
      </c>
      <c r="K37" s="2" t="str">
        <f t="shared" si="2"/>
        <v>JUD</v>
      </c>
      <c r="L37" s="2" t="s">
        <v>229</v>
      </c>
      <c r="M37" s="112">
        <f>'8G Bracket'!$D$30</f>
        <v>0</v>
      </c>
      <c r="N37" s="112">
        <f>'8G Bracket'!$D$38</f>
        <v>0</v>
      </c>
    </row>
    <row r="38" spans="1:14">
      <c r="A38" s="19" t="str">
        <f t="shared" si="3"/>
        <v xml:space="preserve">Feb 9 </v>
      </c>
      <c r="B38" s="20" t="str">
        <f t="shared" si="4"/>
        <v>6:15 p.m.</v>
      </c>
      <c r="C38" s="21" t="str">
        <f t="shared" si="5"/>
        <v>BT Main</v>
      </c>
      <c r="D38" s="21" t="str">
        <f t="shared" si="6"/>
        <v>8G</v>
      </c>
      <c r="E38" s="21">
        <f t="shared" si="7"/>
        <v>0</v>
      </c>
      <c r="F38" s="21">
        <f t="shared" si="8"/>
        <v>0</v>
      </c>
      <c r="H38" s="2" t="str">
        <f>'8G Bracket'!$E$26</f>
        <v>Feb 9 - BT Main @ 6:15 p.m.</v>
      </c>
      <c r="I38" s="2" t="str">
        <f t="shared" si="1"/>
        <v xml:space="preserve">Feb 9 </v>
      </c>
      <c r="J38" s="2" t="str">
        <f t="shared" si="9"/>
        <v>6:15 p.m.</v>
      </c>
      <c r="K38" s="2" t="s">
        <v>906</v>
      </c>
      <c r="L38" s="2" t="s">
        <v>229</v>
      </c>
      <c r="M38" s="112">
        <f>'8G Bracket'!$E$18</f>
        <v>0</v>
      </c>
      <c r="N38" s="112">
        <f>'8G Bracket'!$E$34</f>
        <v>0</v>
      </c>
    </row>
    <row r="39" spans="1:14">
      <c r="A39" s="19" t="str">
        <f t="shared" si="3"/>
        <v>Jan 31</v>
      </c>
      <c r="B39" s="20" t="str">
        <f t="shared" si="4"/>
        <v>8:00 p.m.</v>
      </c>
      <c r="C39" s="21" t="str">
        <f t="shared" si="5"/>
        <v>SJN</v>
      </c>
      <c r="D39" s="21" t="str">
        <f t="shared" si="6"/>
        <v>7B</v>
      </c>
      <c r="E39" s="21" t="str">
        <f t="shared" si="7"/>
        <v>SPC7B1</v>
      </c>
      <c r="F39" s="21" t="str">
        <f t="shared" si="8"/>
        <v>SJN7B2</v>
      </c>
      <c r="H39" s="2" t="str">
        <f>'7B Bracket'!$B$15</f>
        <v>Jan 31 - SJN @ 8:00 p.m.</v>
      </c>
      <c r="I39" s="2" t="str">
        <f t="shared" ref="I39:I97" si="10">LEFT(H39,6)</f>
        <v>Jan 31</v>
      </c>
      <c r="J39" s="2" t="str">
        <f>TRIM(RIGHT(H39,10))</f>
        <v>8:00 p.m.</v>
      </c>
      <c r="K39" s="2" t="str">
        <f t="shared" ref="K39:K54" si="11">RIGHT(LEFT(H39,SUM(FIND("-",H39)+4)),3)</f>
        <v>SJN</v>
      </c>
      <c r="L39" s="2" t="s">
        <v>230</v>
      </c>
      <c r="M39" s="112" t="str">
        <f>'7B Bracket'!$B$14</f>
        <v>SPC7B1</v>
      </c>
      <c r="N39" s="112" t="str">
        <f>'7B Bracket'!$B$16</f>
        <v>SJN7B2</v>
      </c>
    </row>
    <row r="40" spans="1:14">
      <c r="A40" s="19" t="str">
        <f t="shared" ref="A40" si="12">I40</f>
        <v>Jan 31</v>
      </c>
      <c r="B40" s="20" t="str">
        <f t="shared" ref="B40" si="13">J40</f>
        <v>7:00 p.m.</v>
      </c>
      <c r="C40" s="21" t="str">
        <f t="shared" ref="C40" si="14">K40</f>
        <v>JOE</v>
      </c>
      <c r="D40" s="21" t="str">
        <f t="shared" ref="D40" si="15">L40</f>
        <v>7B</v>
      </c>
      <c r="E40" s="21" t="str">
        <f t="shared" ref="E40" si="16">M40</f>
        <v>JOE7B1</v>
      </c>
      <c r="F40" s="21" t="str">
        <f t="shared" ref="F40" si="17">N40</f>
        <v>SCS7B1</v>
      </c>
      <c r="H40" s="2" t="str">
        <f>'7B Bracket'!$B$31</f>
        <v>Jan 31 - JOE @ 7:00 p.m.</v>
      </c>
      <c r="I40" s="2" t="str">
        <f t="shared" si="10"/>
        <v>Jan 31</v>
      </c>
      <c r="J40" s="2" t="str">
        <f t="shared" ref="J40:J71" si="18">TRIM(RIGHT(H40,10))</f>
        <v>7:00 p.m.</v>
      </c>
      <c r="K40" s="2" t="str">
        <f t="shared" si="11"/>
        <v>JOE</v>
      </c>
      <c r="L40" s="2" t="s">
        <v>230</v>
      </c>
      <c r="M40" s="112" t="str">
        <f>'7B Bracket'!$B$30</f>
        <v>JOE7B1</v>
      </c>
      <c r="N40" s="112" t="str">
        <f>'7B Bracket'!$B$32</f>
        <v>SCS7B1</v>
      </c>
    </row>
    <row r="41" spans="1:14">
      <c r="A41" s="19" t="str">
        <f t="shared" si="3"/>
        <v xml:space="preserve">Feb 1 </v>
      </c>
      <c r="B41" s="20" t="str">
        <f t="shared" si="4"/>
        <v>7:00 p.m.</v>
      </c>
      <c r="C41" s="21" t="str">
        <f t="shared" si="5"/>
        <v>OLA</v>
      </c>
      <c r="D41" s="21" t="str">
        <f t="shared" si="6"/>
        <v>7B</v>
      </c>
      <c r="E41" s="21" t="str">
        <f t="shared" si="7"/>
        <v>OLA7B2</v>
      </c>
      <c r="F41" s="21" t="str">
        <f t="shared" si="8"/>
        <v>SPC7B2</v>
      </c>
      <c r="H41" s="2" t="str">
        <f>'7B Bracket'!$B$39</f>
        <v>Feb 1 - OLA @ 7:00 p.m.</v>
      </c>
      <c r="I41" s="2" t="str">
        <f t="shared" si="10"/>
        <v xml:space="preserve">Feb 1 </v>
      </c>
      <c r="J41" s="2" t="str">
        <f t="shared" si="18"/>
        <v>7:00 p.m.</v>
      </c>
      <c r="K41" s="2" t="str">
        <f t="shared" si="11"/>
        <v>OLA</v>
      </c>
      <c r="L41" s="2" t="s">
        <v>230</v>
      </c>
      <c r="M41" s="112" t="str">
        <f>'7B Bracket'!$B$38</f>
        <v>OLA7B2</v>
      </c>
      <c r="N41" s="112" t="str">
        <f>'7B Bracket'!$B$40</f>
        <v>SPC7B2</v>
      </c>
    </row>
    <row r="42" spans="1:14">
      <c r="A42" s="19" t="str">
        <f t="shared" si="3"/>
        <v>Jan 31</v>
      </c>
      <c r="B42" s="20" t="str">
        <f t="shared" si="4"/>
        <v>7:00 p.m.</v>
      </c>
      <c r="C42" s="21" t="str">
        <f t="shared" si="5"/>
        <v>OLA</v>
      </c>
      <c r="D42" s="21" t="str">
        <f t="shared" si="6"/>
        <v>7B</v>
      </c>
      <c r="E42" s="21" t="str">
        <f t="shared" si="7"/>
        <v>OLA7B3</v>
      </c>
      <c r="F42" s="21" t="str">
        <f t="shared" si="8"/>
        <v>SJN7B1</v>
      </c>
      <c r="H42" s="2" t="str">
        <f>'7B Bracket'!$B$47</f>
        <v>Jan 31 - OLA @ 7:00 p.m.</v>
      </c>
      <c r="I42" s="2" t="str">
        <f t="shared" si="10"/>
        <v>Jan 31</v>
      </c>
      <c r="J42" s="2" t="str">
        <f t="shared" si="18"/>
        <v>7:00 p.m.</v>
      </c>
      <c r="K42" s="2" t="str">
        <f t="shared" si="11"/>
        <v>OLA</v>
      </c>
      <c r="L42" s="2" t="s">
        <v>230</v>
      </c>
      <c r="M42" s="112" t="str">
        <f>'7B Bracket'!$B$46</f>
        <v>OLA7B3</v>
      </c>
      <c r="N42" s="112" t="str">
        <f>'7B Bracket'!$B$48</f>
        <v>SJN7B1</v>
      </c>
    </row>
    <row r="43" spans="1:14">
      <c r="A43" s="19" t="str">
        <f t="shared" si="3"/>
        <v xml:space="preserve">Feb 1 </v>
      </c>
      <c r="B43" s="20" t="str">
        <f t="shared" si="4"/>
        <v>7:00 p.m.</v>
      </c>
      <c r="C43" s="21" t="str">
        <f t="shared" si="5"/>
        <v>JOE</v>
      </c>
      <c r="D43" s="21" t="str">
        <f t="shared" si="6"/>
        <v>7B</v>
      </c>
      <c r="E43" s="21" t="str">
        <f t="shared" si="7"/>
        <v>SPC7B3</v>
      </c>
      <c r="F43" s="21" t="str">
        <f t="shared" si="8"/>
        <v>TRN7B1</v>
      </c>
      <c r="H43" s="2" t="str">
        <f>'7B Bracket'!$B$55</f>
        <v>Feb 1 - JOE @ 7:00 p.m.</v>
      </c>
      <c r="I43" s="2" t="str">
        <f t="shared" si="10"/>
        <v xml:space="preserve">Feb 1 </v>
      </c>
      <c r="J43" s="2" t="str">
        <f t="shared" si="18"/>
        <v>7:00 p.m.</v>
      </c>
      <c r="K43" s="2" t="str">
        <f t="shared" si="11"/>
        <v>JOE</v>
      </c>
      <c r="L43" s="2" t="s">
        <v>230</v>
      </c>
      <c r="M43" s="112" t="str">
        <f>'7B Bracket'!$B$54</f>
        <v>SPC7B3</v>
      </c>
      <c r="N43" s="112" t="str">
        <f>'7B Bracket'!$B$56</f>
        <v>TRN7B1</v>
      </c>
    </row>
    <row r="44" spans="1:14">
      <c r="A44" s="19" t="str">
        <f t="shared" si="3"/>
        <v>Jan 31</v>
      </c>
      <c r="B44" s="20" t="str">
        <f t="shared" si="4"/>
        <v>8:00 p.m.</v>
      </c>
      <c r="C44" s="21" t="str">
        <f t="shared" si="5"/>
        <v>OLA</v>
      </c>
      <c r="D44" s="21" t="str">
        <f t="shared" si="6"/>
        <v>7B</v>
      </c>
      <c r="E44" s="21" t="str">
        <f t="shared" si="7"/>
        <v>OLA7B1</v>
      </c>
      <c r="F44" s="21" t="str">
        <f t="shared" si="8"/>
        <v>IHM7B1</v>
      </c>
      <c r="H44" s="2" t="str">
        <f>'7B Bracket'!$B$71</f>
        <v>Jan 31 - OLA @ 8:00 p.m.</v>
      </c>
      <c r="I44" s="2" t="str">
        <f t="shared" si="10"/>
        <v>Jan 31</v>
      </c>
      <c r="J44" s="2" t="str">
        <f t="shared" si="18"/>
        <v>8:00 p.m.</v>
      </c>
      <c r="K44" s="2" t="str">
        <f t="shared" si="11"/>
        <v>OLA</v>
      </c>
      <c r="L44" s="2" t="s">
        <v>230</v>
      </c>
      <c r="M44" s="112" t="str">
        <f>'7B Bracket'!$B$70</f>
        <v>OLA7B1</v>
      </c>
      <c r="N44" s="112" t="str">
        <f>'7B Bracket'!$B$72</f>
        <v>IHM7B1</v>
      </c>
    </row>
    <row r="45" spans="1:14">
      <c r="A45" s="19" t="str">
        <f t="shared" si="3"/>
        <v xml:space="preserve">Feb 2 </v>
      </c>
      <c r="B45" s="20" t="str">
        <f t="shared" si="4"/>
        <v>10:15 a.m.</v>
      </c>
      <c r="C45" s="21" t="str">
        <f t="shared" si="5"/>
        <v>BRG</v>
      </c>
      <c r="D45" s="21" t="str">
        <f t="shared" si="6"/>
        <v>7B</v>
      </c>
      <c r="E45" s="21" t="str">
        <f t="shared" si="7"/>
        <v>JUD7B2</v>
      </c>
      <c r="F45" s="21">
        <f t="shared" si="8"/>
        <v>0</v>
      </c>
      <c r="H45" s="2" t="str">
        <f>'7B Bracket'!$C$13</f>
        <v>Feb 2 - BRG @ 10:15 a.m.</v>
      </c>
      <c r="I45" s="2" t="str">
        <f t="shared" si="10"/>
        <v xml:space="preserve">Feb 2 </v>
      </c>
      <c r="J45" s="2" t="str">
        <f t="shared" si="18"/>
        <v>10:15 a.m.</v>
      </c>
      <c r="K45" s="2" t="str">
        <f t="shared" si="11"/>
        <v>BRG</v>
      </c>
      <c r="L45" s="2" t="s">
        <v>230</v>
      </c>
      <c r="M45" s="112" t="str">
        <f>'7B Bracket'!$C$11</f>
        <v>JUD7B2</v>
      </c>
      <c r="N45" s="112">
        <f>'7B Bracket'!$C$15</f>
        <v>0</v>
      </c>
    </row>
    <row r="46" spans="1:14">
      <c r="A46" s="19" t="str">
        <f t="shared" si="3"/>
        <v xml:space="preserve">Feb 2 </v>
      </c>
      <c r="B46" s="20" t="str">
        <f t="shared" si="4"/>
        <v>12:45 p.m.</v>
      </c>
      <c r="C46" s="21" t="str">
        <f t="shared" si="5"/>
        <v>BRG</v>
      </c>
      <c r="D46" s="21" t="str">
        <f t="shared" si="6"/>
        <v>7B</v>
      </c>
      <c r="E46" s="21" t="str">
        <f t="shared" si="7"/>
        <v>STM7B1</v>
      </c>
      <c r="F46" s="21" t="str">
        <f t="shared" si="8"/>
        <v>JUD7B3</v>
      </c>
      <c r="H46" s="2" t="str">
        <f>'7B Bracket'!$C$21</f>
        <v>Feb 2 - BRG @ 12:45 p.m.</v>
      </c>
      <c r="I46" s="2" t="str">
        <f t="shared" si="10"/>
        <v xml:space="preserve">Feb 2 </v>
      </c>
      <c r="J46" s="2" t="str">
        <f t="shared" si="18"/>
        <v>12:45 p.m.</v>
      </c>
      <c r="K46" s="2" t="str">
        <f t="shared" si="11"/>
        <v>BRG</v>
      </c>
      <c r="L46" s="2" t="s">
        <v>230</v>
      </c>
      <c r="M46" s="112" t="str">
        <f>'7B Bracket'!$C$19</f>
        <v>STM7B1</v>
      </c>
      <c r="N46" s="112" t="str">
        <f>'7B Bracket'!$C$23</f>
        <v>JUD7B3</v>
      </c>
    </row>
    <row r="47" spans="1:14">
      <c r="A47" s="19" t="str">
        <f t="shared" si="3"/>
        <v xml:space="preserve">Feb 2 </v>
      </c>
      <c r="B47" s="20" t="str">
        <f t="shared" si="4"/>
        <v>3:15 p.m.</v>
      </c>
      <c r="C47" s="21" t="str">
        <f t="shared" si="5"/>
        <v>BRG</v>
      </c>
      <c r="D47" s="21" t="str">
        <f t="shared" si="6"/>
        <v>7B</v>
      </c>
      <c r="E47" s="21" t="str">
        <f t="shared" si="7"/>
        <v>BRG7B2</v>
      </c>
      <c r="F47" s="21">
        <f t="shared" si="8"/>
        <v>0</v>
      </c>
      <c r="H47" s="2" t="str">
        <f>'7B Bracket'!$C$29</f>
        <v>Feb 2 - BRG @ 3:15 p.m.</v>
      </c>
      <c r="I47" s="2" t="str">
        <f t="shared" si="10"/>
        <v xml:space="preserve">Feb 2 </v>
      </c>
      <c r="J47" s="2" t="str">
        <f t="shared" si="18"/>
        <v>3:15 p.m.</v>
      </c>
      <c r="K47" s="2" t="str">
        <f t="shared" si="11"/>
        <v>BRG</v>
      </c>
      <c r="L47" s="2" t="s">
        <v>230</v>
      </c>
      <c r="M47" s="112" t="str">
        <f>'7B Bracket'!$C$27</f>
        <v>BRG7B2</v>
      </c>
      <c r="N47" s="112">
        <f>'7B Bracket'!$C$31</f>
        <v>0</v>
      </c>
    </row>
    <row r="48" spans="1:14">
      <c r="A48" s="19" t="str">
        <f t="shared" si="3"/>
        <v xml:space="preserve">Feb 2 </v>
      </c>
      <c r="B48" s="20" t="str">
        <f t="shared" si="4"/>
        <v>5:45 p.m.</v>
      </c>
      <c r="C48" s="21" t="str">
        <f t="shared" si="5"/>
        <v>BRG</v>
      </c>
      <c r="D48" s="21" t="str">
        <f t="shared" si="6"/>
        <v>7B</v>
      </c>
      <c r="E48" s="21" t="str">
        <f t="shared" si="7"/>
        <v>BRG7B1</v>
      </c>
      <c r="F48" s="21">
        <f t="shared" si="8"/>
        <v>0</v>
      </c>
      <c r="H48" s="2" t="str">
        <f>'7B Bracket'!$C$37</f>
        <v>Feb 2 - BRG @ 5:45 p.m.</v>
      </c>
      <c r="I48" s="2" t="str">
        <f t="shared" si="10"/>
        <v xml:space="preserve">Feb 2 </v>
      </c>
      <c r="J48" s="2" t="str">
        <f t="shared" si="18"/>
        <v>5:45 p.m.</v>
      </c>
      <c r="K48" s="2" t="str">
        <f t="shared" si="11"/>
        <v>BRG</v>
      </c>
      <c r="L48" s="2" t="s">
        <v>230</v>
      </c>
      <c r="M48" s="112" t="str">
        <f>'7B Bracket'!$C$35</f>
        <v>BRG7B1</v>
      </c>
      <c r="N48" s="112">
        <f>'7B Bracket'!$C$39</f>
        <v>0</v>
      </c>
    </row>
    <row r="49" spans="1:14">
      <c r="A49" s="19" t="str">
        <f t="shared" si="3"/>
        <v xml:space="preserve">Feb 2 </v>
      </c>
      <c r="B49" s="20" t="str">
        <f t="shared" si="4"/>
        <v>10:15 a.m.</v>
      </c>
      <c r="C49" s="21" t="str">
        <f t="shared" si="5"/>
        <v>IHM</v>
      </c>
      <c r="D49" s="21" t="str">
        <f t="shared" si="6"/>
        <v>7B</v>
      </c>
      <c r="E49" s="21" t="str">
        <f t="shared" si="7"/>
        <v>STM7B2</v>
      </c>
      <c r="F49" s="21">
        <f t="shared" si="8"/>
        <v>0</v>
      </c>
      <c r="H49" s="2" t="str">
        <f>'7B Bracket'!$C$45</f>
        <v>Feb 2 - IHM @ 10:15 a.m.</v>
      </c>
      <c r="I49" s="2" t="str">
        <f t="shared" si="10"/>
        <v xml:space="preserve">Feb 2 </v>
      </c>
      <c r="J49" s="2" t="str">
        <f t="shared" si="18"/>
        <v>10:15 a.m.</v>
      </c>
      <c r="K49" s="2" t="str">
        <f t="shared" si="11"/>
        <v>IHM</v>
      </c>
      <c r="L49" s="2" t="s">
        <v>230</v>
      </c>
      <c r="M49" s="112" t="str">
        <f>'7B Bracket'!$C$43</f>
        <v>STM7B2</v>
      </c>
      <c r="N49" s="112">
        <f>'7B Bracket'!$C$47</f>
        <v>0</v>
      </c>
    </row>
    <row r="50" spans="1:14">
      <c r="A50" s="19" t="str">
        <f t="shared" si="3"/>
        <v xml:space="preserve">Feb 2 </v>
      </c>
      <c r="B50" s="20" t="str">
        <f t="shared" si="4"/>
        <v>12:45 p.m.</v>
      </c>
      <c r="C50" s="21" t="str">
        <f t="shared" si="5"/>
        <v>IHM</v>
      </c>
      <c r="D50" s="21" t="str">
        <f t="shared" si="6"/>
        <v>7B</v>
      </c>
      <c r="E50" s="21" t="str">
        <f t="shared" si="7"/>
        <v>CTK7B2</v>
      </c>
      <c r="F50" s="21">
        <f t="shared" si="8"/>
        <v>0</v>
      </c>
      <c r="H50" s="2" t="str">
        <f>'7B Bracket'!$C$53</f>
        <v>Feb 2 - IHM @ 12:45 p.m.</v>
      </c>
      <c r="I50" s="2" t="str">
        <f t="shared" si="10"/>
        <v xml:space="preserve">Feb 2 </v>
      </c>
      <c r="J50" s="2" t="str">
        <f t="shared" si="18"/>
        <v>12:45 p.m.</v>
      </c>
      <c r="K50" s="2" t="str">
        <f t="shared" si="11"/>
        <v>IHM</v>
      </c>
      <c r="L50" s="2" t="s">
        <v>230</v>
      </c>
      <c r="M50" s="112" t="str">
        <f>'7B Bracket'!$C$51</f>
        <v>CTK7B2</v>
      </c>
      <c r="N50" s="112">
        <f>'7B Bracket'!$C$55</f>
        <v>0</v>
      </c>
    </row>
    <row r="51" spans="1:14">
      <c r="A51" s="19" t="str">
        <f t="shared" si="3"/>
        <v xml:space="preserve">Feb 2 </v>
      </c>
      <c r="B51" s="20" t="str">
        <f t="shared" si="4"/>
        <v>2:00 p.m.</v>
      </c>
      <c r="C51" s="21" t="str">
        <f t="shared" si="5"/>
        <v>IHM</v>
      </c>
      <c r="D51" s="21" t="str">
        <f t="shared" si="6"/>
        <v>7B</v>
      </c>
      <c r="E51" s="21" t="str">
        <f t="shared" si="7"/>
        <v>NDA7B1</v>
      </c>
      <c r="F51" s="21" t="str">
        <f t="shared" si="8"/>
        <v>JUD7B1</v>
      </c>
      <c r="H51" s="2" t="str">
        <f>'7B Bracket'!$C$61</f>
        <v>Feb 2 - IHM @ 2:00 p.m.</v>
      </c>
      <c r="I51" s="2" t="str">
        <f t="shared" si="10"/>
        <v xml:space="preserve">Feb 2 </v>
      </c>
      <c r="J51" s="2" t="str">
        <f t="shared" si="18"/>
        <v>2:00 p.m.</v>
      </c>
      <c r="K51" s="2" t="str">
        <f t="shared" si="11"/>
        <v>IHM</v>
      </c>
      <c r="L51" s="2" t="s">
        <v>230</v>
      </c>
      <c r="M51" s="112" t="str">
        <f>'7B Bracket'!$C$59</f>
        <v>NDA7B1</v>
      </c>
      <c r="N51" s="112" t="str">
        <f>'7B Bracket'!$C$63</f>
        <v>JUD7B1</v>
      </c>
    </row>
    <row r="52" spans="1:14">
      <c r="A52" s="19" t="str">
        <f t="shared" si="3"/>
        <v xml:space="preserve">Feb 2 </v>
      </c>
      <c r="B52" s="20" t="str">
        <f t="shared" si="4"/>
        <v>4:30 p.m.</v>
      </c>
      <c r="C52" s="21" t="str">
        <f t="shared" si="5"/>
        <v>IHM</v>
      </c>
      <c r="D52" s="21" t="str">
        <f t="shared" si="6"/>
        <v>7B</v>
      </c>
      <c r="E52" s="21" t="str">
        <f t="shared" si="7"/>
        <v>CTK7B1</v>
      </c>
      <c r="F52" s="21">
        <f t="shared" si="8"/>
        <v>0</v>
      </c>
      <c r="H52" s="2" t="str">
        <f>'7B Bracket'!$C$69</f>
        <v>Feb 2 - IHM @ 4:30 p.m.</v>
      </c>
      <c r="I52" s="2" t="str">
        <f t="shared" si="10"/>
        <v xml:space="preserve">Feb 2 </v>
      </c>
      <c r="J52" s="2" t="str">
        <f t="shared" si="18"/>
        <v>4:30 p.m.</v>
      </c>
      <c r="K52" s="2" t="str">
        <f t="shared" si="11"/>
        <v>IHM</v>
      </c>
      <c r="L52" s="2" t="s">
        <v>230</v>
      </c>
      <c r="M52" s="112" t="str">
        <f>'7B Bracket'!$C$67</f>
        <v>CTK7B1</v>
      </c>
      <c r="N52" s="112">
        <f>'7B Bracket'!$C$71</f>
        <v>0</v>
      </c>
    </row>
    <row r="53" spans="1:14">
      <c r="A53" s="19" t="str">
        <f t="shared" si="3"/>
        <v xml:space="preserve">Feb 3 </v>
      </c>
      <c r="B53" s="20" t="str">
        <f t="shared" si="4"/>
        <v>2:00 p.m.</v>
      </c>
      <c r="C53" s="21" t="str">
        <f t="shared" si="5"/>
        <v>BRG</v>
      </c>
      <c r="D53" s="21" t="str">
        <f t="shared" si="6"/>
        <v>7B</v>
      </c>
      <c r="E53" s="21">
        <f t="shared" si="7"/>
        <v>0</v>
      </c>
      <c r="F53" s="21">
        <f t="shared" si="8"/>
        <v>0</v>
      </c>
      <c r="H53" s="2" t="str">
        <f>'7B Bracket'!$D$17</f>
        <v>Feb 3 - BRG @ 2:00 p.m.</v>
      </c>
      <c r="I53" s="2" t="str">
        <f t="shared" si="10"/>
        <v xml:space="preserve">Feb 3 </v>
      </c>
      <c r="J53" s="2" t="str">
        <f t="shared" si="18"/>
        <v>2:00 p.m.</v>
      </c>
      <c r="K53" s="2" t="str">
        <f t="shared" si="11"/>
        <v>BRG</v>
      </c>
      <c r="L53" s="2" t="s">
        <v>230</v>
      </c>
      <c r="M53" s="112">
        <f>'7B Bracket'!$D$13</f>
        <v>0</v>
      </c>
      <c r="N53" s="112">
        <f>'7B Bracket'!$D$21</f>
        <v>0</v>
      </c>
    </row>
    <row r="54" spans="1:14">
      <c r="A54" s="19" t="str">
        <f t="shared" si="3"/>
        <v xml:space="preserve">Feb 3 </v>
      </c>
      <c r="B54" s="20" t="str">
        <f t="shared" si="4"/>
        <v>4:00 p.m.</v>
      </c>
      <c r="C54" s="21" t="str">
        <f t="shared" si="5"/>
        <v>BRG</v>
      </c>
      <c r="D54" s="21" t="str">
        <f t="shared" si="6"/>
        <v>7B</v>
      </c>
      <c r="E54" s="21">
        <f t="shared" si="7"/>
        <v>0</v>
      </c>
      <c r="F54" s="21">
        <f t="shared" si="8"/>
        <v>0</v>
      </c>
      <c r="H54" s="2" t="str">
        <f>'7B Bracket'!$D$33</f>
        <v>Feb 3 - BRG @ 4:00 p.m.</v>
      </c>
      <c r="I54" s="2" t="str">
        <f t="shared" si="10"/>
        <v xml:space="preserve">Feb 3 </v>
      </c>
      <c r="J54" s="2" t="str">
        <f t="shared" si="18"/>
        <v>4:00 p.m.</v>
      </c>
      <c r="K54" s="2" t="str">
        <f t="shared" si="11"/>
        <v>BRG</v>
      </c>
      <c r="L54" s="2" t="s">
        <v>230</v>
      </c>
      <c r="M54" s="112">
        <f>'7B Bracket'!$D$29</f>
        <v>0</v>
      </c>
      <c r="N54" s="112">
        <f>'7B Bracket'!$D$37</f>
        <v>0</v>
      </c>
    </row>
    <row r="55" spans="1:14">
      <c r="A55" s="19" t="str">
        <f t="shared" si="3"/>
        <v xml:space="preserve">Feb 3 </v>
      </c>
      <c r="B55" s="20" t="str">
        <f t="shared" si="4"/>
        <v>2:00 p.m.</v>
      </c>
      <c r="C55" s="21" t="str">
        <f t="shared" si="5"/>
        <v>IHM</v>
      </c>
      <c r="D55" s="21" t="str">
        <f t="shared" si="6"/>
        <v>7B</v>
      </c>
      <c r="E55" s="21">
        <f t="shared" si="7"/>
        <v>0</v>
      </c>
      <c r="F55" s="21">
        <f t="shared" si="8"/>
        <v>0</v>
      </c>
      <c r="H55" s="2" t="str">
        <f>'7B Bracket'!$D$50</f>
        <v>Feb 3 - IHM @ 2:00 p.m.</v>
      </c>
      <c r="I55" s="2" t="str">
        <f t="shared" si="10"/>
        <v xml:space="preserve">Feb 3 </v>
      </c>
      <c r="J55" s="2" t="str">
        <f t="shared" si="18"/>
        <v>2:00 p.m.</v>
      </c>
      <c r="K55" s="2" t="str">
        <f>RIGHT(LEFT(H55,SUM(FIND("-",H55)+4)),3)</f>
        <v>IHM</v>
      </c>
      <c r="L55" s="2" t="s">
        <v>230</v>
      </c>
      <c r="M55" s="112">
        <f>'7B Bracket'!$D$46</f>
        <v>0</v>
      </c>
      <c r="N55" s="112">
        <f>'7B Bracket'!$D$54</f>
        <v>0</v>
      </c>
    </row>
    <row r="56" spans="1:14">
      <c r="A56" s="19" t="str">
        <f t="shared" si="3"/>
        <v xml:space="preserve">Feb 3 </v>
      </c>
      <c r="B56" s="20" t="str">
        <f t="shared" si="4"/>
        <v>4:00 p.m.</v>
      </c>
      <c r="C56" s="21" t="str">
        <f t="shared" si="5"/>
        <v>IHM</v>
      </c>
      <c r="D56" s="21" t="str">
        <f t="shared" si="6"/>
        <v>7B</v>
      </c>
      <c r="E56" s="21">
        <f t="shared" si="7"/>
        <v>0</v>
      </c>
      <c r="F56" s="21">
        <f t="shared" si="8"/>
        <v>0</v>
      </c>
      <c r="H56" s="2" t="str">
        <f>'7B Bracket'!$D$66</f>
        <v>Feb 3 - IHM @ 4:00 p.m.</v>
      </c>
      <c r="I56" s="2" t="str">
        <f t="shared" si="10"/>
        <v xml:space="preserve">Feb 3 </v>
      </c>
      <c r="J56" s="2" t="str">
        <f t="shared" si="18"/>
        <v>4:00 p.m.</v>
      </c>
      <c r="K56" s="2" t="str">
        <f>RIGHT(LEFT(H56,SUM(FIND("-",H56)+4)),3)</f>
        <v>IHM</v>
      </c>
      <c r="L56" s="2" t="s">
        <v>230</v>
      </c>
      <c r="M56" s="112">
        <f>'7B Bracket'!$D$62</f>
        <v>0</v>
      </c>
      <c r="N56" s="112">
        <f>'7B Bracket'!$D$70</f>
        <v>0</v>
      </c>
    </row>
    <row r="57" spans="1:14">
      <c r="A57" s="19" t="str">
        <f t="shared" si="3"/>
        <v xml:space="preserve">Feb 6 </v>
      </c>
      <c r="B57" s="20" t="str">
        <f t="shared" si="4"/>
        <v>7:45 p.m.</v>
      </c>
      <c r="C57" s="21" t="str">
        <f t="shared" si="5"/>
        <v>BRG</v>
      </c>
      <c r="D57" s="21" t="str">
        <f t="shared" si="6"/>
        <v>7B</v>
      </c>
      <c r="E57" s="21">
        <f t="shared" si="7"/>
        <v>0</v>
      </c>
      <c r="F57" s="21">
        <f t="shared" si="8"/>
        <v>0</v>
      </c>
      <c r="H57" s="2" t="str">
        <f>'7B Bracket'!$E$25</f>
        <v>Feb 6 - BRG @ 7:45 p.m.</v>
      </c>
      <c r="I57" s="2" t="str">
        <f t="shared" si="10"/>
        <v xml:space="preserve">Feb 6 </v>
      </c>
      <c r="J57" s="2" t="str">
        <f t="shared" si="18"/>
        <v>7:45 p.m.</v>
      </c>
      <c r="K57" s="2" t="str">
        <f>RIGHT(LEFT(H57,SUM(FIND("-",H57)+4)),3)</f>
        <v>BRG</v>
      </c>
      <c r="L57" s="2" t="s">
        <v>230</v>
      </c>
      <c r="M57" s="112">
        <f>'7B Bracket'!$E$17</f>
        <v>0</v>
      </c>
      <c r="N57" s="112">
        <f>'7B Bracket'!$E$33</f>
        <v>0</v>
      </c>
    </row>
    <row r="58" spans="1:14">
      <c r="A58" s="19" t="str">
        <f t="shared" si="3"/>
        <v xml:space="preserve">Feb 6 </v>
      </c>
      <c r="B58" s="20" t="str">
        <f t="shared" si="4"/>
        <v>7:45 p.m.</v>
      </c>
      <c r="C58" s="21" t="str">
        <f t="shared" si="5"/>
        <v>IHM</v>
      </c>
      <c r="D58" s="21" t="str">
        <f t="shared" si="6"/>
        <v>7B</v>
      </c>
      <c r="E58" s="21">
        <f t="shared" si="7"/>
        <v>0</v>
      </c>
      <c r="F58" s="21">
        <f t="shared" si="8"/>
        <v>0</v>
      </c>
      <c r="H58" s="2" t="str">
        <f>'7B Bracket'!$E$58</f>
        <v>Feb 6 - IHM @ 7:45 p.m.</v>
      </c>
      <c r="I58" s="2" t="str">
        <f t="shared" si="10"/>
        <v xml:space="preserve">Feb 6 </v>
      </c>
      <c r="J58" s="2" t="str">
        <f t="shared" si="18"/>
        <v>7:45 p.m.</v>
      </c>
      <c r="K58" s="2" t="str">
        <f>RIGHT(LEFT(H58,SUM(FIND("-",H58)+4)),3)</f>
        <v>IHM</v>
      </c>
      <c r="L58" s="2" t="s">
        <v>230</v>
      </c>
      <c r="M58" s="112">
        <f>'7B Bracket'!$E$50</f>
        <v>0</v>
      </c>
      <c r="N58" s="112">
        <f>'7B Bracket'!$E$66</f>
        <v>0</v>
      </c>
    </row>
    <row r="59" spans="1:14">
      <c r="A59" s="19" t="str">
        <f t="shared" si="3"/>
        <v xml:space="preserve">Feb 9 </v>
      </c>
      <c r="B59" s="20" t="str">
        <f t="shared" si="4"/>
        <v>5:00 p.m.</v>
      </c>
      <c r="C59" s="21" t="str">
        <f t="shared" si="5"/>
        <v>BT Main</v>
      </c>
      <c r="D59" s="21" t="str">
        <f t="shared" si="6"/>
        <v>7B</v>
      </c>
      <c r="E59" s="21">
        <f t="shared" si="7"/>
        <v>0</v>
      </c>
      <c r="F59" s="21">
        <f t="shared" si="8"/>
        <v>0</v>
      </c>
      <c r="H59" s="2" t="str">
        <f>'7B Bracket'!$F$42</f>
        <v>Feb 9 - BT Main @ 5:00 p.m.</v>
      </c>
      <c r="I59" s="2" t="str">
        <f t="shared" si="10"/>
        <v xml:space="preserve">Feb 9 </v>
      </c>
      <c r="J59" s="2" t="str">
        <f t="shared" si="18"/>
        <v>5:00 p.m.</v>
      </c>
      <c r="K59" s="2" t="s">
        <v>906</v>
      </c>
      <c r="L59" s="2" t="s">
        <v>230</v>
      </c>
      <c r="M59" s="112">
        <f>'7B Bracket'!$F$25</f>
        <v>0</v>
      </c>
      <c r="N59" s="112">
        <f>'7B Bracket'!$F$58</f>
        <v>0</v>
      </c>
    </row>
    <row r="60" spans="1:14">
      <c r="A60" s="19" t="str">
        <f t="shared" si="3"/>
        <v xml:space="preserve">Feb 2 </v>
      </c>
      <c r="B60" s="20" t="str">
        <f t="shared" si="4"/>
        <v>11:30 a.m.</v>
      </c>
      <c r="C60" s="21" t="str">
        <f t="shared" si="5"/>
        <v>BRG</v>
      </c>
      <c r="D60" s="21" t="str">
        <f t="shared" si="6"/>
        <v>7G</v>
      </c>
      <c r="E60" s="21" t="str">
        <f t="shared" si="7"/>
        <v>SJN7G1</v>
      </c>
      <c r="F60" s="21" t="str">
        <f t="shared" si="8"/>
        <v>SPC7G1</v>
      </c>
      <c r="H60" s="2" t="str">
        <f>'7G Bracket'!$B$16</f>
        <v>Feb 2 - BRG @ 11:30 a.m.</v>
      </c>
      <c r="I60" s="2" t="str">
        <f t="shared" si="10"/>
        <v xml:space="preserve">Feb 2 </v>
      </c>
      <c r="J60" s="2" t="str">
        <f t="shared" si="18"/>
        <v>11:30 a.m.</v>
      </c>
      <c r="K60" s="2" t="str">
        <f t="shared" ref="K60:K92" si="19">RIGHT(LEFT(H60,SUM(FIND("-",H60)+4)),3)</f>
        <v>BRG</v>
      </c>
      <c r="L60" s="2" t="s">
        <v>231</v>
      </c>
      <c r="M60" s="112" t="str">
        <f>'7G Bracket'!$B$15</f>
        <v>SJN7G1</v>
      </c>
      <c r="N60" s="112" t="str">
        <f>'7G Bracket'!$B$17</f>
        <v>SPC7G1</v>
      </c>
    </row>
    <row r="61" spans="1:14">
      <c r="A61" s="19" t="str">
        <f t="shared" ref="A61:A62" si="20">I61</f>
        <v xml:space="preserve">Feb 2 </v>
      </c>
      <c r="B61" s="20" t="str">
        <f t="shared" ref="B61:B62" si="21">J61</f>
        <v>2:00 p.m.</v>
      </c>
      <c r="C61" s="21" t="str">
        <f t="shared" ref="C61:C62" si="22">K61</f>
        <v>BRG</v>
      </c>
      <c r="D61" s="21" t="str">
        <f t="shared" ref="D61:D62" si="23">L61</f>
        <v>7G</v>
      </c>
      <c r="E61" s="21" t="str">
        <f t="shared" ref="E61:E62" si="24">M61</f>
        <v>BRG7G1</v>
      </c>
      <c r="F61" s="21" t="str">
        <f t="shared" ref="F61:F62" si="25">N61</f>
        <v>BRG7G1</v>
      </c>
      <c r="H61" s="2" t="str">
        <f>'7G Bracket'!$B$20</f>
        <v>Feb 2 - BRG @ 2:00 p.m.</v>
      </c>
      <c r="I61" s="2" t="str">
        <f t="shared" ref="I61:I62" si="26">LEFT(H61,6)</f>
        <v xml:space="preserve">Feb 2 </v>
      </c>
      <c r="J61" s="2" t="str">
        <f t="shared" ref="J61:J62" si="27">TRIM(RIGHT(H61,10))</f>
        <v>2:00 p.m.</v>
      </c>
      <c r="K61" s="2" t="str">
        <f t="shared" ref="K61:K62" si="28">RIGHT(LEFT(H61,SUM(FIND("-",H61)+4)),3)</f>
        <v>BRG</v>
      </c>
      <c r="L61" s="2" t="s">
        <v>231</v>
      </c>
      <c r="M61" s="112" t="str">
        <f>'7G Bracket'!$B$19</f>
        <v>BRG7G1</v>
      </c>
      <c r="N61" s="112" t="str">
        <f>'7G Bracket'!$B$19</f>
        <v>BRG7G1</v>
      </c>
    </row>
    <row r="62" spans="1:14">
      <c r="A62" s="19" t="str">
        <f t="shared" si="20"/>
        <v xml:space="preserve">Feb 2 </v>
      </c>
      <c r="B62" s="20" t="str">
        <f t="shared" si="21"/>
        <v>4:30 p.m.</v>
      </c>
      <c r="C62" s="21" t="str">
        <f t="shared" si="22"/>
        <v>BRG</v>
      </c>
      <c r="D62" s="21" t="str">
        <f t="shared" si="23"/>
        <v>7G</v>
      </c>
      <c r="E62" s="21" t="str">
        <f t="shared" si="24"/>
        <v>SCL7G1</v>
      </c>
      <c r="F62" s="21" t="str">
        <f t="shared" si="25"/>
        <v>STM7G1</v>
      </c>
      <c r="H62" s="2" t="str">
        <f>'7G Bracket'!$B$24</f>
        <v>Feb 2 - BRG @ 4:30 p.m.</v>
      </c>
      <c r="I62" s="2" t="str">
        <f t="shared" si="26"/>
        <v xml:space="preserve">Feb 2 </v>
      </c>
      <c r="J62" s="2" t="str">
        <f t="shared" si="27"/>
        <v>4:30 p.m.</v>
      </c>
      <c r="K62" s="2" t="str">
        <f t="shared" si="28"/>
        <v>BRG</v>
      </c>
      <c r="L62" s="2" t="s">
        <v>231</v>
      </c>
      <c r="M62" s="112" t="str">
        <f>'7G Bracket'!$B$23</f>
        <v>SCL7G1</v>
      </c>
      <c r="N62" s="112" t="str">
        <f>'7G Bracket'!$B$25</f>
        <v>STM7G1</v>
      </c>
    </row>
    <row r="63" spans="1:14">
      <c r="A63" s="19" t="str">
        <f t="shared" si="3"/>
        <v xml:space="preserve">Feb 2 </v>
      </c>
      <c r="B63" s="20" t="str">
        <f t="shared" si="4"/>
        <v>11:30 a.m.</v>
      </c>
      <c r="C63" s="21" t="str">
        <f t="shared" si="5"/>
        <v>IHM</v>
      </c>
      <c r="D63" s="21" t="str">
        <f t="shared" si="6"/>
        <v>7G</v>
      </c>
      <c r="E63" s="21" t="str">
        <f t="shared" si="7"/>
        <v>NDA7G1</v>
      </c>
      <c r="F63" s="21" t="str">
        <f t="shared" si="8"/>
        <v>SPC7G2</v>
      </c>
      <c r="H63" s="2" t="str">
        <f>'7G Bracket'!$B$28</f>
        <v>Feb 2 - IHM @ 11:30 a.m.</v>
      </c>
      <c r="I63" s="2" t="str">
        <f t="shared" si="10"/>
        <v xml:space="preserve">Feb 2 </v>
      </c>
      <c r="J63" s="2" t="str">
        <f t="shared" si="18"/>
        <v>11:30 a.m.</v>
      </c>
      <c r="K63" s="2" t="str">
        <f t="shared" si="19"/>
        <v>IHM</v>
      </c>
      <c r="L63" s="2" t="s">
        <v>231</v>
      </c>
      <c r="M63" s="112" t="str">
        <f>'7G Bracket'!$B$27</f>
        <v>NDA7G1</v>
      </c>
      <c r="N63" s="112" t="str">
        <f>'7G Bracket'!$B$29</f>
        <v>SPC7G2</v>
      </c>
    </row>
    <row r="64" spans="1:14">
      <c r="A64" s="19" t="str">
        <f t="shared" si="3"/>
        <v xml:space="preserve">Feb 2 </v>
      </c>
      <c r="B64" s="20" t="str">
        <f t="shared" si="4"/>
        <v>3:15 p.m.</v>
      </c>
      <c r="C64" s="21" t="str">
        <f t="shared" si="5"/>
        <v>IHM</v>
      </c>
      <c r="D64" s="21" t="str">
        <f t="shared" si="6"/>
        <v>7G</v>
      </c>
      <c r="E64" s="21" t="str">
        <f t="shared" si="7"/>
        <v>CTK7G1</v>
      </c>
      <c r="F64" s="21" t="str">
        <f t="shared" si="8"/>
        <v>SCS7G1</v>
      </c>
      <c r="H64" s="2" t="str">
        <f>'7G Bracket'!$B$36</f>
        <v>Feb 2 - IHM @ 3:15 p.m.</v>
      </c>
      <c r="I64" s="2" t="str">
        <f t="shared" si="10"/>
        <v xml:space="preserve">Feb 2 </v>
      </c>
      <c r="J64" s="2" t="str">
        <f t="shared" si="18"/>
        <v>3:15 p.m.</v>
      </c>
      <c r="K64" s="2" t="str">
        <f t="shared" si="19"/>
        <v>IHM</v>
      </c>
      <c r="L64" s="2" t="s">
        <v>231</v>
      </c>
      <c r="M64" s="112" t="str">
        <f>'7G Bracket'!$B$35</f>
        <v>CTK7G1</v>
      </c>
      <c r="N64" s="112" t="str">
        <f>'7G Bracket'!$B$37</f>
        <v>SCS7G1</v>
      </c>
    </row>
    <row r="65" spans="1:14">
      <c r="A65" s="19" t="str">
        <f t="shared" si="3"/>
        <v xml:space="preserve">Feb 3 </v>
      </c>
      <c r="B65" s="20" t="str">
        <f t="shared" si="4"/>
        <v>1:00 p.m.</v>
      </c>
      <c r="C65" s="21" t="str">
        <f t="shared" si="5"/>
        <v>BRG</v>
      </c>
      <c r="D65" s="21" t="str">
        <f t="shared" si="6"/>
        <v>7G</v>
      </c>
      <c r="E65" s="21" t="str">
        <f t="shared" si="7"/>
        <v>OLA7G1</v>
      </c>
      <c r="F65" s="21">
        <f t="shared" si="8"/>
        <v>0</v>
      </c>
      <c r="H65" s="2" t="str">
        <f>'7G Bracket'!$C$14</f>
        <v>Feb 3 - BRG @ 1:00 p.m.</v>
      </c>
      <c r="I65" s="2" t="str">
        <f t="shared" si="10"/>
        <v xml:space="preserve">Feb 3 </v>
      </c>
      <c r="J65" s="2" t="str">
        <f t="shared" si="18"/>
        <v>1:00 p.m.</v>
      </c>
      <c r="K65" s="2" t="str">
        <f t="shared" si="19"/>
        <v>BRG</v>
      </c>
      <c r="L65" s="2" t="s">
        <v>231</v>
      </c>
      <c r="M65" s="112" t="str">
        <f>'7G Bracket'!$C$12</f>
        <v>OLA7G1</v>
      </c>
      <c r="N65" s="112">
        <f>'7G Bracket'!$C$16</f>
        <v>0</v>
      </c>
    </row>
    <row r="66" spans="1:14">
      <c r="A66" s="19" t="str">
        <f t="shared" si="3"/>
        <v xml:space="preserve">Feb 3 </v>
      </c>
      <c r="B66" s="20" t="str">
        <f t="shared" si="4"/>
        <v>3:00 p.m.</v>
      </c>
      <c r="C66" s="21" t="str">
        <f t="shared" si="5"/>
        <v>BRG</v>
      </c>
      <c r="D66" s="21" t="str">
        <f t="shared" si="6"/>
        <v>7G</v>
      </c>
      <c r="E66" s="21">
        <f t="shared" si="7"/>
        <v>0</v>
      </c>
      <c r="F66" s="21">
        <f t="shared" si="8"/>
        <v>0</v>
      </c>
      <c r="H66" s="2" t="str">
        <f>'7G Bracket'!$C$22</f>
        <v>Feb 3 - BRG @ 3:00 p.m.</v>
      </c>
      <c r="I66" s="2" t="str">
        <f t="shared" si="10"/>
        <v xml:space="preserve">Feb 3 </v>
      </c>
      <c r="J66" s="2" t="str">
        <f t="shared" si="18"/>
        <v>3:00 p.m.</v>
      </c>
      <c r="K66" s="2" t="str">
        <f t="shared" si="19"/>
        <v>BRG</v>
      </c>
      <c r="L66" s="2" t="s">
        <v>231</v>
      </c>
      <c r="M66" s="112">
        <f>'7G Bracket'!$C$20</f>
        <v>0</v>
      </c>
      <c r="N66" s="112">
        <f>'7G Bracket'!$C$24</f>
        <v>0</v>
      </c>
    </row>
    <row r="67" spans="1:14">
      <c r="A67" s="19" t="str">
        <f t="shared" si="3"/>
        <v xml:space="preserve">Feb 3 </v>
      </c>
      <c r="B67" s="20" t="str">
        <f t="shared" si="4"/>
        <v>1:00 p.m.</v>
      </c>
      <c r="C67" s="21" t="str">
        <f t="shared" si="5"/>
        <v>IHM</v>
      </c>
      <c r="D67" s="21" t="str">
        <f t="shared" si="6"/>
        <v>7G</v>
      </c>
      <c r="E67" s="21">
        <f t="shared" si="7"/>
        <v>0</v>
      </c>
      <c r="F67" s="21" t="str">
        <f t="shared" si="8"/>
        <v>JUD7G1</v>
      </c>
      <c r="H67" s="2" t="str">
        <f>'7G Bracket'!$C$30</f>
        <v>Feb 3 - IHM @ 1:00 p.m.</v>
      </c>
      <c r="I67" s="2" t="str">
        <f t="shared" si="10"/>
        <v xml:space="preserve">Feb 3 </v>
      </c>
      <c r="J67" s="2" t="str">
        <f t="shared" si="18"/>
        <v>1:00 p.m.</v>
      </c>
      <c r="K67" s="2" t="str">
        <f t="shared" si="19"/>
        <v>IHM</v>
      </c>
      <c r="L67" s="2" t="s">
        <v>231</v>
      </c>
      <c r="M67" s="112">
        <f>'7G Bracket'!$C$28</f>
        <v>0</v>
      </c>
      <c r="N67" s="112" t="str">
        <f>'7G Bracket'!$C$32</f>
        <v>JUD7G1</v>
      </c>
    </row>
    <row r="68" spans="1:14">
      <c r="A68" s="19" t="str">
        <f t="shared" si="3"/>
        <v xml:space="preserve">Feb 3 </v>
      </c>
      <c r="B68" s="20" t="str">
        <f t="shared" si="4"/>
        <v>3:00 p.m.</v>
      </c>
      <c r="C68" s="21" t="str">
        <f t="shared" si="5"/>
        <v>IHM</v>
      </c>
      <c r="D68" s="21" t="str">
        <f t="shared" si="6"/>
        <v>7G</v>
      </c>
      <c r="E68" s="21">
        <f t="shared" si="7"/>
        <v>0</v>
      </c>
      <c r="F68" s="21" t="str">
        <f t="shared" si="8"/>
        <v>IHM7G1</v>
      </c>
      <c r="H68" s="2" t="str">
        <f>'7G Bracket'!$C$38</f>
        <v>Feb 3 - IHM @ 3:00 p.m.</v>
      </c>
      <c r="I68" s="2" t="str">
        <f t="shared" si="10"/>
        <v xml:space="preserve">Feb 3 </v>
      </c>
      <c r="J68" s="2" t="str">
        <f t="shared" si="18"/>
        <v>3:00 p.m.</v>
      </c>
      <c r="K68" s="2" t="str">
        <f t="shared" si="19"/>
        <v>IHM</v>
      </c>
      <c r="L68" s="2" t="s">
        <v>231</v>
      </c>
      <c r="M68" s="112">
        <f>'7G Bracket'!$C$36</f>
        <v>0</v>
      </c>
      <c r="N68" s="112" t="str">
        <f>'7G Bracket'!$C$40</f>
        <v>IHM7G1</v>
      </c>
    </row>
    <row r="69" spans="1:14">
      <c r="A69" s="19" t="str">
        <f t="shared" si="3"/>
        <v xml:space="preserve">Feb 6 </v>
      </c>
      <c r="B69" s="20" t="str">
        <f t="shared" si="4"/>
        <v>6:30 p.m.</v>
      </c>
      <c r="C69" s="21" t="str">
        <f t="shared" si="5"/>
        <v>BRG</v>
      </c>
      <c r="D69" s="21" t="str">
        <f t="shared" si="6"/>
        <v>7G</v>
      </c>
      <c r="E69" s="21">
        <f t="shared" si="7"/>
        <v>0</v>
      </c>
      <c r="F69" s="21">
        <f t="shared" si="8"/>
        <v>0</v>
      </c>
      <c r="H69" s="2" t="str">
        <f>'7G Bracket'!$D$18</f>
        <v>Feb 6 - BRG @ 6:30 p.m.</v>
      </c>
      <c r="I69" s="2" t="str">
        <f t="shared" si="10"/>
        <v xml:space="preserve">Feb 6 </v>
      </c>
      <c r="J69" s="2" t="str">
        <f t="shared" si="18"/>
        <v>6:30 p.m.</v>
      </c>
      <c r="K69" s="2" t="str">
        <f t="shared" si="19"/>
        <v>BRG</v>
      </c>
      <c r="L69" s="2" t="s">
        <v>231</v>
      </c>
      <c r="M69" s="112">
        <f>'7G Bracket'!$D$14</f>
        <v>0</v>
      </c>
      <c r="N69" s="112">
        <f>'7G Bracket'!$D$22</f>
        <v>0</v>
      </c>
    </row>
    <row r="70" spans="1:14">
      <c r="A70" s="19" t="str">
        <f t="shared" ref="A70:A130" si="29">I70</f>
        <v xml:space="preserve">Feb 6 </v>
      </c>
      <c r="B70" s="20" t="str">
        <f t="shared" ref="B70:B130" si="30">J70</f>
        <v>6:30 p.m.</v>
      </c>
      <c r="C70" s="21" t="str">
        <f t="shared" ref="C70:C130" si="31">K70</f>
        <v>IHM</v>
      </c>
      <c r="D70" s="21" t="str">
        <f t="shared" ref="D70:D130" si="32">L70</f>
        <v>7G</v>
      </c>
      <c r="E70" s="21">
        <f t="shared" ref="E70:E130" si="33">M70</f>
        <v>0</v>
      </c>
      <c r="F70" s="21">
        <f t="shared" ref="F70:F130" si="34">N70</f>
        <v>0</v>
      </c>
      <c r="H70" s="2" t="str">
        <f>'7G Bracket'!$D$34</f>
        <v>Feb 6 - IHM @ 6:30 p.m.</v>
      </c>
      <c r="I70" s="2" t="str">
        <f t="shared" si="10"/>
        <v xml:space="preserve">Feb 6 </v>
      </c>
      <c r="J70" s="2" t="str">
        <f t="shared" si="18"/>
        <v>6:30 p.m.</v>
      </c>
      <c r="K70" s="2" t="str">
        <f t="shared" si="19"/>
        <v>IHM</v>
      </c>
      <c r="L70" s="2" t="s">
        <v>231</v>
      </c>
      <c r="M70" s="112">
        <f>'7G Bracket'!$D$30</f>
        <v>0</v>
      </c>
      <c r="N70" s="112">
        <f>'7G Bracket'!$D$38</f>
        <v>0</v>
      </c>
    </row>
    <row r="71" spans="1:14">
      <c r="A71" s="19" t="str">
        <f t="shared" si="29"/>
        <v xml:space="preserve">Feb 9 </v>
      </c>
      <c r="B71" s="20" t="str">
        <f t="shared" si="30"/>
        <v>3:45 p.m.</v>
      </c>
      <c r="C71" s="21" t="str">
        <f t="shared" si="31"/>
        <v>BT Main</v>
      </c>
      <c r="D71" s="21" t="str">
        <f t="shared" si="32"/>
        <v>7G</v>
      </c>
      <c r="E71" s="21">
        <f t="shared" si="33"/>
        <v>0</v>
      </c>
      <c r="F71" s="21">
        <f t="shared" si="34"/>
        <v>0</v>
      </c>
      <c r="H71" s="2" t="str">
        <f>'7G Bracket'!$E$26</f>
        <v>Feb 9 - BT Main @ 3:45 p.m.</v>
      </c>
      <c r="I71" s="2" t="str">
        <f t="shared" si="10"/>
        <v xml:space="preserve">Feb 9 </v>
      </c>
      <c r="J71" s="2" t="str">
        <f t="shared" si="18"/>
        <v>3:45 p.m.</v>
      </c>
      <c r="K71" s="2" t="s">
        <v>906</v>
      </c>
      <c r="L71" s="2" t="s">
        <v>231</v>
      </c>
      <c r="M71" s="112">
        <f>'7G Bracket'!$E$18</f>
        <v>0</v>
      </c>
      <c r="N71" s="112">
        <f>'7G Bracket'!$E$34</f>
        <v>0</v>
      </c>
    </row>
    <row r="72" spans="1:14">
      <c r="A72" s="19" t="str">
        <f t="shared" si="29"/>
        <v>Jan 31</v>
      </c>
      <c r="B72" s="20" t="str">
        <f t="shared" si="30"/>
        <v>7:00 p.m.</v>
      </c>
      <c r="C72" s="21" t="str">
        <f t="shared" si="31"/>
        <v>JUD</v>
      </c>
      <c r="D72" s="21" t="str">
        <f t="shared" si="32"/>
        <v>6B</v>
      </c>
      <c r="E72" s="21" t="str">
        <f t="shared" si="33"/>
        <v>JUD8B2</v>
      </c>
      <c r="F72" s="21" t="str">
        <f t="shared" si="34"/>
        <v>STM8B2</v>
      </c>
      <c r="H72" s="2" t="str">
        <f>'8B Bracket'!$B$15</f>
        <v>Jan 31 - JUD @ 7:00 p.m.</v>
      </c>
      <c r="I72" s="2" t="str">
        <f t="shared" si="10"/>
        <v>Jan 31</v>
      </c>
      <c r="J72" s="2" t="str">
        <f>TRIM(RIGHT(H72,10))</f>
        <v>7:00 p.m.</v>
      </c>
      <c r="K72" s="2" t="str">
        <f t="shared" si="19"/>
        <v>JUD</v>
      </c>
      <c r="L72" s="2" t="s">
        <v>232</v>
      </c>
      <c r="M72" s="112" t="str">
        <f>'8B Bracket'!$B$14</f>
        <v>JUD8B2</v>
      </c>
      <c r="N72" s="112" t="str">
        <f>'8B Bracket'!$B$16</f>
        <v>STM8B2</v>
      </c>
    </row>
    <row r="73" spans="1:14">
      <c r="A73" s="19" t="str">
        <f t="shared" ref="A73:A74" si="35">I73</f>
        <v xml:space="preserve">Feb 1 </v>
      </c>
      <c r="B73" s="20" t="str">
        <f t="shared" ref="B73:B74" si="36">J73</f>
        <v>7:00 p.m.</v>
      </c>
      <c r="C73" s="21" t="str">
        <f t="shared" ref="C73:C74" si="37">K73</f>
        <v>IHM</v>
      </c>
      <c r="D73" s="21" t="str">
        <f t="shared" ref="D73:D74" si="38">L73</f>
        <v>6B</v>
      </c>
      <c r="E73" s="21" t="str">
        <f t="shared" ref="E73:E74" si="39">M73</f>
        <v>IHM6B1</v>
      </c>
      <c r="F73" s="21" t="str">
        <f t="shared" ref="F73:F74" si="40">N73</f>
        <v>TRN6B1</v>
      </c>
      <c r="H73" s="2" t="str">
        <f>'6B Bracket'!$B$19</f>
        <v>Feb 1 - IHM @ 7:00 p.m.</v>
      </c>
      <c r="I73" s="2" t="str">
        <f t="shared" ref="I73:I74" si="41">LEFT(H73,6)</f>
        <v xml:space="preserve">Feb 1 </v>
      </c>
      <c r="J73" s="2" t="str">
        <f t="shared" ref="J73:J74" si="42">TRIM(RIGHT(H73,10))</f>
        <v>7:00 p.m.</v>
      </c>
      <c r="K73" s="2" t="str">
        <f t="shared" ref="K73:K74" si="43">RIGHT(LEFT(H73,SUM(FIND("-",H73)+4)),3)</f>
        <v>IHM</v>
      </c>
      <c r="L73" s="2" t="s">
        <v>232</v>
      </c>
      <c r="M73" s="112" t="str">
        <f>'6B Bracket'!$B$18</f>
        <v>IHM6B1</v>
      </c>
      <c r="N73" s="112" t="str">
        <f>'6B Bracket'!$B$20</f>
        <v>TRN6B1</v>
      </c>
    </row>
    <row r="74" spans="1:14">
      <c r="A74" s="19" t="str">
        <f t="shared" si="35"/>
        <v xml:space="preserve">Feb 1 </v>
      </c>
      <c r="B74" s="20" t="str">
        <f t="shared" si="36"/>
        <v>6:00 p.m.</v>
      </c>
      <c r="C74" s="21" t="str">
        <f t="shared" si="37"/>
        <v>HSP</v>
      </c>
      <c r="D74" s="21" t="str">
        <f t="shared" si="38"/>
        <v>6B</v>
      </c>
      <c r="E74" s="21" t="str">
        <f t="shared" si="39"/>
        <v>HSP6B1</v>
      </c>
      <c r="F74" s="21" t="str">
        <f t="shared" si="40"/>
        <v>NDA6B1</v>
      </c>
      <c r="H74" s="2" t="str">
        <f>'6B Bracket'!$B$23</f>
        <v>Feb 1 - HSP @ 6:00 p.m.</v>
      </c>
      <c r="I74" s="2" t="str">
        <f t="shared" si="41"/>
        <v xml:space="preserve">Feb 1 </v>
      </c>
      <c r="J74" s="2" t="str">
        <f t="shared" si="42"/>
        <v>6:00 p.m.</v>
      </c>
      <c r="K74" s="2" t="str">
        <f t="shared" si="43"/>
        <v>HSP</v>
      </c>
      <c r="L74" s="2" t="s">
        <v>232</v>
      </c>
      <c r="M74" s="112" t="str">
        <f>'6B Bracket'!$B$22</f>
        <v>HSP6B1</v>
      </c>
      <c r="N74" s="112" t="str">
        <f>'6B Bracket'!$B$24</f>
        <v>NDA6B1</v>
      </c>
    </row>
    <row r="75" spans="1:14">
      <c r="A75" s="19" t="str">
        <f t="shared" si="29"/>
        <v xml:space="preserve">Feb 1 </v>
      </c>
      <c r="B75" s="20" t="str">
        <f t="shared" si="30"/>
        <v>7:00 p.m.</v>
      </c>
      <c r="C75" s="21" t="str">
        <f t="shared" si="31"/>
        <v>BRG</v>
      </c>
      <c r="D75" s="21" t="str">
        <f t="shared" si="32"/>
        <v>6B</v>
      </c>
      <c r="E75" s="21" t="str">
        <f t="shared" si="33"/>
        <v>BRG6B2</v>
      </c>
      <c r="F75" s="21" t="str">
        <f t="shared" si="34"/>
        <v>STM6B2</v>
      </c>
      <c r="H75" s="2" t="str">
        <f>'6B Bracket'!$B$31</f>
        <v>Feb 1 - BRG @ 7:00 p.m.</v>
      </c>
      <c r="I75" s="2" t="str">
        <f t="shared" si="10"/>
        <v xml:space="preserve">Feb 1 </v>
      </c>
      <c r="J75" s="2" t="str">
        <f t="shared" ref="J75:J97" si="44">TRIM(RIGHT(H75,10))</f>
        <v>7:00 p.m.</v>
      </c>
      <c r="K75" s="2" t="str">
        <f t="shared" si="19"/>
        <v>BRG</v>
      </c>
      <c r="L75" s="2" t="s">
        <v>232</v>
      </c>
      <c r="M75" s="112" t="str">
        <f>'6B Bracket'!$B$30</f>
        <v>BRG6B2</v>
      </c>
      <c r="N75" s="112" t="str">
        <f>'6B Bracket'!$B$32</f>
        <v>STM6B2</v>
      </c>
    </row>
    <row r="76" spans="1:14">
      <c r="A76" s="19" t="str">
        <f t="shared" si="29"/>
        <v>Jan 31</v>
      </c>
      <c r="B76" s="20" t="str">
        <f t="shared" si="30"/>
        <v>7:00 p.m.</v>
      </c>
      <c r="C76" s="21" t="str">
        <f t="shared" si="31"/>
        <v>BRG</v>
      </c>
      <c r="D76" s="21" t="str">
        <f t="shared" si="32"/>
        <v>6B</v>
      </c>
      <c r="E76" s="21" t="str">
        <f t="shared" si="33"/>
        <v>OLA6B1</v>
      </c>
      <c r="F76" s="21" t="str">
        <f t="shared" si="34"/>
        <v>BRG6B1</v>
      </c>
      <c r="H76" s="2" t="str">
        <f>'6B Bracket'!$B$39</f>
        <v>Jan 31 - BRG @ 7:00 p.m.</v>
      </c>
      <c r="I76" s="2" t="str">
        <f t="shared" si="10"/>
        <v>Jan 31</v>
      </c>
      <c r="J76" s="2" t="str">
        <f t="shared" si="44"/>
        <v>7:00 p.m.</v>
      </c>
      <c r="K76" s="2" t="str">
        <f t="shared" si="19"/>
        <v>BRG</v>
      </c>
      <c r="L76" s="2" t="s">
        <v>232</v>
      </c>
      <c r="M76" s="112" t="str">
        <f>'6B Bracket'!$B$38</f>
        <v>OLA6B1</v>
      </c>
      <c r="N76" s="112" t="str">
        <f>'6B Bracket'!$B$40</f>
        <v>BRG6B1</v>
      </c>
    </row>
    <row r="77" spans="1:14">
      <c r="A77" s="19" t="str">
        <f t="shared" ref="A77" si="45">I77</f>
        <v>Jan 31</v>
      </c>
      <c r="B77" s="20" t="str">
        <f t="shared" ref="B77" si="46">J77</f>
        <v>7:00 p.m.</v>
      </c>
      <c r="C77" s="21" t="str">
        <f t="shared" ref="C77" si="47">K77</f>
        <v>SCS</v>
      </c>
      <c r="D77" s="21" t="str">
        <f t="shared" ref="D77" si="48">L77</f>
        <v>6B</v>
      </c>
      <c r="E77" s="21" t="str">
        <f t="shared" ref="E77" si="49">M77</f>
        <v>SCS6B1</v>
      </c>
      <c r="F77" s="21" t="str">
        <f t="shared" ref="F77" si="50">N77</f>
        <v>STM6B1</v>
      </c>
      <c r="H77" s="2" t="str">
        <f>'6B Bracket'!$B$43</f>
        <v>Jan 31 - SCS @ 7:00 p.m.</v>
      </c>
      <c r="I77" s="2" t="str">
        <f t="shared" ref="I77" si="51">LEFT(H77,6)</f>
        <v>Jan 31</v>
      </c>
      <c r="J77" s="2" t="str">
        <f t="shared" ref="J77" si="52">TRIM(RIGHT(H77,10))</f>
        <v>7:00 p.m.</v>
      </c>
      <c r="K77" s="2" t="str">
        <f t="shared" ref="K77" si="53">RIGHT(LEFT(H77,SUM(FIND("-",H77)+4)),3)</f>
        <v>SCS</v>
      </c>
      <c r="L77" s="2" t="s">
        <v>232</v>
      </c>
      <c r="M77" s="112" t="str">
        <f>'6B Bracket'!$B$42</f>
        <v>SCS6B1</v>
      </c>
      <c r="N77" s="112" t="str">
        <f>'6B Bracket'!$B$44</f>
        <v>STM6B1</v>
      </c>
    </row>
    <row r="78" spans="1:14">
      <c r="A78" s="19" t="str">
        <f t="shared" si="29"/>
        <v xml:space="preserve">Feb 1 </v>
      </c>
      <c r="B78" s="20" t="str">
        <f t="shared" si="30"/>
        <v>7:00 p.m.</v>
      </c>
      <c r="C78" s="21" t="str">
        <f t="shared" si="31"/>
        <v>SJN</v>
      </c>
      <c r="D78" s="21" t="str">
        <f t="shared" si="32"/>
        <v>6B</v>
      </c>
      <c r="E78" s="21" t="str">
        <f t="shared" si="33"/>
        <v>SJN6B1</v>
      </c>
      <c r="F78" s="21" t="str">
        <f t="shared" si="34"/>
        <v>IHM6B2</v>
      </c>
      <c r="H78" s="2" t="str">
        <f>'6B Bracket'!$B$47</f>
        <v>Feb 1 - SJN @ 7:00 p.m.</v>
      </c>
      <c r="I78" s="2" t="str">
        <f t="shared" si="10"/>
        <v xml:space="preserve">Feb 1 </v>
      </c>
      <c r="J78" s="2" t="str">
        <f t="shared" si="44"/>
        <v>7:00 p.m.</v>
      </c>
      <c r="K78" s="2" t="str">
        <f t="shared" si="19"/>
        <v>SJN</v>
      </c>
      <c r="L78" s="2" t="s">
        <v>232</v>
      </c>
      <c r="M78" s="112" t="str">
        <f>'6B Bracket'!$B$46</f>
        <v>SJN6B1</v>
      </c>
      <c r="N78" s="112" t="str">
        <f>'6B Bracket'!$B$48</f>
        <v>IHM6B2</v>
      </c>
    </row>
    <row r="79" spans="1:14">
      <c r="A79" s="19" t="str">
        <f t="shared" si="29"/>
        <v xml:space="preserve">Feb 1 </v>
      </c>
      <c r="B79" s="20" t="str">
        <f t="shared" si="30"/>
        <v>7:00 p.m.</v>
      </c>
      <c r="C79" s="21" t="str">
        <f t="shared" si="31"/>
        <v>HSP</v>
      </c>
      <c r="D79" s="21" t="str">
        <f t="shared" si="32"/>
        <v>6B</v>
      </c>
      <c r="E79" s="21" t="str">
        <f t="shared" si="33"/>
        <v>SCL6B2</v>
      </c>
      <c r="F79" s="21" t="str">
        <f t="shared" si="34"/>
        <v>HSP6B2</v>
      </c>
      <c r="H79" s="2" t="str">
        <f>'6B Bracket'!$B$55</f>
        <v>Feb 1 - HSP @ 7:00 p.m.</v>
      </c>
      <c r="I79" s="2" t="str">
        <f t="shared" si="10"/>
        <v xml:space="preserve">Feb 1 </v>
      </c>
      <c r="J79" s="2" t="str">
        <f t="shared" si="44"/>
        <v>7:00 p.m.</v>
      </c>
      <c r="K79" s="2" t="str">
        <f t="shared" si="19"/>
        <v>HSP</v>
      </c>
      <c r="L79" s="2" t="s">
        <v>232</v>
      </c>
      <c r="M79" s="112" t="str">
        <f>'6B Bracket'!$B$54</f>
        <v>SCL6B2</v>
      </c>
      <c r="N79" s="112" t="str">
        <f>'6B Bracket'!$B$56</f>
        <v>HSP6B2</v>
      </c>
    </row>
    <row r="80" spans="1:14">
      <c r="A80" s="19" t="str">
        <f t="shared" ref="A80" si="54">I80</f>
        <v xml:space="preserve">Feb 1 </v>
      </c>
      <c r="B80" s="20" t="str">
        <f t="shared" ref="B80" si="55">J80</f>
        <v>7:00 p.m.</v>
      </c>
      <c r="C80" s="21" t="str">
        <f t="shared" ref="C80" si="56">K80</f>
        <v>JUD</v>
      </c>
      <c r="D80" s="21" t="str">
        <f t="shared" ref="D80" si="57">L80</f>
        <v>6B</v>
      </c>
      <c r="E80" s="21" t="str">
        <f t="shared" ref="E80" si="58">M80</f>
        <v>JUD6B2</v>
      </c>
      <c r="F80" s="21" t="str">
        <f t="shared" ref="F80" si="59">N80</f>
        <v>SPC6B2</v>
      </c>
      <c r="H80" s="2" t="str">
        <f>'6B Bracket'!$B$59</f>
        <v>Feb 1 - JUD @ 7:00 p.m.</v>
      </c>
      <c r="I80" s="2" t="str">
        <f t="shared" ref="I80" si="60">LEFT(H80,6)</f>
        <v xml:space="preserve">Feb 1 </v>
      </c>
      <c r="J80" s="2" t="str">
        <f t="shared" ref="J80" si="61">TRIM(RIGHT(H80,10))</f>
        <v>7:00 p.m.</v>
      </c>
      <c r="K80" s="2" t="str">
        <f t="shared" ref="K80" si="62">RIGHT(LEFT(H80,SUM(FIND("-",H80)+4)),3)</f>
        <v>JUD</v>
      </c>
      <c r="L80" s="2" t="s">
        <v>232</v>
      </c>
      <c r="M80" s="112" t="str">
        <f>'6B Bracket'!$B$58</f>
        <v>JUD6B2</v>
      </c>
      <c r="N80" s="112" t="str">
        <f>'6B Bracket'!$B$60</f>
        <v>SPC6B2</v>
      </c>
    </row>
    <row r="81" spans="1:14">
      <c r="A81" s="19" t="str">
        <f t="shared" si="29"/>
        <v xml:space="preserve">Feb 1 </v>
      </c>
      <c r="B81" s="20" t="str">
        <f t="shared" si="30"/>
        <v>8:00 p.m.</v>
      </c>
      <c r="C81" s="21" t="str">
        <f t="shared" si="31"/>
        <v>CTK</v>
      </c>
      <c r="D81" s="21" t="str">
        <f t="shared" si="32"/>
        <v>6B</v>
      </c>
      <c r="E81" s="21" t="str">
        <f t="shared" si="33"/>
        <v>CTK6B1</v>
      </c>
      <c r="F81" s="21" t="str">
        <f t="shared" si="34"/>
        <v>SJN6B2</v>
      </c>
      <c r="H81" s="2" t="str">
        <f>'6B Bracket'!$B$63</f>
        <v>Feb 1 - CTK @ 8:00 p.m.</v>
      </c>
      <c r="I81" s="2" t="str">
        <f t="shared" si="10"/>
        <v xml:space="preserve">Feb 1 </v>
      </c>
      <c r="J81" s="2" t="str">
        <f t="shared" si="44"/>
        <v>8:00 p.m.</v>
      </c>
      <c r="K81" s="2" t="str">
        <f t="shared" si="19"/>
        <v>CTK</v>
      </c>
      <c r="L81" s="2" t="s">
        <v>232</v>
      </c>
      <c r="M81" s="112" t="str">
        <f>'6B Bracket'!$B$62</f>
        <v>CTK6B1</v>
      </c>
      <c r="N81" s="112" t="str">
        <f>'6B Bracket'!$B$64</f>
        <v>SJN6B2</v>
      </c>
    </row>
    <row r="82" spans="1:14">
      <c r="A82" s="19" t="str">
        <f t="shared" si="29"/>
        <v xml:space="preserve">Feb 1 </v>
      </c>
      <c r="B82" s="20" t="str">
        <f t="shared" si="30"/>
        <v>6:00 p.m.</v>
      </c>
      <c r="C82" s="21" t="str">
        <f t="shared" si="31"/>
        <v>OLA</v>
      </c>
      <c r="D82" s="21" t="str">
        <f t="shared" si="32"/>
        <v>6B</v>
      </c>
      <c r="E82" s="21" t="str">
        <f t="shared" si="33"/>
        <v>NDA6B2</v>
      </c>
      <c r="F82" s="21" t="str">
        <f t="shared" si="34"/>
        <v>OLA6B2</v>
      </c>
      <c r="H82" s="2" t="str">
        <f>'6B Bracket'!$B$71</f>
        <v>Feb 1 - OLA @ 6:00 p.m.</v>
      </c>
      <c r="I82" s="2" t="str">
        <f t="shared" si="10"/>
        <v xml:space="preserve">Feb 1 </v>
      </c>
      <c r="J82" s="2" t="str">
        <f t="shared" si="44"/>
        <v>6:00 p.m.</v>
      </c>
      <c r="K82" s="2" t="str">
        <f t="shared" si="19"/>
        <v>OLA</v>
      </c>
      <c r="L82" s="2" t="s">
        <v>232</v>
      </c>
      <c r="M82" s="112" t="str">
        <f>'6B Bracket'!$B$70</f>
        <v>NDA6B2</v>
      </c>
      <c r="N82" s="112" t="str">
        <f>'6B Bracket'!$B$72</f>
        <v>OLA6B2</v>
      </c>
    </row>
    <row r="83" spans="1:14">
      <c r="A83" s="19" t="str">
        <f t="shared" si="29"/>
        <v xml:space="preserve">Feb 2 </v>
      </c>
      <c r="B83" s="20" t="str">
        <f t="shared" si="30"/>
        <v>4:30 p.m.</v>
      </c>
      <c r="C83" s="21" t="str">
        <f t="shared" si="31"/>
        <v>JOE</v>
      </c>
      <c r="D83" s="21" t="str">
        <f t="shared" si="32"/>
        <v>6B</v>
      </c>
      <c r="E83" s="21" t="str">
        <f t="shared" si="33"/>
        <v>JUD6B3</v>
      </c>
      <c r="F83" s="21">
        <f t="shared" si="34"/>
        <v>0</v>
      </c>
      <c r="H83" s="2" t="str">
        <f>'6B Bracket'!$C$13</f>
        <v>Feb 2 - JOE @ 4:30 p.m.</v>
      </c>
      <c r="I83" s="2" t="str">
        <f t="shared" si="10"/>
        <v xml:space="preserve">Feb 2 </v>
      </c>
      <c r="J83" s="2" t="str">
        <f t="shared" si="44"/>
        <v>4:30 p.m.</v>
      </c>
      <c r="K83" s="2" t="str">
        <f t="shared" si="19"/>
        <v>JOE</v>
      </c>
      <c r="L83" s="2" t="s">
        <v>232</v>
      </c>
      <c r="M83" s="112" t="str">
        <f>'6B Bracket'!$C$11</f>
        <v>JUD6B3</v>
      </c>
      <c r="N83" s="112">
        <f>'6B Bracket'!$C$15</f>
        <v>0</v>
      </c>
    </row>
    <row r="84" spans="1:14">
      <c r="A84" s="19" t="str">
        <f t="shared" si="29"/>
        <v xml:space="preserve">Feb 2 </v>
      </c>
      <c r="B84" s="20" t="str">
        <f t="shared" si="30"/>
        <v>9:00 a.m.</v>
      </c>
      <c r="C84" s="21" t="str">
        <f t="shared" si="31"/>
        <v>JOE</v>
      </c>
      <c r="D84" s="21" t="str">
        <f t="shared" si="32"/>
        <v>6B</v>
      </c>
      <c r="E84" s="21">
        <f t="shared" si="33"/>
        <v>0</v>
      </c>
      <c r="F84" s="21">
        <f t="shared" si="34"/>
        <v>0</v>
      </c>
      <c r="H84" s="2" t="str">
        <f>'6B Bracket'!$C$21</f>
        <v>Feb 2 - JOE @ 9:00 a.m.</v>
      </c>
      <c r="I84" s="2" t="str">
        <f t="shared" si="10"/>
        <v xml:space="preserve">Feb 2 </v>
      </c>
      <c r="J84" s="2" t="str">
        <f t="shared" si="44"/>
        <v>9:00 a.m.</v>
      </c>
      <c r="K84" s="2" t="str">
        <f t="shared" si="19"/>
        <v>JOE</v>
      </c>
      <c r="L84" s="2" t="s">
        <v>232</v>
      </c>
      <c r="M84" s="112">
        <f>'6B Bracket'!$C$19</f>
        <v>0</v>
      </c>
      <c r="N84" s="112">
        <f>'6B Bracket'!$C$23</f>
        <v>0</v>
      </c>
    </row>
    <row r="85" spans="1:14">
      <c r="A85" s="19" t="str">
        <f t="shared" si="29"/>
        <v xml:space="preserve">Feb 2 </v>
      </c>
      <c r="B85" s="20" t="str">
        <f t="shared" si="30"/>
        <v>11:30 a.m.</v>
      </c>
      <c r="C85" s="21" t="str">
        <f t="shared" si="31"/>
        <v>JOE</v>
      </c>
      <c r="D85" s="21" t="str">
        <f t="shared" si="32"/>
        <v>6B</v>
      </c>
      <c r="E85" s="21" t="str">
        <f t="shared" si="33"/>
        <v>JOE6B1</v>
      </c>
      <c r="F85" s="21">
        <f t="shared" si="34"/>
        <v>0</v>
      </c>
      <c r="H85" s="2" t="str">
        <f>'6B Bracket'!$C$29</f>
        <v>Feb 2 - JOE @ 11:30 a.m.</v>
      </c>
      <c r="I85" s="2" t="str">
        <f t="shared" si="10"/>
        <v xml:space="preserve">Feb 2 </v>
      </c>
      <c r="J85" s="2" t="str">
        <f t="shared" si="44"/>
        <v>11:30 a.m.</v>
      </c>
      <c r="K85" s="2" t="str">
        <f t="shared" si="19"/>
        <v>JOE</v>
      </c>
      <c r="L85" s="2" t="s">
        <v>232</v>
      </c>
      <c r="M85" s="112" t="str">
        <f>'6B Bracket'!$C$27</f>
        <v>JOE6B1</v>
      </c>
      <c r="N85" s="112">
        <f>'6B Bracket'!$C$31</f>
        <v>0</v>
      </c>
    </row>
    <row r="86" spans="1:14">
      <c r="A86" s="19" t="str">
        <f t="shared" si="29"/>
        <v xml:space="preserve">Feb 2 </v>
      </c>
      <c r="B86" s="20" t="str">
        <f t="shared" si="30"/>
        <v>2:00 p.m.</v>
      </c>
      <c r="C86" s="21" t="str">
        <f t="shared" si="31"/>
        <v>JOE</v>
      </c>
      <c r="D86" s="21" t="str">
        <f t="shared" si="32"/>
        <v>6B</v>
      </c>
      <c r="E86" s="21" t="str">
        <f t="shared" si="33"/>
        <v>SPC6B1</v>
      </c>
      <c r="F86" s="21">
        <f t="shared" si="34"/>
        <v>0</v>
      </c>
      <c r="H86" s="2" t="str">
        <f>'6B Bracket'!$C$37</f>
        <v>Feb 2 - JOE @ 2:00 p.m.</v>
      </c>
      <c r="I86" s="2" t="str">
        <f t="shared" si="10"/>
        <v xml:space="preserve">Feb 2 </v>
      </c>
      <c r="J86" s="2" t="str">
        <f t="shared" si="44"/>
        <v>2:00 p.m.</v>
      </c>
      <c r="K86" s="2" t="str">
        <f t="shared" si="19"/>
        <v>JOE</v>
      </c>
      <c r="L86" s="2" t="s">
        <v>232</v>
      </c>
      <c r="M86" s="112" t="str">
        <f>'6B Bracket'!$C$35</f>
        <v>SPC6B1</v>
      </c>
      <c r="N86" s="112">
        <f>'6B Bracket'!$C$39</f>
        <v>0</v>
      </c>
    </row>
    <row r="87" spans="1:14">
      <c r="A87" s="19" t="str">
        <f t="shared" si="29"/>
        <v xml:space="preserve">Feb 2 </v>
      </c>
      <c r="B87" s="20" t="str">
        <f t="shared" si="30"/>
        <v>3:15 p.m.</v>
      </c>
      <c r="C87" s="21" t="str">
        <f t="shared" si="31"/>
        <v>SCL</v>
      </c>
      <c r="D87" s="21" t="str">
        <f t="shared" si="32"/>
        <v>6B</v>
      </c>
      <c r="E87" s="21">
        <f t="shared" si="33"/>
        <v>0</v>
      </c>
      <c r="F87" s="21">
        <f t="shared" si="34"/>
        <v>0</v>
      </c>
      <c r="H87" s="2" t="str">
        <f>'6B Bracket'!$C$45</f>
        <v>Feb 2 - SCL @ 3:15 p.m.</v>
      </c>
      <c r="I87" s="2" t="str">
        <f t="shared" si="10"/>
        <v xml:space="preserve">Feb 2 </v>
      </c>
      <c r="J87" s="2" t="str">
        <f t="shared" si="44"/>
        <v>3:15 p.m.</v>
      </c>
      <c r="K87" s="2" t="str">
        <f t="shared" si="19"/>
        <v>SCL</v>
      </c>
      <c r="L87" s="2" t="s">
        <v>232</v>
      </c>
      <c r="M87" s="112">
        <f>'6B Bracket'!$C$43</f>
        <v>0</v>
      </c>
      <c r="N87" s="112">
        <f>'6B Bracket'!$C$47</f>
        <v>0</v>
      </c>
    </row>
    <row r="88" spans="1:14">
      <c r="A88" s="19" t="str">
        <f t="shared" si="29"/>
        <v xml:space="preserve">Feb 2 </v>
      </c>
      <c r="B88" s="20" t="str">
        <f t="shared" si="30"/>
        <v>10:15 a.m.</v>
      </c>
      <c r="C88" s="21" t="str">
        <f t="shared" si="31"/>
        <v>SCL</v>
      </c>
      <c r="D88" s="21" t="str">
        <f t="shared" si="32"/>
        <v>6B</v>
      </c>
      <c r="E88" s="21" t="str">
        <f t="shared" si="33"/>
        <v>SCL6B1</v>
      </c>
      <c r="F88" s="21">
        <f t="shared" si="34"/>
        <v>0</v>
      </c>
      <c r="H88" s="2" t="str">
        <f>'6B Bracket'!$C$53</f>
        <v>Feb 2 - SCL @ 10:15 a.m.</v>
      </c>
      <c r="I88" s="2" t="str">
        <f t="shared" si="10"/>
        <v xml:space="preserve">Feb 2 </v>
      </c>
      <c r="J88" s="2" t="str">
        <f t="shared" si="44"/>
        <v>10:15 a.m.</v>
      </c>
      <c r="K88" s="2" t="str">
        <f t="shared" si="19"/>
        <v>SCL</v>
      </c>
      <c r="L88" s="2" t="s">
        <v>232</v>
      </c>
      <c r="M88" s="112" t="str">
        <f>'6B Bracket'!$C$51</f>
        <v>SCL6B1</v>
      </c>
      <c r="N88" s="112">
        <f>'6B Bracket'!$C$55</f>
        <v>0</v>
      </c>
    </row>
    <row r="89" spans="1:14">
      <c r="A89" s="19" t="str">
        <f t="shared" si="29"/>
        <v xml:space="preserve">Feb 2 </v>
      </c>
      <c r="B89" s="20" t="str">
        <f t="shared" si="30"/>
        <v>12:45 p.m.</v>
      </c>
      <c r="C89" s="21" t="str">
        <f t="shared" si="31"/>
        <v>SCL</v>
      </c>
      <c r="D89" s="21" t="str">
        <f t="shared" si="32"/>
        <v>6B</v>
      </c>
      <c r="E89" s="21">
        <f t="shared" si="33"/>
        <v>0</v>
      </c>
      <c r="F89" s="21">
        <f t="shared" si="34"/>
        <v>0</v>
      </c>
      <c r="H89" s="2" t="str">
        <f>'6B Bracket'!$C$61</f>
        <v>Feb 2 - SCL @ 12:45 p.m.</v>
      </c>
      <c r="I89" s="2" t="str">
        <f t="shared" si="10"/>
        <v xml:space="preserve">Feb 2 </v>
      </c>
      <c r="J89" s="2" t="str">
        <f t="shared" si="44"/>
        <v>12:45 p.m.</v>
      </c>
      <c r="K89" s="2" t="str">
        <f t="shared" si="19"/>
        <v>SCL</v>
      </c>
      <c r="L89" s="2" t="s">
        <v>232</v>
      </c>
      <c r="M89" s="112">
        <f>'6B Bracket'!$C$59</f>
        <v>0</v>
      </c>
      <c r="N89" s="112">
        <f>'6B Bracket'!$C$63</f>
        <v>0</v>
      </c>
    </row>
    <row r="90" spans="1:14">
      <c r="A90" s="19" t="str">
        <f t="shared" si="29"/>
        <v xml:space="preserve">Feb 2 </v>
      </c>
      <c r="B90" s="20" t="str">
        <f t="shared" si="30"/>
        <v>5:45 p.m.</v>
      </c>
      <c r="C90" s="21" t="str">
        <f t="shared" si="31"/>
        <v>SCL</v>
      </c>
      <c r="D90" s="21" t="str">
        <f t="shared" si="32"/>
        <v>6B</v>
      </c>
      <c r="E90" s="21" t="str">
        <f t="shared" si="33"/>
        <v>JUD6B1</v>
      </c>
      <c r="F90" s="21">
        <f t="shared" si="34"/>
        <v>0</v>
      </c>
      <c r="H90" s="2" t="str">
        <f>'6B Bracket'!$C$69</f>
        <v>Feb 2 - SCL @ 5:45 p.m.</v>
      </c>
      <c r="I90" s="2" t="str">
        <f t="shared" si="10"/>
        <v xml:space="preserve">Feb 2 </v>
      </c>
      <c r="J90" s="2" t="str">
        <f t="shared" si="44"/>
        <v>5:45 p.m.</v>
      </c>
      <c r="K90" s="2" t="str">
        <f t="shared" si="19"/>
        <v>SCL</v>
      </c>
      <c r="L90" s="2" t="s">
        <v>232</v>
      </c>
      <c r="M90" s="112" t="str">
        <f>'6B Bracket'!$C$67</f>
        <v>JUD6B1</v>
      </c>
      <c r="N90" s="112">
        <f>'6B Bracket'!$C$71</f>
        <v>0</v>
      </c>
    </row>
    <row r="91" spans="1:14">
      <c r="A91" s="19" t="str">
        <f t="shared" si="29"/>
        <v xml:space="preserve">Feb 3 </v>
      </c>
      <c r="B91" s="20" t="str">
        <f t="shared" si="30"/>
        <v>2:00 p.m.</v>
      </c>
      <c r="C91" s="21" t="str">
        <f t="shared" si="31"/>
        <v>JOE</v>
      </c>
      <c r="D91" s="21" t="str">
        <f t="shared" si="32"/>
        <v>6B</v>
      </c>
      <c r="E91" s="21">
        <f t="shared" si="33"/>
        <v>0</v>
      </c>
      <c r="F91" s="21">
        <f t="shared" si="34"/>
        <v>0</v>
      </c>
      <c r="H91" s="2" t="str">
        <f>'6B Bracket'!$D$17</f>
        <v>Feb 3 - JOE @ 2:00 p.m.</v>
      </c>
      <c r="I91" s="2" t="str">
        <f t="shared" si="10"/>
        <v xml:space="preserve">Feb 3 </v>
      </c>
      <c r="J91" s="2" t="str">
        <f t="shared" si="44"/>
        <v>2:00 p.m.</v>
      </c>
      <c r="K91" s="2" t="str">
        <f t="shared" si="19"/>
        <v>JOE</v>
      </c>
      <c r="L91" s="2" t="s">
        <v>232</v>
      </c>
      <c r="M91" s="112">
        <f>'6B Bracket'!$D$13</f>
        <v>0</v>
      </c>
      <c r="N91" s="112">
        <f>'6B Bracket'!$D$21</f>
        <v>0</v>
      </c>
    </row>
    <row r="92" spans="1:14">
      <c r="A92" s="19" t="str">
        <f t="shared" si="29"/>
        <v xml:space="preserve">Feb 3 </v>
      </c>
      <c r="B92" s="20" t="str">
        <f t="shared" si="30"/>
        <v>4:00 p.m.</v>
      </c>
      <c r="C92" s="21" t="str">
        <f t="shared" si="31"/>
        <v>JOE</v>
      </c>
      <c r="D92" s="21" t="str">
        <f t="shared" si="32"/>
        <v>6B</v>
      </c>
      <c r="E92" s="21">
        <f t="shared" si="33"/>
        <v>0</v>
      </c>
      <c r="F92" s="21">
        <f t="shared" si="34"/>
        <v>0</v>
      </c>
      <c r="H92" s="2" t="str">
        <f>'6B Bracket'!$D$33</f>
        <v>Feb 3 - JOE @ 4:00 p.m.</v>
      </c>
      <c r="I92" s="2" t="str">
        <f t="shared" si="10"/>
        <v xml:space="preserve">Feb 3 </v>
      </c>
      <c r="J92" s="2" t="str">
        <f t="shared" si="44"/>
        <v>4:00 p.m.</v>
      </c>
      <c r="K92" s="2" t="str">
        <f t="shared" si="19"/>
        <v>JOE</v>
      </c>
      <c r="L92" s="2" t="s">
        <v>232</v>
      </c>
      <c r="M92" s="112">
        <f>'6B Bracket'!$D$29</f>
        <v>0</v>
      </c>
      <c r="N92" s="112">
        <f>'6B Bracket'!$D$37</f>
        <v>0</v>
      </c>
    </row>
    <row r="93" spans="1:14">
      <c r="A93" s="19" t="str">
        <f t="shared" si="29"/>
        <v xml:space="preserve">Feb 3 </v>
      </c>
      <c r="B93" s="20" t="str">
        <f t="shared" si="30"/>
        <v>2:00 p.m.</v>
      </c>
      <c r="C93" s="21" t="str">
        <f t="shared" si="31"/>
        <v>SCL</v>
      </c>
      <c r="D93" s="21" t="str">
        <f t="shared" si="32"/>
        <v>6B</v>
      </c>
      <c r="E93" s="21">
        <f t="shared" si="33"/>
        <v>0</v>
      </c>
      <c r="F93" s="21">
        <f t="shared" si="34"/>
        <v>0</v>
      </c>
      <c r="H93" s="2" t="str">
        <f>'6B Bracket'!$D$50</f>
        <v>Feb 3 - SCL @ 2:00 p.m.</v>
      </c>
      <c r="I93" s="2" t="str">
        <f t="shared" si="10"/>
        <v xml:space="preserve">Feb 3 </v>
      </c>
      <c r="J93" s="2" t="str">
        <f t="shared" si="44"/>
        <v>2:00 p.m.</v>
      </c>
      <c r="K93" s="2" t="str">
        <f>RIGHT(LEFT(H93,SUM(FIND("-",H93)+4)),3)</f>
        <v>SCL</v>
      </c>
      <c r="L93" s="2" t="s">
        <v>232</v>
      </c>
      <c r="M93" s="112">
        <f>'6B Bracket'!$D$46</f>
        <v>0</v>
      </c>
      <c r="N93" s="112">
        <f>'6B Bracket'!$D$54</f>
        <v>0</v>
      </c>
    </row>
    <row r="94" spans="1:14">
      <c r="A94" s="19" t="str">
        <f t="shared" si="29"/>
        <v xml:space="preserve">Feb 3 </v>
      </c>
      <c r="B94" s="20" t="str">
        <f t="shared" si="30"/>
        <v>4:00 p.m.</v>
      </c>
      <c r="C94" s="21" t="str">
        <f t="shared" si="31"/>
        <v>SCL</v>
      </c>
      <c r="D94" s="21" t="str">
        <f t="shared" si="32"/>
        <v>6B</v>
      </c>
      <c r="E94" s="21">
        <f t="shared" si="33"/>
        <v>0</v>
      </c>
      <c r="F94" s="21">
        <f t="shared" si="34"/>
        <v>0</v>
      </c>
      <c r="H94" s="2" t="str">
        <f>'6B Bracket'!$D$66</f>
        <v>Feb 3 - SCL @ 4:00 p.m.</v>
      </c>
      <c r="I94" s="2" t="str">
        <f t="shared" si="10"/>
        <v xml:space="preserve">Feb 3 </v>
      </c>
      <c r="J94" s="2" t="str">
        <f t="shared" si="44"/>
        <v>4:00 p.m.</v>
      </c>
      <c r="K94" s="2" t="str">
        <f>RIGHT(LEFT(H94,SUM(FIND("-",H94)+4)),3)</f>
        <v>SCL</v>
      </c>
      <c r="L94" s="2" t="s">
        <v>232</v>
      </c>
      <c r="M94" s="112">
        <f>'6B Bracket'!$D$62</f>
        <v>0</v>
      </c>
      <c r="N94" s="112">
        <f>'6B Bracket'!$D$70</f>
        <v>0</v>
      </c>
    </row>
    <row r="95" spans="1:14">
      <c r="A95" s="19" t="str">
        <f t="shared" si="29"/>
        <v xml:space="preserve">Feb 6 </v>
      </c>
      <c r="B95" s="20" t="str">
        <f t="shared" si="30"/>
        <v>7:45 p.m.</v>
      </c>
      <c r="C95" s="21" t="str">
        <f t="shared" si="31"/>
        <v>JOE</v>
      </c>
      <c r="D95" s="21" t="str">
        <f t="shared" si="32"/>
        <v>6B</v>
      </c>
      <c r="E95" s="21">
        <f t="shared" si="33"/>
        <v>0</v>
      </c>
      <c r="F95" s="21">
        <f t="shared" si="34"/>
        <v>0</v>
      </c>
      <c r="H95" s="2" t="str">
        <f>'6B Bracket'!$E$25</f>
        <v>Feb 6 - JOE @ 7:45 p.m.</v>
      </c>
      <c r="I95" s="2" t="str">
        <f t="shared" si="10"/>
        <v xml:space="preserve">Feb 6 </v>
      </c>
      <c r="J95" s="2" t="str">
        <f t="shared" si="44"/>
        <v>7:45 p.m.</v>
      </c>
      <c r="K95" s="2" t="str">
        <f>RIGHT(LEFT(H95,SUM(FIND("-",H95)+4)),3)</f>
        <v>JOE</v>
      </c>
      <c r="L95" s="2" t="s">
        <v>232</v>
      </c>
      <c r="M95" s="112">
        <f>'6B Bracket'!$E$17</f>
        <v>0</v>
      </c>
      <c r="N95" s="112">
        <f>'6B Bracket'!$E$33</f>
        <v>0</v>
      </c>
    </row>
    <row r="96" spans="1:14">
      <c r="A96" s="19" t="str">
        <f t="shared" si="29"/>
        <v xml:space="preserve">Feb 6 </v>
      </c>
      <c r="B96" s="20" t="str">
        <f t="shared" si="30"/>
        <v>7:45 p.m.</v>
      </c>
      <c r="C96" s="21" t="str">
        <f t="shared" si="31"/>
        <v>SCL</v>
      </c>
      <c r="D96" s="21" t="str">
        <f t="shared" si="32"/>
        <v>6B</v>
      </c>
      <c r="E96" s="21">
        <f t="shared" si="33"/>
        <v>0</v>
      </c>
      <c r="F96" s="21">
        <f t="shared" si="34"/>
        <v>0</v>
      </c>
      <c r="H96" s="2" t="str">
        <f>'6B Bracket'!$E$58</f>
        <v>Feb 6 - SCL @ 7:45 p.m.</v>
      </c>
      <c r="I96" s="2" t="str">
        <f t="shared" si="10"/>
        <v xml:space="preserve">Feb 6 </v>
      </c>
      <c r="J96" s="2" t="str">
        <f t="shared" si="44"/>
        <v>7:45 p.m.</v>
      </c>
      <c r="K96" s="2" t="str">
        <f>RIGHT(LEFT(H96,SUM(FIND("-",H96)+4)),3)</f>
        <v>SCL</v>
      </c>
      <c r="L96" s="2" t="s">
        <v>232</v>
      </c>
      <c r="M96" s="112">
        <f>'6B Bracket'!$E$50</f>
        <v>0</v>
      </c>
      <c r="N96" s="112">
        <f>'6B Bracket'!$E$66</f>
        <v>0</v>
      </c>
    </row>
    <row r="97" spans="1:14">
      <c r="A97" s="19" t="str">
        <f t="shared" si="29"/>
        <v xml:space="preserve">Feb 9 </v>
      </c>
      <c r="B97" s="20" t="str">
        <f t="shared" si="30"/>
        <v>2:30 p.m.</v>
      </c>
      <c r="C97" s="21" t="str">
        <f t="shared" si="31"/>
        <v>BT Main</v>
      </c>
      <c r="D97" s="21" t="str">
        <f t="shared" si="32"/>
        <v>6B</v>
      </c>
      <c r="E97" s="21">
        <f t="shared" si="33"/>
        <v>0</v>
      </c>
      <c r="F97" s="21">
        <f t="shared" si="34"/>
        <v>0</v>
      </c>
      <c r="H97" s="2" t="str">
        <f>'6B Bracket'!$F$42</f>
        <v>Feb 9 - BT Main @ 2:30 p.m.</v>
      </c>
      <c r="I97" s="2" t="str">
        <f t="shared" si="10"/>
        <v xml:space="preserve">Feb 9 </v>
      </c>
      <c r="J97" s="2" t="str">
        <f t="shared" si="44"/>
        <v>2:30 p.m.</v>
      </c>
      <c r="K97" s="2" t="s">
        <v>906</v>
      </c>
      <c r="L97" s="2" t="s">
        <v>232</v>
      </c>
      <c r="M97" s="112">
        <f>'6B Bracket'!$F$25</f>
        <v>0</v>
      </c>
      <c r="N97" s="112">
        <f>'6B Bracket'!$F$58</f>
        <v>0</v>
      </c>
    </row>
    <row r="98" spans="1:14">
      <c r="A98" s="19" t="str">
        <f t="shared" si="29"/>
        <v xml:space="preserve">Feb 2 </v>
      </c>
      <c r="B98" s="20" t="str">
        <f t="shared" si="30"/>
        <v>10:15 a.m.</v>
      </c>
      <c r="C98" s="21" t="str">
        <f t="shared" si="31"/>
        <v>JOE</v>
      </c>
      <c r="D98" s="21" t="str">
        <f t="shared" si="32"/>
        <v>6G</v>
      </c>
      <c r="E98" s="21" t="str">
        <f t="shared" si="33"/>
        <v>JOE6G1</v>
      </c>
      <c r="F98" s="21" t="str">
        <f t="shared" si="34"/>
        <v>OLA6G1</v>
      </c>
      <c r="H98" s="2" t="str">
        <f>'6G Bracket'!$B$16</f>
        <v>Feb 2 - JOE @ 10:15 a.m.</v>
      </c>
      <c r="I98" s="2" t="str">
        <f t="shared" ref="I98:I135" si="63">LEFT(H98,6)</f>
        <v xml:space="preserve">Feb 2 </v>
      </c>
      <c r="J98" s="2" t="str">
        <f t="shared" ref="J98:J111" si="64">TRIM(RIGHT(H98,10))</f>
        <v>10:15 a.m.</v>
      </c>
      <c r="K98" s="2" t="str">
        <f t="shared" ref="K98:K130" si="65">RIGHT(LEFT(H98,SUM(FIND("-",H98)+4)),3)</f>
        <v>JOE</v>
      </c>
      <c r="L98" s="2" t="s">
        <v>233</v>
      </c>
      <c r="M98" s="112" t="str">
        <f>'6G Bracket'!$B$15</f>
        <v>JOE6G1</v>
      </c>
      <c r="N98" s="112" t="str">
        <f>'6G Bracket'!$B$17</f>
        <v>OLA6G1</v>
      </c>
    </row>
    <row r="99" spans="1:14">
      <c r="A99" s="19" t="str">
        <f t="shared" si="29"/>
        <v xml:space="preserve">Feb 2 </v>
      </c>
      <c r="B99" s="20" t="str">
        <f t="shared" si="30"/>
        <v>12:45 p.m.</v>
      </c>
      <c r="C99" s="21" t="str">
        <f t="shared" si="31"/>
        <v>JOE</v>
      </c>
      <c r="D99" s="21" t="str">
        <f t="shared" si="32"/>
        <v>6G</v>
      </c>
      <c r="E99" s="21" t="str">
        <f t="shared" si="33"/>
        <v>BRG6G1</v>
      </c>
      <c r="F99" s="21" t="str">
        <f t="shared" si="34"/>
        <v>BRG6G1</v>
      </c>
      <c r="H99" s="2" t="str">
        <f>'6G Bracket'!$B$20</f>
        <v>Feb 2 - JOE @ 12:45 p.m.</v>
      </c>
      <c r="I99" s="2" t="str">
        <f t="shared" si="63"/>
        <v xml:space="preserve">Feb 2 </v>
      </c>
      <c r="J99" s="2" t="str">
        <f t="shared" si="64"/>
        <v>12:45 p.m.</v>
      </c>
      <c r="K99" s="2" t="str">
        <f t="shared" si="65"/>
        <v>JOE</v>
      </c>
      <c r="L99" s="2" t="s">
        <v>233</v>
      </c>
      <c r="M99" s="112" t="str">
        <f>'6G Bracket'!$B$19</f>
        <v>BRG6G1</v>
      </c>
      <c r="N99" s="112" t="str">
        <f>'6G Bracket'!$B$19</f>
        <v>BRG6G1</v>
      </c>
    </row>
    <row r="100" spans="1:14">
      <c r="A100" s="19" t="str">
        <f t="shared" si="29"/>
        <v xml:space="preserve">Feb 2 </v>
      </c>
      <c r="B100" s="20" t="str">
        <f t="shared" si="30"/>
        <v>3:15 p.m.</v>
      </c>
      <c r="C100" s="21" t="str">
        <f t="shared" si="31"/>
        <v>JOE</v>
      </c>
      <c r="D100" s="21" t="str">
        <f t="shared" si="32"/>
        <v>6G</v>
      </c>
      <c r="E100" s="21" t="str">
        <f t="shared" si="33"/>
        <v>CTK6G2</v>
      </c>
      <c r="F100" s="21" t="str">
        <f t="shared" si="34"/>
        <v>IHM6G1</v>
      </c>
      <c r="H100" s="2" t="str">
        <f>'6G Bracket'!$B$24</f>
        <v>Feb 2 - JOE @ 3:15 p.m.</v>
      </c>
      <c r="I100" s="2" t="str">
        <f t="shared" si="63"/>
        <v xml:space="preserve">Feb 2 </v>
      </c>
      <c r="J100" s="2" t="str">
        <f t="shared" si="64"/>
        <v>3:15 p.m.</v>
      </c>
      <c r="K100" s="2" t="str">
        <f t="shared" si="65"/>
        <v>JOE</v>
      </c>
      <c r="L100" s="2" t="s">
        <v>233</v>
      </c>
      <c r="M100" s="112" t="str">
        <f>'6G Bracket'!$B$23</f>
        <v>CTK6G2</v>
      </c>
      <c r="N100" s="112" t="str">
        <f>'6G Bracket'!$B$25</f>
        <v>IHM6G1</v>
      </c>
    </row>
    <row r="101" spans="1:14">
      <c r="A101" s="19" t="str">
        <f t="shared" ref="A101:A104" si="66">I101</f>
        <v xml:space="preserve">Feb 2 </v>
      </c>
      <c r="B101" s="20" t="str">
        <f t="shared" ref="B101:B104" si="67">J101</f>
        <v>11:30 a.m.</v>
      </c>
      <c r="C101" s="21" t="str">
        <f t="shared" ref="C101:C104" si="68">K101</f>
        <v>SCL</v>
      </c>
      <c r="D101" s="21" t="str">
        <f t="shared" ref="D101:D104" si="69">L101</f>
        <v>6G</v>
      </c>
      <c r="E101" s="21" t="str">
        <f t="shared" ref="E101:E104" si="70">M101</f>
        <v>SJN6G1</v>
      </c>
      <c r="F101" s="21" t="str">
        <f t="shared" ref="F101:F104" si="71">N101</f>
        <v>JUD6G2</v>
      </c>
      <c r="H101" s="2" t="str">
        <f>'6G Bracket'!$B$28</f>
        <v>Feb 2 - SCL @ 11:30 a.m.</v>
      </c>
      <c r="I101" s="2" t="str">
        <f t="shared" si="63"/>
        <v xml:space="preserve">Feb 2 </v>
      </c>
      <c r="J101" s="2" t="str">
        <f t="shared" si="64"/>
        <v>11:30 a.m.</v>
      </c>
      <c r="K101" s="2" t="str">
        <f t="shared" si="65"/>
        <v>SCL</v>
      </c>
      <c r="L101" s="2" t="s">
        <v>233</v>
      </c>
      <c r="M101" s="112" t="str">
        <f>'6G Bracket'!$B$27</f>
        <v>SJN6G1</v>
      </c>
      <c r="N101" s="112" t="str">
        <f>'6G Bracket'!$B$29</f>
        <v>JUD6G2</v>
      </c>
    </row>
    <row r="102" spans="1:14">
      <c r="A102" s="19" t="str">
        <f t="shared" ref="A102:A103" si="72">I102</f>
        <v xml:space="preserve">Feb 2 </v>
      </c>
      <c r="B102" s="20" t="str">
        <f t="shared" ref="B102:B103" si="73">J102</f>
        <v>2:00 p.m.</v>
      </c>
      <c r="C102" s="21" t="str">
        <f t="shared" ref="C102:C103" si="74">K102</f>
        <v>SCL</v>
      </c>
      <c r="D102" s="21" t="str">
        <f t="shared" ref="D102:D103" si="75">L102</f>
        <v>6G</v>
      </c>
      <c r="E102" s="21" t="str">
        <f t="shared" ref="E102:E103" si="76">M102</f>
        <v>STM6G1</v>
      </c>
      <c r="F102" s="21" t="str">
        <f t="shared" ref="F102:F103" si="77">N102</f>
        <v>SPC6G1</v>
      </c>
      <c r="H102" s="2" t="str">
        <f>'6G Bracket'!$B$32</f>
        <v>Feb 2 - SCL @ 2:00 p.m.</v>
      </c>
      <c r="I102" s="2" t="str">
        <f t="shared" ref="I102:I103" si="78">LEFT(H102,6)</f>
        <v xml:space="preserve">Feb 2 </v>
      </c>
      <c r="J102" s="2" t="str">
        <f t="shared" ref="J102:J103" si="79">TRIM(RIGHT(H102,10))</f>
        <v>2:00 p.m.</v>
      </c>
      <c r="K102" s="2" t="str">
        <f t="shared" ref="K102:K103" si="80">RIGHT(LEFT(H102,SUM(FIND("-",H102)+4)),3)</f>
        <v>SCL</v>
      </c>
      <c r="L102" s="2" t="s">
        <v>233</v>
      </c>
      <c r="M102" s="112" t="str">
        <f>'6G Bracket'!$B$31</f>
        <v>STM6G1</v>
      </c>
      <c r="N102" s="112" t="str">
        <f>'6G Bracket'!$B$33</f>
        <v>SPC6G1</v>
      </c>
    </row>
    <row r="103" spans="1:14">
      <c r="A103" s="19" t="str">
        <f t="shared" si="72"/>
        <v xml:space="preserve">Feb 2 </v>
      </c>
      <c r="B103" s="20" t="str">
        <f t="shared" si="73"/>
        <v>9:00 a.m.</v>
      </c>
      <c r="C103" s="21" t="str">
        <f t="shared" si="74"/>
        <v>SCL</v>
      </c>
      <c r="D103" s="21" t="str">
        <f t="shared" si="75"/>
        <v>6G</v>
      </c>
      <c r="E103" s="21" t="str">
        <f t="shared" si="76"/>
        <v>CTK6G1</v>
      </c>
      <c r="F103" s="21" t="str">
        <f t="shared" si="77"/>
        <v>JUD6G1</v>
      </c>
      <c r="H103" s="2" t="str">
        <f>'6G Bracket'!$B$36</f>
        <v>Feb 2 - SCL @ 9:00 a.m.</v>
      </c>
      <c r="I103" s="2" t="str">
        <f t="shared" si="78"/>
        <v xml:space="preserve">Feb 2 </v>
      </c>
      <c r="J103" s="2" t="str">
        <f t="shared" si="79"/>
        <v>9:00 a.m.</v>
      </c>
      <c r="K103" s="2" t="str">
        <f t="shared" si="80"/>
        <v>SCL</v>
      </c>
      <c r="L103" s="2" t="s">
        <v>233</v>
      </c>
      <c r="M103" s="112" t="str">
        <f>'6G Bracket'!$B$35</f>
        <v>CTK6G1</v>
      </c>
      <c r="N103" s="112" t="str">
        <f>'6G Bracket'!$B$37</f>
        <v>JUD6G1</v>
      </c>
    </row>
    <row r="104" spans="1:14">
      <c r="A104" s="19" t="str">
        <f t="shared" si="66"/>
        <v xml:space="preserve">Feb 2 </v>
      </c>
      <c r="B104" s="20" t="str">
        <f t="shared" si="67"/>
        <v>4:30 p.m.</v>
      </c>
      <c r="C104" s="21" t="str">
        <f t="shared" si="68"/>
        <v>SCL</v>
      </c>
      <c r="D104" s="21" t="str">
        <f t="shared" si="69"/>
        <v>6G</v>
      </c>
      <c r="E104" s="21" t="str">
        <f t="shared" si="70"/>
        <v>STM6G2</v>
      </c>
      <c r="F104" s="21" t="str">
        <f t="shared" si="71"/>
        <v>SPC6G2</v>
      </c>
      <c r="H104" s="2" t="str">
        <f>'6G Bracket'!$B$40</f>
        <v>Feb 2 - SCL @ 4:30 p.m.</v>
      </c>
      <c r="I104" s="2" t="str">
        <f t="shared" si="63"/>
        <v xml:space="preserve">Feb 2 </v>
      </c>
      <c r="J104" s="2" t="str">
        <f t="shared" si="64"/>
        <v>4:30 p.m.</v>
      </c>
      <c r="K104" s="2" t="str">
        <f t="shared" si="65"/>
        <v>SCL</v>
      </c>
      <c r="L104" s="2" t="s">
        <v>233</v>
      </c>
      <c r="M104" s="112" t="str">
        <f>'6G Bracket'!$B$39</f>
        <v>STM6G2</v>
      </c>
      <c r="N104" s="112" t="str">
        <f>'6G Bracket'!$B$41</f>
        <v>SPC6G2</v>
      </c>
    </row>
    <row r="105" spans="1:14">
      <c r="A105" s="19" t="str">
        <f t="shared" si="29"/>
        <v xml:space="preserve">Feb 3 </v>
      </c>
      <c r="B105" s="20" t="str">
        <f t="shared" si="30"/>
        <v>1:00 p.m.</v>
      </c>
      <c r="C105" s="21" t="str">
        <f t="shared" si="31"/>
        <v>JOE</v>
      </c>
      <c r="D105" s="21" t="str">
        <f t="shared" si="32"/>
        <v>6G</v>
      </c>
      <c r="E105" s="21" t="str">
        <f t="shared" si="33"/>
        <v>NDA6G1</v>
      </c>
      <c r="F105" s="21">
        <f t="shared" si="34"/>
        <v>0</v>
      </c>
      <c r="H105" s="2" t="str">
        <f>'6G Bracket'!$C$14</f>
        <v>Feb 3 - JOE @ 1:00 p.m.</v>
      </c>
      <c r="I105" s="2" t="str">
        <f t="shared" si="63"/>
        <v xml:space="preserve">Feb 3 </v>
      </c>
      <c r="J105" s="2" t="str">
        <f t="shared" si="64"/>
        <v>1:00 p.m.</v>
      </c>
      <c r="K105" s="2" t="str">
        <f t="shared" si="65"/>
        <v>JOE</v>
      </c>
      <c r="L105" s="2" t="s">
        <v>233</v>
      </c>
      <c r="M105" s="112" t="str">
        <f>'6G Bracket'!$C$12</f>
        <v>NDA6G1</v>
      </c>
      <c r="N105" s="112">
        <f>'6G Bracket'!$C$16</f>
        <v>0</v>
      </c>
    </row>
    <row r="106" spans="1:14">
      <c r="A106" s="19" t="str">
        <f t="shared" si="29"/>
        <v xml:space="preserve">Feb 3 </v>
      </c>
      <c r="B106" s="20" t="str">
        <f t="shared" si="30"/>
        <v>3:00 p.m.</v>
      </c>
      <c r="C106" s="21" t="str">
        <f t="shared" si="31"/>
        <v>JOE</v>
      </c>
      <c r="D106" s="21" t="str">
        <f t="shared" si="32"/>
        <v>6G</v>
      </c>
      <c r="E106" s="21">
        <f t="shared" si="33"/>
        <v>0</v>
      </c>
      <c r="F106" s="21">
        <f t="shared" si="34"/>
        <v>0</v>
      </c>
      <c r="H106" s="2" t="str">
        <f>'6G Bracket'!$C$22</f>
        <v>Feb 3 - JOE @ 3:00 p.m.</v>
      </c>
      <c r="I106" s="2" t="str">
        <f t="shared" si="63"/>
        <v xml:space="preserve">Feb 3 </v>
      </c>
      <c r="J106" s="2" t="str">
        <f t="shared" si="64"/>
        <v>3:00 p.m.</v>
      </c>
      <c r="K106" s="2" t="str">
        <f t="shared" si="65"/>
        <v>JOE</v>
      </c>
      <c r="L106" s="2" t="s">
        <v>233</v>
      </c>
      <c r="M106" s="112">
        <f>'6G Bracket'!$C$20</f>
        <v>0</v>
      </c>
      <c r="N106" s="112">
        <f>'6G Bracket'!$C$24</f>
        <v>0</v>
      </c>
    </row>
    <row r="107" spans="1:14">
      <c r="A107" s="19" t="str">
        <f t="shared" si="29"/>
        <v xml:space="preserve">Feb 3 </v>
      </c>
      <c r="B107" s="20" t="str">
        <f t="shared" si="30"/>
        <v>1:00 p.m.</v>
      </c>
      <c r="C107" s="21" t="str">
        <f t="shared" si="31"/>
        <v>SCL</v>
      </c>
      <c r="D107" s="21" t="str">
        <f t="shared" si="32"/>
        <v>6G</v>
      </c>
      <c r="E107" s="21">
        <f t="shared" si="33"/>
        <v>0</v>
      </c>
      <c r="F107" s="21">
        <f t="shared" si="34"/>
        <v>0</v>
      </c>
      <c r="H107" s="2" t="str">
        <f>'6G Bracket'!$C$30</f>
        <v>Feb 3 - SCL @ 1:00 p.m.</v>
      </c>
      <c r="I107" s="2" t="str">
        <f t="shared" si="63"/>
        <v xml:space="preserve">Feb 3 </v>
      </c>
      <c r="J107" s="2" t="str">
        <f t="shared" si="64"/>
        <v>1:00 p.m.</v>
      </c>
      <c r="K107" s="2" t="str">
        <f t="shared" si="65"/>
        <v>SCL</v>
      </c>
      <c r="L107" s="2" t="s">
        <v>233</v>
      </c>
      <c r="M107" s="112">
        <f>'6G Bracket'!$C$28</f>
        <v>0</v>
      </c>
      <c r="N107" s="112">
        <f>'6G Bracket'!$C$32</f>
        <v>0</v>
      </c>
    </row>
    <row r="108" spans="1:14">
      <c r="A108" s="19" t="str">
        <f t="shared" si="29"/>
        <v xml:space="preserve">Feb 3 </v>
      </c>
      <c r="B108" s="20" t="str">
        <f t="shared" si="30"/>
        <v>3:00 p.m.</v>
      </c>
      <c r="C108" s="21" t="str">
        <f t="shared" si="31"/>
        <v>SCL</v>
      </c>
      <c r="D108" s="21" t="str">
        <f t="shared" si="32"/>
        <v>6G</v>
      </c>
      <c r="E108" s="21">
        <f t="shared" si="33"/>
        <v>0</v>
      </c>
      <c r="F108" s="21">
        <f t="shared" si="34"/>
        <v>0</v>
      </c>
      <c r="H108" s="2" t="str">
        <f>'6G Bracket'!$C$38</f>
        <v>Feb 3 - SCL @ 3:00 p.m.</v>
      </c>
      <c r="I108" s="2" t="str">
        <f t="shared" si="63"/>
        <v xml:space="preserve">Feb 3 </v>
      </c>
      <c r="J108" s="2" t="str">
        <f t="shared" si="64"/>
        <v>3:00 p.m.</v>
      </c>
      <c r="K108" s="2" t="str">
        <f t="shared" si="65"/>
        <v>SCL</v>
      </c>
      <c r="L108" s="2" t="s">
        <v>233</v>
      </c>
      <c r="M108" s="112">
        <f>'6G Bracket'!$C$36</f>
        <v>0</v>
      </c>
      <c r="N108" s="112">
        <f>'6G Bracket'!$C$40</f>
        <v>0</v>
      </c>
    </row>
    <row r="109" spans="1:14">
      <c r="A109" s="19" t="str">
        <f t="shared" si="29"/>
        <v xml:space="preserve">Feb 6 </v>
      </c>
      <c r="B109" s="20" t="str">
        <f t="shared" si="30"/>
        <v>6:30 p.m.</v>
      </c>
      <c r="C109" s="21" t="str">
        <f t="shared" si="31"/>
        <v>JOE</v>
      </c>
      <c r="D109" s="21" t="str">
        <f t="shared" si="32"/>
        <v>6G</v>
      </c>
      <c r="E109" s="21">
        <f t="shared" si="33"/>
        <v>0</v>
      </c>
      <c r="F109" s="21">
        <f t="shared" si="34"/>
        <v>0</v>
      </c>
      <c r="H109" s="2" t="str">
        <f>'6G Bracket'!$D$18</f>
        <v>Feb 6 - JOE @ 6:30 p.m.</v>
      </c>
      <c r="I109" s="2" t="str">
        <f t="shared" si="63"/>
        <v xml:space="preserve">Feb 6 </v>
      </c>
      <c r="J109" s="2" t="str">
        <f t="shared" si="64"/>
        <v>6:30 p.m.</v>
      </c>
      <c r="K109" s="2" t="str">
        <f t="shared" si="65"/>
        <v>JOE</v>
      </c>
      <c r="L109" s="2" t="s">
        <v>233</v>
      </c>
      <c r="M109" s="112">
        <f>'6G Bracket'!$D$14</f>
        <v>0</v>
      </c>
      <c r="N109" s="112">
        <f>'6G Bracket'!$D$22</f>
        <v>0</v>
      </c>
    </row>
    <row r="110" spans="1:14">
      <c r="A110" s="19" t="str">
        <f t="shared" si="29"/>
        <v xml:space="preserve">Feb 6 </v>
      </c>
      <c r="B110" s="20" t="str">
        <f t="shared" si="30"/>
        <v>6:30 p.m.</v>
      </c>
      <c r="C110" s="21" t="str">
        <f t="shared" si="31"/>
        <v>SCL</v>
      </c>
      <c r="D110" s="21" t="str">
        <f t="shared" si="32"/>
        <v>6G</v>
      </c>
      <c r="E110" s="21">
        <f t="shared" si="33"/>
        <v>0</v>
      </c>
      <c r="F110" s="21">
        <f t="shared" si="34"/>
        <v>0</v>
      </c>
      <c r="H110" s="2" t="str">
        <f>'6G Bracket'!$D$34</f>
        <v>Feb 6 - SCL @ 6:30 p.m.</v>
      </c>
      <c r="I110" s="2" t="str">
        <f t="shared" si="63"/>
        <v xml:space="preserve">Feb 6 </v>
      </c>
      <c r="J110" s="2" t="str">
        <f t="shared" si="64"/>
        <v>6:30 p.m.</v>
      </c>
      <c r="K110" s="2" t="str">
        <f t="shared" si="65"/>
        <v>SCL</v>
      </c>
      <c r="L110" s="2" t="s">
        <v>233</v>
      </c>
      <c r="M110" s="112">
        <f>'6G Bracket'!$D$30</f>
        <v>0</v>
      </c>
      <c r="N110" s="112">
        <f>'6G Bracket'!$D$38</f>
        <v>0</v>
      </c>
    </row>
    <row r="111" spans="1:14">
      <c r="A111" s="19" t="str">
        <f t="shared" si="29"/>
        <v xml:space="preserve">Feb 9 </v>
      </c>
      <c r="B111" s="20" t="str">
        <f t="shared" si="30"/>
        <v>2:15 p.m.</v>
      </c>
      <c r="C111" s="21" t="str">
        <f t="shared" si="31"/>
        <v>BT Aux</v>
      </c>
      <c r="D111" s="21" t="str">
        <f t="shared" si="32"/>
        <v>6G</v>
      </c>
      <c r="E111" s="21">
        <f t="shared" si="33"/>
        <v>0</v>
      </c>
      <c r="F111" s="21">
        <f t="shared" si="34"/>
        <v>0</v>
      </c>
      <c r="H111" s="2" t="str">
        <f>'6G Bracket'!$E$26</f>
        <v>Feb 9 - BT Aux @ 2:15 p.m.</v>
      </c>
      <c r="I111" s="2" t="str">
        <f t="shared" si="63"/>
        <v xml:space="preserve">Feb 9 </v>
      </c>
      <c r="J111" s="2" t="str">
        <f t="shared" si="64"/>
        <v>2:15 p.m.</v>
      </c>
      <c r="K111" s="2" t="s">
        <v>907</v>
      </c>
      <c r="L111" s="2" t="s">
        <v>233</v>
      </c>
      <c r="M111" s="112">
        <f>'6G Bracket'!$E$18</f>
        <v>0</v>
      </c>
      <c r="N111" s="112">
        <f>'6G Bracket'!$E$34</f>
        <v>0</v>
      </c>
    </row>
    <row r="112" spans="1:14">
      <c r="A112" s="19" t="str">
        <f t="shared" si="29"/>
        <v>Jan 31</v>
      </c>
      <c r="B112" s="20" t="str">
        <f t="shared" si="30"/>
        <v>6:00 p.m.</v>
      </c>
      <c r="C112" s="21" t="str">
        <f t="shared" si="31"/>
        <v>BRG</v>
      </c>
      <c r="D112" s="21" t="str">
        <f t="shared" si="32"/>
        <v>5B</v>
      </c>
      <c r="E112" s="21" t="str">
        <f t="shared" si="33"/>
        <v>BRG5B1</v>
      </c>
      <c r="F112" s="21" t="str">
        <f t="shared" si="34"/>
        <v>NDA5B2</v>
      </c>
      <c r="H112" s="2" t="str">
        <f>'5B Bracket'!$B$15</f>
        <v>Jan 31 - BRG @ 6:00 p.m.</v>
      </c>
      <c r="I112" s="2" t="str">
        <f t="shared" si="63"/>
        <v>Jan 31</v>
      </c>
      <c r="J112" s="2" t="str">
        <f>TRIM(RIGHT(H112,10))</f>
        <v>6:00 p.m.</v>
      </c>
      <c r="K112" s="2" t="str">
        <f t="shared" si="65"/>
        <v>BRG</v>
      </c>
      <c r="L112" s="2" t="s">
        <v>234</v>
      </c>
      <c r="M112" s="112" t="str">
        <f>'5B Bracket'!$B$14</f>
        <v>BRG5B1</v>
      </c>
      <c r="N112" s="112" t="str">
        <f>'5B Bracket'!$B$16</f>
        <v>NDA5B2</v>
      </c>
    </row>
    <row r="113" spans="1:14">
      <c r="A113" s="19" t="str">
        <f t="shared" ref="A113:A114" si="81">I113</f>
        <v xml:space="preserve">Feb 1 </v>
      </c>
      <c r="B113" s="20" t="str">
        <f t="shared" ref="B113:B114" si="82">J113</f>
        <v>6:00 p.m.</v>
      </c>
      <c r="C113" s="21" t="str">
        <f t="shared" ref="C113:C114" si="83">K113</f>
        <v>CTK</v>
      </c>
      <c r="D113" s="21" t="str">
        <f t="shared" ref="D113:D114" si="84">L113</f>
        <v>5B</v>
      </c>
      <c r="E113" s="21" t="str">
        <f t="shared" ref="E113:E114" si="85">M113</f>
        <v>CTK5B1</v>
      </c>
      <c r="F113" s="21" t="str">
        <f t="shared" ref="F113:F114" si="86">N113</f>
        <v>STM5B3</v>
      </c>
      <c r="H113" s="2" t="str">
        <f>'5B Bracket'!$B$19</f>
        <v>Feb 1 - CTK @ 6:00 p.m.</v>
      </c>
      <c r="I113" s="2" t="str">
        <f t="shared" ref="I113:I114" si="87">LEFT(H113,6)</f>
        <v xml:space="preserve">Feb 1 </v>
      </c>
      <c r="J113" s="2" t="str">
        <f t="shared" ref="J113:J114" si="88">TRIM(RIGHT(H113,10))</f>
        <v>6:00 p.m.</v>
      </c>
      <c r="K113" s="2" t="str">
        <f t="shared" ref="K113:K114" si="89">RIGHT(LEFT(H113,SUM(FIND("-",H113)+4)),3)</f>
        <v>CTK</v>
      </c>
      <c r="L113" s="2" t="s">
        <v>234</v>
      </c>
      <c r="M113" s="112" t="str">
        <f>'5B Bracket'!$B$18</f>
        <v>CTK5B1</v>
      </c>
      <c r="N113" s="112" t="str">
        <f>'5B Bracket'!$B$20</f>
        <v>STM5B3</v>
      </c>
    </row>
    <row r="114" spans="1:14">
      <c r="A114" s="19" t="str">
        <f t="shared" si="81"/>
        <v>Jan 31</v>
      </c>
      <c r="B114" s="20" t="str">
        <f t="shared" si="82"/>
        <v>6:00 p.m.</v>
      </c>
      <c r="C114" s="21" t="str">
        <f t="shared" si="83"/>
        <v>JOE</v>
      </c>
      <c r="D114" s="21" t="str">
        <f t="shared" si="84"/>
        <v>5B</v>
      </c>
      <c r="E114" s="21" t="str">
        <f t="shared" si="85"/>
        <v>JOE5B1</v>
      </c>
      <c r="F114" s="21" t="str">
        <f t="shared" si="86"/>
        <v>OLA5B3</v>
      </c>
      <c r="H114" s="2" t="str">
        <f>'5B Bracket'!$B$23</f>
        <v>Jan 31 - JOE @ 6:00 p.m.</v>
      </c>
      <c r="I114" s="2" t="str">
        <f t="shared" si="87"/>
        <v>Jan 31</v>
      </c>
      <c r="J114" s="2" t="str">
        <f t="shared" si="88"/>
        <v>6:00 p.m.</v>
      </c>
      <c r="K114" s="2" t="str">
        <f t="shared" si="89"/>
        <v>JOE</v>
      </c>
      <c r="L114" s="2" t="s">
        <v>234</v>
      </c>
      <c r="M114" s="112" t="str">
        <f>'5B Bracket'!$B$22</f>
        <v>JOE5B1</v>
      </c>
      <c r="N114" s="112" t="str">
        <f>'5B Bracket'!$B$24</f>
        <v>OLA5B3</v>
      </c>
    </row>
    <row r="115" spans="1:14">
      <c r="A115" s="19" t="str">
        <f t="shared" si="29"/>
        <v xml:space="preserve">Feb 1 </v>
      </c>
      <c r="B115" s="20" t="str">
        <f t="shared" si="30"/>
        <v>8:00 p.m.</v>
      </c>
      <c r="C115" s="21" t="str">
        <f t="shared" si="31"/>
        <v>STM</v>
      </c>
      <c r="D115" s="21" t="str">
        <f t="shared" si="32"/>
        <v>5B</v>
      </c>
      <c r="E115" s="21" t="str">
        <f t="shared" si="33"/>
        <v>STM5B2</v>
      </c>
      <c r="F115" s="21" t="str">
        <f t="shared" si="34"/>
        <v>NDA5B1</v>
      </c>
      <c r="H115" s="2" t="str">
        <f>'5B Bracket'!$B$31</f>
        <v>Feb 1 - STM @ 8:00 p.m.</v>
      </c>
      <c r="I115" s="2" t="str">
        <f t="shared" si="63"/>
        <v xml:space="preserve">Feb 1 </v>
      </c>
      <c r="J115" s="2" t="str">
        <f t="shared" ref="J115:J135" si="90">TRIM(RIGHT(H115,10))</f>
        <v>8:00 p.m.</v>
      </c>
      <c r="K115" s="2" t="str">
        <f t="shared" si="65"/>
        <v>STM</v>
      </c>
      <c r="L115" s="2" t="s">
        <v>234</v>
      </c>
      <c r="M115" s="112" t="str">
        <f>'5B Bracket'!$B$30</f>
        <v>STM5B2</v>
      </c>
      <c r="N115" s="112" t="str">
        <f>'5B Bracket'!$B$32</f>
        <v>NDA5B1</v>
      </c>
    </row>
    <row r="116" spans="1:14">
      <c r="A116" s="19" t="str">
        <f t="shared" si="29"/>
        <v>Jan 31</v>
      </c>
      <c r="B116" s="20" t="str">
        <f t="shared" si="30"/>
        <v>7:00 p.m.</v>
      </c>
      <c r="C116" s="21" t="str">
        <f t="shared" si="31"/>
        <v>HSP</v>
      </c>
      <c r="D116" s="21" t="str">
        <f t="shared" si="32"/>
        <v>5B</v>
      </c>
      <c r="E116" s="21" t="str">
        <f t="shared" si="33"/>
        <v>CTK5B2</v>
      </c>
      <c r="F116" s="21" t="str">
        <f t="shared" si="34"/>
        <v>HSP5B2</v>
      </c>
      <c r="H116" s="2" t="str">
        <f>'5B Bracket'!$B$39</f>
        <v>Jan 31 - HSP @ 7:00 p.m.</v>
      </c>
      <c r="I116" s="2" t="str">
        <f t="shared" si="63"/>
        <v>Jan 31</v>
      </c>
      <c r="J116" s="2" t="str">
        <f t="shared" si="90"/>
        <v>7:00 p.m.</v>
      </c>
      <c r="K116" s="2" t="str">
        <f t="shared" si="65"/>
        <v>HSP</v>
      </c>
      <c r="L116" s="2" t="s">
        <v>234</v>
      </c>
      <c r="M116" s="112" t="str">
        <f>'5B Bracket'!$B$38</f>
        <v>CTK5B2</v>
      </c>
      <c r="N116" s="112" t="str">
        <f>'5B Bracket'!$B$40</f>
        <v>HSP5B2</v>
      </c>
    </row>
    <row r="117" spans="1:14">
      <c r="A117" s="19" t="str">
        <f t="shared" ref="A117" si="91">I117</f>
        <v>Jan 31</v>
      </c>
      <c r="B117" s="20" t="str">
        <f t="shared" ref="B117" si="92">J117</f>
        <v>6:00 p.m.</v>
      </c>
      <c r="C117" s="21" t="str">
        <f t="shared" ref="C117" si="93">K117</f>
        <v>SJN</v>
      </c>
      <c r="D117" s="21" t="str">
        <f t="shared" ref="D117" si="94">L117</f>
        <v>5B</v>
      </c>
      <c r="E117" s="21" t="str">
        <f t="shared" ref="E117" si="95">M117</f>
        <v>SJN5B2</v>
      </c>
      <c r="F117" s="21" t="str">
        <f t="shared" ref="F117" si="96">N117</f>
        <v>STM5B1</v>
      </c>
      <c r="H117" s="2" t="str">
        <f>'5B Bracket'!$B$47</f>
        <v>Jan 31 - SJN @ 6:00 p.m.</v>
      </c>
      <c r="I117" s="2" t="str">
        <f t="shared" si="63"/>
        <v>Jan 31</v>
      </c>
      <c r="J117" s="2" t="str">
        <f t="shared" si="90"/>
        <v>6:00 p.m.</v>
      </c>
      <c r="K117" s="2" t="str">
        <f t="shared" si="65"/>
        <v>SJN</v>
      </c>
      <c r="L117" s="2" t="s">
        <v>234</v>
      </c>
      <c r="M117" s="112" t="str">
        <f>'5B Bracket'!$B$46</f>
        <v>SJN5B2</v>
      </c>
      <c r="N117" s="112" t="str">
        <f>'5B Bracket'!$B$48</f>
        <v>STM5B1</v>
      </c>
    </row>
    <row r="118" spans="1:14">
      <c r="A118" s="19" t="str">
        <f t="shared" si="29"/>
        <v>Jan 31</v>
      </c>
      <c r="B118" s="20" t="str">
        <f t="shared" si="30"/>
        <v>7:00 p.m.</v>
      </c>
      <c r="C118" s="21" t="str">
        <f t="shared" si="31"/>
        <v>SJN</v>
      </c>
      <c r="D118" s="21" t="str">
        <f t="shared" si="32"/>
        <v>5B</v>
      </c>
      <c r="E118" s="21" t="str">
        <f t="shared" si="33"/>
        <v>SCS5B1</v>
      </c>
      <c r="F118" s="21" t="str">
        <f t="shared" si="34"/>
        <v>SJN5B1</v>
      </c>
      <c r="H118" s="2" t="str">
        <f>'5B Bracket'!$B$55</f>
        <v>Jan 31 - SJN @ 7:00 p.m.</v>
      </c>
      <c r="I118" s="2" t="str">
        <f t="shared" si="63"/>
        <v>Jan 31</v>
      </c>
      <c r="J118" s="2" t="str">
        <f t="shared" si="90"/>
        <v>7:00 p.m.</v>
      </c>
      <c r="K118" s="2" t="str">
        <f t="shared" si="65"/>
        <v>SJN</v>
      </c>
      <c r="L118" s="2" t="s">
        <v>234</v>
      </c>
      <c r="M118" s="112" t="str">
        <f>'5B Bracket'!$B$54</f>
        <v>SCS5B1</v>
      </c>
      <c r="N118" s="112" t="str">
        <f>'5B Bracket'!$B$56</f>
        <v>SJN5B1</v>
      </c>
    </row>
    <row r="119" spans="1:14">
      <c r="A119" s="19" t="str">
        <f t="shared" ref="A119" si="97">I119</f>
        <v xml:space="preserve">Feb 1 </v>
      </c>
      <c r="B119" s="20" t="str">
        <f t="shared" ref="B119" si="98">J119</f>
        <v>6:00 p.m.</v>
      </c>
      <c r="C119" s="21" t="str">
        <f t="shared" ref="C119" si="99">K119</f>
        <v>JUD</v>
      </c>
      <c r="D119" s="21" t="str">
        <f t="shared" ref="D119" si="100">L119</f>
        <v>5B</v>
      </c>
      <c r="E119" s="21" t="str">
        <f t="shared" ref="E119" si="101">M119</f>
        <v>JUD5B3</v>
      </c>
      <c r="F119" s="21" t="str">
        <f t="shared" ref="F119" si="102">N119</f>
        <v>HSP5B1</v>
      </c>
      <c r="H119" s="2" t="str">
        <f>'5B Bracket'!$B$63</f>
        <v>Feb 1 - JUD @ 6:00 p.m.</v>
      </c>
      <c r="I119" s="2" t="str">
        <f t="shared" si="63"/>
        <v xml:space="preserve">Feb 1 </v>
      </c>
      <c r="J119" s="2" t="str">
        <f t="shared" si="90"/>
        <v>6:00 p.m.</v>
      </c>
      <c r="K119" s="2" t="str">
        <f t="shared" si="65"/>
        <v>JUD</v>
      </c>
      <c r="L119" s="2" t="s">
        <v>234</v>
      </c>
      <c r="M119" s="112" t="str">
        <f>'5B Bracket'!$B$62</f>
        <v>JUD5B3</v>
      </c>
      <c r="N119" s="112" t="str">
        <f>'5B Bracket'!$B$64</f>
        <v>HSP5B1</v>
      </c>
    </row>
    <row r="120" spans="1:14">
      <c r="A120" s="19" t="str">
        <f t="shared" si="29"/>
        <v>Jan 31</v>
      </c>
      <c r="B120" s="20" t="str">
        <f t="shared" si="30"/>
        <v>6:00 p.m.</v>
      </c>
      <c r="C120" s="21" t="str">
        <f t="shared" si="31"/>
        <v>OLA</v>
      </c>
      <c r="D120" s="21" t="str">
        <f t="shared" si="32"/>
        <v>5B</v>
      </c>
      <c r="E120" s="21" t="str">
        <f t="shared" si="33"/>
        <v>OLA5B1</v>
      </c>
      <c r="F120" s="21" t="str">
        <f t="shared" si="34"/>
        <v>BRG5B2</v>
      </c>
      <c r="H120" s="2" t="str">
        <f>'5B Bracket'!$B$71</f>
        <v>Jan 31 - OLA @ 6:00 p.m.</v>
      </c>
      <c r="I120" s="2" t="str">
        <f t="shared" si="63"/>
        <v>Jan 31</v>
      </c>
      <c r="J120" s="2" t="str">
        <f t="shared" si="90"/>
        <v>6:00 p.m.</v>
      </c>
      <c r="K120" s="2" t="str">
        <f t="shared" si="65"/>
        <v>OLA</v>
      </c>
      <c r="L120" s="2" t="s">
        <v>234</v>
      </c>
      <c r="M120" s="112" t="str">
        <f>'5B Bracket'!$B$70</f>
        <v>OLA5B1</v>
      </c>
      <c r="N120" s="112" t="str">
        <f>'5B Bracket'!$B$72</f>
        <v>BRG5B2</v>
      </c>
    </row>
    <row r="121" spans="1:14">
      <c r="A121" s="19" t="str">
        <f t="shared" ref="A121" si="103">I121</f>
        <v xml:space="preserve">Feb 2 </v>
      </c>
      <c r="B121" s="20" t="str">
        <f t="shared" ref="B121" si="104">J121</f>
        <v>9:00 a.m.</v>
      </c>
      <c r="C121" s="21" t="str">
        <f t="shared" ref="C121" si="105">K121</f>
        <v>BT Aux</v>
      </c>
      <c r="D121" s="21" t="str">
        <f t="shared" ref="D121" si="106">L121</f>
        <v>5B</v>
      </c>
      <c r="E121" s="21" t="str">
        <f t="shared" ref="E121" si="107">M121</f>
        <v>SPC5B1</v>
      </c>
      <c r="F121" s="21">
        <f t="shared" ref="F121" si="108">N121</f>
        <v>0</v>
      </c>
      <c r="H121" s="2" t="str">
        <f>'5B Bracket'!$C$13</f>
        <v>Feb 2 - BT Aux @ 9:00 a.m.</v>
      </c>
      <c r="I121" s="2" t="str">
        <f t="shared" si="63"/>
        <v xml:space="preserve">Feb 2 </v>
      </c>
      <c r="J121" s="2" t="str">
        <f t="shared" si="90"/>
        <v>9:00 a.m.</v>
      </c>
      <c r="K121" s="2" t="s">
        <v>907</v>
      </c>
      <c r="L121" s="2" t="s">
        <v>234</v>
      </c>
      <c r="M121" s="112" t="str">
        <f>'5B Bracket'!$C$11</f>
        <v>SPC5B1</v>
      </c>
      <c r="N121" s="112">
        <f>'5B Bracket'!$C$15</f>
        <v>0</v>
      </c>
    </row>
    <row r="122" spans="1:14">
      <c r="A122" s="19" t="str">
        <f t="shared" si="29"/>
        <v xml:space="preserve">Feb 2 </v>
      </c>
      <c r="B122" s="20" t="str">
        <f t="shared" si="30"/>
        <v>11:30 a.m.</v>
      </c>
      <c r="C122" s="21" t="str">
        <f t="shared" si="31"/>
        <v>BT Aux</v>
      </c>
      <c r="D122" s="21" t="str">
        <f t="shared" si="32"/>
        <v>5B</v>
      </c>
      <c r="E122" s="21">
        <f t="shared" si="33"/>
        <v>0</v>
      </c>
      <c r="F122" s="21">
        <f t="shared" si="34"/>
        <v>0</v>
      </c>
      <c r="H122" s="2" t="str">
        <f>'5B Bracket'!$C$21</f>
        <v>Feb 2 - BT Aux @ 11:30 a.m.</v>
      </c>
      <c r="I122" s="2" t="str">
        <f t="shared" si="63"/>
        <v xml:space="preserve">Feb 2 </v>
      </c>
      <c r="J122" s="2" t="str">
        <f t="shared" si="90"/>
        <v>11:30 a.m.</v>
      </c>
      <c r="K122" s="2" t="s">
        <v>907</v>
      </c>
      <c r="L122" s="2" t="s">
        <v>234</v>
      </c>
      <c r="M122" s="112">
        <f>'5B Bracket'!$C$19</f>
        <v>0</v>
      </c>
      <c r="N122" s="112">
        <f>'5B Bracket'!$C$23</f>
        <v>0</v>
      </c>
    </row>
    <row r="123" spans="1:14">
      <c r="A123" s="19" t="str">
        <f t="shared" ref="A123" si="109">I123</f>
        <v xml:space="preserve">Feb 2 </v>
      </c>
      <c r="B123" s="20" t="str">
        <f t="shared" ref="B123" si="110">J123</f>
        <v>2:00 p.m.</v>
      </c>
      <c r="C123" s="21" t="str">
        <f t="shared" ref="C123" si="111">K123</f>
        <v>SJN</v>
      </c>
      <c r="D123" s="21" t="str">
        <f t="shared" ref="D123" si="112">L123</f>
        <v>5B</v>
      </c>
      <c r="E123" s="21" t="str">
        <f t="shared" ref="E123" si="113">M123</f>
        <v>JOE5B2</v>
      </c>
      <c r="F123" s="21">
        <f t="shared" ref="F123" si="114">N123</f>
        <v>0</v>
      </c>
      <c r="H123" s="2" t="str">
        <f>'5B Bracket'!$C$29</f>
        <v>Feb 2 - SJN @ 2:00 p.m.</v>
      </c>
      <c r="I123" s="2" t="str">
        <f t="shared" si="63"/>
        <v xml:space="preserve">Feb 2 </v>
      </c>
      <c r="J123" s="2" t="str">
        <f t="shared" si="90"/>
        <v>2:00 p.m.</v>
      </c>
      <c r="K123" s="2" t="str">
        <f t="shared" si="65"/>
        <v>SJN</v>
      </c>
      <c r="L123" s="2" t="s">
        <v>234</v>
      </c>
      <c r="M123" s="112" t="str">
        <f>'5B Bracket'!$C$27</f>
        <v>JOE5B2</v>
      </c>
      <c r="N123" s="112">
        <f>'5B Bracket'!$C$31</f>
        <v>0</v>
      </c>
    </row>
    <row r="124" spans="1:14">
      <c r="A124" s="19" t="str">
        <f t="shared" si="29"/>
        <v xml:space="preserve">Feb 2 </v>
      </c>
      <c r="B124" s="20" t="str">
        <f t="shared" si="30"/>
        <v>4:30 p.m.</v>
      </c>
      <c r="C124" s="21" t="str">
        <f t="shared" si="31"/>
        <v>SJN</v>
      </c>
      <c r="D124" s="21" t="str">
        <f t="shared" si="32"/>
        <v>5B</v>
      </c>
      <c r="E124" s="21" t="str">
        <f t="shared" si="33"/>
        <v>JUD5B1</v>
      </c>
      <c r="F124" s="21">
        <f t="shared" si="34"/>
        <v>0</v>
      </c>
      <c r="H124" s="2" t="str">
        <f>'5B Bracket'!$C$37</f>
        <v>Feb 2 - SJN @ 4:30 p.m.</v>
      </c>
      <c r="I124" s="2" t="str">
        <f t="shared" si="63"/>
        <v xml:space="preserve">Feb 2 </v>
      </c>
      <c r="J124" s="2" t="str">
        <f t="shared" si="90"/>
        <v>4:30 p.m.</v>
      </c>
      <c r="K124" s="2" t="str">
        <f t="shared" si="65"/>
        <v>SJN</v>
      </c>
      <c r="L124" s="2" t="s">
        <v>234</v>
      </c>
      <c r="M124" s="112" t="str">
        <f>'5B Bracket'!$C$35</f>
        <v>JUD5B1</v>
      </c>
      <c r="N124" s="112">
        <f>'5B Bracket'!$C$39</f>
        <v>0</v>
      </c>
    </row>
    <row r="125" spans="1:14">
      <c r="A125" s="19" t="str">
        <f t="shared" si="29"/>
        <v xml:space="preserve">Feb 2 </v>
      </c>
      <c r="B125" s="20" t="str">
        <f t="shared" si="30"/>
        <v>11:30 a.m.</v>
      </c>
      <c r="C125" s="21" t="str">
        <f t="shared" si="31"/>
        <v>SJN</v>
      </c>
      <c r="D125" s="21" t="str">
        <f t="shared" si="32"/>
        <v>5B</v>
      </c>
      <c r="E125" s="21" t="str">
        <f t="shared" si="33"/>
        <v>OLA5B2</v>
      </c>
      <c r="F125" s="21">
        <f t="shared" si="34"/>
        <v>0</v>
      </c>
      <c r="H125" s="2" t="str">
        <f>'5B Bracket'!$C$45</f>
        <v>Feb 2 - SJN @ 11:30 a.m.</v>
      </c>
      <c r="I125" s="2" t="str">
        <f t="shared" si="63"/>
        <v xml:space="preserve">Feb 2 </v>
      </c>
      <c r="J125" s="2" t="str">
        <f t="shared" si="90"/>
        <v>11:30 a.m.</v>
      </c>
      <c r="K125" s="2" t="str">
        <f t="shared" si="65"/>
        <v>SJN</v>
      </c>
      <c r="L125" s="2" t="s">
        <v>234</v>
      </c>
      <c r="M125" s="112" t="str">
        <f>'5B Bracket'!$C$43</f>
        <v>OLA5B2</v>
      </c>
      <c r="N125" s="112">
        <f>'5B Bracket'!$C$47</f>
        <v>0</v>
      </c>
    </row>
    <row r="126" spans="1:14">
      <c r="A126" s="19" t="str">
        <f t="shared" si="29"/>
        <v xml:space="preserve">Feb 2 </v>
      </c>
      <c r="B126" s="20" t="str">
        <f t="shared" si="30"/>
        <v>9:00 a.m.</v>
      </c>
      <c r="C126" s="21" t="str">
        <f t="shared" si="31"/>
        <v>SJN</v>
      </c>
      <c r="D126" s="21" t="str">
        <f t="shared" si="32"/>
        <v>5B</v>
      </c>
      <c r="E126" s="21" t="str">
        <f t="shared" si="33"/>
        <v>JUD5B2</v>
      </c>
      <c r="F126" s="21">
        <f t="shared" si="34"/>
        <v>0</v>
      </c>
      <c r="H126" s="2" t="str">
        <f>'5B Bracket'!$C$53</f>
        <v>Feb 2 - SJN @ 9:00 a.m.</v>
      </c>
      <c r="I126" s="2" t="str">
        <f t="shared" si="63"/>
        <v xml:space="preserve">Feb 2 </v>
      </c>
      <c r="J126" s="2" t="str">
        <f t="shared" si="90"/>
        <v>9:00 a.m.</v>
      </c>
      <c r="K126" s="2" t="str">
        <f t="shared" si="65"/>
        <v>SJN</v>
      </c>
      <c r="L126" s="2" t="s">
        <v>234</v>
      </c>
      <c r="M126" s="112" t="str">
        <f>'5B Bracket'!$C$51</f>
        <v>JUD5B2</v>
      </c>
      <c r="N126" s="112">
        <f>'5B Bracket'!$C$55</f>
        <v>0</v>
      </c>
    </row>
    <row r="127" spans="1:14">
      <c r="A127" s="19" t="str">
        <f t="shared" si="29"/>
        <v xml:space="preserve">Feb 2 </v>
      </c>
      <c r="B127" s="20" t="str">
        <f t="shared" si="30"/>
        <v>2:00 p.m.</v>
      </c>
      <c r="C127" s="21" t="str">
        <f t="shared" si="31"/>
        <v>BT Aux</v>
      </c>
      <c r="D127" s="21" t="str">
        <f t="shared" si="32"/>
        <v>5B</v>
      </c>
      <c r="E127" s="21" t="str">
        <f t="shared" si="33"/>
        <v>IHM5B1</v>
      </c>
      <c r="F127" s="21">
        <f t="shared" si="34"/>
        <v>0</v>
      </c>
      <c r="H127" s="2" t="str">
        <f>'5B Bracket'!$C$61</f>
        <v>Feb 2 - BT Aux @ 2:00 p.m.</v>
      </c>
      <c r="I127" s="2" t="str">
        <f t="shared" si="63"/>
        <v xml:space="preserve">Feb 2 </v>
      </c>
      <c r="J127" s="2" t="str">
        <f t="shared" si="90"/>
        <v>2:00 p.m.</v>
      </c>
      <c r="K127" s="2" t="s">
        <v>907</v>
      </c>
      <c r="L127" s="2" t="s">
        <v>234</v>
      </c>
      <c r="M127" s="112" t="str">
        <f>'5B Bracket'!$C$59</f>
        <v>IHM5B1</v>
      </c>
      <c r="N127" s="112">
        <f>'5B Bracket'!$C$63</f>
        <v>0</v>
      </c>
    </row>
    <row r="128" spans="1:14">
      <c r="A128" s="19" t="str">
        <f t="shared" si="29"/>
        <v xml:space="preserve">Feb 2 </v>
      </c>
      <c r="B128" s="20" t="str">
        <f t="shared" si="30"/>
        <v>4:30 p.m.</v>
      </c>
      <c r="C128" s="21" t="str">
        <f t="shared" si="31"/>
        <v>BT Aux</v>
      </c>
      <c r="D128" s="21" t="str">
        <f t="shared" si="32"/>
        <v>5B</v>
      </c>
      <c r="E128" s="21" t="str">
        <f t="shared" si="33"/>
        <v>SPC5B2</v>
      </c>
      <c r="F128" s="21">
        <f t="shared" si="34"/>
        <v>0</v>
      </c>
      <c r="H128" s="2" t="str">
        <f>'5B Bracket'!$C$69</f>
        <v>Feb 2 - BT Aux @ 4:30 p.m.</v>
      </c>
      <c r="I128" s="2" t="str">
        <f t="shared" si="63"/>
        <v xml:space="preserve">Feb 2 </v>
      </c>
      <c r="J128" s="2" t="str">
        <f t="shared" si="90"/>
        <v>4:30 p.m.</v>
      </c>
      <c r="K128" s="2" t="s">
        <v>907</v>
      </c>
      <c r="L128" s="2" t="s">
        <v>234</v>
      </c>
      <c r="M128" s="112" t="str">
        <f>'5B Bracket'!$C$67</f>
        <v>SPC5B2</v>
      </c>
      <c r="N128" s="112">
        <f>'5B Bracket'!$C$71</f>
        <v>0</v>
      </c>
    </row>
    <row r="129" spans="1:14">
      <c r="A129" s="19" t="str">
        <f t="shared" si="29"/>
        <v xml:space="preserve">Feb 3 </v>
      </c>
      <c r="B129" s="20" t="str">
        <f t="shared" si="30"/>
        <v>2:00 p.m.</v>
      </c>
      <c r="C129" s="21" t="str">
        <f t="shared" si="31"/>
        <v>BT Aux</v>
      </c>
      <c r="D129" s="21" t="str">
        <f t="shared" si="32"/>
        <v>5B</v>
      </c>
      <c r="E129" s="21">
        <f t="shared" si="33"/>
        <v>0</v>
      </c>
      <c r="F129" s="21">
        <f t="shared" si="34"/>
        <v>0</v>
      </c>
      <c r="H129" s="2" t="str">
        <f>'5B Bracket'!$D$17</f>
        <v>Feb 3 - BT Aux @ 2:00 p.m.</v>
      </c>
      <c r="I129" s="2" t="str">
        <f t="shared" si="63"/>
        <v xml:space="preserve">Feb 3 </v>
      </c>
      <c r="J129" s="2" t="str">
        <f t="shared" si="90"/>
        <v>2:00 p.m.</v>
      </c>
      <c r="K129" s="2" t="s">
        <v>907</v>
      </c>
      <c r="L129" s="2" t="s">
        <v>234</v>
      </c>
      <c r="M129" s="112">
        <f>'5B Bracket'!$D$13</f>
        <v>0</v>
      </c>
      <c r="N129" s="112">
        <f>'5B Bracket'!$D$21</f>
        <v>0</v>
      </c>
    </row>
    <row r="130" spans="1:14">
      <c r="A130" s="19" t="str">
        <f t="shared" si="29"/>
        <v xml:space="preserve">Feb 3 </v>
      </c>
      <c r="B130" s="20" t="str">
        <f t="shared" si="30"/>
        <v>2:00 p.m.</v>
      </c>
      <c r="C130" s="21" t="str">
        <f t="shared" si="31"/>
        <v>SJN</v>
      </c>
      <c r="D130" s="21" t="str">
        <f t="shared" si="32"/>
        <v>5B</v>
      </c>
      <c r="E130" s="21">
        <f t="shared" si="33"/>
        <v>0</v>
      </c>
      <c r="F130" s="21">
        <f t="shared" si="34"/>
        <v>0</v>
      </c>
      <c r="H130" s="2" t="str">
        <f>'5B Bracket'!$D$33</f>
        <v>Feb 3 - SJN @ 2:00 p.m.</v>
      </c>
      <c r="I130" s="2" t="str">
        <f t="shared" si="63"/>
        <v xml:space="preserve">Feb 3 </v>
      </c>
      <c r="J130" s="2" t="str">
        <f t="shared" si="90"/>
        <v>2:00 p.m.</v>
      </c>
      <c r="K130" s="2" t="str">
        <f t="shared" si="65"/>
        <v>SJN</v>
      </c>
      <c r="L130" s="2" t="s">
        <v>234</v>
      </c>
      <c r="M130" s="112">
        <f>'5B Bracket'!$D$29</f>
        <v>0</v>
      </c>
      <c r="N130" s="112">
        <f>'5B Bracket'!$D$37</f>
        <v>0</v>
      </c>
    </row>
    <row r="131" spans="1:14">
      <c r="A131" s="19" t="str">
        <f t="shared" ref="A131:A150" si="115">I131</f>
        <v xml:space="preserve">Feb 3 </v>
      </c>
      <c r="B131" s="20" t="str">
        <f t="shared" ref="B131:B150" si="116">J131</f>
        <v>4:00 p.m.</v>
      </c>
      <c r="C131" s="21" t="str">
        <f t="shared" ref="C131:C150" si="117">K131</f>
        <v>SJN</v>
      </c>
      <c r="D131" s="21" t="str">
        <f t="shared" ref="D131:D150" si="118">L131</f>
        <v>5B</v>
      </c>
      <c r="E131" s="21">
        <f t="shared" ref="E131:E150" si="119">M131</f>
        <v>0</v>
      </c>
      <c r="F131" s="21">
        <f t="shared" ref="F131:F150" si="120">N131</f>
        <v>0</v>
      </c>
      <c r="H131" s="2" t="str">
        <f>'5B Bracket'!$D$50</f>
        <v>Feb 3 - SJN @ 4:00 p.m.</v>
      </c>
      <c r="I131" s="2" t="str">
        <f t="shared" si="63"/>
        <v xml:space="preserve">Feb 3 </v>
      </c>
      <c r="J131" s="2" t="str">
        <f t="shared" si="90"/>
        <v>4:00 p.m.</v>
      </c>
      <c r="K131" s="2" t="str">
        <f>RIGHT(LEFT(H131,SUM(FIND("-",H131)+4)),3)</f>
        <v>SJN</v>
      </c>
      <c r="L131" s="2" t="s">
        <v>234</v>
      </c>
      <c r="M131" s="112">
        <f>'5B Bracket'!$D$46</f>
        <v>0</v>
      </c>
      <c r="N131" s="112">
        <f>'5B Bracket'!$D$54</f>
        <v>0</v>
      </c>
    </row>
    <row r="132" spans="1:14">
      <c r="A132" s="19" t="str">
        <f t="shared" si="115"/>
        <v xml:space="preserve">Feb 3 </v>
      </c>
      <c r="B132" s="20" t="str">
        <f t="shared" si="116"/>
        <v>4:00 p.m.</v>
      </c>
      <c r="C132" s="21" t="str">
        <f t="shared" si="117"/>
        <v>BT Aux</v>
      </c>
      <c r="D132" s="21" t="str">
        <f t="shared" si="118"/>
        <v>5B</v>
      </c>
      <c r="E132" s="21">
        <f t="shared" si="119"/>
        <v>0</v>
      </c>
      <c r="F132" s="21">
        <f t="shared" si="120"/>
        <v>0</v>
      </c>
      <c r="H132" s="2" t="str">
        <f>'5B Bracket'!$D$66</f>
        <v>Feb 3 - BT Aux @ 4:00 p.m.</v>
      </c>
      <c r="I132" s="2" t="str">
        <f t="shared" si="63"/>
        <v xml:space="preserve">Feb 3 </v>
      </c>
      <c r="J132" s="2" t="str">
        <f t="shared" si="90"/>
        <v>4:00 p.m.</v>
      </c>
      <c r="K132" s="2" t="s">
        <v>907</v>
      </c>
      <c r="L132" s="2" t="s">
        <v>234</v>
      </c>
      <c r="M132" s="112">
        <f>'5B Bracket'!$D$62</f>
        <v>0</v>
      </c>
      <c r="N132" s="112">
        <f>'5B Bracket'!$D$70</f>
        <v>0</v>
      </c>
    </row>
    <row r="133" spans="1:14">
      <c r="A133" s="19" t="str">
        <f t="shared" si="115"/>
        <v xml:space="preserve">Feb 6 </v>
      </c>
      <c r="B133" s="20" t="str">
        <f t="shared" si="116"/>
        <v>7:45 p.m.</v>
      </c>
      <c r="C133" s="21" t="str">
        <f t="shared" si="117"/>
        <v>SPC</v>
      </c>
      <c r="D133" s="21" t="str">
        <f t="shared" si="118"/>
        <v>5B</v>
      </c>
      <c r="E133" s="21">
        <f t="shared" si="119"/>
        <v>0</v>
      </c>
      <c r="F133" s="21">
        <f t="shared" si="120"/>
        <v>0</v>
      </c>
      <c r="H133" s="2" t="str">
        <f>'5B Bracket'!$E$25</f>
        <v>Feb 6 - SPC @ 7:45 p.m.</v>
      </c>
      <c r="I133" s="2" t="str">
        <f t="shared" si="63"/>
        <v xml:space="preserve">Feb 6 </v>
      </c>
      <c r="J133" s="2" t="str">
        <f t="shared" si="90"/>
        <v>7:45 p.m.</v>
      </c>
      <c r="K133" s="2" t="str">
        <f>RIGHT(LEFT(H133,SUM(FIND("-",H133)+4)),3)</f>
        <v>SPC</v>
      </c>
      <c r="L133" s="2" t="s">
        <v>234</v>
      </c>
      <c r="M133" s="112">
        <f>'5B Bracket'!$E$17</f>
        <v>0</v>
      </c>
      <c r="N133" s="112">
        <f>'5B Bracket'!$E$33</f>
        <v>0</v>
      </c>
    </row>
    <row r="134" spans="1:14">
      <c r="A134" s="19" t="str">
        <f t="shared" si="115"/>
        <v xml:space="preserve">Feb 6 </v>
      </c>
      <c r="B134" s="20" t="str">
        <f t="shared" si="116"/>
        <v>7:45 p.m.</v>
      </c>
      <c r="C134" s="21" t="str">
        <f t="shared" si="117"/>
        <v>SJN</v>
      </c>
      <c r="D134" s="21" t="str">
        <f t="shared" si="118"/>
        <v>5B</v>
      </c>
      <c r="E134" s="21">
        <f t="shared" si="119"/>
        <v>0</v>
      </c>
      <c r="F134" s="21">
        <f t="shared" si="120"/>
        <v>0</v>
      </c>
      <c r="H134" s="2" t="str">
        <f>'5B Bracket'!$E$58</f>
        <v>Feb 6 - SJN @ 7:45 p.m.</v>
      </c>
      <c r="I134" s="2" t="str">
        <f t="shared" si="63"/>
        <v xml:space="preserve">Feb 6 </v>
      </c>
      <c r="J134" s="2" t="str">
        <f t="shared" si="90"/>
        <v>7:45 p.m.</v>
      </c>
      <c r="K134" s="2" t="str">
        <f>RIGHT(LEFT(H134,SUM(FIND("-",H134)+4)),3)</f>
        <v>SJN</v>
      </c>
      <c r="L134" s="2" t="s">
        <v>234</v>
      </c>
      <c r="M134" s="112">
        <f>'5B Bracket'!$E$50</f>
        <v>0</v>
      </c>
      <c r="N134" s="112">
        <f>'5B Bracket'!$E$66</f>
        <v>0</v>
      </c>
    </row>
    <row r="135" spans="1:14">
      <c r="A135" s="19" t="str">
        <f t="shared" si="115"/>
        <v xml:space="preserve">Feb 9 </v>
      </c>
      <c r="B135" s="20" t="str">
        <f t="shared" si="116"/>
        <v>1:15 p.m.</v>
      </c>
      <c r="C135" s="21" t="str">
        <f t="shared" si="117"/>
        <v>BT Main</v>
      </c>
      <c r="D135" s="21" t="str">
        <f t="shared" si="118"/>
        <v>5B</v>
      </c>
      <c r="E135" s="21">
        <f t="shared" si="119"/>
        <v>0</v>
      </c>
      <c r="F135" s="21">
        <f t="shared" si="120"/>
        <v>0</v>
      </c>
      <c r="H135" s="2" t="str">
        <f>'5B Bracket'!$F$42</f>
        <v>Feb 9 - BT Main @ 1:15 p.m.</v>
      </c>
      <c r="I135" s="2" t="str">
        <f t="shared" si="63"/>
        <v xml:space="preserve">Feb 9 </v>
      </c>
      <c r="J135" s="2" t="str">
        <f t="shared" si="90"/>
        <v>1:15 p.m.</v>
      </c>
      <c r="K135" s="2" t="s">
        <v>906</v>
      </c>
      <c r="L135" s="2" t="s">
        <v>234</v>
      </c>
      <c r="M135" s="112">
        <f>'5B Bracket'!$F$25</f>
        <v>0</v>
      </c>
      <c r="N135" s="112">
        <f>'5B Bracket'!$F$58</f>
        <v>0</v>
      </c>
    </row>
    <row r="136" spans="1:14">
      <c r="A136" s="19" t="str">
        <f t="shared" si="115"/>
        <v>Jan 31</v>
      </c>
      <c r="B136" s="20" t="str">
        <f t="shared" si="116"/>
        <v>6:00 p.m.</v>
      </c>
      <c r="C136" s="21" t="str">
        <f t="shared" si="117"/>
        <v>HSP</v>
      </c>
      <c r="D136" s="21" t="str">
        <f t="shared" si="118"/>
        <v>5G</v>
      </c>
      <c r="E136" s="21" t="str">
        <f t="shared" si="119"/>
        <v>HSP5G1</v>
      </c>
      <c r="F136" s="21" t="str">
        <f t="shared" si="120"/>
        <v>CTK5G3</v>
      </c>
      <c r="H136" s="2" t="str">
        <f>'5G Bracket'!$B$15</f>
        <v>Jan 31 - HSP @ 6:00 p.m.</v>
      </c>
      <c r="I136" s="2" t="str">
        <f t="shared" ref="I136:I155" si="121">LEFT(H136,6)</f>
        <v>Jan 31</v>
      </c>
      <c r="J136" s="2" t="str">
        <f>TRIM(RIGHT(H136,10))</f>
        <v>6:00 p.m.</v>
      </c>
      <c r="K136" s="2" t="str">
        <f t="shared" ref="K136:K150" si="122">RIGHT(LEFT(H136,SUM(FIND("-",H136)+4)),3)</f>
        <v>HSP</v>
      </c>
      <c r="L136" s="2" t="s">
        <v>235</v>
      </c>
      <c r="M136" s="112" t="str">
        <f>'5G Bracket'!$B$14</f>
        <v>HSP5G1</v>
      </c>
      <c r="N136" s="112" t="str">
        <f>'5G Bracket'!$B$16</f>
        <v>CTK5G3</v>
      </c>
    </row>
    <row r="137" spans="1:14">
      <c r="A137" s="19" t="str">
        <f t="shared" si="115"/>
        <v xml:space="preserve">Feb 1 </v>
      </c>
      <c r="B137" s="20" t="str">
        <f t="shared" si="116"/>
        <v>7:00 p.m.</v>
      </c>
      <c r="C137" s="21" t="str">
        <f t="shared" si="117"/>
        <v>STM</v>
      </c>
      <c r="D137" s="21" t="str">
        <f t="shared" si="118"/>
        <v>5G</v>
      </c>
      <c r="E137" s="21" t="str">
        <f t="shared" si="119"/>
        <v>STM5G2</v>
      </c>
      <c r="F137" s="21" t="str">
        <f t="shared" si="120"/>
        <v>SJN5G1</v>
      </c>
      <c r="H137" s="2" t="str">
        <f>'5G Bracket'!$B$31</f>
        <v>Feb 1 - STM @ 7:00 p.m.</v>
      </c>
      <c r="I137" s="2" t="str">
        <f t="shared" si="121"/>
        <v xml:space="preserve">Feb 1 </v>
      </c>
      <c r="J137" s="2" t="str">
        <f t="shared" ref="J137:J155" si="123">TRIM(RIGHT(H137,10))</f>
        <v>7:00 p.m.</v>
      </c>
      <c r="K137" s="2" t="str">
        <f t="shared" si="122"/>
        <v>STM</v>
      </c>
      <c r="L137" s="2" t="s">
        <v>235</v>
      </c>
      <c r="M137" s="112" t="str">
        <f>'5G Bracket'!$B$30</f>
        <v>STM5G2</v>
      </c>
      <c r="N137" s="112" t="str">
        <f>'5G Bracket'!$B$32</f>
        <v>SJN5G1</v>
      </c>
    </row>
    <row r="138" spans="1:14">
      <c r="A138" s="19" t="str">
        <f t="shared" si="115"/>
        <v xml:space="preserve">Feb 1 </v>
      </c>
      <c r="B138" s="20" t="str">
        <f t="shared" si="116"/>
        <v>6:00 p.m.</v>
      </c>
      <c r="C138" s="21" t="str">
        <f t="shared" si="117"/>
        <v>STM</v>
      </c>
      <c r="D138" s="21" t="str">
        <f t="shared" si="118"/>
        <v>5G</v>
      </c>
      <c r="E138" s="21" t="str">
        <f t="shared" si="119"/>
        <v>NDA5G1</v>
      </c>
      <c r="F138" s="21" t="str">
        <f t="shared" si="120"/>
        <v>STM5G1</v>
      </c>
      <c r="H138" s="2" t="str">
        <f>'5G Bracket'!$B$39</f>
        <v>Feb 1 - STM @ 6:00 p.m.</v>
      </c>
      <c r="I138" s="2" t="str">
        <f t="shared" si="121"/>
        <v xml:space="preserve">Feb 1 </v>
      </c>
      <c r="J138" s="2" t="str">
        <f t="shared" si="123"/>
        <v>6:00 p.m.</v>
      </c>
      <c r="K138" s="2" t="str">
        <f t="shared" si="122"/>
        <v>STM</v>
      </c>
      <c r="L138" s="2" t="s">
        <v>235</v>
      </c>
      <c r="M138" s="112" t="str">
        <f>'5G Bracket'!$B$38</f>
        <v>NDA5G1</v>
      </c>
      <c r="N138" s="112" t="str">
        <f>'5G Bracket'!$B$40</f>
        <v>STM5G1</v>
      </c>
    </row>
    <row r="139" spans="1:14">
      <c r="A139" s="19" t="str">
        <f t="shared" si="115"/>
        <v>Jan 31</v>
      </c>
      <c r="B139" s="20" t="str">
        <f t="shared" si="116"/>
        <v>6:00 p.m.</v>
      </c>
      <c r="C139" s="21" t="str">
        <f t="shared" si="117"/>
        <v>SCS</v>
      </c>
      <c r="D139" s="21" t="str">
        <f t="shared" si="118"/>
        <v>5G</v>
      </c>
      <c r="E139" s="21" t="str">
        <f t="shared" si="119"/>
        <v>SCS5G1</v>
      </c>
      <c r="F139" s="21" t="str">
        <f t="shared" si="120"/>
        <v>SJN5G2</v>
      </c>
      <c r="H139" s="2" t="str">
        <f>'5G Bracket'!$B$55</f>
        <v>Jan 31 - SCS @ 6:00 p.m.</v>
      </c>
      <c r="I139" s="2" t="str">
        <f t="shared" si="121"/>
        <v>Jan 31</v>
      </c>
      <c r="J139" s="2" t="str">
        <f t="shared" si="123"/>
        <v>6:00 p.m.</v>
      </c>
      <c r="K139" s="2" t="str">
        <f t="shared" si="122"/>
        <v>SCS</v>
      </c>
      <c r="L139" s="2" t="s">
        <v>235</v>
      </c>
      <c r="M139" s="112" t="str">
        <f>'5G Bracket'!$B$54</f>
        <v>SCS5G1</v>
      </c>
      <c r="N139" s="112" t="str">
        <f>'5G Bracket'!$B$56</f>
        <v>SJN5G2</v>
      </c>
    </row>
    <row r="140" spans="1:14">
      <c r="A140" s="19" t="str">
        <f t="shared" si="115"/>
        <v xml:space="preserve">Feb 1 </v>
      </c>
      <c r="B140" s="20" t="str">
        <f t="shared" si="116"/>
        <v>6:00 p.m.</v>
      </c>
      <c r="C140" s="21" t="str">
        <f t="shared" si="117"/>
        <v>JOE</v>
      </c>
      <c r="D140" s="21" t="str">
        <f t="shared" si="118"/>
        <v>5G</v>
      </c>
      <c r="E140" s="21" t="str">
        <f t="shared" si="119"/>
        <v>CTK5G2</v>
      </c>
      <c r="F140" s="21" t="str">
        <f t="shared" si="120"/>
        <v>JOE5G1</v>
      </c>
      <c r="H140" s="2" t="str">
        <f>'5G Bracket'!$B$71</f>
        <v>Feb 1 - JOE @ 6:00 p.m.</v>
      </c>
      <c r="I140" s="2" t="str">
        <f t="shared" si="121"/>
        <v xml:space="preserve">Feb 1 </v>
      </c>
      <c r="J140" s="2" t="str">
        <f t="shared" si="123"/>
        <v>6:00 p.m.</v>
      </c>
      <c r="K140" s="2" t="str">
        <f t="shared" si="122"/>
        <v>JOE</v>
      </c>
      <c r="L140" s="2" t="s">
        <v>235</v>
      </c>
      <c r="M140" s="112" t="str">
        <f>'5G Bracket'!$B$70</f>
        <v>CTK5G2</v>
      </c>
      <c r="N140" s="112" t="str">
        <f>'5G Bracket'!$B$72</f>
        <v>JOE5G1</v>
      </c>
    </row>
    <row r="141" spans="1:14">
      <c r="A141" s="19" t="str">
        <f t="shared" si="115"/>
        <v xml:space="preserve">Feb 2 </v>
      </c>
      <c r="B141" s="20" t="str">
        <f t="shared" si="116"/>
        <v>10:15 a.m.</v>
      </c>
      <c r="C141" s="21" t="str">
        <f t="shared" si="117"/>
        <v>SJN</v>
      </c>
      <c r="D141" s="21" t="str">
        <f t="shared" si="118"/>
        <v>5G</v>
      </c>
      <c r="E141" s="21" t="str">
        <f t="shared" si="119"/>
        <v>JUD5G1</v>
      </c>
      <c r="F141" s="21">
        <f t="shared" si="120"/>
        <v>0</v>
      </c>
      <c r="H141" s="2" t="str">
        <f>'5G Bracket'!$C$13</f>
        <v>Feb 2 - SJN @ 10:15 a.m.</v>
      </c>
      <c r="I141" s="2" t="str">
        <f t="shared" si="121"/>
        <v xml:space="preserve">Feb 2 </v>
      </c>
      <c r="J141" s="2" t="str">
        <f t="shared" si="123"/>
        <v>10:15 a.m.</v>
      </c>
      <c r="K141" s="2" t="str">
        <f t="shared" si="122"/>
        <v>SJN</v>
      </c>
      <c r="L141" s="2" t="s">
        <v>235</v>
      </c>
      <c r="M141" s="112" t="str">
        <f>'5G Bracket'!$C$11</f>
        <v>JUD5G1</v>
      </c>
      <c r="N141" s="112">
        <f>'5G Bracket'!$C$15</f>
        <v>0</v>
      </c>
    </row>
    <row r="142" spans="1:14">
      <c r="A142" s="19" t="str">
        <f t="shared" si="115"/>
        <v xml:space="preserve">Feb 2 </v>
      </c>
      <c r="B142" s="20" t="str">
        <f t="shared" si="116"/>
        <v>12:45 p.m.</v>
      </c>
      <c r="C142" s="21" t="str">
        <f t="shared" si="117"/>
        <v>SJN</v>
      </c>
      <c r="D142" s="21" t="str">
        <f t="shared" si="118"/>
        <v>5G</v>
      </c>
      <c r="E142" s="21" t="str">
        <f t="shared" si="119"/>
        <v>OLA5G3</v>
      </c>
      <c r="F142" s="21" t="str">
        <f t="shared" si="120"/>
        <v>OLA5G1</v>
      </c>
      <c r="H142" s="2" t="str">
        <f>'5G Bracket'!$C$21</f>
        <v>Feb 2 - SJN @ 12:45 p.m.</v>
      </c>
      <c r="I142" s="2" t="str">
        <f t="shared" si="121"/>
        <v xml:space="preserve">Feb 2 </v>
      </c>
      <c r="J142" s="2" t="str">
        <f t="shared" si="123"/>
        <v>12:45 p.m.</v>
      </c>
      <c r="K142" s="2" t="str">
        <f t="shared" si="122"/>
        <v>SJN</v>
      </c>
      <c r="L142" s="2" t="s">
        <v>235</v>
      </c>
      <c r="M142" s="112" t="str">
        <f>'5G Bracket'!$C$19</f>
        <v>OLA5G3</v>
      </c>
      <c r="N142" s="112" t="str">
        <f>'5G Bracket'!$C$23</f>
        <v>OLA5G1</v>
      </c>
    </row>
    <row r="143" spans="1:14">
      <c r="A143" s="19" t="str">
        <f t="shared" si="115"/>
        <v xml:space="preserve">Feb 2 </v>
      </c>
      <c r="B143" s="20" t="str">
        <f t="shared" si="116"/>
        <v>3:15 p.m.</v>
      </c>
      <c r="C143" s="21" t="str">
        <f t="shared" si="117"/>
        <v>SJN</v>
      </c>
      <c r="D143" s="21" t="str">
        <f t="shared" si="118"/>
        <v>5G</v>
      </c>
      <c r="E143" s="21" t="str">
        <f t="shared" si="119"/>
        <v>CTK5G1</v>
      </c>
      <c r="F143" s="21">
        <f t="shared" si="120"/>
        <v>0</v>
      </c>
      <c r="H143" s="2" t="str">
        <f>'5G Bracket'!$C$29</f>
        <v>Feb 2 - SJN @ 3:15 p.m.</v>
      </c>
      <c r="I143" s="2" t="str">
        <f t="shared" si="121"/>
        <v xml:space="preserve">Feb 2 </v>
      </c>
      <c r="J143" s="2" t="str">
        <f t="shared" si="123"/>
        <v>3:15 p.m.</v>
      </c>
      <c r="K143" s="2" t="str">
        <f t="shared" si="122"/>
        <v>SJN</v>
      </c>
      <c r="L143" s="2" t="s">
        <v>235</v>
      </c>
      <c r="M143" s="112" t="str">
        <f>'5G Bracket'!$C$27</f>
        <v>CTK5G1</v>
      </c>
      <c r="N143" s="112">
        <f>'5G Bracket'!$C$31</f>
        <v>0</v>
      </c>
    </row>
    <row r="144" spans="1:14">
      <c r="A144" s="19" t="str">
        <f t="shared" si="115"/>
        <v xml:space="preserve">Feb 2 </v>
      </c>
      <c r="B144" s="20" t="str">
        <f t="shared" si="116"/>
        <v>5:45 p.m.</v>
      </c>
      <c r="C144" s="21" t="str">
        <f t="shared" si="117"/>
        <v>SJN</v>
      </c>
      <c r="D144" s="21" t="str">
        <f t="shared" si="118"/>
        <v>5G</v>
      </c>
      <c r="E144" s="21" t="str">
        <f t="shared" si="119"/>
        <v>BRG5G2</v>
      </c>
      <c r="F144" s="21">
        <f t="shared" si="120"/>
        <v>0</v>
      </c>
      <c r="H144" s="2" t="str">
        <f>'5G Bracket'!$C$37</f>
        <v>Feb 2 - SJN @ 5:45 p.m.</v>
      </c>
      <c r="I144" s="2" t="str">
        <f t="shared" si="121"/>
        <v xml:space="preserve">Feb 2 </v>
      </c>
      <c r="J144" s="2" t="str">
        <f t="shared" si="123"/>
        <v>5:45 p.m.</v>
      </c>
      <c r="K144" s="2" t="str">
        <f t="shared" si="122"/>
        <v>SJN</v>
      </c>
      <c r="L144" s="2" t="s">
        <v>235</v>
      </c>
      <c r="M144" s="112" t="str">
        <f>'5G Bracket'!$C$35</f>
        <v>BRG5G2</v>
      </c>
      <c r="N144" s="112">
        <f>'5G Bracket'!$C$39</f>
        <v>0</v>
      </c>
    </row>
    <row r="145" spans="1:14">
      <c r="A145" s="19" t="str">
        <f t="shared" si="115"/>
        <v xml:space="preserve">Feb 2 </v>
      </c>
      <c r="B145" s="20" t="str">
        <f t="shared" si="116"/>
        <v>5:45 p.m.</v>
      </c>
      <c r="C145" s="21" t="str">
        <f t="shared" si="117"/>
        <v>BT Aux</v>
      </c>
      <c r="D145" s="21" t="str">
        <f t="shared" si="118"/>
        <v>5G</v>
      </c>
      <c r="E145" s="21" t="str">
        <f t="shared" si="119"/>
        <v>SCS5G2</v>
      </c>
      <c r="F145" s="21" t="str">
        <f t="shared" si="120"/>
        <v>OLA5G2</v>
      </c>
      <c r="H145" s="2" t="str">
        <f>'5G Bracket'!$C$45</f>
        <v>Feb 2 - BT Aux @ 5:45 p.m.</v>
      </c>
      <c r="I145" s="2" t="str">
        <f t="shared" si="121"/>
        <v xml:space="preserve">Feb 2 </v>
      </c>
      <c r="J145" s="2" t="str">
        <f t="shared" si="123"/>
        <v>5:45 p.m.</v>
      </c>
      <c r="K145" s="2" t="s">
        <v>907</v>
      </c>
      <c r="L145" s="2" t="s">
        <v>235</v>
      </c>
      <c r="M145" s="112" t="str">
        <f>'5G Bracket'!$C$43</f>
        <v>SCS5G2</v>
      </c>
      <c r="N145" s="112" t="str">
        <f>'5G Bracket'!$C$47</f>
        <v>OLA5G2</v>
      </c>
    </row>
    <row r="146" spans="1:14">
      <c r="A146" s="19" t="str">
        <f t="shared" si="115"/>
        <v xml:space="preserve">Feb 2 </v>
      </c>
      <c r="B146" s="20" t="str">
        <f t="shared" si="116"/>
        <v>3:15 p.m.</v>
      </c>
      <c r="C146" s="21" t="str">
        <f t="shared" si="117"/>
        <v>BT Aux</v>
      </c>
      <c r="D146" s="21" t="str">
        <f t="shared" si="118"/>
        <v>5G</v>
      </c>
      <c r="E146" s="21" t="str">
        <f t="shared" si="119"/>
        <v>SPC5G1</v>
      </c>
      <c r="F146" s="21">
        <f t="shared" si="120"/>
        <v>0</v>
      </c>
      <c r="H146" s="2" t="str">
        <f>'5G Bracket'!$C$53</f>
        <v>Feb 2 - BT Aux @ 3:15 p.m.</v>
      </c>
      <c r="I146" s="2" t="str">
        <f t="shared" si="121"/>
        <v xml:space="preserve">Feb 2 </v>
      </c>
      <c r="J146" s="2" t="str">
        <f t="shared" si="123"/>
        <v>3:15 p.m.</v>
      </c>
      <c r="K146" s="2" t="s">
        <v>907</v>
      </c>
      <c r="L146" s="2" t="s">
        <v>235</v>
      </c>
      <c r="M146" s="112" t="str">
        <f>'5G Bracket'!$C$51</f>
        <v>SPC5G1</v>
      </c>
      <c r="N146" s="112">
        <f>'5G Bracket'!$C$55</f>
        <v>0</v>
      </c>
    </row>
    <row r="147" spans="1:14">
      <c r="A147" s="19" t="str">
        <f t="shared" si="115"/>
        <v xml:space="preserve">Feb 2 </v>
      </c>
      <c r="B147" s="20" t="str">
        <f t="shared" si="116"/>
        <v>12:45 p.m.</v>
      </c>
      <c r="C147" s="21" t="str">
        <f t="shared" si="117"/>
        <v>BT Aux</v>
      </c>
      <c r="D147" s="21" t="str">
        <f t="shared" si="118"/>
        <v>5G</v>
      </c>
      <c r="E147" s="21" t="str">
        <f t="shared" si="119"/>
        <v>IHM5G1</v>
      </c>
      <c r="F147" s="21" t="str">
        <f t="shared" si="120"/>
        <v>SPC5G2</v>
      </c>
      <c r="H147" s="2" t="str">
        <f>'5G Bracket'!$C$61</f>
        <v>Feb 2 - BT Aux @ 12:45 p.m.</v>
      </c>
      <c r="I147" s="2" t="str">
        <f t="shared" si="121"/>
        <v xml:space="preserve">Feb 2 </v>
      </c>
      <c r="J147" s="2" t="str">
        <f t="shared" si="123"/>
        <v>12:45 p.m.</v>
      </c>
      <c r="K147" s="2" t="s">
        <v>907</v>
      </c>
      <c r="L147" s="2" t="s">
        <v>235</v>
      </c>
      <c r="M147" s="112" t="str">
        <f>'5G Bracket'!$C$59</f>
        <v>IHM5G1</v>
      </c>
      <c r="N147" s="112" t="str">
        <f>'5G Bracket'!$C$63</f>
        <v>SPC5G2</v>
      </c>
    </row>
    <row r="148" spans="1:14">
      <c r="A148" s="19" t="str">
        <f t="shared" si="115"/>
        <v xml:space="preserve">Feb 2 </v>
      </c>
      <c r="B148" s="20" t="str">
        <f t="shared" si="116"/>
        <v>10:15 a.m.</v>
      </c>
      <c r="C148" s="21" t="str">
        <f t="shared" si="117"/>
        <v>BT Aux</v>
      </c>
      <c r="D148" s="21" t="str">
        <f t="shared" si="118"/>
        <v>5G</v>
      </c>
      <c r="E148" s="21" t="str">
        <f t="shared" si="119"/>
        <v>BRG5G1</v>
      </c>
      <c r="F148" s="21">
        <f t="shared" si="120"/>
        <v>0</v>
      </c>
      <c r="H148" s="2" t="str">
        <f>'5G Bracket'!$C$69</f>
        <v>Feb 2 - BT Aux @ 10:15 a.m.</v>
      </c>
      <c r="I148" s="2" t="str">
        <f t="shared" si="121"/>
        <v xml:space="preserve">Feb 2 </v>
      </c>
      <c r="J148" s="2" t="str">
        <f t="shared" si="123"/>
        <v>10:15 a.m.</v>
      </c>
      <c r="K148" s="2" t="s">
        <v>907</v>
      </c>
      <c r="L148" s="2" t="s">
        <v>235</v>
      </c>
      <c r="M148" s="112" t="str">
        <f>'5G Bracket'!$C$67</f>
        <v>BRG5G1</v>
      </c>
      <c r="N148" s="112">
        <f>'5G Bracket'!$C$71</f>
        <v>0</v>
      </c>
    </row>
    <row r="149" spans="1:14">
      <c r="A149" s="19" t="str">
        <f t="shared" si="115"/>
        <v xml:space="preserve">Feb 3 </v>
      </c>
      <c r="B149" s="20" t="str">
        <f t="shared" si="116"/>
        <v>1:00 p.m.</v>
      </c>
      <c r="C149" s="21" t="str">
        <f t="shared" si="117"/>
        <v>SJN</v>
      </c>
      <c r="D149" s="21" t="str">
        <f t="shared" si="118"/>
        <v>5G</v>
      </c>
      <c r="E149" s="21">
        <f t="shared" si="119"/>
        <v>0</v>
      </c>
      <c r="F149" s="21">
        <f t="shared" si="120"/>
        <v>0</v>
      </c>
      <c r="H149" s="2" t="str">
        <f>'5G Bracket'!$D$17</f>
        <v>Feb 3 - SJN @ 1:00 p.m.</v>
      </c>
      <c r="I149" s="2" t="str">
        <f t="shared" si="121"/>
        <v xml:space="preserve">Feb 3 </v>
      </c>
      <c r="J149" s="2" t="str">
        <f t="shared" si="123"/>
        <v>1:00 p.m.</v>
      </c>
      <c r="K149" s="2" t="str">
        <f t="shared" si="122"/>
        <v>SJN</v>
      </c>
      <c r="L149" s="2" t="s">
        <v>235</v>
      </c>
      <c r="M149" s="112">
        <f>'5G Bracket'!$D$13</f>
        <v>0</v>
      </c>
      <c r="N149" s="112">
        <f>'5G Bracket'!$D$21</f>
        <v>0</v>
      </c>
    </row>
    <row r="150" spans="1:14">
      <c r="A150" s="19" t="str">
        <f t="shared" si="115"/>
        <v xml:space="preserve">Feb 3 </v>
      </c>
      <c r="B150" s="20" t="str">
        <f t="shared" si="116"/>
        <v>3:00 p.m.</v>
      </c>
      <c r="C150" s="21" t="str">
        <f t="shared" si="117"/>
        <v>SJN</v>
      </c>
      <c r="D150" s="21" t="str">
        <f t="shared" si="118"/>
        <v>5G</v>
      </c>
      <c r="E150" s="21">
        <f t="shared" si="119"/>
        <v>0</v>
      </c>
      <c r="F150" s="21">
        <f t="shared" si="120"/>
        <v>0</v>
      </c>
      <c r="H150" s="2" t="str">
        <f>'5G Bracket'!$D$33</f>
        <v>Feb 3 - SJN @ 3:00 p.m.</v>
      </c>
      <c r="I150" s="2" t="str">
        <f t="shared" si="121"/>
        <v xml:space="preserve">Feb 3 </v>
      </c>
      <c r="J150" s="2" t="str">
        <f t="shared" si="123"/>
        <v>3:00 p.m.</v>
      </c>
      <c r="K150" s="2" t="str">
        <f t="shared" si="122"/>
        <v>SJN</v>
      </c>
      <c r="L150" s="2" t="s">
        <v>235</v>
      </c>
      <c r="M150" s="112">
        <f>'5G Bracket'!$D$29</f>
        <v>0</v>
      </c>
      <c r="N150" s="112">
        <f>'5G Bracket'!$D$37</f>
        <v>0</v>
      </c>
    </row>
    <row r="151" spans="1:14">
      <c r="A151" s="19" t="str">
        <f t="shared" ref="A151:A155" si="124">I151</f>
        <v xml:space="preserve">Feb 3 </v>
      </c>
      <c r="B151" s="20" t="str">
        <f t="shared" ref="B151:B155" si="125">J151</f>
        <v>1:00 p.m.</v>
      </c>
      <c r="C151" s="21" t="str">
        <f t="shared" ref="C151:C155" si="126">K151</f>
        <v>BT Aux</v>
      </c>
      <c r="D151" s="21" t="str">
        <f t="shared" ref="D151:D155" si="127">L151</f>
        <v>5G</v>
      </c>
      <c r="E151" s="21">
        <f t="shared" ref="E151:E155" si="128">M151</f>
        <v>0</v>
      </c>
      <c r="F151" s="21">
        <f t="shared" ref="F151:F155" si="129">N151</f>
        <v>0</v>
      </c>
      <c r="H151" s="2" t="str">
        <f>'5G Bracket'!$D$50</f>
        <v>Feb 3 - BT Aux @ 1:00 p.m.</v>
      </c>
      <c r="I151" s="2" t="str">
        <f t="shared" si="121"/>
        <v xml:space="preserve">Feb 3 </v>
      </c>
      <c r="J151" s="2" t="str">
        <f t="shared" si="123"/>
        <v>1:00 p.m.</v>
      </c>
      <c r="K151" s="2" t="s">
        <v>907</v>
      </c>
      <c r="L151" s="2" t="s">
        <v>235</v>
      </c>
      <c r="M151" s="112">
        <f>'5G Bracket'!$D$46</f>
        <v>0</v>
      </c>
      <c r="N151" s="112">
        <f>'5G Bracket'!$D$54</f>
        <v>0</v>
      </c>
    </row>
    <row r="152" spans="1:14">
      <c r="A152" s="19" t="str">
        <f t="shared" si="124"/>
        <v xml:space="preserve">Feb 3 </v>
      </c>
      <c r="B152" s="20" t="str">
        <f t="shared" si="125"/>
        <v>3:00 p.m.</v>
      </c>
      <c r="C152" s="21" t="str">
        <f t="shared" si="126"/>
        <v>BT Aux</v>
      </c>
      <c r="D152" s="21" t="str">
        <f t="shared" si="127"/>
        <v>5G</v>
      </c>
      <c r="E152" s="21">
        <f t="shared" si="128"/>
        <v>0</v>
      </c>
      <c r="F152" s="21">
        <f t="shared" si="129"/>
        <v>0</v>
      </c>
      <c r="H152" s="2" t="str">
        <f>'5G Bracket'!$D$66</f>
        <v>Feb 3 - BT Aux @ 3:00 p.m.</v>
      </c>
      <c r="I152" s="2" t="str">
        <f t="shared" si="121"/>
        <v xml:space="preserve">Feb 3 </v>
      </c>
      <c r="J152" s="2" t="str">
        <f t="shared" si="123"/>
        <v>3:00 p.m.</v>
      </c>
      <c r="K152" s="2" t="s">
        <v>907</v>
      </c>
      <c r="L152" s="2" t="s">
        <v>235</v>
      </c>
      <c r="M152" s="112">
        <f>'5G Bracket'!$D$62</f>
        <v>0</v>
      </c>
      <c r="N152" s="112">
        <f>'5G Bracket'!$D$70</f>
        <v>0</v>
      </c>
    </row>
    <row r="153" spans="1:14">
      <c r="A153" s="19" t="str">
        <f t="shared" si="124"/>
        <v xml:space="preserve">Feb 6 </v>
      </c>
      <c r="B153" s="20" t="str">
        <f t="shared" si="125"/>
        <v>6:30 p.m.</v>
      </c>
      <c r="C153" s="21" t="str">
        <f t="shared" si="126"/>
        <v>SJN</v>
      </c>
      <c r="D153" s="21" t="str">
        <f t="shared" si="127"/>
        <v>5G</v>
      </c>
      <c r="E153" s="21">
        <f t="shared" si="128"/>
        <v>0</v>
      </c>
      <c r="F153" s="21">
        <f t="shared" si="129"/>
        <v>0</v>
      </c>
      <c r="H153" s="2" t="str">
        <f>'5G Bracket'!$E$25</f>
        <v>Feb 6 - SJN @ 6:30 p.m.</v>
      </c>
      <c r="I153" s="2" t="str">
        <f t="shared" si="121"/>
        <v xml:space="preserve">Feb 6 </v>
      </c>
      <c r="J153" s="2" t="str">
        <f t="shared" si="123"/>
        <v>6:30 p.m.</v>
      </c>
      <c r="K153" s="2" t="str">
        <f>RIGHT(LEFT(H153,SUM(FIND("-",H153)+4)),3)</f>
        <v>SJN</v>
      </c>
      <c r="L153" s="2" t="s">
        <v>235</v>
      </c>
      <c r="M153" s="112">
        <f>'5G Bracket'!$E$17</f>
        <v>0</v>
      </c>
      <c r="N153" s="112">
        <f>'5G Bracket'!$E$33</f>
        <v>0</v>
      </c>
    </row>
    <row r="154" spans="1:14">
      <c r="A154" s="19" t="str">
        <f t="shared" si="124"/>
        <v xml:space="preserve">Feb 6 </v>
      </c>
      <c r="B154" s="20" t="str">
        <f t="shared" si="125"/>
        <v>6:30 p.m.</v>
      </c>
      <c r="C154" s="21" t="str">
        <f t="shared" si="126"/>
        <v>SPC</v>
      </c>
      <c r="D154" s="21" t="str">
        <f t="shared" si="127"/>
        <v>5G</v>
      </c>
      <c r="E154" s="21">
        <f t="shared" si="128"/>
        <v>0</v>
      </c>
      <c r="F154" s="21">
        <f t="shared" si="129"/>
        <v>0</v>
      </c>
      <c r="H154" s="2" t="str">
        <f>'5G Bracket'!$E$58</f>
        <v>Feb 6 - SPC @ 6:30 p.m.</v>
      </c>
      <c r="I154" s="2" t="str">
        <f t="shared" si="121"/>
        <v xml:space="preserve">Feb 6 </v>
      </c>
      <c r="J154" s="2" t="str">
        <f t="shared" si="123"/>
        <v>6:30 p.m.</v>
      </c>
      <c r="K154" s="2" t="str">
        <f>RIGHT(LEFT(H154,SUM(FIND("-",H154)+4)),3)</f>
        <v>SPC</v>
      </c>
      <c r="L154" s="2" t="s">
        <v>235</v>
      </c>
      <c r="M154" s="112">
        <f>'5G Bracket'!$E$50</f>
        <v>0</v>
      </c>
      <c r="N154" s="112">
        <f>'5G Bracket'!$E$66</f>
        <v>0</v>
      </c>
    </row>
    <row r="155" spans="1:14">
      <c r="A155" s="19" t="str">
        <f t="shared" si="124"/>
        <v xml:space="preserve">Feb 9 </v>
      </c>
      <c r="B155" s="20" t="str">
        <f t="shared" si="125"/>
        <v>1:00 p.m.</v>
      </c>
      <c r="C155" s="21" t="str">
        <f t="shared" si="126"/>
        <v>BT Aux</v>
      </c>
      <c r="D155" s="21" t="str">
        <f t="shared" si="127"/>
        <v>5G</v>
      </c>
      <c r="E155" s="21">
        <f t="shared" si="128"/>
        <v>0</v>
      </c>
      <c r="F155" s="21">
        <f t="shared" si="129"/>
        <v>0</v>
      </c>
      <c r="H155" s="2" t="str">
        <f>'5G Bracket'!$F$42</f>
        <v>Feb 9 - BT Aux @ 1:00 p.m.</v>
      </c>
      <c r="I155" s="2" t="str">
        <f t="shared" si="121"/>
        <v xml:space="preserve">Feb 9 </v>
      </c>
      <c r="J155" s="2" t="str">
        <f t="shared" si="123"/>
        <v>1:00 p.m.</v>
      </c>
      <c r="K155" s="2" t="s">
        <v>907</v>
      </c>
      <c r="L155" s="2" t="s">
        <v>235</v>
      </c>
      <c r="M155" s="112">
        <f>'5G Bracket'!$F$25</f>
        <v>0</v>
      </c>
      <c r="N155" s="112">
        <f>'5G Bracket'!$F$58</f>
        <v>0</v>
      </c>
    </row>
  </sheetData>
  <phoneticPr fontId="0" type="noConversion"/>
  <pageMargins left="0.75" right="0.75" top="1" bottom="1" header="0.5" footer="0.5"/>
  <pageSetup scale="63" fitToHeight="3" orientation="portrait" horizontalDpi="300" verticalDpi="300" r:id="rId1"/>
  <headerFooter alignWithMargins="0">
    <oddFooter>&amp;F&amp;RPage &amp;P</oddFooter>
  </headerFooter>
  <drawing r:id="rId2"/>
</worksheet>
</file>

<file path=xl/worksheets/sheet5.xml><?xml version="1.0" encoding="utf-8"?>
<worksheet xmlns="http://schemas.openxmlformats.org/spreadsheetml/2006/main" xmlns:r="http://schemas.openxmlformats.org/officeDocument/2006/relationships">
  <sheetPr>
    <pageSetUpPr fitToPage="1"/>
  </sheetPr>
  <dimension ref="A3:G72"/>
  <sheetViews>
    <sheetView zoomScale="90" zoomScaleNormal="90" zoomScaleSheetLayoutView="80" workbookViewId="0">
      <selection activeCell="A7" sqref="A7"/>
    </sheetView>
  </sheetViews>
  <sheetFormatPr defaultColWidth="9.109375" defaultRowHeight="11.4"/>
  <cols>
    <col min="1" max="1" width="9.109375" style="2"/>
    <col min="2" max="2" width="28.5546875" style="2" bestFit="1" customWidth="1"/>
    <col min="3" max="3" width="28.5546875" style="2" customWidth="1"/>
    <col min="4" max="4" width="28.5546875" style="10" customWidth="1"/>
    <col min="5" max="6" width="28.5546875" style="2" customWidth="1"/>
    <col min="7" max="7" width="28.44140625" style="2" customWidth="1"/>
    <col min="8" max="16384" width="9.109375" style="2"/>
  </cols>
  <sheetData>
    <row r="3" spans="1:7" ht="30">
      <c r="C3" s="62" t="s">
        <v>107</v>
      </c>
      <c r="D3" s="63"/>
      <c r="E3" s="63"/>
      <c r="F3" s="63"/>
      <c r="G3" s="64"/>
    </row>
    <row r="5" spans="1:7" s="1" customFormat="1" ht="12" customHeight="1">
      <c r="A5" s="1" t="s">
        <v>431</v>
      </c>
      <c r="C5" s="65" t="str">
        <f>CONCATENATE("Tournament Co-Hosts:  ",RIGHT(Overview!B16,SUM(LEN(Overview!B16)-SUM(FIND("-",Overview!B16)+1))))</f>
        <v>Tournament Co-Hosts:  St. Jude and St. Thomas More</v>
      </c>
      <c r="D5" s="66"/>
      <c r="E5" s="66"/>
      <c r="F5" s="66"/>
      <c r="G5" s="67"/>
    </row>
    <row r="6" spans="1:7" s="1" customFormat="1" ht="12" customHeight="1">
      <c r="A6" s="1" t="s">
        <v>739</v>
      </c>
      <c r="C6" s="68"/>
      <c r="D6" s="69"/>
      <c r="E6" s="69"/>
      <c r="F6" s="69"/>
      <c r="G6" s="70"/>
    </row>
    <row r="7" spans="1:7" s="1" customFormat="1" ht="12">
      <c r="D7" s="31"/>
    </row>
    <row r="8" spans="1:7" s="1" customFormat="1" ht="12">
      <c r="B8" s="71" t="s">
        <v>98</v>
      </c>
      <c r="C8" s="72" t="s">
        <v>95</v>
      </c>
      <c r="D8" s="73" t="s">
        <v>114</v>
      </c>
      <c r="E8" s="74" t="s">
        <v>96</v>
      </c>
      <c r="F8" s="61" t="s">
        <v>97</v>
      </c>
    </row>
    <row r="9" spans="1:7" s="1" customFormat="1" ht="12">
      <c r="B9" s="71"/>
      <c r="C9" s="72"/>
      <c r="D9" s="73"/>
      <c r="E9" s="74"/>
      <c r="F9" s="61"/>
    </row>
    <row r="10" spans="1:7">
      <c r="C10" s="10"/>
      <c r="E10" s="10"/>
      <c r="F10" s="10"/>
    </row>
    <row r="11" spans="1:7">
      <c r="B11" s="2">
        <v>1</v>
      </c>
      <c r="C11" s="4" t="str">
        <f>VLOOKUP(B11,Boys8th,2,FALSE)</f>
        <v>SPC8B3</v>
      </c>
      <c r="E11" s="10"/>
      <c r="F11" s="10"/>
    </row>
    <row r="12" spans="1:7">
      <c r="C12" s="39"/>
      <c r="E12" s="10"/>
      <c r="F12" s="10"/>
    </row>
    <row r="13" spans="1:7">
      <c r="C13" s="10" t="s">
        <v>829</v>
      </c>
      <c r="D13" s="30"/>
      <c r="E13" s="10"/>
      <c r="F13" s="10"/>
    </row>
    <row r="14" spans="1:7">
      <c r="A14" s="2">
        <v>16</v>
      </c>
      <c r="B14" s="8" t="str">
        <f>VLOOKUP(A14,Boys8th,2,FALSE)</f>
        <v>JUD8B2</v>
      </c>
      <c r="C14" s="10"/>
      <c r="D14" s="40"/>
      <c r="E14" s="10"/>
      <c r="F14" s="10"/>
    </row>
    <row r="15" spans="1:7">
      <c r="B15" s="10" t="s">
        <v>796</v>
      </c>
      <c r="C15" s="41"/>
      <c r="D15" s="12"/>
      <c r="E15" s="12"/>
      <c r="F15" s="10"/>
    </row>
    <row r="16" spans="1:7" ht="13.2">
      <c r="A16" s="2">
        <v>17</v>
      </c>
      <c r="B16" s="8" t="str">
        <f>VLOOKUP(A16,Boys8th,2,FALSE)</f>
        <v>STM8B2</v>
      </c>
      <c r="C16" s="42"/>
      <c r="D16" s="38"/>
      <c r="E16" s="12"/>
      <c r="F16" s="10"/>
    </row>
    <row r="17" spans="1:7" ht="13.2">
      <c r="C17" s="43"/>
      <c r="D17" s="10" t="s">
        <v>839</v>
      </c>
      <c r="E17" s="32"/>
      <c r="F17" s="10"/>
    </row>
    <row r="18" spans="1:7" ht="13.2">
      <c r="A18"/>
      <c r="B18"/>
      <c r="C18" s="38"/>
      <c r="D18" s="14"/>
      <c r="E18" s="40"/>
      <c r="F18" s="10"/>
    </row>
    <row r="19" spans="1:7" ht="13.2">
      <c r="A19"/>
      <c r="B19">
        <v>8</v>
      </c>
      <c r="C19" s="4" t="str">
        <f>VLOOKUP(B19,Boys8th,2,FALSE)</f>
        <v>CTK8B1</v>
      </c>
      <c r="E19" s="12"/>
      <c r="F19" s="12"/>
    </row>
    <row r="20" spans="1:7" ht="13.2">
      <c r="A20"/>
      <c r="B20"/>
      <c r="C20" s="39"/>
      <c r="E20" s="12"/>
      <c r="F20" s="12"/>
    </row>
    <row r="21" spans="1:7" ht="13.2">
      <c r="B21"/>
      <c r="C21" s="10" t="s">
        <v>830</v>
      </c>
      <c r="D21" s="33"/>
      <c r="E21" s="12"/>
      <c r="F21" s="12"/>
    </row>
    <row r="22" spans="1:7" ht="13.2">
      <c r="B22"/>
      <c r="C22" s="10"/>
      <c r="D22" s="12"/>
      <c r="E22" s="38"/>
      <c r="F22" s="12"/>
    </row>
    <row r="23" spans="1:7" ht="13.2">
      <c r="B23">
        <v>9</v>
      </c>
      <c r="C23" s="4" t="str">
        <f>VLOOKUP(B23,Boys8th,2,FALSE)</f>
        <v>JOE8B2</v>
      </c>
      <c r="D23" s="12"/>
      <c r="E23" s="10"/>
      <c r="F23" s="12"/>
    </row>
    <row r="24" spans="1:7" ht="13.2">
      <c r="B24"/>
      <c r="C24" s="43"/>
      <c r="D24" s="38"/>
      <c r="E24" s="10"/>
      <c r="F24" s="12"/>
    </row>
    <row r="25" spans="1:7" ht="13.2">
      <c r="B25"/>
      <c r="C25" s="43"/>
      <c r="D25" s="38"/>
      <c r="E25" s="10" t="s">
        <v>841</v>
      </c>
      <c r="F25" s="34"/>
    </row>
    <row r="26" spans="1:7" ht="13.2">
      <c r="A26"/>
      <c r="B26"/>
      <c r="C26" s="10"/>
      <c r="E26" s="14"/>
      <c r="F26" s="40"/>
    </row>
    <row r="27" spans="1:7" ht="13.2">
      <c r="A27"/>
      <c r="B27">
        <v>5</v>
      </c>
      <c r="C27" s="4" t="str">
        <f>VLOOKUP(B27,Boys8th,2,FALSE)</f>
        <v>SCL8B1</v>
      </c>
      <c r="E27" s="10"/>
      <c r="F27" s="12"/>
      <c r="G27" s="3"/>
    </row>
    <row r="28" spans="1:7" ht="13.2">
      <c r="A28"/>
      <c r="B28"/>
      <c r="C28" s="14"/>
      <c r="E28" s="10"/>
      <c r="F28" s="12"/>
      <c r="G28" s="3"/>
    </row>
    <row r="29" spans="1:7">
      <c r="C29" s="10" t="s">
        <v>831</v>
      </c>
      <c r="D29" s="30"/>
      <c r="E29" s="10"/>
      <c r="F29" s="12"/>
      <c r="G29" s="3"/>
    </row>
    <row r="30" spans="1:7">
      <c r="A30" s="2">
        <v>12</v>
      </c>
      <c r="B30" s="8" t="str">
        <f>VLOOKUP(A30,Boys8th,2,FALSE)</f>
        <v>SJN8B1</v>
      </c>
      <c r="C30" s="14"/>
      <c r="D30" s="40"/>
      <c r="E30" s="10"/>
      <c r="F30" s="12"/>
      <c r="G30" s="3"/>
    </row>
    <row r="31" spans="1:7">
      <c r="B31" s="10" t="s">
        <v>798</v>
      </c>
      <c r="C31" s="36"/>
      <c r="D31" s="12"/>
      <c r="E31" s="12"/>
      <c r="F31" s="12"/>
      <c r="G31" s="3"/>
    </row>
    <row r="32" spans="1:7" ht="13.2">
      <c r="A32" s="2">
        <v>21</v>
      </c>
      <c r="B32" s="8" t="str">
        <f>VLOOKUP(A32,Boys8th,2,FALSE)</f>
        <v>STM8B1</v>
      </c>
      <c r="C32" s="42"/>
      <c r="D32" s="38"/>
      <c r="E32" s="12"/>
      <c r="F32" s="12"/>
      <c r="G32" s="3"/>
    </row>
    <row r="33" spans="1:7" ht="13.2">
      <c r="C33" s="43"/>
      <c r="D33" s="10" t="s">
        <v>840</v>
      </c>
      <c r="E33" s="32"/>
      <c r="F33" s="12"/>
      <c r="G33" s="3"/>
    </row>
    <row r="34" spans="1:7" ht="13.2">
      <c r="A34"/>
      <c r="B34"/>
      <c r="C34" s="10"/>
      <c r="D34" s="14"/>
      <c r="E34" s="9"/>
      <c r="F34" s="38"/>
      <c r="G34" s="3"/>
    </row>
    <row r="35" spans="1:7" ht="13.2">
      <c r="A35"/>
      <c r="B35">
        <v>4</v>
      </c>
      <c r="C35" s="4" t="str">
        <f>VLOOKUP(B35,Boys8th,2,FALSE)</f>
        <v>SPC8B1</v>
      </c>
      <c r="E35" s="12"/>
      <c r="F35" s="10"/>
      <c r="G35" s="3"/>
    </row>
    <row r="36" spans="1:7" ht="13.2">
      <c r="A36"/>
      <c r="B36"/>
      <c r="C36" s="39"/>
      <c r="E36" s="12"/>
      <c r="F36" s="10"/>
      <c r="G36" s="3"/>
    </row>
    <row r="37" spans="1:7">
      <c r="C37" s="10" t="s">
        <v>832</v>
      </c>
      <c r="D37" s="33"/>
      <c r="E37" s="12"/>
      <c r="F37" s="10"/>
      <c r="G37" s="3"/>
    </row>
    <row r="38" spans="1:7">
      <c r="A38" s="2">
        <v>13</v>
      </c>
      <c r="B38" s="8" t="str">
        <f>VLOOKUP(A38,Boys8th,2,FALSE)</f>
        <v>JUD8B3</v>
      </c>
      <c r="C38" s="14"/>
      <c r="D38" s="44"/>
      <c r="E38" s="38"/>
      <c r="F38" s="10"/>
      <c r="G38" s="3"/>
    </row>
    <row r="39" spans="1:7">
      <c r="B39" s="10" t="s">
        <v>797</v>
      </c>
      <c r="C39" s="36"/>
      <c r="D39" s="12"/>
      <c r="E39" s="10"/>
      <c r="F39" s="10"/>
      <c r="G39" s="3"/>
    </row>
    <row r="40" spans="1:7" ht="13.2">
      <c r="A40" s="2">
        <v>20</v>
      </c>
      <c r="B40" s="8" t="str">
        <f>VLOOKUP(A40,Boys8th,2,FALSE)</f>
        <v>TRN8B1</v>
      </c>
      <c r="C40" s="42"/>
      <c r="D40" s="38"/>
      <c r="E40" s="10"/>
      <c r="F40" s="10"/>
      <c r="G40" s="3"/>
    </row>
    <row r="41" spans="1:7" ht="13.2">
      <c r="C41" s="43"/>
      <c r="D41" s="38"/>
      <c r="E41" s="10"/>
      <c r="F41" s="10"/>
      <c r="G41" s="3"/>
    </row>
    <row r="42" spans="1:7" ht="13.2">
      <c r="A42"/>
      <c r="B42"/>
      <c r="C42" s="10"/>
      <c r="E42" s="10"/>
      <c r="F42" s="10" t="s">
        <v>792</v>
      </c>
      <c r="G42" s="11"/>
    </row>
    <row r="43" spans="1:7" ht="13.2">
      <c r="A43"/>
      <c r="B43">
        <v>6</v>
      </c>
      <c r="C43" s="4" t="str">
        <f>VLOOKUP(B43,Boys8th,2,FALSE)</f>
        <v>IHM8B1</v>
      </c>
      <c r="E43" s="10"/>
      <c r="F43" s="10"/>
      <c r="G43" s="9" t="s">
        <v>99</v>
      </c>
    </row>
    <row r="44" spans="1:7" ht="13.2">
      <c r="A44"/>
      <c r="B44"/>
      <c r="C44" s="39"/>
      <c r="E44" s="10"/>
      <c r="F44" s="10"/>
      <c r="G44" s="12"/>
    </row>
    <row r="45" spans="1:7">
      <c r="C45" s="14" t="s">
        <v>747</v>
      </c>
      <c r="E45" s="10"/>
      <c r="F45" s="10"/>
      <c r="G45" s="12"/>
    </row>
    <row r="46" spans="1:7">
      <c r="A46" s="2">
        <v>11</v>
      </c>
      <c r="B46" s="8" t="str">
        <f>VLOOKUP(A46,Boys8th,2,FALSE)</f>
        <v>IHM8B2</v>
      </c>
      <c r="C46" s="10"/>
      <c r="D46" s="30"/>
      <c r="E46" s="10"/>
      <c r="F46" s="10"/>
      <c r="G46" s="3"/>
    </row>
    <row r="47" spans="1:7">
      <c r="B47" s="10" t="s">
        <v>801</v>
      </c>
      <c r="C47" s="36"/>
      <c r="D47" s="12"/>
      <c r="E47" s="12"/>
      <c r="F47" s="10"/>
      <c r="G47" s="3"/>
    </row>
    <row r="48" spans="1:7" ht="13.2">
      <c r="A48" s="2">
        <v>22</v>
      </c>
      <c r="B48" s="8" t="str">
        <f>VLOOKUP(A48,Boys8th,2,FALSE)</f>
        <v>OLA8B3</v>
      </c>
      <c r="C48" s="42"/>
      <c r="D48" s="38"/>
      <c r="E48" s="12"/>
      <c r="F48" s="10"/>
      <c r="G48" s="3"/>
    </row>
    <row r="49" spans="1:7" ht="13.2">
      <c r="C49" s="43"/>
      <c r="D49" s="38"/>
      <c r="E49" s="12"/>
      <c r="F49" s="10"/>
      <c r="G49" s="3"/>
    </row>
    <row r="50" spans="1:7" ht="13.2">
      <c r="A50"/>
      <c r="B50"/>
      <c r="C50" s="10"/>
      <c r="D50" s="10" t="s">
        <v>842</v>
      </c>
      <c r="E50" s="32"/>
      <c r="F50" s="10"/>
      <c r="G50" s="3"/>
    </row>
    <row r="51" spans="1:7" ht="13.2">
      <c r="A51"/>
      <c r="B51">
        <v>3</v>
      </c>
      <c r="C51" s="4" t="str">
        <f>VLOOKUP(B51,Boys8th,2,FALSE)</f>
        <v>SPC8B2</v>
      </c>
      <c r="E51" s="12"/>
      <c r="F51" s="12"/>
      <c r="G51" s="3"/>
    </row>
    <row r="52" spans="1:7" ht="13.2">
      <c r="A52"/>
      <c r="B52"/>
      <c r="C52" s="39"/>
      <c r="E52" s="12"/>
      <c r="F52" s="12"/>
      <c r="G52" s="3"/>
    </row>
    <row r="53" spans="1:7">
      <c r="C53" s="14" t="s">
        <v>769</v>
      </c>
      <c r="E53" s="12"/>
      <c r="F53" s="12"/>
      <c r="G53" s="3"/>
    </row>
    <row r="54" spans="1:7">
      <c r="A54" s="2">
        <v>14</v>
      </c>
      <c r="B54" s="8" t="str">
        <f>VLOOKUP(A54,Boys8th,2,FALSE)</f>
        <v>OLA8B2</v>
      </c>
      <c r="C54" s="14"/>
      <c r="D54" s="45"/>
      <c r="E54" s="12"/>
      <c r="F54" s="12"/>
      <c r="G54" s="3"/>
    </row>
    <row r="55" spans="1:7">
      <c r="B55" s="10" t="s">
        <v>802</v>
      </c>
      <c r="C55" s="36"/>
      <c r="D55" s="12"/>
      <c r="E55" s="10"/>
      <c r="F55" s="12"/>
      <c r="G55" s="3"/>
    </row>
    <row r="56" spans="1:7" ht="13.2">
      <c r="A56" s="2">
        <v>19</v>
      </c>
      <c r="B56" s="8" t="str">
        <f>VLOOKUP(A56,Boys8th,2,FALSE)</f>
        <v>BRG8B2</v>
      </c>
      <c r="C56" s="42"/>
      <c r="D56" s="38"/>
      <c r="E56" s="10"/>
      <c r="F56" s="12"/>
      <c r="G56" s="3"/>
    </row>
    <row r="57" spans="1:7" ht="13.2">
      <c r="A57" s="5"/>
      <c r="B57" s="5"/>
      <c r="C57" s="43"/>
      <c r="D57" s="38"/>
      <c r="E57" s="10"/>
      <c r="F57" s="12"/>
      <c r="G57" s="3"/>
    </row>
    <row r="58" spans="1:7" ht="13.2">
      <c r="A58"/>
      <c r="B58"/>
      <c r="C58" s="38"/>
      <c r="E58" s="10" t="s">
        <v>777</v>
      </c>
      <c r="F58" s="34"/>
      <c r="G58" s="3"/>
    </row>
    <row r="59" spans="1:7" ht="13.2">
      <c r="A59"/>
      <c r="B59">
        <v>7</v>
      </c>
      <c r="C59" s="4" t="str">
        <f>VLOOKUP(B59,Boys8th,2,FALSE)</f>
        <v>SJN8B2</v>
      </c>
      <c r="E59" s="10"/>
      <c r="F59" s="12"/>
    </row>
    <row r="60" spans="1:7" ht="13.2">
      <c r="A60"/>
      <c r="B60"/>
      <c r="C60" s="46"/>
      <c r="E60" s="10"/>
      <c r="F60" s="12"/>
    </row>
    <row r="61" spans="1:7">
      <c r="A61" s="5"/>
      <c r="B61" s="5"/>
      <c r="C61" s="14" t="s">
        <v>768</v>
      </c>
      <c r="E61" s="10"/>
      <c r="F61" s="12"/>
    </row>
    <row r="62" spans="1:7">
      <c r="A62" s="2">
        <v>10</v>
      </c>
      <c r="B62" s="8" t="str">
        <f>VLOOKUP(A62,Boys8th,2,FALSE)</f>
        <v>BRG8B1</v>
      </c>
      <c r="C62" s="10"/>
      <c r="D62" s="30"/>
      <c r="E62" s="10"/>
      <c r="F62" s="12"/>
    </row>
    <row r="63" spans="1:7">
      <c r="B63" s="10" t="s">
        <v>803</v>
      </c>
      <c r="C63" s="36"/>
      <c r="D63" s="12"/>
      <c r="E63" s="12"/>
      <c r="F63" s="12"/>
    </row>
    <row r="64" spans="1:7" ht="13.2">
      <c r="A64" s="2">
        <v>23</v>
      </c>
      <c r="B64" s="8" t="str">
        <f>VLOOKUP(A64,Boys8th,2,FALSE)</f>
        <v>SCS8B1</v>
      </c>
      <c r="C64" s="42"/>
      <c r="D64" s="38"/>
      <c r="E64" s="12"/>
      <c r="F64" s="12"/>
    </row>
    <row r="65" spans="1:6" ht="13.2">
      <c r="C65" s="43"/>
      <c r="D65" s="38"/>
      <c r="E65" s="12"/>
      <c r="F65" s="12"/>
    </row>
    <row r="66" spans="1:6">
      <c r="C66" s="10"/>
      <c r="D66" s="10" t="s">
        <v>843</v>
      </c>
      <c r="E66" s="32"/>
      <c r="F66" s="12"/>
    </row>
    <row r="67" spans="1:6">
      <c r="B67" s="2">
        <v>2</v>
      </c>
      <c r="C67" s="4" t="str">
        <f>VLOOKUP(B67,Boys8th,2,FALSE)</f>
        <v>JUD8B1</v>
      </c>
      <c r="E67" s="12"/>
      <c r="F67" s="10"/>
    </row>
    <row r="68" spans="1:6">
      <c r="C68" s="39"/>
      <c r="E68" s="12"/>
      <c r="F68" s="10"/>
    </row>
    <row r="69" spans="1:6">
      <c r="C69" s="14" t="s">
        <v>833</v>
      </c>
      <c r="E69" s="12"/>
      <c r="F69" s="10"/>
    </row>
    <row r="70" spans="1:6">
      <c r="A70" s="2">
        <v>15</v>
      </c>
      <c r="B70" s="8" t="str">
        <f>VLOOKUP(A70,Boys8th,2,FALSE)</f>
        <v>JOE8B1</v>
      </c>
      <c r="C70" s="10"/>
      <c r="D70" s="33"/>
      <c r="E70" s="12"/>
      <c r="F70" s="10"/>
    </row>
    <row r="71" spans="1:6">
      <c r="B71" s="10" t="s">
        <v>804</v>
      </c>
      <c r="C71" s="36"/>
      <c r="D71" s="12"/>
      <c r="E71" s="10"/>
      <c r="F71" s="10"/>
    </row>
    <row r="72" spans="1:6">
      <c r="A72" s="2">
        <v>18</v>
      </c>
      <c r="B72" s="8" t="str">
        <f>VLOOKUP(A72,Boys8th,2,FALSE)</f>
        <v>OLA8B1</v>
      </c>
      <c r="C72" s="12"/>
      <c r="E72" s="10"/>
      <c r="F72" s="10"/>
    </row>
  </sheetData>
  <mergeCells count="7">
    <mergeCell ref="F8:F9"/>
    <mergeCell ref="C3:G3"/>
    <mergeCell ref="C5:G6"/>
    <mergeCell ref="B8:B9"/>
    <mergeCell ref="C8:C9"/>
    <mergeCell ref="D8:D9"/>
    <mergeCell ref="E8:E9"/>
  </mergeCells>
  <phoneticPr fontId="0" type="noConversion"/>
  <pageMargins left="0.75" right="0.75" top="1" bottom="1" header="0.5" footer="0.5"/>
  <pageSetup scale="53"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3:G40"/>
  <sheetViews>
    <sheetView topLeftCell="A4" zoomScale="90" zoomScaleNormal="90" zoomScaleSheetLayoutView="80" workbookViewId="0">
      <selection activeCell="A7" sqref="A7"/>
    </sheetView>
  </sheetViews>
  <sheetFormatPr defaultColWidth="9.109375" defaultRowHeight="11.4"/>
  <cols>
    <col min="1" max="1" width="9.109375" style="2"/>
    <col min="2" max="2" width="28.5546875" style="2" bestFit="1" customWidth="1"/>
    <col min="3" max="6" width="28.5546875" style="10" customWidth="1"/>
    <col min="7" max="7" width="28.44140625" style="2" customWidth="1"/>
    <col min="8" max="16384" width="9.109375" style="2"/>
  </cols>
  <sheetData>
    <row r="3" spans="1:7" ht="30">
      <c r="C3" s="62" t="s">
        <v>106</v>
      </c>
      <c r="D3" s="63"/>
      <c r="E3" s="63"/>
      <c r="F3" s="64"/>
      <c r="G3" s="13"/>
    </row>
    <row r="5" spans="1:7" s="1" customFormat="1" ht="12">
      <c r="A5" s="1" t="str">
        <f>'8B Bracket'!A5</f>
        <v>2012-2013 Tournament</v>
      </c>
      <c r="C5" s="65" t="str">
        <f>CONCATENATE("Tournament Co-Hosts:  ",RIGHT(Overview!B16,SUM(LEN(Overview!B16)-SUM(FIND("-",Overview!B16)+1))))</f>
        <v>Tournament Co-Hosts:  St. Jude and St. Thomas More</v>
      </c>
      <c r="D5" s="66"/>
      <c r="E5" s="66"/>
      <c r="F5" s="67"/>
    </row>
    <row r="6" spans="1:7" s="1" customFormat="1" ht="12">
      <c r="A6" s="1" t="str">
        <f>'8B Bracket'!A6</f>
        <v>Jan 31 - Feb 9, 2013</v>
      </c>
      <c r="C6" s="68"/>
      <c r="D6" s="69"/>
      <c r="E6" s="69"/>
      <c r="F6" s="70"/>
    </row>
    <row r="7" spans="1:7" s="1" customFormat="1" ht="12">
      <c r="C7" s="31"/>
      <c r="D7" s="31"/>
      <c r="E7" s="31"/>
      <c r="F7" s="31"/>
    </row>
    <row r="8" spans="1:7" s="1" customFormat="1" ht="12">
      <c r="B8" s="72" t="s">
        <v>95</v>
      </c>
      <c r="C8" s="73" t="s">
        <v>114</v>
      </c>
      <c r="D8" s="74" t="s">
        <v>96</v>
      </c>
      <c r="E8" s="61" t="s">
        <v>97</v>
      </c>
      <c r="F8" s="31"/>
    </row>
    <row r="9" spans="1:7" s="1" customFormat="1" ht="12">
      <c r="B9" s="72"/>
      <c r="C9" s="73"/>
      <c r="D9" s="74"/>
      <c r="E9" s="61"/>
      <c r="F9" s="31"/>
    </row>
    <row r="12" spans="1:7">
      <c r="B12" s="2">
        <v>1</v>
      </c>
      <c r="C12" s="37" t="str">
        <f>VLOOKUP(B12,Girls8th,2,FALSE)</f>
        <v>JOE8G1</v>
      </c>
    </row>
    <row r="13" spans="1:7">
      <c r="C13" s="38"/>
      <c r="D13" s="12"/>
    </row>
    <row r="14" spans="1:7">
      <c r="B14" s="5"/>
      <c r="C14" s="10" t="s">
        <v>835</v>
      </c>
      <c r="D14" s="32"/>
    </row>
    <row r="15" spans="1:7">
      <c r="A15" s="2">
        <v>8</v>
      </c>
      <c r="B15" s="4" t="str">
        <f>VLOOKUP(A15,Girls8th,2,FALSE)</f>
        <v>SJN8G1</v>
      </c>
      <c r="D15" s="12"/>
      <c r="E15" s="12"/>
    </row>
    <row r="16" spans="1:7">
      <c r="B16" s="10" t="s">
        <v>834</v>
      </c>
      <c r="C16" s="33"/>
      <c r="D16" s="12"/>
      <c r="E16" s="12"/>
    </row>
    <row r="17" spans="1:6">
      <c r="A17" s="2">
        <v>9</v>
      </c>
      <c r="B17" s="4" t="str">
        <f>VLOOKUP(A17,Girls8th,2,FALSE)</f>
        <v>SPC8G1</v>
      </c>
      <c r="C17" s="12"/>
      <c r="E17" s="12"/>
    </row>
    <row r="18" spans="1:6">
      <c r="D18" s="10" t="s">
        <v>838</v>
      </c>
      <c r="E18" s="34"/>
    </row>
    <row r="19" spans="1:6">
      <c r="E19" s="12"/>
      <c r="F19" s="12"/>
    </row>
    <row r="20" spans="1:6" ht="13.2">
      <c r="A20"/>
      <c r="B20" s="5">
        <v>5</v>
      </c>
      <c r="C20" s="37" t="str">
        <f>VLOOKUP(B20,Girls8th,2,FALSE)</f>
        <v>JUD8G1</v>
      </c>
      <c r="E20" s="12"/>
      <c r="F20" s="12"/>
    </row>
    <row r="21" spans="1:6" ht="13.2">
      <c r="A21"/>
      <c r="B21" s="5"/>
      <c r="C21" s="38"/>
      <c r="D21" s="12"/>
      <c r="E21" s="12"/>
      <c r="F21" s="12"/>
    </row>
    <row r="22" spans="1:6">
      <c r="C22" s="10" t="s">
        <v>837</v>
      </c>
      <c r="D22" s="32"/>
      <c r="E22" s="12"/>
      <c r="F22" s="12"/>
    </row>
    <row r="23" spans="1:6">
      <c r="D23" s="12"/>
      <c r="F23" s="12"/>
    </row>
    <row r="24" spans="1:6" ht="13.2">
      <c r="A24"/>
      <c r="B24" s="5">
        <v>4</v>
      </c>
      <c r="C24" s="37" t="str">
        <f>VLOOKUP(B24,Girls8th,2,FALSE)</f>
        <v>STM8G1</v>
      </c>
      <c r="D24" s="12"/>
      <c r="F24" s="12"/>
    </row>
    <row r="25" spans="1:6" ht="13.2">
      <c r="A25"/>
      <c r="B25" s="5"/>
      <c r="C25" s="38"/>
      <c r="F25" s="12"/>
    </row>
    <row r="26" spans="1:6" ht="13.2">
      <c r="A26"/>
      <c r="E26" s="10" t="s">
        <v>791</v>
      </c>
      <c r="F26" s="35"/>
    </row>
    <row r="27" spans="1:6">
      <c r="A27" s="2">
        <v>6</v>
      </c>
      <c r="B27" s="4" t="str">
        <f>VLOOKUP(A27,Girls8th,2,FALSE)</f>
        <v>BRG8G1</v>
      </c>
      <c r="F27" s="9" t="s">
        <v>99</v>
      </c>
    </row>
    <row r="28" spans="1:6">
      <c r="B28" s="10" t="s">
        <v>746</v>
      </c>
      <c r="C28" s="30"/>
      <c r="F28" s="12"/>
    </row>
    <row r="29" spans="1:6">
      <c r="A29" s="2">
        <v>11</v>
      </c>
      <c r="B29" s="4" t="str">
        <f>VLOOKUP(A29,Girls8th,2,FALSE)</f>
        <v>CTK8G1</v>
      </c>
      <c r="C29" s="12"/>
      <c r="D29" s="12"/>
      <c r="F29" s="12"/>
    </row>
    <row r="30" spans="1:6">
      <c r="C30" s="10" t="s">
        <v>776</v>
      </c>
      <c r="D30" s="32"/>
      <c r="F30" s="12"/>
    </row>
    <row r="31" spans="1:6">
      <c r="D31" s="12"/>
      <c r="E31" s="12"/>
      <c r="F31" s="12"/>
    </row>
    <row r="32" spans="1:6" ht="13.2">
      <c r="A32"/>
      <c r="B32" s="5">
        <v>3</v>
      </c>
      <c r="C32" s="37" t="str">
        <f>VLOOKUP(B32,Girls8th,2,FALSE)</f>
        <v>NDA8G1</v>
      </c>
      <c r="D32" s="12"/>
      <c r="E32" s="12"/>
      <c r="F32" s="12"/>
    </row>
    <row r="33" spans="1:6" ht="13.2">
      <c r="A33"/>
      <c r="B33" s="5"/>
      <c r="C33" s="38"/>
      <c r="E33" s="12"/>
      <c r="F33" s="12"/>
    </row>
    <row r="34" spans="1:6" ht="13.2">
      <c r="A34"/>
      <c r="D34" s="10" t="s">
        <v>770</v>
      </c>
      <c r="E34" s="34"/>
      <c r="F34" s="12"/>
    </row>
    <row r="35" spans="1:6">
      <c r="E35" s="12"/>
    </row>
    <row r="36" spans="1:6">
      <c r="B36" s="2">
        <v>7</v>
      </c>
      <c r="C36" s="51" t="str">
        <f>VLOOKUP(B36,Girls8th,2,FALSE)</f>
        <v>OLA8G2</v>
      </c>
      <c r="E36" s="12"/>
    </row>
    <row r="37" spans="1:6">
      <c r="B37" s="5"/>
      <c r="C37" s="38"/>
      <c r="D37" s="12"/>
      <c r="E37" s="12"/>
    </row>
    <row r="38" spans="1:6">
      <c r="C38" s="10" t="s">
        <v>836</v>
      </c>
      <c r="D38" s="32"/>
      <c r="E38" s="12"/>
    </row>
    <row r="39" spans="1:6">
      <c r="D39" s="12"/>
    </row>
    <row r="40" spans="1:6">
      <c r="B40" s="5">
        <v>2</v>
      </c>
      <c r="C40" s="51" t="str">
        <f>VLOOKUP(B40,Girls8th,2,FALSE)</f>
        <v>IHM8G1</v>
      </c>
      <c r="D40" s="12"/>
    </row>
  </sheetData>
  <mergeCells count="6">
    <mergeCell ref="C3:F3"/>
    <mergeCell ref="C5:F6"/>
    <mergeCell ref="B8:B9"/>
    <mergeCell ref="C8:C9"/>
    <mergeCell ref="D8:D9"/>
    <mergeCell ref="E8:E9"/>
  </mergeCells>
  <phoneticPr fontId="0" type="noConversion"/>
  <pageMargins left="0.75" right="0.75" top="1" bottom="1" header="0.5" footer="0.5"/>
  <pageSetup scale="80"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sheetPr>
    <pageSetUpPr fitToPage="1"/>
  </sheetPr>
  <dimension ref="A2:G72"/>
  <sheetViews>
    <sheetView zoomScale="90" zoomScaleNormal="90" zoomScaleSheetLayoutView="80" workbookViewId="0">
      <selection activeCell="A7" sqref="A7"/>
    </sheetView>
  </sheetViews>
  <sheetFormatPr defaultColWidth="9.109375" defaultRowHeight="11.4"/>
  <cols>
    <col min="1" max="1" width="9" style="2" customWidth="1"/>
    <col min="2" max="2" width="28.5546875" style="2" customWidth="1"/>
    <col min="3" max="6" width="28.5546875" style="10" customWidth="1"/>
    <col min="7" max="7" width="28.5546875" style="2" customWidth="1"/>
    <col min="8" max="16384" width="9.109375" style="2"/>
  </cols>
  <sheetData>
    <row r="2" spans="1:7" ht="12">
      <c r="G2" s="1"/>
    </row>
    <row r="3" spans="1:7" ht="30">
      <c r="C3" s="62" t="s">
        <v>105</v>
      </c>
      <c r="D3" s="63"/>
      <c r="E3" s="63"/>
      <c r="F3" s="63"/>
      <c r="G3" s="64"/>
    </row>
    <row r="4" spans="1:7" ht="12">
      <c r="G4" s="1"/>
    </row>
    <row r="5" spans="1:7" s="1" customFormat="1" ht="12" customHeight="1">
      <c r="A5" s="1" t="str">
        <f>'8B Bracket'!A5</f>
        <v>2012-2013 Tournament</v>
      </c>
      <c r="C5" s="65" t="str">
        <f>CONCATENATE("Tournament Co-Hosts:  ",RIGHT(Overview!B14,SUM(LEN(Overview!B14)-SUM(FIND("-",Overview!B14)+1))))</f>
        <v>Tournament Co-Hosts:  Immaculate Heart of Mary and St. Brigid</v>
      </c>
      <c r="D5" s="66"/>
      <c r="E5" s="66"/>
      <c r="F5" s="66"/>
      <c r="G5" s="67"/>
    </row>
    <row r="6" spans="1:7" s="1" customFormat="1" ht="12" customHeight="1">
      <c r="A6" s="1" t="str">
        <f>'8B Bracket'!A6</f>
        <v>Jan 31 - Feb 9, 2013</v>
      </c>
      <c r="C6" s="68"/>
      <c r="D6" s="69"/>
      <c r="E6" s="69"/>
      <c r="F6" s="69"/>
      <c r="G6" s="70"/>
    </row>
    <row r="7" spans="1:7" s="1" customFormat="1" ht="12">
      <c r="C7" s="31"/>
      <c r="D7" s="31"/>
      <c r="E7" s="31"/>
      <c r="F7" s="31"/>
    </row>
    <row r="8" spans="1:7" s="1" customFormat="1" ht="12">
      <c r="B8" s="71" t="s">
        <v>98</v>
      </c>
      <c r="C8" s="72" t="s">
        <v>95</v>
      </c>
      <c r="D8" s="73" t="s">
        <v>114</v>
      </c>
      <c r="E8" s="74" t="s">
        <v>96</v>
      </c>
      <c r="F8" s="61" t="s">
        <v>97</v>
      </c>
    </row>
    <row r="9" spans="1:7" s="1" customFormat="1" ht="12">
      <c r="B9" s="71"/>
      <c r="C9" s="72"/>
      <c r="D9" s="73"/>
      <c r="E9" s="74"/>
      <c r="F9" s="61"/>
    </row>
    <row r="11" spans="1:7">
      <c r="B11" s="2">
        <v>1</v>
      </c>
      <c r="C11" s="4" t="str">
        <f>VLOOKUP(B11,Boys7th,2,FALSE)</f>
        <v>JUD7B2</v>
      </c>
    </row>
    <row r="12" spans="1:7">
      <c r="C12" s="39"/>
    </row>
    <row r="13" spans="1:7">
      <c r="C13" s="10" t="s">
        <v>765</v>
      </c>
      <c r="D13" s="30"/>
    </row>
    <row r="14" spans="1:7">
      <c r="A14" s="2">
        <v>16</v>
      </c>
      <c r="B14" s="8" t="str">
        <f>VLOOKUP(A14,Boys7th,2,FALSE)</f>
        <v>SPC7B1</v>
      </c>
      <c r="D14" s="40"/>
    </row>
    <row r="15" spans="1:7">
      <c r="B15" s="10" t="s">
        <v>824</v>
      </c>
      <c r="C15" s="41"/>
      <c r="D15" s="12"/>
      <c r="E15" s="12"/>
    </row>
    <row r="16" spans="1:7" ht="13.2">
      <c r="A16" s="2">
        <v>17</v>
      </c>
      <c r="B16" s="8" t="str">
        <f>VLOOKUP(A16,Boys7th,2,FALSE)</f>
        <v>SJN7B2</v>
      </c>
      <c r="C16" s="42"/>
      <c r="D16" s="38"/>
      <c r="E16" s="12"/>
    </row>
    <row r="17" spans="1:7" ht="13.2">
      <c r="C17" s="43"/>
      <c r="D17" s="10" t="s">
        <v>844</v>
      </c>
      <c r="E17" s="32"/>
    </row>
    <row r="18" spans="1:7" ht="13.2">
      <c r="A18"/>
      <c r="B18"/>
      <c r="C18" s="38"/>
      <c r="D18" s="14"/>
      <c r="E18" s="40"/>
    </row>
    <row r="19" spans="1:7" ht="13.2">
      <c r="A19"/>
      <c r="B19">
        <v>8</v>
      </c>
      <c r="C19" s="4" t="str">
        <f>VLOOKUP(B19,Boys7th,2,FALSE)</f>
        <v>STM7B1</v>
      </c>
      <c r="E19" s="12"/>
      <c r="F19" s="12"/>
    </row>
    <row r="20" spans="1:7" ht="13.2">
      <c r="A20"/>
      <c r="B20"/>
      <c r="C20" s="39"/>
      <c r="E20" s="12"/>
      <c r="F20" s="12"/>
    </row>
    <row r="21" spans="1:7">
      <c r="C21" s="10" t="s">
        <v>756</v>
      </c>
      <c r="D21" s="33"/>
      <c r="E21" s="12"/>
      <c r="F21" s="12"/>
    </row>
    <row r="22" spans="1:7" ht="13.2">
      <c r="A22"/>
      <c r="B22"/>
      <c r="D22" s="12"/>
      <c r="E22" s="38"/>
      <c r="F22" s="12"/>
    </row>
    <row r="23" spans="1:7" ht="13.2">
      <c r="A23"/>
      <c r="B23">
        <v>9</v>
      </c>
      <c r="C23" s="4" t="str">
        <f>VLOOKUP(B23,Boys7th,2,FALSE)</f>
        <v>JUD7B3</v>
      </c>
      <c r="D23" s="12"/>
      <c r="F23" s="12"/>
    </row>
    <row r="24" spans="1:7" ht="13.2">
      <c r="A24"/>
      <c r="B24"/>
      <c r="C24" s="43"/>
      <c r="D24" s="38"/>
      <c r="F24" s="12"/>
    </row>
    <row r="25" spans="1:7" ht="13.2">
      <c r="C25" s="43"/>
      <c r="D25" s="38"/>
      <c r="E25" s="10" t="s">
        <v>784</v>
      </c>
      <c r="F25" s="34"/>
    </row>
    <row r="26" spans="1:7" ht="13.2">
      <c r="A26"/>
      <c r="B26"/>
      <c r="E26" s="14"/>
      <c r="F26" s="40"/>
    </row>
    <row r="27" spans="1:7" ht="13.2">
      <c r="A27"/>
      <c r="B27">
        <v>5</v>
      </c>
      <c r="C27" s="4" t="str">
        <f>VLOOKUP(B27,Boys7th,2,FALSE)</f>
        <v>BRG7B2</v>
      </c>
      <c r="F27" s="12"/>
      <c r="G27" s="3"/>
    </row>
    <row r="28" spans="1:7" ht="13.2">
      <c r="A28"/>
      <c r="B28"/>
      <c r="C28" s="14"/>
      <c r="F28" s="12"/>
      <c r="G28" s="3"/>
    </row>
    <row r="29" spans="1:7">
      <c r="C29" s="10" t="s">
        <v>758</v>
      </c>
      <c r="D29" s="30"/>
      <c r="F29" s="12"/>
      <c r="G29" s="3"/>
    </row>
    <row r="30" spans="1:7">
      <c r="A30" s="2">
        <v>12</v>
      </c>
      <c r="B30" s="8" t="str">
        <f>VLOOKUP(A30,Boys7th,2,FALSE)</f>
        <v>JOE7B1</v>
      </c>
      <c r="C30" s="14"/>
      <c r="D30" s="40"/>
      <c r="F30" s="12"/>
      <c r="G30" s="3"/>
    </row>
    <row r="31" spans="1:7">
      <c r="B31" s="10" t="s">
        <v>828</v>
      </c>
      <c r="C31" s="36"/>
      <c r="D31" s="12"/>
      <c r="E31" s="12"/>
      <c r="F31" s="12"/>
      <c r="G31" s="3"/>
    </row>
    <row r="32" spans="1:7" ht="13.2">
      <c r="A32" s="2">
        <v>21</v>
      </c>
      <c r="B32" s="8" t="str">
        <f>VLOOKUP(A32,Boys7th,2,FALSE)</f>
        <v>SCS7B1</v>
      </c>
      <c r="C32" s="42"/>
      <c r="D32" s="38"/>
      <c r="E32" s="12"/>
      <c r="F32" s="12"/>
      <c r="G32" s="3"/>
    </row>
    <row r="33" spans="1:7" ht="13.2">
      <c r="C33" s="43"/>
      <c r="D33" s="10" t="s">
        <v>845</v>
      </c>
      <c r="E33" s="32"/>
      <c r="F33" s="12"/>
      <c r="G33" s="3"/>
    </row>
    <row r="34" spans="1:7" ht="13.2">
      <c r="A34"/>
      <c r="B34"/>
      <c r="D34" s="14"/>
      <c r="E34" s="9"/>
      <c r="F34" s="38"/>
      <c r="G34" s="3"/>
    </row>
    <row r="35" spans="1:7" ht="13.2">
      <c r="A35"/>
      <c r="B35">
        <v>4</v>
      </c>
      <c r="C35" s="4" t="str">
        <f>VLOOKUP(B35,Boys7th,2,FALSE)</f>
        <v>BRG7B1</v>
      </c>
      <c r="E35" s="12"/>
      <c r="G35" s="3"/>
    </row>
    <row r="36" spans="1:7" ht="13.2">
      <c r="A36"/>
      <c r="B36"/>
      <c r="C36" s="39"/>
      <c r="E36" s="12"/>
      <c r="G36" s="3"/>
    </row>
    <row r="37" spans="1:7">
      <c r="C37" s="10" t="s">
        <v>760</v>
      </c>
      <c r="D37" s="33"/>
      <c r="E37" s="12"/>
      <c r="G37" s="3"/>
    </row>
    <row r="38" spans="1:7">
      <c r="A38" s="2">
        <v>13</v>
      </c>
      <c r="B38" s="8" t="str">
        <f>VLOOKUP(A38,Boys7th,2,FALSE)</f>
        <v>OLA7B2</v>
      </c>
      <c r="C38" s="14"/>
      <c r="D38" s="44"/>
      <c r="E38" s="38"/>
      <c r="G38" s="3"/>
    </row>
    <row r="39" spans="1:7">
      <c r="B39" s="10" t="s">
        <v>806</v>
      </c>
      <c r="C39" s="36"/>
      <c r="D39" s="12"/>
      <c r="G39" s="3"/>
    </row>
    <row r="40" spans="1:7" ht="13.2">
      <c r="A40" s="2">
        <v>20</v>
      </c>
      <c r="B40" s="8" t="str">
        <f>VLOOKUP(A40,Boys7th,2,FALSE)</f>
        <v>SPC7B2</v>
      </c>
      <c r="C40" s="42"/>
      <c r="D40" s="38"/>
      <c r="G40" s="3"/>
    </row>
    <row r="41" spans="1:7" ht="13.2">
      <c r="C41" s="43"/>
      <c r="D41" s="38"/>
      <c r="G41" s="3"/>
    </row>
    <row r="42" spans="1:7" ht="13.2">
      <c r="A42"/>
      <c r="B42"/>
      <c r="F42" s="10" t="s">
        <v>790</v>
      </c>
      <c r="G42" s="11"/>
    </row>
    <row r="43" spans="1:7" ht="13.2">
      <c r="A43"/>
      <c r="B43">
        <v>6</v>
      </c>
      <c r="C43" s="4" t="str">
        <f>VLOOKUP(B43,Boys7th,2,FALSE)</f>
        <v>STM7B2</v>
      </c>
      <c r="G43" s="9" t="s">
        <v>99</v>
      </c>
    </row>
    <row r="44" spans="1:7" ht="13.2">
      <c r="A44"/>
      <c r="B44"/>
      <c r="C44" s="39"/>
      <c r="G44" s="12"/>
    </row>
    <row r="45" spans="1:7">
      <c r="C45" s="14" t="s">
        <v>761</v>
      </c>
      <c r="G45" s="12"/>
    </row>
    <row r="46" spans="1:7">
      <c r="A46" s="2">
        <v>11</v>
      </c>
      <c r="B46" s="8" t="str">
        <f>VLOOKUP(A46,Boys7th,2,FALSE)</f>
        <v>OLA7B3</v>
      </c>
      <c r="D46" s="30"/>
      <c r="G46" s="3"/>
    </row>
    <row r="47" spans="1:7">
      <c r="B47" s="10" t="s">
        <v>807</v>
      </c>
      <c r="C47" s="36"/>
      <c r="D47" s="12"/>
      <c r="E47" s="12"/>
      <c r="G47" s="3"/>
    </row>
    <row r="48" spans="1:7" ht="13.2">
      <c r="A48" s="2">
        <v>22</v>
      </c>
      <c r="B48" s="8" t="str">
        <f>VLOOKUP(A48,Boys7th,2,FALSE)</f>
        <v>SJN7B1</v>
      </c>
      <c r="C48" s="42"/>
      <c r="D48" s="38"/>
      <c r="E48" s="12"/>
      <c r="G48" s="3"/>
    </row>
    <row r="49" spans="1:7" ht="13.2">
      <c r="C49" s="43"/>
      <c r="D49" s="38"/>
      <c r="E49" s="12"/>
      <c r="G49" s="3"/>
    </row>
    <row r="50" spans="1:7" ht="13.2">
      <c r="A50"/>
      <c r="B50"/>
      <c r="D50" s="10" t="s">
        <v>849</v>
      </c>
      <c r="E50" s="32"/>
      <c r="G50" s="3"/>
    </row>
    <row r="51" spans="1:7" ht="13.2">
      <c r="A51"/>
      <c r="B51">
        <v>3</v>
      </c>
      <c r="C51" s="4" t="str">
        <f>VLOOKUP(B51,Boys7th,2,FALSE)</f>
        <v>CTK7B2</v>
      </c>
      <c r="E51" s="12"/>
      <c r="F51" s="12"/>
      <c r="G51" s="3"/>
    </row>
    <row r="52" spans="1:7" ht="13.2">
      <c r="A52"/>
      <c r="B52"/>
      <c r="C52" s="39"/>
      <c r="E52" s="12"/>
      <c r="F52" s="12"/>
      <c r="G52" s="3"/>
    </row>
    <row r="53" spans="1:7">
      <c r="C53" s="14" t="s">
        <v>757</v>
      </c>
      <c r="E53" s="12"/>
      <c r="F53" s="12"/>
      <c r="G53" s="3"/>
    </row>
    <row r="54" spans="1:7">
      <c r="A54" s="2">
        <v>14</v>
      </c>
      <c r="B54" s="8" t="str">
        <f>VLOOKUP(A54,Boys7th,2,FALSE)</f>
        <v>SPC7B3</v>
      </c>
      <c r="C54" s="14"/>
      <c r="D54" s="45"/>
      <c r="E54" s="12"/>
      <c r="F54" s="12"/>
      <c r="G54" s="3"/>
    </row>
    <row r="55" spans="1:7">
      <c r="B55" s="10" t="s">
        <v>800</v>
      </c>
      <c r="C55" s="36"/>
      <c r="D55" s="12"/>
      <c r="F55" s="12"/>
      <c r="G55" s="3"/>
    </row>
    <row r="56" spans="1:7" ht="13.2">
      <c r="A56" s="2">
        <v>19</v>
      </c>
      <c r="B56" s="8" t="str">
        <f>VLOOKUP(A56,Boys7th,2,FALSE)</f>
        <v>TRN7B1</v>
      </c>
      <c r="C56" s="42"/>
      <c r="D56" s="38"/>
      <c r="F56" s="12"/>
      <c r="G56" s="3"/>
    </row>
    <row r="57" spans="1:7" ht="13.2">
      <c r="A57" s="5"/>
      <c r="B57" s="5"/>
      <c r="C57" s="43"/>
      <c r="D57" s="38"/>
      <c r="F57" s="12"/>
      <c r="G57" s="3"/>
    </row>
    <row r="58" spans="1:7" ht="13.2">
      <c r="A58"/>
      <c r="B58"/>
      <c r="C58" s="38"/>
      <c r="E58" s="10" t="s">
        <v>783</v>
      </c>
      <c r="F58" s="34"/>
      <c r="G58" s="3"/>
    </row>
    <row r="59" spans="1:7" ht="13.2">
      <c r="A59"/>
      <c r="B59">
        <v>7</v>
      </c>
      <c r="C59" s="4" t="str">
        <f>VLOOKUP(B59,Boys7th,2,FALSE)</f>
        <v>NDA7B1</v>
      </c>
      <c r="F59" s="12"/>
    </row>
    <row r="60" spans="1:7" ht="13.2">
      <c r="A60"/>
      <c r="B60"/>
      <c r="C60" s="46"/>
      <c r="F60" s="12"/>
    </row>
    <row r="61" spans="1:7">
      <c r="A61" s="5"/>
      <c r="B61" s="5"/>
      <c r="C61" s="14" t="s">
        <v>764</v>
      </c>
      <c r="F61" s="12"/>
    </row>
    <row r="62" spans="1:7" ht="13.2">
      <c r="A62"/>
      <c r="B62"/>
      <c r="D62" s="30"/>
      <c r="F62" s="12"/>
    </row>
    <row r="63" spans="1:7" ht="13.2">
      <c r="A63"/>
      <c r="B63" s="49">
        <v>10</v>
      </c>
      <c r="C63" s="4" t="str">
        <f>VLOOKUP(B63,Boys7th,2,FALSE)</f>
        <v>JUD7B1</v>
      </c>
      <c r="D63" s="12"/>
      <c r="E63" s="12"/>
      <c r="F63" s="12"/>
    </row>
    <row r="64" spans="1:7" ht="13.2">
      <c r="A64"/>
      <c r="B64" s="49"/>
      <c r="C64" s="48"/>
      <c r="D64" s="38"/>
      <c r="E64" s="12"/>
      <c r="F64" s="12"/>
    </row>
    <row r="65" spans="1:6" ht="13.2">
      <c r="C65" s="43"/>
      <c r="D65" s="38"/>
      <c r="E65" s="12"/>
      <c r="F65" s="12"/>
    </row>
    <row r="66" spans="1:6">
      <c r="D66" s="10" t="s">
        <v>850</v>
      </c>
      <c r="E66" s="32"/>
      <c r="F66" s="12"/>
    </row>
    <row r="67" spans="1:6">
      <c r="B67" s="2">
        <v>2</v>
      </c>
      <c r="C67" s="4" t="str">
        <f>VLOOKUP(B67,Boys7th,2,FALSE)</f>
        <v>CTK7B1</v>
      </c>
      <c r="E67" s="12"/>
    </row>
    <row r="68" spans="1:6">
      <c r="C68" s="39"/>
      <c r="E68" s="12"/>
    </row>
    <row r="69" spans="1:6">
      <c r="C69" s="14" t="s">
        <v>762</v>
      </c>
      <c r="E69" s="12"/>
    </row>
    <row r="70" spans="1:6">
      <c r="A70" s="2">
        <v>15</v>
      </c>
      <c r="B70" s="8" t="str">
        <f>VLOOKUP(A70,Boys7th,2,FALSE)</f>
        <v>OLA7B1</v>
      </c>
      <c r="D70" s="33"/>
      <c r="E70" s="12"/>
    </row>
    <row r="71" spans="1:6">
      <c r="B71" s="10" t="s">
        <v>808</v>
      </c>
      <c r="C71" s="36"/>
      <c r="D71" s="12"/>
    </row>
    <row r="72" spans="1:6">
      <c r="A72" s="2">
        <v>18</v>
      </c>
      <c r="B72" s="8" t="str">
        <f>VLOOKUP(A72,Boys7th,2,FALSE)</f>
        <v>IHM7B1</v>
      </c>
      <c r="C72" s="12"/>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3"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sheetPr>
    <pageSetUpPr fitToPage="1"/>
  </sheetPr>
  <dimension ref="A3:G41"/>
  <sheetViews>
    <sheetView topLeftCell="A4" zoomScale="90" zoomScaleNormal="90" zoomScaleSheetLayoutView="80" workbookViewId="0">
      <selection activeCell="A7" sqref="A7"/>
    </sheetView>
  </sheetViews>
  <sheetFormatPr defaultColWidth="9.109375" defaultRowHeight="11.4"/>
  <cols>
    <col min="1" max="1" width="9.109375" style="2"/>
    <col min="2" max="2" width="28.5546875" style="2" customWidth="1"/>
    <col min="3" max="5" width="28.5546875" style="10" customWidth="1"/>
    <col min="6" max="6" width="28.5546875" style="2" customWidth="1"/>
    <col min="7" max="7" width="28.44140625" style="2" customWidth="1"/>
    <col min="8" max="16384" width="9.109375" style="2"/>
  </cols>
  <sheetData>
    <row r="3" spans="1:7" ht="30">
      <c r="C3" s="62" t="s">
        <v>104</v>
      </c>
      <c r="D3" s="63"/>
      <c r="E3" s="63"/>
      <c r="F3" s="63"/>
      <c r="G3" s="64"/>
    </row>
    <row r="5" spans="1:7" s="1" customFormat="1" ht="12" customHeight="1">
      <c r="A5" s="1" t="str">
        <f>'8B Bracket'!A5</f>
        <v>2012-2013 Tournament</v>
      </c>
      <c r="C5" s="65" t="str">
        <f>CONCATENATE("Tournament Co-Hosts:  ",RIGHT(Overview!B14,SUM(LEN(Overview!B14)-SUM(FIND("-",Overview!B14)+1))))</f>
        <v>Tournament Co-Hosts:  Immaculate Heart of Mary and St. Brigid</v>
      </c>
      <c r="D5" s="66"/>
      <c r="E5" s="66"/>
      <c r="F5" s="66"/>
      <c r="G5" s="67"/>
    </row>
    <row r="6" spans="1:7" s="1" customFormat="1" ht="12" customHeight="1">
      <c r="A6" s="1" t="str">
        <f>'8B Bracket'!A6</f>
        <v>Jan 31 - Feb 9, 2013</v>
      </c>
      <c r="C6" s="68"/>
      <c r="D6" s="69"/>
      <c r="E6" s="69"/>
      <c r="F6" s="69"/>
      <c r="G6" s="70"/>
    </row>
    <row r="7" spans="1:7" s="1" customFormat="1" ht="12">
      <c r="C7" s="31"/>
      <c r="D7" s="31"/>
      <c r="E7" s="31"/>
    </row>
    <row r="8" spans="1:7" s="1" customFormat="1" ht="12">
      <c r="B8" s="72" t="s">
        <v>95</v>
      </c>
      <c r="C8" s="73" t="s">
        <v>114</v>
      </c>
      <c r="D8" s="74" t="s">
        <v>96</v>
      </c>
      <c r="E8" s="61" t="s">
        <v>97</v>
      </c>
      <c r="F8" s="31"/>
    </row>
    <row r="9" spans="1:7" s="1" customFormat="1" ht="12">
      <c r="B9" s="72"/>
      <c r="C9" s="73"/>
      <c r="D9" s="74"/>
      <c r="E9" s="61"/>
      <c r="F9" s="31"/>
    </row>
    <row r="10" spans="1:7">
      <c r="F10" s="10"/>
    </row>
    <row r="11" spans="1:7">
      <c r="F11" s="10"/>
    </row>
    <row r="12" spans="1:7">
      <c r="B12" s="2">
        <v>1</v>
      </c>
      <c r="C12" s="37" t="str">
        <f>VLOOKUP(B12,Girls7th,2,FALSE)</f>
        <v>OLA7G1</v>
      </c>
      <c r="F12" s="10"/>
    </row>
    <row r="13" spans="1:7">
      <c r="C13" s="38"/>
      <c r="D13" s="12"/>
      <c r="F13" s="10"/>
    </row>
    <row r="14" spans="1:7">
      <c r="B14" s="5"/>
      <c r="C14" s="10" t="s">
        <v>775</v>
      </c>
      <c r="D14" s="32"/>
      <c r="F14" s="10"/>
    </row>
    <row r="15" spans="1:7">
      <c r="A15" s="2">
        <v>8</v>
      </c>
      <c r="B15" s="4" t="str">
        <f>VLOOKUP(A15,Girls7th,2,FALSE)</f>
        <v>SJN7G1</v>
      </c>
      <c r="D15" s="12"/>
      <c r="E15" s="12"/>
      <c r="F15" s="10"/>
    </row>
    <row r="16" spans="1:7">
      <c r="B16" s="10" t="s">
        <v>766</v>
      </c>
      <c r="C16" s="33"/>
      <c r="D16" s="12"/>
      <c r="E16" s="12"/>
      <c r="F16" s="10"/>
    </row>
    <row r="17" spans="1:6">
      <c r="A17" s="2">
        <v>9</v>
      </c>
      <c r="B17" s="4" t="str">
        <f>VLOOKUP(A17,Girls7th,2,FALSE)</f>
        <v>SPC7G1</v>
      </c>
      <c r="C17" s="12"/>
      <c r="E17" s="12"/>
      <c r="F17" s="10"/>
    </row>
    <row r="18" spans="1:6">
      <c r="D18" s="10" t="s">
        <v>782</v>
      </c>
      <c r="E18" s="34"/>
      <c r="F18" s="10"/>
    </row>
    <row r="19" spans="1:6">
      <c r="A19" s="2">
        <v>5</v>
      </c>
      <c r="B19" s="4" t="str">
        <f>VLOOKUP(A19,Girls7th,2,FALSE)</f>
        <v>BRG7G1</v>
      </c>
      <c r="E19" s="12"/>
      <c r="F19" s="12"/>
    </row>
    <row r="20" spans="1:6">
      <c r="B20" s="10" t="s">
        <v>767</v>
      </c>
      <c r="C20" s="30"/>
      <c r="E20" s="12"/>
      <c r="F20" s="12"/>
    </row>
    <row r="21" spans="1:6">
      <c r="A21" s="2">
        <v>12</v>
      </c>
      <c r="B21" s="4" t="str">
        <f>VLOOKUP(A21,Girls7th,2,FALSE)</f>
        <v>JOE7G1</v>
      </c>
      <c r="C21" s="12"/>
      <c r="D21" s="12"/>
      <c r="E21" s="12"/>
      <c r="F21" s="12"/>
    </row>
    <row r="22" spans="1:6">
      <c r="C22" s="10" t="s">
        <v>847</v>
      </c>
      <c r="D22" s="32"/>
      <c r="E22" s="12"/>
      <c r="F22" s="12"/>
    </row>
    <row r="23" spans="1:6">
      <c r="A23" s="2">
        <v>4</v>
      </c>
      <c r="B23" s="4" t="str">
        <f>VLOOKUP(A23,Girls7th,2,FALSE)</f>
        <v>SCL7G1</v>
      </c>
      <c r="D23" s="12"/>
      <c r="F23" s="12"/>
    </row>
    <row r="24" spans="1:6" ht="13.2">
      <c r="A24"/>
      <c r="B24" s="10" t="s">
        <v>759</v>
      </c>
      <c r="C24" s="33"/>
      <c r="D24" s="12"/>
      <c r="F24" s="12"/>
    </row>
    <row r="25" spans="1:6" ht="13.2">
      <c r="A25">
        <v>13</v>
      </c>
      <c r="B25" s="4" t="str">
        <f>VLOOKUP(A25,Girls7th,2,FALSE)</f>
        <v>STM7G1</v>
      </c>
      <c r="C25" s="12"/>
      <c r="F25" s="12"/>
    </row>
    <row r="26" spans="1:6" ht="13.2">
      <c r="A26"/>
      <c r="E26" s="10" t="s">
        <v>789</v>
      </c>
      <c r="F26" s="35"/>
    </row>
    <row r="27" spans="1:6">
      <c r="A27" s="2">
        <v>6</v>
      </c>
      <c r="B27" s="4" t="str">
        <f>VLOOKUP(A27,Girls7th,2,FALSE)</f>
        <v>NDA7G1</v>
      </c>
      <c r="F27" s="9" t="s">
        <v>99</v>
      </c>
    </row>
    <row r="28" spans="1:6">
      <c r="B28" s="10" t="s">
        <v>763</v>
      </c>
      <c r="C28" s="30"/>
      <c r="F28" s="12"/>
    </row>
    <row r="29" spans="1:6">
      <c r="A29" s="2">
        <v>11</v>
      </c>
      <c r="B29" s="4" t="str">
        <f>VLOOKUP(A29,Girls7th,2,FALSE)</f>
        <v>SPC7G2</v>
      </c>
      <c r="C29" s="12"/>
      <c r="D29" s="12"/>
      <c r="F29" s="12"/>
    </row>
    <row r="30" spans="1:6">
      <c r="C30" s="10" t="s">
        <v>774</v>
      </c>
      <c r="D30" s="32"/>
      <c r="F30" s="12"/>
    </row>
    <row r="31" spans="1:6">
      <c r="D31" s="12"/>
      <c r="E31" s="12"/>
      <c r="F31" s="12"/>
    </row>
    <row r="32" spans="1:6" ht="13.2">
      <c r="A32"/>
      <c r="B32" s="5">
        <v>3</v>
      </c>
      <c r="C32" s="45" t="str">
        <f>VLOOKUP(B32,Girls7th,2,FALSE)</f>
        <v>JUD7G1</v>
      </c>
      <c r="D32" s="12"/>
      <c r="E32" s="12"/>
      <c r="F32" s="12"/>
    </row>
    <row r="33" spans="1:6" ht="13.2">
      <c r="A33"/>
      <c r="B33" s="5"/>
      <c r="C33" s="38"/>
      <c r="E33" s="12"/>
      <c r="F33" s="12"/>
    </row>
    <row r="34" spans="1:6" ht="13.2">
      <c r="A34"/>
      <c r="B34" s="5"/>
      <c r="D34" s="10" t="s">
        <v>781</v>
      </c>
      <c r="E34" s="34"/>
      <c r="F34" s="12"/>
    </row>
    <row r="35" spans="1:6">
      <c r="A35" s="2">
        <v>7</v>
      </c>
      <c r="B35" s="4" t="str">
        <f>VLOOKUP(A35,Girls7th,2,FALSE)</f>
        <v>CTK7G1</v>
      </c>
      <c r="E35" s="12"/>
      <c r="F35" s="10"/>
    </row>
    <row r="36" spans="1:6">
      <c r="B36" s="10" t="s">
        <v>846</v>
      </c>
      <c r="C36" s="30"/>
      <c r="E36" s="12"/>
      <c r="F36" s="10"/>
    </row>
    <row r="37" spans="1:6">
      <c r="A37" s="2">
        <v>10</v>
      </c>
      <c r="B37" s="4" t="str">
        <f>VLOOKUP(A37,Girls7th,2,FALSE)</f>
        <v>SCS7G1</v>
      </c>
      <c r="C37" s="12"/>
      <c r="D37" s="12"/>
      <c r="E37" s="12"/>
      <c r="F37" s="10"/>
    </row>
    <row r="38" spans="1:6">
      <c r="C38" s="10" t="s">
        <v>848</v>
      </c>
      <c r="D38" s="32"/>
      <c r="E38" s="12"/>
      <c r="F38" s="10"/>
    </row>
    <row r="39" spans="1:6">
      <c r="D39" s="12"/>
      <c r="F39" s="10"/>
    </row>
    <row r="40" spans="1:6" ht="13.2">
      <c r="A40"/>
      <c r="B40" s="2">
        <v>2</v>
      </c>
      <c r="C40" s="51" t="str">
        <f>VLOOKUP(B40,Girls7th,2,FALSE)</f>
        <v>IHM7G1</v>
      </c>
      <c r="D40" s="12"/>
      <c r="F40" s="10"/>
    </row>
    <row r="41" spans="1:6" ht="13.2">
      <c r="A41"/>
    </row>
  </sheetData>
  <mergeCells count="6">
    <mergeCell ref="C3:G3"/>
    <mergeCell ref="C5:G6"/>
    <mergeCell ref="B8:B9"/>
    <mergeCell ref="C8:C9"/>
    <mergeCell ref="D8:D9"/>
    <mergeCell ref="E8:E9"/>
  </mergeCells>
  <phoneticPr fontId="0" type="noConversion"/>
  <pageMargins left="0.75" right="0.75" top="1" bottom="1" header="0.5" footer="0.5"/>
  <pageSetup scale="65"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sheetPr>
    <pageSetUpPr fitToPage="1"/>
  </sheetPr>
  <dimension ref="A2:G78"/>
  <sheetViews>
    <sheetView topLeftCell="A22" zoomScale="90" zoomScaleNormal="90" zoomScaleSheetLayoutView="80" workbookViewId="0">
      <selection activeCell="C54" sqref="C54"/>
    </sheetView>
  </sheetViews>
  <sheetFormatPr defaultColWidth="9.109375" defaultRowHeight="11.4"/>
  <cols>
    <col min="1" max="1" width="9" style="2" customWidth="1"/>
    <col min="2" max="2" width="28.5546875" style="2" customWidth="1"/>
    <col min="3" max="6" width="28.5546875" style="10" customWidth="1"/>
    <col min="7" max="7" width="28.5546875" style="2" customWidth="1"/>
    <col min="8" max="16384" width="9.109375" style="2"/>
  </cols>
  <sheetData>
    <row r="2" spans="1:7" ht="12">
      <c r="G2" s="1"/>
    </row>
    <row r="3" spans="1:7" ht="30">
      <c r="C3" s="62" t="s">
        <v>103</v>
      </c>
      <c r="D3" s="63"/>
      <c r="E3" s="63"/>
      <c r="F3" s="63"/>
      <c r="G3" s="64"/>
    </row>
    <row r="4" spans="1:7" ht="12">
      <c r="G4" s="1"/>
    </row>
    <row r="5" spans="1:7" s="1" customFormat="1" ht="12" customHeight="1">
      <c r="A5" s="1" t="str">
        <f>'8B Bracket'!A5</f>
        <v>2012-2013 Tournament</v>
      </c>
      <c r="C5" s="65" t="str">
        <f>CONCATENATE("Tournament Co-Hosts:  ",RIGHT(Overview!B12,SUM(LEN(Overview!B12)-SUM(FIND("-",Overview!B12)+1))))</f>
        <v>Tournament Co-Hosts:  St. Joesph and St. Peter Claver</v>
      </c>
      <c r="D5" s="66"/>
      <c r="E5" s="66"/>
      <c r="F5" s="66"/>
      <c r="G5" s="67"/>
    </row>
    <row r="6" spans="1:7" s="1" customFormat="1" ht="12" customHeight="1">
      <c r="A6" s="1" t="str">
        <f>'8B Bracket'!A6</f>
        <v>Jan 31 - Feb 9, 2013</v>
      </c>
      <c r="C6" s="68"/>
      <c r="D6" s="69"/>
      <c r="E6" s="69"/>
      <c r="F6" s="69"/>
      <c r="G6" s="70"/>
    </row>
    <row r="7" spans="1:7" s="1" customFormat="1" ht="12">
      <c r="C7" s="31"/>
      <c r="D7" s="31"/>
      <c r="E7" s="31"/>
      <c r="F7" s="31"/>
    </row>
    <row r="8" spans="1:7" s="1" customFormat="1" ht="12">
      <c r="B8" s="71" t="s">
        <v>98</v>
      </c>
      <c r="C8" s="72" t="s">
        <v>95</v>
      </c>
      <c r="D8" s="73" t="s">
        <v>114</v>
      </c>
      <c r="E8" s="74" t="s">
        <v>96</v>
      </c>
      <c r="F8" s="61" t="s">
        <v>97</v>
      </c>
    </row>
    <row r="9" spans="1:7" s="1" customFormat="1" ht="12">
      <c r="B9" s="71"/>
      <c r="C9" s="72"/>
      <c r="D9" s="73"/>
      <c r="E9" s="74"/>
      <c r="F9" s="61"/>
    </row>
    <row r="11" spans="1:7">
      <c r="B11" s="2">
        <v>1</v>
      </c>
      <c r="C11" s="4" t="str">
        <f>VLOOKUP(B11,Boys6th,2,FALSE)</f>
        <v>JUD6B3</v>
      </c>
    </row>
    <row r="12" spans="1:7">
      <c r="C12" s="39"/>
    </row>
    <row r="13" spans="1:7">
      <c r="C13" s="10" t="s">
        <v>755</v>
      </c>
      <c r="D13" s="30"/>
    </row>
    <row r="14" spans="1:7">
      <c r="A14" s="2">
        <v>16</v>
      </c>
      <c r="B14" s="8" t="str">
        <f>VLOOKUP(A14,Boys6th,2,FALSE)</f>
        <v>CTK6B2</v>
      </c>
      <c r="D14" s="40"/>
    </row>
    <row r="15" spans="1:7">
      <c r="B15" s="10" t="s">
        <v>809</v>
      </c>
      <c r="C15" s="41"/>
      <c r="D15" s="12"/>
      <c r="E15" s="12"/>
    </row>
    <row r="16" spans="1:7" ht="13.2">
      <c r="A16" s="2">
        <v>17</v>
      </c>
      <c r="B16" s="8" t="str">
        <f>VLOOKUP(A16,Boys6th,2,FALSE)</f>
        <v>JOE6B2</v>
      </c>
      <c r="C16" s="42"/>
      <c r="D16" s="38"/>
      <c r="E16" s="12"/>
    </row>
    <row r="17" spans="1:7" ht="13.2">
      <c r="C17" s="43"/>
      <c r="D17" s="10" t="s">
        <v>856</v>
      </c>
      <c r="E17" s="32"/>
    </row>
    <row r="18" spans="1:7">
      <c r="A18" s="2">
        <v>8</v>
      </c>
      <c r="B18" s="8" t="str">
        <f>VLOOKUP(A18,Boys6th,2,FALSE)</f>
        <v>IHM6B1</v>
      </c>
      <c r="C18" s="38"/>
      <c r="D18" s="14"/>
      <c r="E18" s="40"/>
    </row>
    <row r="19" spans="1:7">
      <c r="B19" s="10" t="s">
        <v>810</v>
      </c>
      <c r="C19" s="36"/>
      <c r="E19" s="12"/>
      <c r="F19" s="12"/>
    </row>
    <row r="20" spans="1:7">
      <c r="A20" s="2">
        <v>25</v>
      </c>
      <c r="B20" s="8" t="str">
        <f>VLOOKUP(A20,Boys6th,2,FALSE)</f>
        <v>TRN6B1</v>
      </c>
      <c r="C20" s="40"/>
      <c r="E20" s="12"/>
      <c r="F20" s="12"/>
    </row>
    <row r="21" spans="1:7">
      <c r="C21" s="10" t="s">
        <v>753</v>
      </c>
      <c r="D21" s="33"/>
      <c r="E21" s="12"/>
      <c r="F21" s="12"/>
    </row>
    <row r="22" spans="1:7">
      <c r="A22" s="2">
        <v>9</v>
      </c>
      <c r="B22" s="8" t="str">
        <f>VLOOKUP(A22,Boys6th,2,FALSE)</f>
        <v>HSP6B1</v>
      </c>
      <c r="D22" s="12"/>
      <c r="E22" s="38"/>
      <c r="F22" s="12"/>
    </row>
    <row r="23" spans="1:7">
      <c r="B23" s="10" t="s">
        <v>820</v>
      </c>
      <c r="C23" s="36"/>
      <c r="D23" s="12"/>
      <c r="F23" s="12"/>
    </row>
    <row r="24" spans="1:7" ht="13.2">
      <c r="A24" s="2">
        <v>24</v>
      </c>
      <c r="B24" s="8" t="str">
        <f>VLOOKUP(A24,Boys6th,2,FALSE)</f>
        <v>NDA6B1</v>
      </c>
      <c r="C24" s="42"/>
      <c r="D24" s="38"/>
      <c r="F24" s="12"/>
    </row>
    <row r="25" spans="1:7" ht="13.2">
      <c r="C25" s="43"/>
      <c r="D25" s="38"/>
      <c r="E25" s="10" t="s">
        <v>780</v>
      </c>
      <c r="F25" s="34"/>
    </row>
    <row r="26" spans="1:7">
      <c r="E26" s="14"/>
      <c r="F26" s="40"/>
    </row>
    <row r="27" spans="1:7">
      <c r="B27" s="2">
        <v>5</v>
      </c>
      <c r="C27" s="4" t="str">
        <f>VLOOKUP(B27,Boys6th,2,FALSE)</f>
        <v>JOE6B1</v>
      </c>
      <c r="F27" s="12"/>
      <c r="G27" s="3"/>
    </row>
    <row r="28" spans="1:7">
      <c r="C28" s="14"/>
      <c r="F28" s="12"/>
      <c r="G28" s="3"/>
    </row>
    <row r="29" spans="1:7">
      <c r="C29" s="10" t="s">
        <v>752</v>
      </c>
      <c r="D29" s="30"/>
      <c r="F29" s="12"/>
      <c r="G29" s="3"/>
    </row>
    <row r="30" spans="1:7">
      <c r="A30" s="2">
        <v>12</v>
      </c>
      <c r="B30" s="8" t="str">
        <f>VLOOKUP(A30,Boys6th,2,FALSE)</f>
        <v>BRG6B2</v>
      </c>
      <c r="C30" s="14"/>
      <c r="D30" s="40"/>
      <c r="F30" s="12"/>
      <c r="G30" s="3"/>
    </row>
    <row r="31" spans="1:7">
      <c r="B31" s="10" t="s">
        <v>812</v>
      </c>
      <c r="C31" s="36"/>
      <c r="D31" s="12"/>
      <c r="E31" s="12"/>
      <c r="F31" s="12"/>
      <c r="G31" s="3"/>
    </row>
    <row r="32" spans="1:7" ht="13.2">
      <c r="A32" s="2">
        <v>21</v>
      </c>
      <c r="B32" s="8" t="str">
        <f>VLOOKUP(A32,Boys6th,2,FALSE)</f>
        <v>STM6B2</v>
      </c>
      <c r="C32" s="42"/>
      <c r="D32" s="38"/>
      <c r="E32" s="12"/>
      <c r="F32" s="12"/>
      <c r="G32" s="3"/>
    </row>
    <row r="33" spans="1:7" ht="13.2">
      <c r="C33" s="43"/>
      <c r="D33" s="10" t="s">
        <v>857</v>
      </c>
      <c r="E33" s="32"/>
      <c r="F33" s="12"/>
      <c r="G33" s="3"/>
    </row>
    <row r="34" spans="1:7">
      <c r="D34" s="14"/>
      <c r="E34" s="9"/>
      <c r="F34" s="38"/>
      <c r="G34" s="3"/>
    </row>
    <row r="35" spans="1:7">
      <c r="B35" s="2">
        <v>4</v>
      </c>
      <c r="C35" s="4" t="str">
        <f>VLOOKUP(B35,Boys6th,2,FALSE)</f>
        <v>SPC6B1</v>
      </c>
      <c r="E35" s="12"/>
      <c r="G35" s="3"/>
    </row>
    <row r="36" spans="1:7">
      <c r="C36" s="39"/>
      <c r="E36" s="12"/>
      <c r="G36" s="3"/>
    </row>
    <row r="37" spans="1:7">
      <c r="C37" s="10" t="s">
        <v>754</v>
      </c>
      <c r="D37" s="33"/>
      <c r="E37" s="12"/>
      <c r="G37" s="3"/>
    </row>
    <row r="38" spans="1:7">
      <c r="A38" s="2">
        <v>13</v>
      </c>
      <c r="B38" s="8" t="str">
        <f>VLOOKUP(A38,Boys6th,2,FALSE)</f>
        <v>OLA6B1</v>
      </c>
      <c r="C38" s="14"/>
      <c r="D38" s="44"/>
      <c r="E38" s="38"/>
      <c r="G38" s="3"/>
    </row>
    <row r="39" spans="1:7">
      <c r="B39" s="10" t="s">
        <v>880</v>
      </c>
      <c r="C39" s="36"/>
      <c r="D39" s="12"/>
      <c r="G39" s="3"/>
    </row>
    <row r="40" spans="1:7" ht="13.2">
      <c r="A40" s="2">
        <v>20</v>
      </c>
      <c r="B40" s="8" t="str">
        <f>VLOOKUP(A40,Boys6th,2,FALSE)</f>
        <v>BRG6B1</v>
      </c>
      <c r="C40" s="42"/>
      <c r="D40" s="38"/>
      <c r="G40" s="3"/>
    </row>
    <row r="41" spans="1:7" ht="13.2">
      <c r="C41" s="43"/>
      <c r="D41" s="38"/>
      <c r="G41" s="3"/>
    </row>
    <row r="42" spans="1:7">
      <c r="A42" s="2">
        <v>6</v>
      </c>
      <c r="B42" s="8" t="str">
        <f>VLOOKUP(A42,Boys6th,2,FALSE)</f>
        <v>SCS6B1</v>
      </c>
      <c r="F42" s="10" t="s">
        <v>788</v>
      </c>
      <c r="G42" s="11"/>
    </row>
    <row r="43" spans="1:7">
      <c r="B43" s="10" t="s">
        <v>799</v>
      </c>
      <c r="C43" s="4"/>
      <c r="G43" s="9" t="s">
        <v>99</v>
      </c>
    </row>
    <row r="44" spans="1:7">
      <c r="A44" s="2">
        <v>27</v>
      </c>
      <c r="B44" s="50" t="str">
        <f>VLOOKUP(A44,Boys6th,2,FALSE)</f>
        <v>STM6B1</v>
      </c>
      <c r="C44" s="39"/>
      <c r="G44" s="12"/>
    </row>
    <row r="45" spans="1:7">
      <c r="C45" s="14" t="s">
        <v>748</v>
      </c>
      <c r="G45" s="12"/>
    </row>
    <row r="46" spans="1:7">
      <c r="A46" s="2">
        <v>11</v>
      </c>
      <c r="B46" s="8" t="str">
        <f>VLOOKUP(A46,Boys6th,2,FALSE)</f>
        <v>SJN6B1</v>
      </c>
      <c r="D46" s="30"/>
      <c r="G46" s="3"/>
    </row>
    <row r="47" spans="1:7">
      <c r="B47" s="10" t="s">
        <v>805</v>
      </c>
      <c r="C47" s="36"/>
      <c r="D47" s="12"/>
      <c r="E47" s="12"/>
      <c r="G47" s="3"/>
    </row>
    <row r="48" spans="1:7" ht="13.2">
      <c r="A48" s="2">
        <v>22</v>
      </c>
      <c r="B48" s="8" t="str">
        <f>VLOOKUP(A48,Boys6th,2,FALSE)</f>
        <v>IHM6B2</v>
      </c>
      <c r="C48" s="42"/>
      <c r="D48" s="38"/>
      <c r="E48" s="12"/>
      <c r="G48" s="3"/>
    </row>
    <row r="49" spans="1:7" ht="13.2">
      <c r="C49" s="43"/>
      <c r="D49" s="38"/>
      <c r="E49" s="12"/>
      <c r="G49" s="3"/>
    </row>
    <row r="50" spans="1:7">
      <c r="D50" s="10" t="s">
        <v>858</v>
      </c>
      <c r="E50" s="32"/>
      <c r="G50" s="3"/>
    </row>
    <row r="51" spans="1:7">
      <c r="B51" s="2">
        <v>3</v>
      </c>
      <c r="C51" s="4" t="str">
        <f>VLOOKUP(B51,Boys6th,2,FALSE)</f>
        <v>SCL6B1</v>
      </c>
      <c r="E51" s="12"/>
      <c r="F51" s="12"/>
      <c r="G51" s="3"/>
    </row>
    <row r="52" spans="1:7">
      <c r="C52" s="39"/>
      <c r="E52" s="12"/>
      <c r="F52" s="12"/>
      <c r="G52" s="3"/>
    </row>
    <row r="53" spans="1:7">
      <c r="C53" s="14" t="s">
        <v>851</v>
      </c>
      <c r="E53" s="12"/>
      <c r="F53" s="12"/>
      <c r="G53" s="3"/>
    </row>
    <row r="54" spans="1:7">
      <c r="A54" s="2">
        <v>14</v>
      </c>
      <c r="B54" s="8" t="str">
        <f>VLOOKUP(A54,Boys6th,2,FALSE)</f>
        <v>SCL6B2</v>
      </c>
      <c r="C54" s="14"/>
      <c r="D54" s="45"/>
      <c r="E54" s="12"/>
      <c r="F54" s="12"/>
      <c r="G54" s="3"/>
    </row>
    <row r="55" spans="1:7">
      <c r="B55" s="10" t="s">
        <v>811</v>
      </c>
      <c r="C55" s="36"/>
      <c r="D55" s="12"/>
      <c r="F55" s="12"/>
      <c r="G55" s="3"/>
    </row>
    <row r="56" spans="1:7" ht="13.2">
      <c r="A56" s="2">
        <v>19</v>
      </c>
      <c r="B56" s="8" t="str">
        <f>VLOOKUP(A56,Boys6th,2,FALSE)</f>
        <v>HSP6B2</v>
      </c>
      <c r="C56" s="42"/>
      <c r="D56" s="38"/>
      <c r="F56" s="12"/>
      <c r="G56" s="3"/>
    </row>
    <row r="57" spans="1:7" ht="13.2">
      <c r="A57" s="5"/>
      <c r="B57" s="5"/>
      <c r="C57" s="43"/>
      <c r="D57" s="38"/>
      <c r="F57" s="12"/>
      <c r="G57" s="3"/>
    </row>
    <row r="58" spans="1:7">
      <c r="A58" s="2">
        <v>7</v>
      </c>
      <c r="B58" s="8" t="str">
        <f>VLOOKUP(A58,Boys6th,2,FALSE)</f>
        <v>JUD6B2</v>
      </c>
      <c r="C58" s="38"/>
      <c r="E58" s="10" t="s">
        <v>745</v>
      </c>
      <c r="F58" s="34"/>
      <c r="G58" s="3"/>
    </row>
    <row r="59" spans="1:7">
      <c r="B59" s="10" t="s">
        <v>814</v>
      </c>
      <c r="C59" s="36"/>
      <c r="F59" s="12"/>
    </row>
    <row r="60" spans="1:7" ht="13.2">
      <c r="A60" s="2">
        <v>26</v>
      </c>
      <c r="B60" s="8" t="str">
        <f>VLOOKUP(A60,Boys6th,2,FALSE)</f>
        <v>SPC6B2</v>
      </c>
      <c r="C60" s="47"/>
      <c r="F60" s="12"/>
    </row>
    <row r="61" spans="1:7">
      <c r="A61" s="5"/>
      <c r="B61" s="5"/>
      <c r="C61" s="14" t="s">
        <v>852</v>
      </c>
      <c r="F61" s="12"/>
    </row>
    <row r="62" spans="1:7">
      <c r="A62" s="2">
        <v>10</v>
      </c>
      <c r="B62" s="8" t="str">
        <f>VLOOKUP(A62,Boys6th,2,FALSE)</f>
        <v>CTK6B1</v>
      </c>
      <c r="D62" s="30"/>
      <c r="F62" s="12"/>
    </row>
    <row r="63" spans="1:7">
      <c r="B63" s="10" t="s">
        <v>815</v>
      </c>
      <c r="C63" s="36"/>
      <c r="D63" s="12"/>
      <c r="E63" s="12"/>
      <c r="F63" s="12"/>
    </row>
    <row r="64" spans="1:7" ht="13.2">
      <c r="A64" s="2">
        <v>23</v>
      </c>
      <c r="B64" s="8" t="str">
        <f>VLOOKUP(A64,Boys6th,2,FALSE)</f>
        <v>SJN6B2</v>
      </c>
      <c r="C64" s="42"/>
      <c r="D64" s="38"/>
      <c r="E64" s="12"/>
      <c r="F64" s="12"/>
    </row>
    <row r="65" spans="1:7" ht="13.2">
      <c r="C65" s="43"/>
      <c r="D65" s="38"/>
      <c r="E65" s="12"/>
      <c r="F65" s="12"/>
    </row>
    <row r="66" spans="1:7">
      <c r="D66" s="10" t="s">
        <v>859</v>
      </c>
      <c r="E66" s="32"/>
      <c r="F66" s="12"/>
    </row>
    <row r="67" spans="1:7">
      <c r="B67" s="2">
        <v>2</v>
      </c>
      <c r="C67" s="4" t="str">
        <f>VLOOKUP(B67,Boys6th,2,FALSE)</f>
        <v>JUD6B1</v>
      </c>
      <c r="E67" s="12"/>
    </row>
    <row r="68" spans="1:7">
      <c r="C68" s="39"/>
      <c r="E68" s="12"/>
    </row>
    <row r="69" spans="1:7">
      <c r="C69" s="14" t="s">
        <v>853</v>
      </c>
      <c r="E69" s="12"/>
    </row>
    <row r="70" spans="1:7">
      <c r="A70" s="2">
        <v>15</v>
      </c>
      <c r="B70" s="8" t="str">
        <f>VLOOKUP(A70,Boys6th,2,FALSE)</f>
        <v>NDA6B2</v>
      </c>
      <c r="D70" s="33"/>
      <c r="E70" s="12"/>
    </row>
    <row r="71" spans="1:7">
      <c r="B71" s="10" t="s">
        <v>813</v>
      </c>
      <c r="C71" s="36"/>
      <c r="D71" s="12"/>
    </row>
    <row r="72" spans="1:7">
      <c r="A72" s="2">
        <v>18</v>
      </c>
      <c r="B72" s="8" t="str">
        <f>VLOOKUP(A72,Boys6th,2,FALSE)</f>
        <v>OLA6B2</v>
      </c>
      <c r="C72" s="12"/>
    </row>
    <row r="73" spans="1:7" ht="13.2">
      <c r="A73"/>
      <c r="B73"/>
      <c r="C73" s="43"/>
      <c r="D73" s="43"/>
      <c r="E73" s="43"/>
      <c r="F73" s="43"/>
      <c r="G73"/>
    </row>
    <row r="74" spans="1:7" ht="13.2">
      <c r="A74"/>
      <c r="B74"/>
      <c r="C74" s="43"/>
      <c r="D74" s="43"/>
      <c r="E74" s="43"/>
      <c r="F74" s="43"/>
      <c r="G74"/>
    </row>
    <row r="75" spans="1:7" ht="13.2">
      <c r="A75"/>
      <c r="B75"/>
      <c r="C75" s="43"/>
      <c r="D75" s="43"/>
      <c r="E75" s="43"/>
      <c r="F75" s="43"/>
      <c r="G75"/>
    </row>
    <row r="76" spans="1:7" ht="13.2">
      <c r="A76"/>
      <c r="B76"/>
      <c r="C76" s="43"/>
      <c r="D76" s="43"/>
      <c r="E76" s="43"/>
      <c r="F76" s="43"/>
      <c r="G76"/>
    </row>
    <row r="77" spans="1:7" ht="13.2">
      <c r="A77"/>
      <c r="B77"/>
      <c r="C77" s="43"/>
      <c r="D77" s="43"/>
      <c r="E77" s="43"/>
      <c r="F77" s="43"/>
      <c r="G77"/>
    </row>
    <row r="78" spans="1:7" ht="13.2">
      <c r="A78"/>
      <c r="B78"/>
      <c r="C78" s="43"/>
      <c r="D78" s="43"/>
      <c r="E78" s="43"/>
      <c r="F78" s="43"/>
      <c r="G78"/>
    </row>
  </sheetData>
  <mergeCells count="7">
    <mergeCell ref="C3:G3"/>
    <mergeCell ref="C5:G6"/>
    <mergeCell ref="F8:F9"/>
    <mergeCell ref="B8:B9"/>
    <mergeCell ref="C8:C9"/>
    <mergeCell ref="D8:D9"/>
    <mergeCell ref="E8:E9"/>
  </mergeCells>
  <phoneticPr fontId="0" type="noConversion"/>
  <pageMargins left="0.75" right="0.75" top="1" bottom="1" header="0.5" footer="0.5"/>
  <pageSetup scale="56"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29</vt:i4>
      </vt:variant>
    </vt:vector>
  </HeadingPairs>
  <TitlesOfParts>
    <vt:vector size="58" baseType="lpstr">
      <vt:lpstr>Cover</vt:lpstr>
      <vt:lpstr>Overview</vt:lpstr>
      <vt:lpstr>Guidelines</vt:lpstr>
      <vt:lpstr>Schedule (2)</vt:lpstr>
      <vt:lpstr>8B Bracket</vt:lpstr>
      <vt:lpstr>8G Bracket</vt:lpstr>
      <vt:lpstr>7B Bracket</vt:lpstr>
      <vt:lpstr>7G Bracket</vt:lpstr>
      <vt:lpstr>6B Bracket</vt:lpstr>
      <vt:lpstr>6G Bracket</vt:lpstr>
      <vt:lpstr>5B Bracket</vt:lpstr>
      <vt:lpstr>5G Bracket</vt:lpstr>
      <vt:lpstr>8B Standings</vt:lpstr>
      <vt:lpstr>8G Standings</vt:lpstr>
      <vt:lpstr>7B Standings</vt:lpstr>
      <vt:lpstr>7G Standings</vt:lpstr>
      <vt:lpstr>6B Standings</vt:lpstr>
      <vt:lpstr>6G Standings</vt:lpstr>
      <vt:lpstr>5B Standings</vt:lpstr>
      <vt:lpstr>5G Standings</vt:lpstr>
      <vt:lpstr>4B Standings</vt:lpstr>
      <vt:lpstr>4G Standings</vt:lpstr>
      <vt:lpstr>3B Standings</vt:lpstr>
      <vt:lpstr>3G Standings</vt:lpstr>
      <vt:lpstr>Schedule</vt:lpstr>
      <vt:lpstr>Sheet1</vt:lpstr>
      <vt:lpstr>Sheet2</vt:lpstr>
      <vt:lpstr>Sheet3</vt:lpstr>
      <vt:lpstr>Sheet4</vt:lpstr>
      <vt:lpstr>Boys5th</vt:lpstr>
      <vt:lpstr>Boys6th</vt:lpstr>
      <vt:lpstr>Boys7th</vt:lpstr>
      <vt:lpstr>Boys8th</vt:lpstr>
      <vt:lpstr>Girls5th</vt:lpstr>
      <vt:lpstr>Girls6th</vt:lpstr>
      <vt:lpstr>Girls7th</vt:lpstr>
      <vt:lpstr>Girls8th</vt:lpstr>
      <vt:lpstr>'5G Standings'!Print_Area</vt:lpstr>
      <vt:lpstr>'6B Bracket'!Print_Area</vt:lpstr>
      <vt:lpstr>'6G Standings'!Print_Area</vt:lpstr>
      <vt:lpstr>'7G Standings'!Print_Area</vt:lpstr>
      <vt:lpstr>Cover!Print_Area</vt:lpstr>
      <vt:lpstr>'3B Standings'!Print_Titles</vt:lpstr>
      <vt:lpstr>'3G Standings'!Print_Titles</vt:lpstr>
      <vt:lpstr>'4B Standings'!Print_Titles</vt:lpstr>
      <vt:lpstr>'4G Standings'!Print_Titles</vt:lpstr>
      <vt:lpstr>'5B Standings'!Print_Titles</vt:lpstr>
      <vt:lpstr>'5G Standings'!Print_Titles</vt:lpstr>
      <vt:lpstr>'6B Standings'!Print_Titles</vt:lpstr>
      <vt:lpstr>'6G Standings'!Print_Titles</vt:lpstr>
      <vt:lpstr>'7B Standings'!Print_Titles</vt:lpstr>
      <vt:lpstr>'7G Standings'!Print_Titles</vt:lpstr>
      <vt:lpstr>'8B Standings'!Print_Titles</vt:lpstr>
      <vt:lpstr>'8G Standings'!Print_Titles</vt:lpstr>
      <vt:lpstr>Schedule!Print_Titles</vt:lpstr>
      <vt:lpstr>'Schedule (2)'!Print_Titles</vt:lpstr>
      <vt:lpstr>'Schedule (2)'!Schedule</vt:lpstr>
      <vt:lpstr>Schedule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C. Jenish</dc:creator>
  <cp:lastModifiedBy>pjenish</cp:lastModifiedBy>
  <cp:lastPrinted>2012-01-30T23:29:44Z</cp:lastPrinted>
  <dcterms:created xsi:type="dcterms:W3CDTF">2004-02-07T15:07:54Z</dcterms:created>
  <dcterms:modified xsi:type="dcterms:W3CDTF">2013-01-28T22:52:46Z</dcterms:modified>
</cp:coreProperties>
</file>