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a\Documents\Unisachen\Praktika\Astrophysikalisches Praktikum\10 Sepktrale Klassifikation extragalaktischer Objekte\"/>
    </mc:Choice>
  </mc:AlternateContent>
  <bookViews>
    <workbookView xWindow="0" yWindow="0" windowWidth="15360" windowHeight="592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2" i="1"/>
  <c r="W4" i="1"/>
  <c r="W5" i="1"/>
  <c r="W6" i="1"/>
  <c r="W7" i="1"/>
  <c r="W8" i="1"/>
  <c r="W2" i="1"/>
  <c r="V4" i="1"/>
  <c r="V5" i="1"/>
  <c r="V6" i="1"/>
  <c r="V7" i="1"/>
  <c r="V8" i="1"/>
  <c r="V2" i="1"/>
  <c r="U3" i="1"/>
  <c r="U4" i="1"/>
  <c r="U5" i="1"/>
  <c r="U6" i="1"/>
  <c r="U7" i="1"/>
  <c r="U8" i="1"/>
  <c r="U2" i="1"/>
  <c r="E3" i="1"/>
  <c r="R3" i="1" s="1"/>
  <c r="E4" i="1"/>
  <c r="O4" i="1" s="1"/>
  <c r="E5" i="1"/>
  <c r="L5" i="1" s="1"/>
  <c r="E6" i="1"/>
  <c r="I6" i="1" s="1"/>
  <c r="E7" i="1"/>
  <c r="R7" i="1" s="1"/>
  <c r="E8" i="1"/>
  <c r="O8" i="1" s="1"/>
  <c r="E2" i="1"/>
  <c r="L2" i="1" s="1"/>
  <c r="I5" i="1" l="1"/>
  <c r="L8" i="1"/>
  <c r="L4" i="1"/>
  <c r="F6" i="1"/>
  <c r="I2" i="1"/>
  <c r="R6" i="1"/>
  <c r="O7" i="1"/>
  <c r="F2" i="1"/>
  <c r="F5" i="1"/>
  <c r="I8" i="1"/>
  <c r="I4" i="1"/>
  <c r="L7" i="1"/>
  <c r="L3" i="1"/>
  <c r="O6" i="1"/>
  <c r="R2" i="1"/>
  <c r="R5" i="1"/>
  <c r="O3" i="1"/>
  <c r="F8" i="1"/>
  <c r="F4" i="1"/>
  <c r="I7" i="1"/>
  <c r="I3" i="1"/>
  <c r="L6" i="1"/>
  <c r="O2" i="1"/>
  <c r="O5" i="1"/>
  <c r="R8" i="1"/>
  <c r="R4" i="1"/>
  <c r="F7" i="1"/>
  <c r="F3" i="1"/>
</calcChain>
</file>

<file path=xl/sharedStrings.xml><?xml version="1.0" encoding="utf-8"?>
<sst xmlns="http://schemas.openxmlformats.org/spreadsheetml/2006/main" count="31" uniqueCount="21">
  <si>
    <t>Spektrum</t>
  </si>
  <si>
    <t>o2.fits</t>
  </si>
  <si>
    <t>o3.fits</t>
  </si>
  <si>
    <t>o4.fits</t>
  </si>
  <si>
    <t>o5.fits</t>
  </si>
  <si>
    <t>o6.fits</t>
  </si>
  <si>
    <t>o7.fits</t>
  </si>
  <si>
    <t>o8.fits</t>
  </si>
  <si>
    <t>OIII</t>
  </si>
  <si>
    <t>Fluss</t>
  </si>
  <si>
    <t>z+1</t>
  </si>
  <si>
    <t>Hbeta</t>
  </si>
  <si>
    <t>FWHM</t>
  </si>
  <si>
    <t>Halpha</t>
  </si>
  <si>
    <t>NII</t>
  </si>
  <si>
    <t>SII</t>
  </si>
  <si>
    <t>OI</t>
  </si>
  <si>
    <t>OIII/Hbeta (Fluss)</t>
  </si>
  <si>
    <t>NII/Halpha</t>
  </si>
  <si>
    <t>OI/Halpha</t>
  </si>
  <si>
    <t>SII/Halpha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</si>
</sst>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topLeftCell="G1" workbookViewId="0">
      <selection activeCell="U2" sqref="U2"/>
    </sheetView>
  </sheetViews>
  <sheetFormatPr baseColWidth="10" defaultRowHeight="15" x14ac:dyDescent="0.25"/>
  <cols>
    <col min="1" max="1" width="9.5703125" customWidth="1"/>
    <col min="2" max="2" width="10" style="3" customWidth="1"/>
    <col min="3" max="3" width="9.7109375" style="1" customWidth="1"/>
    <col min="4" max="4" width="8.28515625" style="2" customWidth="1"/>
    <col min="7" max="7" width="8.28515625" customWidth="1"/>
    <col min="8" max="8" width="7.140625" customWidth="1"/>
    <col min="10" max="10" width="8.5703125" customWidth="1"/>
    <col min="11" max="11" width="7.42578125" customWidth="1"/>
    <col min="13" max="13" width="8.5703125" customWidth="1"/>
    <col min="14" max="14" width="7.5703125" customWidth="1"/>
    <col min="16" max="16" width="8.7109375" customWidth="1"/>
    <col min="17" max="17" width="7.28515625" customWidth="1"/>
    <col min="19" max="19" width="9" customWidth="1"/>
    <col min="20" max="20" width="7" customWidth="1"/>
    <col min="21" max="21" width="16.7109375" bestFit="1" customWidth="1"/>
    <col min="22" max="23" width="12.7109375" bestFit="1" customWidth="1"/>
  </cols>
  <sheetData>
    <row r="1" spans="1:24" x14ac:dyDescent="0.25">
      <c r="A1" t="s">
        <v>0</v>
      </c>
      <c r="B1" s="3" t="s">
        <v>8</v>
      </c>
      <c r="C1" s="1" t="s">
        <v>9</v>
      </c>
      <c r="D1" s="2" t="s">
        <v>12</v>
      </c>
      <c r="E1" t="s">
        <v>10</v>
      </c>
      <c r="F1" t="s">
        <v>11</v>
      </c>
      <c r="G1" t="s">
        <v>9</v>
      </c>
      <c r="H1" t="s">
        <v>12</v>
      </c>
      <c r="I1" t="s">
        <v>13</v>
      </c>
      <c r="J1" t="s">
        <v>9</v>
      </c>
      <c r="K1" t="s">
        <v>12</v>
      </c>
      <c r="L1" t="s">
        <v>14</v>
      </c>
      <c r="M1" t="s">
        <v>9</v>
      </c>
      <c r="N1" t="s">
        <v>12</v>
      </c>
      <c r="O1" t="s">
        <v>15</v>
      </c>
      <c r="P1" t="s">
        <v>9</v>
      </c>
      <c r="Q1" t="s">
        <v>12</v>
      </c>
      <c r="R1" t="s">
        <v>16</v>
      </c>
      <c r="S1" t="s">
        <v>9</v>
      </c>
      <c r="T1" t="s">
        <v>12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25">
      <c r="A2" t="s">
        <v>1</v>
      </c>
      <c r="B2" s="3">
        <v>6550.866</v>
      </c>
      <c r="C2" s="1">
        <v>2.3900000000000002E-15</v>
      </c>
      <c r="D2" s="2">
        <v>15.53</v>
      </c>
      <c r="E2">
        <f>B:B/5007</f>
        <v>1.3083415218693828</v>
      </c>
      <c r="F2">
        <f>E:E*4861</f>
        <v>6359.8481378070701</v>
      </c>
      <c r="G2" s="1">
        <v>2.2500000000000001E-16</v>
      </c>
      <c r="H2">
        <v>13.96</v>
      </c>
      <c r="I2">
        <f>E:E*6563</f>
        <v>8586.6454080287585</v>
      </c>
      <c r="J2" s="1">
        <v>4.6200000000000001E-16</v>
      </c>
      <c r="K2">
        <v>14.04</v>
      </c>
      <c r="L2">
        <f>E:E*6583</f>
        <v>8612.8122384661474</v>
      </c>
      <c r="M2" s="1">
        <v>4.6900000000000003E-16</v>
      </c>
      <c r="N2">
        <v>14.43</v>
      </c>
      <c r="O2">
        <f>E:E*6721</f>
        <v>8793.3633684841225</v>
      </c>
      <c r="P2" s="1">
        <v>1.6000000000000001E-16</v>
      </c>
      <c r="Q2">
        <v>10.45</v>
      </c>
      <c r="R2">
        <f>E:E*6300</f>
        <v>8242.5515877771122</v>
      </c>
      <c r="S2" s="1">
        <v>1.1300000000000001E-16</v>
      </c>
      <c r="T2">
        <v>14.54</v>
      </c>
      <c r="U2" s="1">
        <f>LOG(C:C/G:G)</f>
        <v>1.0262153828367753</v>
      </c>
      <c r="V2">
        <f>LOG(M:M/J:J)</f>
        <v>6.530867158957755E-3</v>
      </c>
      <c r="W2">
        <f>LOG(S:S/J:J)</f>
        <v>-0.61156353207270575</v>
      </c>
      <c r="X2">
        <f>LOG(P:P/J:J)</f>
        <v>-0.46052199290020068</v>
      </c>
    </row>
    <row r="3" spans="1:24" x14ac:dyDescent="0.25">
      <c r="A3" t="s">
        <v>2</v>
      </c>
      <c r="B3" s="3">
        <v>8053.26</v>
      </c>
      <c r="C3" s="1">
        <v>1.8399999999999999E-15</v>
      </c>
      <c r="D3" s="2">
        <v>15.05</v>
      </c>
      <c r="E3">
        <f t="shared" ref="E3:E8" si="0">B:B/5007</f>
        <v>1.6084002396644699</v>
      </c>
      <c r="F3">
        <f t="shared" ref="F3:F8" si="1">E:E*4861</f>
        <v>7818.4335650089879</v>
      </c>
      <c r="G3" s="1">
        <v>1.4499999999999999E-16</v>
      </c>
      <c r="H3">
        <v>8.9250000000000007</v>
      </c>
      <c r="I3">
        <f t="shared" ref="I3:I8" si="2">E:E*6563</f>
        <v>10555.930772917916</v>
      </c>
      <c r="L3">
        <f t="shared" ref="L3:L8" si="3">E:E*6583</f>
        <v>10588.098777711206</v>
      </c>
      <c r="O3">
        <f t="shared" ref="O3:O8" si="4">E:E*6721</f>
        <v>10810.058010784902</v>
      </c>
      <c r="R3">
        <f t="shared" ref="R3:R8" si="5">E:E*6300</f>
        <v>10132.92150988616</v>
      </c>
      <c r="U3" s="1">
        <f t="shared" ref="U3:U8" si="6">LOG(C:C/G:G)</f>
        <v>1.1034498207745616</v>
      </c>
    </row>
    <row r="4" spans="1:24" x14ac:dyDescent="0.25">
      <c r="A4" t="s">
        <v>3</v>
      </c>
      <c r="B4" s="3">
        <v>6428.0389999999998</v>
      </c>
      <c r="C4" s="1">
        <v>7.2900000000000001E-16</v>
      </c>
      <c r="D4" s="2">
        <v>13.46</v>
      </c>
      <c r="E4">
        <f t="shared" si="0"/>
        <v>1.2838104653485121</v>
      </c>
      <c r="F4">
        <f t="shared" si="1"/>
        <v>6240.6026720591171</v>
      </c>
      <c r="G4" s="1">
        <v>8.89E-17</v>
      </c>
      <c r="H4">
        <v>10.78</v>
      </c>
      <c r="I4">
        <f t="shared" si="2"/>
        <v>8425.6480840822842</v>
      </c>
      <c r="J4" s="1">
        <v>2.0100000000000001E-16</v>
      </c>
      <c r="K4">
        <v>10.029999999999999</v>
      </c>
      <c r="L4">
        <f t="shared" si="3"/>
        <v>8451.3242933892543</v>
      </c>
      <c r="M4" s="1">
        <v>3.9099999999999999E-16</v>
      </c>
      <c r="N4">
        <v>15.94</v>
      </c>
      <c r="O4">
        <f t="shared" si="4"/>
        <v>8628.4901376073503</v>
      </c>
      <c r="P4" s="1">
        <v>1.15E-16</v>
      </c>
      <c r="Q4">
        <v>8.1649999999999991</v>
      </c>
      <c r="R4">
        <f t="shared" si="5"/>
        <v>8088.0059316956258</v>
      </c>
      <c r="S4" s="1">
        <v>7.6000000000000002E-17</v>
      </c>
      <c r="T4">
        <v>14.7</v>
      </c>
      <c r="U4" s="1">
        <f t="shared" si="6"/>
        <v>0.913825767347761</v>
      </c>
      <c r="V4">
        <f t="shared" ref="V4:V8" si="7">LOG(M:M/J:J)</f>
        <v>0.2889806999753779</v>
      </c>
      <c r="W4">
        <f t="shared" ref="W4:W8" si="8">LOG(S:S/J:J)</f>
        <v>-0.42238246513969752</v>
      </c>
      <c r="X4">
        <f t="shared" ref="X4:X8" si="9">LOG(P:P/J:J)</f>
        <v>-0.24249821706687721</v>
      </c>
    </row>
    <row r="5" spans="1:24" x14ac:dyDescent="0.25">
      <c r="A5" t="s">
        <v>4</v>
      </c>
      <c r="B5" s="3">
        <v>5300.732</v>
      </c>
      <c r="C5" s="1">
        <v>3.4499999999999998E-14</v>
      </c>
      <c r="D5" s="2">
        <v>10.53</v>
      </c>
      <c r="E5">
        <f t="shared" si="0"/>
        <v>1.0586642700219693</v>
      </c>
      <c r="F5">
        <f t="shared" si="1"/>
        <v>5146.1670165767928</v>
      </c>
      <c r="G5" s="1">
        <v>7.4000000000000003E-15</v>
      </c>
      <c r="H5">
        <v>9.1189999999999998</v>
      </c>
      <c r="I5">
        <f t="shared" si="2"/>
        <v>6948.0136041541846</v>
      </c>
      <c r="J5" s="1">
        <v>2.79E-14</v>
      </c>
      <c r="K5">
        <v>10.63</v>
      </c>
      <c r="L5">
        <f t="shared" si="3"/>
        <v>6969.186889554624</v>
      </c>
      <c r="M5" s="1">
        <v>1.7800000000000001E-14</v>
      </c>
      <c r="N5">
        <v>9.0120000000000005</v>
      </c>
      <c r="O5">
        <f t="shared" si="4"/>
        <v>7115.2825588176556</v>
      </c>
      <c r="P5" s="1">
        <v>4.9900000000000002E-15</v>
      </c>
      <c r="Q5">
        <v>7.5069999999999997</v>
      </c>
      <c r="R5">
        <f t="shared" si="5"/>
        <v>6669.5849011384062</v>
      </c>
      <c r="S5" s="1">
        <v>4.2599999999999998E-15</v>
      </c>
      <c r="T5">
        <v>13.03</v>
      </c>
      <c r="U5" s="1">
        <f t="shared" si="6"/>
        <v>0.66858737534229784</v>
      </c>
      <c r="V5">
        <f t="shared" si="7"/>
        <v>-0.19518420096470357</v>
      </c>
      <c r="W5">
        <f t="shared" si="8"/>
        <v>-0.81619460417087863</v>
      </c>
      <c r="X5">
        <f t="shared" si="9"/>
        <v>-0.74750365765020765</v>
      </c>
    </row>
    <row r="6" spans="1:24" x14ac:dyDescent="0.25">
      <c r="A6" t="s">
        <v>5</v>
      </c>
      <c r="B6" s="3">
        <v>5206.2740000000003</v>
      </c>
      <c r="C6" s="1">
        <v>65.010000000000005</v>
      </c>
      <c r="D6" s="2">
        <v>14.56</v>
      </c>
      <c r="E6">
        <f t="shared" si="0"/>
        <v>1.0397990812861995</v>
      </c>
      <c r="F6">
        <f t="shared" si="1"/>
        <v>5054.463334132216</v>
      </c>
      <c r="G6">
        <v>68.930000000000007</v>
      </c>
      <c r="H6">
        <v>14.58</v>
      </c>
      <c r="I6">
        <f t="shared" si="2"/>
        <v>6824.2013704813271</v>
      </c>
      <c r="J6">
        <v>262.60000000000002</v>
      </c>
      <c r="K6">
        <v>13.94</v>
      </c>
      <c r="L6">
        <f t="shared" si="3"/>
        <v>6844.9973521070515</v>
      </c>
      <c r="M6">
        <v>81.48</v>
      </c>
      <c r="N6">
        <v>11.36</v>
      </c>
      <c r="O6">
        <f t="shared" si="4"/>
        <v>6988.489625324547</v>
      </c>
      <c r="P6">
        <v>102.4</v>
      </c>
      <c r="Q6">
        <v>29.63</v>
      </c>
      <c r="R6">
        <f t="shared" si="5"/>
        <v>6550.734212103057</v>
      </c>
      <c r="S6">
        <v>8.968</v>
      </c>
      <c r="T6">
        <v>11.3</v>
      </c>
      <c r="U6" s="1">
        <f t="shared" si="6"/>
        <v>-2.5428112454706338E-2</v>
      </c>
      <c r="V6">
        <f t="shared" si="7"/>
        <v>-0.50824370142533404</v>
      </c>
      <c r="W6">
        <f t="shared" si="8"/>
        <v>-1.466599122166544</v>
      </c>
      <c r="X6">
        <f t="shared" si="9"/>
        <v>-0.40899476511364857</v>
      </c>
    </row>
    <row r="7" spans="1:24" x14ac:dyDescent="0.25">
      <c r="A7" t="s">
        <v>6</v>
      </c>
      <c r="B7" s="3">
        <v>6708.3249999999998</v>
      </c>
      <c r="C7" s="1">
        <v>2.1600000000000001E-14</v>
      </c>
      <c r="D7" s="2">
        <v>12.72</v>
      </c>
      <c r="E7">
        <f t="shared" si="0"/>
        <v>1.339789294987018</v>
      </c>
      <c r="F7">
        <f t="shared" si="1"/>
        <v>6512.7157629318945</v>
      </c>
      <c r="G7" s="1">
        <v>1.3299999999999999E-15</v>
      </c>
      <c r="H7">
        <v>7.492</v>
      </c>
      <c r="I7">
        <f t="shared" si="2"/>
        <v>8793.0371429997995</v>
      </c>
      <c r="J7" s="1">
        <v>9.5200000000000001E-15</v>
      </c>
      <c r="K7">
        <v>11.61</v>
      </c>
      <c r="L7">
        <f t="shared" si="3"/>
        <v>8819.8329288995392</v>
      </c>
      <c r="M7" s="1">
        <v>7.8800000000000002E-15</v>
      </c>
      <c r="N7">
        <v>9.0559999999999992</v>
      </c>
      <c r="O7">
        <f t="shared" si="4"/>
        <v>9004.7238516077487</v>
      </c>
      <c r="P7" s="1">
        <v>3.74E-15</v>
      </c>
      <c r="Q7">
        <v>13.75</v>
      </c>
      <c r="R7">
        <f t="shared" si="5"/>
        <v>8440.6725584182132</v>
      </c>
      <c r="S7" s="1">
        <v>1.52E-15</v>
      </c>
      <c r="T7">
        <v>11.7</v>
      </c>
      <c r="U7" s="1">
        <f t="shared" si="6"/>
        <v>1.2106021101838451</v>
      </c>
      <c r="V7">
        <f t="shared" si="7"/>
        <v>-8.2110730894918993E-2</v>
      </c>
      <c r="W7">
        <f t="shared" si="8"/>
        <v>-0.79679336043970173</v>
      </c>
      <c r="X7">
        <f t="shared" si="9"/>
        <v>-0.40576534618399418</v>
      </c>
    </row>
    <row r="8" spans="1:24" x14ac:dyDescent="0.25">
      <c r="A8" t="s">
        <v>7</v>
      </c>
      <c r="B8" s="3">
        <v>6256.7190000000001</v>
      </c>
      <c r="C8" s="1">
        <v>1.4600000000000001E-15</v>
      </c>
      <c r="D8" s="2">
        <v>10.97</v>
      </c>
      <c r="E8">
        <f t="shared" si="0"/>
        <v>1.249594367884961</v>
      </c>
      <c r="F8">
        <f t="shared" si="1"/>
        <v>6074.2782222887954</v>
      </c>
      <c r="G8" s="1">
        <v>1.94E-16</v>
      </c>
      <c r="H8">
        <v>10.96</v>
      </c>
      <c r="I8">
        <f t="shared" si="2"/>
        <v>8201.0878364290002</v>
      </c>
      <c r="J8" s="1">
        <v>6.7199999999999997E-16</v>
      </c>
      <c r="K8">
        <v>10.73</v>
      </c>
      <c r="L8">
        <f t="shared" si="3"/>
        <v>8226.0797237866991</v>
      </c>
      <c r="M8" s="1">
        <v>8.0200000000000002E-16</v>
      </c>
      <c r="N8">
        <v>13.23</v>
      </c>
      <c r="O8">
        <f t="shared" si="4"/>
        <v>8398.5237465548234</v>
      </c>
      <c r="P8" s="1">
        <v>1.4600000000000001E-16</v>
      </c>
      <c r="Q8">
        <v>5.9269999999999996</v>
      </c>
      <c r="R8">
        <f t="shared" si="5"/>
        <v>7872.4445176752542</v>
      </c>
      <c r="S8" s="1">
        <v>8.9399999999999996E-17</v>
      </c>
      <c r="T8">
        <v>3.4089999999999998</v>
      </c>
      <c r="U8" s="1">
        <f t="shared" si="6"/>
        <v>0.87655112585421113</v>
      </c>
      <c r="V8">
        <f t="shared" si="7"/>
        <v>7.6805095230338252E-2</v>
      </c>
      <c r="W8">
        <f t="shared" si="8"/>
        <v>-0.87603175425790758</v>
      </c>
      <c r="X8">
        <f t="shared" si="9"/>
        <v>-0.66301641726938809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Lienert</dc:creator>
  <cp:lastModifiedBy>Julia Lienert</cp:lastModifiedBy>
  <dcterms:created xsi:type="dcterms:W3CDTF">2018-09-12T13:05:57Z</dcterms:created>
  <dcterms:modified xsi:type="dcterms:W3CDTF">2018-09-12T14:18:22Z</dcterms:modified>
</cp:coreProperties>
</file>