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Y:\ordenar\HOJAS DE VIDA\"/>
    </mc:Choice>
  </mc:AlternateContent>
  <bookViews>
    <workbookView xWindow="930" yWindow="0" windowWidth="25425" windowHeight="12780" tabRatio="289" activeTab="1"/>
  </bookViews>
  <sheets>
    <sheet name="HOJA" sheetId="5" r:id="rId1"/>
    <sheet name="DATOS" sheetId="1" r:id="rId2"/>
    <sheet name="PLAN 2016" sheetId="4" r:id="rId3"/>
    <sheet name="PLAN 2015" sheetId="3" r:id="rId4"/>
  </sheets>
  <definedNames>
    <definedName name="RANGO">DATOS!$C$1:$FR$106</definedName>
    <definedName name="Z_419F547F_471E_4CC6_9411_4FA180928706_.wvu.Cols" localSheetId="0" hidden="1">HOJA!$N:$N</definedName>
    <definedName name="Z_C1C7FEEB_F3A6_4F65_8C49_1BE6813A76D9_.wvu.Cols" localSheetId="0" hidden="1">HOJA!$N:$N</definedName>
  </definedNames>
  <calcPr calcId="152511" calcMode="manual" concurrentCalc="0"/>
  <customWorkbookViews>
    <customWorkbookView name="gvadmin - Vista personalizada" guid="{419F547F-471E-4CC6-9411-4FA180928706}" mergeInterval="0" personalView="1" maximized="1" xWindow="-8" yWindow="-8" windowWidth="1382" windowHeight="744" activeSheetId="2"/>
    <customWorkbookView name="adhlak - Vista personalizada" guid="{C1C7FEEB-F3A6-4F65-8C49-1BE6813A76D9}" autoUpdate="1" mergeInterval="5" personalView="1" maximized="1" windowWidth="1362" windowHeight="543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69" i="4" l="1"/>
  <c r="V167" i="4"/>
  <c r="AJ167" i="4"/>
  <c r="V169" i="4"/>
  <c r="AJ170" i="4"/>
  <c r="V170" i="4"/>
  <c r="AJ152" i="4"/>
  <c r="AJ151" i="4"/>
  <c r="U152" i="4"/>
  <c r="U151" i="4"/>
  <c r="Q28" i="5"/>
  <c r="K60" i="5"/>
  <c r="F60" i="5"/>
  <c r="D60" i="5"/>
  <c r="A60" i="5"/>
  <c r="K58" i="5"/>
  <c r="F58" i="5"/>
  <c r="D58" i="5"/>
  <c r="A58" i="5"/>
  <c r="O57" i="5"/>
  <c r="W55" i="5"/>
  <c r="Q55" i="5"/>
  <c r="S54" i="5"/>
  <c r="J53" i="5"/>
  <c r="F53" i="5"/>
  <c r="B53" i="5"/>
  <c r="J52" i="5"/>
  <c r="F52" i="5"/>
  <c r="B52" i="5"/>
  <c r="J51" i="5"/>
  <c r="F51" i="5"/>
  <c r="B51" i="5"/>
  <c r="J50" i="5"/>
  <c r="F50" i="5"/>
  <c r="B50" i="5"/>
  <c r="J49" i="5"/>
  <c r="F49" i="5"/>
  <c r="B49" i="5"/>
  <c r="O48" i="5"/>
  <c r="J48" i="5"/>
  <c r="F48" i="5"/>
  <c r="B48" i="5"/>
  <c r="J47" i="5"/>
  <c r="F47" i="5"/>
  <c r="B47" i="5"/>
  <c r="W46" i="5"/>
  <c r="Q46" i="5"/>
  <c r="J46" i="5"/>
  <c r="F46" i="5"/>
  <c r="B46" i="5"/>
  <c r="S45" i="5"/>
  <c r="J45" i="5"/>
  <c r="F45" i="5"/>
  <c r="B45" i="5"/>
  <c r="J44" i="5"/>
  <c r="F44" i="5"/>
  <c r="B44" i="5"/>
  <c r="J43" i="5"/>
  <c r="F43" i="5"/>
  <c r="B43" i="5"/>
  <c r="J42" i="5"/>
  <c r="F42" i="5"/>
  <c r="B42" i="5"/>
  <c r="J41" i="5"/>
  <c r="F41" i="5"/>
  <c r="B41" i="5"/>
  <c r="J40" i="5"/>
  <c r="F40" i="5"/>
  <c r="B40" i="5"/>
  <c r="O39" i="5"/>
  <c r="J39" i="5"/>
  <c r="F39" i="5"/>
  <c r="B39" i="5"/>
  <c r="W37" i="5"/>
  <c r="Q37" i="5"/>
  <c r="S36" i="5"/>
  <c r="M32" i="5"/>
  <c r="K32" i="5"/>
  <c r="H32" i="5"/>
  <c r="E32" i="5"/>
  <c r="D32" i="5"/>
  <c r="A32" i="5"/>
  <c r="M31" i="5"/>
  <c r="K31" i="5"/>
  <c r="H31" i="5"/>
  <c r="E31" i="5"/>
  <c r="D31" i="5"/>
  <c r="A31" i="5"/>
  <c r="O30" i="5"/>
  <c r="M30" i="5"/>
  <c r="K30" i="5"/>
  <c r="H30" i="5"/>
  <c r="E30" i="5"/>
  <c r="D30" i="5"/>
  <c r="A30" i="5"/>
  <c r="W28" i="5"/>
  <c r="S27" i="5"/>
  <c r="C25" i="5"/>
  <c r="C24" i="5"/>
  <c r="C23" i="5"/>
  <c r="M22" i="5"/>
  <c r="K22" i="5"/>
  <c r="C22" i="5"/>
  <c r="O21" i="5"/>
  <c r="K21" i="5"/>
  <c r="I21" i="5"/>
  <c r="G21" i="5"/>
  <c r="K20" i="5"/>
  <c r="E20" i="5"/>
  <c r="C20" i="5"/>
  <c r="W19" i="5"/>
  <c r="Q19" i="5"/>
  <c r="K19" i="5"/>
  <c r="F19" i="5"/>
  <c r="C19" i="5"/>
  <c r="S18" i="5"/>
  <c r="K18" i="5"/>
  <c r="F18" i="5"/>
  <c r="C18" i="5"/>
  <c r="K17" i="5"/>
  <c r="C17" i="5"/>
  <c r="K16" i="5"/>
  <c r="C16" i="5"/>
  <c r="K15" i="5"/>
  <c r="C15" i="5"/>
  <c r="O12" i="5"/>
  <c r="M12" i="5"/>
  <c r="K12" i="5"/>
  <c r="F12" i="5"/>
  <c r="C12" i="5"/>
  <c r="W10" i="5"/>
  <c r="Q10" i="5"/>
  <c r="C10" i="5"/>
  <c r="S9" i="5"/>
  <c r="AJ166" i="4"/>
  <c r="AJ165" i="4"/>
  <c r="V166" i="4"/>
  <c r="V165" i="4"/>
  <c r="AS348" i="4"/>
  <c r="AS347" i="4"/>
  <c r="AS346" i="4"/>
  <c r="AS345" i="4"/>
  <c r="AS344" i="4"/>
  <c r="AS343" i="4"/>
  <c r="AS342" i="4"/>
  <c r="AS341" i="4"/>
  <c r="AS340" i="4"/>
  <c r="AS339" i="4"/>
  <c r="AS336" i="4"/>
  <c r="AS335" i="4"/>
  <c r="AS334" i="4"/>
  <c r="AS333" i="4"/>
  <c r="AS332" i="4"/>
  <c r="AS331" i="4"/>
  <c r="AS330" i="4"/>
  <c r="AS329" i="4"/>
  <c r="AS328" i="4"/>
  <c r="AS327" i="4"/>
  <c r="AS326" i="4"/>
  <c r="AS325" i="4"/>
  <c r="AS324" i="4"/>
  <c r="AS323" i="4"/>
  <c r="AS322" i="4"/>
  <c r="AS321" i="4"/>
  <c r="AS320" i="4"/>
  <c r="AS319" i="4"/>
  <c r="AS316" i="4"/>
  <c r="AS315" i="4"/>
  <c r="AS312" i="4"/>
  <c r="AS311" i="4"/>
  <c r="AS310" i="4"/>
  <c r="AS309" i="4"/>
  <c r="AS308" i="4"/>
  <c r="AS307" i="4"/>
  <c r="AR304" i="4"/>
  <c r="AR303" i="4"/>
  <c r="AR302" i="4"/>
  <c r="AR301" i="4"/>
  <c r="AR300" i="4"/>
  <c r="AR299" i="4"/>
  <c r="AQ296" i="4"/>
  <c r="AQ295" i="4"/>
  <c r="AQ294" i="4"/>
  <c r="AQ293" i="4"/>
  <c r="AQ292" i="4"/>
  <c r="AQ291" i="4"/>
  <c r="AQ290" i="4"/>
  <c r="AQ289" i="4"/>
  <c r="AQ288" i="4"/>
  <c r="AQ287" i="4"/>
  <c r="AQ286" i="4"/>
  <c r="AQ285" i="4"/>
  <c r="AQ284" i="4"/>
  <c r="AQ283" i="4"/>
  <c r="AQ282" i="4"/>
  <c r="AQ281" i="4"/>
  <c r="AQ280" i="4"/>
  <c r="AQ279" i="4"/>
  <c r="AQ278" i="4"/>
  <c r="AQ277" i="4"/>
  <c r="AQ276" i="4"/>
  <c r="AQ275" i="4"/>
  <c r="AQ274" i="4"/>
  <c r="AQ273" i="4"/>
  <c r="AQ272" i="4"/>
  <c r="AQ271" i="4"/>
  <c r="AQ270" i="4"/>
  <c r="AQ269" i="4"/>
  <c r="AQ268" i="4"/>
  <c r="AQ267" i="4"/>
  <c r="AQ266" i="4"/>
  <c r="AQ265" i="4"/>
  <c r="AQ264" i="4"/>
  <c r="AQ263" i="4"/>
  <c r="AP260" i="4"/>
  <c r="AP259" i="4"/>
  <c r="AP258" i="4"/>
  <c r="AP257" i="4"/>
  <c r="AP256" i="4"/>
  <c r="AP255" i="4"/>
  <c r="AP254" i="4"/>
  <c r="AP253" i="4"/>
  <c r="AP252" i="4"/>
  <c r="AP251" i="4"/>
  <c r="AP250" i="4"/>
  <c r="AP249" i="4"/>
  <c r="AO248" i="4"/>
  <c r="AO247" i="4"/>
  <c r="AO246" i="4"/>
  <c r="AO245" i="4"/>
  <c r="AO244" i="4"/>
  <c r="AO243" i="4"/>
  <c r="AO242" i="4"/>
  <c r="AO241" i="4"/>
  <c r="AO240" i="4"/>
  <c r="AO239" i="4"/>
  <c r="AO238" i="4"/>
  <c r="AO237" i="4"/>
  <c r="AN234" i="4"/>
  <c r="AN233" i="4"/>
  <c r="AN232" i="4"/>
  <c r="AN231" i="4"/>
  <c r="AN230" i="4"/>
  <c r="AN229" i="4"/>
  <c r="AN228" i="4"/>
  <c r="AN227" i="4"/>
  <c r="AN226" i="4"/>
  <c r="AN225" i="4"/>
  <c r="AM224" i="4"/>
  <c r="AM223" i="4"/>
  <c r="AM222" i="4"/>
  <c r="AM221" i="4"/>
  <c r="AM220" i="4"/>
  <c r="AM219" i="4"/>
  <c r="AM218" i="4"/>
  <c r="AM217" i="4"/>
  <c r="AN214" i="4"/>
  <c r="AN213" i="4"/>
  <c r="AN212" i="4"/>
  <c r="AN211" i="4"/>
  <c r="AM210" i="4"/>
  <c r="AM209" i="4"/>
  <c r="AM208" i="4"/>
  <c r="AM207" i="4"/>
  <c r="AN204" i="4"/>
  <c r="AN203" i="4"/>
  <c r="AN202" i="4"/>
  <c r="AN201" i="4"/>
  <c r="AN200" i="4"/>
  <c r="AN199" i="4"/>
  <c r="AN198" i="4"/>
  <c r="AN197" i="4"/>
  <c r="AM196" i="4"/>
  <c r="AM195" i="4"/>
  <c r="AM194" i="4"/>
  <c r="AM193" i="4"/>
  <c r="AM192" i="4"/>
  <c r="AM191" i="4"/>
  <c r="AM190" i="4"/>
  <c r="AM189" i="4"/>
  <c r="AL188" i="4"/>
  <c r="AL187" i="4"/>
  <c r="AL186" i="4"/>
  <c r="AL185" i="4"/>
  <c r="AL184" i="4"/>
  <c r="AL183" i="4"/>
  <c r="AL182" i="4"/>
  <c r="AL181" i="4"/>
  <c r="AK180" i="4"/>
  <c r="AK179" i="4"/>
  <c r="AK178" i="4"/>
  <c r="AK177" i="4"/>
  <c r="AK176" i="4"/>
  <c r="AK175" i="4"/>
  <c r="AK174" i="4"/>
  <c r="AK173" i="4"/>
  <c r="AJ168" i="4"/>
  <c r="AJ164" i="4"/>
  <c r="AJ163" i="4"/>
  <c r="AJ162" i="4"/>
  <c r="AJ161" i="4"/>
  <c r="AJ160" i="4"/>
  <c r="AJ159" i="4"/>
  <c r="AJ158" i="4"/>
  <c r="AJ157" i="4"/>
  <c r="AJ156" i="4"/>
  <c r="AJ155" i="4"/>
  <c r="AJ154" i="4"/>
  <c r="AJ153" i="4"/>
  <c r="AJ150" i="4"/>
  <c r="AJ149" i="4"/>
  <c r="AI148" i="4"/>
  <c r="AI147" i="4"/>
  <c r="AI146" i="4"/>
  <c r="AI145" i="4"/>
  <c r="AI144" i="4"/>
  <c r="AI143" i="4"/>
  <c r="AI142" i="4"/>
  <c r="AI141" i="4"/>
  <c r="AI140" i="4"/>
  <c r="AI139" i="4"/>
  <c r="AI138" i="4"/>
  <c r="AI137" i="4"/>
  <c r="AI136" i="4"/>
  <c r="AI135" i="4"/>
  <c r="AH134" i="4"/>
  <c r="AH133" i="4"/>
  <c r="AH132" i="4"/>
  <c r="AH131" i="4"/>
  <c r="AH130" i="4"/>
  <c r="AH129" i="4"/>
  <c r="AH128" i="4"/>
  <c r="AH127" i="4"/>
  <c r="AH126" i="4"/>
  <c r="AH125" i="4"/>
  <c r="AH124" i="4"/>
  <c r="AH123" i="4"/>
  <c r="AH122" i="4"/>
  <c r="AH121" i="4"/>
  <c r="AG120" i="4"/>
  <c r="AG119" i="4"/>
  <c r="AG118" i="4"/>
  <c r="AG117" i="4"/>
  <c r="AG116" i="4"/>
  <c r="AG115" i="4"/>
  <c r="AG114" i="4"/>
  <c r="AG113" i="4"/>
  <c r="AG112" i="4"/>
  <c r="AG111" i="4"/>
  <c r="AG110" i="4"/>
  <c r="AG109" i="4"/>
  <c r="AG108" i="4"/>
  <c r="AG107" i="4"/>
  <c r="AL104" i="4"/>
  <c r="AL103" i="4"/>
  <c r="AL102" i="4"/>
  <c r="AL101" i="4"/>
  <c r="AL100" i="4"/>
  <c r="AL99" i="4"/>
  <c r="AL98" i="4"/>
  <c r="AL97" i="4"/>
  <c r="AL96" i="4"/>
  <c r="AL95" i="4"/>
  <c r="AL94" i="4"/>
  <c r="AL93" i="4"/>
  <c r="AL92" i="4"/>
  <c r="AL91" i="4"/>
  <c r="AL90" i="4"/>
  <c r="AL89" i="4"/>
  <c r="AL88" i="4"/>
  <c r="AL87" i="4"/>
  <c r="AK86" i="4"/>
  <c r="AK85" i="4"/>
  <c r="AK84" i="4"/>
  <c r="AK83" i="4"/>
  <c r="AK82" i="4"/>
  <c r="AK81" i="4"/>
  <c r="AK80" i="4"/>
  <c r="AK79" i="4"/>
  <c r="AK78" i="4"/>
  <c r="AK77" i="4"/>
  <c r="AK76" i="4"/>
  <c r="AK75" i="4"/>
  <c r="AK74" i="4"/>
  <c r="AK73" i="4"/>
  <c r="AK72" i="4"/>
  <c r="AK71" i="4"/>
  <c r="AJ70" i="4"/>
  <c r="AJ69" i="4"/>
  <c r="AJ68" i="4"/>
  <c r="AJ67" i="4"/>
  <c r="AJ66" i="4"/>
  <c r="AJ65" i="4"/>
  <c r="AJ64" i="4"/>
  <c r="AJ63" i="4"/>
  <c r="AJ62" i="4"/>
  <c r="AJ61" i="4"/>
  <c r="AJ60" i="4"/>
  <c r="AJ59" i="4"/>
  <c r="AJ58" i="4"/>
  <c r="AJ57" i="4"/>
  <c r="AJ56" i="4"/>
  <c r="AJ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H40" i="4"/>
  <c r="AH39" i="4"/>
  <c r="AH38" i="4"/>
  <c r="AH37" i="4"/>
  <c r="AH36" i="4"/>
  <c r="AH35" i="4"/>
  <c r="AH34" i="4"/>
  <c r="AH33" i="4"/>
  <c r="AH32" i="4"/>
  <c r="AH31" i="4"/>
  <c r="AH30" i="4"/>
  <c r="AH29" i="4"/>
  <c r="AH28" i="4"/>
  <c r="AH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F348" i="4"/>
  <c r="AF347" i="4"/>
  <c r="AF346" i="4"/>
  <c r="AF345" i="4"/>
  <c r="AF344" i="4"/>
  <c r="AF343" i="4"/>
  <c r="AF342" i="4"/>
  <c r="AF341" i="4"/>
  <c r="AF340" i="4"/>
  <c r="AF339" i="4"/>
  <c r="AF336" i="4"/>
  <c r="AF335" i="4"/>
  <c r="AF334" i="4"/>
  <c r="AF333" i="4"/>
  <c r="AF332" i="4"/>
  <c r="AF331" i="4"/>
  <c r="AF330" i="4"/>
  <c r="AF329" i="4"/>
  <c r="AF328" i="4"/>
  <c r="AF327" i="4"/>
  <c r="AF326" i="4"/>
  <c r="AF325" i="4"/>
  <c r="AF324" i="4"/>
  <c r="AF323" i="4"/>
  <c r="AF322" i="4"/>
  <c r="AF321" i="4"/>
  <c r="AF320" i="4"/>
  <c r="AF319" i="4"/>
  <c r="AF316" i="4"/>
  <c r="AF315" i="4"/>
  <c r="AE312" i="4"/>
  <c r="AE311" i="4"/>
  <c r="AE310" i="4"/>
  <c r="AE309" i="4"/>
  <c r="AE308" i="4"/>
  <c r="AE307" i="4"/>
  <c r="AD304" i="4"/>
  <c r="AD303" i="4"/>
  <c r="AD302" i="4"/>
  <c r="AD301" i="4"/>
  <c r="AD300" i="4"/>
  <c r="AD299" i="4"/>
  <c r="AC296" i="4"/>
  <c r="AC295" i="4"/>
  <c r="AC294" i="4"/>
  <c r="AC293" i="4"/>
  <c r="AC292" i="4"/>
  <c r="AC291" i="4"/>
  <c r="AC290" i="4"/>
  <c r="AC289" i="4"/>
  <c r="AC288" i="4"/>
  <c r="AC287" i="4"/>
  <c r="AC286" i="4"/>
  <c r="AC285" i="4"/>
  <c r="AC284" i="4"/>
  <c r="AC283" i="4"/>
  <c r="AC282" i="4"/>
  <c r="AC281" i="4"/>
  <c r="AC280" i="4"/>
  <c r="AC279" i="4"/>
  <c r="AC278" i="4"/>
  <c r="AC277" i="4"/>
  <c r="AC276" i="4"/>
  <c r="AC275" i="4"/>
  <c r="AC274" i="4"/>
  <c r="AC273" i="4"/>
  <c r="AC272" i="4"/>
  <c r="AC271" i="4"/>
  <c r="AC270" i="4"/>
  <c r="AC269" i="4"/>
  <c r="AC268" i="4"/>
  <c r="AC267" i="4"/>
  <c r="AC266" i="4"/>
  <c r="AC265" i="4"/>
  <c r="AC264" i="4"/>
  <c r="AC263" i="4"/>
  <c r="AB260" i="4"/>
  <c r="AB259" i="4"/>
  <c r="AB258" i="4"/>
  <c r="AB257" i="4"/>
  <c r="AB256" i="4"/>
  <c r="AB255" i="4"/>
  <c r="AB254" i="4"/>
  <c r="AB253" i="4"/>
  <c r="AB252" i="4"/>
  <c r="AB251" i="4"/>
  <c r="AB250" i="4"/>
  <c r="AB249" i="4"/>
  <c r="AA248" i="4"/>
  <c r="AA247" i="4"/>
  <c r="AA246" i="4"/>
  <c r="AA245" i="4"/>
  <c r="AA244" i="4"/>
  <c r="AA243" i="4"/>
  <c r="AA242" i="4"/>
  <c r="AA241" i="4"/>
  <c r="AA240" i="4"/>
  <c r="AA239" i="4"/>
  <c r="AA238" i="4"/>
  <c r="AA237" i="4"/>
  <c r="Z234" i="4"/>
  <c r="Z233" i="4"/>
  <c r="Z232" i="4"/>
  <c r="Z231" i="4"/>
  <c r="Z230" i="4"/>
  <c r="Z229" i="4"/>
  <c r="Z228" i="4"/>
  <c r="Z227" i="4"/>
  <c r="Z226" i="4"/>
  <c r="Z225" i="4"/>
  <c r="Y224" i="4"/>
  <c r="Y223" i="4"/>
  <c r="Y222" i="4"/>
  <c r="Y221" i="4"/>
  <c r="Y220" i="4"/>
  <c r="Y219" i="4"/>
  <c r="Y218" i="4"/>
  <c r="Y217" i="4"/>
  <c r="Z214" i="4"/>
  <c r="Z213" i="4"/>
  <c r="Z212" i="4"/>
  <c r="Z211" i="4"/>
  <c r="Y210" i="4"/>
  <c r="Y209" i="4"/>
  <c r="Y208" i="4"/>
  <c r="Y207" i="4"/>
  <c r="Z204" i="4"/>
  <c r="Z203" i="4"/>
  <c r="Z202" i="4"/>
  <c r="Z201" i="4"/>
  <c r="Z200" i="4"/>
  <c r="Z199" i="4"/>
  <c r="Z198" i="4"/>
  <c r="Z197" i="4"/>
  <c r="Y196" i="4"/>
  <c r="Y195" i="4"/>
  <c r="Y194" i="4"/>
  <c r="Y193" i="4"/>
  <c r="Y192" i="4"/>
  <c r="Y191" i="4"/>
  <c r="Y190" i="4"/>
  <c r="Y189" i="4"/>
  <c r="X188" i="4"/>
  <c r="X187" i="4"/>
  <c r="X186" i="4"/>
  <c r="X185" i="4"/>
  <c r="X184" i="4"/>
  <c r="X183" i="4"/>
  <c r="X182" i="4"/>
  <c r="X181" i="4"/>
  <c r="W180" i="4"/>
  <c r="W179" i="4"/>
  <c r="W178" i="4"/>
  <c r="W177" i="4"/>
  <c r="W176" i="4"/>
  <c r="W175" i="4"/>
  <c r="W174" i="4"/>
  <c r="W173" i="4"/>
  <c r="V168" i="4"/>
  <c r="V164" i="4"/>
  <c r="V163" i="4"/>
  <c r="V162" i="4"/>
  <c r="V161" i="4"/>
  <c r="V160" i="4"/>
  <c r="V159" i="4"/>
  <c r="V158" i="4"/>
  <c r="V157" i="4"/>
  <c r="U156" i="4"/>
  <c r="U155" i="4"/>
  <c r="U154" i="4"/>
  <c r="U153" i="4"/>
  <c r="U150" i="4"/>
  <c r="U149" i="4"/>
  <c r="U148" i="4"/>
  <c r="U147" i="4"/>
  <c r="T146" i="4"/>
  <c r="T145" i="4"/>
  <c r="T144" i="4"/>
  <c r="T143" i="4"/>
  <c r="T142" i="4"/>
  <c r="T141" i="4"/>
  <c r="T140" i="4"/>
  <c r="T139" i="4"/>
  <c r="T138" i="4"/>
  <c r="T137" i="4"/>
  <c r="S136" i="4"/>
  <c r="S135" i="4"/>
  <c r="S134" i="4"/>
  <c r="S133" i="4"/>
  <c r="S132" i="4"/>
  <c r="S131" i="4"/>
  <c r="S130" i="4"/>
  <c r="S129" i="4"/>
  <c r="S128" i="4"/>
  <c r="S127" i="4"/>
  <c r="R126" i="4"/>
  <c r="R125" i="4"/>
  <c r="R124" i="4"/>
  <c r="R123" i="4"/>
  <c r="R122" i="4"/>
  <c r="R121" i="4"/>
  <c r="R120" i="4"/>
  <c r="R119" i="4"/>
  <c r="R118" i="4"/>
  <c r="R117" i="4"/>
  <c r="Q116" i="4"/>
  <c r="Q115" i="4"/>
  <c r="Q114" i="4"/>
  <c r="Q113" i="4"/>
  <c r="Q112" i="4"/>
  <c r="Q111" i="4"/>
  <c r="Q110" i="4"/>
  <c r="Q109" i="4"/>
  <c r="Q108" i="4"/>
  <c r="Q107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V72" i="4"/>
  <c r="V71" i="4"/>
  <c r="V70" i="4"/>
  <c r="V69" i="4"/>
  <c r="V68" i="4"/>
  <c r="V67" i="4"/>
  <c r="V66" i="4"/>
  <c r="V65" i="4"/>
  <c r="V64" i="4"/>
  <c r="V63" i="4"/>
  <c r="U62" i="4"/>
  <c r="U61" i="4"/>
  <c r="U60" i="4"/>
  <c r="U59" i="4"/>
  <c r="U58" i="4"/>
  <c r="U57" i="4"/>
  <c r="U56" i="4"/>
  <c r="U55" i="4"/>
  <c r="U54" i="4"/>
  <c r="U53" i="4"/>
  <c r="T52" i="4"/>
  <c r="T51" i="4"/>
  <c r="T50" i="4"/>
  <c r="T49" i="4"/>
  <c r="T48" i="4"/>
  <c r="T47" i="4"/>
  <c r="T46" i="4"/>
  <c r="T45" i="4"/>
  <c r="T44" i="4"/>
  <c r="T43" i="4"/>
  <c r="S42" i="4"/>
  <c r="S41" i="4"/>
  <c r="S40" i="4"/>
  <c r="S39" i="4"/>
  <c r="S38" i="4"/>
  <c r="S37" i="4"/>
  <c r="S36" i="4"/>
  <c r="S35" i="4"/>
  <c r="S34" i="4"/>
  <c r="S33" i="4"/>
  <c r="R24" i="4"/>
  <c r="R25" i="4"/>
  <c r="R26" i="4"/>
  <c r="R27" i="4"/>
  <c r="R28" i="4"/>
  <c r="R29" i="4"/>
  <c r="R30" i="4"/>
  <c r="R31" i="4"/>
  <c r="R32" i="4"/>
  <c r="R23" i="4"/>
  <c r="Q14" i="4"/>
  <c r="Q15" i="4"/>
  <c r="Q16" i="4"/>
  <c r="Q17" i="4"/>
  <c r="Q18" i="4"/>
  <c r="Q19" i="4"/>
  <c r="Q20" i="4"/>
  <c r="Q21" i="4"/>
  <c r="Q22" i="4"/>
  <c r="AG13" i="4"/>
  <c r="Q13" i="4"/>
  <c r="AS342" i="3"/>
  <c r="AS341" i="3"/>
  <c r="AS340" i="3"/>
  <c r="AS339" i="3"/>
  <c r="AS338" i="3"/>
  <c r="AS337" i="3"/>
  <c r="AS336" i="3"/>
  <c r="AS335" i="3"/>
  <c r="AS334" i="3"/>
  <c r="AS333" i="3"/>
  <c r="AK81" i="3"/>
  <c r="AK82" i="3"/>
  <c r="AK83" i="3"/>
  <c r="AK84" i="3"/>
  <c r="W81" i="3"/>
  <c r="W82" i="3"/>
  <c r="W83" i="3"/>
  <c r="W84" i="3"/>
  <c r="AS330" i="3"/>
  <c r="AS329" i="3"/>
  <c r="AS328" i="3"/>
  <c r="AS327" i="3"/>
  <c r="AS326" i="3"/>
  <c r="AS325" i="3"/>
  <c r="AS324" i="3"/>
  <c r="AS323" i="3"/>
  <c r="AS322" i="3"/>
  <c r="AS321" i="3"/>
  <c r="AS320" i="3"/>
  <c r="AS319" i="3"/>
  <c r="AS318" i="3"/>
  <c r="AS317" i="3"/>
  <c r="AS316" i="3"/>
  <c r="AS315" i="3"/>
  <c r="AS314" i="3"/>
  <c r="AS313" i="3"/>
  <c r="AS310" i="3"/>
  <c r="AS309" i="3"/>
  <c r="AS306" i="3"/>
  <c r="AS305" i="3"/>
  <c r="AS304" i="3"/>
  <c r="AS303" i="3"/>
  <c r="AS302" i="3"/>
  <c r="AS301" i="3"/>
  <c r="AR298" i="3"/>
  <c r="AR297" i="3"/>
  <c r="AR296" i="3"/>
  <c r="AR295" i="3"/>
  <c r="AR294" i="3"/>
  <c r="AR293" i="3"/>
  <c r="AQ290" i="3"/>
  <c r="AQ289" i="3"/>
  <c r="AQ288" i="3"/>
  <c r="AQ287" i="3"/>
  <c r="AQ286" i="3"/>
  <c r="AQ285" i="3"/>
  <c r="AQ284" i="3"/>
  <c r="AQ283" i="3"/>
  <c r="AQ282" i="3"/>
  <c r="AQ281" i="3"/>
  <c r="AQ280" i="3"/>
  <c r="AQ279" i="3"/>
  <c r="AQ278" i="3"/>
  <c r="AQ277" i="3"/>
  <c r="AQ276" i="3"/>
  <c r="AQ275" i="3"/>
  <c r="AQ274" i="3"/>
  <c r="AQ273" i="3"/>
  <c r="AQ272" i="3"/>
  <c r="AQ271" i="3"/>
  <c r="AQ270" i="3"/>
  <c r="AQ269" i="3"/>
  <c r="AQ268" i="3"/>
  <c r="AQ267" i="3"/>
  <c r="AQ266" i="3"/>
  <c r="AQ265" i="3"/>
  <c r="AQ264" i="3"/>
  <c r="AQ263" i="3"/>
  <c r="AQ262" i="3"/>
  <c r="AQ261" i="3"/>
  <c r="AQ260" i="3"/>
  <c r="AQ259" i="3"/>
  <c r="AQ258" i="3"/>
  <c r="AQ257" i="3"/>
  <c r="AP254" i="3"/>
  <c r="AP253" i="3"/>
  <c r="AP252" i="3"/>
  <c r="AP251" i="3"/>
  <c r="AP250" i="3"/>
  <c r="AP249" i="3"/>
  <c r="AP248" i="3"/>
  <c r="AP247" i="3"/>
  <c r="AP246" i="3"/>
  <c r="AP245" i="3"/>
  <c r="AP244" i="3"/>
  <c r="AP243" i="3"/>
  <c r="AO242" i="3"/>
  <c r="AO241" i="3"/>
  <c r="AO240" i="3"/>
  <c r="AO239" i="3"/>
  <c r="AO238" i="3"/>
  <c r="AO237" i="3"/>
  <c r="AO236" i="3"/>
  <c r="AO235" i="3"/>
  <c r="AO234" i="3"/>
  <c r="AO233" i="3"/>
  <c r="AO232" i="3"/>
  <c r="AO231" i="3"/>
  <c r="AN228" i="3"/>
  <c r="AN227" i="3"/>
  <c r="AN226" i="3"/>
  <c r="AN225" i="3"/>
  <c r="AN224" i="3"/>
  <c r="AN223" i="3"/>
  <c r="AN222" i="3"/>
  <c r="AN221" i="3"/>
  <c r="AN220" i="3"/>
  <c r="AN219" i="3"/>
  <c r="AM218" i="3"/>
  <c r="AM217" i="3"/>
  <c r="AM216" i="3"/>
  <c r="AM215" i="3"/>
  <c r="AM214" i="3"/>
  <c r="AM213" i="3"/>
  <c r="AM212" i="3"/>
  <c r="AM211" i="3"/>
  <c r="AN208" i="3"/>
  <c r="AN207" i="3"/>
  <c r="AN206" i="3"/>
  <c r="AN205" i="3"/>
  <c r="AM204" i="3"/>
  <c r="AM203" i="3"/>
  <c r="AM202" i="3"/>
  <c r="AM201" i="3"/>
  <c r="AN198" i="3"/>
  <c r="AN197" i="3"/>
  <c r="AN196" i="3"/>
  <c r="AN195" i="3"/>
  <c r="AN194" i="3"/>
  <c r="AN193" i="3"/>
  <c r="AN192" i="3"/>
  <c r="AN191" i="3"/>
  <c r="AM190" i="3"/>
  <c r="AM189" i="3"/>
  <c r="AM188" i="3"/>
  <c r="AM187" i="3"/>
  <c r="AM186" i="3"/>
  <c r="AM185" i="3"/>
  <c r="AM184" i="3"/>
  <c r="AM183" i="3"/>
  <c r="AL182" i="3"/>
  <c r="AL181" i="3"/>
  <c r="AL180" i="3"/>
  <c r="AL179" i="3"/>
  <c r="AL178" i="3"/>
  <c r="AL177" i="3"/>
  <c r="AL176" i="3"/>
  <c r="AL175" i="3"/>
  <c r="AK174" i="3"/>
  <c r="AK173" i="3"/>
  <c r="AK172" i="3"/>
  <c r="AK171" i="3"/>
  <c r="AK170" i="3"/>
  <c r="AK169" i="3"/>
  <c r="AK168" i="3"/>
  <c r="AK167" i="3"/>
  <c r="AJ164" i="3"/>
  <c r="AJ163" i="3"/>
  <c r="AJ162" i="3"/>
  <c r="AJ161" i="3"/>
  <c r="AJ160" i="3"/>
  <c r="AJ159" i="3"/>
  <c r="AJ158" i="3"/>
  <c r="AJ157" i="3"/>
  <c r="AJ156" i="3"/>
  <c r="AJ155" i="3"/>
  <c r="AJ154" i="3"/>
  <c r="AJ153" i="3"/>
  <c r="AJ152" i="3"/>
  <c r="AJ151" i="3"/>
  <c r="AJ150" i="3"/>
  <c r="AJ149" i="3"/>
  <c r="AI148" i="3"/>
  <c r="AI147" i="3"/>
  <c r="AI146" i="3"/>
  <c r="AI145" i="3"/>
  <c r="AI144" i="3"/>
  <c r="AI143" i="3"/>
  <c r="AI142" i="3"/>
  <c r="AI141" i="3"/>
  <c r="AI140" i="3"/>
  <c r="AI139" i="3"/>
  <c r="AI138" i="3"/>
  <c r="AI137" i="3"/>
  <c r="AI136" i="3"/>
  <c r="AI135" i="3"/>
  <c r="AH134" i="3"/>
  <c r="AH133" i="3"/>
  <c r="AH132" i="3"/>
  <c r="AH131" i="3"/>
  <c r="AH130" i="3"/>
  <c r="AH129" i="3"/>
  <c r="AH128" i="3"/>
  <c r="AH127" i="3"/>
  <c r="AH126" i="3"/>
  <c r="AH125" i="3"/>
  <c r="AH124" i="3"/>
  <c r="AH123" i="3"/>
  <c r="AH122" i="3"/>
  <c r="AH121" i="3"/>
  <c r="AG120" i="3"/>
  <c r="AG119" i="3"/>
  <c r="AG118" i="3"/>
  <c r="AG117" i="3"/>
  <c r="AG116" i="3"/>
  <c r="AG115" i="3"/>
  <c r="AG114" i="3"/>
  <c r="AG113" i="3"/>
  <c r="AG112" i="3"/>
  <c r="AG111" i="3"/>
  <c r="AG110" i="3"/>
  <c r="AG109" i="3"/>
  <c r="AG108" i="3"/>
  <c r="AG107" i="3"/>
  <c r="AL104" i="3"/>
  <c r="AL103" i="3"/>
  <c r="AL102" i="3"/>
  <c r="AL101" i="3"/>
  <c r="AL100" i="3"/>
  <c r="AL99" i="3"/>
  <c r="AL98" i="3"/>
  <c r="AL97" i="3"/>
  <c r="AL96" i="3"/>
  <c r="AL95" i="3"/>
  <c r="AL94" i="3"/>
  <c r="AL93" i="3"/>
  <c r="AL92" i="3"/>
  <c r="AL91" i="3"/>
  <c r="AL90" i="3"/>
  <c r="AL89" i="3"/>
  <c r="AL88" i="3"/>
  <c r="AL87" i="3"/>
  <c r="AK86" i="3"/>
  <c r="AK85" i="3"/>
  <c r="AK80" i="3"/>
  <c r="AK79" i="3"/>
  <c r="AK78" i="3"/>
  <c r="AK77" i="3"/>
  <c r="AK76" i="3"/>
  <c r="AK75" i="3"/>
  <c r="AK74" i="3"/>
  <c r="AK73" i="3"/>
  <c r="AK72" i="3"/>
  <c r="AK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F314" i="3"/>
  <c r="AF330" i="3"/>
  <c r="AF329" i="3"/>
  <c r="AF328" i="3"/>
  <c r="AF327" i="3"/>
  <c r="AF326" i="3"/>
  <c r="AF325" i="3"/>
  <c r="AF324" i="3"/>
  <c r="AF323" i="3"/>
  <c r="AF322" i="3"/>
  <c r="AF321" i="3"/>
  <c r="AF320" i="3"/>
  <c r="AF319" i="3"/>
  <c r="AF318" i="3"/>
  <c r="AF317" i="3"/>
  <c r="AF316" i="3"/>
  <c r="AF315" i="3"/>
  <c r="AF313" i="3"/>
  <c r="AF310" i="3"/>
  <c r="AF309" i="3"/>
  <c r="AE306" i="3"/>
  <c r="AE305" i="3"/>
  <c r="AE304" i="3"/>
  <c r="AE303" i="3"/>
  <c r="AE302" i="3"/>
  <c r="AE301" i="3"/>
  <c r="AD298" i="3"/>
  <c r="AD297" i="3"/>
  <c r="AD296" i="3"/>
  <c r="AD295" i="3"/>
  <c r="AD294" i="3"/>
  <c r="AD293" i="3"/>
  <c r="AC290" i="3"/>
  <c r="AC289" i="3"/>
  <c r="AC288" i="3"/>
  <c r="AC287" i="3"/>
  <c r="AC286" i="3"/>
  <c r="AC285" i="3"/>
  <c r="AC284" i="3"/>
  <c r="AC283" i="3"/>
  <c r="AC282" i="3"/>
  <c r="AC281" i="3"/>
  <c r="AC280" i="3"/>
  <c r="AC279" i="3"/>
  <c r="AC278" i="3"/>
  <c r="AC277" i="3"/>
  <c r="AC276" i="3"/>
  <c r="AC275" i="3"/>
  <c r="AC274" i="3"/>
  <c r="AC273" i="3"/>
  <c r="AC272" i="3"/>
  <c r="AC271" i="3"/>
  <c r="AC270" i="3"/>
  <c r="AC269" i="3"/>
  <c r="AC268" i="3"/>
  <c r="AC267" i="3"/>
  <c r="AC266" i="3"/>
  <c r="AC265" i="3"/>
  <c r="AC264" i="3"/>
  <c r="AC263" i="3"/>
  <c r="AC262" i="3"/>
  <c r="AC261" i="3"/>
  <c r="AC260" i="3"/>
  <c r="AC259" i="3"/>
  <c r="AC258" i="3"/>
  <c r="AC257" i="3"/>
  <c r="AB254" i="3"/>
  <c r="AB253" i="3"/>
  <c r="AB252" i="3"/>
  <c r="AB251" i="3"/>
  <c r="AB250" i="3"/>
  <c r="AB249" i="3"/>
  <c r="AB248" i="3"/>
  <c r="AB247" i="3"/>
  <c r="AB246" i="3"/>
  <c r="AB245" i="3"/>
  <c r="AB244" i="3"/>
  <c r="AB243" i="3"/>
  <c r="AA242" i="3"/>
  <c r="AA241" i="3"/>
  <c r="AA240" i="3"/>
  <c r="AA239" i="3"/>
  <c r="AA238" i="3"/>
  <c r="AA237" i="3"/>
  <c r="AA236" i="3"/>
  <c r="AA235" i="3"/>
  <c r="AA234" i="3"/>
  <c r="AA233" i="3"/>
  <c r="AA232" i="3"/>
  <c r="AA231" i="3"/>
  <c r="Z228" i="3"/>
  <c r="Z227" i="3"/>
  <c r="Z226" i="3"/>
  <c r="Z225" i="3"/>
  <c r="Z224" i="3"/>
  <c r="Z223" i="3"/>
  <c r="Z222" i="3"/>
  <c r="Z221" i="3"/>
  <c r="Z220" i="3"/>
  <c r="Z219" i="3"/>
  <c r="Y218" i="3"/>
  <c r="Y217" i="3"/>
  <c r="Y216" i="3"/>
  <c r="Y215" i="3"/>
  <c r="Y214" i="3"/>
  <c r="Y213" i="3"/>
  <c r="Y212" i="3"/>
  <c r="Y211" i="3"/>
  <c r="Z208" i="3"/>
  <c r="Z207" i="3"/>
  <c r="Z206" i="3"/>
  <c r="Z205" i="3"/>
  <c r="Y204" i="3"/>
  <c r="Y203" i="3"/>
  <c r="Y202" i="3"/>
  <c r="Y201" i="3"/>
  <c r="Z198" i="3"/>
  <c r="Z197" i="3"/>
  <c r="Z196" i="3"/>
  <c r="Z195" i="3"/>
  <c r="Z194" i="3"/>
  <c r="Z193" i="3"/>
  <c r="Z192" i="3"/>
  <c r="Z191" i="3"/>
  <c r="Y190" i="3"/>
  <c r="Y189" i="3"/>
  <c r="Y188" i="3"/>
  <c r="Y187" i="3"/>
  <c r="Y186" i="3"/>
  <c r="Y185" i="3"/>
  <c r="Y184" i="3"/>
  <c r="Y183" i="3"/>
  <c r="X182" i="3"/>
  <c r="X181" i="3"/>
  <c r="X180" i="3"/>
  <c r="X179" i="3"/>
  <c r="X178" i="3"/>
  <c r="X177" i="3"/>
  <c r="X176" i="3"/>
  <c r="X175" i="3"/>
  <c r="W174" i="3"/>
  <c r="W173" i="3"/>
  <c r="W172" i="3"/>
  <c r="W171" i="3"/>
  <c r="W170" i="3"/>
  <c r="W169" i="3"/>
  <c r="W168" i="3"/>
  <c r="W167" i="3"/>
  <c r="V164" i="3"/>
  <c r="V163" i="3"/>
  <c r="V162" i="3"/>
  <c r="V161" i="3"/>
  <c r="V160" i="3"/>
  <c r="V159" i="3"/>
  <c r="V158" i="3"/>
  <c r="V157" i="3"/>
  <c r="V156" i="3"/>
  <c r="V155" i="3"/>
  <c r="U154" i="3"/>
  <c r="U153" i="3"/>
  <c r="U152" i="3"/>
  <c r="U151" i="3"/>
  <c r="U150" i="3"/>
  <c r="U149" i="3"/>
  <c r="U148" i="3"/>
  <c r="U147" i="3"/>
  <c r="T146" i="3"/>
  <c r="T145" i="3"/>
  <c r="T144" i="3"/>
  <c r="T143" i="3"/>
  <c r="T142" i="3"/>
  <c r="T141" i="3"/>
  <c r="T140" i="3"/>
  <c r="T139" i="3"/>
  <c r="T138" i="3"/>
  <c r="T137" i="3"/>
  <c r="S136" i="3"/>
  <c r="S135" i="3"/>
  <c r="S134" i="3"/>
  <c r="S133" i="3"/>
  <c r="S132" i="3"/>
  <c r="S131" i="3"/>
  <c r="S130" i="3"/>
  <c r="S129" i="3"/>
  <c r="S128" i="3"/>
  <c r="S127" i="3"/>
  <c r="R126" i="3"/>
  <c r="R125" i="3"/>
  <c r="R124" i="3"/>
  <c r="R123" i="3"/>
  <c r="R122" i="3"/>
  <c r="R121" i="3"/>
  <c r="R120" i="3"/>
  <c r="R119" i="3"/>
  <c r="R118" i="3"/>
  <c r="R117" i="3"/>
  <c r="Q116" i="3"/>
  <c r="Q115" i="3"/>
  <c r="Q114" i="3"/>
  <c r="Q113" i="3"/>
  <c r="Q112" i="3"/>
  <c r="Q111" i="3"/>
  <c r="Q110" i="3"/>
  <c r="Q109" i="3"/>
  <c r="Q108" i="3"/>
  <c r="Q107" i="3"/>
  <c r="Q14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W86" i="3"/>
  <c r="W85" i="3"/>
  <c r="W80" i="3"/>
  <c r="W79" i="3"/>
  <c r="W78" i="3"/>
  <c r="W77" i="3"/>
  <c r="W76" i="3"/>
  <c r="W75" i="3"/>
  <c r="W74" i="3"/>
  <c r="W73" i="3"/>
  <c r="V72" i="3"/>
  <c r="V71" i="3"/>
  <c r="V70" i="3"/>
  <c r="V69" i="3"/>
  <c r="V68" i="3"/>
  <c r="V67" i="3"/>
  <c r="V66" i="3"/>
  <c r="V65" i="3"/>
  <c r="V64" i="3"/>
  <c r="V63" i="3"/>
  <c r="U62" i="3"/>
  <c r="U61" i="3"/>
  <c r="U60" i="3"/>
  <c r="U59" i="3"/>
  <c r="U58" i="3"/>
  <c r="U57" i="3"/>
  <c r="U56" i="3"/>
  <c r="U55" i="3"/>
  <c r="U54" i="3"/>
  <c r="U53" i="3"/>
  <c r="T52" i="3"/>
  <c r="T51" i="3"/>
  <c r="T50" i="3"/>
  <c r="T49" i="3"/>
  <c r="T48" i="3"/>
  <c r="T47" i="3"/>
  <c r="T46" i="3"/>
  <c r="T45" i="3"/>
  <c r="T44" i="3"/>
  <c r="T43" i="3"/>
  <c r="S42" i="3"/>
  <c r="S41" i="3"/>
  <c r="S40" i="3"/>
  <c r="S39" i="3"/>
  <c r="S38" i="3"/>
  <c r="S37" i="3"/>
  <c r="S36" i="3"/>
  <c r="S35" i="3"/>
  <c r="S34" i="3"/>
  <c r="S33" i="3"/>
  <c r="R32" i="3"/>
  <c r="R31" i="3"/>
  <c r="R30" i="3"/>
  <c r="R29" i="3"/>
  <c r="R28" i="3"/>
  <c r="R27" i="3"/>
  <c r="R26" i="3"/>
  <c r="R25" i="3"/>
  <c r="R24" i="3"/>
  <c r="R23" i="3"/>
  <c r="Q22" i="3"/>
  <c r="Q21" i="3"/>
  <c r="Q20" i="3"/>
  <c r="Q19" i="3"/>
  <c r="Q18" i="3"/>
  <c r="Q17" i="3"/>
  <c r="Q16" i="3"/>
  <c r="Q15" i="3"/>
  <c r="Q13" i="3"/>
</calcChain>
</file>

<file path=xl/comments1.xml><?xml version="1.0" encoding="utf-8"?>
<comments xmlns="http://schemas.openxmlformats.org/spreadsheetml/2006/main">
  <authors>
    <author>INTRANET</author>
  </authors>
  <commentList>
    <comment ref="B118" authorId="0" shapeId="0">
      <text>
        <r>
          <rPr>
            <b/>
            <sz val="9"/>
            <color indexed="81"/>
            <rFont val="Tahoma"/>
          </rPr>
          <t>INTRANET:</t>
        </r>
        <r>
          <rPr>
            <sz val="9"/>
            <color indexed="81"/>
            <rFont val="Tahoma"/>
          </rPr>
          <t xml:space="preserve">
EMPIEZA MANTENIMIENTOS 2016
</t>
        </r>
      </text>
    </comment>
  </commentList>
</comments>
</file>

<file path=xl/sharedStrings.xml><?xml version="1.0" encoding="utf-8"?>
<sst xmlns="http://schemas.openxmlformats.org/spreadsheetml/2006/main" count="17898" uniqueCount="1517">
  <si>
    <t xml:space="preserve">Descripción: </t>
  </si>
  <si>
    <t>Marca :</t>
  </si>
  <si>
    <t>Proveedor :</t>
  </si>
  <si>
    <t xml:space="preserve">Garantía: </t>
  </si>
  <si>
    <t>No. :</t>
  </si>
  <si>
    <t>Fecha:</t>
  </si>
  <si>
    <t>Placa - inventario</t>
  </si>
  <si>
    <t>Modelo</t>
  </si>
  <si>
    <t>Serial</t>
  </si>
  <si>
    <t>Procesador</t>
  </si>
  <si>
    <t>Memoria RAM</t>
  </si>
  <si>
    <t>Disco Duro Marca</t>
  </si>
  <si>
    <t>Tarjeta de video</t>
  </si>
  <si>
    <t>Consola de Audio</t>
  </si>
  <si>
    <t>Lectora de Tarjetas</t>
  </si>
  <si>
    <t>Unidad de DVD</t>
  </si>
  <si>
    <t>Capacidad:</t>
  </si>
  <si>
    <t>Velocidad</t>
  </si>
  <si>
    <t>Tecnología</t>
  </si>
  <si>
    <t>SATA</t>
  </si>
  <si>
    <t>SCSI</t>
  </si>
  <si>
    <t>Marca Monitor</t>
  </si>
  <si>
    <t>Serial Monitor</t>
  </si>
  <si>
    <t>Modelo Monitor</t>
  </si>
  <si>
    <t>Serial Teclado</t>
  </si>
  <si>
    <t>Mouse</t>
  </si>
  <si>
    <t>Microfono</t>
  </si>
  <si>
    <t>Parlantes</t>
  </si>
  <si>
    <t>Otros dispositivos</t>
  </si>
  <si>
    <t>2. CONFIGURACION ACTUAL DE HARDWARE:</t>
  </si>
  <si>
    <t>1. DATOS GENERALES:</t>
  </si>
  <si>
    <t>Nombre del Equipo</t>
  </si>
  <si>
    <t>En red (Si / No)</t>
  </si>
  <si>
    <t>Direccion IP</t>
  </si>
  <si>
    <t>Direccion MAC</t>
  </si>
  <si>
    <t>Marca</t>
  </si>
  <si>
    <t>3. CONFIGURACION DE RED:</t>
  </si>
  <si>
    <t>4. SOFTWARE Y LICENCIAS</t>
  </si>
  <si>
    <t>Descripción</t>
  </si>
  <si>
    <t>Versión</t>
  </si>
  <si>
    <t>Observaciones</t>
  </si>
  <si>
    <t>Nro.</t>
  </si>
  <si>
    <t>5. UBICACIÓN ACTUAL</t>
  </si>
  <si>
    <t>Usuario Responsable</t>
  </si>
  <si>
    <t>Area Unidad</t>
  </si>
  <si>
    <t>Fecha Asignación</t>
  </si>
  <si>
    <t>Firma</t>
  </si>
  <si>
    <t>Fecha de devolución</t>
  </si>
  <si>
    <t>HOJA DE VIDA Y DE MANTENIMIENTO 
EQUIPOS MULTIMEDIA</t>
  </si>
  <si>
    <t>Codigo:</t>
  </si>
  <si>
    <t>Revisión:</t>
  </si>
  <si>
    <t>Página:</t>
  </si>
  <si>
    <t>De:</t>
  </si>
  <si>
    <t>6. TIPOS DE MANTENIMIENTO</t>
  </si>
  <si>
    <t>Mantenimiento</t>
  </si>
  <si>
    <t>Fecha (dd/mm/aaaa)</t>
  </si>
  <si>
    <t>Tipo de Mantenimiento (Preventivo / Correctivo)</t>
  </si>
  <si>
    <t>Realizó</t>
  </si>
  <si>
    <t>Observaciones:</t>
  </si>
  <si>
    <t>Capacidad</t>
  </si>
  <si>
    <t>Garantía: DESDE</t>
  </si>
  <si>
    <t>Garantía: HASTA</t>
  </si>
  <si>
    <t>HOSTNAME</t>
  </si>
  <si>
    <t>2UA04602FP</t>
  </si>
  <si>
    <t>HP Z800</t>
  </si>
  <si>
    <t>3504 MB</t>
  </si>
  <si>
    <t>NVIDIA Quadro FX 1800 (768MB)</t>
  </si>
  <si>
    <t>HP DVD DH16ABLH</t>
  </si>
  <si>
    <t>SI</t>
  </si>
  <si>
    <t xml:space="preserve">1C-C1-DE-33-A8-C2 </t>
  </si>
  <si>
    <t>HP</t>
  </si>
  <si>
    <t>Gigabit</t>
  </si>
  <si>
    <t>Seagate</t>
  </si>
  <si>
    <t>ZR22w</t>
  </si>
  <si>
    <t>192.168.111.101</t>
  </si>
  <si>
    <t>Hewlett Packard</t>
  </si>
  <si>
    <t>Electrolabs</t>
  </si>
  <si>
    <t>1</t>
  </si>
  <si>
    <t>2</t>
  </si>
  <si>
    <t>3</t>
  </si>
  <si>
    <t>192.168.110.101</t>
  </si>
  <si>
    <t>1C-C1-DE-33-A8-C3</t>
  </si>
  <si>
    <t>Broadcom</t>
  </si>
  <si>
    <t>MEDIA LAN</t>
  </si>
  <si>
    <t>03545</t>
  </si>
  <si>
    <t>J6486-9JCMQ-PG9KH-H6R8B-BTTRF</t>
  </si>
  <si>
    <t>N/A</t>
  </si>
  <si>
    <t>Nombre de Conexión</t>
  </si>
  <si>
    <t>SENNHEISER E835</t>
  </si>
  <si>
    <t>00000018Y31</t>
  </si>
  <si>
    <t>00801028</t>
  </si>
  <si>
    <t>Windows 7 Professional OEM Inglés 32Bit</t>
  </si>
  <si>
    <t>Aurora Edit HD</t>
  </si>
  <si>
    <t>WinAVI All in One Converter</t>
  </si>
  <si>
    <t>1.6.3.4360</t>
  </si>
  <si>
    <t>Sin Registro del producto</t>
  </si>
  <si>
    <t>2x Intel Xeon CPU E5630</t>
  </si>
  <si>
    <t>2.53 GHz</t>
  </si>
  <si>
    <t>192.168.111.102</t>
  </si>
  <si>
    <t>192.168.111.103</t>
  </si>
  <si>
    <t>192.168.111.104</t>
  </si>
  <si>
    <t>192.168.111.105</t>
  </si>
  <si>
    <t>192.168.110.103</t>
  </si>
  <si>
    <t>192.168.110.104</t>
  </si>
  <si>
    <t>192.168.110.105</t>
  </si>
  <si>
    <t>CREATIVE Inspire T3100</t>
  </si>
  <si>
    <t>CN410404F0</t>
  </si>
  <si>
    <t>PANASONIC AJ-PCD2G s/n: B1TTA4558</t>
  </si>
  <si>
    <t>Aurora Browse</t>
  </si>
  <si>
    <t>7.1.1.5</t>
  </si>
  <si>
    <t>7.1</t>
  </si>
  <si>
    <t>TASCAM US-122L s/n: 0240641</t>
  </si>
  <si>
    <t>Asignement List Manager</t>
  </si>
  <si>
    <t>EDITORAS NOTICIERO</t>
  </si>
  <si>
    <t>En red (S/N)</t>
  </si>
  <si>
    <t>Disco0: 320GB
RAID: 640 GB</t>
  </si>
  <si>
    <t>04639</t>
  </si>
  <si>
    <t>2UA1240BL9</t>
  </si>
  <si>
    <t>2048 MB</t>
  </si>
  <si>
    <t>TASCAM US-122L s/n: 0240679</t>
  </si>
  <si>
    <t>PANASONIC AJ-PCD2G s/n: K0TTA2035</t>
  </si>
  <si>
    <t>00801015</t>
  </si>
  <si>
    <t>X</t>
  </si>
  <si>
    <t>Samsung</t>
  </si>
  <si>
    <t>BOSE s/n:040274Z02011916BP</t>
  </si>
  <si>
    <t>XX</t>
  </si>
  <si>
    <t>CN410402D0</t>
  </si>
  <si>
    <t>LZ814320JFK</t>
  </si>
  <si>
    <t>SHURE SM85</t>
  </si>
  <si>
    <t>1C-7E-E5-19-0C-61</t>
  </si>
  <si>
    <t>DLINK DGE-528T</t>
  </si>
  <si>
    <t>78-AC-C0-3D-4E-4E</t>
  </si>
  <si>
    <t>78-AC-C0-3D-4E-4F</t>
  </si>
  <si>
    <t>6.1</t>
  </si>
  <si>
    <t>7PMXR-D6RWB-96KXW-GBF39-7YKWM</t>
  </si>
  <si>
    <t>US-122 MKII</t>
  </si>
  <si>
    <t>Microsoft Security Essentials</t>
  </si>
  <si>
    <t>Definitions 5-08-2014</t>
  </si>
  <si>
    <t>WINRAR</t>
  </si>
  <si>
    <t>5.10</t>
  </si>
  <si>
    <t>QuickTime</t>
  </si>
  <si>
    <t>7.64.17.73</t>
  </si>
  <si>
    <t>ECTVQK2-2</t>
  </si>
  <si>
    <t>DELL</t>
  </si>
  <si>
    <t>si</t>
  </si>
  <si>
    <t>192.168.113.12</t>
  </si>
  <si>
    <t>192.168.110.12</t>
  </si>
  <si>
    <t>20-27-D7-2B-D2-5E</t>
  </si>
  <si>
    <t xml:space="preserve">2x Intel Xeon </t>
  </si>
  <si>
    <t>2.60 Ghz</t>
  </si>
  <si>
    <t>192.168.12.24</t>
  </si>
  <si>
    <t>192.168.110.24</t>
  </si>
  <si>
    <t>2 Ghz</t>
  </si>
  <si>
    <t>192.168.111.1</t>
  </si>
  <si>
    <t>2C-27-D7-30-DU-R6</t>
  </si>
  <si>
    <t>INGESTA</t>
  </si>
  <si>
    <t>MAC PRO 1.1</t>
  </si>
  <si>
    <t>dual core intel x</t>
  </si>
  <si>
    <t>2.66 GHz</t>
  </si>
  <si>
    <t>8 GB</t>
  </si>
  <si>
    <t>NVIDIA Gforce 7300 GT</t>
  </si>
  <si>
    <t>Apple</t>
  </si>
  <si>
    <t>192.168.120.113</t>
  </si>
  <si>
    <t>Snow leopard</t>
  </si>
  <si>
    <t>QuickTime player 7</t>
  </si>
  <si>
    <t>FINAL CUT</t>
  </si>
  <si>
    <t>MAC PRO 5.1</t>
  </si>
  <si>
    <t>CMVHW053F4MH</t>
  </si>
  <si>
    <t>6 CORE INTEL</t>
  </si>
  <si>
    <t>3.06 GHZ</t>
  </si>
  <si>
    <t>56 GB</t>
  </si>
  <si>
    <t>CREATIVE</t>
  </si>
  <si>
    <t>APPLE</t>
  </si>
  <si>
    <t>192.168.120.90</t>
  </si>
  <si>
    <t>YOSEMITE</t>
  </si>
  <si>
    <t>EDITORAS INGESTAS</t>
  </si>
  <si>
    <t>JS3010051BH8C</t>
  </si>
  <si>
    <t>CORE INTEL XEON</t>
  </si>
  <si>
    <t>192.168.120.117</t>
  </si>
  <si>
    <t>CARLOS TERAN</t>
  </si>
  <si>
    <t>192.168.120.140</t>
  </si>
  <si>
    <t>GALO ACOSTA</t>
  </si>
  <si>
    <t>MAC PRO 1,1</t>
  </si>
  <si>
    <t>G87334FXUQ2</t>
  </si>
  <si>
    <t>DUAL CORE INTEL X</t>
  </si>
  <si>
    <t>00-17-F2-0C-B1-C4</t>
  </si>
  <si>
    <t>192.168.120.116</t>
  </si>
  <si>
    <t>40-6C-8F-BC-61-B2</t>
  </si>
  <si>
    <t>JOSUE RODRIGUEZ</t>
  </si>
  <si>
    <t>C07K2019F4MD</t>
  </si>
  <si>
    <t>64gb</t>
  </si>
  <si>
    <t>2,4 GHZ</t>
  </si>
  <si>
    <t>11 GB</t>
  </si>
  <si>
    <t>2,66 GHZ</t>
  </si>
  <si>
    <t>2.4 Ghz</t>
  </si>
  <si>
    <t>146 GB</t>
  </si>
  <si>
    <t>Dell</t>
  </si>
  <si>
    <t>192.168.111.24</t>
  </si>
  <si>
    <t>F0-4D-A2-OB-78-B2</t>
  </si>
  <si>
    <t>SERVIDOR FTP</t>
  </si>
  <si>
    <t>HP PAVILON</t>
  </si>
  <si>
    <t>Core Duo</t>
  </si>
  <si>
    <t>2.1 Ghz</t>
  </si>
  <si>
    <t>500 GB</t>
  </si>
  <si>
    <t>5DW T8Q1</t>
  </si>
  <si>
    <t>2.46 Ghz</t>
  </si>
  <si>
    <t>92ML9Q1</t>
  </si>
  <si>
    <t>GQNQWP1</t>
  </si>
  <si>
    <t>MULTIMEDIA</t>
  </si>
  <si>
    <t>SANTIAGO CHICAIZA</t>
  </si>
  <si>
    <t>DHCP</t>
  </si>
  <si>
    <t>STORAGE NEXIO 1,4</t>
  </si>
  <si>
    <t>HARRIS</t>
  </si>
  <si>
    <t>HARRIS-NXS2300SRC</t>
  </si>
  <si>
    <t>DHSIHOU-14211VV85X2</t>
  </si>
  <si>
    <t>ebca</t>
  </si>
  <si>
    <t>192.168.115.50</t>
  </si>
  <si>
    <t>FERNANDO LOPEZ</t>
  </si>
  <si>
    <t>CANAL INTERNACIONAL</t>
  </si>
  <si>
    <t>STORAGE NEXIO 2,1</t>
  </si>
  <si>
    <t>DHSIHOU-14211BA41F</t>
  </si>
  <si>
    <t>250 TB</t>
  </si>
  <si>
    <t>192.168.116.50</t>
  </si>
  <si>
    <t>STORAGE NEXIO 2,2</t>
  </si>
  <si>
    <t>DHSIHOU-14211VV85PZ</t>
  </si>
  <si>
    <t>SEAGATE</t>
  </si>
  <si>
    <t>STORAGE NEXIO 2,3</t>
  </si>
  <si>
    <t>STORAGE NEXIO 2,4</t>
  </si>
  <si>
    <t>DHSIHOU-14211VV8SSN2</t>
  </si>
  <si>
    <t>GATEWAY</t>
  </si>
  <si>
    <t>HARRIS-NX1011401513</t>
  </si>
  <si>
    <t>AMD OPTERON</t>
  </si>
  <si>
    <t>150 TB</t>
  </si>
  <si>
    <t>32 GB</t>
  </si>
  <si>
    <t>192.168.115.5</t>
  </si>
  <si>
    <t>EDITORA VELOCITY</t>
  </si>
  <si>
    <t>IMAGINE IUAG3</t>
  </si>
  <si>
    <t>5014011402029</t>
  </si>
  <si>
    <t>250 GB</t>
  </si>
  <si>
    <t>SERVIDOR NEXIO 1</t>
  </si>
  <si>
    <t>NXAMP7-HDX</t>
  </si>
  <si>
    <t>500801140009</t>
  </si>
  <si>
    <t>INTEL XEON</t>
  </si>
  <si>
    <t>192.168.115.1</t>
  </si>
  <si>
    <t>HARRIS-</t>
  </si>
  <si>
    <t>SERVIDOR NEXIO 2</t>
  </si>
  <si>
    <t>500801140008</t>
  </si>
  <si>
    <t>192.168.115.2</t>
  </si>
  <si>
    <t>STORAGE NEXIO 1,1</t>
  </si>
  <si>
    <t>DHSIHOU-14211BAYDE</t>
  </si>
  <si>
    <t>STORAGE NEXIO 1,2</t>
  </si>
  <si>
    <t>DHSIHOU-14211VV85JQ</t>
  </si>
  <si>
    <t>STORAGE NEXIO 1,3</t>
  </si>
  <si>
    <t>DHSIHOU-14211VV85C5</t>
  </si>
  <si>
    <t>SERVIDOR VIDEO PRODUCCION</t>
  </si>
  <si>
    <t>K2 SUMMIT</t>
  </si>
  <si>
    <t>01083</t>
  </si>
  <si>
    <t>11320019</t>
  </si>
  <si>
    <t>3 GB</t>
  </si>
  <si>
    <t>INTEL CORE DVD</t>
  </si>
  <si>
    <t>220 GHz</t>
  </si>
  <si>
    <t>192.168.111.125</t>
  </si>
  <si>
    <t>00-B0-4C-4F-4F-50</t>
  </si>
  <si>
    <t>SERVIDOR DE VIDEO,PLAYOUT,K2 SUMMIT PRODUCCION CLIENT</t>
  </si>
  <si>
    <t>02267</t>
  </si>
  <si>
    <t>00107EN11230008</t>
  </si>
  <si>
    <t>INTEL CORE 2 DUO</t>
  </si>
  <si>
    <t>2,2GHZ</t>
  </si>
  <si>
    <t>600 GB</t>
  </si>
  <si>
    <t>GRASS VALLEY</t>
  </si>
  <si>
    <t>800 MHZ</t>
  </si>
  <si>
    <t>STANDARD VGA GRAPHICS</t>
  </si>
  <si>
    <t>192.168.111.12</t>
  </si>
  <si>
    <t>00-B0-09-02-19-EB</t>
  </si>
  <si>
    <t>00-B0-09-02-19-EA</t>
  </si>
  <si>
    <t>ECTVQK2-3</t>
  </si>
  <si>
    <t>02268</t>
  </si>
  <si>
    <t>00107EN11230011</t>
  </si>
  <si>
    <t>192.168.111.13</t>
  </si>
  <si>
    <t>00-B0-09-02-17-1C</t>
  </si>
  <si>
    <t>192.168.110.13</t>
  </si>
  <si>
    <t>00-B0-09-02-19-1E</t>
  </si>
  <si>
    <t>Windows 7 Professional OEM Inglés 32Bit SP3</t>
  </si>
  <si>
    <t>APP CENTER MONITOR</t>
  </si>
  <si>
    <t>SITE CONFIG DISCOVERY AGENT</t>
  </si>
  <si>
    <t>STORE NEXT FILE SYSTEM</t>
  </si>
  <si>
    <t>QUICK TIME PLAYER</t>
  </si>
  <si>
    <t>2 GHZ</t>
  </si>
  <si>
    <t>MAC1 SERVER</t>
  </si>
  <si>
    <t>G87492WWSV2M</t>
  </si>
  <si>
    <t>1.33 GHZ</t>
  </si>
  <si>
    <t>664 MHZ</t>
  </si>
  <si>
    <t>81.96 GB</t>
  </si>
  <si>
    <t>192.168.120.11</t>
  </si>
  <si>
    <t>00-19-E3-E8-53-AF</t>
  </si>
  <si>
    <t>XSAN ADMIN</t>
  </si>
  <si>
    <t>APPLE PACKAGE APLICATIONS</t>
  </si>
  <si>
    <t>SNOWLEOPARD SERVER</t>
  </si>
  <si>
    <t>FS1 SERVER</t>
  </si>
  <si>
    <t>G87500NDV2M</t>
  </si>
  <si>
    <t>192.168.120.13</t>
  </si>
  <si>
    <t>00-19-E3-E8-4F-8A</t>
  </si>
  <si>
    <t>K2-1</t>
  </si>
  <si>
    <t>K2-2</t>
  </si>
  <si>
    <t>media prep</t>
  </si>
  <si>
    <t>DATA MOVER</t>
  </si>
  <si>
    <t>FAST BREAK</t>
  </si>
  <si>
    <t>XSERVER-FS1</t>
  </si>
  <si>
    <t>MDC2</t>
  </si>
  <si>
    <t>EDITORA PRODUCCION</t>
  </si>
  <si>
    <t xml:space="preserve">servidor media prep </t>
  </si>
  <si>
    <t>SERVIDOR DATA MOVER</t>
  </si>
  <si>
    <t>SERVIDOR FAST BREAK</t>
  </si>
  <si>
    <t>SERVIDOR PRIMARIO DE REPRODUCCION DEL AIRE K2 CLASSIC C MASTER</t>
  </si>
  <si>
    <t xml:space="preserve">SERVIDOR SECUNDARIO DE PRODUCCION AL AIRE K2 </t>
  </si>
  <si>
    <t>XSERVER 1.1</t>
  </si>
  <si>
    <t>PRODUCCION</t>
  </si>
  <si>
    <t>08989</t>
  </si>
  <si>
    <t>08990</t>
  </si>
  <si>
    <t>DELL E01S</t>
  </si>
  <si>
    <t>D2ML9Q1</t>
  </si>
  <si>
    <t>678500NHV2M</t>
  </si>
  <si>
    <t>DUAL CORE XEON</t>
  </si>
  <si>
    <t>2.4 GHZ</t>
  </si>
  <si>
    <t>3.40 GHZ</t>
  </si>
  <si>
    <t>1.80 GHZ</t>
  </si>
  <si>
    <t>2.86 ghz</t>
  </si>
  <si>
    <t>1GB</t>
  </si>
  <si>
    <t>1066 MHZ</t>
  </si>
  <si>
    <t>2 GB</t>
  </si>
  <si>
    <t>DELL PERC</t>
  </si>
  <si>
    <t>ATI RAEDON X1300</t>
  </si>
  <si>
    <t>192.168.120.132</t>
  </si>
  <si>
    <t>192.168.120.119</t>
  </si>
  <si>
    <t>192.168.111.32</t>
  </si>
  <si>
    <t>192.168.111.127</t>
  </si>
  <si>
    <t>192.168.111.128</t>
  </si>
  <si>
    <t>192.168.12.8</t>
  </si>
  <si>
    <t>192.168.12.4</t>
  </si>
  <si>
    <t>192.168.12.2</t>
  </si>
  <si>
    <t>192.168.112.121</t>
  </si>
  <si>
    <t>192.168.112.122</t>
  </si>
  <si>
    <t>192.168.120.12</t>
  </si>
  <si>
    <t>14-FE-B5-D2-08-AB</t>
  </si>
  <si>
    <t>00-30-48-34-AD-32</t>
  </si>
  <si>
    <t>00-30-48-34-C2-A8</t>
  </si>
  <si>
    <t>00-1B-21-OO-EA-43</t>
  </si>
  <si>
    <t>00-19-E3-E8-51-86</t>
  </si>
  <si>
    <t>192.168.112.32</t>
  </si>
  <si>
    <t>14-FE-B5-02-08-AD</t>
  </si>
  <si>
    <t>KARINA TERAN</t>
  </si>
  <si>
    <t>FTP</t>
  </si>
  <si>
    <t>CONTROL CENTRAL</t>
  </si>
  <si>
    <t>2GB</t>
  </si>
  <si>
    <t>250 Gb</t>
  </si>
  <si>
    <t>192.168.111.220</t>
  </si>
  <si>
    <t>00-19-b9-f1-57-3a</t>
  </si>
  <si>
    <t>190.216.99.118</t>
  </si>
  <si>
    <t>wan</t>
  </si>
  <si>
    <t>Ramiro Teran</t>
  </si>
  <si>
    <t>red xsan actvive san</t>
  </si>
  <si>
    <t>SWITCH NUCLEO CISCO CATALYST 4503-E</t>
  </si>
  <si>
    <t>RED AURORA SAN</t>
  </si>
  <si>
    <t>SWITCH METADATOS EDITORAS NOTICIAS HP PRO CURVE 2910AL-48G</t>
  </si>
  <si>
    <t>SWITCH RED EDITORAS NOTICIAS HP PRO CURVE 2910AL-48G</t>
  </si>
  <si>
    <t>EDITORA INGESTA JOSUE RODRIGUEZ</t>
  </si>
  <si>
    <t>EDITORA INGESTA GALO ACOSTA</t>
  </si>
  <si>
    <t>EDITORA INGESTA IVAN PEREZ</t>
  </si>
  <si>
    <t>EDITORA INGESTA LUIS VELASQUE</t>
  </si>
  <si>
    <t>LUIS VELASQUE</t>
  </si>
  <si>
    <t>IVAN PEREZ</t>
  </si>
  <si>
    <t>EDITORA INGESTA ALDEMAR LUCERO</t>
  </si>
  <si>
    <t>FGVHW046F4MH</t>
  </si>
  <si>
    <t>192.168.120.114</t>
  </si>
  <si>
    <t>EDITORA INGESTA CARLOS TERAN</t>
  </si>
  <si>
    <t>ALDEMAR LUCERO</t>
  </si>
  <si>
    <t>EDITORA DEPORTES DIEGO OCHOA</t>
  </si>
  <si>
    <t>EDITORA DEPORTES ELIZABETH VALENCIA</t>
  </si>
  <si>
    <t>EDITORA DEPORTES NELSON SÁNCHEZ</t>
  </si>
  <si>
    <t>EDITORA NOTICIAS BYRON CAMPOVERDE</t>
  </si>
  <si>
    <t>EDITORA NOTICIAS FERNANDO CABRERA</t>
  </si>
  <si>
    <t>EDITORA NOTICIAS GABRIELA GONZALES</t>
  </si>
  <si>
    <t>EDITORA NOTICIAS JONATHAN BENALCAZAR</t>
  </si>
  <si>
    <t>EDITORA NOTICIAS JUAN CARVAJAL</t>
  </si>
  <si>
    <t>EDITORA PRODUCCIÓN JANETH LOZADA</t>
  </si>
  <si>
    <t>EDITORA PRODUCCIÓN JUAN JARA</t>
  </si>
  <si>
    <t>EDITORA PRODUCCION JUAN RIOFRIO</t>
  </si>
  <si>
    <t>EDITORA PRODUCCIÓN MIGUEL GUDIÑO</t>
  </si>
  <si>
    <t>EDITORA PRODUCCIÓN MIGUEL RIVADENEIRA</t>
  </si>
  <si>
    <t>EDITORA PRODUCCIÓN SANTIAGO BERRON</t>
  </si>
  <si>
    <t>EDITORA PRODUCCIÓN SANTIAGO JACOME</t>
  </si>
  <si>
    <t>EDITORA PROGRAMACIÓN JORGE ERAZO</t>
  </si>
  <si>
    <t xml:space="preserve">EDITORA PROGRAMACIÓN KARINA TERÁN    </t>
  </si>
  <si>
    <t>EDITORA PROMOCIONALES ALEJO MOLINA</t>
  </si>
  <si>
    <t>EDITORA PROMOCIONALES CARLOS PAVÓN</t>
  </si>
  <si>
    <t>EDITORA PROMOCIONALES CAROLA SEGURA</t>
  </si>
  <si>
    <t>EDITORA PROMOCIONALES DANIEL MAFLA</t>
  </si>
  <si>
    <t xml:space="preserve">EDITORA PROMOCIONALES GEOVANNY PADILLA </t>
  </si>
  <si>
    <t>EDITORA PROMOCIONALES JONATHAN ECHEVERRÍA</t>
  </si>
  <si>
    <t>EDITORA PROMOCIONALES MIGUEL CARMENES</t>
  </si>
  <si>
    <t xml:space="preserve">IMAC PROMOCIONALES CARIDAD HURTADO </t>
  </si>
  <si>
    <t>IMAC PROMOCIONALES JORGE CEVALLOS</t>
  </si>
  <si>
    <t>IMAC PROMOCIONALES MARÍA DEL CARMEN ALABA</t>
  </si>
  <si>
    <t>GYE EDITORA DEPORTES FREDY FUENTES</t>
  </si>
  <si>
    <t>GYE EDITORA DEPORTES JANIO BUSTAMANTE</t>
  </si>
  <si>
    <t>GYE EDITORA DEPORTES JAVIER MORAN</t>
  </si>
  <si>
    <t>GYE EDITORA NOTICIAS ALAN MORALES</t>
  </si>
  <si>
    <t>GYE EDITORA PRODUCCIÓN STEVEN JIMENES</t>
  </si>
  <si>
    <t>EDITORA NOTICIAS</t>
  </si>
  <si>
    <t>EDITORA PROGRAMACION</t>
  </si>
  <si>
    <t>EDITORA PROMOCIONALES</t>
  </si>
  <si>
    <t>EDITORA DEPORTES GYE</t>
  </si>
  <si>
    <t>EDITORA NOTICIAS GYE</t>
  </si>
  <si>
    <t>EDITORA PRODUCCION GYE</t>
  </si>
  <si>
    <t>GYE EDITORA PRODUCCIÓN LEONARDO QUIÑONES</t>
  </si>
  <si>
    <t>GYE EDITORA PRODUCCIÓN MIGUEL RIVADENEIRA</t>
  </si>
  <si>
    <t>GYE EDITORA PRODUCCIÓN BETHZABE CASTRO</t>
  </si>
  <si>
    <t>MINI MAC DEPORTES ROBERT GUERRA</t>
  </si>
  <si>
    <t>EDITORA PRODUCCION PUYO</t>
  </si>
  <si>
    <t>EDITORA NOTICIAS CUENCA</t>
  </si>
  <si>
    <t>CUENCA EDITORA NOTICIAS CESAR TACURI</t>
  </si>
  <si>
    <t>PUYO EDITORA PRODUCCION JUAN RIOFRIO</t>
  </si>
  <si>
    <t>EDITORA NOTICIAS HP JUAN CADENA</t>
  </si>
  <si>
    <t>EDITORA NOTICIAS HP CLEVER GUAMANI</t>
  </si>
  <si>
    <t xml:space="preserve">EDITORA NOTICIAS HP JOSÉ RODRÍGUEZ </t>
  </si>
  <si>
    <t>EDITORA NOTICIAS HP FERNANDA VERA</t>
  </si>
  <si>
    <t>REDACTORA DE NOTICIAS CARLOS AGUILAR</t>
  </si>
  <si>
    <t>REDACTORA DE NOTICIAS BYRON GALLEGOS</t>
  </si>
  <si>
    <t>REDACTORA DE NOTICIAS RODRIGO VALLADARES</t>
  </si>
  <si>
    <t>REDACTORA DE NOTICIAS CLEVER GUAMANI</t>
  </si>
  <si>
    <t>REDACTORA DE NOTICIAS ALEJANDRA BASANTES</t>
  </si>
  <si>
    <t>REDACTORA DE NOTICIAS CAROLINA MAYORGA</t>
  </si>
  <si>
    <t>REDACTORA DE NOTICIAS SILVIA GARCÍA</t>
  </si>
  <si>
    <t>REDACTORA DE NOTICIAS GRISELDA LÓPEZ</t>
  </si>
  <si>
    <t xml:space="preserve">REDACTORA DE NOTICIAS FABRICIO CEVALLOS </t>
  </si>
  <si>
    <t>REDACTORA DE NOTICIAS FANY LARA</t>
  </si>
  <si>
    <t>REDACTORA DE NOTICIAS VANESA HERBAS</t>
  </si>
  <si>
    <t>REDACTORA DE NOTICIAS SOFIA MONTOYA</t>
  </si>
  <si>
    <t>REDACTORA DE NOTICIAS JAVIER CEVALLOS</t>
  </si>
  <si>
    <t>REDACTORA DE NOTICIAS EDUARDO CÓRDOBA</t>
  </si>
  <si>
    <t>REDACTORA DE NOTICIAS MARIUXI MOSQUERA</t>
  </si>
  <si>
    <t>REDACTORA DE NOTICIAS INVESTIGACION ALEXIS MONCAYO</t>
  </si>
  <si>
    <t>REDACTORA DE NOTICIAS INVESTIGACION CESAR GARCÍA</t>
  </si>
  <si>
    <t>REDACTORA DE NOTICIAS INVESTIGACION BELÉN RIVADENEIRA</t>
  </si>
  <si>
    <t>REDACTORA DE NOTICIAS INVESTIGACION IVANA PAREDES</t>
  </si>
  <si>
    <t>REDACTORA DE NOTICIAS INVESTIGACION ALEX LLANOS</t>
  </si>
  <si>
    <t>REDACTORA NOTICIAS REDES KAREN PALACIOS</t>
  </si>
  <si>
    <t>REDACTORA DE NOTICIAS INVESTIGACION JOSÉ LUIS QUINTEROS</t>
  </si>
  <si>
    <t>REDACTORA DE NOTICIAS INVESTIGACION OLGA VELASCO</t>
  </si>
  <si>
    <t>REDACTORA DE NOTICIAS INVESTIGACION HÉCTOR CEDEÑO</t>
  </si>
  <si>
    <t>REDACTORA NOTICIAS</t>
  </si>
  <si>
    <t>CONTROLADORA 1 DE ALMACENAMIENTO K2</t>
  </si>
  <si>
    <t>CONTROLADORA 2 DE ALMACENAMIENTO K2</t>
  </si>
  <si>
    <t>ECTVQ K2-2</t>
  </si>
  <si>
    <t>INGEST 1 ECTVAI - 1</t>
  </si>
  <si>
    <t>NOTICIAS K2 - NOTI</t>
  </si>
  <si>
    <t>PETASITE</t>
  </si>
  <si>
    <t>PROXY ENCODER</t>
  </si>
  <si>
    <t>SERVIDOR ACCES MEDIA FRAME BASE CAMP</t>
  </si>
  <si>
    <t>SERVIDOR AURORA K2 BAJA RESOLUCION</t>
  </si>
  <si>
    <t>SERVIDOR DE CONFIGURATION GRASS VALLEY REMOTE</t>
  </si>
  <si>
    <t>SERVIDOR ENCODE</t>
  </si>
  <si>
    <t>SERVIDOR MEDIA FRAME</t>
  </si>
  <si>
    <t>SERVIDOR MEDIA NEARLINE</t>
  </si>
  <si>
    <t>SERVIDOR 1 AIRE K2-1 CONTROL MASTER</t>
  </si>
  <si>
    <t>SERVIDOR 2 AIRE K2-2 CONTROL MASTER</t>
  </si>
  <si>
    <t>SERVIDOR DEL AIRE K2-1 CONTROL CENTRAL</t>
  </si>
  <si>
    <t>SERVIDOR DEL AIRE K2-2 CONTROL CENTRAL</t>
  </si>
  <si>
    <t>K2 SUMMIT PRODUCCION CLIENT</t>
  </si>
  <si>
    <t>MDC 1 SERVER</t>
  </si>
  <si>
    <t>MDC 2 SERVER</t>
  </si>
  <si>
    <t>NET SERVER 1</t>
  </si>
  <si>
    <t>PLAYOUT K2 PRODUCCION</t>
  </si>
  <si>
    <t>PLAYOUT K2 PRODUCCION CLIENTE</t>
  </si>
  <si>
    <t>SRV VIDEO PRODUCCION</t>
  </si>
  <si>
    <t>XSERVE - FS1</t>
  </si>
  <si>
    <t>FARAD 2.2</t>
  </si>
  <si>
    <t>FARAD 2.3</t>
  </si>
  <si>
    <t>FARAD 2.4</t>
  </si>
  <si>
    <t>STORAGE NEXIO FARAD 1.1</t>
  </si>
  <si>
    <t>STORAGE NEXIO FARAD 1.2</t>
  </si>
  <si>
    <t>STORAGE NEXIO FARAD 1.3</t>
  </si>
  <si>
    <t>STORAGE NEXIO FARAD 1.4</t>
  </si>
  <si>
    <t>STORAGE NEXIO FARAD 2.1</t>
  </si>
  <si>
    <t>BLUECOAT PACKETSHAPER 3500</t>
  </si>
  <si>
    <t>FIREWALL ASA5520</t>
  </si>
  <si>
    <t>SWITCH</t>
  </si>
  <si>
    <t>SWITCH 3COM</t>
  </si>
  <si>
    <t>SWITCH CATALYST 3560 SERIES POE - 24</t>
  </si>
  <si>
    <t>SWITCH CATALYST 3750</t>
  </si>
  <si>
    <t>SWITCH RED MAC NETGEAR L2 MANAGED</t>
  </si>
  <si>
    <t>IMAC MULTIMEDIA BYRON CORTEZ</t>
  </si>
  <si>
    <t>IMAC MULTIMEDIA RAMIRO TERAN</t>
  </si>
  <si>
    <t>PC CONTROL CENTRAL DANIEL BASTIDAS</t>
  </si>
  <si>
    <t>SERVIDOR DELL</t>
  </si>
  <si>
    <t>CLON PC</t>
  </si>
  <si>
    <t>CABLEADO SERVIDORES MULTIMEDIA</t>
  </si>
  <si>
    <t>SERVIDOR AIRE (FAST BREACK) SUNDANCE</t>
  </si>
  <si>
    <t>SERVIDOR DATA MOVER AVID</t>
  </si>
  <si>
    <t>SERVIDOR DE VIDEO K2 SUMMIT DE PRODUCCIÓN</t>
  </si>
  <si>
    <t>SERVIDOR DE VIDEO K2-1 (K2-SD 04)</t>
  </si>
  <si>
    <t>SERVIDOR DE VIDEO K2-2 (K2-SD-05)</t>
  </si>
  <si>
    <t>SERVIDOR DE VIDEO K2-3 NOTI (K2-SDA-22)</t>
  </si>
  <si>
    <t>SERVIDOR MEDIA PREP SUNDANCE</t>
  </si>
  <si>
    <t>STORAGE SERVIDOR K2-1 SAS</t>
  </si>
  <si>
    <t>STORAGE SERVIDOR K2-2 SAS</t>
  </si>
  <si>
    <t>EDITORAS DEPORTES</t>
  </si>
  <si>
    <t>Placa O Inventario</t>
  </si>
  <si>
    <t>EDITORA DE NOTICIAS GV</t>
  </si>
  <si>
    <t>EDITORA NOTICIAS HP DAVID SANTILLAN</t>
  </si>
  <si>
    <t>6. MANTENIMIENTOS</t>
  </si>
  <si>
    <t>Tipo de Mantenimiento</t>
  </si>
  <si>
    <t>Fecha</t>
  </si>
  <si>
    <t>Realizo</t>
  </si>
  <si>
    <t>04/04/2015</t>
  </si>
  <si>
    <t>Preventivo</t>
  </si>
  <si>
    <t>DEPORTES</t>
  </si>
  <si>
    <t>DIEGO OCHOA</t>
  </si>
  <si>
    <t>10.6.8</t>
  </si>
  <si>
    <t>XDCAM TRANSFER</t>
  </si>
  <si>
    <t>CYBERDUCK</t>
  </si>
  <si>
    <t>QuickTime player</t>
  </si>
  <si>
    <t>7</t>
  </si>
  <si>
    <t>ADOBE SUITE</t>
  </si>
  <si>
    <t>5.5</t>
  </si>
  <si>
    <t>ELIZABETH VALENCIA</t>
  </si>
  <si>
    <t>NELSON SANCHEZ</t>
  </si>
  <si>
    <t>ROBERT GUERRA</t>
  </si>
  <si>
    <t>05/04/2015</t>
  </si>
  <si>
    <t>Juan Rolando</t>
  </si>
  <si>
    <t>NOTICIAS</t>
  </si>
  <si>
    <t>PROGRAMACION</t>
  </si>
  <si>
    <t>PROMOCIONALES</t>
  </si>
  <si>
    <t>DEPORTES GYE</t>
  </si>
  <si>
    <t>NOTICIAS GYE</t>
  </si>
  <si>
    <t>PRODUCCION GYE</t>
  </si>
  <si>
    <t>NOTICIAS CUENCA</t>
  </si>
  <si>
    <t>PRODUCCION PUYO</t>
  </si>
  <si>
    <t>BYRON CAMPOVERDE</t>
  </si>
  <si>
    <t>FERNANDO CABRERA</t>
  </si>
  <si>
    <t>GABRIELA GONZALES</t>
  </si>
  <si>
    <t>JONATHAN BENALCAZAR</t>
  </si>
  <si>
    <t>JUAN CARVAJAL</t>
  </si>
  <si>
    <t>JANETH LOZADA</t>
  </si>
  <si>
    <t>JUAN JARA</t>
  </si>
  <si>
    <t>JUAN RIOFRIO</t>
  </si>
  <si>
    <t>MIGUEL GUDIÑO</t>
  </si>
  <si>
    <t>MIGUEL RIVADENEIRA</t>
  </si>
  <si>
    <t>SANTIAGO JACOME</t>
  </si>
  <si>
    <t>ALEJO MOLINA</t>
  </si>
  <si>
    <t>CARLOS PAVON</t>
  </si>
  <si>
    <t>CAROLA SEGURA</t>
  </si>
  <si>
    <t>DANIEL MAFLA</t>
  </si>
  <si>
    <t>GEOVANNY PADILLA</t>
  </si>
  <si>
    <t>JONATHAN ECHEVERRÍA</t>
  </si>
  <si>
    <t>MIGUEL CARMENES</t>
  </si>
  <si>
    <t>CARIDAD HURTADO</t>
  </si>
  <si>
    <t>JORGE CEVALLOS</t>
  </si>
  <si>
    <t>MARIA DEL CARMEN ALABA</t>
  </si>
  <si>
    <t>FREDY FUENTES</t>
  </si>
  <si>
    <t>JANIO BUSTAMANTE</t>
  </si>
  <si>
    <t>JAVIER MORAN</t>
  </si>
  <si>
    <t>ALAN MORALES</t>
  </si>
  <si>
    <t>STEVEN JIMENES</t>
  </si>
  <si>
    <t>BETHZABE CASTRO</t>
  </si>
  <si>
    <t>LEONARDO QUIÑONES</t>
  </si>
  <si>
    <t>CESAR TACURI</t>
  </si>
  <si>
    <t>11/04/2015</t>
  </si>
  <si>
    <t>PLAN ANUAL DE MANTENIMIENTO A SERVIDORES Y EQUIPOS MULTIMEDIA</t>
  </si>
  <si>
    <t>Código</t>
  </si>
  <si>
    <t>Página</t>
  </si>
  <si>
    <t>DT-TPROY-JP-01</t>
  </si>
  <si>
    <t>Revisión</t>
  </si>
  <si>
    <t>Año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</si>
  <si>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</si>
  <si>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</si>
  <si>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</si>
  <si>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</si>
  <si>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</si>
  <si>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</si>
  <si>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</si>
  <si>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</si>
  <si>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</si>
  <si>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</t>
  </si>
  <si>
    <t>Octubre</t>
  </si>
  <si>
    <t>Noviembre</t>
  </si>
  <si>
    <t>Diciembre</t>
  </si>
  <si>
    <t>Semana</t>
  </si>
  <si>
    <t>Actividades</t>
  </si>
  <si>
    <t>Mantenimiento Editoras y graficadoras Apple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</si>
  <si>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</si>
  <si>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</si>
  <si>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</si>
  <si>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</si>
  <si>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</si>
  <si>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</si>
  <si>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</si>
  <si>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</si>
  <si>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</si>
  <si>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</si>
  <si>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</si>
  <si>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</si>
  <si>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</si>
  <si>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</si>
  <si>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</si>
  <si>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</si>
  <si>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</si>
  <si>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</si>
  <si>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</si>
  <si>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</si>
  <si>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</si>
  <si>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</si>
  <si>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</si>
  <si>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</si>
  <si>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</si>
  <si>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</si>
  <si>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</si>
  <si>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</si>
  <si>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</si>
  <si>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</si>
  <si>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</si>
  <si>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</si>
  <si>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</si>
  <si>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</si>
  <si>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</si>
  <si>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</si>
  <si>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</si>
  <si>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</si>
  <si>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</si>
  <si>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</si>
  <si>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</si>
  <si>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</si>
  <si>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</si>
  <si>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</si>
  <si>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Mantenimiento Editoras y Estaciones de Redacción de Noticias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</si>
  <si>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</si>
  <si>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</si>
  <si>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</si>
  <si>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</si>
  <si>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</si>
  <si>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</si>
  <si>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</si>
  <si>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</si>
  <si>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</si>
  <si>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</si>
  <si>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</si>
  <si>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</si>
  <si>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</si>
  <si>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</si>
  <si>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</si>
  <si>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</si>
  <si>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</si>
  <si>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</si>
  <si>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</si>
  <si>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</si>
  <si>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</si>
  <si>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</si>
  <si>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</si>
  <si>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</si>
  <si>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</si>
  <si>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</si>
  <si>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</si>
  <si>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</si>
  <si>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</si>
  <si>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Mantenimiento Servidores de Noticias y archivo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</si>
  <si>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</si>
  <si>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</si>
  <si>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</si>
  <si>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</si>
  <si>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</si>
  <si>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</si>
  <si>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</si>
  <si>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</si>
  <si>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</si>
  <si>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</si>
  <si>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</si>
  <si>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</si>
  <si>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</si>
  <si>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</si>
  <si>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</si>
  <si>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</si>
  <si>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Mantenimiento Servidores del aire</t>
  </si>
  <si>
    <t>4.1</t>
  </si>
  <si>
    <t>4.2</t>
  </si>
  <si>
    <t>4.3</t>
  </si>
  <si>
    <t>4.4</t>
  </si>
  <si>
    <t>Mantenimiento Servidores de Producción</t>
  </si>
  <si>
    <t>5.1</t>
  </si>
  <si>
    <t>5.2</t>
  </si>
  <si>
    <t>5.3</t>
  </si>
  <si>
    <t>5.4</t>
  </si>
  <si>
    <t>5.6</t>
  </si>
  <si>
    <t>5.7</t>
  </si>
  <si>
    <t>5.8</t>
  </si>
  <si>
    <t>5.9</t>
  </si>
  <si>
    <t>Mantenimiento Servidores de Ingesta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</si>
  <si>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</si>
  <si>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</si>
  <si>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</si>
  <si>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</si>
  <si>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</si>
  <si>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</si>
  <si>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</si>
  <si>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</si>
  <si>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</si>
  <si>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</si>
  <si>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</si>
  <si>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Mantenimiento Equipos de Red</t>
  </si>
  <si>
    <t>7.10</t>
  </si>
  <si>
    <t>7.11</t>
  </si>
  <si>
    <t>7.12</t>
  </si>
  <si>
    <t>7.13</t>
  </si>
  <si>
    <t>7.14</t>
  </si>
  <si>
    <t>7.15</t>
  </si>
  <si>
    <t>7.16</t>
  </si>
  <si>
    <t>7.17</t>
  </si>
  <si>
    <t>Mantenimiento Equipos de Administración Técnica</t>
  </si>
  <si>
    <t>8.1</t>
  </si>
  <si>
    <t>8.2</t>
  </si>
  <si>
    <t>8.3</t>
  </si>
  <si>
    <t>Mantenimiento Servidor FTP y antivirus</t>
  </si>
  <si>
    <t>9.1</t>
  </si>
  <si>
    <t>9.2</t>
  </si>
  <si>
    <t>9.3</t>
  </si>
  <si>
    <t>Arreglo cableado Cuarto de Servidores</t>
  </si>
  <si>
    <t>10.1</t>
  </si>
  <si>
    <t>Sistema de Automatización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</si>
  <si>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</si>
  <si>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</si>
  <si>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</si>
  <si>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</si>
  <si>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</si>
  <si>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</si>
  <si>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</si>
  <si>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</si>
  <si>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</si>
  <si>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P= PROGRAMADO</t>
  </si>
  <si>
    <t>R=REAL</t>
  </si>
  <si>
    <t>NOMBRE ELABORÓ</t>
  </si>
  <si>
    <t>NOMBRE REVISÓ Y AUTORIZÓ</t>
  </si>
  <si>
    <t>JEFE TÉCNICO DE PLANTA</t>
  </si>
  <si>
    <t>GERENTE TÉCNICO Y DE PROYECTOS</t>
  </si>
  <si>
    <t>00801029</t>
  </si>
  <si>
    <t>00801030</t>
  </si>
  <si>
    <t>00801014</t>
  </si>
  <si>
    <t>SENNHEISER</t>
  </si>
  <si>
    <t>MICROSOFT OFFICE</t>
  </si>
  <si>
    <t>2010</t>
  </si>
  <si>
    <t>ENPS</t>
  </si>
  <si>
    <t>ANTIVIRUS ESET SMART SECURITY</t>
  </si>
  <si>
    <t>9</t>
  </si>
  <si>
    <t>DAVID SANTILLAN</t>
  </si>
  <si>
    <t>FERNANDA VERA</t>
  </si>
  <si>
    <t>JOSE RODRIGUEZ</t>
  </si>
  <si>
    <t>JUAN CADENA</t>
  </si>
  <si>
    <t>ALEJANDRA BASANTES</t>
  </si>
  <si>
    <t>REDACTORAS NOTICIAS</t>
  </si>
  <si>
    <t>BYRON GALLEGOS</t>
  </si>
  <si>
    <t>CARLOS AGUILAR</t>
  </si>
  <si>
    <t>REDACTORA DE NOTICIAS</t>
  </si>
  <si>
    <t>CAROLINA MAYORGA</t>
  </si>
  <si>
    <t>CLEVER GUAMANI</t>
  </si>
  <si>
    <t>EDUARDO CORDOVA</t>
  </si>
  <si>
    <t>FABRICIO CEVALLOS</t>
  </si>
  <si>
    <t>FANNY LARA</t>
  </si>
  <si>
    <t>GRISELDA LOPEZ</t>
  </si>
  <si>
    <t>ALEX LLANOS</t>
  </si>
  <si>
    <t>ALEXIS MONCAYO</t>
  </si>
  <si>
    <t>CESAR GARCIA</t>
  </si>
  <si>
    <t>HECTOR CEDEÑO</t>
  </si>
  <si>
    <t>IVANNA PAREDES</t>
  </si>
  <si>
    <t>JOSE LUIS QUINTEROS</t>
  </si>
  <si>
    <t>OLGA VELASCO</t>
  </si>
  <si>
    <t>JAVIER CEVALLOS</t>
  </si>
  <si>
    <t>MARIUXI MOSQUERA</t>
  </si>
  <si>
    <t>RODRIGO VALLADARES</t>
  </si>
  <si>
    <t>SILVIA GARCIA</t>
  </si>
  <si>
    <t>SOFIA MONTOYA</t>
  </si>
  <si>
    <t>VANESA HERBAS</t>
  </si>
  <si>
    <t>KAREN PALACIOS</t>
  </si>
  <si>
    <t>KVM TRIPP-LITE</t>
  </si>
  <si>
    <t>B020-008-17</t>
  </si>
  <si>
    <t>8-PORT CONSOLE</t>
  </si>
  <si>
    <t>KVM SWITCH</t>
  </si>
  <si>
    <t>BYRON CORTEZ</t>
  </si>
  <si>
    <t>xx</t>
  </si>
  <si>
    <t>05500</t>
  </si>
  <si>
    <t>06260</t>
  </si>
  <si>
    <t>06316</t>
  </si>
  <si>
    <t>03432</t>
  </si>
  <si>
    <t>Mac Pro</t>
  </si>
  <si>
    <t>MAC MINI 6.2</t>
  </si>
  <si>
    <t>G873113EUQ2</t>
  </si>
  <si>
    <t>H01210XNEHF</t>
  </si>
  <si>
    <t>G87302RGUQ2</t>
  </si>
  <si>
    <t>C07JN0Q8DWYN</t>
  </si>
  <si>
    <t>DUAL CORE INTEL XEON</t>
  </si>
  <si>
    <t>QUAD-CORE INTEL  XEON</t>
  </si>
  <si>
    <t>INTEL CORE I7</t>
  </si>
  <si>
    <t>2.66Ghz</t>
  </si>
  <si>
    <t>2.4Ghz</t>
  </si>
  <si>
    <t>1.3Ghz</t>
  </si>
  <si>
    <t>8Ghz</t>
  </si>
  <si>
    <t>8Gz</t>
  </si>
  <si>
    <t>1.33Ghz</t>
  </si>
  <si>
    <t>5.86 GT/s</t>
  </si>
  <si>
    <t>1.6Mhz</t>
  </si>
  <si>
    <t>ST3500630ASP Media</t>
  </si>
  <si>
    <t>WDC WD1001FALS-41Y6A1 Media</t>
  </si>
  <si>
    <t>ST3250820ASP MEDIA</t>
  </si>
  <si>
    <t>APPLE HDD HTS541010A9E662 Media</t>
  </si>
  <si>
    <t>500Ghz</t>
  </si>
  <si>
    <t>1TB</t>
  </si>
  <si>
    <t>250 Ghz</t>
  </si>
  <si>
    <t>NVIDIA GeForce 7300 GT</t>
  </si>
  <si>
    <t>ATI READEON HD 5770</t>
  </si>
  <si>
    <t>INTEL HD GRAPHICS 4000</t>
  </si>
  <si>
    <t>KY7280002W1TA</t>
  </si>
  <si>
    <t>CC2232203BHDQW7AW</t>
  </si>
  <si>
    <t>CC23242009NDQW7AS</t>
  </si>
  <si>
    <t>CC2112300KADDCGA8</t>
  </si>
  <si>
    <t>N/A g</t>
  </si>
  <si>
    <t>06261</t>
  </si>
  <si>
    <t>8B0480DLZDU2A</t>
  </si>
  <si>
    <t>ELIZABETH</t>
  </si>
  <si>
    <t>192.168.120.121</t>
  </si>
  <si>
    <t>192.168.120.101</t>
  </si>
  <si>
    <t>192.168.120.104</t>
  </si>
  <si>
    <t>192.168.120.91</t>
  </si>
  <si>
    <t>00:17:f2:0c:68:36</t>
  </si>
  <si>
    <t>04:0c:ce:1c:Ed:a3</t>
  </si>
  <si>
    <t>00:17:f2:0c:14:80</t>
  </si>
  <si>
    <t>20:c9:d0:97:7a:b3</t>
  </si>
  <si>
    <t>192.168.33.103</t>
  </si>
  <si>
    <t>192.168.33.231</t>
  </si>
  <si>
    <t>192.168.33.6</t>
  </si>
  <si>
    <t>192.168.33.77</t>
  </si>
  <si>
    <t>192.168.33.223</t>
  </si>
  <si>
    <t>192.168.33.219</t>
  </si>
  <si>
    <t>192.168.33.19</t>
  </si>
  <si>
    <t>192.168.33.76</t>
  </si>
  <si>
    <t>192.168.33.235</t>
  </si>
  <si>
    <t>192.168.33.211</t>
  </si>
  <si>
    <t>192.168.33.102</t>
  </si>
  <si>
    <t>192.168.33.216</t>
  </si>
  <si>
    <t>192.168.33.114</t>
  </si>
  <si>
    <t>192.168.33.4</t>
  </si>
  <si>
    <t>192.168.33.224</t>
  </si>
  <si>
    <t>192.168.33.212</t>
  </si>
  <si>
    <t>192.168.33.80</t>
  </si>
  <si>
    <t>00:17:f2:0c:68:37</t>
  </si>
  <si>
    <t>04:0c:ce:1c:Ed:a4</t>
  </si>
  <si>
    <t>00:17:f2:0c:14:81</t>
  </si>
  <si>
    <t>20:c9:d0:97:7a:b4</t>
  </si>
  <si>
    <t>00:17:f2:0c:68:38</t>
  </si>
  <si>
    <t>04:0c:ce:1c:Ed:a5</t>
  </si>
  <si>
    <t>00:17:f2:0c:14:82</t>
  </si>
  <si>
    <t>20:c9:d0:97:7a:b5</t>
  </si>
  <si>
    <t>00:17:f2:0c:68:39</t>
  </si>
  <si>
    <t>04:0c:ce:1c:Ed:a6</t>
  </si>
  <si>
    <t>00:17:f2:0c:14:83</t>
  </si>
  <si>
    <t>20:c9:d0:97:7a:b6</t>
  </si>
  <si>
    <t>00:17:f2:0c:68:40</t>
  </si>
  <si>
    <t>04:0c:ce:1c:Ed:a7</t>
  </si>
  <si>
    <t>00:17:f2:0c:14:84</t>
  </si>
  <si>
    <t>20:c9:d0:97:7a:b7</t>
  </si>
  <si>
    <t>00:17:f2:0c:68:41</t>
  </si>
  <si>
    <t>04:0c:ce:1c:Ed:a8</t>
  </si>
  <si>
    <t>00:17:f2:0c:14:85</t>
  </si>
  <si>
    <t>20:c9:d0:97:7a:b8</t>
  </si>
  <si>
    <t>00:17:f2:0c:68:42</t>
  </si>
  <si>
    <t>04:0c:ce:1c:Ed:a9</t>
  </si>
  <si>
    <t>00:17:f2:0c:14:86</t>
  </si>
  <si>
    <t>20:c9:d0:97:7a:b9</t>
  </si>
  <si>
    <t>00:17:f2:0c:68:43</t>
  </si>
  <si>
    <t>04:0c:ce:1c:Ed:a10</t>
  </si>
  <si>
    <t>00:17:f2:0c:14:87</t>
  </si>
  <si>
    <t>20:c9:d0:97:7a:b10</t>
  </si>
  <si>
    <t>00:17:f2:0c:68:44</t>
  </si>
  <si>
    <t>04:0c:ce:1c:Ed:a11</t>
  </si>
  <si>
    <t>192.168.33.237</t>
  </si>
  <si>
    <t>192.168.33.236</t>
  </si>
  <si>
    <t>192.168.33.239</t>
  </si>
  <si>
    <t>192.168.33.5</t>
  </si>
  <si>
    <t>192.168.33.127</t>
  </si>
  <si>
    <t>192.168.120.112</t>
  </si>
  <si>
    <t>192.168.120.118</t>
  </si>
  <si>
    <t>192.168.120.241</t>
  </si>
  <si>
    <t>192.168.120.136</t>
  </si>
  <si>
    <t>192.168.120.204</t>
  </si>
  <si>
    <t>192.168.120.125</t>
  </si>
  <si>
    <t>192.168.120.109</t>
  </si>
  <si>
    <t>192.168.120.201</t>
  </si>
  <si>
    <t>192.168.120.111</t>
  </si>
  <si>
    <t>192.168.120.131</t>
  </si>
  <si>
    <t>192.168.120.69</t>
  </si>
  <si>
    <t>192.168.120.202</t>
  </si>
  <si>
    <t>CLON</t>
  </si>
  <si>
    <t>INTEL HD</t>
  </si>
  <si>
    <t>GIGABIT</t>
  </si>
  <si>
    <t>04482</t>
  </si>
  <si>
    <t>G87334FAUQ2</t>
  </si>
  <si>
    <t>20GB</t>
  </si>
  <si>
    <t>ST31000524AS Media</t>
  </si>
  <si>
    <t>ATI Radeon HD 5770</t>
  </si>
  <si>
    <t>KY728008UW1TA</t>
  </si>
  <si>
    <t>8B11707FPDU2A</t>
  </si>
  <si>
    <t>JHONATAN BENALCAZAR</t>
  </si>
  <si>
    <t>00:17:f2:0c:b2:24</t>
  </si>
  <si>
    <t>04629</t>
  </si>
  <si>
    <t>G874406AUQ2</t>
  </si>
  <si>
    <t>DG7251624RXDQY6A9</t>
  </si>
  <si>
    <t>8B04908FMDU2A</t>
  </si>
  <si>
    <t>00:17:f2:0e:a0:12</t>
  </si>
  <si>
    <t>04506</t>
  </si>
  <si>
    <t>G87303K9UQ2</t>
  </si>
  <si>
    <t>DUAL CORE INTEL  XEON</t>
  </si>
  <si>
    <t>WDC WD10EARS-00MVWB0</t>
  </si>
  <si>
    <t>DG732530LAJDQY6AE</t>
  </si>
  <si>
    <t>8B05200R9DU2A</t>
  </si>
  <si>
    <t>00:17:f2:0c:07:52</t>
  </si>
  <si>
    <t>04492</t>
  </si>
  <si>
    <t>G87303F6UQ2</t>
  </si>
  <si>
    <t>WDC WD10EZEX-00KUWA0Media</t>
  </si>
  <si>
    <t>KY7280006W1TA</t>
  </si>
  <si>
    <t>8B05200S9DU2A</t>
  </si>
  <si>
    <t>00:17:f2:0c:22:7a</t>
  </si>
  <si>
    <t>C07KW0DPF4MD</t>
  </si>
  <si>
    <t>6-CORE INTEL XEON</t>
  </si>
  <si>
    <t>12GB</t>
  </si>
  <si>
    <t>5.86GT/s</t>
  </si>
  <si>
    <t>WDC WD1001FALS-41Y6A Media</t>
  </si>
  <si>
    <t>ATI Radeon HD5770</t>
  </si>
  <si>
    <t>CC22253002GDQW7AJ</t>
  </si>
  <si>
    <t>CC2242606K7DNYNAP</t>
  </si>
  <si>
    <t>40:6c:8f:bd:a4:9b</t>
  </si>
  <si>
    <t>18/04/2015</t>
  </si>
  <si>
    <t>19/04/2015</t>
  </si>
  <si>
    <t>25/04/2015</t>
  </si>
  <si>
    <t>26/04/2015</t>
  </si>
  <si>
    <t>03/05/2015</t>
  </si>
  <si>
    <t>10/05/2015</t>
  </si>
  <si>
    <t>17/05/2015</t>
  </si>
  <si>
    <t>24/05/2015</t>
  </si>
  <si>
    <t>02/05/2015</t>
  </si>
  <si>
    <t>09/05/2015</t>
  </si>
  <si>
    <t>16/05/2015</t>
  </si>
  <si>
    <t>23/05/2015</t>
  </si>
  <si>
    <t>30/05/2015</t>
  </si>
  <si>
    <t>31/05/2015</t>
  </si>
  <si>
    <t>Byron Cortez</t>
  </si>
  <si>
    <t>01/08/2015</t>
  </si>
  <si>
    <t>02/08/2015</t>
  </si>
  <si>
    <t>08/08/2015</t>
  </si>
  <si>
    <t>09/08/2015</t>
  </si>
  <si>
    <t>15/08/2015</t>
  </si>
  <si>
    <t>16/08/2015</t>
  </si>
  <si>
    <t>22/08/2015</t>
  </si>
  <si>
    <t>23/08/2015</t>
  </si>
  <si>
    <t>29/08/2015</t>
  </si>
  <si>
    <t>30/08/2015</t>
  </si>
  <si>
    <t>05/09/2015</t>
  </si>
  <si>
    <t>06/09/2015</t>
  </si>
  <si>
    <t>192.168.110.102</t>
  </si>
  <si>
    <t>12/04/2015</t>
  </si>
  <si>
    <t>SERVIDOR 1 DB AURORA K2</t>
  </si>
  <si>
    <t>SERVIDOR 2 DB AURORA K2</t>
  </si>
  <si>
    <t>31/07/2015</t>
  </si>
  <si>
    <t>07/06/2015</t>
  </si>
  <si>
    <t>09/09/2015</t>
  </si>
  <si>
    <t>08/09/2015</t>
  </si>
  <si>
    <t>Daniel Bastidas</t>
  </si>
  <si>
    <t>Fernando Lopez</t>
  </si>
  <si>
    <t>06/06/2015</t>
  </si>
  <si>
    <t>20/06/2015</t>
  </si>
  <si>
    <t>21/06/2015</t>
  </si>
  <si>
    <t>04/07/2015</t>
  </si>
  <si>
    <t>05/07/2015</t>
  </si>
  <si>
    <t>SWITCH CATALYST 3750 1</t>
  </si>
  <si>
    <t>SWITCH CATALYST 3750 2</t>
  </si>
  <si>
    <t>SWITCH CATALYST 3750 3</t>
  </si>
  <si>
    <t>SWITCH CATALYST 3750 4</t>
  </si>
  <si>
    <t>SWITCH CATALYST 3750 5</t>
  </si>
  <si>
    <t>SWITCH CATALYST 3750 6</t>
  </si>
  <si>
    <t>SWITCH CATALYST 3750 7</t>
  </si>
  <si>
    <t>SERVIDORES</t>
  </si>
  <si>
    <t>11/07/2015</t>
  </si>
  <si>
    <t>18/07/2015</t>
  </si>
  <si>
    <t>SERVIDOR DELL FTP</t>
  </si>
  <si>
    <t>SERVIDOR DELL ANTIVIRUS</t>
  </si>
  <si>
    <t>19/07/2015</t>
  </si>
  <si>
    <t>25/07/2015</t>
  </si>
  <si>
    <t>26/05/2015</t>
  </si>
  <si>
    <t>04792</t>
  </si>
  <si>
    <t>Intel Pentium Dual CPU E2180</t>
  </si>
  <si>
    <t>2.00 GHz</t>
  </si>
  <si>
    <t>Maxtor STM3160215AS</t>
  </si>
  <si>
    <t>Disco0: 149.05 GB</t>
  </si>
  <si>
    <t>LG HL-DT-ST DVDRAM GH20NS15</t>
  </si>
  <si>
    <t>CNC1733QJJ3</t>
  </si>
  <si>
    <t>HP w17e</t>
  </si>
  <si>
    <t>PNP0303</t>
  </si>
  <si>
    <t>PNP0F03</t>
  </si>
  <si>
    <t>DELL s/n:CN-0C1378-37174-793-01V5</t>
  </si>
  <si>
    <t>00:1C:C0:6B:BF:F3</t>
  </si>
  <si>
    <t>Realtek PCIe GBE</t>
  </si>
  <si>
    <t>04164</t>
  </si>
  <si>
    <t>Intel Core i5-2400 CPU</t>
  </si>
  <si>
    <t>3.10 GHz</t>
  </si>
  <si>
    <t>4.00 GB</t>
  </si>
  <si>
    <t>Westgate Digital</t>
  </si>
  <si>
    <t>465.76 GB</t>
  </si>
  <si>
    <t>ATAPI Ihas124</t>
  </si>
  <si>
    <t>QBEX</t>
  </si>
  <si>
    <t>MF185BH14021100306</t>
  </si>
  <si>
    <t>MF185BH</t>
  </si>
  <si>
    <t>1E55EA0</t>
  </si>
  <si>
    <t>38:60:77:F1:3A:E3</t>
  </si>
  <si>
    <t>Intel 82579V GNC</t>
  </si>
  <si>
    <t>04592</t>
  </si>
  <si>
    <t>04954</t>
  </si>
  <si>
    <t>04264</t>
  </si>
  <si>
    <t>clon</t>
  </si>
  <si>
    <t>Intel Core 2 QUAD CPU Q9550</t>
  </si>
  <si>
    <t>Intel Core 2 DUO CPU E4600</t>
  </si>
  <si>
    <t>Intel Core i7 CPU</t>
  </si>
  <si>
    <t>2.83 GHz</t>
  </si>
  <si>
    <t>2.40 GHz</t>
  </si>
  <si>
    <t>2.8 GHz</t>
  </si>
  <si>
    <t>2.00 GB</t>
  </si>
  <si>
    <t>SAMSUNG</t>
  </si>
  <si>
    <t>MAXTOR STM3</t>
  </si>
  <si>
    <t>Seagate ST</t>
  </si>
  <si>
    <t>232.88 GB</t>
  </si>
  <si>
    <t>931.51 GB</t>
  </si>
  <si>
    <t>LG HL-DT-ST DVDRAM GH22NS40</t>
  </si>
  <si>
    <t>LG HL-DT-ST DVDRAM GH20NS10</t>
  </si>
  <si>
    <t>LG</t>
  </si>
  <si>
    <t>907TPTM4K137</t>
  </si>
  <si>
    <t>PE17H9NQ318257V</t>
  </si>
  <si>
    <t>806UXMT26707</t>
  </si>
  <si>
    <t>W1742S</t>
  </si>
  <si>
    <t>732NW</t>
  </si>
  <si>
    <t>W1934S</t>
  </si>
  <si>
    <t>XE9604003003</t>
  </si>
  <si>
    <t>ZCE372900284</t>
  </si>
  <si>
    <t>101203518</t>
  </si>
  <si>
    <t>LZ814320JGV</t>
  </si>
  <si>
    <t>X67091606098</t>
  </si>
  <si>
    <t>BLACK CODE</t>
  </si>
  <si>
    <t>192.168.33.220</t>
  </si>
  <si>
    <t>00:1C:C0:F0:4F:02</t>
  </si>
  <si>
    <t>00:1C:C0:42:5C:9E</t>
  </si>
  <si>
    <t>70:71:BC:77:70:1F</t>
  </si>
  <si>
    <t>Realtek RTL8168D/8111D</t>
  </si>
  <si>
    <t xml:space="preserve">Realtek PCIe GBE </t>
  </si>
  <si>
    <t>Intel 82578DC GNC</t>
  </si>
  <si>
    <t>12024</t>
  </si>
  <si>
    <t>10365</t>
  </si>
  <si>
    <t>Intel Core i5-3330 CPU</t>
  </si>
  <si>
    <t>Intel Core i7-3770</t>
  </si>
  <si>
    <t>3.00 GHz</t>
  </si>
  <si>
    <t>3.4 GHz</t>
  </si>
  <si>
    <t>698.64 GB</t>
  </si>
  <si>
    <t>LG HL-DT-ST DVDRAM GH24NSB0</t>
  </si>
  <si>
    <t>308NDXQ9R538</t>
  </si>
  <si>
    <t>308NDBPAA021</t>
  </si>
  <si>
    <t>19EN33</t>
  </si>
  <si>
    <t>20112009045</t>
  </si>
  <si>
    <t>NOTICIASAF1</t>
  </si>
  <si>
    <t>CPU7QINVE03</t>
  </si>
  <si>
    <t>192.168.33.78</t>
  </si>
  <si>
    <t>74:D4:35:C5:6E:6A</t>
  </si>
  <si>
    <t>00:22:4D:A9:D3:C6</t>
  </si>
  <si>
    <t>INTEL 82579 GNC</t>
  </si>
  <si>
    <t>Genuine Intel x86 Family 6 Model 15 stepping 11</t>
  </si>
  <si>
    <t>2388 MHz</t>
  </si>
  <si>
    <t>3.24 GB</t>
  </si>
  <si>
    <t>Disco0: 232.88 GB</t>
  </si>
  <si>
    <t>CN410403LF</t>
  </si>
  <si>
    <t>ZCE37900283</t>
  </si>
  <si>
    <t>GENIUS X56972301301</t>
  </si>
  <si>
    <t>estándar</t>
  </si>
  <si>
    <t>ProdNoti01</t>
  </si>
  <si>
    <t>00:1C:C0:72:82:D1</t>
  </si>
  <si>
    <t>INTEL 82566DC GNC</t>
  </si>
  <si>
    <t>04839</t>
  </si>
  <si>
    <t>04824</t>
  </si>
  <si>
    <t>Intel Core 2 Duo CPU E4600</t>
  </si>
  <si>
    <t>Intel Core i7 CPU 860</t>
  </si>
  <si>
    <t>2.80 GHz</t>
  </si>
  <si>
    <t>MAXTOR STM</t>
  </si>
  <si>
    <t>Western Digital</t>
  </si>
  <si>
    <t>ATAPI iHAS124</t>
  </si>
  <si>
    <t>302NNDJX4W708</t>
  </si>
  <si>
    <t>QBL19JB6A401470</t>
  </si>
  <si>
    <t>MB9JKK</t>
  </si>
  <si>
    <t>BAUHR01VB0E0NL</t>
  </si>
  <si>
    <t>1E55B25</t>
  </si>
  <si>
    <t>1027001399</t>
  </si>
  <si>
    <t>00:1C:C0:3E:DE:BD</t>
  </si>
  <si>
    <t>70:71:BC:7B:75:01</t>
  </si>
  <si>
    <t>Realtek RTL8168B/8111B</t>
  </si>
  <si>
    <t>Intel 8257DC GNC</t>
  </si>
  <si>
    <t>04253</t>
  </si>
  <si>
    <t>INTEL CORE (TM)2QUAD</t>
  </si>
  <si>
    <t>2.83Ghz</t>
  </si>
  <si>
    <t>SAMSUNG HD502HJATA DEVICE</t>
  </si>
  <si>
    <t>500GB</t>
  </si>
  <si>
    <t>907TPZK4K109</t>
  </si>
  <si>
    <t>W1742ST</t>
  </si>
  <si>
    <t>BC2AA0BVBUM03F</t>
  </si>
  <si>
    <t>GENIUS</t>
  </si>
  <si>
    <t>EURO</t>
  </si>
  <si>
    <t>00:1c:do:ed:fb</t>
  </si>
  <si>
    <t>04772</t>
  </si>
  <si>
    <t>907TPFX4K099</t>
  </si>
  <si>
    <t>BAUDU0KVB0K44Z</t>
  </si>
  <si>
    <t>00:1c:c0:f0:9a:15</t>
  </si>
  <si>
    <t>10344</t>
  </si>
  <si>
    <t>INTEL CORE(TM)i7</t>
  </si>
  <si>
    <t>3.4Ghz</t>
  </si>
  <si>
    <t>4GB</t>
  </si>
  <si>
    <t>698,63GB</t>
  </si>
  <si>
    <t>308NDUNA9750</t>
  </si>
  <si>
    <t>19EN33SA</t>
  </si>
  <si>
    <t>ZCE372900282</t>
  </si>
  <si>
    <t>00:22:4d:aa:aa:D.F</t>
  </si>
  <si>
    <t>04831</t>
  </si>
  <si>
    <t>INTRL CORE(TM)2 QUAD</t>
  </si>
  <si>
    <t>SAMSUNG HD502HJ ATA</t>
  </si>
  <si>
    <t>465.76GB</t>
  </si>
  <si>
    <t>907TPHG4K105</t>
  </si>
  <si>
    <t>Q1742ST</t>
  </si>
  <si>
    <t>XE960403005</t>
  </si>
  <si>
    <t>00:1c:c0:f0:98:ef</t>
  </si>
  <si>
    <t>04817</t>
  </si>
  <si>
    <t>3GB</t>
  </si>
  <si>
    <t>ACER</t>
  </si>
  <si>
    <t>ETLA804035735010284303</t>
  </si>
  <si>
    <t>AL1716WA</t>
  </si>
  <si>
    <t>10727</t>
  </si>
  <si>
    <t>SILVIA GARCÍA</t>
  </si>
  <si>
    <t>00:1c:c0:F1:48:86</t>
  </si>
  <si>
    <t>iMac Pro</t>
  </si>
  <si>
    <t>ADMINISTRADOR DE ANCHO DE BANDA</t>
  </si>
  <si>
    <t>04334</t>
  </si>
  <si>
    <t>3500</t>
  </si>
  <si>
    <t>16345678452KJGB</t>
  </si>
  <si>
    <t>1 GBPS</t>
  </si>
  <si>
    <t>10 MEGAS</t>
  </si>
  <si>
    <t>FIREWALL</t>
  </si>
  <si>
    <t>ASA5520</t>
  </si>
  <si>
    <t>ASD46548F465D86</t>
  </si>
  <si>
    <t>P4</t>
  </si>
  <si>
    <t>3.4Ghz </t>
  </si>
  <si>
    <t>02264</t>
  </si>
  <si>
    <t>2910SAL-48G</t>
  </si>
  <si>
    <t>J9147A</t>
  </si>
  <si>
    <t>GIGABIT SWITCH</t>
  </si>
  <si>
    <t>PROCURVE</t>
  </si>
  <si>
    <t>ECTVQSVR-1</t>
  </si>
  <si>
    <t>192.168.111.31</t>
  </si>
  <si>
    <t>192.168.112.31</t>
  </si>
  <si>
    <t>CLON PC CONTROL</t>
  </si>
  <si>
    <t>seagate</t>
  </si>
  <si>
    <t>BLUECOAT</t>
  </si>
  <si>
    <t>192.168.10.3</t>
  </si>
  <si>
    <t>192.168.10.2</t>
  </si>
  <si>
    <t>192.168.10.1</t>
  </si>
  <si>
    <t>CISCO</t>
  </si>
  <si>
    <t>3COM</t>
  </si>
  <si>
    <t>WINDOWS PROFESIONAL</t>
  </si>
  <si>
    <t>OFFICE</t>
  </si>
  <si>
    <t>2011</t>
  </si>
  <si>
    <t>2014</t>
  </si>
  <si>
    <t>SOFTWARE PROPIETARIO</t>
  </si>
  <si>
    <t>CUARTO DE SERVIDORES MULTIMEDIA</t>
  </si>
  <si>
    <t>24 GB</t>
  </si>
  <si>
    <t>NET SEVER 1</t>
  </si>
  <si>
    <t>SANTIAGO CHIZAIZA</t>
  </si>
  <si>
    <t>CUARTO SERVIDORES MULTIMEDIA</t>
  </si>
  <si>
    <t>CONTROL MULTIMEDIA</t>
  </si>
  <si>
    <t>OS X MAVERICKS</t>
  </si>
  <si>
    <t>REMOTE DESKTOP CLIENT</t>
  </si>
  <si>
    <t>OS X YOSEMITE</t>
  </si>
  <si>
    <t>10.10.10</t>
  </si>
  <si>
    <t>10.10.9</t>
  </si>
  <si>
    <t xml:space="preserve">IMAC </t>
  </si>
  <si>
    <t>HP PC ESCRITORIO</t>
  </si>
  <si>
    <t>063060</t>
  </si>
  <si>
    <t>05039</t>
  </si>
  <si>
    <t>CONTROL MAC</t>
  </si>
  <si>
    <t>09820</t>
  </si>
  <si>
    <t>SONY 2535</t>
  </si>
  <si>
    <t>VARIOS</t>
  </si>
  <si>
    <t>Intel Core 2</t>
  </si>
  <si>
    <t>192.168.111.120</t>
  </si>
  <si>
    <t>SWITCH DE NUCLEO</t>
  </si>
  <si>
    <t>4gb</t>
  </si>
  <si>
    <t>2gb</t>
  </si>
  <si>
    <t>A37K3419F4MD</t>
  </si>
  <si>
    <t>4561</t>
  </si>
  <si>
    <t>4585</t>
  </si>
  <si>
    <t>4091</t>
  </si>
  <si>
    <t>4786</t>
  </si>
  <si>
    <t>4533</t>
  </si>
  <si>
    <t>4553</t>
  </si>
  <si>
    <t>6915</t>
  </si>
  <si>
    <t xml:space="preserve"> DELL 390</t>
  </si>
  <si>
    <t>INTEL CORE(TM)2QUAD</t>
  </si>
  <si>
    <t>INTEL CORE (TM)2 QUADQ9550</t>
  </si>
  <si>
    <t>INTEL CORE i7 870</t>
  </si>
  <si>
    <t>INTEL CORE (TM)2 Q6600</t>
  </si>
  <si>
    <t>INTEL CORE (TM)2</t>
  </si>
  <si>
    <t>INTEL CORE i53330</t>
  </si>
  <si>
    <t>ITEL CORE DUO E4500</t>
  </si>
  <si>
    <t>2.40Ghz</t>
  </si>
  <si>
    <t>2,93Ghz</t>
  </si>
  <si>
    <t>3.0Ghz</t>
  </si>
  <si>
    <t>2.20Ghz</t>
  </si>
  <si>
    <t>3.62GB</t>
  </si>
  <si>
    <t>ST3250310AS</t>
  </si>
  <si>
    <t>SAMSUNG HD502HJ</t>
  </si>
  <si>
    <t>WDC WD5000AAKS</t>
  </si>
  <si>
    <t xml:space="preserve">MAXTOR STM3250310AS </t>
  </si>
  <si>
    <t>HITACHI</t>
  </si>
  <si>
    <t>232.88GB</t>
  </si>
  <si>
    <t>698.64GB</t>
  </si>
  <si>
    <t>300GB</t>
  </si>
  <si>
    <t>ATAPI IHAS122</t>
  </si>
  <si>
    <t>GH22NS40 ATA</t>
  </si>
  <si>
    <t>HL-DT-ST DVDRAM GH24NSB0</t>
  </si>
  <si>
    <t>PE17H9NQ318189H</t>
  </si>
  <si>
    <t>907TPKN4K069</t>
  </si>
  <si>
    <t>00431</t>
  </si>
  <si>
    <t>4783</t>
  </si>
  <si>
    <t>907TPUU4K094</t>
  </si>
  <si>
    <t>308NDPHAA024</t>
  </si>
  <si>
    <t>YC5RH9LB1041087</t>
  </si>
  <si>
    <t>806NDAY7PY26</t>
  </si>
  <si>
    <t>1908FPC</t>
  </si>
  <si>
    <t>B1930N</t>
  </si>
  <si>
    <t>L177W5B</t>
  </si>
  <si>
    <t>ZM8302037483</t>
  </si>
  <si>
    <t>XE9604003006</t>
  </si>
  <si>
    <t>ZCE372900286</t>
  </si>
  <si>
    <t>XE960403009</t>
  </si>
  <si>
    <t>20130125021787</t>
  </si>
  <si>
    <t>4787</t>
  </si>
  <si>
    <t>YB4711U03894</t>
  </si>
  <si>
    <t>4584</t>
  </si>
  <si>
    <t>02707</t>
  </si>
  <si>
    <t>10360</t>
  </si>
  <si>
    <t>KEY TRONIC 1035002352</t>
  </si>
  <si>
    <t>12017</t>
  </si>
  <si>
    <t>Elite</t>
  </si>
  <si>
    <t>4539</t>
  </si>
  <si>
    <t>02870</t>
  </si>
  <si>
    <t>CESAR GARCÍA</t>
  </si>
  <si>
    <t>HÉCTOR CEDEÑO</t>
  </si>
  <si>
    <t>IVANA PAREDES</t>
  </si>
  <si>
    <t>LOSE LUIS QUINTEROS</t>
  </si>
  <si>
    <t>192.168.33.218</t>
  </si>
  <si>
    <t>192.168.33.203</t>
  </si>
  <si>
    <t>192.168.33.2</t>
  </si>
  <si>
    <t>192.168.33.213</t>
  </si>
  <si>
    <t>00:1c:c0:72:82:a0</t>
  </si>
  <si>
    <t>00:1c:c0:f0:ed:f9</t>
  </si>
  <si>
    <t>E0:69:95:4f:75:8a</t>
  </si>
  <si>
    <t>00:1c:c0:34:9e:7b</t>
  </si>
  <si>
    <t>00:1c:c0:f0:99:2d</t>
  </si>
  <si>
    <t>74:d4:35:c5:65:1e</t>
  </si>
  <si>
    <t>00:1c:c0:1d:ea:12</t>
  </si>
  <si>
    <t>00:1a:a0:3b:2e:5f</t>
  </si>
  <si>
    <t>Intel Core i5 CPU 860</t>
  </si>
  <si>
    <t>400 GB</t>
  </si>
  <si>
    <t>01383</t>
  </si>
  <si>
    <t>Mac Pro 1.1</t>
  </si>
  <si>
    <t>IMAC PRO 1.1</t>
  </si>
  <si>
    <t>Mac Pro 1.16</t>
  </si>
  <si>
    <t>IMAC</t>
  </si>
  <si>
    <t>687334GPUQ2</t>
  </si>
  <si>
    <t>H01150JSEUF</t>
  </si>
  <si>
    <t>C02FGDUPDHSQ</t>
  </si>
  <si>
    <t>B8733464UQ2</t>
  </si>
  <si>
    <t>CMVHWJ7NF4MH</t>
  </si>
  <si>
    <t>C07K104EF4MD</t>
  </si>
  <si>
    <t>J591401EC1LTC</t>
  </si>
  <si>
    <t>H01020QWEUF</t>
  </si>
  <si>
    <t>687303LSUQ2</t>
  </si>
  <si>
    <t>G87334FVUQ2</t>
  </si>
  <si>
    <t>C02FGDURDHJQ</t>
  </si>
  <si>
    <t>Dual Core Intel Xeon</t>
  </si>
  <si>
    <t>QUAD CORE INTEL X</t>
  </si>
  <si>
    <t>Intel Core i5</t>
  </si>
  <si>
    <t>Dual Core intel Xeon</t>
  </si>
  <si>
    <t>Quad Intel X</t>
  </si>
  <si>
    <t>Quad Core Intel</t>
  </si>
  <si>
    <t>Quad Core Intel X</t>
  </si>
  <si>
    <t>Dual Core Intel X</t>
  </si>
  <si>
    <t>2.46 GHZ</t>
  </si>
  <si>
    <t>3.16 GHz</t>
  </si>
  <si>
    <t>2.667 MHz</t>
  </si>
  <si>
    <t>3.06 GHz</t>
  </si>
  <si>
    <t>2.4 GHz</t>
  </si>
  <si>
    <t>2.26 GHz</t>
  </si>
  <si>
    <t>2.46 GHz</t>
  </si>
  <si>
    <t>1.33 GHz</t>
  </si>
  <si>
    <t>14 GB</t>
  </si>
  <si>
    <t>64 GB</t>
  </si>
  <si>
    <t>16 GB</t>
  </si>
  <si>
    <t>4 GB</t>
  </si>
  <si>
    <t>1333 MHz</t>
  </si>
  <si>
    <t>1 TB</t>
  </si>
  <si>
    <t>MAC PRO 6.1</t>
  </si>
  <si>
    <t>AF3402RGUQ2</t>
  </si>
  <si>
    <t>16Gz</t>
  </si>
  <si>
    <t>02530</t>
  </si>
  <si>
    <t>ESTACION RMI</t>
  </si>
  <si>
    <t>SONY</t>
  </si>
  <si>
    <t>PROMOCIONALES GEOVANNY</t>
  </si>
  <si>
    <t>JONATHAN ECHEVERRIA</t>
  </si>
  <si>
    <t>MARIA DEL CARMEN</t>
  </si>
  <si>
    <t>ALEJANDRA  BASANTES</t>
  </si>
  <si>
    <t>BYEON GALLEGOS</t>
  </si>
  <si>
    <t>EDUARDO CORDOBA</t>
  </si>
  <si>
    <t>FANY LARA</t>
  </si>
  <si>
    <t>TELECUADOR</t>
  </si>
  <si>
    <t>GRAS VALLEY</t>
  </si>
  <si>
    <t>5653</t>
  </si>
  <si>
    <t>IMAC 12,2</t>
  </si>
  <si>
    <t>C02FGDUPDHJQ</t>
  </si>
  <si>
    <t>INTEL CORE i5</t>
  </si>
  <si>
    <t>3.1Ghz</t>
  </si>
  <si>
    <t>8GB</t>
  </si>
  <si>
    <t>ST31000528AS</t>
  </si>
  <si>
    <t>5649</t>
  </si>
  <si>
    <t>MAC PRO5.1</t>
  </si>
  <si>
    <t>H01030FCEUF</t>
  </si>
  <si>
    <t>5.86 GT</t>
  </si>
  <si>
    <t>SAMSUNG HD103SJ</t>
  </si>
  <si>
    <t>CC2044400GZDDCGAM</t>
  </si>
  <si>
    <t>Santiago JACOME</t>
  </si>
  <si>
    <t>192.168.120.123</t>
  </si>
  <si>
    <t>1925</t>
  </si>
  <si>
    <t>G87334GDUQ2</t>
  </si>
  <si>
    <t>6GB</t>
  </si>
  <si>
    <t>ST3250820AS</t>
  </si>
  <si>
    <t>250GB</t>
  </si>
  <si>
    <t>NVIDIA GE FIRCE8800 GT</t>
  </si>
  <si>
    <t>KY73200EQW1TB</t>
  </si>
  <si>
    <t>CC221940554DNYPAJ</t>
  </si>
  <si>
    <t>OMEGA</t>
  </si>
  <si>
    <t>452</t>
  </si>
  <si>
    <t>DG7152504B4DQY6AH</t>
  </si>
  <si>
    <t>KY7270MHMXXHA</t>
  </si>
  <si>
    <t>01808</t>
  </si>
  <si>
    <t>Imac 7.1</t>
  </si>
  <si>
    <t>W8807DY6X85</t>
  </si>
  <si>
    <t>Intel Core 2 Duo</t>
  </si>
  <si>
    <t>2 GHz</t>
  </si>
  <si>
    <t>800 MHz</t>
  </si>
  <si>
    <t>ATI Radeon HD 5870</t>
  </si>
  <si>
    <t>06304</t>
  </si>
  <si>
    <t>Imac 11.2</t>
  </si>
  <si>
    <t>WQ0230U4DAS</t>
  </si>
  <si>
    <t>Intel Core i3</t>
  </si>
  <si>
    <t xml:space="preserve">Western Digital </t>
  </si>
  <si>
    <t>ATI Radeon HD 4670</t>
  </si>
  <si>
    <t>G56492WWSV2M</t>
  </si>
  <si>
    <t>G11492WWSV2M</t>
  </si>
  <si>
    <t>G34492RRSV2M</t>
  </si>
  <si>
    <t>EDITORAS MEDIOS DIGITALES</t>
  </si>
  <si>
    <t>05459</t>
  </si>
  <si>
    <t>Mac Pro 5.1</t>
  </si>
  <si>
    <t>H011801AEUF</t>
  </si>
  <si>
    <t>Quad Core Intel Xeon</t>
  </si>
  <si>
    <t>2A051YU6JL</t>
  </si>
  <si>
    <t>Apple Cinema Led</t>
  </si>
  <si>
    <t>DIGITAL</t>
  </si>
  <si>
    <t>192.168.33.134</t>
  </si>
  <si>
    <t>70:CD:60:A9:3C:ED</t>
  </si>
  <si>
    <t>NATALI TOAPANTA</t>
  </si>
  <si>
    <t>MEDIOS DIGITALES</t>
  </si>
  <si>
    <t>D25NF0EZF8J5</t>
  </si>
  <si>
    <t>1600 MHz</t>
  </si>
  <si>
    <t>NVIDIA GEFORCE GTX 775M</t>
  </si>
  <si>
    <t>Imac LCD</t>
  </si>
  <si>
    <t>192.168.33.135</t>
  </si>
  <si>
    <t>0C:4D:E9:CA:CC:9F</t>
  </si>
  <si>
    <t>OSX</t>
  </si>
  <si>
    <t>10.9.5</t>
  </si>
  <si>
    <t>EDITORA REDES SOCIALES NATALI TOAPANTA</t>
  </si>
  <si>
    <t>EDITORA REDES SOCIALES FERNANDO RON</t>
  </si>
  <si>
    <t>1.45</t>
  </si>
  <si>
    <t>1.46</t>
  </si>
  <si>
    <t>XL504AV#103</t>
  </si>
  <si>
    <t>HP COMPAQ 6200 PRO MIPC</t>
  </si>
  <si>
    <t>MXL1240L11</t>
  </si>
  <si>
    <t xml:space="preserve">Intel Core i5 </t>
  </si>
  <si>
    <t>Intel HD Graphics</t>
  </si>
  <si>
    <t>PANASONIC AJ-PCD20 G9TBA4067</t>
  </si>
  <si>
    <t>ECTVQRMI-1</t>
  </si>
  <si>
    <t>192.168.111.70</t>
  </si>
  <si>
    <t>DC:7E:E5:19:0C:5E</t>
  </si>
  <si>
    <t>192.168.113.70</t>
  </si>
  <si>
    <t>HARMONIC MEDIAGRID</t>
  </si>
  <si>
    <t>SQL CLUSTER</t>
  </si>
  <si>
    <t>ODA ARCHIVE</t>
  </si>
  <si>
    <t xml:space="preserve">ODA SWITCH </t>
  </si>
  <si>
    <t>RHOZET PROXY SERVER</t>
  </si>
  <si>
    <t>SWITCH ADMINISTRABLE</t>
  </si>
  <si>
    <t>BASE DE DATOS</t>
  </si>
  <si>
    <t>CARBON CODER</t>
  </si>
  <si>
    <t>LIBRERIA DE CARTUCHOS</t>
  </si>
  <si>
    <t>SWITCH HP</t>
  </si>
  <si>
    <t>DISK STORAGE 10 TB</t>
  </si>
  <si>
    <t>Libreria ODA</t>
  </si>
  <si>
    <t>19/09/2015</t>
  </si>
  <si>
    <t>26/09/2015</t>
  </si>
  <si>
    <t>03/10/2015</t>
  </si>
  <si>
    <t>10/10/2015</t>
  </si>
  <si>
    <t>17/10/2015</t>
  </si>
  <si>
    <t>24/10/2015</t>
  </si>
  <si>
    <t>07/11/2015</t>
  </si>
  <si>
    <t>INSTALACION</t>
  </si>
  <si>
    <t>ROP-03</t>
  </si>
  <si>
    <t>Correctivo</t>
  </si>
  <si>
    <t>10/04/2016</t>
  </si>
  <si>
    <t>Alejandra Tello</t>
  </si>
  <si>
    <t>Se instaló WIN 10, se hizo respaldo a toda la información</t>
  </si>
  <si>
    <t>Se realiza actualizacion del sistema a Mac OSX 11 Capitan</t>
  </si>
  <si>
    <t>Editora se encuentra con problemas de fuente se agenda cambio de fuente.</t>
  </si>
  <si>
    <t>Capitan</t>
  </si>
  <si>
    <t>10.11</t>
  </si>
  <si>
    <t>6</t>
  </si>
  <si>
    <t>16/04/2016</t>
  </si>
  <si>
    <t>22/05/2016</t>
  </si>
  <si>
    <t>REDACTORA DE NOTICIAS LUCILA LEMA</t>
  </si>
  <si>
    <t>06812</t>
  </si>
  <si>
    <t>Intel Core 2 CPU 4400</t>
  </si>
  <si>
    <t>1.99 GHz</t>
  </si>
  <si>
    <t>148 GB</t>
  </si>
  <si>
    <t>CN-OPR292-42940-79G-D90Y</t>
  </si>
  <si>
    <t>CN-OW042-64180-79U1FDL</t>
  </si>
  <si>
    <t>1908FPc</t>
  </si>
  <si>
    <t>E145614</t>
  </si>
  <si>
    <t>OBEX</t>
  </si>
  <si>
    <t>LUCILA LEMA</t>
  </si>
  <si>
    <t>192.168.33.116</t>
  </si>
  <si>
    <t>00:1A:A0:EB:70:F8</t>
  </si>
  <si>
    <t>MAXTOR STM3250310AS ATA DEVICE</t>
  </si>
  <si>
    <t xml:space="preserve">Windows 7 Professional OEM Inglés 32bit </t>
  </si>
  <si>
    <t>6.0</t>
  </si>
  <si>
    <t>ANTIVIRUS ESET Endpoint Security</t>
  </si>
  <si>
    <t>5.0</t>
  </si>
  <si>
    <t>Silvia Chasiluisa</t>
  </si>
  <si>
    <t>29/05/2016</t>
  </si>
  <si>
    <t>30/05/2016</t>
  </si>
  <si>
    <t>1000 GB</t>
  </si>
  <si>
    <t>EDITORA PRODUCCIÓN PABLO CANDO</t>
  </si>
  <si>
    <t>PABLO CANDO</t>
  </si>
  <si>
    <t>01/05/2016</t>
  </si>
  <si>
    <t>EDITORA PROGRAMACIÓN JHONNY MARIN</t>
  </si>
  <si>
    <t>JHONNY MARIN</t>
  </si>
  <si>
    <t>08/05/2016</t>
  </si>
  <si>
    <t>15/05/2016</t>
  </si>
  <si>
    <t>EDITORA REDES SOCIALES CRISTIAN TIPÁN</t>
  </si>
  <si>
    <t>CRISTIAN TIPÁN</t>
  </si>
  <si>
    <t>Ramiro Terán</t>
  </si>
  <si>
    <t>26/06/2016</t>
  </si>
  <si>
    <t>03/07/2016</t>
  </si>
  <si>
    <t>10/07/2016</t>
  </si>
  <si>
    <t>05/06/2016</t>
  </si>
  <si>
    <t>12/06/2016</t>
  </si>
  <si>
    <t>19/06/2016</t>
  </si>
  <si>
    <t>IMAC MULTIMEDIA INGESTA</t>
  </si>
  <si>
    <t xml:space="preserve">IMAC MULTIMEDIA </t>
  </si>
  <si>
    <t>17/07/2016</t>
  </si>
  <si>
    <t>31/07/2016</t>
  </si>
  <si>
    <t>24/07/2016</t>
  </si>
  <si>
    <t>EDITORA NOTICIAS GABRIELA GONZALEZ</t>
  </si>
  <si>
    <t>EDITORA PRODUCCIÓN CARLOS STAEL</t>
  </si>
  <si>
    <t>EDITORA PROGRAMACIÓN JHONNY MARÍN</t>
  </si>
  <si>
    <t xml:space="preserve">PC PROMOCIONALES CARIDAD HURTADO </t>
  </si>
  <si>
    <t>EDITORA NOTICIAS HP JAVIER CADENA</t>
  </si>
  <si>
    <t>EDITORA NOTICIAS HP JAVIER DE LA CADENA</t>
  </si>
  <si>
    <t>REDACTORA DE NOTICIAS INVESTIGACION RODRIGO GALVEZ</t>
  </si>
  <si>
    <t>MAC DE NOTICIAS RODRIGO VALLADARES</t>
  </si>
  <si>
    <t>REDES SOCIALES KAREN PALACIOS</t>
  </si>
  <si>
    <t>REDES SOCIALES ANDRES VINTIMILLA</t>
  </si>
  <si>
    <t>REDES SOCIALES</t>
  </si>
  <si>
    <t>ANDRES VINTIMILLA</t>
  </si>
  <si>
    <t>192.168.33.133</t>
  </si>
  <si>
    <t>74d4.35c5.6520</t>
  </si>
  <si>
    <t>E069.954F.758A</t>
  </si>
  <si>
    <t>NATHALIE ZURITA</t>
  </si>
  <si>
    <t>REDACTORA DE NOTICIAS INVESTIGACION NATHALIE ZURITA</t>
  </si>
  <si>
    <t>04091</t>
  </si>
  <si>
    <t>NATHAILE ZURITA</t>
  </si>
  <si>
    <t>04780</t>
  </si>
  <si>
    <t>12026</t>
  </si>
  <si>
    <t>07/08/2016</t>
  </si>
  <si>
    <t>14/08/2016</t>
  </si>
  <si>
    <t>21/08/2016</t>
  </si>
  <si>
    <t>CARLOS STAEL</t>
  </si>
  <si>
    <t>28/08/2016</t>
  </si>
  <si>
    <t>2.31</t>
  </si>
  <si>
    <t>2.32</t>
  </si>
  <si>
    <t>RODRIGO GALVEZ</t>
  </si>
  <si>
    <t>2.15</t>
  </si>
  <si>
    <t>04/09/2016</t>
  </si>
  <si>
    <t>11/09/2016</t>
  </si>
  <si>
    <t>18/09/2016</t>
  </si>
  <si>
    <t>25/09/2016</t>
  </si>
  <si>
    <t>Edgar Guamán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</si>
</sst>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aaaa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7"/>
      <color indexed="8"/>
      <name val="Calibri"/>
      <family val="2"/>
    </font>
    <font>
      <sz val="7"/>
      <color indexed="8"/>
      <name val="Arial Black"/>
      <family val="2"/>
    </font>
    <font>
      <b/>
      <sz val="7"/>
      <color indexed="8"/>
      <name val="Calibri"/>
      <family val="2"/>
    </font>
    <font>
      <sz val="7"/>
      <color indexed="8"/>
      <name val="Arial"/>
      <family val="2"/>
    </font>
    <font>
      <sz val="7"/>
      <name val="Calibri"/>
      <family val="2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sz val="9"/>
      <color indexed="81"/>
      <name val="Tahoma"/>
    </font>
    <font>
      <b/>
      <sz val="9"/>
      <color indexed="81"/>
      <name val="Tahom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</borders>
  <cellStyleXfs count="172">
    <xf numFmtId="0" fontId="0" fillId="0" borderId="0"/>
    <xf numFmtId="0" fontId="4" fillId="0" borderId="0" applyNumberFormat="0" applyFill="0" applyBorder="0" applyProtection="0">
      <alignment vertical="top" wrapText="1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394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4" borderId="0" xfId="0" applyFont="1" applyFill="1" applyBorder="1" applyAlignment="1">
      <alignment vertical="center" wrapText="1"/>
    </xf>
    <xf numFmtId="0" fontId="1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left" vertical="top"/>
    </xf>
    <xf numFmtId="0" fontId="1" fillId="4" borderId="0" xfId="0" applyFont="1" applyFill="1" applyBorder="1" applyAlignment="1">
      <alignment vertical="center" wrapText="1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vertical="top"/>
    </xf>
    <xf numFmtId="0" fontId="1" fillId="4" borderId="0" xfId="0" applyFont="1" applyFill="1" applyBorder="1" applyAlignment="1"/>
    <xf numFmtId="49" fontId="1" fillId="3" borderId="1" xfId="0" applyNumberFormat="1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 applyProtection="1">
      <alignment wrapText="1"/>
      <protection locked="0"/>
    </xf>
    <xf numFmtId="0" fontId="1" fillId="4" borderId="16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9" xfId="0" applyFont="1" applyBorder="1" applyAlignment="1"/>
    <xf numFmtId="0" fontId="1" fillId="0" borderId="4" xfId="0" applyFont="1" applyBorder="1" applyAlignment="1" applyProtection="1">
      <protection locked="0"/>
    </xf>
    <xf numFmtId="0" fontId="1" fillId="0" borderId="6" xfId="0" applyFont="1" applyBorder="1" applyAlignment="1" applyProtection="1">
      <protection locked="0"/>
    </xf>
    <xf numFmtId="0" fontId="1" fillId="0" borderId="0" xfId="0" applyFont="1" applyBorder="1" applyAlignment="1" applyProtection="1">
      <protection locked="0"/>
    </xf>
    <xf numFmtId="0" fontId="1" fillId="0" borderId="9" xfId="0" applyFont="1" applyBorder="1" applyAlignment="1" applyProtection="1">
      <protection locked="0"/>
    </xf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6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Fill="1" applyBorder="1" applyAlignment="1">
      <alignment wrapText="1"/>
    </xf>
    <xf numFmtId="49" fontId="0" fillId="0" borderId="0" xfId="0" applyNumberFormat="1" applyFill="1" applyBorder="1" applyAlignment="1" applyProtection="1">
      <alignment wrapText="1"/>
      <protection locked="0"/>
    </xf>
    <xf numFmtId="49" fontId="1" fillId="0" borderId="0" xfId="0" applyNumberFormat="1" applyFont="1" applyFill="1" applyBorder="1" applyAlignment="1" applyProtection="1">
      <alignment horizontal="center" vertical="top" wrapText="1"/>
      <protection locked="0"/>
    </xf>
    <xf numFmtId="49" fontId="1" fillId="0" borderId="0" xfId="0" applyNumberFormat="1" applyFont="1" applyFill="1" applyBorder="1" applyAlignment="1" applyProtection="1">
      <alignment wrapText="1"/>
      <protection locked="0"/>
    </xf>
    <xf numFmtId="49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15" xfId="0" applyNumberFormat="1" applyFont="1" applyFill="1" applyBorder="1" applyAlignment="1">
      <alignment horizontal="right" vertical="top" wrapText="1"/>
    </xf>
    <xf numFmtId="49" fontId="1" fillId="3" borderId="5" xfId="0" applyNumberFormat="1" applyFont="1" applyFill="1" applyBorder="1" applyAlignment="1">
      <alignment horizontal="right" vertical="top" wrapText="1"/>
    </xf>
    <xf numFmtId="49" fontId="0" fillId="0" borderId="0" xfId="0" applyNumberFormat="1" applyAlignment="1">
      <alignment wrapText="1"/>
    </xf>
    <xf numFmtId="49" fontId="0" fillId="0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 applyProtection="1">
      <alignment horizontal="center" vertical="center" wrapText="1"/>
      <protection locked="0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9" xfId="0" applyNumberFormat="1" applyFill="1" applyBorder="1" applyAlignment="1" applyProtection="1">
      <alignment horizontal="center" vertical="center" wrapText="1"/>
      <protection locked="0"/>
    </xf>
    <xf numFmtId="49" fontId="0" fillId="3" borderId="0" xfId="0" applyNumberFormat="1" applyFill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Fill="1" applyBorder="1" applyAlignment="1">
      <alignment horizontal="right" wrapText="1"/>
    </xf>
    <xf numFmtId="49" fontId="1" fillId="3" borderId="2" xfId="0" applyNumberFormat="1" applyFont="1" applyFill="1" applyBorder="1" applyAlignment="1">
      <alignment horizontal="right" vertical="center" wrapText="1"/>
    </xf>
    <xf numFmtId="49" fontId="1" fillId="3" borderId="13" xfId="0" applyNumberFormat="1" applyFont="1" applyFill="1" applyBorder="1" applyAlignment="1">
      <alignment horizontal="right" vertical="top" wrapText="1"/>
    </xf>
    <xf numFmtId="49" fontId="0" fillId="0" borderId="0" xfId="0" applyNumberFormat="1" applyAlignment="1">
      <alignment horizontal="right" wrapText="1"/>
    </xf>
    <xf numFmtId="0" fontId="5" fillId="0" borderId="0" xfId="1" applyNumberFormat="1" applyFont="1" applyAlignment="1"/>
    <xf numFmtId="0" fontId="4" fillId="0" borderId="0" xfId="1" applyFont="1" applyAlignment="1">
      <alignment vertical="top" wrapText="1"/>
    </xf>
    <xf numFmtId="1" fontId="6" fillId="0" borderId="35" xfId="1" applyNumberFormat="1" applyFont="1" applyBorder="1" applyAlignment="1"/>
    <xf numFmtId="0" fontId="6" fillId="0" borderId="28" xfId="1" applyNumberFormat="1" applyFont="1" applyBorder="1" applyAlignment="1"/>
    <xf numFmtId="1" fontId="6" fillId="0" borderId="36" xfId="1" applyNumberFormat="1" applyFont="1" applyBorder="1" applyAlignment="1"/>
    <xf numFmtId="0" fontId="5" fillId="0" borderId="30" xfId="1" applyFont="1" applyBorder="1" applyAlignment="1"/>
    <xf numFmtId="0" fontId="5" fillId="0" borderId="37" xfId="1" applyFont="1" applyBorder="1" applyAlignment="1"/>
    <xf numFmtId="0" fontId="5" fillId="0" borderId="34" xfId="1" applyFont="1" applyBorder="1" applyAlignment="1"/>
    <xf numFmtId="1" fontId="6" fillId="0" borderId="29" xfId="1" applyNumberFormat="1" applyFont="1" applyBorder="1" applyAlignment="1"/>
    <xf numFmtId="1" fontId="6" fillId="0" borderId="30" xfId="1" applyNumberFormat="1" applyFont="1" applyBorder="1" applyAlignment="1"/>
    <xf numFmtId="0" fontId="6" fillId="0" borderId="31" xfId="1" applyNumberFormat="1" applyFont="1" applyBorder="1" applyAlignment="1">
      <alignment horizontal="right"/>
    </xf>
    <xf numFmtId="1" fontId="6" fillId="0" borderId="32" xfId="1" applyNumberFormat="1" applyFont="1" applyBorder="1" applyAlignment="1"/>
    <xf numFmtId="1" fontId="6" fillId="0" borderId="33" xfId="1" applyNumberFormat="1" applyFont="1" applyBorder="1" applyAlignment="1"/>
    <xf numFmtId="0" fontId="6" fillId="0" borderId="34" xfId="1" applyNumberFormat="1" applyFont="1" applyBorder="1" applyAlignment="1">
      <alignment horizontal="right"/>
    </xf>
    <xf numFmtId="0" fontId="6" fillId="0" borderId="40" xfId="1" applyNumberFormat="1" applyFont="1" applyBorder="1" applyAlignment="1"/>
    <xf numFmtId="0" fontId="5" fillId="0" borderId="36" xfId="1" applyFont="1" applyBorder="1" applyAlignment="1"/>
    <xf numFmtId="0" fontId="6" fillId="0" borderId="35" xfId="1" applyNumberFormat="1" applyFont="1" applyBorder="1" applyAlignment="1"/>
    <xf numFmtId="1" fontId="6" fillId="0" borderId="28" xfId="1" applyNumberFormat="1" applyFont="1" applyBorder="1" applyAlignment="1"/>
    <xf numFmtId="1" fontId="6" fillId="0" borderId="41" xfId="1" applyNumberFormat="1" applyFont="1" applyBorder="1" applyAlignment="1"/>
    <xf numFmtId="1" fontId="6" fillId="0" borderId="42" xfId="1" applyNumberFormat="1" applyFont="1" applyBorder="1" applyAlignment="1"/>
    <xf numFmtId="1" fontId="6" fillId="0" borderId="5" xfId="1" applyNumberFormat="1" applyFont="1" applyBorder="1" applyAlignment="1">
      <alignment horizontal="right"/>
    </xf>
    <xf numFmtId="1" fontId="6" fillId="0" borderId="6" xfId="1" applyNumberFormat="1" applyFont="1" applyBorder="1" applyAlignment="1"/>
    <xf numFmtId="1" fontId="6" fillId="5" borderId="6" xfId="1" applyNumberFormat="1" applyFont="1" applyFill="1" applyBorder="1" applyAlignment="1"/>
    <xf numFmtId="1" fontId="6" fillId="0" borderId="7" xfId="1" applyNumberFormat="1" applyFont="1" applyBorder="1" applyAlignment="1"/>
    <xf numFmtId="1" fontId="6" fillId="0" borderId="8" xfId="1" applyNumberFormat="1" applyFont="1" applyBorder="1" applyAlignment="1">
      <alignment horizontal="right"/>
    </xf>
    <xf numFmtId="1" fontId="6" fillId="0" borderId="9" xfId="1" applyNumberFormat="1" applyFont="1" applyBorder="1" applyAlignment="1"/>
    <xf numFmtId="1" fontId="6" fillId="5" borderId="9" xfId="1" applyNumberFormat="1" applyFont="1" applyFill="1" applyBorder="1" applyAlignment="1"/>
    <xf numFmtId="1" fontId="6" fillId="0" borderId="10" xfId="1" applyNumberFormat="1" applyFont="1" applyBorder="1" applyAlignment="1"/>
    <xf numFmtId="0" fontId="6" fillId="0" borderId="46" xfId="1" applyNumberFormat="1" applyFont="1" applyBorder="1" applyAlignment="1">
      <alignment horizontal="left" vertical="center" wrapText="1"/>
    </xf>
    <xf numFmtId="1" fontId="6" fillId="0" borderId="46" xfId="1" applyNumberFormat="1" applyFont="1" applyBorder="1" applyAlignment="1">
      <alignment horizontal="left" vertical="center" wrapText="1"/>
    </xf>
    <xf numFmtId="0" fontId="6" fillId="0" borderId="47" xfId="1" applyNumberFormat="1" applyFont="1" applyBorder="1" applyAlignment="1">
      <alignment horizontal="left" vertical="center" wrapText="1"/>
    </xf>
    <xf numFmtId="1" fontId="6" fillId="0" borderId="47" xfId="1" applyNumberFormat="1" applyFont="1" applyBorder="1" applyAlignment="1">
      <alignment horizontal="left" vertical="center" wrapText="1"/>
    </xf>
    <xf numFmtId="1" fontId="6" fillId="0" borderId="49" xfId="1" applyNumberFormat="1" applyFont="1" applyBorder="1" applyAlignment="1">
      <alignment horizontal="center" vertical="center" wrapText="1"/>
    </xf>
    <xf numFmtId="1" fontId="6" fillId="0" borderId="51" xfId="1" applyNumberFormat="1" applyFont="1" applyBorder="1" applyAlignment="1">
      <alignment horizontal="left" vertical="center" wrapText="1"/>
    </xf>
    <xf numFmtId="1" fontId="6" fillId="0" borderId="55" xfId="1" applyNumberFormat="1" applyFont="1" applyBorder="1" applyAlignment="1">
      <alignment horizontal="left" vertical="center" wrapText="1"/>
    </xf>
    <xf numFmtId="1" fontId="6" fillId="0" borderId="48" xfId="1" applyNumberFormat="1" applyFont="1" applyBorder="1" applyAlignment="1">
      <alignment horizontal="left" vertical="center" wrapText="1"/>
    </xf>
    <xf numFmtId="1" fontId="6" fillId="0" borderId="5" xfId="1" applyNumberFormat="1" applyFont="1" applyBorder="1" applyAlignment="1">
      <alignment horizontal="left" vertical="center" wrapText="1"/>
    </xf>
    <xf numFmtId="1" fontId="6" fillId="0" borderId="6" xfId="1" applyNumberFormat="1" applyFont="1" applyBorder="1" applyAlignment="1">
      <alignment horizontal="left" vertical="center" wrapText="1"/>
    </xf>
    <xf numFmtId="1" fontId="6" fillId="5" borderId="6" xfId="1" applyNumberFormat="1" applyFont="1" applyFill="1" applyBorder="1" applyAlignment="1">
      <alignment horizontal="left" vertical="center" wrapText="1"/>
    </xf>
    <xf numFmtId="1" fontId="6" fillId="0" borderId="7" xfId="1" applyNumberFormat="1" applyFont="1" applyBorder="1" applyAlignment="1">
      <alignment horizontal="left" vertical="center" wrapText="1"/>
    </xf>
    <xf numFmtId="1" fontId="6" fillId="0" borderId="8" xfId="1" applyNumberFormat="1" applyFont="1" applyBorder="1" applyAlignment="1">
      <alignment horizontal="left" vertical="center" wrapText="1"/>
    </xf>
    <xf numFmtId="1" fontId="6" fillId="0" borderId="9" xfId="1" applyNumberFormat="1" applyFont="1" applyBorder="1" applyAlignment="1">
      <alignment horizontal="left" vertical="center" wrapText="1"/>
    </xf>
    <xf numFmtId="1" fontId="6" fillId="5" borderId="9" xfId="1" applyNumberFormat="1" applyFont="1" applyFill="1" applyBorder="1" applyAlignment="1">
      <alignment horizontal="left" vertical="center" wrapText="1"/>
    </xf>
    <xf numFmtId="1" fontId="6" fillId="0" borderId="10" xfId="1" applyNumberFormat="1" applyFont="1" applyBorder="1" applyAlignment="1">
      <alignment horizontal="left" vertical="center" wrapText="1"/>
    </xf>
    <xf numFmtId="0" fontId="6" fillId="0" borderId="48" xfId="1" applyNumberFormat="1" applyFont="1" applyBorder="1" applyAlignment="1">
      <alignment horizontal="left" vertical="center" wrapText="1"/>
    </xf>
    <xf numFmtId="1" fontId="6" fillId="0" borderId="48" xfId="1" applyNumberFormat="1" applyFont="1" applyBorder="1" applyAlignment="1">
      <alignment vertical="center" wrapText="1"/>
    </xf>
    <xf numFmtId="1" fontId="6" fillId="0" borderId="61" xfId="1" applyNumberFormat="1" applyFont="1" applyBorder="1" applyAlignment="1">
      <alignment horizontal="left" vertical="center" wrapText="1"/>
    </xf>
    <xf numFmtId="0" fontId="5" fillId="0" borderId="33" xfId="1" applyFont="1" applyBorder="1" applyAlignment="1"/>
    <xf numFmtId="0" fontId="6" fillId="0" borderId="33" xfId="1" applyNumberFormat="1" applyFont="1" applyBorder="1" applyAlignment="1">
      <alignment horizontal="left"/>
    </xf>
    <xf numFmtId="1" fontId="6" fillId="0" borderId="49" xfId="1" applyNumberFormat="1" applyFont="1" applyBorder="1" applyAlignment="1">
      <alignment horizontal="left" vertical="center" wrapText="1"/>
    </xf>
    <xf numFmtId="1" fontId="10" fillId="4" borderId="47" xfId="1" applyNumberFormat="1" applyFont="1" applyFill="1" applyBorder="1" applyAlignment="1">
      <alignment horizontal="left" vertical="center" wrapText="1"/>
    </xf>
    <xf numFmtId="1" fontId="6" fillId="4" borderId="6" xfId="1" applyNumberFormat="1" applyFont="1" applyFill="1" applyBorder="1" applyAlignment="1">
      <alignment horizontal="left" vertical="center" wrapText="1"/>
    </xf>
    <xf numFmtId="1" fontId="6" fillId="4" borderId="46" xfId="1" applyNumberFormat="1" applyFont="1" applyFill="1" applyBorder="1" applyAlignment="1">
      <alignment horizontal="left" vertical="center" wrapText="1"/>
    </xf>
    <xf numFmtId="1" fontId="6" fillId="4" borderId="47" xfId="1" applyNumberFormat="1" applyFont="1" applyFill="1" applyBorder="1" applyAlignment="1">
      <alignment horizontal="left" vertical="center" wrapText="1"/>
    </xf>
    <xf numFmtId="1" fontId="6" fillId="4" borderId="48" xfId="1" applyNumberFormat="1" applyFont="1" applyFill="1" applyBorder="1" applyAlignment="1">
      <alignment horizontal="left" vertical="center" wrapText="1"/>
    </xf>
    <xf numFmtId="1" fontId="6" fillId="4" borderId="9" xfId="1" applyNumberFormat="1" applyFont="1" applyFill="1" applyBorder="1" applyAlignment="1">
      <alignment horizontal="left" vertical="center" wrapText="1"/>
    </xf>
    <xf numFmtId="164" fontId="5" fillId="0" borderId="0" xfId="1" applyNumberFormat="1" applyFont="1" applyAlignment="1"/>
    <xf numFmtId="1" fontId="6" fillId="5" borderId="46" xfId="1" applyNumberFormat="1" applyFont="1" applyFill="1" applyBorder="1" applyAlignment="1">
      <alignment horizontal="left" vertical="center" wrapText="1"/>
    </xf>
    <xf numFmtId="49" fontId="11" fillId="6" borderId="0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/>
    <xf numFmtId="0" fontId="6" fillId="0" borderId="46" xfId="1" applyNumberFormat="1" applyFont="1" applyBorder="1" applyAlignment="1">
      <alignment horizontal="left" vertical="center" wrapText="1"/>
    </xf>
    <xf numFmtId="1" fontId="6" fillId="0" borderId="68" xfId="1" applyNumberFormat="1" applyFont="1" applyBorder="1" applyAlignment="1">
      <alignment horizontal="center" vertical="center" wrapText="1"/>
    </xf>
    <xf numFmtId="1" fontId="6" fillId="0" borderId="68" xfId="1" applyNumberFormat="1" applyFont="1" applyBorder="1" applyAlignment="1">
      <alignment horizontal="left" vertical="center" wrapText="1"/>
    </xf>
    <xf numFmtId="0" fontId="6" fillId="0" borderId="0" xfId="1" applyNumberFormat="1" applyFont="1" applyBorder="1" applyAlignment="1">
      <alignment horizontal="left" vertical="center" wrapText="1"/>
    </xf>
    <xf numFmtId="1" fontId="6" fillId="0" borderId="0" xfId="1" applyNumberFormat="1" applyFont="1" applyBorder="1" applyAlignment="1">
      <alignment horizontal="left" vertical="center" wrapText="1"/>
    </xf>
    <xf numFmtId="1" fontId="10" fillId="4" borderId="0" xfId="1" applyNumberFormat="1" applyFont="1" applyFill="1" applyBorder="1" applyAlignment="1">
      <alignment horizontal="left" vertical="center" wrapText="1"/>
    </xf>
    <xf numFmtId="1" fontId="6" fillId="0" borderId="70" xfId="1" applyNumberFormat="1" applyFont="1" applyBorder="1" applyAlignment="1"/>
    <xf numFmtId="1" fontId="6" fillId="0" borderId="69" xfId="1" applyNumberFormat="1" applyFont="1" applyBorder="1" applyAlignment="1">
      <alignment horizontal="left" vertical="center" wrapText="1"/>
    </xf>
    <xf numFmtId="0" fontId="5" fillId="0" borderId="71" xfId="1" applyFont="1" applyBorder="1" applyAlignment="1"/>
    <xf numFmtId="0" fontId="5" fillId="0" borderId="70" xfId="1" applyFont="1" applyBorder="1" applyAlignment="1"/>
    <xf numFmtId="0" fontId="6" fillId="0" borderId="48" xfId="1" applyNumberFormat="1" applyFont="1" applyBorder="1" applyAlignment="1">
      <alignment horizontal="left" vertical="center" wrapText="1"/>
    </xf>
    <xf numFmtId="0" fontId="6" fillId="0" borderId="46" xfId="1" applyNumberFormat="1" applyFont="1" applyBorder="1" applyAlignment="1">
      <alignment horizontal="left" vertical="center" wrapText="1"/>
    </xf>
    <xf numFmtId="1" fontId="6" fillId="0" borderId="30" xfId="1" applyNumberFormat="1" applyFont="1" applyBorder="1" applyAlignment="1"/>
    <xf numFmtId="1" fontId="6" fillId="0" borderId="29" xfId="1" applyNumberFormat="1" applyFont="1" applyBorder="1" applyAlignment="1"/>
    <xf numFmtId="1" fontId="6" fillId="0" borderId="32" xfId="1" applyNumberFormat="1" applyFont="1" applyBorder="1" applyAlignment="1"/>
    <xf numFmtId="1" fontId="6" fillId="0" borderId="33" xfId="1" applyNumberFormat="1" applyFont="1" applyBorder="1" applyAlignment="1"/>
    <xf numFmtId="1" fontId="6" fillId="0" borderId="35" xfId="1" applyNumberFormat="1" applyFont="1" applyBorder="1" applyAlignment="1"/>
    <xf numFmtId="1" fontId="6" fillId="0" borderId="28" xfId="1" applyNumberFormat="1" applyFont="1" applyBorder="1" applyAlignment="1"/>
    <xf numFmtId="1" fontId="6" fillId="0" borderId="36" xfId="1" applyNumberFormat="1" applyFont="1" applyBorder="1" applyAlignment="1"/>
    <xf numFmtId="49" fontId="1" fillId="4" borderId="1" xfId="0" applyNumberFormat="1" applyFont="1" applyFill="1" applyBorder="1" applyAlignment="1">
      <alignment horizontal="right" vertical="top" wrapText="1"/>
    </xf>
    <xf numFmtId="49" fontId="0" fillId="4" borderId="0" xfId="0" applyNumberFormat="1" applyFill="1" applyAlignment="1" applyProtection="1">
      <alignment wrapText="1"/>
      <protection locked="0"/>
    </xf>
    <xf numFmtId="49" fontId="0" fillId="4" borderId="0" xfId="0" applyNumberFormat="1" applyFill="1" applyBorder="1" applyAlignment="1" applyProtection="1">
      <alignment horizontal="center" vertical="center" wrapText="1"/>
      <protection locked="0"/>
    </xf>
    <xf numFmtId="49" fontId="1" fillId="4" borderId="0" xfId="0" applyNumberFormat="1" applyFont="1" applyFill="1" applyBorder="1" applyAlignment="1" applyProtection="1">
      <alignment vertical="center" wrapText="1"/>
      <protection locked="0"/>
    </xf>
    <xf numFmtId="0" fontId="12" fillId="4" borderId="0" xfId="0" applyFont="1" applyFill="1"/>
    <xf numFmtId="49" fontId="0" fillId="4" borderId="0" xfId="0" applyNumberFormat="1" applyFont="1" applyFill="1" applyAlignment="1" applyProtection="1">
      <alignment wrapText="1"/>
      <protection locked="0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1" fillId="0" borderId="4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49" fontId="18" fillId="0" borderId="0" xfId="0" applyNumberFormat="1" applyFont="1" applyAlignment="1" applyProtection="1">
      <alignment wrapText="1"/>
      <protection locked="0"/>
    </xf>
    <xf numFmtId="1" fontId="6" fillId="8" borderId="49" xfId="1" applyNumberFormat="1" applyFont="1" applyFill="1" applyBorder="1" applyAlignment="1">
      <alignment horizontal="center" vertical="center" wrapText="1"/>
    </xf>
    <xf numFmtId="1" fontId="6" fillId="0" borderId="13" xfId="1" applyNumberFormat="1" applyFont="1" applyBorder="1" applyAlignment="1">
      <alignment horizontal="left" vertical="center" wrapText="1"/>
    </xf>
    <xf numFmtId="1" fontId="6" fillId="5" borderId="0" xfId="1" applyNumberFormat="1" applyFont="1" applyFill="1" applyBorder="1" applyAlignment="1">
      <alignment horizontal="left" vertical="center" wrapText="1"/>
    </xf>
    <xf numFmtId="1" fontId="6" fillId="0" borderId="14" xfId="1" applyNumberFormat="1" applyFont="1" applyBorder="1" applyAlignment="1">
      <alignment horizontal="left" vertical="center" wrapText="1"/>
    </xf>
    <xf numFmtId="1" fontId="6" fillId="0" borderId="1" xfId="1" applyNumberFormat="1" applyFont="1" applyBorder="1" applyAlignment="1">
      <alignment horizontal="left" vertical="center" wrapText="1"/>
    </xf>
    <xf numFmtId="1" fontId="6" fillId="0" borderId="77" xfId="1" applyNumberFormat="1" applyFont="1" applyBorder="1" applyAlignment="1">
      <alignment horizontal="left" vertical="center" wrapText="1"/>
    </xf>
    <xf numFmtId="1" fontId="6" fillId="0" borderId="2" xfId="1" applyNumberFormat="1" applyFont="1" applyBorder="1" applyAlignment="1">
      <alignment horizontal="left" vertical="center" wrapText="1"/>
    </xf>
    <xf numFmtId="1" fontId="6" fillId="0" borderId="3" xfId="1" applyNumberFormat="1" applyFont="1" applyBorder="1" applyAlignment="1">
      <alignment horizontal="left" vertical="center" wrapText="1"/>
    </xf>
    <xf numFmtId="1" fontId="6" fillId="0" borderId="76" xfId="1" applyNumberFormat="1" applyFont="1" applyBorder="1" applyAlignment="1">
      <alignment horizontal="left" vertical="center" wrapText="1"/>
    </xf>
    <xf numFmtId="0" fontId="1" fillId="4" borderId="25" xfId="0" applyFont="1" applyFill="1" applyBorder="1" applyAlignment="1" applyProtection="1">
      <alignment horizontal="center" vertical="center"/>
      <protection locked="0"/>
    </xf>
    <xf numFmtId="0" fontId="1" fillId="4" borderId="26" xfId="0" applyFont="1" applyFill="1" applyBorder="1" applyAlignment="1" applyProtection="1">
      <alignment horizontal="center" vertical="center"/>
      <protection locked="0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 applyProtection="1">
      <alignment horizontal="left" vertical="center"/>
      <protection locked="0"/>
    </xf>
    <xf numFmtId="0" fontId="1" fillId="0" borderId="12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8" xfId="0" applyFont="1" applyBorder="1" applyAlignment="1" applyProtection="1">
      <alignment horizontal="left" vertical="center"/>
      <protection locked="0"/>
    </xf>
    <xf numFmtId="0" fontId="1" fillId="0" borderId="10" xfId="0" applyFont="1" applyBorder="1" applyAlignment="1" applyProtection="1">
      <alignment horizontal="left" vertical="center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4" borderId="23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24" xfId="0" applyFont="1" applyFill="1" applyBorder="1" applyAlignment="1" applyProtection="1">
      <alignment horizontal="center" vertical="center"/>
      <protection locked="0"/>
    </xf>
    <xf numFmtId="0" fontId="1" fillId="3" borderId="23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 applyProtection="1">
      <alignment horizontal="center" vertical="top" wrapText="1"/>
      <protection locked="0"/>
    </xf>
    <xf numFmtId="0" fontId="1" fillId="3" borderId="1" xfId="0" applyFont="1" applyFill="1" applyBorder="1" applyAlignment="1">
      <alignment horizontal="left" vertical="top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24" xfId="0" applyFont="1" applyFill="1" applyBorder="1" applyAlignment="1" applyProtection="1">
      <alignment horizontal="center" vertical="center" wrapText="1"/>
      <protection locked="0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left" vertical="top"/>
    </xf>
    <xf numFmtId="0" fontId="1" fillId="4" borderId="1" xfId="0" applyFont="1" applyFill="1" applyBorder="1" applyAlignment="1" applyProtection="1">
      <alignment horizontal="center"/>
      <protection locked="0"/>
    </xf>
    <xf numFmtId="0" fontId="1" fillId="4" borderId="24" xfId="0" applyFont="1" applyFill="1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0" fontId="1" fillId="0" borderId="1" xfId="0" applyFont="1" applyBorder="1" applyAlignment="1"/>
    <xf numFmtId="0" fontId="1" fillId="0" borderId="1" xfId="0" applyFont="1" applyBorder="1" applyAlignment="1" applyProtection="1">
      <protection locked="0"/>
    </xf>
    <xf numFmtId="0" fontId="1" fillId="4" borderId="2" xfId="0" applyFont="1" applyFill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/>
      <protection locked="0"/>
    </xf>
    <xf numFmtId="0" fontId="1" fillId="4" borderId="62" xfId="0" applyFont="1" applyFill="1" applyBorder="1" applyAlignment="1" applyProtection="1">
      <alignment horizontal="center"/>
      <protection locked="0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3" borderId="1" xfId="0" applyFont="1" applyFill="1" applyBorder="1" applyAlignment="1">
      <alignment vertical="top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1" xfId="0" applyFont="1" applyFill="1" applyBorder="1" applyAlignment="1"/>
    <xf numFmtId="0" fontId="1" fillId="0" borderId="2" xfId="0" applyFont="1" applyBorder="1" applyAlignment="1"/>
    <xf numFmtId="0" fontId="1" fillId="0" borderId="4" xfId="0" applyFont="1" applyBorder="1" applyAlignment="1"/>
    <xf numFmtId="0" fontId="1" fillId="0" borderId="3" xfId="0" applyFont="1" applyBorder="1" applyAlignment="1"/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top" wrapText="1"/>
    </xf>
    <xf numFmtId="0" fontId="1" fillId="4" borderId="19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horizontal="left" vertical="top" wrapText="1"/>
    </xf>
    <xf numFmtId="0" fontId="1" fillId="4" borderId="7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 wrapText="1"/>
    </xf>
    <xf numFmtId="0" fontId="1" fillId="4" borderId="10" xfId="0" applyFont="1" applyFill="1" applyBorder="1" applyAlignment="1">
      <alignment horizontal="left" vertical="top" wrapText="1"/>
    </xf>
    <xf numFmtId="0" fontId="1" fillId="4" borderId="1" xfId="0" applyFont="1" applyFill="1" applyBorder="1" applyAlignment="1" applyProtection="1">
      <alignment vertical="center" wrapText="1"/>
      <protection locked="0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4" borderId="9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2" fillId="3" borderId="0" xfId="0" applyNumberFormat="1" applyFont="1" applyFill="1" applyAlignment="1">
      <alignment horizontal="center" vertical="top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5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49" fontId="0" fillId="3" borderId="2" xfId="0" applyNumberForma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>
      <alignment horizontal="center" vertical="top" wrapText="1"/>
    </xf>
    <xf numFmtId="49" fontId="2" fillId="3" borderId="6" xfId="0" applyNumberFormat="1" applyFont="1" applyFill="1" applyBorder="1" applyAlignment="1">
      <alignment horizontal="center" vertical="top" wrapText="1"/>
    </xf>
    <xf numFmtId="49" fontId="2" fillId="3" borderId="7" xfId="0" applyNumberFormat="1" applyFont="1" applyFill="1" applyBorder="1" applyAlignment="1">
      <alignment horizontal="center" vertical="top" wrapText="1"/>
    </xf>
    <xf numFmtId="49" fontId="2" fillId="3" borderId="9" xfId="0" applyNumberFormat="1" applyFont="1" applyFill="1" applyBorder="1" applyAlignment="1">
      <alignment horizontal="center" vertical="top" wrapText="1"/>
    </xf>
    <xf numFmtId="49" fontId="2" fillId="3" borderId="10" xfId="0" applyNumberFormat="1" applyFont="1" applyFill="1" applyBorder="1" applyAlignment="1">
      <alignment horizontal="center" vertical="top" wrapText="1"/>
    </xf>
    <xf numFmtId="49" fontId="2" fillId="3" borderId="4" xfId="0" applyNumberFormat="1" applyFont="1" applyFill="1" applyBorder="1" applyAlignment="1">
      <alignment horizontal="center" vertical="top" wrapText="1"/>
    </xf>
    <xf numFmtId="1" fontId="6" fillId="0" borderId="40" xfId="1" applyNumberFormat="1" applyFont="1" applyBorder="1" applyAlignment="1">
      <alignment horizontal="center" vertical="center" wrapText="1"/>
    </xf>
    <xf numFmtId="1" fontId="6" fillId="0" borderId="44" xfId="1" applyNumberFormat="1" applyFont="1" applyBorder="1" applyAlignment="1">
      <alignment horizontal="center" vertical="center" wrapText="1"/>
    </xf>
    <xf numFmtId="0" fontId="6" fillId="0" borderId="40" xfId="1" applyNumberFormat="1" applyFont="1" applyBorder="1" applyAlignment="1">
      <alignment horizontal="left" vertical="center" wrapText="1"/>
    </xf>
    <xf numFmtId="1" fontId="6" fillId="0" borderId="44" xfId="1" applyNumberFormat="1" applyFont="1" applyBorder="1" applyAlignment="1">
      <alignment horizontal="left" vertical="center" wrapText="1"/>
    </xf>
    <xf numFmtId="0" fontId="6" fillId="0" borderId="48" xfId="1" applyNumberFormat="1" applyFont="1" applyBorder="1" applyAlignment="1">
      <alignment horizontal="left" vertical="center" wrapText="1"/>
    </xf>
    <xf numFmtId="0" fontId="6" fillId="0" borderId="46" xfId="1" applyNumberFormat="1" applyFont="1" applyBorder="1" applyAlignment="1">
      <alignment horizontal="left" vertical="center" wrapText="1"/>
    </xf>
    <xf numFmtId="0" fontId="6" fillId="0" borderId="43" xfId="1" applyNumberFormat="1" applyFont="1" applyBorder="1" applyAlignment="1">
      <alignment horizontal="center"/>
    </xf>
    <xf numFmtId="0" fontId="6" fillId="0" borderId="66" xfId="1" applyNumberFormat="1" applyFont="1" applyBorder="1" applyAlignment="1">
      <alignment horizontal="center"/>
    </xf>
    <xf numFmtId="0" fontId="6" fillId="0" borderId="67" xfId="1" applyNumberFormat="1" applyFont="1" applyBorder="1" applyAlignment="1">
      <alignment horizontal="center"/>
    </xf>
    <xf numFmtId="1" fontId="6" fillId="0" borderId="63" xfId="1" applyNumberFormat="1" applyFont="1" applyBorder="1" applyAlignment="1">
      <alignment horizontal="center"/>
    </xf>
    <xf numFmtId="1" fontId="6" fillId="0" borderId="64" xfId="1" applyNumberFormat="1" applyFont="1" applyBorder="1" applyAlignment="1">
      <alignment horizontal="center"/>
    </xf>
    <xf numFmtId="1" fontId="6" fillId="0" borderId="65" xfId="1" applyNumberFormat="1" applyFont="1" applyBorder="1" applyAlignment="1">
      <alignment horizontal="center"/>
    </xf>
    <xf numFmtId="0" fontId="6" fillId="0" borderId="63" xfId="1" applyNumberFormat="1" applyFont="1" applyBorder="1" applyAlignment="1">
      <alignment horizontal="center"/>
    </xf>
    <xf numFmtId="0" fontId="6" fillId="0" borderId="64" xfId="1" applyNumberFormat="1" applyFont="1" applyBorder="1" applyAlignment="1">
      <alignment horizontal="center"/>
    </xf>
    <xf numFmtId="0" fontId="6" fillId="0" borderId="65" xfId="1" applyNumberFormat="1" applyFont="1" applyBorder="1" applyAlignment="1">
      <alignment horizontal="center"/>
    </xf>
    <xf numFmtId="0" fontId="6" fillId="0" borderId="40" xfId="1" applyNumberFormat="1" applyFont="1" applyBorder="1" applyAlignment="1">
      <alignment horizontal="center" vertical="center" wrapText="1"/>
    </xf>
    <xf numFmtId="0" fontId="8" fillId="0" borderId="29" xfId="1" applyNumberFormat="1" applyFont="1" applyBorder="1" applyAlignment="1">
      <alignment vertical="center" wrapText="1"/>
    </xf>
    <xf numFmtId="1" fontId="8" fillId="0" borderId="43" xfId="1" applyNumberFormat="1" applyFont="1" applyBorder="1" applyAlignment="1">
      <alignment vertical="center" wrapText="1"/>
    </xf>
    <xf numFmtId="1" fontId="8" fillId="0" borderId="35" xfId="1" applyNumberFormat="1" applyFont="1" applyBorder="1" applyAlignment="1">
      <alignment vertical="center" wrapText="1"/>
    </xf>
    <xf numFmtId="1" fontId="8" fillId="0" borderId="45" xfId="1" applyNumberFormat="1" applyFont="1" applyBorder="1" applyAlignment="1">
      <alignment vertical="center" wrapText="1"/>
    </xf>
    <xf numFmtId="1" fontId="6" fillId="0" borderId="42" xfId="1" applyNumberFormat="1" applyFont="1" applyBorder="1" applyAlignment="1">
      <alignment horizontal="center" vertical="center" wrapText="1"/>
    </xf>
    <xf numFmtId="1" fontId="8" fillId="0" borderId="59" xfId="1" applyNumberFormat="1" applyFont="1" applyBorder="1" applyAlignment="1">
      <alignment vertical="center" wrapText="1"/>
    </xf>
    <xf numFmtId="1" fontId="8" fillId="0" borderId="60" xfId="1" applyNumberFormat="1" applyFont="1" applyBorder="1" applyAlignment="1">
      <alignment vertical="center" wrapText="1"/>
    </xf>
    <xf numFmtId="0" fontId="8" fillId="0" borderId="29" xfId="1" applyNumberFormat="1" applyFont="1" applyBorder="1" applyAlignment="1">
      <alignment horizontal="left" vertical="center" wrapText="1"/>
    </xf>
    <xf numFmtId="1" fontId="8" fillId="0" borderId="43" xfId="1" applyNumberFormat="1" applyFont="1" applyBorder="1" applyAlignment="1">
      <alignment horizontal="left" vertical="center" wrapText="1"/>
    </xf>
    <xf numFmtId="1" fontId="8" fillId="0" borderId="35" xfId="1" applyNumberFormat="1" applyFont="1" applyBorder="1" applyAlignment="1">
      <alignment horizontal="left" vertical="center" wrapText="1"/>
    </xf>
    <xf numFmtId="1" fontId="8" fillId="0" borderId="45" xfId="1" applyNumberFormat="1" applyFont="1" applyBorder="1" applyAlignment="1">
      <alignment horizontal="left" vertical="center" wrapText="1"/>
    </xf>
    <xf numFmtId="0" fontId="8" fillId="0" borderId="40" xfId="1" applyNumberFormat="1" applyFont="1" applyBorder="1" applyAlignment="1">
      <alignment horizontal="center" vertical="center" wrapText="1"/>
    </xf>
    <xf numFmtId="1" fontId="8" fillId="0" borderId="44" xfId="1" applyNumberFormat="1" applyFont="1" applyBorder="1" applyAlignment="1">
      <alignment horizontal="center" vertical="center" wrapText="1"/>
    </xf>
    <xf numFmtId="0" fontId="9" fillId="0" borderId="40" xfId="1" applyNumberFormat="1" applyFont="1" applyBorder="1" applyAlignment="1">
      <alignment horizontal="left" vertical="center" wrapText="1"/>
    </xf>
    <xf numFmtId="1" fontId="9" fillId="0" borderId="44" xfId="1" applyNumberFormat="1" applyFont="1" applyBorder="1" applyAlignment="1">
      <alignment horizontal="left" vertical="center" wrapText="1"/>
    </xf>
    <xf numFmtId="1" fontId="6" fillId="0" borderId="42" xfId="1" applyNumberFormat="1" applyFont="1" applyBorder="1" applyAlignment="1">
      <alignment horizontal="left" vertical="center" wrapText="1"/>
    </xf>
    <xf numFmtId="1" fontId="9" fillId="0" borderId="42" xfId="1" applyNumberFormat="1" applyFont="1" applyBorder="1" applyAlignment="1">
      <alignment horizontal="left" vertical="center" wrapText="1"/>
    </xf>
    <xf numFmtId="0" fontId="8" fillId="0" borderId="58" xfId="1" applyNumberFormat="1" applyFont="1" applyBorder="1" applyAlignment="1">
      <alignment horizontal="center" vertical="center" wrapText="1"/>
    </xf>
    <xf numFmtId="0" fontId="8" fillId="0" borderId="56" xfId="1" applyNumberFormat="1" applyFont="1" applyBorder="1" applyAlignment="1">
      <alignment horizontal="left" vertical="center" wrapText="1"/>
    </xf>
    <xf numFmtId="1" fontId="8" fillId="0" borderId="57" xfId="1" applyNumberFormat="1" applyFont="1" applyBorder="1" applyAlignment="1">
      <alignment horizontal="left" vertical="center" wrapText="1"/>
    </xf>
    <xf numFmtId="1" fontId="6" fillId="0" borderId="72" xfId="1" applyNumberFormat="1" applyFont="1" applyBorder="1" applyAlignment="1">
      <alignment horizontal="center" vertical="center" wrapText="1"/>
    </xf>
    <xf numFmtId="0" fontId="6" fillId="0" borderId="74" xfId="1" applyNumberFormat="1" applyFont="1" applyBorder="1" applyAlignment="1">
      <alignment horizontal="left" vertical="center" wrapText="1"/>
    </xf>
    <xf numFmtId="1" fontId="6" fillId="0" borderId="75" xfId="1" applyNumberFormat="1" applyFont="1" applyBorder="1" applyAlignment="1">
      <alignment horizontal="left" vertical="center" wrapText="1"/>
    </xf>
    <xf numFmtId="0" fontId="9" fillId="0" borderId="78" xfId="1" applyNumberFormat="1" applyFont="1" applyBorder="1" applyAlignment="1">
      <alignment horizontal="left" vertical="center" wrapText="1"/>
    </xf>
    <xf numFmtId="1" fontId="9" fillId="0" borderId="79" xfId="1" applyNumberFormat="1" applyFont="1" applyBorder="1" applyAlignment="1">
      <alignment horizontal="left" vertical="center" wrapText="1"/>
    </xf>
    <xf numFmtId="1" fontId="6" fillId="0" borderId="58" xfId="1" applyNumberFormat="1" applyFont="1" applyBorder="1" applyAlignment="1">
      <alignment horizontal="center" vertical="center" wrapText="1"/>
    </xf>
    <xf numFmtId="1" fontId="9" fillId="0" borderId="72" xfId="1" applyNumberFormat="1" applyFont="1" applyBorder="1" applyAlignment="1">
      <alignment horizontal="left" vertical="center" wrapText="1"/>
    </xf>
    <xf numFmtId="2" fontId="6" fillId="0" borderId="40" xfId="1" applyNumberFormat="1" applyFont="1" applyBorder="1" applyAlignment="1">
      <alignment horizontal="left" vertical="center" wrapText="1"/>
    </xf>
    <xf numFmtId="2" fontId="6" fillId="0" borderId="44" xfId="1" applyNumberFormat="1" applyFont="1" applyBorder="1" applyAlignment="1">
      <alignment horizontal="left" vertical="center" wrapText="1"/>
    </xf>
    <xf numFmtId="1" fontId="9" fillId="0" borderId="73" xfId="1" applyNumberFormat="1" applyFont="1" applyBorder="1" applyAlignment="1">
      <alignment horizontal="left" vertical="center"/>
    </xf>
    <xf numFmtId="1" fontId="9" fillId="0" borderId="46" xfId="1" applyNumberFormat="1" applyFont="1" applyBorder="1" applyAlignment="1">
      <alignment horizontal="left" vertical="center"/>
    </xf>
    <xf numFmtId="0" fontId="6" fillId="9" borderId="40" xfId="1" applyNumberFormat="1" applyFont="1" applyFill="1" applyBorder="1" applyAlignment="1">
      <alignment horizontal="left" vertical="center" wrapText="1"/>
    </xf>
    <xf numFmtId="1" fontId="6" fillId="9" borderId="44" xfId="1" applyNumberFormat="1" applyFont="1" applyFill="1" applyBorder="1" applyAlignment="1">
      <alignment horizontal="left" vertical="center" wrapText="1"/>
    </xf>
    <xf numFmtId="0" fontId="9" fillId="9" borderId="40" xfId="1" applyNumberFormat="1" applyFont="1" applyFill="1" applyBorder="1" applyAlignment="1">
      <alignment horizontal="left" vertical="center" wrapText="1"/>
    </xf>
    <xf numFmtId="1" fontId="9" fillId="9" borderId="42" xfId="1" applyNumberFormat="1" applyFont="1" applyFill="1" applyBorder="1" applyAlignment="1">
      <alignment horizontal="left" vertical="center" wrapText="1"/>
    </xf>
    <xf numFmtId="1" fontId="6" fillId="8" borderId="50" xfId="1" applyNumberFormat="1" applyFont="1" applyFill="1" applyBorder="1" applyAlignment="1">
      <alignment horizontal="center" vertical="center" wrapText="1"/>
    </xf>
    <xf numFmtId="1" fontId="6" fillId="8" borderId="52" xfId="1" applyNumberFormat="1" applyFont="1" applyFill="1" applyBorder="1" applyAlignment="1">
      <alignment horizontal="center" vertical="center" wrapText="1"/>
    </xf>
    <xf numFmtId="0" fontId="6" fillId="8" borderId="40" xfId="1" applyNumberFormat="1" applyFont="1" applyFill="1" applyBorder="1" applyAlignment="1">
      <alignment horizontal="left" vertical="center" wrapText="1"/>
    </xf>
    <xf numFmtId="1" fontId="6" fillId="8" borderId="44" xfId="1" applyNumberFormat="1" applyFont="1" applyFill="1" applyBorder="1" applyAlignment="1">
      <alignment horizontal="left" vertical="center" wrapText="1"/>
    </xf>
    <xf numFmtId="0" fontId="9" fillId="8" borderId="40" xfId="1" applyNumberFormat="1" applyFont="1" applyFill="1" applyBorder="1" applyAlignment="1">
      <alignment horizontal="left" vertical="center" wrapText="1"/>
    </xf>
    <xf numFmtId="1" fontId="9" fillId="8" borderId="44" xfId="1" applyNumberFormat="1" applyFont="1" applyFill="1" applyBorder="1" applyAlignment="1">
      <alignment horizontal="left" vertical="center" wrapText="1"/>
    </xf>
    <xf numFmtId="0" fontId="9" fillId="8" borderId="53" xfId="1" applyNumberFormat="1" applyFont="1" applyFill="1" applyBorder="1" applyAlignment="1">
      <alignment horizontal="left" vertical="center" wrapText="1"/>
    </xf>
    <xf numFmtId="1" fontId="9" fillId="8" borderId="54" xfId="1" applyNumberFormat="1" applyFont="1" applyFill="1" applyBorder="1" applyAlignment="1">
      <alignment horizontal="left" vertical="center" wrapText="1"/>
    </xf>
    <xf numFmtId="1" fontId="6" fillId="8" borderId="40" xfId="1" applyNumberFormat="1" applyFont="1" applyFill="1" applyBorder="1" applyAlignment="1">
      <alignment horizontal="center" vertical="center" wrapText="1"/>
    </xf>
    <xf numFmtId="1" fontId="6" fillId="8" borderId="44" xfId="1" applyNumberFormat="1" applyFont="1" applyFill="1" applyBorder="1" applyAlignment="1">
      <alignment horizontal="center" vertical="center" wrapText="1"/>
    </xf>
    <xf numFmtId="1" fontId="9" fillId="8" borderId="42" xfId="1" applyNumberFormat="1" applyFont="1" applyFill="1" applyBorder="1" applyAlignment="1">
      <alignment horizontal="left" vertical="center" wrapText="1"/>
    </xf>
    <xf numFmtId="1" fontId="6" fillId="7" borderId="40" xfId="1" applyNumberFormat="1" applyFont="1" applyFill="1" applyBorder="1" applyAlignment="1">
      <alignment horizontal="center" vertical="center" wrapText="1"/>
    </xf>
    <xf numFmtId="1" fontId="6" fillId="7" borderId="44" xfId="1" applyNumberFormat="1" applyFont="1" applyFill="1" applyBorder="1" applyAlignment="1">
      <alignment horizontal="center" vertical="center" wrapText="1"/>
    </xf>
    <xf numFmtId="0" fontId="6" fillId="7" borderId="40" xfId="1" applyNumberFormat="1" applyFont="1" applyFill="1" applyBorder="1" applyAlignment="1">
      <alignment horizontal="left" vertical="center" wrapText="1"/>
    </xf>
    <xf numFmtId="1" fontId="6" fillId="7" borderId="44" xfId="1" applyNumberFormat="1" applyFont="1" applyFill="1" applyBorder="1" applyAlignment="1">
      <alignment horizontal="left" vertical="center" wrapText="1"/>
    </xf>
    <xf numFmtId="0" fontId="9" fillId="7" borderId="40" xfId="1" applyNumberFormat="1" applyFont="1" applyFill="1" applyBorder="1" applyAlignment="1">
      <alignment horizontal="left" vertical="center" wrapText="1"/>
    </xf>
    <xf numFmtId="1" fontId="9" fillId="7" borderId="44" xfId="1" applyNumberFormat="1" applyFont="1" applyFill="1" applyBorder="1" applyAlignment="1">
      <alignment horizontal="left" vertical="center" wrapText="1"/>
    </xf>
    <xf numFmtId="0" fontId="9" fillId="4" borderId="40" xfId="1" applyNumberFormat="1" applyFont="1" applyFill="1" applyBorder="1" applyAlignment="1">
      <alignment horizontal="left" vertical="center" wrapText="1"/>
    </xf>
    <xf numFmtId="1" fontId="9" fillId="4" borderId="44" xfId="1" applyNumberFormat="1" applyFont="1" applyFill="1" applyBorder="1" applyAlignment="1">
      <alignment horizontal="left" vertical="center" wrapText="1"/>
    </xf>
    <xf numFmtId="1" fontId="6" fillId="0" borderId="48" xfId="1" applyNumberFormat="1" applyFont="1" applyBorder="1" applyAlignment="1">
      <alignment horizontal="center" vertical="center" wrapText="1"/>
    </xf>
    <xf numFmtId="1" fontId="6" fillId="0" borderId="46" xfId="1" applyNumberFormat="1" applyFont="1" applyBorder="1" applyAlignment="1">
      <alignment horizontal="center" vertical="center" wrapText="1"/>
    </xf>
    <xf numFmtId="0" fontId="10" fillId="7" borderId="40" xfId="1" applyNumberFormat="1" applyFont="1" applyFill="1" applyBorder="1" applyAlignment="1">
      <alignment horizontal="left" vertical="center" wrapText="1"/>
    </xf>
    <xf numFmtId="1" fontId="10" fillId="7" borderId="44" xfId="1" applyNumberFormat="1" applyFont="1" applyFill="1" applyBorder="1" applyAlignment="1">
      <alignment horizontal="left" vertical="center" wrapText="1"/>
    </xf>
    <xf numFmtId="0" fontId="19" fillId="7" borderId="40" xfId="1" applyNumberFormat="1" applyFont="1" applyFill="1" applyBorder="1" applyAlignment="1">
      <alignment horizontal="left" vertical="center" wrapText="1"/>
    </xf>
    <xf numFmtId="1" fontId="19" fillId="7" borderId="44" xfId="1" applyNumberFormat="1" applyFont="1" applyFill="1" applyBorder="1" applyAlignment="1">
      <alignment horizontal="left" vertical="center" wrapText="1"/>
    </xf>
    <xf numFmtId="0" fontId="6" fillId="0" borderId="38" xfId="1" applyNumberFormat="1" applyFont="1" applyBorder="1" applyAlignment="1">
      <alignment horizontal="center" vertical="center" wrapText="1"/>
    </xf>
    <xf numFmtId="1" fontId="6" fillId="0" borderId="37" xfId="1" applyNumberFormat="1" applyFont="1" applyBorder="1" applyAlignment="1">
      <alignment horizontal="center" vertical="center" wrapText="1"/>
    </xf>
    <xf numFmtId="1" fontId="6" fillId="0" borderId="39" xfId="1" applyNumberFormat="1" applyFont="1" applyBorder="1" applyAlignment="1">
      <alignment horizontal="center" vertical="center" wrapText="1"/>
    </xf>
    <xf numFmtId="0" fontId="8" fillId="0" borderId="29" xfId="1" applyNumberFormat="1" applyFont="1" applyBorder="1" applyAlignment="1">
      <alignment wrapText="1"/>
    </xf>
    <xf numFmtId="1" fontId="8" fillId="0" borderId="43" xfId="1" applyNumberFormat="1" applyFont="1" applyBorder="1" applyAlignment="1">
      <alignment wrapText="1"/>
    </xf>
    <xf numFmtId="1" fontId="8" fillId="0" borderId="35" xfId="1" applyNumberFormat="1" applyFont="1" applyBorder="1" applyAlignment="1">
      <alignment wrapText="1"/>
    </xf>
    <xf numFmtId="1" fontId="8" fillId="0" borderId="45" xfId="1" applyNumberFormat="1" applyFont="1" applyBorder="1" applyAlignment="1">
      <alignment wrapText="1"/>
    </xf>
    <xf numFmtId="1" fontId="6" fillId="0" borderId="37" xfId="1" applyNumberFormat="1" applyFont="1" applyBorder="1" applyAlignment="1">
      <alignment horizontal="center"/>
    </xf>
    <xf numFmtId="0" fontId="8" fillId="0" borderId="38" xfId="1" applyNumberFormat="1" applyFont="1" applyBorder="1" applyAlignment="1">
      <alignment horizontal="center"/>
    </xf>
    <xf numFmtId="1" fontId="8" fillId="0" borderId="37" xfId="1" applyNumberFormat="1" applyFont="1" applyBorder="1" applyAlignment="1">
      <alignment horizontal="center"/>
    </xf>
    <xf numFmtId="1" fontId="8" fillId="0" borderId="39" xfId="1" applyNumberFormat="1" applyFont="1" applyBorder="1" applyAlignment="1">
      <alignment horizontal="center"/>
    </xf>
    <xf numFmtId="1" fontId="6" fillId="0" borderId="29" xfId="1" applyNumberFormat="1" applyFont="1" applyBorder="1" applyAlignment="1"/>
    <xf numFmtId="1" fontId="6" fillId="0" borderId="30" xfId="1" applyNumberFormat="1" applyFont="1" applyBorder="1" applyAlignment="1"/>
    <xf numFmtId="1" fontId="6" fillId="0" borderId="31" xfId="1" applyNumberFormat="1" applyFont="1" applyBorder="1" applyAlignment="1"/>
    <xf numFmtId="1" fontId="6" fillId="0" borderId="32" xfId="1" applyNumberFormat="1" applyFont="1" applyBorder="1" applyAlignment="1"/>
    <xf numFmtId="1" fontId="6" fillId="0" borderId="33" xfId="1" applyNumberFormat="1" applyFont="1" applyBorder="1" applyAlignment="1"/>
    <xf numFmtId="1" fontId="6" fillId="0" borderId="34" xfId="1" applyNumberFormat="1" applyFont="1" applyBorder="1" applyAlignment="1"/>
    <xf numFmtId="1" fontId="6" fillId="0" borderId="35" xfId="1" applyNumberFormat="1" applyFont="1" applyBorder="1" applyAlignment="1"/>
    <xf numFmtId="1" fontId="6" fillId="0" borderId="28" xfId="1" applyNumberFormat="1" applyFont="1" applyBorder="1" applyAlignment="1"/>
    <xf numFmtId="1" fontId="6" fillId="0" borderId="36" xfId="1" applyNumberFormat="1" applyFont="1" applyBorder="1" applyAlignment="1"/>
    <xf numFmtId="0" fontId="7" fillId="0" borderId="29" xfId="1" applyNumberFormat="1" applyFont="1" applyBorder="1" applyAlignment="1">
      <alignment horizontal="center" vertical="center" wrapText="1"/>
    </xf>
    <xf numFmtId="1" fontId="7" fillId="0" borderId="30" xfId="1" applyNumberFormat="1" applyFont="1" applyBorder="1" applyAlignment="1">
      <alignment horizontal="center" vertical="center" wrapText="1"/>
    </xf>
    <xf numFmtId="1" fontId="7" fillId="0" borderId="31" xfId="1" applyNumberFormat="1" applyFont="1" applyBorder="1" applyAlignment="1">
      <alignment horizontal="center" vertical="center" wrapText="1"/>
    </xf>
    <xf numFmtId="1" fontId="7" fillId="0" borderId="32" xfId="1" applyNumberFormat="1" applyFont="1" applyBorder="1" applyAlignment="1">
      <alignment horizontal="center" vertical="center" wrapText="1"/>
    </xf>
    <xf numFmtId="1" fontId="7" fillId="0" borderId="33" xfId="1" applyNumberFormat="1" applyFont="1" applyBorder="1" applyAlignment="1">
      <alignment horizontal="center" vertical="center" wrapText="1"/>
    </xf>
    <xf numFmtId="1" fontId="7" fillId="0" borderId="34" xfId="1" applyNumberFormat="1" applyFont="1" applyBorder="1" applyAlignment="1">
      <alignment horizontal="center" vertical="center" wrapText="1"/>
    </xf>
    <xf numFmtId="1" fontId="7" fillId="0" borderId="35" xfId="1" applyNumberFormat="1" applyFont="1" applyBorder="1" applyAlignment="1">
      <alignment horizontal="center" vertical="center" wrapText="1"/>
    </xf>
    <xf numFmtId="1" fontId="7" fillId="0" borderId="28" xfId="1" applyNumberFormat="1" applyFont="1" applyBorder="1" applyAlignment="1">
      <alignment horizontal="center" vertical="center" wrapText="1"/>
    </xf>
    <xf numFmtId="1" fontId="7" fillId="0" borderId="36" xfId="1" applyNumberFormat="1" applyFont="1" applyBorder="1" applyAlignment="1">
      <alignment horizontal="center" vertical="center" wrapText="1"/>
    </xf>
    <xf numFmtId="0" fontId="6" fillId="0" borderId="29" xfId="1" applyNumberFormat="1" applyFont="1" applyBorder="1" applyAlignment="1">
      <alignment horizontal="center"/>
    </xf>
    <xf numFmtId="1" fontId="6" fillId="0" borderId="30" xfId="1" applyNumberFormat="1" applyFont="1" applyBorder="1" applyAlignment="1">
      <alignment horizontal="center"/>
    </xf>
    <xf numFmtId="1" fontId="6" fillId="0" borderId="31" xfId="1" applyNumberFormat="1" applyFont="1" applyBorder="1" applyAlignment="1">
      <alignment horizontal="center"/>
    </xf>
    <xf numFmtId="0" fontId="6" fillId="0" borderId="35" xfId="1" applyNumberFormat="1" applyFont="1" applyBorder="1" applyAlignment="1">
      <alignment horizontal="center"/>
    </xf>
    <xf numFmtId="1" fontId="6" fillId="0" borderId="28" xfId="1" applyNumberFormat="1" applyFont="1" applyBorder="1" applyAlignment="1">
      <alignment horizontal="center"/>
    </xf>
    <xf numFmtId="1" fontId="6" fillId="0" borderId="36" xfId="1" applyNumberFormat="1" applyFont="1" applyBorder="1" applyAlignment="1">
      <alignment horizontal="center"/>
    </xf>
    <xf numFmtId="0" fontId="6" fillId="0" borderId="32" xfId="1" applyNumberFormat="1" applyFont="1" applyBorder="1" applyAlignment="1">
      <alignment horizontal="center"/>
    </xf>
    <xf numFmtId="1" fontId="6" fillId="0" borderId="33" xfId="1" applyNumberFormat="1" applyFont="1" applyBorder="1" applyAlignment="1">
      <alignment horizontal="center"/>
    </xf>
    <xf numFmtId="1" fontId="6" fillId="0" borderId="34" xfId="1" applyNumberFormat="1" applyFont="1" applyBorder="1" applyAlignment="1">
      <alignment horizontal="center"/>
    </xf>
    <xf numFmtId="1" fontId="6" fillId="0" borderId="50" xfId="1" applyNumberFormat="1" applyFont="1" applyBorder="1" applyAlignment="1">
      <alignment horizontal="center" vertical="center" wrapText="1"/>
    </xf>
    <xf numFmtId="1" fontId="6" fillId="0" borderId="52" xfId="1" applyNumberFormat="1" applyFont="1" applyBorder="1" applyAlignment="1">
      <alignment horizontal="center" vertical="center" wrapText="1"/>
    </xf>
    <xf numFmtId="0" fontId="9" fillId="0" borderId="53" xfId="1" applyNumberFormat="1" applyFont="1" applyBorder="1" applyAlignment="1">
      <alignment horizontal="left" vertical="center" wrapText="1"/>
    </xf>
    <xf numFmtId="1" fontId="9" fillId="0" borderId="54" xfId="1" applyNumberFormat="1" applyFont="1" applyBorder="1" applyAlignment="1">
      <alignment horizontal="left" vertical="center" wrapText="1"/>
    </xf>
  </cellXfs>
  <cellStyles count="172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Normal" xfId="0" builtinId="0"/>
    <cellStyle name="Normal 2" xfId="1"/>
  </cellStyles>
  <dxfs count="88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171449</xdr:colOff>
      <xdr:row>0</xdr:row>
      <xdr:rowOff>95250</xdr:rowOff>
    </xdr:from>
    <xdr:to>
      <xdr:col>16</xdr:col>
      <xdr:colOff>514349</xdr:colOff>
      <xdr:row>3</xdr:row>
      <xdr:rowOff>126161</xdr:rowOff>
    </xdr:to>
    <xdr:pic>
      <xdr:nvPicPr>
        <xdr:cNvPr id="2" name="Imagen 1" descr="C:\Users\TÉCNICO CONSULTOR\Dropbox\5.PROYECTOS\6.Ecuador TV\Medios Publicos Logo 2015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599" y="95250"/>
          <a:ext cx="1362075" cy="7452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152399</xdr:colOff>
      <xdr:row>0</xdr:row>
      <xdr:rowOff>114300</xdr:rowOff>
    </xdr:from>
    <xdr:to>
      <xdr:col>2</xdr:col>
      <xdr:colOff>495299</xdr:colOff>
      <xdr:row>3</xdr:row>
      <xdr:rowOff>145211</xdr:rowOff>
    </xdr:to>
    <xdr:pic>
      <xdr:nvPicPr>
        <xdr:cNvPr id="3" name="Imagen 1" descr="C:\Users\TÉCNICO CONSULTOR\Dropbox\5.PROYECTOS\6.Ecuador TV\Medios Publicos Logo 2015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99" y="114300"/>
          <a:ext cx="1362075" cy="7452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</xdr:colOff>
      <xdr:row>6</xdr:row>
      <xdr:rowOff>14288</xdr:rowOff>
    </xdr:from>
    <xdr:to>
      <xdr:col>3</xdr:col>
      <xdr:colOff>147637</xdr:colOff>
      <xdr:row>10</xdr:row>
      <xdr:rowOff>14287</xdr:rowOff>
    </xdr:to>
    <xdr:sp macro="" textlink="">
      <xdr:nvSpPr>
        <xdr:cNvPr id="2" name="Shape 2"/>
        <xdr:cNvSpPr/>
      </xdr:nvSpPr>
      <xdr:spPr>
        <a:xfrm flipH="1" flipV="1">
          <a:off x="182562" y="795338"/>
          <a:ext cx="2479675" cy="571499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</a:ln>
        <a:effectLst>
          <a:outerShdw blurRad="12700" dist="20000" dir="5400000" rotWithShape="0">
            <a:srgbClr val="808080">
              <a:alpha val="37999"/>
            </a:srgbClr>
          </a:outerShdw>
        </a:effectLst>
      </xdr:spPr>
      <xdr:txBody>
        <a:bodyPr/>
        <a:lstStyle/>
        <a:p>
          <a:pPr lvl="0"/>
          <a:endParaRPr/>
        </a:p>
      </xdr:txBody>
    </xdr:sp>
    <xdr:clientData/>
  </xdr:twoCellAnchor>
  <xdr:twoCellAnchor>
    <xdr:from>
      <xdr:col>1</xdr:col>
      <xdr:colOff>265116</xdr:colOff>
      <xdr:row>1</xdr:row>
      <xdr:rowOff>61913</xdr:rowOff>
    </xdr:from>
    <xdr:to>
      <xdr:col>2</xdr:col>
      <xdr:colOff>1370014</xdr:colOff>
      <xdr:row>4</xdr:row>
      <xdr:rowOff>60459</xdr:rowOff>
    </xdr:to>
    <xdr:pic>
      <xdr:nvPicPr>
        <xdr:cNvPr id="3" name="image1.pn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447679" y="268288"/>
          <a:ext cx="1676398" cy="3319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</xdr:colOff>
      <xdr:row>6</xdr:row>
      <xdr:rowOff>14288</xdr:rowOff>
    </xdr:from>
    <xdr:to>
      <xdr:col>3</xdr:col>
      <xdr:colOff>147637</xdr:colOff>
      <xdr:row>10</xdr:row>
      <xdr:rowOff>14287</xdr:rowOff>
    </xdr:to>
    <xdr:sp macro="" textlink="">
      <xdr:nvSpPr>
        <xdr:cNvPr id="2" name="Shape 2"/>
        <xdr:cNvSpPr/>
      </xdr:nvSpPr>
      <xdr:spPr>
        <a:xfrm flipH="1" flipV="1">
          <a:off x="184150" y="776288"/>
          <a:ext cx="2479675" cy="571499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</a:ln>
        <a:effectLst>
          <a:outerShdw blurRad="12700" dist="20000" dir="5400000" rotWithShape="0">
            <a:srgbClr val="808080">
              <a:alpha val="37999"/>
            </a:srgbClr>
          </a:outerShdw>
        </a:effectLst>
      </xdr:spPr>
      <xdr:txBody>
        <a:bodyPr/>
        <a:lstStyle/>
        <a:p>
          <a:pPr lvl="0"/>
          <a:endParaRPr/>
        </a:p>
      </xdr:txBody>
    </xdr:sp>
    <xdr:clientData/>
  </xdr:twoCellAnchor>
  <xdr:twoCellAnchor>
    <xdr:from>
      <xdr:col>1</xdr:col>
      <xdr:colOff>320678</xdr:colOff>
      <xdr:row>1</xdr:row>
      <xdr:rowOff>61913</xdr:rowOff>
    </xdr:from>
    <xdr:to>
      <xdr:col>2</xdr:col>
      <xdr:colOff>1425576</xdr:colOff>
      <xdr:row>4</xdr:row>
      <xdr:rowOff>60459</xdr:rowOff>
    </xdr:to>
    <xdr:pic>
      <xdr:nvPicPr>
        <xdr:cNvPr id="3" name="image1.pn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503241" y="268288"/>
          <a:ext cx="1676398" cy="3319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view="pageLayout" topLeftCell="A5" zoomScale="115" zoomScalePageLayoutView="115" workbookViewId="0">
      <selection activeCell="D9" sqref="D9:L9"/>
    </sheetView>
  </sheetViews>
  <sheetFormatPr baseColWidth="10" defaultColWidth="10.875" defaultRowHeight="11.25" x14ac:dyDescent="0.2"/>
  <cols>
    <col min="1" max="1" width="7" style="3" customWidth="1"/>
    <col min="2" max="2" width="7.125" style="3" customWidth="1"/>
    <col min="3" max="3" width="8.875" style="3" customWidth="1"/>
    <col min="4" max="4" width="8.5" style="3" customWidth="1"/>
    <col min="5" max="5" width="11.625" style="3" customWidth="1"/>
    <col min="6" max="6" width="5.125" style="3" customWidth="1"/>
    <col min="7" max="7" width="1.625" style="3" customWidth="1"/>
    <col min="8" max="8" width="4.375" style="3" bestFit="1" customWidth="1"/>
    <col min="9" max="9" width="2" style="3" customWidth="1"/>
    <col min="10" max="10" width="12.625" style="3" customWidth="1"/>
    <col min="11" max="11" width="9.125" style="3" customWidth="1"/>
    <col min="12" max="12" width="4.375" style="3" customWidth="1"/>
    <col min="13" max="13" width="14" style="3" customWidth="1"/>
    <col min="14" max="14" width="6.125" style="3" hidden="1" customWidth="1"/>
    <col min="15" max="15" width="7" style="3" customWidth="1"/>
    <col min="16" max="16" width="7.125" style="3" customWidth="1"/>
    <col min="17" max="17" width="8.875" style="3" customWidth="1"/>
    <col min="18" max="18" width="9.625" style="3" customWidth="1"/>
    <col min="19" max="19" width="7.875" style="3" customWidth="1"/>
    <col min="20" max="20" width="5.125" style="3" bestFit="1" customWidth="1"/>
    <col min="21" max="21" width="2.875" style="3" customWidth="1"/>
    <col min="22" max="22" width="4.375" style="3" bestFit="1" customWidth="1"/>
    <col min="23" max="23" width="2.5" style="3" customWidth="1"/>
    <col min="24" max="24" width="13.5" style="3" bestFit="1" customWidth="1"/>
    <col min="25" max="25" width="9.5" style="3" customWidth="1"/>
    <col min="26" max="26" width="4.875" style="3" bestFit="1" customWidth="1"/>
    <col min="27" max="27" width="14.375" style="3" customWidth="1"/>
    <col min="28" max="16384" width="10.875" style="3"/>
  </cols>
  <sheetData>
    <row r="1" spans="1:27" ht="18.75" customHeight="1" x14ac:dyDescent="0.2">
      <c r="A1" s="250"/>
      <c r="B1" s="250"/>
      <c r="C1" s="250"/>
      <c r="D1" s="251" t="s">
        <v>48</v>
      </c>
      <c r="E1" s="252"/>
      <c r="F1" s="252"/>
      <c r="G1" s="252"/>
      <c r="H1" s="252"/>
      <c r="I1" s="252"/>
      <c r="J1" s="253"/>
      <c r="K1" s="260" t="s">
        <v>49</v>
      </c>
      <c r="L1" s="261"/>
      <c r="M1" s="5" t="s">
        <v>51</v>
      </c>
      <c r="N1" s="5"/>
      <c r="O1" s="250"/>
      <c r="P1" s="250"/>
      <c r="Q1" s="250"/>
      <c r="R1" s="251" t="s">
        <v>48</v>
      </c>
      <c r="S1" s="252"/>
      <c r="T1" s="252"/>
      <c r="U1" s="252"/>
      <c r="V1" s="252"/>
      <c r="W1" s="252"/>
      <c r="X1" s="253"/>
      <c r="Y1" s="260" t="s">
        <v>49</v>
      </c>
      <c r="Z1" s="261"/>
      <c r="AA1" s="5" t="s">
        <v>51</v>
      </c>
    </row>
    <row r="2" spans="1:27" ht="18.75" customHeight="1" x14ac:dyDescent="0.2">
      <c r="A2" s="250"/>
      <c r="B2" s="250"/>
      <c r="C2" s="250"/>
      <c r="D2" s="254"/>
      <c r="E2" s="255"/>
      <c r="F2" s="255"/>
      <c r="G2" s="255"/>
      <c r="H2" s="255"/>
      <c r="I2" s="255"/>
      <c r="J2" s="256"/>
      <c r="K2" s="247" t="s">
        <v>1427</v>
      </c>
      <c r="L2" s="248"/>
      <c r="M2" s="7">
        <v>1</v>
      </c>
      <c r="N2" s="7"/>
      <c r="O2" s="250"/>
      <c r="P2" s="250"/>
      <c r="Q2" s="250"/>
      <c r="R2" s="254"/>
      <c r="S2" s="255"/>
      <c r="T2" s="255"/>
      <c r="U2" s="255"/>
      <c r="V2" s="255"/>
      <c r="W2" s="255"/>
      <c r="X2" s="256"/>
      <c r="Y2" s="247" t="s">
        <v>1427</v>
      </c>
      <c r="Z2" s="262"/>
      <c r="AA2" s="7">
        <v>2</v>
      </c>
    </row>
    <row r="3" spans="1:27" ht="18.75" customHeight="1" x14ac:dyDescent="0.2">
      <c r="A3" s="250"/>
      <c r="B3" s="250"/>
      <c r="C3" s="250"/>
      <c r="D3" s="254"/>
      <c r="E3" s="255"/>
      <c r="F3" s="255"/>
      <c r="G3" s="255"/>
      <c r="H3" s="255"/>
      <c r="I3" s="255"/>
      <c r="J3" s="256"/>
      <c r="K3" s="263" t="s">
        <v>50</v>
      </c>
      <c r="L3" s="264"/>
      <c r="M3" s="6" t="s">
        <v>52</v>
      </c>
      <c r="N3" s="6"/>
      <c r="O3" s="250"/>
      <c r="P3" s="250"/>
      <c r="Q3" s="250"/>
      <c r="R3" s="254"/>
      <c r="S3" s="255"/>
      <c r="T3" s="255"/>
      <c r="U3" s="255"/>
      <c r="V3" s="255"/>
      <c r="W3" s="255"/>
      <c r="X3" s="256"/>
      <c r="Y3" s="263" t="s">
        <v>50</v>
      </c>
      <c r="Z3" s="264"/>
      <c r="AA3" s="6" t="s">
        <v>52</v>
      </c>
    </row>
    <row r="4" spans="1:27" ht="18.75" customHeight="1" x14ac:dyDescent="0.2">
      <c r="A4" s="250"/>
      <c r="B4" s="250"/>
      <c r="C4" s="250"/>
      <c r="D4" s="257"/>
      <c r="E4" s="258"/>
      <c r="F4" s="258"/>
      <c r="G4" s="258"/>
      <c r="H4" s="258"/>
      <c r="I4" s="258"/>
      <c r="J4" s="259"/>
      <c r="K4" s="247">
        <v>6</v>
      </c>
      <c r="L4" s="248"/>
      <c r="M4" s="7">
        <v>2</v>
      </c>
      <c r="N4" s="7"/>
      <c r="O4" s="250"/>
      <c r="P4" s="250"/>
      <c r="Q4" s="250"/>
      <c r="R4" s="257"/>
      <c r="S4" s="258"/>
      <c r="T4" s="258"/>
      <c r="U4" s="258"/>
      <c r="V4" s="258"/>
      <c r="W4" s="258"/>
      <c r="X4" s="259"/>
      <c r="Y4" s="247">
        <v>6</v>
      </c>
      <c r="Z4" s="248"/>
      <c r="AA4" s="7">
        <v>2</v>
      </c>
    </row>
    <row r="5" spans="1:27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2">
      <c r="A6" s="9"/>
      <c r="B6" s="9"/>
      <c r="C6" s="9"/>
      <c r="D6" s="9"/>
      <c r="E6" s="9"/>
      <c r="F6" s="9"/>
      <c r="G6" s="9"/>
      <c r="H6" s="9"/>
      <c r="I6" s="9"/>
      <c r="J6" s="2" t="s">
        <v>4</v>
      </c>
      <c r="K6" s="192">
        <v>2</v>
      </c>
      <c r="L6" s="192"/>
      <c r="M6" s="192"/>
      <c r="N6" s="23"/>
      <c r="O6" s="10" t="s">
        <v>53</v>
      </c>
      <c r="P6" s="9"/>
      <c r="Q6" s="9"/>
      <c r="R6" s="9"/>
      <c r="S6" s="9"/>
      <c r="T6" s="9"/>
      <c r="U6" s="9"/>
      <c r="V6" s="9"/>
      <c r="W6" s="9"/>
      <c r="X6" s="8"/>
      <c r="Y6" s="12"/>
      <c r="Z6" s="12"/>
      <c r="AA6" s="12"/>
    </row>
    <row r="7" spans="1:27" ht="12" thickBot="1" x14ac:dyDescent="0.25">
      <c r="A7" s="9"/>
      <c r="B7" s="9"/>
      <c r="C7" s="9"/>
      <c r="D7" s="9"/>
      <c r="E7" s="9"/>
      <c r="F7" s="9"/>
      <c r="G7" s="9"/>
      <c r="H7" s="9"/>
      <c r="I7" s="9"/>
      <c r="J7" s="2" t="s">
        <v>5</v>
      </c>
      <c r="K7" s="192"/>
      <c r="L7" s="192"/>
      <c r="M7" s="192"/>
      <c r="N7" s="24"/>
      <c r="O7" s="13"/>
      <c r="P7" s="13"/>
      <c r="Q7" s="13"/>
      <c r="R7" s="13"/>
      <c r="S7" s="13"/>
      <c r="T7" s="13"/>
      <c r="U7" s="13"/>
      <c r="V7" s="13"/>
      <c r="W7" s="13"/>
      <c r="X7" s="8"/>
      <c r="Y7" s="12"/>
      <c r="Z7" s="12"/>
      <c r="AA7" s="12"/>
    </row>
    <row r="8" spans="1:27" x14ac:dyDescent="0.2">
      <c r="A8" s="9"/>
      <c r="B8" s="9"/>
      <c r="C8" s="9"/>
      <c r="D8" s="9"/>
      <c r="E8" s="9"/>
      <c r="F8" s="9"/>
      <c r="G8" s="9"/>
      <c r="H8" s="9"/>
      <c r="I8" s="9"/>
      <c r="K8" s="9"/>
      <c r="L8" s="9"/>
      <c r="M8" s="9"/>
      <c r="N8" s="9"/>
      <c r="O8" s="206" t="s">
        <v>54</v>
      </c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8"/>
    </row>
    <row r="9" spans="1:27" x14ac:dyDescent="0.2">
      <c r="A9" s="10" t="s">
        <v>30</v>
      </c>
      <c r="B9" s="10"/>
      <c r="C9" s="10"/>
      <c r="D9" s="249" t="s">
        <v>1498</v>
      </c>
      <c r="E9" s="249"/>
      <c r="F9" s="249"/>
      <c r="G9" s="249"/>
      <c r="H9" s="249"/>
      <c r="I9" s="249"/>
      <c r="J9" s="249"/>
      <c r="K9" s="249"/>
      <c r="L9" s="249"/>
      <c r="M9" s="9"/>
      <c r="N9" s="9"/>
      <c r="O9" s="209" t="s">
        <v>56</v>
      </c>
      <c r="P9" s="191"/>
      <c r="Q9" s="191"/>
      <c r="R9" s="191"/>
      <c r="S9" s="210">
        <f>HLOOKUP($D$9,DATOS!$C1:$FR$155,108,FALSE)</f>
        <v>0</v>
      </c>
      <c r="T9" s="210"/>
      <c r="U9" s="210"/>
      <c r="V9" s="210"/>
      <c r="W9" s="210"/>
      <c r="X9" s="210"/>
      <c r="Y9" s="210"/>
      <c r="Z9" s="210"/>
      <c r="AA9" s="211"/>
    </row>
    <row r="10" spans="1:27" ht="11.25" customHeight="1" x14ac:dyDescent="0.2">
      <c r="A10" s="240" t="s">
        <v>0</v>
      </c>
      <c r="B10" s="241"/>
      <c r="C10" s="242" t="str">
        <f>HLOOKUP($D$9,DATOS!$C$1:$FR$155,3,FALSE)</f>
        <v>REDACTORA NOTICIAS</v>
      </c>
      <c r="D10" s="242"/>
      <c r="E10" s="242"/>
      <c r="F10" s="242"/>
      <c r="G10" s="242"/>
      <c r="H10" s="243"/>
      <c r="I10" s="246"/>
      <c r="J10" s="246"/>
      <c r="K10" s="246"/>
      <c r="L10" s="246"/>
      <c r="M10" s="246"/>
      <c r="N10" s="25"/>
      <c r="O10" s="188" t="s">
        <v>55</v>
      </c>
      <c r="P10" s="189"/>
      <c r="Q10" s="190">
        <f>HLOOKUP($D$9,DATOS!$C1:$FR$155,109,FALSE)</f>
        <v>0</v>
      </c>
      <c r="R10" s="190"/>
      <c r="S10" s="190"/>
      <c r="T10" s="191" t="s">
        <v>57</v>
      </c>
      <c r="U10" s="191"/>
      <c r="V10" s="191"/>
      <c r="W10" s="192">
        <f>HLOOKUP($D$9,DATOS!$C1:$FR$155,110,FALSE)</f>
        <v>0</v>
      </c>
      <c r="X10" s="192"/>
      <c r="Y10" s="192"/>
      <c r="Z10" s="192"/>
      <c r="AA10" s="193"/>
    </row>
    <row r="11" spans="1:27" x14ac:dyDescent="0.2">
      <c r="A11" s="21"/>
      <c r="B11" s="22"/>
      <c r="C11" s="244"/>
      <c r="D11" s="244"/>
      <c r="E11" s="244"/>
      <c r="F11" s="244"/>
      <c r="G11" s="244"/>
      <c r="H11" s="245"/>
      <c r="I11" s="246"/>
      <c r="J11" s="246"/>
      <c r="K11" s="246"/>
      <c r="L11" s="246"/>
      <c r="M11" s="246"/>
      <c r="N11" s="25"/>
      <c r="O11" s="182" t="s">
        <v>58</v>
      </c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4"/>
    </row>
    <row r="12" spans="1:27" ht="11.25" customHeight="1" x14ac:dyDescent="0.2">
      <c r="A12" s="233" t="s">
        <v>1</v>
      </c>
      <c r="B12" s="234"/>
      <c r="C12" s="235" t="str">
        <f>HLOOKUP($D$9,DATOS!$C1:$FK154,29,FALSE)</f>
        <v>CLON</v>
      </c>
      <c r="D12" s="236"/>
      <c r="E12" s="1" t="s">
        <v>2</v>
      </c>
      <c r="F12" s="237" t="str">
        <f>HLOOKUP($D$9,DATOS!$C1:$FK154,30,FALSE)</f>
        <v>XX</v>
      </c>
      <c r="G12" s="237"/>
      <c r="H12" s="237"/>
      <c r="I12" s="237"/>
      <c r="J12" s="1" t="s">
        <v>3</v>
      </c>
      <c r="K12" s="238" t="str">
        <f>CONCATENATE("DESDE:",HLOOKUP($D$9,DATOS!$C1:$FR$155,31,FALSE))</f>
        <v>DESDE:XX</v>
      </c>
      <c r="L12" s="239"/>
      <c r="M12" s="18" t="str">
        <f>CONCATENATE("HASTA:",HLOOKUP($D$9,DATOS!$C1:$FR$155,32,FALSE))</f>
        <v>HASTA:XX</v>
      </c>
      <c r="N12" s="26"/>
      <c r="O12" s="185">
        <f>HLOOKUP($D$9,DATOS!$C1:$FR$155,111,FALSE)</f>
        <v>0</v>
      </c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7"/>
    </row>
    <row r="13" spans="1:27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85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7"/>
    </row>
    <row r="14" spans="1:27" x14ac:dyDescent="0.2">
      <c r="A14" s="11" t="s">
        <v>29</v>
      </c>
      <c r="B14" s="11"/>
      <c r="C14" s="10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85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7"/>
    </row>
    <row r="15" spans="1:27" ht="12" thickBot="1" x14ac:dyDescent="0.25">
      <c r="A15" s="218" t="s">
        <v>6</v>
      </c>
      <c r="B15" s="218"/>
      <c r="C15" s="230" t="str">
        <f>HLOOKUP($D$9,DATOS!$C$1:$FR$155,4,FALSE)</f>
        <v>04091</v>
      </c>
      <c r="D15" s="231"/>
      <c r="E15" s="231"/>
      <c r="F15" s="231"/>
      <c r="G15" s="231"/>
      <c r="H15" s="231"/>
      <c r="I15" s="232"/>
      <c r="J15" s="149" t="s">
        <v>21</v>
      </c>
      <c r="K15" s="219" t="str">
        <f>HLOOKUP($D$9,DATOS!$C1:$FR$155,19,FALSE)</f>
        <v>SAMSUNG</v>
      </c>
      <c r="L15" s="219"/>
      <c r="M15" s="219"/>
      <c r="N15" s="27"/>
      <c r="O15" s="167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9"/>
    </row>
    <row r="16" spans="1:27" ht="12" thickBot="1" x14ac:dyDescent="0.25">
      <c r="A16" s="218" t="s">
        <v>7</v>
      </c>
      <c r="B16" s="218"/>
      <c r="C16" s="230" t="str">
        <f>HLOOKUP($D$9,DATOS!$C1:$FR$155,5,FALSE)</f>
        <v>CLON</v>
      </c>
      <c r="D16" s="231"/>
      <c r="E16" s="231"/>
      <c r="F16" s="231"/>
      <c r="G16" s="231"/>
      <c r="H16" s="231"/>
      <c r="I16" s="232"/>
      <c r="J16" s="149" t="s">
        <v>22</v>
      </c>
      <c r="K16" s="219" t="str">
        <f>HLOOKUP($D$9,DATOS!$C1:$FR$155,20,FALSE)</f>
        <v>YC5RH9LB1041087</v>
      </c>
      <c r="L16" s="219"/>
      <c r="M16" s="219"/>
      <c r="N16" s="28"/>
      <c r="O16" s="15"/>
      <c r="P16" s="15"/>
      <c r="Q16" s="16"/>
      <c r="R16" s="16"/>
      <c r="S16" s="16"/>
      <c r="T16" s="16"/>
      <c r="U16" s="16"/>
      <c r="V16" s="16"/>
      <c r="W16" s="16"/>
      <c r="X16" s="13"/>
      <c r="Y16" s="16"/>
      <c r="Z16" s="16"/>
      <c r="AA16" s="16"/>
    </row>
    <row r="17" spans="1:27" x14ac:dyDescent="0.2">
      <c r="A17" s="218" t="s">
        <v>8</v>
      </c>
      <c r="B17" s="218"/>
      <c r="C17" s="219" t="str">
        <f>HLOOKUP($D$9,DATOS!$C1:$FR$155,6,FALSE)</f>
        <v>N/A</v>
      </c>
      <c r="D17" s="219"/>
      <c r="E17" s="219"/>
      <c r="F17" s="219"/>
      <c r="G17" s="219"/>
      <c r="H17" s="219"/>
      <c r="I17" s="219"/>
      <c r="J17" s="149" t="s">
        <v>23</v>
      </c>
      <c r="K17" s="219" t="str">
        <f>HLOOKUP($D$9,DATOS!$C1:$FR$155,21,FALSE)</f>
        <v>B1930N</v>
      </c>
      <c r="L17" s="219"/>
      <c r="M17" s="219"/>
      <c r="N17" s="29"/>
      <c r="O17" s="206" t="s">
        <v>54</v>
      </c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8"/>
    </row>
    <row r="18" spans="1:27" x14ac:dyDescent="0.2">
      <c r="A18" s="218" t="s">
        <v>9</v>
      </c>
      <c r="B18" s="218"/>
      <c r="C18" s="219" t="str">
        <f>HLOOKUP($D$9,DATOS!$C1:$FR$155,7,FALSE)</f>
        <v>ITEL CORE DUO E4500</v>
      </c>
      <c r="D18" s="219"/>
      <c r="E18" s="149" t="s">
        <v>17</v>
      </c>
      <c r="F18" s="219" t="str">
        <f>HLOOKUP($D$9,DATOS!$C1:$FR$155,8,FALSE)</f>
        <v>2.20Ghz</v>
      </c>
      <c r="G18" s="219"/>
      <c r="H18" s="219"/>
      <c r="I18" s="219"/>
      <c r="J18" s="149" t="s">
        <v>24</v>
      </c>
      <c r="K18" s="219" t="str">
        <f>HLOOKUP($D$9,DATOS!$C1:$FR$155,22,FALSE)</f>
        <v>4787</v>
      </c>
      <c r="L18" s="219"/>
      <c r="M18" s="219"/>
      <c r="N18" s="150"/>
      <c r="O18" s="209" t="s">
        <v>56</v>
      </c>
      <c r="P18" s="191"/>
      <c r="Q18" s="191"/>
      <c r="R18" s="191"/>
      <c r="S18" s="210">
        <f>HLOOKUP($D$9,DATOS!$C1:$FR$155,113,FALSE)</f>
        <v>0</v>
      </c>
      <c r="T18" s="210"/>
      <c r="U18" s="210"/>
      <c r="V18" s="210"/>
      <c r="W18" s="210"/>
      <c r="X18" s="210"/>
      <c r="Y18" s="210"/>
      <c r="Z18" s="210"/>
      <c r="AA18" s="211"/>
    </row>
    <row r="19" spans="1:27" x14ac:dyDescent="0.2">
      <c r="A19" s="218" t="s">
        <v>10</v>
      </c>
      <c r="B19" s="218"/>
      <c r="C19" s="219" t="str">
        <f>HLOOKUP($D$9,DATOS!$C1:$FR$155,9,FALSE)</f>
        <v>2GB</v>
      </c>
      <c r="D19" s="219"/>
      <c r="E19" s="149" t="s">
        <v>17</v>
      </c>
      <c r="F19" s="219" t="str">
        <f>HLOOKUP($D$9,DATOS!$C1:$FR$155,10,FALSE)</f>
        <v>N/A</v>
      </c>
      <c r="G19" s="219"/>
      <c r="H19" s="219"/>
      <c r="I19" s="219"/>
      <c r="J19" s="149" t="s">
        <v>25</v>
      </c>
      <c r="K19" s="219" t="str">
        <f>HLOOKUP($D$9,DATOS!$C1:$FR$155,23,FALSE)</f>
        <v>Elite</v>
      </c>
      <c r="L19" s="219"/>
      <c r="M19" s="219"/>
      <c r="N19" s="150"/>
      <c r="O19" s="188" t="s">
        <v>55</v>
      </c>
      <c r="P19" s="189"/>
      <c r="Q19" s="190">
        <f>HLOOKUP($D$9,DATOS!$C1:$FR$155,114,FALSE)</f>
        <v>0</v>
      </c>
      <c r="R19" s="190"/>
      <c r="S19" s="190"/>
      <c r="T19" s="191" t="s">
        <v>57</v>
      </c>
      <c r="U19" s="191"/>
      <c r="V19" s="191"/>
      <c r="W19" s="192">
        <f>HLOOKUP($D$9,DATOS!$C1:$FR$155,115,FALSE)</f>
        <v>0</v>
      </c>
      <c r="X19" s="192"/>
      <c r="Y19" s="192"/>
      <c r="Z19" s="192"/>
      <c r="AA19" s="193"/>
    </row>
    <row r="20" spans="1:27" x14ac:dyDescent="0.2">
      <c r="A20" s="218" t="s">
        <v>11</v>
      </c>
      <c r="B20" s="218"/>
      <c r="C20" s="224" t="str">
        <f>HLOOKUP($D$9,DATOS!$C1:$FR$155,11,FALSE)</f>
        <v xml:space="preserve">MAXTOR STM3250310AS </v>
      </c>
      <c r="D20" s="226" t="s">
        <v>16</v>
      </c>
      <c r="E20" s="227" t="str">
        <f>HLOOKUP($D$9,DATOS!$C1:$FR$155,12,FALSE)</f>
        <v>232.88GB</v>
      </c>
      <c r="F20" s="229" t="s">
        <v>18</v>
      </c>
      <c r="G20" s="229"/>
      <c r="H20" s="229"/>
      <c r="I20" s="229"/>
      <c r="J20" s="149" t="s">
        <v>26</v>
      </c>
      <c r="K20" s="219" t="str">
        <f>HLOOKUP($D$9,DATOS!$C1:$FR$155,24,FALSE)</f>
        <v>N/A</v>
      </c>
      <c r="L20" s="219"/>
      <c r="M20" s="219"/>
      <c r="N20" s="150"/>
      <c r="O20" s="182" t="s">
        <v>58</v>
      </c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4"/>
    </row>
    <row r="21" spans="1:27" x14ac:dyDescent="0.2">
      <c r="A21" s="218"/>
      <c r="B21" s="218"/>
      <c r="C21" s="225"/>
      <c r="D21" s="226"/>
      <c r="E21" s="228"/>
      <c r="F21" s="149" t="s">
        <v>19</v>
      </c>
      <c r="G21" s="148" t="str">
        <f>HLOOKUP($D$9,DATOS!$C1:$FR$155,13,FALSE)</f>
        <v>X</v>
      </c>
      <c r="H21" s="149" t="s">
        <v>20</v>
      </c>
      <c r="I21" s="148" t="str">
        <f>HLOOKUP($D$9,DATOS!$C1:$FR$155,14,FALSE)</f>
        <v>N/A</v>
      </c>
      <c r="J21" s="149" t="s">
        <v>27</v>
      </c>
      <c r="K21" s="219" t="str">
        <f>HLOOKUP($D$9,DATOS!$C1:$FR$155,25,FALSE)</f>
        <v>N/A</v>
      </c>
      <c r="L21" s="219"/>
      <c r="M21" s="219"/>
      <c r="N21" s="150"/>
      <c r="O21" s="185">
        <f>HLOOKUP($D$9,DATOS!$C1:$FR$155,116,FALSE)</f>
        <v>0</v>
      </c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7"/>
    </row>
    <row r="22" spans="1:27" x14ac:dyDescent="0.2">
      <c r="A22" s="218" t="s">
        <v>12</v>
      </c>
      <c r="B22" s="218"/>
      <c r="C22" s="219" t="str">
        <f>HLOOKUP($D$9,DATOS!$C1:$FR$155,15,FALSE)</f>
        <v>N/A</v>
      </c>
      <c r="D22" s="219"/>
      <c r="E22" s="219"/>
      <c r="F22" s="219"/>
      <c r="G22" s="219"/>
      <c r="H22" s="219"/>
      <c r="I22" s="219"/>
      <c r="J22" s="149" t="s">
        <v>28</v>
      </c>
      <c r="K22" s="148" t="str">
        <f>HLOOKUP($D$9,DATOS!$C1:$FR$155,26,FALSE)</f>
        <v>N/A</v>
      </c>
      <c r="L22" s="149" t="s">
        <v>8</v>
      </c>
      <c r="M22" s="148" t="str">
        <f>HLOOKUP($D$9,DATOS!$C1:$FR$155,27,FALSE)</f>
        <v>N/A</v>
      </c>
      <c r="N22" s="150"/>
      <c r="O22" s="185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7"/>
    </row>
    <row r="23" spans="1:27" x14ac:dyDescent="0.2">
      <c r="A23" s="218" t="s">
        <v>13</v>
      </c>
      <c r="B23" s="218"/>
      <c r="C23" s="219" t="str">
        <f>HLOOKUP($D$9,DATOS!$C1:$FR$155,16,FALSE)</f>
        <v>N/A</v>
      </c>
      <c r="D23" s="219"/>
      <c r="E23" s="219"/>
      <c r="F23" s="219"/>
      <c r="G23" s="219"/>
      <c r="H23" s="219"/>
      <c r="I23" s="219"/>
      <c r="J23" s="149"/>
      <c r="K23" s="220"/>
      <c r="L23" s="220"/>
      <c r="M23" s="220"/>
      <c r="N23" s="30"/>
      <c r="O23" s="185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7"/>
    </row>
    <row r="24" spans="1:27" ht="12" thickBot="1" x14ac:dyDescent="0.25">
      <c r="A24" s="218" t="s">
        <v>14</v>
      </c>
      <c r="B24" s="218"/>
      <c r="C24" s="219" t="str">
        <f>HLOOKUP($D$9,DATOS!$C1:$FR$155,17,FALSE)</f>
        <v>N/A</v>
      </c>
      <c r="D24" s="219"/>
      <c r="E24" s="219"/>
      <c r="F24" s="219"/>
      <c r="G24" s="219"/>
      <c r="H24" s="219"/>
      <c r="I24" s="219"/>
      <c r="J24" s="149"/>
      <c r="K24" s="220"/>
      <c r="L24" s="220"/>
      <c r="M24" s="220"/>
      <c r="N24" s="31"/>
      <c r="O24" s="167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9"/>
    </row>
    <row r="25" spans="1:27" ht="12" thickBot="1" x14ac:dyDescent="0.25">
      <c r="A25" s="218" t="s">
        <v>15</v>
      </c>
      <c r="B25" s="218"/>
      <c r="C25" s="219" t="str">
        <f>HLOOKUP($D$9,DATOS!$C1:$FR$155,18,FALSE)</f>
        <v>LG</v>
      </c>
      <c r="D25" s="219"/>
      <c r="E25" s="219"/>
      <c r="F25" s="219"/>
      <c r="G25" s="219"/>
      <c r="H25" s="219"/>
      <c r="I25" s="219"/>
      <c r="J25" s="149"/>
      <c r="K25" s="220"/>
      <c r="L25" s="220"/>
      <c r="M25" s="220"/>
      <c r="N25" s="32"/>
      <c r="O25" s="15"/>
      <c r="P25" s="15"/>
      <c r="Q25" s="16"/>
      <c r="R25" s="16"/>
      <c r="S25" s="16"/>
      <c r="T25" s="16"/>
      <c r="U25" s="16"/>
      <c r="V25" s="16"/>
      <c r="W25" s="16"/>
      <c r="X25" s="13"/>
      <c r="Y25" s="16"/>
      <c r="Z25" s="16"/>
      <c r="AA25" s="16"/>
    </row>
    <row r="26" spans="1:27" x14ac:dyDescent="0.2">
      <c r="A26" s="218"/>
      <c r="B26" s="218"/>
      <c r="C26" s="219"/>
      <c r="D26" s="219"/>
      <c r="E26" s="219"/>
      <c r="F26" s="219"/>
      <c r="G26" s="219"/>
      <c r="H26" s="219"/>
      <c r="I26" s="219"/>
      <c r="J26" s="149"/>
      <c r="K26" s="220"/>
      <c r="L26" s="220"/>
      <c r="M26" s="220"/>
      <c r="N26" s="33"/>
      <c r="O26" s="206" t="s">
        <v>54</v>
      </c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208"/>
    </row>
    <row r="27" spans="1:27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209" t="s">
        <v>56</v>
      </c>
      <c r="P27" s="191"/>
      <c r="Q27" s="191"/>
      <c r="R27" s="191"/>
      <c r="S27" s="221">
        <f>HLOOKUP($D$9,DATOS!$C1:$FR$155,118,FALSE)</f>
        <v>0</v>
      </c>
      <c r="T27" s="222"/>
      <c r="U27" s="222"/>
      <c r="V27" s="222"/>
      <c r="W27" s="222"/>
      <c r="X27" s="222"/>
      <c r="Y27" s="222"/>
      <c r="Z27" s="222"/>
      <c r="AA27" s="223"/>
    </row>
    <row r="28" spans="1:27" x14ac:dyDescent="0.2">
      <c r="A28" s="10" t="s">
        <v>36</v>
      </c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88" t="s">
        <v>55</v>
      </c>
      <c r="P28" s="189"/>
      <c r="Q28" s="190">
        <f>HLOOKUP($D$9,DATOS!$C1:$FR$155,119,FALSE)</f>
        <v>0</v>
      </c>
      <c r="R28" s="190"/>
      <c r="S28" s="190"/>
      <c r="T28" s="191" t="s">
        <v>57</v>
      </c>
      <c r="U28" s="191"/>
      <c r="V28" s="191"/>
      <c r="W28" s="192">
        <f>HLOOKUP($D$9,DATOS!$C1:$FR$155,120,FALSE)</f>
        <v>0</v>
      </c>
      <c r="X28" s="192"/>
      <c r="Y28" s="192"/>
      <c r="Z28" s="192"/>
      <c r="AA28" s="193"/>
    </row>
    <row r="29" spans="1:27" x14ac:dyDescent="0.2">
      <c r="A29" s="183" t="s">
        <v>87</v>
      </c>
      <c r="B29" s="183"/>
      <c r="C29" s="183"/>
      <c r="D29" s="151" t="s">
        <v>114</v>
      </c>
      <c r="E29" s="183" t="s">
        <v>33</v>
      </c>
      <c r="F29" s="183"/>
      <c r="G29" s="183"/>
      <c r="H29" s="215" t="s">
        <v>34</v>
      </c>
      <c r="I29" s="216"/>
      <c r="J29" s="217"/>
      <c r="K29" s="183" t="s">
        <v>35</v>
      </c>
      <c r="L29" s="183"/>
      <c r="M29" s="151" t="s">
        <v>17</v>
      </c>
      <c r="N29" s="156"/>
      <c r="O29" s="182" t="s">
        <v>58</v>
      </c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4"/>
    </row>
    <row r="30" spans="1:27" x14ac:dyDescent="0.2">
      <c r="A30" s="212" t="str">
        <f>HLOOKUP($D$9,DATOS!$C1:$FR$155,34,FALSE)</f>
        <v>NATHALIE ZURITA</v>
      </c>
      <c r="B30" s="213"/>
      <c r="C30" s="214"/>
      <c r="D30" s="19" t="str">
        <f>HLOOKUP($D$9,DATOS!$C1:$FR$155,35,FALSE)</f>
        <v>SI</v>
      </c>
      <c r="E30" s="212" t="str">
        <f>HLOOKUP($D$9,DATOS!$C1:$FR$155,36,FALSE)</f>
        <v>192.168.33.203</v>
      </c>
      <c r="F30" s="213"/>
      <c r="G30" s="214"/>
      <c r="H30" s="212" t="str">
        <f>HLOOKUP($D$9,DATOS!$C1:$FR$155,37,FALSE)</f>
        <v>E069.954F.758A</v>
      </c>
      <c r="I30" s="213"/>
      <c r="J30" s="214"/>
      <c r="K30" s="212" t="str">
        <f>HLOOKUP($D$9,DATOS!$C1:$FR$155,38,FALSE)</f>
        <v>INTEL HD</v>
      </c>
      <c r="L30" s="214"/>
      <c r="M30" s="4" t="str">
        <f>HLOOKUP($D$9,DATOS!$C1:$FR$155,39,FALSE)</f>
        <v>GIGABIT</v>
      </c>
      <c r="N30" s="34"/>
      <c r="O30" s="185">
        <f>HLOOKUP($D$9,DATOS!$C1:$FR$155,121,FALSE)</f>
        <v>0</v>
      </c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7"/>
    </row>
    <row r="31" spans="1:27" x14ac:dyDescent="0.2">
      <c r="A31" s="212" t="str">
        <f>HLOOKUP($D$9,DATOS!$C1:$FR$155,40,FALSE)</f>
        <v>N/A</v>
      </c>
      <c r="B31" s="213"/>
      <c r="C31" s="214"/>
      <c r="D31" s="19" t="str">
        <f>HLOOKUP($D$9,DATOS!$C1:$FR$155,41,FALSE)</f>
        <v>N/A</v>
      </c>
      <c r="E31" s="212" t="str">
        <f>HLOOKUP($D$9,DATOS!$C1:$FR$155,42,FALSE)</f>
        <v>N/A</v>
      </c>
      <c r="F31" s="213"/>
      <c r="G31" s="214"/>
      <c r="H31" s="212" t="str">
        <f>HLOOKUP($D$9,DATOS!$C1:$FR$155,43,FALSE)</f>
        <v>N/A</v>
      </c>
      <c r="I31" s="213"/>
      <c r="J31" s="214"/>
      <c r="K31" s="212" t="str">
        <f>HLOOKUP($D$9,DATOS!$C1:$FR$155,44,FALSE)</f>
        <v>N/A</v>
      </c>
      <c r="L31" s="214"/>
      <c r="M31" s="4" t="str">
        <f>HLOOKUP($D$9,DATOS!$C1:$FR$155,45,FALSE)</f>
        <v>N/A</v>
      </c>
      <c r="N31" s="34"/>
      <c r="O31" s="185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7"/>
    </row>
    <row r="32" spans="1:27" x14ac:dyDescent="0.2">
      <c r="A32" s="212" t="str">
        <f>HLOOKUP($D$9,DATOS!$C1:$FR$155,46,FALSE)</f>
        <v>N/A</v>
      </c>
      <c r="B32" s="213"/>
      <c r="C32" s="214"/>
      <c r="D32" s="19" t="str">
        <f>HLOOKUP($D$9,DATOS!$C1:$FR$155,47,FALSE)</f>
        <v>N/A</v>
      </c>
      <c r="E32" s="212" t="str">
        <f>HLOOKUP($D$9,DATOS!$C1:$FR$155,48,FALSE)</f>
        <v>N/A</v>
      </c>
      <c r="F32" s="213"/>
      <c r="G32" s="214"/>
      <c r="H32" s="212" t="str">
        <f>HLOOKUP($D$9,DATOS!$C1:$FR$155,49,FALSE)</f>
        <v>N/A</v>
      </c>
      <c r="I32" s="213"/>
      <c r="J32" s="214"/>
      <c r="K32" s="212" t="str">
        <f>HLOOKUP($D$9,DATOS!$C1:$FR$155,50,FALSE)</f>
        <v>N/A</v>
      </c>
      <c r="L32" s="214"/>
      <c r="M32" s="4" t="str">
        <f>HLOOKUP($D$9,DATOS!$C1:$FR$155,51,FALSE)</f>
        <v>N/A</v>
      </c>
      <c r="N32" s="34"/>
      <c r="O32" s="185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7"/>
    </row>
    <row r="33" spans="1:27" ht="12" thickBot="1" x14ac:dyDescent="0.25">
      <c r="A33" s="212"/>
      <c r="B33" s="213"/>
      <c r="C33" s="214"/>
      <c r="D33" s="19"/>
      <c r="E33" s="212"/>
      <c r="F33" s="213"/>
      <c r="G33" s="214"/>
      <c r="H33" s="212"/>
      <c r="I33" s="213"/>
      <c r="J33" s="214"/>
      <c r="K33" s="212"/>
      <c r="L33" s="214"/>
      <c r="M33" s="4"/>
      <c r="N33" s="35"/>
      <c r="O33" s="167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9"/>
    </row>
    <row r="34" spans="1:27" ht="12" thickBot="1" x14ac:dyDescent="0.25">
      <c r="A34" s="212"/>
      <c r="B34" s="213"/>
      <c r="C34" s="214"/>
      <c r="D34" s="19"/>
      <c r="E34" s="212"/>
      <c r="F34" s="213"/>
      <c r="G34" s="214"/>
      <c r="H34" s="212"/>
      <c r="I34" s="213"/>
      <c r="J34" s="214"/>
      <c r="K34" s="212"/>
      <c r="L34" s="214"/>
      <c r="M34" s="4"/>
      <c r="N34" s="36"/>
      <c r="O34" s="16"/>
      <c r="P34" s="16"/>
      <c r="Q34" s="16"/>
      <c r="R34" s="13"/>
      <c r="S34" s="16"/>
      <c r="T34" s="16"/>
      <c r="U34" s="16"/>
      <c r="V34" s="16"/>
      <c r="W34" s="16"/>
      <c r="X34" s="16"/>
      <c r="Y34" s="16"/>
      <c r="Z34" s="16"/>
      <c r="AA34" s="13"/>
    </row>
    <row r="35" spans="1:27" x14ac:dyDescent="0.2">
      <c r="A35" s="212"/>
      <c r="B35" s="213"/>
      <c r="C35" s="214"/>
      <c r="D35" s="19"/>
      <c r="E35" s="212"/>
      <c r="F35" s="213"/>
      <c r="G35" s="214"/>
      <c r="H35" s="212"/>
      <c r="I35" s="213"/>
      <c r="J35" s="214"/>
      <c r="K35" s="212"/>
      <c r="L35" s="214"/>
      <c r="M35" s="4"/>
      <c r="N35" s="37"/>
      <c r="O35" s="206" t="s">
        <v>54</v>
      </c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8"/>
    </row>
    <row r="36" spans="1:27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209" t="s">
        <v>56</v>
      </c>
      <c r="P36" s="191"/>
      <c r="Q36" s="191"/>
      <c r="R36" s="191"/>
      <c r="S36" s="210" t="str">
        <f>HLOOKUP($D$9,DATOS!$C1:$FR$155,123,FALSE)</f>
        <v>Preventivo</v>
      </c>
      <c r="T36" s="210"/>
      <c r="U36" s="210"/>
      <c r="V36" s="210"/>
      <c r="W36" s="210"/>
      <c r="X36" s="210"/>
      <c r="Y36" s="210"/>
      <c r="Z36" s="210"/>
      <c r="AA36" s="211"/>
    </row>
    <row r="37" spans="1:27" x14ac:dyDescent="0.2">
      <c r="A37" s="10" t="s">
        <v>37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88" t="s">
        <v>55</v>
      </c>
      <c r="P37" s="189"/>
      <c r="Q37" s="190" t="str">
        <f>HLOOKUP($D$9,DATOS!$C1:$FR$155,124,FALSE)</f>
        <v>28/08/2016</v>
      </c>
      <c r="R37" s="190"/>
      <c r="S37" s="190"/>
      <c r="T37" s="191" t="s">
        <v>57</v>
      </c>
      <c r="U37" s="191"/>
      <c r="V37" s="191"/>
      <c r="W37" s="192" t="str">
        <f>HLOOKUP($D$9,DATOS!$C1:$FR$155,125,FALSE)</f>
        <v>Silvia Chasiluisa</v>
      </c>
      <c r="X37" s="192"/>
      <c r="Y37" s="192"/>
      <c r="Z37" s="192"/>
      <c r="AA37" s="193"/>
    </row>
    <row r="38" spans="1:27" x14ac:dyDescent="0.2">
      <c r="A38" s="151" t="s">
        <v>41</v>
      </c>
      <c r="B38" s="183" t="s">
        <v>38</v>
      </c>
      <c r="C38" s="183"/>
      <c r="D38" s="183"/>
      <c r="E38" s="183"/>
      <c r="F38" s="183" t="s">
        <v>39</v>
      </c>
      <c r="G38" s="183"/>
      <c r="H38" s="183"/>
      <c r="I38" s="183"/>
      <c r="J38" s="183" t="s">
        <v>40</v>
      </c>
      <c r="K38" s="183"/>
      <c r="L38" s="183"/>
      <c r="M38" s="183"/>
      <c r="N38" s="156"/>
      <c r="O38" s="182" t="s">
        <v>58</v>
      </c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4"/>
    </row>
    <row r="39" spans="1:27" x14ac:dyDescent="0.2">
      <c r="A39" s="153">
        <v>1</v>
      </c>
      <c r="B39" s="202" t="str">
        <f>HLOOKUP($D$9,DATOS!$C$1:$FR$155,53,FALSE)</f>
        <v>Windows 7 Professional OEM Inglés 32Bit</v>
      </c>
      <c r="C39" s="203"/>
      <c r="D39" s="203"/>
      <c r="E39" s="204"/>
      <c r="F39" s="202" t="str">
        <f>HLOOKUP($D$9,DATOS!$C$1:$FR$155,54,FALSE)</f>
        <v>6.1</v>
      </c>
      <c r="G39" s="203"/>
      <c r="H39" s="203"/>
      <c r="I39" s="204"/>
      <c r="J39" s="205" t="str">
        <f>HLOOKUP($D$9,DATOS!$C$1:$FR$155,55,FALSE)</f>
        <v>N/A</v>
      </c>
      <c r="K39" s="205"/>
      <c r="L39" s="205"/>
      <c r="M39" s="205"/>
      <c r="N39" s="152"/>
      <c r="O39" s="185">
        <f>HLOOKUP($D$9,DATOS!$C1:$FR$155,126,FALSE)</f>
        <v>0</v>
      </c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7"/>
    </row>
    <row r="40" spans="1:27" x14ac:dyDescent="0.2">
      <c r="A40" s="153">
        <v>2</v>
      </c>
      <c r="B40" s="202" t="str">
        <f>HLOOKUP($D$9,DATOS!$C$1:$FR$155,56,FALSE)</f>
        <v>MICROSOFT OFFICE</v>
      </c>
      <c r="C40" s="203"/>
      <c r="D40" s="203"/>
      <c r="E40" s="204"/>
      <c r="F40" s="202" t="str">
        <f>HLOOKUP($D$9,DATOS!$C$1:$FR$155,57,FALSE)</f>
        <v>2010</v>
      </c>
      <c r="G40" s="203"/>
      <c r="H40" s="203"/>
      <c r="I40" s="204"/>
      <c r="J40" s="205" t="str">
        <f>HLOOKUP($D$9,DATOS!$C$1:$FR$155,58,FALSE)</f>
        <v>N/A</v>
      </c>
      <c r="K40" s="205"/>
      <c r="L40" s="205"/>
      <c r="M40" s="205"/>
      <c r="N40" s="152"/>
      <c r="O40" s="185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7"/>
    </row>
    <row r="41" spans="1:27" x14ac:dyDescent="0.2">
      <c r="A41" s="153">
        <v>3</v>
      </c>
      <c r="B41" s="202" t="str">
        <f>HLOOKUP($D$9,DATOS!$C$1:$FR$155,59,FALSE)</f>
        <v>ENPS</v>
      </c>
      <c r="C41" s="203"/>
      <c r="D41" s="203"/>
      <c r="E41" s="204"/>
      <c r="F41" s="202" t="str">
        <f>HLOOKUP($D$9,DATOS!$C$1:$FR$155,60,FALSE)</f>
        <v>6.1</v>
      </c>
      <c r="G41" s="203"/>
      <c r="H41" s="203"/>
      <c r="I41" s="204"/>
      <c r="J41" s="205" t="str">
        <f>HLOOKUP($D$9,DATOS!$C$1:$FR$155,61,FALSE)</f>
        <v>N/A</v>
      </c>
      <c r="K41" s="205"/>
      <c r="L41" s="205"/>
      <c r="M41" s="205"/>
      <c r="N41" s="152"/>
      <c r="O41" s="185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7"/>
    </row>
    <row r="42" spans="1:27" ht="12" thickBot="1" x14ac:dyDescent="0.25">
      <c r="A42" s="153">
        <v>4</v>
      </c>
      <c r="B42" s="202" t="str">
        <f>HLOOKUP($D$9,DATOS!$C$1:$FR$155,62,FALSE)</f>
        <v>ANTIVIRUS ESET SMART SECURITY</v>
      </c>
      <c r="C42" s="203"/>
      <c r="D42" s="203"/>
      <c r="E42" s="204"/>
      <c r="F42" s="202" t="str">
        <f>HLOOKUP($D$9,DATOS!$C$1:$FR$155,63,FALSE)</f>
        <v>9</v>
      </c>
      <c r="G42" s="203"/>
      <c r="H42" s="203"/>
      <c r="I42" s="204"/>
      <c r="J42" s="205" t="str">
        <f>HLOOKUP($D$9,DATOS!$C$1:$FR$155,64,FALSE)</f>
        <v>N/A</v>
      </c>
      <c r="K42" s="205"/>
      <c r="L42" s="205"/>
      <c r="M42" s="205"/>
      <c r="N42" s="38"/>
      <c r="O42" s="167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9"/>
    </row>
    <row r="43" spans="1:27" ht="12" thickBot="1" x14ac:dyDescent="0.25">
      <c r="A43" s="153">
        <v>5</v>
      </c>
      <c r="B43" s="202" t="str">
        <f>HLOOKUP($D$9,DATOS!$C$1:$FR$155,65,FALSE)</f>
        <v>N/A</v>
      </c>
      <c r="C43" s="203"/>
      <c r="D43" s="203"/>
      <c r="E43" s="204"/>
      <c r="F43" s="202" t="str">
        <f>HLOOKUP($D$9,DATOS!$C$1:$FR$155,66,FALSE)</f>
        <v>N/A</v>
      </c>
      <c r="G43" s="203"/>
      <c r="H43" s="203"/>
      <c r="I43" s="204"/>
      <c r="J43" s="205" t="str">
        <f>HLOOKUP($D$9,DATOS!$C$1:$FR$155,67,FALSE)</f>
        <v>N/A</v>
      </c>
      <c r="K43" s="205"/>
      <c r="L43" s="205"/>
      <c r="M43" s="205"/>
      <c r="N43" s="39"/>
      <c r="O43" s="14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x14ac:dyDescent="0.2">
      <c r="A44" s="153">
        <v>6</v>
      </c>
      <c r="B44" s="202" t="str">
        <f>HLOOKUP($D$9,DATOS!$C$1:$FR$155,68,FALSE)</f>
        <v>N/A</v>
      </c>
      <c r="C44" s="203"/>
      <c r="D44" s="203"/>
      <c r="E44" s="204"/>
      <c r="F44" s="202" t="str">
        <f>HLOOKUP($D$9,DATOS!$C$1:$FR$155,69,FALSE)</f>
        <v>N/A</v>
      </c>
      <c r="G44" s="203"/>
      <c r="H44" s="203"/>
      <c r="I44" s="204"/>
      <c r="J44" s="205" t="str">
        <f>HLOOKUP($D$9,DATOS!$C$1:$FR$155,70,FALSE)</f>
        <v>N/A</v>
      </c>
      <c r="K44" s="205"/>
      <c r="L44" s="205"/>
      <c r="M44" s="205"/>
      <c r="N44" s="40"/>
      <c r="O44" s="206" t="s">
        <v>54</v>
      </c>
      <c r="P44" s="207"/>
      <c r="Q44" s="207"/>
      <c r="R44" s="207"/>
      <c r="S44" s="207"/>
      <c r="T44" s="207"/>
      <c r="U44" s="207"/>
      <c r="V44" s="207"/>
      <c r="W44" s="207"/>
      <c r="X44" s="207"/>
      <c r="Y44" s="207"/>
      <c r="Z44" s="207"/>
      <c r="AA44" s="208"/>
    </row>
    <row r="45" spans="1:27" x14ac:dyDescent="0.2">
      <c r="A45" s="153">
        <v>7</v>
      </c>
      <c r="B45" s="202" t="str">
        <f>HLOOKUP($D$9,DATOS!$C$1:$FR$155,71,FALSE)</f>
        <v>N/A</v>
      </c>
      <c r="C45" s="203"/>
      <c r="D45" s="203"/>
      <c r="E45" s="204"/>
      <c r="F45" s="202" t="str">
        <f>HLOOKUP($D$9,DATOS!$C$1:$FR$155,72,FALSE)</f>
        <v>N/A</v>
      </c>
      <c r="G45" s="203"/>
      <c r="H45" s="203"/>
      <c r="I45" s="204"/>
      <c r="J45" s="205" t="str">
        <f>HLOOKUP($D$9,DATOS!$C$1:$FR$155,73,FALSE)</f>
        <v>N/A</v>
      </c>
      <c r="K45" s="205"/>
      <c r="L45" s="205"/>
      <c r="M45" s="205"/>
      <c r="N45" s="152"/>
      <c r="O45" s="209" t="s">
        <v>56</v>
      </c>
      <c r="P45" s="191"/>
      <c r="Q45" s="191"/>
      <c r="R45" s="191"/>
      <c r="S45" s="210">
        <f>HLOOKUP($D$9,DATOS!$C1:$FR$155,128,FALSE)</f>
        <v>0</v>
      </c>
      <c r="T45" s="210"/>
      <c r="U45" s="210"/>
      <c r="V45" s="210"/>
      <c r="W45" s="210"/>
      <c r="X45" s="210"/>
      <c r="Y45" s="210"/>
      <c r="Z45" s="210"/>
      <c r="AA45" s="211"/>
    </row>
    <row r="46" spans="1:27" x14ac:dyDescent="0.2">
      <c r="A46" s="153">
        <v>8</v>
      </c>
      <c r="B46" s="202" t="str">
        <f>HLOOKUP($D$9,DATOS!$C$1:$FR$155,74,FALSE)</f>
        <v>N/A</v>
      </c>
      <c r="C46" s="203"/>
      <c r="D46" s="203"/>
      <c r="E46" s="204"/>
      <c r="F46" s="202" t="str">
        <f>HLOOKUP($D$9,DATOS!$C$1:$FR$155,75,FALSE)</f>
        <v>N/A</v>
      </c>
      <c r="G46" s="203"/>
      <c r="H46" s="203"/>
      <c r="I46" s="204"/>
      <c r="J46" s="205" t="str">
        <f>HLOOKUP($D$9,DATOS!$C$1:$FR$155,76,FALSE)</f>
        <v>N/A</v>
      </c>
      <c r="K46" s="205"/>
      <c r="L46" s="205"/>
      <c r="M46" s="205"/>
      <c r="N46" s="152"/>
      <c r="O46" s="188" t="s">
        <v>55</v>
      </c>
      <c r="P46" s="189"/>
      <c r="Q46" s="190">
        <f>HLOOKUP($D$9,DATOS!$C1:$FR$155,129,FALSE)</f>
        <v>0</v>
      </c>
      <c r="R46" s="190"/>
      <c r="S46" s="190"/>
      <c r="T46" s="191" t="s">
        <v>57</v>
      </c>
      <c r="U46" s="191"/>
      <c r="V46" s="191"/>
      <c r="W46" s="192">
        <f>HLOOKUP($D$9,DATOS!$C1:$FR$155,130,FALSE)</f>
        <v>0</v>
      </c>
      <c r="X46" s="192"/>
      <c r="Y46" s="192"/>
      <c r="Z46" s="192"/>
      <c r="AA46" s="193"/>
    </row>
    <row r="47" spans="1:27" x14ac:dyDescent="0.2">
      <c r="A47" s="153">
        <v>9</v>
      </c>
      <c r="B47" s="202" t="str">
        <f>HLOOKUP($D$9,DATOS!$C$1:$FR$155,77,FALSE)</f>
        <v>N/A</v>
      </c>
      <c r="C47" s="203"/>
      <c r="D47" s="203"/>
      <c r="E47" s="204"/>
      <c r="F47" s="202" t="str">
        <f>HLOOKUP($D$9,DATOS!$C$1:$FR$155,78,FALSE)</f>
        <v>N/A</v>
      </c>
      <c r="G47" s="203"/>
      <c r="H47" s="203"/>
      <c r="I47" s="204"/>
      <c r="J47" s="205" t="str">
        <f>HLOOKUP($D$9,DATOS!$C$1:$FR$155,79,FALSE)</f>
        <v>N/A</v>
      </c>
      <c r="K47" s="205"/>
      <c r="L47" s="205"/>
      <c r="M47" s="205"/>
      <c r="N47" s="152"/>
      <c r="O47" s="182" t="s">
        <v>58</v>
      </c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4"/>
    </row>
    <row r="48" spans="1:27" x14ac:dyDescent="0.2">
      <c r="A48" s="153">
        <v>10</v>
      </c>
      <c r="B48" s="202" t="str">
        <f>HLOOKUP($D$9,DATOS!$C$1:$FR$155,80,FALSE)</f>
        <v>N/A</v>
      </c>
      <c r="C48" s="203"/>
      <c r="D48" s="203"/>
      <c r="E48" s="204"/>
      <c r="F48" s="202" t="str">
        <f>HLOOKUP($D$9,DATOS!$C$1:$FR$155,81,FALSE)</f>
        <v>N/A</v>
      </c>
      <c r="G48" s="203"/>
      <c r="H48" s="203"/>
      <c r="I48" s="204"/>
      <c r="J48" s="205" t="str">
        <f>HLOOKUP($D$9,DATOS!$C$1:$FR$155,82,FALSE)</f>
        <v>N/A</v>
      </c>
      <c r="K48" s="205"/>
      <c r="L48" s="205"/>
      <c r="M48" s="205"/>
      <c r="N48" s="152"/>
      <c r="O48" s="185">
        <f>HLOOKUP($D$9,DATOS!$C1:$FR$155,131,FALSE)</f>
        <v>0</v>
      </c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7"/>
    </row>
    <row r="49" spans="1:27" x14ac:dyDescent="0.2">
      <c r="A49" s="153">
        <v>11</v>
      </c>
      <c r="B49" s="202" t="str">
        <f>HLOOKUP($D$9,DATOS!$C$1:$FR$155,83,FALSE)</f>
        <v>N/A</v>
      </c>
      <c r="C49" s="203"/>
      <c r="D49" s="203"/>
      <c r="E49" s="204"/>
      <c r="F49" s="202" t="str">
        <f>HLOOKUP($D$9,DATOS!$C$1:$FR$155,84,FALSE)</f>
        <v>N/A</v>
      </c>
      <c r="G49" s="203"/>
      <c r="H49" s="203"/>
      <c r="I49" s="204"/>
      <c r="J49" s="205" t="str">
        <f>HLOOKUP($D$9,DATOS!$C$1:$FR$155,85,FALSE)</f>
        <v>N/A</v>
      </c>
      <c r="K49" s="205"/>
      <c r="L49" s="205"/>
      <c r="M49" s="205"/>
      <c r="N49" s="152"/>
      <c r="O49" s="185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7"/>
    </row>
    <row r="50" spans="1:27" x14ac:dyDescent="0.2">
      <c r="A50" s="153">
        <v>12</v>
      </c>
      <c r="B50" s="202" t="str">
        <f>HLOOKUP($D$9,DATOS!$C$1:$FR$155,86,FALSE)</f>
        <v>N/A</v>
      </c>
      <c r="C50" s="203"/>
      <c r="D50" s="203"/>
      <c r="E50" s="204"/>
      <c r="F50" s="202" t="str">
        <f>HLOOKUP($D$9,DATOS!$C$1:$FR$155,87,FALSE)</f>
        <v>N/A</v>
      </c>
      <c r="G50" s="203"/>
      <c r="H50" s="203"/>
      <c r="I50" s="204"/>
      <c r="J50" s="205" t="str">
        <f>HLOOKUP($D$9,DATOS!$C$1:$FR$155,88,FALSE)</f>
        <v>N/A</v>
      </c>
      <c r="K50" s="205"/>
      <c r="L50" s="205"/>
      <c r="M50" s="205"/>
      <c r="N50" s="152"/>
      <c r="O50" s="185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7"/>
    </row>
    <row r="51" spans="1:27" ht="12" thickBot="1" x14ac:dyDescent="0.25">
      <c r="A51" s="153">
        <v>13</v>
      </c>
      <c r="B51" s="202" t="str">
        <f>HLOOKUP($D$9,DATOS!$C$1:$FR$155,89,FALSE)</f>
        <v>N/A</v>
      </c>
      <c r="C51" s="203"/>
      <c r="D51" s="203"/>
      <c r="E51" s="204"/>
      <c r="F51" s="202" t="str">
        <f>HLOOKUP($D$9,DATOS!$C$1:$FR$155,90,FALSE)</f>
        <v>N/A</v>
      </c>
      <c r="G51" s="203"/>
      <c r="H51" s="203"/>
      <c r="I51" s="204"/>
      <c r="J51" s="205" t="str">
        <f>HLOOKUP($D$9,DATOS!$C$1:$FR$155,91,FALSE)</f>
        <v>N/A</v>
      </c>
      <c r="K51" s="205"/>
      <c r="L51" s="205"/>
      <c r="M51" s="205"/>
      <c r="N51" s="38"/>
      <c r="O51" s="167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9"/>
    </row>
    <row r="52" spans="1:27" ht="12" thickBot="1" x14ac:dyDescent="0.25">
      <c r="A52" s="153">
        <v>14</v>
      </c>
      <c r="B52" s="202" t="str">
        <f>HLOOKUP($D$9,DATOS!$C$1:$FR$155,92,FALSE)</f>
        <v>N/A</v>
      </c>
      <c r="C52" s="203"/>
      <c r="D52" s="203"/>
      <c r="E52" s="204"/>
      <c r="F52" s="202" t="str">
        <f>HLOOKUP($D$9,DATOS!$C$1:$FR$155,93,FALSE)</f>
        <v>N/A</v>
      </c>
      <c r="G52" s="203"/>
      <c r="H52" s="203"/>
      <c r="I52" s="204"/>
      <c r="J52" s="205" t="str">
        <f>HLOOKUP($D$9,DATOS!$C$1:$FR$155,94,FALSE)</f>
        <v>N/A</v>
      </c>
      <c r="K52" s="205"/>
      <c r="L52" s="205"/>
      <c r="M52" s="205"/>
      <c r="N52" s="39"/>
      <c r="O52" s="14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x14ac:dyDescent="0.2">
      <c r="A53" s="153">
        <v>15</v>
      </c>
      <c r="B53" s="202" t="str">
        <f>HLOOKUP($D$9,DATOS!$C$1:$FR$155,95,FALSE)</f>
        <v>N/A</v>
      </c>
      <c r="C53" s="203"/>
      <c r="D53" s="203"/>
      <c r="E53" s="204"/>
      <c r="F53" s="202" t="str">
        <f>HLOOKUP($D$9,DATOS!$C$1:$FR$155,96,FALSE)</f>
        <v>N/A</v>
      </c>
      <c r="G53" s="203"/>
      <c r="H53" s="203"/>
      <c r="I53" s="204"/>
      <c r="J53" s="205" t="str">
        <f>HLOOKUP($D$9,DATOS!$C$1:$FR$155,97,FALSE)</f>
        <v>N/A</v>
      </c>
      <c r="K53" s="205"/>
      <c r="L53" s="205"/>
      <c r="M53" s="205"/>
      <c r="N53" s="40"/>
      <c r="O53" s="206" t="s">
        <v>54</v>
      </c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207"/>
      <c r="AA53" s="208"/>
    </row>
    <row r="54" spans="1:27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209" t="s">
        <v>56</v>
      </c>
      <c r="P54" s="191"/>
      <c r="Q54" s="191"/>
      <c r="R54" s="191"/>
      <c r="S54" s="210">
        <f>HLOOKUP($D$9,DATOS!$C1:$FR$155,133,FALSE)</f>
        <v>0</v>
      </c>
      <c r="T54" s="210"/>
      <c r="U54" s="210"/>
      <c r="V54" s="210"/>
      <c r="W54" s="210"/>
      <c r="X54" s="210"/>
      <c r="Y54" s="210"/>
      <c r="Z54" s="210"/>
      <c r="AA54" s="211"/>
    </row>
    <row r="55" spans="1:27" x14ac:dyDescent="0.2">
      <c r="A55" s="10" t="s">
        <v>42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88" t="s">
        <v>55</v>
      </c>
      <c r="P55" s="189"/>
      <c r="Q55" s="190">
        <f>HLOOKUP($D$9,DATOS!$C1:$FR$155,134,FALSE)</f>
        <v>0</v>
      </c>
      <c r="R55" s="190"/>
      <c r="S55" s="190"/>
      <c r="T55" s="191" t="s">
        <v>57</v>
      </c>
      <c r="U55" s="191"/>
      <c r="V55" s="191"/>
      <c r="W55" s="192">
        <f>HLOOKUP($D$9,DATOS!$C1:$FR$155,135,FALSE)</f>
        <v>0</v>
      </c>
      <c r="X55" s="192"/>
      <c r="Y55" s="192"/>
      <c r="Z55" s="192"/>
      <c r="AA55" s="193"/>
    </row>
    <row r="56" spans="1:27" x14ac:dyDescent="0.2">
      <c r="A56" s="194" t="s">
        <v>43</v>
      </c>
      <c r="B56" s="195"/>
      <c r="C56" s="196"/>
      <c r="D56" s="194" t="s">
        <v>44</v>
      </c>
      <c r="E56" s="196"/>
      <c r="F56" s="194" t="s">
        <v>45</v>
      </c>
      <c r="G56" s="195"/>
      <c r="H56" s="195"/>
      <c r="I56" s="196"/>
      <c r="J56" s="200" t="s">
        <v>46</v>
      </c>
      <c r="K56" s="194" t="s">
        <v>47</v>
      </c>
      <c r="L56" s="196"/>
      <c r="M56" s="200" t="s">
        <v>46</v>
      </c>
      <c r="N56" s="154"/>
      <c r="O56" s="182" t="s">
        <v>58</v>
      </c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4"/>
    </row>
    <row r="57" spans="1:27" x14ac:dyDescent="0.2">
      <c r="A57" s="197"/>
      <c r="B57" s="198"/>
      <c r="C57" s="199"/>
      <c r="D57" s="197"/>
      <c r="E57" s="199"/>
      <c r="F57" s="197"/>
      <c r="G57" s="198"/>
      <c r="H57" s="198"/>
      <c r="I57" s="199"/>
      <c r="J57" s="201"/>
      <c r="K57" s="197"/>
      <c r="L57" s="199"/>
      <c r="M57" s="201"/>
      <c r="N57" s="155"/>
      <c r="O57" s="185">
        <f>HLOOKUP($D$9,DATOS!$C1:$FR$155,136,FALSE)</f>
        <v>0</v>
      </c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  <c r="AA57" s="187"/>
    </row>
    <row r="58" spans="1:27" x14ac:dyDescent="0.2">
      <c r="A58" s="170" t="str">
        <f>HLOOKUP($D$9,DATOS!$C1:$FR$155,99,FALSE)</f>
        <v>NATHAILE ZURITA</v>
      </c>
      <c r="B58" s="171"/>
      <c r="C58" s="172"/>
      <c r="D58" s="170" t="str">
        <f>HLOOKUP($D$9,DATOS!$C1:$FR$155,100,FALSE)</f>
        <v>REDACTORA DE NOTICIAS</v>
      </c>
      <c r="E58" s="172"/>
      <c r="F58" s="170" t="str">
        <f>HLOOKUP($D$9,DATOS!$C1:$FR$155,101,FALSE)</f>
        <v>N/A</v>
      </c>
      <c r="G58" s="171"/>
      <c r="H58" s="171"/>
      <c r="I58" s="172"/>
      <c r="J58" s="176"/>
      <c r="K58" s="178" t="str">
        <f>HLOOKUP($D$9,DATOS!$C1:$FR$155,102,FALSE)</f>
        <v>N/A</v>
      </c>
      <c r="L58" s="179"/>
      <c r="M58" s="176"/>
      <c r="N58" s="41"/>
      <c r="O58" s="185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7"/>
    </row>
    <row r="59" spans="1:27" x14ac:dyDescent="0.2">
      <c r="A59" s="173"/>
      <c r="B59" s="174"/>
      <c r="C59" s="175"/>
      <c r="D59" s="173"/>
      <c r="E59" s="175"/>
      <c r="F59" s="173"/>
      <c r="G59" s="174"/>
      <c r="H59" s="174"/>
      <c r="I59" s="175"/>
      <c r="J59" s="177"/>
      <c r="K59" s="180"/>
      <c r="L59" s="181"/>
      <c r="M59" s="177"/>
      <c r="N59" s="42"/>
      <c r="O59" s="185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</row>
    <row r="60" spans="1:27" ht="12" thickBot="1" x14ac:dyDescent="0.25">
      <c r="A60" s="170" t="str">
        <f>HLOOKUP($D$9,DATOS!$C1:$FR$155,103,FALSE)</f>
        <v>N/A</v>
      </c>
      <c r="B60" s="171"/>
      <c r="C60" s="172"/>
      <c r="D60" s="170" t="str">
        <f>HLOOKUP($D$9,DATOS!$C1:$FR$155,104,FALSE)</f>
        <v>N/A</v>
      </c>
      <c r="E60" s="172"/>
      <c r="F60" s="170" t="str">
        <f>HLOOKUP($D$9,DATOS!$C1:$FR$155,105,FALSE)</f>
        <v>N/A</v>
      </c>
      <c r="G60" s="171"/>
      <c r="H60" s="171"/>
      <c r="I60" s="172"/>
      <c r="J60" s="176"/>
      <c r="K60" s="178" t="str">
        <f>HLOOKUP($D$9,DATOS!$C1:$FR$155,106,FALSE)</f>
        <v>N/A</v>
      </c>
      <c r="L60" s="179"/>
      <c r="M60" s="176"/>
      <c r="N60" s="41"/>
      <c r="O60" s="167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9"/>
    </row>
    <row r="61" spans="1:27" x14ac:dyDescent="0.2">
      <c r="A61" s="173"/>
      <c r="B61" s="174"/>
      <c r="C61" s="175"/>
      <c r="D61" s="173"/>
      <c r="E61" s="175"/>
      <c r="F61" s="173"/>
      <c r="G61" s="174"/>
      <c r="H61" s="174"/>
      <c r="I61" s="175"/>
      <c r="J61" s="177"/>
      <c r="K61" s="180"/>
      <c r="L61" s="181"/>
      <c r="M61" s="177"/>
      <c r="N61" s="4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7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</sheetData>
  <sheetProtection selectLockedCells="1"/>
  <mergeCells count="226">
    <mergeCell ref="K4:L4"/>
    <mergeCell ref="Y4:Z4"/>
    <mergeCell ref="K6:M6"/>
    <mergeCell ref="K7:M7"/>
    <mergeCell ref="O8:AA8"/>
    <mergeCell ref="D9:L9"/>
    <mergeCell ref="O9:R9"/>
    <mergeCell ref="S9:AA9"/>
    <mergeCell ref="A1:C4"/>
    <mergeCell ref="D1:J4"/>
    <mergeCell ref="K1:L1"/>
    <mergeCell ref="O1:Q4"/>
    <mergeCell ref="R1:X4"/>
    <mergeCell ref="Y1:Z1"/>
    <mergeCell ref="K2:L2"/>
    <mergeCell ref="Y2:Z2"/>
    <mergeCell ref="K3:L3"/>
    <mergeCell ref="Y3:Z3"/>
    <mergeCell ref="O13:AA13"/>
    <mergeCell ref="O14:AA14"/>
    <mergeCell ref="A15:B15"/>
    <mergeCell ref="C15:I15"/>
    <mergeCell ref="K15:M15"/>
    <mergeCell ref="O15:AA15"/>
    <mergeCell ref="W10:AA10"/>
    <mergeCell ref="O11:AA11"/>
    <mergeCell ref="A12:B12"/>
    <mergeCell ref="C12:D12"/>
    <mergeCell ref="F12:I12"/>
    <mergeCell ref="K12:L12"/>
    <mergeCell ref="O12:AA12"/>
    <mergeCell ref="A10:B10"/>
    <mergeCell ref="C10:H11"/>
    <mergeCell ref="I10:M11"/>
    <mergeCell ref="O10:P10"/>
    <mergeCell ref="Q10:S10"/>
    <mergeCell ref="T10:V10"/>
    <mergeCell ref="O17:AA17"/>
    <mergeCell ref="A18:B18"/>
    <mergeCell ref="C18:D18"/>
    <mergeCell ref="F18:I18"/>
    <mergeCell ref="K18:M18"/>
    <mergeCell ref="O18:R18"/>
    <mergeCell ref="S18:AA18"/>
    <mergeCell ref="A16:B16"/>
    <mergeCell ref="C16:I16"/>
    <mergeCell ref="K16:M16"/>
    <mergeCell ref="A17:B17"/>
    <mergeCell ref="C17:I17"/>
    <mergeCell ref="K17:M17"/>
    <mergeCell ref="O21:AA21"/>
    <mergeCell ref="A22:B22"/>
    <mergeCell ref="C22:I22"/>
    <mergeCell ref="O22:AA22"/>
    <mergeCell ref="A23:B23"/>
    <mergeCell ref="C23:I23"/>
    <mergeCell ref="K23:M23"/>
    <mergeCell ref="O23:AA23"/>
    <mergeCell ref="T19:V19"/>
    <mergeCell ref="W19:AA19"/>
    <mergeCell ref="A20:B21"/>
    <mergeCell ref="C20:C21"/>
    <mergeCell ref="D20:D21"/>
    <mergeCell ref="E20:E21"/>
    <mergeCell ref="F20:I20"/>
    <mergeCell ref="K20:M20"/>
    <mergeCell ref="O20:AA20"/>
    <mergeCell ref="K21:M21"/>
    <mergeCell ref="A19:B19"/>
    <mergeCell ref="C19:D19"/>
    <mergeCell ref="F19:I19"/>
    <mergeCell ref="K19:M19"/>
    <mergeCell ref="O19:P19"/>
    <mergeCell ref="Q19:S19"/>
    <mergeCell ref="A26:B26"/>
    <mergeCell ref="C26:I26"/>
    <mergeCell ref="K26:M26"/>
    <mergeCell ref="O26:AA26"/>
    <mergeCell ref="O27:R27"/>
    <mergeCell ref="S27:AA27"/>
    <mergeCell ref="A24:B24"/>
    <mergeCell ref="C24:I24"/>
    <mergeCell ref="K24:M24"/>
    <mergeCell ref="O24:AA24"/>
    <mergeCell ref="A25:B25"/>
    <mergeCell ref="C25:I25"/>
    <mergeCell ref="K25:M25"/>
    <mergeCell ref="O28:P28"/>
    <mergeCell ref="Q28:S28"/>
    <mergeCell ref="T28:V28"/>
    <mergeCell ref="W28:AA28"/>
    <mergeCell ref="A29:C29"/>
    <mergeCell ref="E29:G29"/>
    <mergeCell ref="H29:J29"/>
    <mergeCell ref="K29:L29"/>
    <mergeCell ref="O29:AA29"/>
    <mergeCell ref="O32:AA32"/>
    <mergeCell ref="A33:C33"/>
    <mergeCell ref="E33:G33"/>
    <mergeCell ref="H33:J33"/>
    <mergeCell ref="K33:L33"/>
    <mergeCell ref="O33:AA33"/>
    <mergeCell ref="A30:C30"/>
    <mergeCell ref="E30:G30"/>
    <mergeCell ref="H30:J30"/>
    <mergeCell ref="K30:L30"/>
    <mergeCell ref="O30:AA30"/>
    <mergeCell ref="A31:C31"/>
    <mergeCell ref="E31:G31"/>
    <mergeCell ref="H31:J31"/>
    <mergeCell ref="K31:L31"/>
    <mergeCell ref="O31:AA31"/>
    <mergeCell ref="A34:C34"/>
    <mergeCell ref="E34:G34"/>
    <mergeCell ref="H34:J34"/>
    <mergeCell ref="K34:L34"/>
    <mergeCell ref="A35:C35"/>
    <mergeCell ref="E35:G35"/>
    <mergeCell ref="H35:J35"/>
    <mergeCell ref="K35:L35"/>
    <mergeCell ref="A32:C32"/>
    <mergeCell ref="E32:G32"/>
    <mergeCell ref="H32:J32"/>
    <mergeCell ref="K32:L32"/>
    <mergeCell ref="B38:E38"/>
    <mergeCell ref="F38:I38"/>
    <mergeCell ref="J38:M38"/>
    <mergeCell ref="O38:AA38"/>
    <mergeCell ref="B39:E39"/>
    <mergeCell ref="F39:I39"/>
    <mergeCell ref="J39:M39"/>
    <mergeCell ref="O39:AA39"/>
    <mergeCell ref="O35:AA35"/>
    <mergeCell ref="O36:R36"/>
    <mergeCell ref="S36:AA36"/>
    <mergeCell ref="O37:P37"/>
    <mergeCell ref="Q37:S37"/>
    <mergeCell ref="T37:V37"/>
    <mergeCell ref="W37:AA37"/>
    <mergeCell ref="B42:E42"/>
    <mergeCell ref="F42:I42"/>
    <mergeCell ref="J42:M42"/>
    <mergeCell ref="O42:AA42"/>
    <mergeCell ref="B43:E43"/>
    <mergeCell ref="F43:I43"/>
    <mergeCell ref="J43:M43"/>
    <mergeCell ref="B40:E40"/>
    <mergeCell ref="F40:I40"/>
    <mergeCell ref="J40:M40"/>
    <mergeCell ref="O40:AA40"/>
    <mergeCell ref="B41:E41"/>
    <mergeCell ref="F41:I41"/>
    <mergeCell ref="J41:M41"/>
    <mergeCell ref="O41:AA41"/>
    <mergeCell ref="B44:E44"/>
    <mergeCell ref="F44:I44"/>
    <mergeCell ref="J44:M44"/>
    <mergeCell ref="O44:AA44"/>
    <mergeCell ref="B45:E45"/>
    <mergeCell ref="F45:I45"/>
    <mergeCell ref="J45:M45"/>
    <mergeCell ref="O45:R45"/>
    <mergeCell ref="S45:AA45"/>
    <mergeCell ref="B49:E49"/>
    <mergeCell ref="F49:I49"/>
    <mergeCell ref="J49:M49"/>
    <mergeCell ref="O49:AA49"/>
    <mergeCell ref="B50:E50"/>
    <mergeCell ref="F50:I50"/>
    <mergeCell ref="J50:M50"/>
    <mergeCell ref="O50:AA50"/>
    <mergeCell ref="W46:AA46"/>
    <mergeCell ref="B47:E47"/>
    <mergeCell ref="F47:I47"/>
    <mergeCell ref="J47:M47"/>
    <mergeCell ref="O47:AA47"/>
    <mergeCell ref="B48:E48"/>
    <mergeCell ref="F48:I48"/>
    <mergeCell ref="J48:M48"/>
    <mergeCell ref="O48:AA48"/>
    <mergeCell ref="B46:E46"/>
    <mergeCell ref="F46:I46"/>
    <mergeCell ref="J46:M46"/>
    <mergeCell ref="O46:P46"/>
    <mergeCell ref="Q46:S46"/>
    <mergeCell ref="T46:V46"/>
    <mergeCell ref="B53:E53"/>
    <mergeCell ref="F53:I53"/>
    <mergeCell ref="J53:M53"/>
    <mergeCell ref="O53:AA53"/>
    <mergeCell ref="O54:R54"/>
    <mergeCell ref="S54:AA54"/>
    <mergeCell ref="B51:E51"/>
    <mergeCell ref="F51:I51"/>
    <mergeCell ref="J51:M51"/>
    <mergeCell ref="O51:AA51"/>
    <mergeCell ref="B52:E52"/>
    <mergeCell ref="F52:I52"/>
    <mergeCell ref="J52:M52"/>
    <mergeCell ref="O55:P55"/>
    <mergeCell ref="Q55:S55"/>
    <mergeCell ref="T55:V55"/>
    <mergeCell ref="W55:AA55"/>
    <mergeCell ref="A56:C57"/>
    <mergeCell ref="D56:E57"/>
    <mergeCell ref="F56:I57"/>
    <mergeCell ref="J56:J57"/>
    <mergeCell ref="K56:L57"/>
    <mergeCell ref="M56:M57"/>
    <mergeCell ref="O60:AA60"/>
    <mergeCell ref="A60:C61"/>
    <mergeCell ref="D60:E61"/>
    <mergeCell ref="F60:I61"/>
    <mergeCell ref="J60:J61"/>
    <mergeCell ref="K60:L61"/>
    <mergeCell ref="M60:M61"/>
    <mergeCell ref="O56:AA56"/>
    <mergeCell ref="O57:AA57"/>
    <mergeCell ref="A58:C59"/>
    <mergeCell ref="D58:E59"/>
    <mergeCell ref="F58:I59"/>
    <mergeCell ref="J58:J59"/>
    <mergeCell ref="K58:L59"/>
    <mergeCell ref="M58:M59"/>
    <mergeCell ref="O58:AA58"/>
    <mergeCell ref="O59:AA59"/>
  </mergeCells>
  <phoneticPr fontId="17" type="noConversion"/>
  <pageMargins left="0.32291666666666669" right="0.23622047244094491" top="0.55208333333333337" bottom="0.74803149606299213" header="0.58333333333333337" footer="0.31496062992125984"/>
  <pageSetup paperSize="25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OMBRE INCORRECTO" error="Por favor verifique que el nombre ingresado sea correcto">
          <x14:formula1>
            <xm:f>DATOS!$C$1:$FR$1</xm:f>
          </x14:formula1>
          <xm:sqref>D9</xm:sqref>
        </x14:dataValidation>
      </x14:dataValidations>
    </ex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FR136"/>
  <sheetViews>
    <sheetView tabSelected="1" workbookViewId="0">
      <pane xSplit="2" ySplit="1" topLeftCell="CT95" activePane="bottomRight" state="frozen"/>
      <selection pane="topRight" activeCell="C1" sqref="C1"/>
      <selection pane="bottomLeft" activeCell="A2" sqref="A2"/>
      <selection pane="bottomRight" activeCell="CH123" sqref="CH123:CW126"/>
    </sheetView>
  </sheetViews>
  <sheetFormatPr baseColWidth="10" defaultColWidth="42" defaultRowHeight="15" customHeight="1" outlineLevelRow="1" x14ac:dyDescent="0.25"/>
  <cols>
    <col min="1" max="1" width="10.5" style="58" customWidth="1"/>
    <col min="2" max="2" width="16" style="62" customWidth="1"/>
    <col min="3" max="16384" width="42" style="52"/>
  </cols>
  <sheetData>
    <row r="1" spans="1:174" s="45" customFormat="1" ht="15" customHeight="1" x14ac:dyDescent="0.25">
      <c r="A1" s="53"/>
      <c r="B1" s="59" t="s">
        <v>62</v>
      </c>
      <c r="C1" s="46" t="s">
        <v>376</v>
      </c>
      <c r="D1" s="46" t="s">
        <v>377</v>
      </c>
      <c r="E1" s="46" t="s">
        <v>378</v>
      </c>
      <c r="F1" s="46" t="s">
        <v>417</v>
      </c>
      <c r="G1" s="121"/>
      <c r="H1" s="46" t="s">
        <v>371</v>
      </c>
      <c r="I1" s="46" t="s">
        <v>374</v>
      </c>
      <c r="J1" s="46" t="s">
        <v>366</v>
      </c>
      <c r="K1" s="46" t="s">
        <v>367</v>
      </c>
      <c r="L1" s="46" t="s">
        <v>365</v>
      </c>
      <c r="M1" s="46" t="s">
        <v>368</v>
      </c>
      <c r="N1" s="46"/>
      <c r="O1" s="46" t="s">
        <v>379</v>
      </c>
      <c r="P1" s="46" t="s">
        <v>380</v>
      </c>
      <c r="Q1" s="46" t="s">
        <v>381</v>
      </c>
      <c r="R1" s="46" t="s">
        <v>382</v>
      </c>
      <c r="S1" s="46" t="s">
        <v>383</v>
      </c>
      <c r="T1" s="46" t="s">
        <v>384</v>
      </c>
      <c r="U1" s="46" t="s">
        <v>385</v>
      </c>
      <c r="V1" s="46" t="s">
        <v>386</v>
      </c>
      <c r="W1" s="46" t="s">
        <v>387</v>
      </c>
      <c r="X1" s="46" t="s">
        <v>388</v>
      </c>
      <c r="Y1" s="46" t="s">
        <v>1461</v>
      </c>
      <c r="Z1" s="46" t="s">
        <v>1483</v>
      </c>
      <c r="AA1" s="46" t="s">
        <v>1464</v>
      </c>
      <c r="AB1" s="46" t="s">
        <v>392</v>
      </c>
      <c r="AC1" s="46" t="s">
        <v>393</v>
      </c>
      <c r="AD1" s="46" t="s">
        <v>394</v>
      </c>
      <c r="AE1" s="46" t="s">
        <v>395</v>
      </c>
      <c r="AF1" s="46" t="s">
        <v>396</v>
      </c>
      <c r="AG1" s="46" t="s">
        <v>397</v>
      </c>
      <c r="AH1" s="46" t="s">
        <v>398</v>
      </c>
      <c r="AI1" s="46" t="s">
        <v>399</v>
      </c>
      <c r="AJ1" s="46" t="s">
        <v>400</v>
      </c>
      <c r="AK1" s="46" t="s">
        <v>401</v>
      </c>
      <c r="AL1" s="46" t="s">
        <v>402</v>
      </c>
      <c r="AM1" s="46" t="s">
        <v>1393</v>
      </c>
      <c r="AN1" s="46" t="s">
        <v>1468</v>
      </c>
      <c r="AO1" s="46" t="s">
        <v>403</v>
      </c>
      <c r="AP1" s="46" t="s">
        <v>404</v>
      </c>
      <c r="AQ1" s="46" t="s">
        <v>405</v>
      </c>
      <c r="AR1" s="46" t="s">
        <v>406</v>
      </c>
      <c r="AS1" s="46" t="s">
        <v>407</v>
      </c>
      <c r="AT1" s="46" t="s">
        <v>416</v>
      </c>
      <c r="AU1" s="46" t="s">
        <v>414</v>
      </c>
      <c r="AV1" s="46" t="s">
        <v>415</v>
      </c>
      <c r="AW1" s="46" t="s">
        <v>420</v>
      </c>
      <c r="AX1" s="46" t="s">
        <v>421</v>
      </c>
      <c r="AY1" s="46"/>
      <c r="AZ1" s="46" t="s">
        <v>423</v>
      </c>
      <c r="BA1" s="46" t="s">
        <v>509</v>
      </c>
      <c r="BB1" s="46" t="s">
        <v>425</v>
      </c>
      <c r="BC1" s="46" t="s">
        <v>424</v>
      </c>
      <c r="BD1" s="46" t="s">
        <v>1486</v>
      </c>
      <c r="BE1" s="46" t="s">
        <v>1319</v>
      </c>
      <c r="BF1" s="46" t="s">
        <v>430</v>
      </c>
      <c r="BG1" s="46" t="s">
        <v>427</v>
      </c>
      <c r="BH1" s="46" t="s">
        <v>426</v>
      </c>
      <c r="BI1" s="46" t="s">
        <v>431</v>
      </c>
      <c r="BJ1" s="46" t="s">
        <v>429</v>
      </c>
      <c r="BK1" s="46" t="s">
        <v>439</v>
      </c>
      <c r="BL1" s="46" t="s">
        <v>434</v>
      </c>
      <c r="BM1" s="46" t="s">
        <v>435</v>
      </c>
      <c r="BN1" s="46" t="s">
        <v>433</v>
      </c>
      <c r="BO1" s="46" t="s">
        <v>445</v>
      </c>
      <c r="BP1" s="46" t="s">
        <v>441</v>
      </c>
      <c r="BQ1" s="46" t="s">
        <v>1488</v>
      </c>
      <c r="BR1" s="46" t="s">
        <v>442</v>
      </c>
      <c r="BS1" s="46" t="s">
        <v>449</v>
      </c>
      <c r="BT1" s="46" t="s">
        <v>444</v>
      </c>
      <c r="BU1" s="46" t="s">
        <v>447</v>
      </c>
      <c r="BV1" s="46" t="s">
        <v>448</v>
      </c>
      <c r="BW1" s="46" t="s">
        <v>1498</v>
      </c>
      <c r="BX1" s="46" t="s">
        <v>438</v>
      </c>
      <c r="BY1" s="46" t="s">
        <v>440</v>
      </c>
      <c r="BZ1" s="46" t="s">
        <v>1489</v>
      </c>
      <c r="CA1" s="46" t="s">
        <v>432</v>
      </c>
      <c r="CB1" s="46" t="s">
        <v>437</v>
      </c>
      <c r="CC1" s="46" t="s">
        <v>436</v>
      </c>
      <c r="CD1" s="46" t="s">
        <v>1439</v>
      </c>
      <c r="CE1" s="46" t="s">
        <v>1490</v>
      </c>
      <c r="CF1" s="46" t="s">
        <v>1491</v>
      </c>
      <c r="CG1" s="46"/>
      <c r="CH1" s="46" t="s">
        <v>451</v>
      </c>
      <c r="CI1" s="46" t="s">
        <v>452</v>
      </c>
      <c r="CJ1" s="46" t="s">
        <v>453</v>
      </c>
      <c r="CK1" s="46" t="s">
        <v>454</v>
      </c>
      <c r="CL1" s="46" t="s">
        <v>455</v>
      </c>
      <c r="CM1" s="46" t="s">
        <v>456</v>
      </c>
      <c r="CN1" s="46" t="s">
        <v>457</v>
      </c>
      <c r="CO1" s="46" t="s">
        <v>965</v>
      </c>
      <c r="CP1" s="46" t="s">
        <v>966</v>
      </c>
      <c r="CQ1" s="46" t="s">
        <v>458</v>
      </c>
      <c r="CR1" s="46" t="s">
        <v>459</v>
      </c>
      <c r="CS1" s="46" t="s">
        <v>460</v>
      </c>
      <c r="CT1" s="46" t="s">
        <v>461</v>
      </c>
      <c r="CU1" s="46" t="s">
        <v>199</v>
      </c>
      <c r="CV1" s="46" t="s">
        <v>462</v>
      </c>
      <c r="CW1" s="46" t="s">
        <v>463</v>
      </c>
      <c r="CX1" s="46"/>
      <c r="CY1" s="46" t="s">
        <v>464</v>
      </c>
      <c r="CZ1" s="46" t="s">
        <v>465</v>
      </c>
      <c r="DA1" s="46" t="s">
        <v>466</v>
      </c>
      <c r="DB1" s="46" t="s">
        <v>467</v>
      </c>
      <c r="DC1" s="46"/>
      <c r="DD1" s="46" t="s">
        <v>298</v>
      </c>
      <c r="DE1" s="46" t="s">
        <v>468</v>
      </c>
      <c r="DF1" s="46" t="s">
        <v>469</v>
      </c>
      <c r="DG1" s="46" t="s">
        <v>470</v>
      </c>
      <c r="DH1" s="46" t="s">
        <v>471</v>
      </c>
      <c r="DI1" s="46" t="s">
        <v>472</v>
      </c>
      <c r="DJ1" s="46" t="s">
        <v>473</v>
      </c>
      <c r="DK1" s="46" t="s">
        <v>474</v>
      </c>
      <c r="DL1" s="46" t="s">
        <v>475</v>
      </c>
      <c r="DM1" s="46"/>
      <c r="DN1" s="46" t="s">
        <v>235</v>
      </c>
      <c r="DO1" s="46" t="s">
        <v>476</v>
      </c>
      <c r="DP1" s="46" t="s">
        <v>477</v>
      </c>
      <c r="DQ1" s="46" t="s">
        <v>478</v>
      </c>
      <c r="DR1" s="46" t="s">
        <v>229</v>
      </c>
      <c r="DS1" s="46" t="s">
        <v>239</v>
      </c>
      <c r="DT1" s="46" t="s">
        <v>245</v>
      </c>
      <c r="DU1" s="46" t="s">
        <v>479</v>
      </c>
      <c r="DV1" s="46" t="s">
        <v>480</v>
      </c>
      <c r="DW1" s="46" t="s">
        <v>481</v>
      </c>
      <c r="DX1" s="46" t="s">
        <v>482</v>
      </c>
      <c r="DY1" s="46" t="s">
        <v>483</v>
      </c>
      <c r="DZ1" s="46"/>
      <c r="EA1" s="46" t="s">
        <v>484</v>
      </c>
      <c r="EB1" s="46" t="s">
        <v>485</v>
      </c>
      <c r="EC1" s="46" t="s">
        <v>486</v>
      </c>
      <c r="ED1" s="46" t="s">
        <v>487</v>
      </c>
      <c r="EE1" s="46" t="s">
        <v>487</v>
      </c>
      <c r="EF1" s="46" t="s">
        <v>488</v>
      </c>
      <c r="EG1" s="46" t="s">
        <v>978</v>
      </c>
      <c r="EH1" s="46" t="s">
        <v>979</v>
      </c>
      <c r="EI1" s="46" t="s">
        <v>980</v>
      </c>
      <c r="EJ1" s="46" t="s">
        <v>981</v>
      </c>
      <c r="EK1" s="46" t="s">
        <v>982</v>
      </c>
      <c r="EL1" s="46" t="s">
        <v>983</v>
      </c>
      <c r="EM1" s="46" t="s">
        <v>984</v>
      </c>
      <c r="EN1" s="46" t="s">
        <v>363</v>
      </c>
      <c r="EO1" s="46" t="s">
        <v>361</v>
      </c>
      <c r="EP1" s="46" t="s">
        <v>364</v>
      </c>
      <c r="EQ1" s="46" t="s">
        <v>490</v>
      </c>
      <c r="ER1" s="46"/>
      <c r="ES1" s="46" t="s">
        <v>1478</v>
      </c>
      <c r="ET1" s="46" t="s">
        <v>1477</v>
      </c>
      <c r="EU1" s="46" t="s">
        <v>493</v>
      </c>
      <c r="EV1" s="46"/>
      <c r="EW1" s="46" t="s">
        <v>988</v>
      </c>
      <c r="EX1" s="46" t="s">
        <v>989</v>
      </c>
      <c r="EY1" s="46" t="s">
        <v>1164</v>
      </c>
      <c r="EZ1" s="46"/>
      <c r="FA1" s="46" t="s">
        <v>496</v>
      </c>
      <c r="FB1" s="46"/>
      <c r="FC1" s="46" t="s">
        <v>497</v>
      </c>
      <c r="FD1" s="46" t="s">
        <v>498</v>
      </c>
      <c r="FE1" s="46" t="s">
        <v>499</v>
      </c>
      <c r="FF1" s="46" t="s">
        <v>500</v>
      </c>
      <c r="FG1" s="46" t="s">
        <v>501</v>
      </c>
      <c r="FH1" s="46" t="s">
        <v>502</v>
      </c>
      <c r="FI1" s="46" t="s">
        <v>503</v>
      </c>
      <c r="FJ1" s="46" t="s">
        <v>504</v>
      </c>
      <c r="FK1" s="46" t="s">
        <v>505</v>
      </c>
      <c r="FL1" s="46"/>
      <c r="FM1" s="46" t="s">
        <v>1407</v>
      </c>
      <c r="FN1" s="46" t="s">
        <v>1408</v>
      </c>
      <c r="FO1" s="46" t="s">
        <v>1409</v>
      </c>
      <c r="FP1" s="46" t="s">
        <v>1410</v>
      </c>
      <c r="FQ1" s="46" t="s">
        <v>1411</v>
      </c>
      <c r="FR1" s="46"/>
    </row>
    <row r="2" spans="1:174" s="45" customFormat="1" ht="23.25" customHeight="1" x14ac:dyDescent="0.25">
      <c r="A2" s="265" t="s">
        <v>29</v>
      </c>
      <c r="B2" s="265"/>
      <c r="C2" s="48"/>
      <c r="D2" s="48"/>
      <c r="E2" s="48"/>
      <c r="F2" s="48"/>
      <c r="G2" s="48"/>
      <c r="H2" s="48"/>
      <c r="I2" s="48"/>
      <c r="J2" s="48"/>
      <c r="K2" s="47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7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4"/>
      <c r="FM2" s="44"/>
      <c r="FN2" s="44"/>
      <c r="FO2" s="44"/>
      <c r="FP2" s="44"/>
      <c r="FQ2" s="44"/>
      <c r="FR2" s="49"/>
    </row>
    <row r="3" spans="1:174" s="20" customFormat="1" ht="15" customHeight="1" outlineLevel="1" x14ac:dyDescent="0.25">
      <c r="A3" s="54"/>
      <c r="B3" s="50" t="s">
        <v>38</v>
      </c>
      <c r="C3" s="20" t="s">
        <v>506</v>
      </c>
      <c r="D3" s="20" t="s">
        <v>506</v>
      </c>
      <c r="E3" s="20" t="s">
        <v>506</v>
      </c>
      <c r="F3" s="20" t="s">
        <v>506</v>
      </c>
      <c r="H3" s="20" t="s">
        <v>175</v>
      </c>
      <c r="I3" s="20" t="s">
        <v>175</v>
      </c>
      <c r="J3" s="20" t="s">
        <v>175</v>
      </c>
      <c r="K3" s="20" t="s">
        <v>175</v>
      </c>
      <c r="L3" s="20" t="s">
        <v>175</v>
      </c>
      <c r="M3" s="20" t="s">
        <v>175</v>
      </c>
      <c r="O3" s="20" t="s">
        <v>408</v>
      </c>
      <c r="P3" s="20" t="s">
        <v>408</v>
      </c>
      <c r="Q3" s="20" t="s">
        <v>408</v>
      </c>
      <c r="R3" s="20" t="s">
        <v>408</v>
      </c>
      <c r="S3" s="20" t="s">
        <v>408</v>
      </c>
      <c r="T3" s="20" t="s">
        <v>309</v>
      </c>
      <c r="U3" s="20" t="s">
        <v>309</v>
      </c>
      <c r="V3" s="20" t="s">
        <v>309</v>
      </c>
      <c r="W3" s="20" t="s">
        <v>309</v>
      </c>
      <c r="X3" s="20" t="s">
        <v>309</v>
      </c>
      <c r="Y3" s="20" t="s">
        <v>309</v>
      </c>
      <c r="Z3" s="20" t="s">
        <v>309</v>
      </c>
      <c r="AA3" s="20" t="s">
        <v>409</v>
      </c>
      <c r="AB3" s="20" t="s">
        <v>409</v>
      </c>
      <c r="AC3" s="20" t="s">
        <v>410</v>
      </c>
      <c r="AD3" s="20" t="s">
        <v>410</v>
      </c>
      <c r="AE3" s="20" t="s">
        <v>410</v>
      </c>
      <c r="AF3" s="20" t="s">
        <v>410</v>
      </c>
      <c r="AG3" s="20" t="s">
        <v>410</v>
      </c>
      <c r="AH3" s="20" t="s">
        <v>410</v>
      </c>
      <c r="AI3" s="20" t="s">
        <v>410</v>
      </c>
      <c r="AJ3" s="20" t="s">
        <v>410</v>
      </c>
      <c r="AK3" s="20" t="s">
        <v>410</v>
      </c>
      <c r="AL3" s="20" t="s">
        <v>410</v>
      </c>
      <c r="AM3" s="20" t="s">
        <v>1373</v>
      </c>
      <c r="AN3" s="20" t="s">
        <v>1373</v>
      </c>
      <c r="AO3" s="20" t="s">
        <v>411</v>
      </c>
      <c r="AP3" s="20" t="s">
        <v>411</v>
      </c>
      <c r="AQ3" s="20" t="s">
        <v>411</v>
      </c>
      <c r="AR3" s="20" t="s">
        <v>412</v>
      </c>
      <c r="AS3" s="20" t="s">
        <v>413</v>
      </c>
      <c r="AT3" s="20" t="s">
        <v>413</v>
      </c>
      <c r="AU3" s="20" t="s">
        <v>413</v>
      </c>
      <c r="AV3" s="20" t="s">
        <v>413</v>
      </c>
      <c r="AW3" s="20" t="s">
        <v>419</v>
      </c>
      <c r="AX3" s="20" t="s">
        <v>418</v>
      </c>
      <c r="AZ3" s="20" t="s">
        <v>408</v>
      </c>
      <c r="BA3" s="20" t="s">
        <v>508</v>
      </c>
      <c r="BB3" s="20" t="s">
        <v>408</v>
      </c>
      <c r="BC3" s="20" t="s">
        <v>408</v>
      </c>
      <c r="BD3" s="20" t="s">
        <v>408</v>
      </c>
      <c r="BE3" s="20" t="s">
        <v>408</v>
      </c>
      <c r="BF3" s="20" t="s">
        <v>450</v>
      </c>
      <c r="BG3" s="20" t="s">
        <v>450</v>
      </c>
      <c r="BH3" s="20" t="s">
        <v>450</v>
      </c>
      <c r="BI3" s="20" t="s">
        <v>450</v>
      </c>
      <c r="BJ3" s="20" t="s">
        <v>450</v>
      </c>
      <c r="BK3" s="20" t="s">
        <v>450</v>
      </c>
      <c r="BL3" s="20" t="s">
        <v>450</v>
      </c>
      <c r="BM3" s="20" t="s">
        <v>450</v>
      </c>
      <c r="BN3" s="20" t="s">
        <v>450</v>
      </c>
      <c r="BO3" s="20" t="s">
        <v>450</v>
      </c>
      <c r="BP3" s="20" t="s">
        <v>450</v>
      </c>
      <c r="BQ3" s="20" t="s">
        <v>450</v>
      </c>
      <c r="BR3" s="20" t="s">
        <v>450</v>
      </c>
      <c r="BS3" s="20" t="s">
        <v>450</v>
      </c>
      <c r="BT3" s="20" t="s">
        <v>450</v>
      </c>
      <c r="BU3" s="20" t="s">
        <v>450</v>
      </c>
      <c r="BV3" s="20" t="s">
        <v>450</v>
      </c>
      <c r="BW3" s="20" t="s">
        <v>450</v>
      </c>
      <c r="BX3" s="20" t="s">
        <v>450</v>
      </c>
      <c r="BY3" s="20" t="s">
        <v>450</v>
      </c>
      <c r="BZ3" s="20" t="s">
        <v>450</v>
      </c>
      <c r="CA3" s="20" t="s">
        <v>450</v>
      </c>
      <c r="CB3" s="20" t="s">
        <v>450</v>
      </c>
      <c r="CC3" s="20" t="s">
        <v>450</v>
      </c>
      <c r="CD3" s="20" t="s">
        <v>450</v>
      </c>
      <c r="CE3" s="20" t="s">
        <v>1492</v>
      </c>
      <c r="CF3" s="20" t="s">
        <v>1492</v>
      </c>
      <c r="CH3" s="20" t="s">
        <v>985</v>
      </c>
      <c r="CI3" s="20" t="s">
        <v>985</v>
      </c>
      <c r="CJ3" s="20" t="s">
        <v>985</v>
      </c>
      <c r="CK3" s="20" t="s">
        <v>985</v>
      </c>
      <c r="CL3" s="20" t="s">
        <v>985</v>
      </c>
      <c r="CM3" s="20" t="s">
        <v>985</v>
      </c>
      <c r="CN3" s="20" t="s">
        <v>985</v>
      </c>
      <c r="CO3" s="20" t="s">
        <v>985</v>
      </c>
      <c r="CP3" s="20" t="s">
        <v>985</v>
      </c>
      <c r="CQ3" s="20" t="s">
        <v>985</v>
      </c>
      <c r="CR3" s="20" t="s">
        <v>985</v>
      </c>
      <c r="CS3" s="20" t="s">
        <v>985</v>
      </c>
      <c r="CT3" s="20" t="s">
        <v>985</v>
      </c>
      <c r="CU3" s="20" t="s">
        <v>985</v>
      </c>
      <c r="CV3" s="20" t="s">
        <v>985</v>
      </c>
      <c r="CW3" s="20" t="s">
        <v>985</v>
      </c>
      <c r="CY3" s="20" t="s">
        <v>985</v>
      </c>
      <c r="CZ3" s="20" t="s">
        <v>985</v>
      </c>
      <c r="DA3" s="20" t="s">
        <v>985</v>
      </c>
      <c r="DB3" s="20" t="s">
        <v>985</v>
      </c>
      <c r="DD3" s="20" t="s">
        <v>298</v>
      </c>
      <c r="DE3" s="46" t="s">
        <v>254</v>
      </c>
      <c r="DF3" s="20" t="s">
        <v>288</v>
      </c>
      <c r="DG3" s="20" t="s">
        <v>316</v>
      </c>
      <c r="DH3" s="20" t="s">
        <v>1179</v>
      </c>
      <c r="DI3" s="46" t="s">
        <v>263</v>
      </c>
      <c r="DJ3" s="46" t="s">
        <v>263</v>
      </c>
      <c r="DK3" s="46" t="s">
        <v>474</v>
      </c>
      <c r="DL3" s="20" t="s">
        <v>315</v>
      </c>
      <c r="DN3" s="20" t="s">
        <v>218</v>
      </c>
      <c r="DO3" s="20" t="s">
        <v>218</v>
      </c>
      <c r="DP3" s="20" t="s">
        <v>218</v>
      </c>
      <c r="DQ3" s="20" t="s">
        <v>218</v>
      </c>
      <c r="DR3" s="20" t="s">
        <v>218</v>
      </c>
      <c r="DS3" s="20" t="s">
        <v>218</v>
      </c>
      <c r="DT3" s="20" t="s">
        <v>218</v>
      </c>
      <c r="DU3" s="20" t="s">
        <v>218</v>
      </c>
      <c r="DV3" s="20" t="s">
        <v>218</v>
      </c>
      <c r="DW3" s="20" t="s">
        <v>218</v>
      </c>
      <c r="DX3" s="20" t="s">
        <v>218</v>
      </c>
      <c r="DY3" s="20" t="s">
        <v>218</v>
      </c>
      <c r="EA3" s="20" t="s">
        <v>1145</v>
      </c>
      <c r="EB3" s="20" t="s">
        <v>1151</v>
      </c>
      <c r="EC3" s="20" t="s">
        <v>360</v>
      </c>
      <c r="ED3" s="20" t="s">
        <v>360</v>
      </c>
      <c r="EE3" s="20" t="s">
        <v>208</v>
      </c>
      <c r="EF3" s="20" t="s">
        <v>362</v>
      </c>
      <c r="EG3" s="20" t="s">
        <v>362</v>
      </c>
      <c r="EH3" s="20" t="s">
        <v>208</v>
      </c>
      <c r="EI3" s="20" t="s">
        <v>360</v>
      </c>
      <c r="EJ3" s="20" t="s">
        <v>360</v>
      </c>
      <c r="EK3" s="20" t="s">
        <v>208</v>
      </c>
      <c r="EL3" s="20" t="s">
        <v>362</v>
      </c>
      <c r="EM3" s="20" t="s">
        <v>362</v>
      </c>
      <c r="EN3" s="20" t="s">
        <v>208</v>
      </c>
      <c r="EO3" s="20" t="s">
        <v>1198</v>
      </c>
      <c r="EP3" s="20" t="s">
        <v>1160</v>
      </c>
      <c r="EQ3" s="20" t="s">
        <v>1159</v>
      </c>
      <c r="ES3" s="20" t="s">
        <v>1192</v>
      </c>
      <c r="ET3" s="20" t="s">
        <v>1188</v>
      </c>
      <c r="EU3" s="20" t="s">
        <v>1189</v>
      </c>
      <c r="EW3" s="20" t="s">
        <v>352</v>
      </c>
      <c r="EX3" s="20" t="s">
        <v>985</v>
      </c>
      <c r="EY3" s="20" t="s">
        <v>985</v>
      </c>
      <c r="FA3" s="20" t="s">
        <v>496</v>
      </c>
      <c r="FC3" s="20" t="s">
        <v>985</v>
      </c>
      <c r="FD3" s="20" t="s">
        <v>985</v>
      </c>
      <c r="FE3" s="20" t="s">
        <v>985</v>
      </c>
      <c r="FF3" s="20" t="s">
        <v>985</v>
      </c>
      <c r="FG3" s="20" t="s">
        <v>985</v>
      </c>
      <c r="FH3" s="20" t="s">
        <v>985</v>
      </c>
      <c r="FI3" s="20" t="s">
        <v>985</v>
      </c>
      <c r="FJ3" s="20" t="s">
        <v>985</v>
      </c>
      <c r="FK3" s="20" t="s">
        <v>985</v>
      </c>
      <c r="FM3" s="20" t="s">
        <v>985</v>
      </c>
      <c r="FN3" s="20" t="s">
        <v>985</v>
      </c>
      <c r="FO3" s="20" t="s">
        <v>985</v>
      </c>
      <c r="FP3" s="20" t="s">
        <v>1412</v>
      </c>
      <c r="FQ3" s="20" t="s">
        <v>985</v>
      </c>
    </row>
    <row r="4" spans="1:174" s="20" customFormat="1" ht="15" customHeight="1" outlineLevel="1" x14ac:dyDescent="0.25">
      <c r="A4" s="54"/>
      <c r="B4" s="50" t="s">
        <v>507</v>
      </c>
      <c r="C4" s="20" t="s">
        <v>786</v>
      </c>
      <c r="D4" s="20" t="s">
        <v>787</v>
      </c>
      <c r="E4" s="20" t="s">
        <v>788</v>
      </c>
      <c r="F4" s="20" t="s">
        <v>789</v>
      </c>
      <c r="O4" s="20" t="s">
        <v>921</v>
      </c>
      <c r="P4" s="20" t="s">
        <v>909</v>
      </c>
      <c r="Q4" s="20" t="s">
        <v>914</v>
      </c>
      <c r="R4" s="20" t="s">
        <v>900</v>
      </c>
      <c r="S4" s="20" t="s">
        <v>86</v>
      </c>
      <c r="T4" s="20" t="s">
        <v>1337</v>
      </c>
      <c r="U4" s="20" t="s">
        <v>1345</v>
      </c>
      <c r="V4" s="20" t="s">
        <v>1354</v>
      </c>
      <c r="AJ4" s="20" t="s">
        <v>1357</v>
      </c>
      <c r="AK4" s="20" t="s">
        <v>1277</v>
      </c>
      <c r="AL4" s="20" t="s">
        <v>1364</v>
      </c>
      <c r="AM4" s="20" t="s">
        <v>1374</v>
      </c>
      <c r="AZ4" s="20" t="s">
        <v>116</v>
      </c>
      <c r="BA4" s="20" t="s">
        <v>84</v>
      </c>
      <c r="BB4" s="20" t="s">
        <v>84</v>
      </c>
      <c r="BC4" s="20" t="s">
        <v>84</v>
      </c>
      <c r="BD4" s="20" t="s">
        <v>84</v>
      </c>
      <c r="BE4" s="20" t="s">
        <v>1397</v>
      </c>
      <c r="BF4" s="20" t="s">
        <v>993</v>
      </c>
      <c r="BG4" s="20" t="s">
        <v>1115</v>
      </c>
      <c r="BH4" s="20" t="s">
        <v>1104</v>
      </c>
      <c r="BI4" s="20" t="s">
        <v>1006</v>
      </c>
      <c r="BJ4" s="20" t="s">
        <v>1119</v>
      </c>
      <c r="BK4" s="20" t="s">
        <v>1128</v>
      </c>
      <c r="BL4" s="20" t="s">
        <v>1019</v>
      </c>
      <c r="BM4" s="20" t="s">
        <v>1020</v>
      </c>
      <c r="BN4" s="20" t="s">
        <v>1021</v>
      </c>
      <c r="BO4" s="20" t="s">
        <v>1202</v>
      </c>
      <c r="BP4" s="20" t="s">
        <v>1203</v>
      </c>
      <c r="BQ4" s="20" t="s">
        <v>1204</v>
      </c>
      <c r="BR4" s="20" t="s">
        <v>1205</v>
      </c>
      <c r="BS4" s="20" t="s">
        <v>1206</v>
      </c>
      <c r="BT4" s="20" t="s">
        <v>86</v>
      </c>
      <c r="BU4" s="20" t="s">
        <v>1207</v>
      </c>
      <c r="BV4" s="20" t="s">
        <v>1208</v>
      </c>
      <c r="BW4" s="20" t="s">
        <v>1499</v>
      </c>
      <c r="BX4" s="20" t="s">
        <v>1057</v>
      </c>
      <c r="BY4" s="20" t="s">
        <v>1058</v>
      </c>
      <c r="BZ4" s="20" t="s">
        <v>909</v>
      </c>
      <c r="CA4" s="20" t="s">
        <v>1136</v>
      </c>
      <c r="CB4" s="20" t="s">
        <v>1086</v>
      </c>
      <c r="CC4" s="20" t="s">
        <v>1087</v>
      </c>
      <c r="CD4" s="20" t="s">
        <v>1440</v>
      </c>
      <c r="CE4" s="20" t="s">
        <v>1501</v>
      </c>
      <c r="CF4" s="143" t="s">
        <v>1502</v>
      </c>
      <c r="CH4" s="20" t="s">
        <v>86</v>
      </c>
      <c r="CI4" s="20" t="s">
        <v>86</v>
      </c>
      <c r="CJ4" s="20" t="s">
        <v>264</v>
      </c>
      <c r="DE4" s="20" t="s">
        <v>256</v>
      </c>
      <c r="DG4" s="20" t="s">
        <v>86</v>
      </c>
      <c r="DH4" s="20" t="s">
        <v>86</v>
      </c>
      <c r="DI4" s="20" t="s">
        <v>264</v>
      </c>
      <c r="DJ4" s="20" t="s">
        <v>276</v>
      </c>
      <c r="DK4" s="20" t="s">
        <v>1318</v>
      </c>
      <c r="DL4" s="20" t="s">
        <v>86</v>
      </c>
      <c r="EA4" s="20" t="s">
        <v>1146</v>
      </c>
      <c r="EB4" s="20" t="s">
        <v>1146</v>
      </c>
      <c r="EC4" s="20" t="s">
        <v>86</v>
      </c>
      <c r="ED4" s="20" t="s">
        <v>86</v>
      </c>
      <c r="EE4" s="20" t="s">
        <v>86</v>
      </c>
      <c r="EF4" s="20" t="s">
        <v>86</v>
      </c>
      <c r="EG4" s="20" t="s">
        <v>86</v>
      </c>
      <c r="EH4" s="20" t="s">
        <v>86</v>
      </c>
      <c r="EI4" s="20" t="s">
        <v>86</v>
      </c>
      <c r="EJ4" s="20" t="s">
        <v>86</v>
      </c>
      <c r="EK4" s="20" t="s">
        <v>86</v>
      </c>
      <c r="EL4" s="20" t="s">
        <v>86</v>
      </c>
      <c r="EM4" s="20" t="s">
        <v>86</v>
      </c>
      <c r="EN4" s="20" t="s">
        <v>86</v>
      </c>
      <c r="EO4" s="20" t="s">
        <v>86</v>
      </c>
      <c r="EP4" s="20" t="s">
        <v>1156</v>
      </c>
      <c r="EQ4" s="20" t="s">
        <v>86</v>
      </c>
      <c r="ES4" s="20" t="s">
        <v>1190</v>
      </c>
      <c r="ET4" s="20" t="s">
        <v>1191</v>
      </c>
      <c r="EU4" s="20" t="s">
        <v>1193</v>
      </c>
      <c r="EW4" s="20" t="s">
        <v>86</v>
      </c>
      <c r="EX4" s="20" t="s">
        <v>1057</v>
      </c>
      <c r="EY4" s="20" t="s">
        <v>1057</v>
      </c>
      <c r="FA4" s="20" t="s">
        <v>86</v>
      </c>
    </row>
    <row r="5" spans="1:174" s="20" customFormat="1" ht="15" customHeight="1" outlineLevel="1" x14ac:dyDescent="0.25">
      <c r="A5" s="54"/>
      <c r="B5" s="17" t="s">
        <v>7</v>
      </c>
      <c r="C5" s="20" t="s">
        <v>790</v>
      </c>
      <c r="D5" s="20" t="s">
        <v>166</v>
      </c>
      <c r="E5" s="20" t="s">
        <v>156</v>
      </c>
      <c r="F5" s="20" t="s">
        <v>791</v>
      </c>
      <c r="H5" s="20" t="s">
        <v>166</v>
      </c>
      <c r="I5" s="20" t="s">
        <v>166</v>
      </c>
      <c r="J5" s="20" t="s">
        <v>182</v>
      </c>
      <c r="K5" s="20" t="s">
        <v>156</v>
      </c>
      <c r="L5" s="20" t="s">
        <v>182</v>
      </c>
      <c r="M5" s="20" t="s">
        <v>166</v>
      </c>
      <c r="O5" s="20" t="s">
        <v>156</v>
      </c>
      <c r="P5" s="20" t="s">
        <v>156</v>
      </c>
      <c r="Q5" s="20" t="s">
        <v>156</v>
      </c>
      <c r="R5" s="20" t="s">
        <v>156</v>
      </c>
      <c r="S5" s="20" t="s">
        <v>166</v>
      </c>
      <c r="T5" s="20" t="s">
        <v>1338</v>
      </c>
      <c r="U5" s="20" t="s">
        <v>156</v>
      </c>
      <c r="V5" s="20" t="s">
        <v>1278</v>
      </c>
      <c r="W5" s="20" t="s">
        <v>1278</v>
      </c>
      <c r="X5" s="20" t="s">
        <v>1278</v>
      </c>
      <c r="Y5" s="20" t="s">
        <v>1279</v>
      </c>
      <c r="Z5" s="20" t="s">
        <v>309</v>
      </c>
      <c r="AA5" s="20" t="s">
        <v>156</v>
      </c>
      <c r="AB5" s="20" t="s">
        <v>1278</v>
      </c>
      <c r="AC5" s="20" t="s">
        <v>1280</v>
      </c>
      <c r="AD5" s="20" t="s">
        <v>1278</v>
      </c>
      <c r="AE5" s="20" t="s">
        <v>1278</v>
      </c>
      <c r="AF5" s="20" t="s">
        <v>1278</v>
      </c>
      <c r="AG5" s="20" t="s">
        <v>1278</v>
      </c>
      <c r="AH5" s="20" t="s">
        <v>166</v>
      </c>
      <c r="AI5" s="20" t="s">
        <v>156</v>
      </c>
      <c r="AJ5" s="20" t="s">
        <v>1358</v>
      </c>
      <c r="AK5" s="20" t="s">
        <v>1281</v>
      </c>
      <c r="AL5" s="20" t="s">
        <v>1365</v>
      </c>
      <c r="AM5" s="20" t="s">
        <v>1375</v>
      </c>
      <c r="AN5" s="20" t="s">
        <v>1375</v>
      </c>
      <c r="AO5" s="20" t="s">
        <v>790</v>
      </c>
      <c r="AP5" s="20" t="s">
        <v>166</v>
      </c>
      <c r="AQ5" s="20" t="s">
        <v>156</v>
      </c>
      <c r="AR5" s="20" t="s">
        <v>790</v>
      </c>
      <c r="AS5" s="20" t="s">
        <v>166</v>
      </c>
      <c r="AT5" s="20" t="s">
        <v>156</v>
      </c>
      <c r="AU5" s="20" t="s">
        <v>1144</v>
      </c>
      <c r="AV5" s="20" t="s">
        <v>166</v>
      </c>
      <c r="AW5" s="20" t="s">
        <v>156</v>
      </c>
      <c r="AX5" s="20" t="s">
        <v>1315</v>
      </c>
      <c r="AZ5" s="20" t="s">
        <v>64</v>
      </c>
      <c r="BA5" s="20" t="s">
        <v>64</v>
      </c>
      <c r="BB5" s="20" t="s">
        <v>64</v>
      </c>
      <c r="BC5" s="20" t="s">
        <v>64</v>
      </c>
      <c r="BD5" s="20" t="s">
        <v>64</v>
      </c>
      <c r="BE5" s="20" t="s">
        <v>1398</v>
      </c>
      <c r="BF5" s="20" t="s">
        <v>897</v>
      </c>
      <c r="BG5" s="20" t="s">
        <v>897</v>
      </c>
      <c r="BH5" s="20" t="s">
        <v>897</v>
      </c>
      <c r="BI5" s="20" t="s">
        <v>897</v>
      </c>
      <c r="BJ5" s="20" t="s">
        <v>897</v>
      </c>
      <c r="BK5" s="20" t="s">
        <v>897</v>
      </c>
      <c r="BL5" s="20" t="s">
        <v>897</v>
      </c>
      <c r="BM5" s="20" t="s">
        <v>897</v>
      </c>
      <c r="BN5" s="20" t="s">
        <v>1022</v>
      </c>
      <c r="BO5" s="20" t="s">
        <v>897</v>
      </c>
      <c r="BP5" s="20" t="s">
        <v>897</v>
      </c>
      <c r="BQ5" s="20" t="s">
        <v>897</v>
      </c>
      <c r="BR5" s="20" t="s">
        <v>897</v>
      </c>
      <c r="BS5" s="20" t="s">
        <v>897</v>
      </c>
      <c r="BT5" s="20" t="s">
        <v>897</v>
      </c>
      <c r="BU5" s="20" t="s">
        <v>897</v>
      </c>
      <c r="BV5" s="20" t="s">
        <v>1209</v>
      </c>
      <c r="BW5" s="20" t="s">
        <v>897</v>
      </c>
      <c r="BX5" s="20" t="s">
        <v>897</v>
      </c>
      <c r="BY5" s="20" t="s">
        <v>1013</v>
      </c>
      <c r="BZ5" s="20" t="s">
        <v>897</v>
      </c>
      <c r="CA5" s="20" t="s">
        <v>897</v>
      </c>
      <c r="CB5" s="20" t="s">
        <v>897</v>
      </c>
      <c r="CC5" s="20" t="s">
        <v>1013</v>
      </c>
      <c r="CD5" s="20" t="s">
        <v>143</v>
      </c>
      <c r="CE5" s="20" t="s">
        <v>1013</v>
      </c>
      <c r="CF5" s="20" t="s">
        <v>1013</v>
      </c>
      <c r="CH5" s="20" t="s">
        <v>319</v>
      </c>
      <c r="CI5" s="20" t="s">
        <v>319</v>
      </c>
      <c r="CJ5" s="20" t="s">
        <v>269</v>
      </c>
      <c r="CK5" s="20" t="s">
        <v>70</v>
      </c>
      <c r="CL5" s="20" t="s">
        <v>70</v>
      </c>
      <c r="CM5" s="20" t="s">
        <v>1194</v>
      </c>
      <c r="CN5" s="20" t="s">
        <v>70</v>
      </c>
      <c r="CO5" s="20" t="s">
        <v>143</v>
      </c>
      <c r="CP5" s="20" t="s">
        <v>143</v>
      </c>
      <c r="CQ5" s="20" t="s">
        <v>143</v>
      </c>
      <c r="CR5" s="20" t="s">
        <v>143</v>
      </c>
      <c r="CS5" s="20" t="s">
        <v>143</v>
      </c>
      <c r="CT5" s="20" t="s">
        <v>143</v>
      </c>
      <c r="CU5" s="20" t="s">
        <v>200</v>
      </c>
      <c r="CV5" s="20" t="s">
        <v>143</v>
      </c>
      <c r="CW5" s="20" t="s">
        <v>143</v>
      </c>
      <c r="CY5" s="20" t="s">
        <v>269</v>
      </c>
      <c r="CZ5" s="20" t="s">
        <v>269</v>
      </c>
      <c r="DA5" s="20" t="s">
        <v>269</v>
      </c>
      <c r="DB5" s="20" t="s">
        <v>269</v>
      </c>
      <c r="DD5" s="20" t="s">
        <v>86</v>
      </c>
      <c r="DE5" s="20" t="s">
        <v>255</v>
      </c>
      <c r="DF5" s="20" t="s">
        <v>269</v>
      </c>
      <c r="DG5" s="20" t="s">
        <v>86</v>
      </c>
      <c r="DH5" s="20" t="s">
        <v>299</v>
      </c>
      <c r="DI5" s="20" t="s">
        <v>269</v>
      </c>
      <c r="DJ5" s="20" t="s">
        <v>269</v>
      </c>
      <c r="DK5" s="20" t="s">
        <v>269</v>
      </c>
      <c r="DL5" s="20" t="s">
        <v>299</v>
      </c>
      <c r="DN5" s="20" t="s">
        <v>236</v>
      </c>
      <c r="DO5" s="20" t="s">
        <v>213</v>
      </c>
      <c r="DP5" s="20" t="s">
        <v>213</v>
      </c>
      <c r="DQ5" s="20" t="s">
        <v>213</v>
      </c>
      <c r="DR5" s="20" t="s">
        <v>230</v>
      </c>
      <c r="DS5" s="20" t="s">
        <v>240</v>
      </c>
      <c r="DT5" s="20" t="s">
        <v>240</v>
      </c>
      <c r="DU5" s="20" t="s">
        <v>213</v>
      </c>
      <c r="DV5" s="20" t="s">
        <v>213</v>
      </c>
      <c r="DW5" s="20" t="s">
        <v>213</v>
      </c>
      <c r="DX5" s="20" t="s">
        <v>213</v>
      </c>
      <c r="DY5" s="20" t="s">
        <v>213</v>
      </c>
      <c r="EA5" s="20" t="s">
        <v>1147</v>
      </c>
      <c r="EB5" s="20" t="s">
        <v>1152</v>
      </c>
      <c r="EC5" s="20" t="s">
        <v>86</v>
      </c>
      <c r="ED5" s="20" t="s">
        <v>86</v>
      </c>
      <c r="EE5" s="20" t="s">
        <v>86</v>
      </c>
      <c r="EF5" s="20" t="s">
        <v>86</v>
      </c>
      <c r="EG5" s="20" t="s">
        <v>86</v>
      </c>
      <c r="EH5" s="20" t="s">
        <v>86</v>
      </c>
      <c r="EI5" s="20" t="s">
        <v>86</v>
      </c>
      <c r="EJ5" s="20" t="s">
        <v>86</v>
      </c>
      <c r="EK5" s="20" t="s">
        <v>86</v>
      </c>
      <c r="EL5" s="20" t="s">
        <v>86</v>
      </c>
      <c r="EM5" s="20" t="s">
        <v>86</v>
      </c>
      <c r="EN5" s="20" t="s">
        <v>86</v>
      </c>
      <c r="EO5" s="20" t="s">
        <v>86</v>
      </c>
      <c r="EP5" s="20" t="s">
        <v>1157</v>
      </c>
      <c r="EQ5" s="20" t="s">
        <v>86</v>
      </c>
      <c r="ES5" s="20" t="s">
        <v>182</v>
      </c>
      <c r="ET5" s="20" t="s">
        <v>182</v>
      </c>
      <c r="EW5" s="20" t="s">
        <v>143</v>
      </c>
      <c r="EX5" s="20" t="s">
        <v>897</v>
      </c>
      <c r="EY5" s="20" t="s">
        <v>897</v>
      </c>
      <c r="FA5" s="20" t="s">
        <v>86</v>
      </c>
      <c r="FC5" s="20" t="s">
        <v>312</v>
      </c>
      <c r="FD5" s="20" t="s">
        <v>311</v>
      </c>
      <c r="FE5" s="20" t="s">
        <v>313</v>
      </c>
      <c r="FF5" s="20" t="s">
        <v>314</v>
      </c>
      <c r="FG5" s="20" t="s">
        <v>501</v>
      </c>
      <c r="FH5" s="20" t="s">
        <v>502</v>
      </c>
      <c r="FI5" s="20" t="s">
        <v>310</v>
      </c>
      <c r="FJ5" s="20" t="s">
        <v>310</v>
      </c>
      <c r="FK5" s="20" t="s">
        <v>310</v>
      </c>
      <c r="FM5" s="20" t="s">
        <v>1414</v>
      </c>
      <c r="FN5" s="20" t="s">
        <v>1413</v>
      </c>
      <c r="FO5" s="20" t="s">
        <v>1415</v>
      </c>
      <c r="FP5" s="20" t="s">
        <v>1416</v>
      </c>
      <c r="FQ5" s="20" t="s">
        <v>1417</v>
      </c>
    </row>
    <row r="6" spans="1:174" s="20" customFormat="1" ht="15" customHeight="1" outlineLevel="1" x14ac:dyDescent="0.25">
      <c r="A6" s="54"/>
      <c r="B6" s="17" t="s">
        <v>8</v>
      </c>
      <c r="C6" s="20" t="s">
        <v>792</v>
      </c>
      <c r="D6" s="20" t="s">
        <v>793</v>
      </c>
      <c r="E6" s="20" t="s">
        <v>794</v>
      </c>
      <c r="F6" s="20" t="s">
        <v>795</v>
      </c>
      <c r="H6" s="20" t="s">
        <v>167</v>
      </c>
      <c r="I6" s="20" t="s">
        <v>176</v>
      </c>
      <c r="J6" s="20" t="s">
        <v>183</v>
      </c>
      <c r="K6" s="20" t="s">
        <v>372</v>
      </c>
      <c r="L6" s="20" t="s">
        <v>189</v>
      </c>
      <c r="M6" s="20" t="s">
        <v>167</v>
      </c>
      <c r="O6" s="20" t="s">
        <v>922</v>
      </c>
      <c r="P6" s="20" t="s">
        <v>910</v>
      </c>
      <c r="Q6" s="20" t="s">
        <v>915</v>
      </c>
      <c r="R6" s="20" t="s">
        <v>901</v>
      </c>
      <c r="S6" s="20" t="s">
        <v>927</v>
      </c>
      <c r="T6" s="20" t="s">
        <v>1339</v>
      </c>
      <c r="U6" s="20" t="s">
        <v>1346</v>
      </c>
      <c r="V6" s="20" t="s">
        <v>1282</v>
      </c>
      <c r="W6" s="20" t="s">
        <v>1283</v>
      </c>
      <c r="X6" s="20" t="s">
        <v>1283</v>
      </c>
      <c r="Y6" s="20" t="s">
        <v>1284</v>
      </c>
      <c r="Z6" s="20" t="s">
        <v>1330</v>
      </c>
      <c r="AB6" s="20" t="s">
        <v>1285</v>
      </c>
      <c r="AC6" s="20" t="s">
        <v>1286</v>
      </c>
      <c r="AD6" s="20" t="s">
        <v>1287</v>
      </c>
      <c r="AE6" s="20" t="s">
        <v>1288</v>
      </c>
      <c r="AF6" s="20" t="s">
        <v>1289</v>
      </c>
      <c r="AG6" s="20" t="s">
        <v>1290</v>
      </c>
      <c r="AH6" s="20" t="s">
        <v>167</v>
      </c>
      <c r="AI6" s="20" t="s">
        <v>1291</v>
      </c>
      <c r="AJ6" s="20" t="s">
        <v>1359</v>
      </c>
      <c r="AK6" s="20" t="s">
        <v>1292</v>
      </c>
      <c r="AL6" s="20" t="s">
        <v>1366</v>
      </c>
      <c r="AM6" s="20" t="s">
        <v>1376</v>
      </c>
      <c r="AN6" s="20" t="s">
        <v>1385</v>
      </c>
      <c r="AO6" s="20" t="s">
        <v>792</v>
      </c>
      <c r="AP6" s="20" t="s">
        <v>793</v>
      </c>
      <c r="AQ6" s="20" t="s">
        <v>794</v>
      </c>
      <c r="AR6" s="20" t="s">
        <v>792</v>
      </c>
      <c r="AS6" s="20" t="s">
        <v>793</v>
      </c>
      <c r="AT6" s="20" t="s">
        <v>794</v>
      </c>
      <c r="AU6" s="20" t="s">
        <v>792</v>
      </c>
      <c r="AV6" s="20" t="s">
        <v>793</v>
      </c>
      <c r="AW6" s="20" t="s">
        <v>794</v>
      </c>
      <c r="AX6" s="20" t="s">
        <v>1316</v>
      </c>
      <c r="AZ6" s="46" t="s">
        <v>117</v>
      </c>
      <c r="BA6" s="46" t="s">
        <v>63</v>
      </c>
      <c r="BB6" s="46" t="s">
        <v>63</v>
      </c>
      <c r="BC6" s="46" t="s">
        <v>63</v>
      </c>
      <c r="BD6" s="46" t="s">
        <v>63</v>
      </c>
      <c r="BE6" s="20" t="s">
        <v>1399</v>
      </c>
      <c r="BF6" s="20" t="s">
        <v>86</v>
      </c>
      <c r="BG6" s="20" t="s">
        <v>86</v>
      </c>
      <c r="BH6" s="20" t="s">
        <v>86</v>
      </c>
      <c r="BI6" s="20" t="s">
        <v>86</v>
      </c>
      <c r="BJ6" s="20" t="s">
        <v>86</v>
      </c>
      <c r="BK6" s="20" t="s">
        <v>86</v>
      </c>
      <c r="BL6" s="20" t="s">
        <v>86</v>
      </c>
      <c r="BM6" s="20" t="s">
        <v>86</v>
      </c>
      <c r="BN6" s="20" t="s">
        <v>897</v>
      </c>
      <c r="BO6" s="20" t="s">
        <v>86</v>
      </c>
      <c r="BP6" s="20" t="s">
        <v>86</v>
      </c>
      <c r="BQ6" s="20" t="s">
        <v>86</v>
      </c>
      <c r="BR6" s="20" t="s">
        <v>86</v>
      </c>
      <c r="BS6" s="20" t="s">
        <v>86</v>
      </c>
      <c r="BT6" s="20" t="s">
        <v>86</v>
      </c>
      <c r="BU6" s="20" t="s">
        <v>86</v>
      </c>
      <c r="BV6" s="20" t="s">
        <v>86</v>
      </c>
      <c r="BW6" s="20" t="s">
        <v>86</v>
      </c>
      <c r="BX6" s="20" t="s">
        <v>86</v>
      </c>
      <c r="BY6" s="20" t="s">
        <v>86</v>
      </c>
      <c r="BZ6" s="20" t="s">
        <v>86</v>
      </c>
      <c r="CA6" s="20" t="s">
        <v>86</v>
      </c>
      <c r="CB6" s="20" t="s">
        <v>86</v>
      </c>
      <c r="CC6" s="20" t="s">
        <v>86</v>
      </c>
      <c r="CD6" s="20" t="s">
        <v>86</v>
      </c>
      <c r="CE6" s="20" t="s">
        <v>86</v>
      </c>
      <c r="CF6" s="20" t="s">
        <v>86</v>
      </c>
      <c r="CH6" s="20" t="s">
        <v>320</v>
      </c>
      <c r="CI6" s="20" t="s">
        <v>320</v>
      </c>
      <c r="CJ6" s="20" t="s">
        <v>265</v>
      </c>
      <c r="CK6" s="20" t="s">
        <v>86</v>
      </c>
      <c r="CL6" s="20" t="s">
        <v>86</v>
      </c>
      <c r="CM6" s="20" t="s">
        <v>86</v>
      </c>
      <c r="CN6" s="20" t="s">
        <v>86</v>
      </c>
      <c r="CO6" s="20" t="s">
        <v>207</v>
      </c>
      <c r="CP6" s="20" t="s">
        <v>207</v>
      </c>
      <c r="CQ6" s="20" t="s">
        <v>207</v>
      </c>
      <c r="CR6" s="20" t="s">
        <v>207</v>
      </c>
      <c r="CS6" s="20" t="s">
        <v>207</v>
      </c>
      <c r="CT6" s="20" t="s">
        <v>207</v>
      </c>
      <c r="CU6" s="20" t="s">
        <v>86</v>
      </c>
      <c r="CV6" s="20" t="s">
        <v>204</v>
      </c>
      <c r="CW6" s="20" t="s">
        <v>206</v>
      </c>
      <c r="CY6" s="20" t="s">
        <v>289</v>
      </c>
      <c r="CZ6" s="20" t="s">
        <v>1370</v>
      </c>
      <c r="DA6" s="20" t="s">
        <v>1371</v>
      </c>
      <c r="DB6" s="20" t="s">
        <v>1372</v>
      </c>
      <c r="DD6" s="20" t="s">
        <v>299</v>
      </c>
      <c r="DE6" s="46" t="s">
        <v>257</v>
      </c>
      <c r="DF6" s="20" t="s">
        <v>289</v>
      </c>
      <c r="DG6" s="20" t="s">
        <v>172</v>
      </c>
      <c r="DH6" s="20" t="s">
        <v>266</v>
      </c>
      <c r="DI6" s="20" t="s">
        <v>265</v>
      </c>
      <c r="DJ6" s="20" t="s">
        <v>277</v>
      </c>
      <c r="DK6" s="20" t="s">
        <v>265</v>
      </c>
      <c r="DL6" s="20" t="s">
        <v>86</v>
      </c>
      <c r="DN6" s="20" t="s">
        <v>237</v>
      </c>
      <c r="DO6" s="20" t="s">
        <v>224</v>
      </c>
      <c r="DP6" s="20" t="s">
        <v>224</v>
      </c>
      <c r="DQ6" s="20" t="s">
        <v>224</v>
      </c>
      <c r="DR6" s="20" t="s">
        <v>228</v>
      </c>
      <c r="DS6" s="20" t="s">
        <v>241</v>
      </c>
      <c r="DT6" s="20" t="s">
        <v>246</v>
      </c>
      <c r="DU6" s="20" t="s">
        <v>249</v>
      </c>
      <c r="DV6" s="20" t="s">
        <v>251</v>
      </c>
      <c r="DW6" s="20" t="s">
        <v>253</v>
      </c>
      <c r="DX6" s="20" t="s">
        <v>214</v>
      </c>
      <c r="DY6" s="20" t="s">
        <v>220</v>
      </c>
      <c r="EA6" s="20" t="s">
        <v>1148</v>
      </c>
      <c r="EB6" s="20" t="s">
        <v>1153</v>
      </c>
      <c r="EC6" s="20" t="s">
        <v>86</v>
      </c>
      <c r="ED6" s="20" t="s">
        <v>86</v>
      </c>
      <c r="EE6" s="20" t="s">
        <v>86</v>
      </c>
      <c r="EF6" s="20" t="s">
        <v>86</v>
      </c>
      <c r="EG6" s="20" t="s">
        <v>86</v>
      </c>
      <c r="EH6" s="20" t="s">
        <v>86</v>
      </c>
      <c r="EI6" s="20" t="s">
        <v>86</v>
      </c>
      <c r="EJ6" s="20" t="s">
        <v>86</v>
      </c>
      <c r="EK6" s="20" t="s">
        <v>86</v>
      </c>
      <c r="EL6" s="20" t="s">
        <v>86</v>
      </c>
      <c r="EM6" s="20" t="s">
        <v>86</v>
      </c>
      <c r="EN6" s="20" t="s">
        <v>86</v>
      </c>
      <c r="EO6" s="20" t="s">
        <v>86</v>
      </c>
      <c r="EP6" s="20" t="s">
        <v>1158</v>
      </c>
      <c r="EQ6" s="20" t="s">
        <v>86</v>
      </c>
      <c r="ES6" s="20" t="s">
        <v>189</v>
      </c>
      <c r="ET6" s="20" t="s">
        <v>1201</v>
      </c>
      <c r="EU6" s="20" t="s">
        <v>277</v>
      </c>
      <c r="EX6" s="20" t="s">
        <v>86</v>
      </c>
      <c r="EY6" s="20" t="s">
        <v>86</v>
      </c>
      <c r="FA6" s="20" t="s">
        <v>86</v>
      </c>
      <c r="FC6" s="20" t="s">
        <v>86</v>
      </c>
      <c r="FD6" s="20" t="s">
        <v>86</v>
      </c>
      <c r="FE6" s="20" t="s">
        <v>317</v>
      </c>
      <c r="FF6" s="20" t="s">
        <v>318</v>
      </c>
      <c r="FI6" s="20" t="s">
        <v>86</v>
      </c>
      <c r="FJ6" s="20" t="s">
        <v>86</v>
      </c>
      <c r="FK6" s="20" t="s">
        <v>86</v>
      </c>
    </row>
    <row r="7" spans="1:174" s="143" customFormat="1" ht="15" customHeight="1" outlineLevel="1" x14ac:dyDescent="0.25">
      <c r="A7" s="144"/>
      <c r="B7" s="142" t="s">
        <v>9</v>
      </c>
      <c r="C7" s="143" t="s">
        <v>796</v>
      </c>
      <c r="D7" s="143" t="s">
        <v>797</v>
      </c>
      <c r="E7" s="143" t="s">
        <v>796</v>
      </c>
      <c r="F7" s="143" t="s">
        <v>798</v>
      </c>
      <c r="H7" s="143" t="s">
        <v>177</v>
      </c>
      <c r="I7" s="143" t="s">
        <v>177</v>
      </c>
      <c r="J7" s="143" t="s">
        <v>184</v>
      </c>
      <c r="K7" s="145" t="s">
        <v>157</v>
      </c>
      <c r="L7" s="143" t="s">
        <v>184</v>
      </c>
      <c r="M7" s="143" t="s">
        <v>168</v>
      </c>
      <c r="O7" s="143" t="s">
        <v>796</v>
      </c>
      <c r="P7" s="143" t="s">
        <v>796</v>
      </c>
      <c r="Q7" s="143" t="s">
        <v>916</v>
      </c>
      <c r="R7" s="143" t="s">
        <v>796</v>
      </c>
      <c r="S7" s="143" t="s">
        <v>928</v>
      </c>
      <c r="T7" s="143" t="s">
        <v>1293</v>
      </c>
      <c r="U7" s="143" t="s">
        <v>1293</v>
      </c>
      <c r="V7" s="143" t="s">
        <v>1293</v>
      </c>
      <c r="W7" s="143" t="s">
        <v>1294</v>
      </c>
      <c r="X7" s="143" t="s">
        <v>1294</v>
      </c>
      <c r="Y7" s="143" t="s">
        <v>1295</v>
      </c>
      <c r="Z7" s="143" t="s">
        <v>1331</v>
      </c>
      <c r="AA7" s="143" t="s">
        <v>1296</v>
      </c>
      <c r="AB7" s="143" t="s">
        <v>1296</v>
      </c>
      <c r="AC7" s="143" t="s">
        <v>1298</v>
      </c>
      <c r="AD7" s="143" t="s">
        <v>1297</v>
      </c>
      <c r="AE7" s="143" t="s">
        <v>1298</v>
      </c>
      <c r="AF7" s="143" t="s">
        <v>1299</v>
      </c>
      <c r="AG7" s="143" t="s">
        <v>1300</v>
      </c>
      <c r="AH7" s="143" t="s">
        <v>1300</v>
      </c>
      <c r="AI7" s="143" t="s">
        <v>1300</v>
      </c>
      <c r="AJ7" s="143" t="s">
        <v>1360</v>
      </c>
      <c r="AK7" s="143" t="s">
        <v>1295</v>
      </c>
      <c r="AL7" s="143" t="s">
        <v>1367</v>
      </c>
      <c r="AM7" s="143" t="s">
        <v>1377</v>
      </c>
      <c r="AN7" s="143" t="s">
        <v>1295</v>
      </c>
      <c r="AO7" s="143" t="s">
        <v>796</v>
      </c>
      <c r="AP7" s="143" t="s">
        <v>797</v>
      </c>
      <c r="AQ7" s="143" t="s">
        <v>796</v>
      </c>
      <c r="AR7" s="143" t="s">
        <v>796</v>
      </c>
      <c r="AS7" s="143" t="s">
        <v>797</v>
      </c>
      <c r="AT7" s="143" t="s">
        <v>796</v>
      </c>
      <c r="AU7" s="143" t="s">
        <v>796</v>
      </c>
      <c r="AV7" s="143" t="s">
        <v>797</v>
      </c>
      <c r="AW7" s="143" t="s">
        <v>796</v>
      </c>
      <c r="AX7" s="143" t="s">
        <v>796</v>
      </c>
      <c r="AZ7" s="145" t="s">
        <v>96</v>
      </c>
      <c r="BA7" s="145" t="s">
        <v>96</v>
      </c>
      <c r="BB7" s="145" t="s">
        <v>96</v>
      </c>
      <c r="BC7" s="145" t="s">
        <v>96</v>
      </c>
      <c r="BD7" s="145" t="s">
        <v>96</v>
      </c>
      <c r="BE7" s="143" t="s">
        <v>1400</v>
      </c>
      <c r="BF7" s="143" t="s">
        <v>994</v>
      </c>
      <c r="BG7" s="143" t="s">
        <v>1105</v>
      </c>
      <c r="BH7" s="143" t="s">
        <v>1105</v>
      </c>
      <c r="BI7" s="143" t="s">
        <v>1007</v>
      </c>
      <c r="BJ7" s="143" t="s">
        <v>1120</v>
      </c>
      <c r="BK7" s="143" t="s">
        <v>1129</v>
      </c>
      <c r="BL7" s="143" t="s">
        <v>1023</v>
      </c>
      <c r="BM7" s="143" t="s">
        <v>1024</v>
      </c>
      <c r="BN7" s="143" t="s">
        <v>1025</v>
      </c>
      <c r="BO7" s="143" t="s">
        <v>1210</v>
      </c>
      <c r="BP7" s="143" t="s">
        <v>1211</v>
      </c>
      <c r="BQ7" s="143" t="s">
        <v>1212</v>
      </c>
      <c r="BR7" s="143" t="s">
        <v>1213</v>
      </c>
      <c r="BS7" s="143" t="s">
        <v>1214</v>
      </c>
      <c r="BT7" s="143" t="s">
        <v>1215</v>
      </c>
      <c r="BU7" s="143" t="s">
        <v>1216</v>
      </c>
      <c r="BV7" s="143" t="s">
        <v>1214</v>
      </c>
      <c r="BW7" s="143" t="s">
        <v>1216</v>
      </c>
      <c r="BX7" s="143" t="s">
        <v>1059</v>
      </c>
      <c r="BY7" s="143" t="s">
        <v>1060</v>
      </c>
      <c r="BZ7" s="143" t="s">
        <v>1075</v>
      </c>
      <c r="CA7" s="143" t="s">
        <v>1105</v>
      </c>
      <c r="CB7" s="143" t="s">
        <v>1088</v>
      </c>
      <c r="CC7" s="143" t="s">
        <v>1089</v>
      </c>
      <c r="CD7" s="143" t="s">
        <v>1441</v>
      </c>
      <c r="CE7" s="143" t="s">
        <v>1275</v>
      </c>
      <c r="CF7" s="143" t="s">
        <v>1275</v>
      </c>
      <c r="CH7" s="143" t="s">
        <v>148</v>
      </c>
      <c r="CI7" s="143" t="s">
        <v>148</v>
      </c>
      <c r="CJ7" s="143" t="s">
        <v>266</v>
      </c>
      <c r="CK7" s="145" t="s">
        <v>148</v>
      </c>
      <c r="CL7" s="145" t="s">
        <v>148</v>
      </c>
      <c r="CM7" s="143" t="s">
        <v>86</v>
      </c>
      <c r="CN7" s="145" t="s">
        <v>148</v>
      </c>
      <c r="CO7" s="145" t="s">
        <v>148</v>
      </c>
      <c r="CP7" s="145" t="s">
        <v>148</v>
      </c>
      <c r="CQ7" s="145" t="s">
        <v>148</v>
      </c>
      <c r="CR7" s="145" t="s">
        <v>148</v>
      </c>
      <c r="CS7" s="145" t="s">
        <v>148</v>
      </c>
      <c r="CT7" s="145" t="s">
        <v>148</v>
      </c>
      <c r="CU7" s="143" t="s">
        <v>201</v>
      </c>
      <c r="CV7" s="143" t="s">
        <v>201</v>
      </c>
      <c r="CW7" s="143" t="s">
        <v>201</v>
      </c>
      <c r="CY7" s="143" t="s">
        <v>266</v>
      </c>
      <c r="CZ7" s="143" t="s">
        <v>266</v>
      </c>
      <c r="DA7" s="143" t="s">
        <v>266</v>
      </c>
      <c r="DB7" s="143" t="s">
        <v>266</v>
      </c>
      <c r="DD7" s="143" t="s">
        <v>266</v>
      </c>
      <c r="DE7" s="145" t="s">
        <v>259</v>
      </c>
      <c r="DF7" s="143" t="s">
        <v>266</v>
      </c>
      <c r="DG7" s="143" t="s">
        <v>321</v>
      </c>
      <c r="DH7" s="143" t="s">
        <v>267</v>
      </c>
      <c r="DI7" s="143" t="s">
        <v>266</v>
      </c>
      <c r="DJ7" s="143" t="s">
        <v>266</v>
      </c>
      <c r="DK7" s="143" t="s">
        <v>266</v>
      </c>
      <c r="DL7" s="143" t="s">
        <v>184</v>
      </c>
      <c r="DN7" s="143" t="s">
        <v>231</v>
      </c>
      <c r="DO7" s="143" t="s">
        <v>86</v>
      </c>
      <c r="DP7" s="143" t="s">
        <v>86</v>
      </c>
      <c r="DQ7" s="143" t="s">
        <v>86</v>
      </c>
      <c r="DR7" s="143" t="s">
        <v>231</v>
      </c>
      <c r="DS7" s="143" t="s">
        <v>242</v>
      </c>
      <c r="DT7" s="143" t="s">
        <v>242</v>
      </c>
      <c r="DU7" s="143" t="s">
        <v>86</v>
      </c>
      <c r="DV7" s="143" t="s">
        <v>86</v>
      </c>
      <c r="DW7" s="143" t="s">
        <v>86</v>
      </c>
      <c r="DX7" s="143" t="s">
        <v>86</v>
      </c>
      <c r="DY7" s="143" t="s">
        <v>86</v>
      </c>
      <c r="EA7" s="143" t="s">
        <v>86</v>
      </c>
      <c r="EB7" s="146" t="s">
        <v>1154</v>
      </c>
      <c r="EC7" s="143" t="s">
        <v>86</v>
      </c>
      <c r="ED7" s="143" t="s">
        <v>86</v>
      </c>
      <c r="EE7" s="143" t="s">
        <v>86</v>
      </c>
      <c r="EF7" s="143" t="s">
        <v>86</v>
      </c>
      <c r="EG7" s="143" t="s">
        <v>86</v>
      </c>
      <c r="EH7" s="143" t="s">
        <v>86</v>
      </c>
      <c r="EI7" s="143" t="s">
        <v>86</v>
      </c>
      <c r="EJ7" s="143" t="s">
        <v>86</v>
      </c>
      <c r="EK7" s="143" t="s">
        <v>86</v>
      </c>
      <c r="EL7" s="143" t="s">
        <v>86</v>
      </c>
      <c r="EM7" s="143" t="s">
        <v>86</v>
      </c>
      <c r="EN7" s="143" t="s">
        <v>86</v>
      </c>
      <c r="EO7" s="143" t="s">
        <v>86</v>
      </c>
      <c r="EP7" s="143" t="s">
        <v>86</v>
      </c>
      <c r="EQ7" s="143" t="s">
        <v>86</v>
      </c>
      <c r="ES7" s="143" t="s">
        <v>184</v>
      </c>
      <c r="ET7" s="143" t="s">
        <v>184</v>
      </c>
      <c r="EU7" s="143" t="s">
        <v>266</v>
      </c>
      <c r="EW7" s="143" t="s">
        <v>322</v>
      </c>
      <c r="EX7" s="143" t="s">
        <v>1059</v>
      </c>
      <c r="EY7" s="143" t="s">
        <v>1196</v>
      </c>
      <c r="FA7" s="143" t="s">
        <v>86</v>
      </c>
      <c r="FC7" s="143" t="s">
        <v>269</v>
      </c>
      <c r="FD7" s="143" t="s">
        <v>86</v>
      </c>
      <c r="FE7" s="143" t="s">
        <v>269</v>
      </c>
      <c r="FF7" s="143" t="s">
        <v>269</v>
      </c>
      <c r="FG7" s="143" t="s">
        <v>269</v>
      </c>
      <c r="FH7" s="143" t="s">
        <v>269</v>
      </c>
      <c r="FI7" s="143" t="s">
        <v>269</v>
      </c>
      <c r="FJ7" s="143" t="s">
        <v>269</v>
      </c>
      <c r="FK7" s="143" t="s">
        <v>269</v>
      </c>
    </row>
    <row r="8" spans="1:174" s="20" customFormat="1" ht="15" customHeight="1" outlineLevel="1" x14ac:dyDescent="0.25">
      <c r="A8" s="54"/>
      <c r="B8" s="17" t="s">
        <v>17</v>
      </c>
      <c r="C8" s="20" t="s">
        <v>799</v>
      </c>
      <c r="D8" s="20" t="s">
        <v>800</v>
      </c>
      <c r="E8" s="20" t="s">
        <v>799</v>
      </c>
      <c r="F8" s="20" t="s">
        <v>801</v>
      </c>
      <c r="H8" s="20" t="s">
        <v>169</v>
      </c>
      <c r="I8" s="20" t="s">
        <v>169</v>
      </c>
      <c r="J8" s="20" t="s">
        <v>193</v>
      </c>
      <c r="K8" s="20" t="s">
        <v>158</v>
      </c>
      <c r="L8" s="20" t="s">
        <v>191</v>
      </c>
      <c r="M8" s="20" t="s">
        <v>169</v>
      </c>
      <c r="O8" s="20" t="s">
        <v>799</v>
      </c>
      <c r="P8" s="20" t="s">
        <v>799</v>
      </c>
      <c r="Q8" s="20" t="s">
        <v>799</v>
      </c>
      <c r="R8" s="20" t="s">
        <v>799</v>
      </c>
      <c r="S8" s="20" t="s">
        <v>800</v>
      </c>
      <c r="T8" s="20" t="s">
        <v>800</v>
      </c>
      <c r="U8" s="20" t="s">
        <v>158</v>
      </c>
      <c r="V8" s="20" t="s">
        <v>158</v>
      </c>
      <c r="W8" s="20" t="s">
        <v>1301</v>
      </c>
      <c r="X8" s="20" t="s">
        <v>1301</v>
      </c>
      <c r="Y8" s="20" t="s">
        <v>1302</v>
      </c>
      <c r="Z8" s="20" t="s">
        <v>1332</v>
      </c>
      <c r="AA8" s="20" t="s">
        <v>1303</v>
      </c>
      <c r="AB8" s="20" t="s">
        <v>1303</v>
      </c>
      <c r="AC8" s="20" t="s">
        <v>1304</v>
      </c>
      <c r="AD8" s="20" t="s">
        <v>1305</v>
      </c>
      <c r="AE8" s="20" t="s">
        <v>1306</v>
      </c>
      <c r="AF8" s="20" t="s">
        <v>1307</v>
      </c>
      <c r="AG8" s="20" t="s">
        <v>158</v>
      </c>
      <c r="AH8" s="20" t="s">
        <v>1304</v>
      </c>
      <c r="AI8" s="20" t="s">
        <v>158</v>
      </c>
      <c r="AJ8" s="20" t="s">
        <v>1361</v>
      </c>
      <c r="AK8" s="20" t="s">
        <v>1308</v>
      </c>
      <c r="AL8" s="20" t="s">
        <v>1304</v>
      </c>
      <c r="AM8" s="20" t="s">
        <v>194</v>
      </c>
      <c r="AN8" s="20" t="s">
        <v>1062</v>
      </c>
      <c r="AO8" s="20" t="s">
        <v>799</v>
      </c>
      <c r="AP8" s="20" t="s">
        <v>800</v>
      </c>
      <c r="AQ8" s="20" t="s">
        <v>799</v>
      </c>
      <c r="AR8" s="20" t="s">
        <v>799</v>
      </c>
      <c r="AS8" s="20" t="s">
        <v>800</v>
      </c>
      <c r="AT8" s="20" t="s">
        <v>799</v>
      </c>
      <c r="AU8" s="20" t="s">
        <v>799</v>
      </c>
      <c r="AV8" s="20" t="s">
        <v>800</v>
      </c>
      <c r="AW8" s="20" t="s">
        <v>799</v>
      </c>
      <c r="AX8" s="20" t="s">
        <v>799</v>
      </c>
      <c r="AZ8" s="20" t="s">
        <v>97</v>
      </c>
      <c r="BA8" s="20" t="s">
        <v>97</v>
      </c>
      <c r="BB8" s="20" t="s">
        <v>97</v>
      </c>
      <c r="BC8" s="20" t="s">
        <v>97</v>
      </c>
      <c r="BD8" s="20" t="s">
        <v>97</v>
      </c>
      <c r="BE8" s="20" t="s">
        <v>1305</v>
      </c>
      <c r="BF8" s="20" t="s">
        <v>995</v>
      </c>
      <c r="BG8" s="20" t="s">
        <v>1106</v>
      </c>
      <c r="BH8" s="20" t="s">
        <v>1106</v>
      </c>
      <c r="BI8" s="20" t="s">
        <v>1008</v>
      </c>
      <c r="BJ8" s="20" t="s">
        <v>1121</v>
      </c>
      <c r="BK8" s="20" t="s">
        <v>1106</v>
      </c>
      <c r="BL8" s="20" t="s">
        <v>1026</v>
      </c>
      <c r="BM8" s="20" t="s">
        <v>1027</v>
      </c>
      <c r="BN8" s="20" t="s">
        <v>1028</v>
      </c>
      <c r="BO8" s="20" t="s">
        <v>1217</v>
      </c>
      <c r="BP8" s="20" t="s">
        <v>1106</v>
      </c>
      <c r="BQ8" s="20" t="s">
        <v>1218</v>
      </c>
      <c r="BR8" s="20" t="s">
        <v>1106</v>
      </c>
      <c r="BS8" s="20" t="s">
        <v>1106</v>
      </c>
      <c r="BT8" s="20" t="s">
        <v>1219</v>
      </c>
      <c r="BU8" s="20" t="s">
        <v>1220</v>
      </c>
      <c r="BV8" s="20" t="s">
        <v>800</v>
      </c>
      <c r="BW8" s="20" t="s">
        <v>1220</v>
      </c>
      <c r="BX8" s="20" t="s">
        <v>1061</v>
      </c>
      <c r="BY8" s="20" t="s">
        <v>1062</v>
      </c>
      <c r="BZ8" s="20" t="s">
        <v>1076</v>
      </c>
      <c r="CA8" s="20" t="s">
        <v>1106</v>
      </c>
      <c r="CB8" s="20" t="s">
        <v>1027</v>
      </c>
      <c r="CC8" s="20" t="s">
        <v>1090</v>
      </c>
      <c r="CD8" s="20" t="s">
        <v>1442</v>
      </c>
      <c r="CE8" s="20" t="s">
        <v>1090</v>
      </c>
      <c r="CF8" s="20" t="s">
        <v>1090</v>
      </c>
      <c r="CH8" s="20" t="s">
        <v>323</v>
      </c>
      <c r="CI8" s="20" t="s">
        <v>323</v>
      </c>
      <c r="CJ8" s="20" t="s">
        <v>267</v>
      </c>
      <c r="CK8" s="20" t="s">
        <v>152</v>
      </c>
      <c r="CL8" s="20" t="s">
        <v>152</v>
      </c>
      <c r="CM8" s="20" t="s">
        <v>86</v>
      </c>
      <c r="CN8" s="20" t="s">
        <v>194</v>
      </c>
      <c r="CO8" s="20" t="s">
        <v>205</v>
      </c>
      <c r="CP8" s="20" t="s">
        <v>205</v>
      </c>
      <c r="CQ8" s="20" t="s">
        <v>205</v>
      </c>
      <c r="CR8" s="20" t="s">
        <v>205</v>
      </c>
      <c r="CS8" s="20" t="s">
        <v>205</v>
      </c>
      <c r="CT8" s="20" t="s">
        <v>205</v>
      </c>
      <c r="CU8" s="20" t="s">
        <v>202</v>
      </c>
      <c r="CV8" s="20" t="s">
        <v>205</v>
      </c>
      <c r="CW8" s="20" t="s">
        <v>205</v>
      </c>
      <c r="CY8" s="20" t="s">
        <v>290</v>
      </c>
      <c r="CZ8" s="20" t="s">
        <v>290</v>
      </c>
      <c r="DA8" s="20" t="s">
        <v>290</v>
      </c>
      <c r="DB8" s="20" t="s">
        <v>290</v>
      </c>
      <c r="DD8" s="20" t="s">
        <v>267</v>
      </c>
      <c r="DE8" s="20" t="s">
        <v>260</v>
      </c>
      <c r="DF8" s="20" t="s">
        <v>290</v>
      </c>
      <c r="DG8" s="20" t="s">
        <v>322</v>
      </c>
      <c r="DH8" s="20" t="s">
        <v>86</v>
      </c>
      <c r="DI8" s="20" t="s">
        <v>267</v>
      </c>
      <c r="DJ8" s="20" t="s">
        <v>267</v>
      </c>
      <c r="DK8" s="20" t="s">
        <v>267</v>
      </c>
      <c r="DL8" s="20" t="s">
        <v>287</v>
      </c>
      <c r="DN8" s="20" t="s">
        <v>86</v>
      </c>
      <c r="DO8" s="20" t="s">
        <v>86</v>
      </c>
      <c r="DP8" s="20" t="s">
        <v>86</v>
      </c>
      <c r="DQ8" s="20" t="s">
        <v>86</v>
      </c>
      <c r="DR8" s="20" t="s">
        <v>86</v>
      </c>
      <c r="DS8" s="20" t="s">
        <v>86</v>
      </c>
      <c r="DT8" s="20" t="s">
        <v>86</v>
      </c>
      <c r="DU8" s="20" t="s">
        <v>86</v>
      </c>
      <c r="DV8" s="20" t="s">
        <v>86</v>
      </c>
      <c r="DW8" s="20" t="s">
        <v>86</v>
      </c>
      <c r="DX8" s="20" t="s">
        <v>86</v>
      </c>
      <c r="DY8" s="20" t="s">
        <v>86</v>
      </c>
      <c r="EA8" s="20" t="s">
        <v>1149</v>
      </c>
      <c r="EB8" s="122" t="s">
        <v>1155</v>
      </c>
      <c r="EC8" s="20" t="s">
        <v>86</v>
      </c>
      <c r="ED8" s="20" t="s">
        <v>86</v>
      </c>
      <c r="EE8" s="20" t="s">
        <v>86</v>
      </c>
      <c r="EF8" s="20" t="s">
        <v>86</v>
      </c>
      <c r="EG8" s="20" t="s">
        <v>86</v>
      </c>
      <c r="EH8" s="20" t="s">
        <v>86</v>
      </c>
      <c r="EI8" s="20" t="s">
        <v>86</v>
      </c>
      <c r="EJ8" s="20" t="s">
        <v>86</v>
      </c>
      <c r="EK8" s="20" t="s">
        <v>86</v>
      </c>
      <c r="EL8" s="20" t="s">
        <v>86</v>
      </c>
      <c r="EM8" s="20" t="s">
        <v>86</v>
      </c>
      <c r="EN8" s="20" t="s">
        <v>86</v>
      </c>
      <c r="EO8" s="20" t="s">
        <v>86</v>
      </c>
      <c r="EP8" s="20" t="s">
        <v>86</v>
      </c>
      <c r="EQ8" s="20" t="s">
        <v>86</v>
      </c>
      <c r="ES8" s="20" t="s">
        <v>191</v>
      </c>
      <c r="ET8" s="20" t="s">
        <v>191</v>
      </c>
      <c r="EU8" s="20" t="s">
        <v>267</v>
      </c>
      <c r="EW8" s="20" t="s">
        <v>353</v>
      </c>
      <c r="EX8" s="20" t="s">
        <v>1061</v>
      </c>
      <c r="EY8" s="20" t="s">
        <v>1061</v>
      </c>
      <c r="FA8" s="20" t="s">
        <v>86</v>
      </c>
      <c r="FC8" s="20" t="s">
        <v>86</v>
      </c>
      <c r="FD8" s="20" t="s">
        <v>86</v>
      </c>
      <c r="FE8" s="20" t="s">
        <v>86</v>
      </c>
      <c r="FF8" s="20" t="s">
        <v>86</v>
      </c>
      <c r="FG8" s="20" t="s">
        <v>86</v>
      </c>
      <c r="FH8" s="20" t="s">
        <v>86</v>
      </c>
      <c r="FI8" s="20" t="s">
        <v>86</v>
      </c>
      <c r="FJ8" s="20" t="s">
        <v>86</v>
      </c>
      <c r="FK8" s="20" t="s">
        <v>86</v>
      </c>
    </row>
    <row r="9" spans="1:174" s="143" customFormat="1" ht="15" customHeight="1" outlineLevel="1" x14ac:dyDescent="0.25">
      <c r="A9" s="144"/>
      <c r="B9" s="142" t="s">
        <v>10</v>
      </c>
      <c r="C9" s="143" t="s">
        <v>802</v>
      </c>
      <c r="D9" s="143" t="s">
        <v>802</v>
      </c>
      <c r="E9" s="143" t="s">
        <v>803</v>
      </c>
      <c r="F9" s="143" t="s">
        <v>802</v>
      </c>
      <c r="H9" s="143" t="s">
        <v>159</v>
      </c>
      <c r="I9" s="143" t="s">
        <v>159</v>
      </c>
      <c r="J9" s="143" t="s">
        <v>192</v>
      </c>
      <c r="K9" s="143" t="s">
        <v>159</v>
      </c>
      <c r="L9" s="143" t="s">
        <v>190</v>
      </c>
      <c r="M9" s="143" t="s">
        <v>170</v>
      </c>
      <c r="O9" s="143" t="s">
        <v>902</v>
      </c>
      <c r="P9" s="143" t="s">
        <v>902</v>
      </c>
      <c r="Q9" s="143" t="s">
        <v>902</v>
      </c>
      <c r="R9" s="143" t="s">
        <v>902</v>
      </c>
      <c r="S9" s="143" t="s">
        <v>929</v>
      </c>
      <c r="T9" s="143" t="s">
        <v>1122</v>
      </c>
      <c r="U9" s="143" t="s">
        <v>1347</v>
      </c>
      <c r="V9" s="143" t="s">
        <v>159</v>
      </c>
      <c r="W9" s="143" t="s">
        <v>159</v>
      </c>
      <c r="X9" s="143" t="s">
        <v>159</v>
      </c>
      <c r="Y9" s="143" t="s">
        <v>159</v>
      </c>
      <c r="Z9" s="143" t="s">
        <v>1333</v>
      </c>
      <c r="AA9" s="143" t="s">
        <v>1309</v>
      </c>
      <c r="AB9" s="143" t="s">
        <v>1309</v>
      </c>
      <c r="AC9" s="143" t="s">
        <v>233</v>
      </c>
      <c r="AD9" s="143" t="s">
        <v>1310</v>
      </c>
      <c r="AE9" s="143" t="s">
        <v>233</v>
      </c>
      <c r="AF9" s="143" t="s">
        <v>159</v>
      </c>
      <c r="AG9" s="143" t="s">
        <v>1311</v>
      </c>
      <c r="AH9" s="143" t="s">
        <v>170</v>
      </c>
      <c r="AI9" s="143" t="s">
        <v>1311</v>
      </c>
      <c r="AJ9" s="143" t="s">
        <v>1312</v>
      </c>
      <c r="AK9" s="143" t="s">
        <v>1312</v>
      </c>
      <c r="AL9" s="143" t="s">
        <v>159</v>
      </c>
      <c r="AM9" s="143" t="s">
        <v>159</v>
      </c>
      <c r="AN9" s="143" t="s">
        <v>159</v>
      </c>
      <c r="AO9" s="143" t="s">
        <v>802</v>
      </c>
      <c r="AP9" s="143" t="s">
        <v>802</v>
      </c>
      <c r="AQ9" s="143" t="s">
        <v>803</v>
      </c>
      <c r="AR9" s="143" t="s">
        <v>802</v>
      </c>
      <c r="AS9" s="143" t="s">
        <v>802</v>
      </c>
      <c r="AT9" s="143" t="s">
        <v>803</v>
      </c>
      <c r="AU9" s="143" t="s">
        <v>802</v>
      </c>
      <c r="AV9" s="143" t="s">
        <v>802</v>
      </c>
      <c r="AW9" s="143" t="s">
        <v>803</v>
      </c>
      <c r="AX9" s="143" t="s">
        <v>1317</v>
      </c>
      <c r="AZ9" s="143" t="s">
        <v>118</v>
      </c>
      <c r="BA9" s="143" t="s">
        <v>65</v>
      </c>
      <c r="BB9" s="143" t="s">
        <v>65</v>
      </c>
      <c r="BC9" s="143" t="s">
        <v>65</v>
      </c>
      <c r="BD9" s="143" t="s">
        <v>65</v>
      </c>
      <c r="BE9" s="143" t="s">
        <v>329</v>
      </c>
      <c r="BF9" s="143" t="s">
        <v>65</v>
      </c>
      <c r="BG9" s="143" t="s">
        <v>353</v>
      </c>
      <c r="BH9" s="143" t="s">
        <v>353</v>
      </c>
      <c r="BI9" s="143" t="s">
        <v>1009</v>
      </c>
      <c r="BJ9" s="143" t="s">
        <v>1122</v>
      </c>
      <c r="BK9" s="143" t="s">
        <v>353</v>
      </c>
      <c r="BL9" s="143" t="s">
        <v>1029</v>
      </c>
      <c r="BM9" s="143" t="s">
        <v>1029</v>
      </c>
      <c r="BN9" s="143" t="s">
        <v>1009</v>
      </c>
      <c r="BO9" s="143" t="s">
        <v>1137</v>
      </c>
      <c r="BP9" s="143" t="s">
        <v>353</v>
      </c>
      <c r="BQ9" s="143" t="s">
        <v>1122</v>
      </c>
      <c r="BR9" s="143" t="s">
        <v>353</v>
      </c>
      <c r="BS9" s="143" t="s">
        <v>353</v>
      </c>
      <c r="BT9" s="143" t="s">
        <v>1122</v>
      </c>
      <c r="BU9" s="143" t="s">
        <v>353</v>
      </c>
      <c r="BV9" s="143" t="s">
        <v>1221</v>
      </c>
      <c r="BW9" s="143" t="s">
        <v>353</v>
      </c>
      <c r="BX9" s="143" t="s">
        <v>1009</v>
      </c>
      <c r="BY9" s="143" t="s">
        <v>1009</v>
      </c>
      <c r="BZ9" s="143" t="s">
        <v>1077</v>
      </c>
      <c r="CA9" s="143" t="s">
        <v>1137</v>
      </c>
      <c r="CB9" s="143" t="s">
        <v>1029</v>
      </c>
      <c r="CC9" s="143" t="s">
        <v>1009</v>
      </c>
      <c r="CD9" s="143" t="s">
        <v>1009</v>
      </c>
      <c r="CE9" s="143" t="s">
        <v>1009</v>
      </c>
      <c r="CF9" s="143" t="s">
        <v>1009</v>
      </c>
      <c r="CH9" s="143" t="s">
        <v>328</v>
      </c>
      <c r="CI9" s="143" t="s">
        <v>328</v>
      </c>
      <c r="CJ9" s="143" t="s">
        <v>258</v>
      </c>
      <c r="CK9" s="143" t="s">
        <v>86</v>
      </c>
      <c r="CL9" s="143" t="s">
        <v>86</v>
      </c>
      <c r="CM9" s="143" t="s">
        <v>86</v>
      </c>
      <c r="CN9" s="143" t="s">
        <v>86</v>
      </c>
      <c r="CO9" s="143" t="s">
        <v>86</v>
      </c>
      <c r="CP9" s="143" t="s">
        <v>86</v>
      </c>
      <c r="CQ9" s="143" t="s">
        <v>86</v>
      </c>
      <c r="CR9" s="143" t="s">
        <v>86</v>
      </c>
      <c r="CS9" s="143" t="s">
        <v>86</v>
      </c>
      <c r="CT9" s="143" t="s">
        <v>86</v>
      </c>
      <c r="CU9" s="143" t="s">
        <v>86</v>
      </c>
      <c r="CV9" s="143" t="s">
        <v>86</v>
      </c>
      <c r="CW9" s="143" t="s">
        <v>86</v>
      </c>
      <c r="CY9" s="143" t="s">
        <v>327</v>
      </c>
      <c r="CZ9" s="143" t="s">
        <v>327</v>
      </c>
      <c r="DA9" s="143" t="s">
        <v>327</v>
      </c>
      <c r="DB9" s="143" t="s">
        <v>327</v>
      </c>
      <c r="DD9" s="143" t="s">
        <v>86</v>
      </c>
      <c r="DE9" s="143" t="s">
        <v>258</v>
      </c>
      <c r="DF9" s="143" t="s">
        <v>327</v>
      </c>
      <c r="DG9" s="143" t="s">
        <v>327</v>
      </c>
      <c r="DH9" s="143" t="s">
        <v>86</v>
      </c>
      <c r="DI9" s="143" t="s">
        <v>258</v>
      </c>
      <c r="DJ9" s="143" t="s">
        <v>258</v>
      </c>
      <c r="DK9" s="143" t="s">
        <v>258</v>
      </c>
      <c r="DL9" s="143" t="s">
        <v>86</v>
      </c>
      <c r="DN9" s="143" t="s">
        <v>233</v>
      </c>
      <c r="DO9" s="143" t="s">
        <v>86</v>
      </c>
      <c r="DP9" s="143" t="s">
        <v>86</v>
      </c>
      <c r="DQ9" s="143" t="s">
        <v>86</v>
      </c>
      <c r="DR9" s="143" t="s">
        <v>233</v>
      </c>
      <c r="DS9" s="143" t="s">
        <v>233</v>
      </c>
      <c r="DT9" s="143" t="s">
        <v>233</v>
      </c>
      <c r="DU9" s="143" t="s">
        <v>86</v>
      </c>
      <c r="DV9" s="143" t="s">
        <v>86</v>
      </c>
      <c r="DW9" s="143" t="s">
        <v>86</v>
      </c>
      <c r="DX9" s="143" t="s">
        <v>86</v>
      </c>
      <c r="DY9" s="143" t="s">
        <v>86</v>
      </c>
      <c r="EA9" s="143" t="s">
        <v>86</v>
      </c>
      <c r="EB9" s="143" t="s">
        <v>353</v>
      </c>
      <c r="EC9" s="143" t="s">
        <v>86</v>
      </c>
      <c r="ED9" s="143" t="s">
        <v>86</v>
      </c>
      <c r="EE9" s="143" t="s">
        <v>86</v>
      </c>
      <c r="EF9" s="143" t="s">
        <v>86</v>
      </c>
      <c r="EG9" s="143" t="s">
        <v>86</v>
      </c>
      <c r="EH9" s="143" t="s">
        <v>86</v>
      </c>
      <c r="EI9" s="143" t="s">
        <v>86</v>
      </c>
      <c r="EJ9" s="143" t="s">
        <v>86</v>
      </c>
      <c r="EK9" s="143" t="s">
        <v>86</v>
      </c>
      <c r="EL9" s="143" t="s">
        <v>86</v>
      </c>
      <c r="EM9" s="143" t="s">
        <v>86</v>
      </c>
      <c r="EN9" s="143" t="s">
        <v>86</v>
      </c>
      <c r="EO9" s="143" t="s">
        <v>86</v>
      </c>
      <c r="EP9" s="143" t="s">
        <v>86</v>
      </c>
      <c r="EQ9" s="143" t="s">
        <v>86</v>
      </c>
      <c r="ES9" s="143" t="s">
        <v>1199</v>
      </c>
      <c r="ET9" s="143" t="s">
        <v>1200</v>
      </c>
      <c r="EU9" s="143" t="s">
        <v>258</v>
      </c>
      <c r="EW9" s="143" t="s">
        <v>86</v>
      </c>
      <c r="EX9" s="143" t="s">
        <v>1009</v>
      </c>
      <c r="EY9" s="143" t="s">
        <v>1029</v>
      </c>
      <c r="FA9" s="143" t="s">
        <v>86</v>
      </c>
      <c r="FC9" s="145" t="s">
        <v>148</v>
      </c>
      <c r="FD9" s="145" t="s">
        <v>148</v>
      </c>
      <c r="FE9" s="145" t="s">
        <v>148</v>
      </c>
      <c r="FF9" s="145" t="s">
        <v>148</v>
      </c>
      <c r="FG9" s="145" t="s">
        <v>148</v>
      </c>
      <c r="FH9" s="145" t="s">
        <v>148</v>
      </c>
      <c r="FI9" s="145" t="s">
        <v>148</v>
      </c>
      <c r="FJ9" s="145" t="s">
        <v>148</v>
      </c>
      <c r="FK9" s="145" t="s">
        <v>148</v>
      </c>
    </row>
    <row r="10" spans="1:174" s="20" customFormat="1" ht="15" customHeight="1" outlineLevel="1" x14ac:dyDescent="0.25">
      <c r="A10" s="54"/>
      <c r="B10" s="17" t="s">
        <v>17</v>
      </c>
      <c r="C10" s="20" t="s">
        <v>804</v>
      </c>
      <c r="D10" s="20" t="s">
        <v>805</v>
      </c>
      <c r="E10" s="20" t="s">
        <v>804</v>
      </c>
      <c r="F10" s="20" t="s">
        <v>806</v>
      </c>
      <c r="H10" s="20" t="s">
        <v>86</v>
      </c>
      <c r="I10" s="20" t="s">
        <v>86</v>
      </c>
      <c r="J10" s="20" t="s">
        <v>86</v>
      </c>
      <c r="K10" s="20" t="s">
        <v>86</v>
      </c>
      <c r="L10" s="20" t="s">
        <v>86</v>
      </c>
      <c r="M10" s="20" t="s">
        <v>86</v>
      </c>
      <c r="O10" s="20" t="s">
        <v>804</v>
      </c>
      <c r="P10" s="20" t="s">
        <v>804</v>
      </c>
      <c r="Q10" s="20" t="s">
        <v>804</v>
      </c>
      <c r="R10" s="20" t="s">
        <v>804</v>
      </c>
      <c r="S10" s="20" t="s">
        <v>930</v>
      </c>
      <c r="T10" s="20" t="s">
        <v>1340</v>
      </c>
      <c r="U10" s="20" t="s">
        <v>1308</v>
      </c>
      <c r="V10" s="20" t="s">
        <v>1308</v>
      </c>
      <c r="W10" s="20" t="s">
        <v>86</v>
      </c>
      <c r="X10" s="20" t="s">
        <v>86</v>
      </c>
      <c r="Y10" s="20" t="s">
        <v>1308</v>
      </c>
      <c r="Z10" s="20" t="s">
        <v>1334</v>
      </c>
      <c r="AA10" s="20" t="s">
        <v>86</v>
      </c>
      <c r="AB10" s="20" t="s">
        <v>86</v>
      </c>
      <c r="AC10" s="20" t="s">
        <v>1313</v>
      </c>
      <c r="AD10" s="20" t="s">
        <v>86</v>
      </c>
      <c r="AE10" s="20" t="s">
        <v>86</v>
      </c>
      <c r="AF10" s="20" t="s">
        <v>86</v>
      </c>
      <c r="AG10" s="20" t="s">
        <v>1311</v>
      </c>
      <c r="AH10" s="20" t="s">
        <v>170</v>
      </c>
      <c r="AI10" s="20" t="s">
        <v>86</v>
      </c>
      <c r="AJ10" s="20" t="s">
        <v>1362</v>
      </c>
      <c r="AK10" s="20" t="s">
        <v>86</v>
      </c>
      <c r="AL10" s="20" t="s">
        <v>86</v>
      </c>
      <c r="AM10" s="20" t="s">
        <v>86</v>
      </c>
      <c r="AN10" s="20" t="s">
        <v>1386</v>
      </c>
      <c r="AO10" s="20" t="s">
        <v>804</v>
      </c>
      <c r="AP10" s="20" t="s">
        <v>805</v>
      </c>
      <c r="AQ10" s="20" t="s">
        <v>804</v>
      </c>
      <c r="AR10" s="20" t="s">
        <v>804</v>
      </c>
      <c r="AS10" s="20" t="s">
        <v>805</v>
      </c>
      <c r="AT10" s="20" t="s">
        <v>804</v>
      </c>
      <c r="AU10" s="20" t="s">
        <v>804</v>
      </c>
      <c r="AV10" s="20" t="s">
        <v>805</v>
      </c>
      <c r="AW10" s="20" t="s">
        <v>804</v>
      </c>
      <c r="AX10" s="20" t="s">
        <v>804</v>
      </c>
      <c r="AZ10" s="20" t="s">
        <v>86</v>
      </c>
      <c r="BA10" s="20" t="s">
        <v>86</v>
      </c>
      <c r="BB10" s="20" t="s">
        <v>86</v>
      </c>
      <c r="BC10" s="20" t="s">
        <v>86</v>
      </c>
      <c r="BD10" s="20" t="s">
        <v>86</v>
      </c>
      <c r="BE10" s="20" t="s">
        <v>86</v>
      </c>
      <c r="BF10" s="20" t="s">
        <v>86</v>
      </c>
      <c r="BG10" s="20" t="s">
        <v>86</v>
      </c>
      <c r="BH10" s="20" t="s">
        <v>86</v>
      </c>
      <c r="BI10" s="20" t="s">
        <v>86</v>
      </c>
      <c r="BJ10" s="20" t="s">
        <v>86</v>
      </c>
      <c r="BK10" s="20" t="s">
        <v>86</v>
      </c>
      <c r="BL10" s="20" t="s">
        <v>86</v>
      </c>
      <c r="BM10" s="20" t="s">
        <v>86</v>
      </c>
      <c r="BN10" s="20" t="s">
        <v>86</v>
      </c>
      <c r="BO10" s="20" t="s">
        <v>86</v>
      </c>
      <c r="BP10" s="20" t="s">
        <v>86</v>
      </c>
      <c r="BQ10" s="20" t="s">
        <v>86</v>
      </c>
      <c r="BR10" s="20" t="s">
        <v>86</v>
      </c>
      <c r="BS10" s="20" t="s">
        <v>86</v>
      </c>
      <c r="BT10" s="20" t="s">
        <v>86</v>
      </c>
      <c r="BU10" s="20" t="s">
        <v>86</v>
      </c>
      <c r="BV10" s="20" t="s">
        <v>86</v>
      </c>
      <c r="BW10" s="20" t="s">
        <v>86</v>
      </c>
      <c r="BX10" s="20" t="s">
        <v>86</v>
      </c>
      <c r="BY10" s="20" t="s">
        <v>86</v>
      </c>
      <c r="BZ10" s="20" t="s">
        <v>86</v>
      </c>
      <c r="CA10" s="20" t="s">
        <v>86</v>
      </c>
      <c r="CB10" s="20" t="s">
        <v>86</v>
      </c>
      <c r="CC10" s="20" t="s">
        <v>86</v>
      </c>
      <c r="CD10" s="20" t="s">
        <v>86</v>
      </c>
      <c r="CE10" s="20" t="s">
        <v>86</v>
      </c>
      <c r="CF10" s="20" t="s">
        <v>86</v>
      </c>
      <c r="CH10" s="20" t="s">
        <v>86</v>
      </c>
      <c r="CI10" s="20" t="s">
        <v>86</v>
      </c>
      <c r="CJ10" s="20" t="s">
        <v>270</v>
      </c>
      <c r="CK10" s="20" t="s">
        <v>86</v>
      </c>
      <c r="CL10" s="20" t="s">
        <v>86</v>
      </c>
      <c r="CM10" s="20" t="s">
        <v>86</v>
      </c>
      <c r="CN10" s="20" t="s">
        <v>149</v>
      </c>
      <c r="CO10" s="20" t="s">
        <v>86</v>
      </c>
      <c r="CP10" s="20" t="s">
        <v>86</v>
      </c>
      <c r="CQ10" s="20" t="s">
        <v>86</v>
      </c>
      <c r="CR10" s="20" t="s">
        <v>86</v>
      </c>
      <c r="CS10" s="20" t="s">
        <v>86</v>
      </c>
      <c r="CT10" s="20" t="s">
        <v>86</v>
      </c>
      <c r="CU10" s="20" t="s">
        <v>86</v>
      </c>
      <c r="CV10" s="20" t="s">
        <v>86</v>
      </c>
      <c r="CW10" s="20" t="s">
        <v>86</v>
      </c>
      <c r="CY10" s="20" t="s">
        <v>291</v>
      </c>
      <c r="CZ10" s="20" t="s">
        <v>291</v>
      </c>
      <c r="DA10" s="20" t="s">
        <v>291</v>
      </c>
      <c r="DB10" s="20" t="s">
        <v>291</v>
      </c>
      <c r="DD10" s="20" t="s">
        <v>86</v>
      </c>
      <c r="DE10" s="20" t="s">
        <v>86</v>
      </c>
      <c r="DF10" s="20" t="s">
        <v>291</v>
      </c>
      <c r="DG10" s="20" t="s">
        <v>291</v>
      </c>
      <c r="DH10" s="20" t="s">
        <v>225</v>
      </c>
      <c r="DI10" s="20" t="s">
        <v>270</v>
      </c>
      <c r="DJ10" s="20" t="s">
        <v>270</v>
      </c>
      <c r="DK10" s="20" t="s">
        <v>270</v>
      </c>
      <c r="DL10" s="20" t="s">
        <v>86</v>
      </c>
      <c r="DN10" s="20" t="s">
        <v>86</v>
      </c>
      <c r="DO10" s="20" t="s">
        <v>86</v>
      </c>
      <c r="DP10" s="20" t="s">
        <v>86</v>
      </c>
      <c r="DQ10" s="20" t="s">
        <v>86</v>
      </c>
      <c r="DR10" s="20" t="s">
        <v>86</v>
      </c>
      <c r="DS10" s="20" t="s">
        <v>86</v>
      </c>
      <c r="DT10" s="20" t="s">
        <v>86</v>
      </c>
      <c r="DU10" s="20" t="s">
        <v>86</v>
      </c>
      <c r="DV10" s="20" t="s">
        <v>86</v>
      </c>
      <c r="DW10" s="20" t="s">
        <v>86</v>
      </c>
      <c r="DX10" s="20" t="s">
        <v>86</v>
      </c>
      <c r="DY10" s="20" t="s">
        <v>86</v>
      </c>
      <c r="EA10" s="20" t="s">
        <v>86</v>
      </c>
      <c r="EB10" s="20" t="s">
        <v>86</v>
      </c>
      <c r="EC10" s="20" t="s">
        <v>86</v>
      </c>
      <c r="ED10" s="20" t="s">
        <v>86</v>
      </c>
      <c r="EE10" s="20" t="s">
        <v>86</v>
      </c>
      <c r="EF10" s="20" t="s">
        <v>86</v>
      </c>
      <c r="EG10" s="20" t="s">
        <v>86</v>
      </c>
      <c r="EH10" s="20" t="s">
        <v>86</v>
      </c>
      <c r="EI10" s="20" t="s">
        <v>86</v>
      </c>
      <c r="EJ10" s="20" t="s">
        <v>86</v>
      </c>
      <c r="EK10" s="20" t="s">
        <v>86</v>
      </c>
      <c r="EL10" s="20" t="s">
        <v>86</v>
      </c>
      <c r="EM10" s="20" t="s">
        <v>86</v>
      </c>
      <c r="EN10" s="20" t="s">
        <v>86</v>
      </c>
      <c r="EO10" s="20" t="s">
        <v>86</v>
      </c>
      <c r="EP10" s="20" t="s">
        <v>86</v>
      </c>
      <c r="EQ10" s="20" t="s">
        <v>86</v>
      </c>
      <c r="ES10" s="20" t="s">
        <v>86</v>
      </c>
      <c r="ET10" s="20" t="s">
        <v>86</v>
      </c>
      <c r="EU10" s="20" t="s">
        <v>270</v>
      </c>
      <c r="EW10" s="20" t="s">
        <v>86</v>
      </c>
      <c r="EX10" s="20" t="s">
        <v>86</v>
      </c>
      <c r="EY10" s="20" t="s">
        <v>86</v>
      </c>
      <c r="FA10" s="20" t="s">
        <v>86</v>
      </c>
      <c r="FC10" s="20" t="s">
        <v>325</v>
      </c>
      <c r="FD10" s="20" t="s">
        <v>324</v>
      </c>
      <c r="FE10" s="20" t="s">
        <v>326</v>
      </c>
      <c r="FF10" s="20" t="s">
        <v>326</v>
      </c>
      <c r="FG10" s="20" t="s">
        <v>326</v>
      </c>
      <c r="FH10" s="20" t="s">
        <v>326</v>
      </c>
      <c r="FI10" s="20" t="s">
        <v>324</v>
      </c>
      <c r="FJ10" s="20" t="s">
        <v>324</v>
      </c>
      <c r="FK10" s="20" t="s">
        <v>324</v>
      </c>
    </row>
    <row r="11" spans="1:174" s="143" customFormat="1" ht="15" customHeight="1" outlineLevel="1" x14ac:dyDescent="0.25">
      <c r="A11" s="144"/>
      <c r="B11" s="142" t="s">
        <v>11</v>
      </c>
      <c r="C11" s="143" t="s">
        <v>807</v>
      </c>
      <c r="D11" s="143" t="s">
        <v>808</v>
      </c>
      <c r="E11" s="143" t="s">
        <v>809</v>
      </c>
      <c r="F11" s="143" t="s">
        <v>810</v>
      </c>
      <c r="H11" s="143" t="s">
        <v>86</v>
      </c>
      <c r="I11" s="143" t="s">
        <v>86</v>
      </c>
      <c r="J11" s="143" t="s">
        <v>86</v>
      </c>
      <c r="K11" s="143" t="s">
        <v>86</v>
      </c>
      <c r="L11" s="143" t="s">
        <v>86</v>
      </c>
      <c r="M11" s="143" t="s">
        <v>86</v>
      </c>
      <c r="O11" s="143" t="s">
        <v>923</v>
      </c>
      <c r="P11" s="143" t="s">
        <v>903</v>
      </c>
      <c r="Q11" s="143" t="s">
        <v>917</v>
      </c>
      <c r="R11" s="143" t="s">
        <v>903</v>
      </c>
      <c r="S11" s="143" t="s">
        <v>931</v>
      </c>
      <c r="T11" s="143" t="s">
        <v>1341</v>
      </c>
      <c r="U11" s="143" t="s">
        <v>1348</v>
      </c>
      <c r="V11" s="143" t="s">
        <v>225</v>
      </c>
      <c r="W11" s="143" t="s">
        <v>225</v>
      </c>
      <c r="X11" s="143" t="s">
        <v>225</v>
      </c>
      <c r="Y11" s="143" t="s">
        <v>225</v>
      </c>
      <c r="Z11" s="143" t="s">
        <v>1335</v>
      </c>
      <c r="AA11" s="143" t="s">
        <v>72</v>
      </c>
      <c r="AB11" s="143" t="s">
        <v>72</v>
      </c>
      <c r="AC11" s="143" t="s">
        <v>72</v>
      </c>
      <c r="AD11" s="143" t="s">
        <v>72</v>
      </c>
      <c r="AE11" s="143" t="s">
        <v>72</v>
      </c>
      <c r="AF11" s="143" t="s">
        <v>72</v>
      </c>
      <c r="AG11" s="143" t="s">
        <v>72</v>
      </c>
      <c r="AH11" s="143" t="s">
        <v>72</v>
      </c>
      <c r="AI11" s="143" t="s">
        <v>72</v>
      </c>
      <c r="AJ11" s="143" t="s">
        <v>1010</v>
      </c>
      <c r="AK11" s="143" t="s">
        <v>1010</v>
      </c>
      <c r="AL11" s="143" t="s">
        <v>1368</v>
      </c>
      <c r="AM11" s="143" t="s">
        <v>1032</v>
      </c>
      <c r="AN11" s="143" t="s">
        <v>161</v>
      </c>
      <c r="AO11" s="143" t="s">
        <v>807</v>
      </c>
      <c r="AP11" s="143" t="s">
        <v>808</v>
      </c>
      <c r="AQ11" s="143" t="s">
        <v>809</v>
      </c>
      <c r="AR11" s="143" t="s">
        <v>807</v>
      </c>
      <c r="AS11" s="143" t="s">
        <v>808</v>
      </c>
      <c r="AT11" s="143" t="s">
        <v>809</v>
      </c>
      <c r="AU11" s="143" t="s">
        <v>807</v>
      </c>
      <c r="AV11" s="143" t="s">
        <v>808</v>
      </c>
      <c r="AW11" s="143" t="s">
        <v>809</v>
      </c>
      <c r="AX11" s="143" t="s">
        <v>225</v>
      </c>
      <c r="AZ11" s="143" t="s">
        <v>123</v>
      </c>
      <c r="BA11" s="143" t="s">
        <v>72</v>
      </c>
      <c r="BB11" s="143" t="s">
        <v>72</v>
      </c>
      <c r="BC11" s="143" t="s">
        <v>72</v>
      </c>
      <c r="BD11" s="143" t="s">
        <v>72</v>
      </c>
      <c r="BE11" s="143" t="s">
        <v>1092</v>
      </c>
      <c r="BF11" s="143" t="s">
        <v>996</v>
      </c>
      <c r="BG11" s="143" t="s">
        <v>1107</v>
      </c>
      <c r="BH11" s="143" t="s">
        <v>1107</v>
      </c>
      <c r="BI11" s="143" t="s">
        <v>1010</v>
      </c>
      <c r="BJ11" s="143" t="s">
        <v>70</v>
      </c>
      <c r="BK11" s="143" t="s">
        <v>1130</v>
      </c>
      <c r="BL11" s="143" t="s">
        <v>1030</v>
      </c>
      <c r="BM11" s="143" t="s">
        <v>1031</v>
      </c>
      <c r="BN11" s="143" t="s">
        <v>1032</v>
      </c>
      <c r="BO11" s="143" t="s">
        <v>1222</v>
      </c>
      <c r="BP11" s="143" t="s">
        <v>1223</v>
      </c>
      <c r="BQ11" s="143" t="s">
        <v>1224</v>
      </c>
      <c r="BR11" s="143" t="s">
        <v>1223</v>
      </c>
      <c r="BS11" s="143" t="s">
        <v>1223</v>
      </c>
      <c r="BT11" s="143" t="s">
        <v>1032</v>
      </c>
      <c r="BU11" s="143" t="s">
        <v>1225</v>
      </c>
      <c r="BV11" s="143" t="s">
        <v>1226</v>
      </c>
      <c r="BW11" s="143" t="s">
        <v>1225</v>
      </c>
      <c r="BX11" s="143" t="s">
        <v>1032</v>
      </c>
      <c r="BY11" s="143" t="s">
        <v>70</v>
      </c>
      <c r="BZ11" s="147" t="s">
        <v>1032</v>
      </c>
      <c r="CA11" s="143" t="s">
        <v>1130</v>
      </c>
      <c r="CB11" s="143" t="s">
        <v>1091</v>
      </c>
      <c r="CC11" s="143" t="s">
        <v>1092</v>
      </c>
      <c r="CD11" s="143" t="s">
        <v>1452</v>
      </c>
      <c r="CE11" s="143" t="s">
        <v>1092</v>
      </c>
      <c r="CF11" s="143" t="s">
        <v>1092</v>
      </c>
      <c r="CH11" s="143" t="s">
        <v>330</v>
      </c>
      <c r="CI11" s="143" t="s">
        <v>330</v>
      </c>
      <c r="CJ11" s="143" t="s">
        <v>225</v>
      </c>
      <c r="CK11" s="143" t="s">
        <v>86</v>
      </c>
      <c r="CL11" s="143" t="s">
        <v>86</v>
      </c>
      <c r="CM11" s="143" t="s">
        <v>86</v>
      </c>
      <c r="CN11" s="143" t="s">
        <v>86</v>
      </c>
      <c r="CO11" s="143" t="s">
        <v>86</v>
      </c>
      <c r="CP11" s="143" t="s">
        <v>86</v>
      </c>
      <c r="CQ11" s="143" t="s">
        <v>86</v>
      </c>
      <c r="CR11" s="143" t="s">
        <v>86</v>
      </c>
      <c r="CS11" s="143" t="s">
        <v>86</v>
      </c>
      <c r="CT11" s="143" t="s">
        <v>86</v>
      </c>
      <c r="CU11" s="143" t="s">
        <v>1165</v>
      </c>
      <c r="CV11" s="143" t="s">
        <v>86</v>
      </c>
      <c r="CW11" s="143" t="s">
        <v>86</v>
      </c>
      <c r="CY11" s="143" t="s">
        <v>225</v>
      </c>
      <c r="CZ11" s="143" t="s">
        <v>225</v>
      </c>
      <c r="DA11" s="143" t="s">
        <v>225</v>
      </c>
      <c r="DB11" s="143" t="s">
        <v>225</v>
      </c>
      <c r="DD11" s="143" t="s">
        <v>225</v>
      </c>
      <c r="DE11" s="143" t="s">
        <v>72</v>
      </c>
      <c r="DF11" s="143" t="s">
        <v>225</v>
      </c>
      <c r="DG11" s="143" t="s">
        <v>225</v>
      </c>
      <c r="DH11" s="143" t="s">
        <v>292</v>
      </c>
      <c r="DI11" s="143" t="s">
        <v>225</v>
      </c>
      <c r="DJ11" s="143" t="s">
        <v>225</v>
      </c>
      <c r="DK11" s="143" t="s">
        <v>225</v>
      </c>
      <c r="DL11" s="143" t="s">
        <v>86</v>
      </c>
      <c r="DN11" s="143" t="s">
        <v>225</v>
      </c>
      <c r="DO11" s="143" t="s">
        <v>225</v>
      </c>
      <c r="DP11" s="143" t="s">
        <v>225</v>
      </c>
      <c r="DQ11" s="143" t="s">
        <v>225</v>
      </c>
      <c r="DR11" s="143" t="s">
        <v>225</v>
      </c>
      <c r="DS11" s="143" t="s">
        <v>225</v>
      </c>
      <c r="DT11" s="143" t="s">
        <v>225</v>
      </c>
      <c r="DU11" s="143" t="s">
        <v>225</v>
      </c>
      <c r="DV11" s="143" t="s">
        <v>225</v>
      </c>
      <c r="DW11" s="143" t="s">
        <v>225</v>
      </c>
      <c r="DX11" s="143" t="s">
        <v>86</v>
      </c>
      <c r="DY11" s="143" t="s">
        <v>225</v>
      </c>
      <c r="EA11" s="143" t="s">
        <v>86</v>
      </c>
      <c r="EB11" s="143" t="s">
        <v>86</v>
      </c>
      <c r="EC11" s="143" t="s">
        <v>86</v>
      </c>
      <c r="ED11" s="143" t="s">
        <v>86</v>
      </c>
      <c r="EE11" s="143" t="s">
        <v>86</v>
      </c>
      <c r="EF11" s="143" t="s">
        <v>86</v>
      </c>
      <c r="EG11" s="143" t="s">
        <v>86</v>
      </c>
      <c r="EH11" s="143" t="s">
        <v>86</v>
      </c>
      <c r="EI11" s="143" t="s">
        <v>86</v>
      </c>
      <c r="EJ11" s="143" t="s">
        <v>86</v>
      </c>
      <c r="EK11" s="143" t="s">
        <v>86</v>
      </c>
      <c r="EL11" s="143" t="s">
        <v>86</v>
      </c>
      <c r="EM11" s="143" t="s">
        <v>86</v>
      </c>
      <c r="EN11" s="143" t="s">
        <v>86</v>
      </c>
      <c r="EO11" s="143" t="s">
        <v>86</v>
      </c>
      <c r="EP11" s="143" t="s">
        <v>86</v>
      </c>
      <c r="EQ11" s="143" t="s">
        <v>86</v>
      </c>
      <c r="ES11" s="143" t="s">
        <v>86</v>
      </c>
      <c r="ET11" s="143" t="s">
        <v>86</v>
      </c>
      <c r="EU11" s="143" t="s">
        <v>225</v>
      </c>
      <c r="EW11" s="143" t="s">
        <v>86</v>
      </c>
      <c r="EX11" s="143" t="s">
        <v>1032</v>
      </c>
      <c r="EY11" s="143" t="s">
        <v>1032</v>
      </c>
      <c r="FA11" s="143" t="s">
        <v>86</v>
      </c>
      <c r="FC11" s="143" t="s">
        <v>329</v>
      </c>
      <c r="FD11" s="143" t="s">
        <v>329</v>
      </c>
      <c r="FE11" s="143" t="s">
        <v>329</v>
      </c>
      <c r="FF11" s="143" t="s">
        <v>329</v>
      </c>
      <c r="FG11" s="143" t="s">
        <v>329</v>
      </c>
      <c r="FH11" s="143" t="s">
        <v>329</v>
      </c>
      <c r="FI11" s="143" t="s">
        <v>329</v>
      </c>
      <c r="FJ11" s="143" t="s">
        <v>329</v>
      </c>
      <c r="FK11" s="143" t="s">
        <v>329</v>
      </c>
    </row>
    <row r="12" spans="1:174" s="20" customFormat="1" ht="15" customHeight="1" outlineLevel="1" x14ac:dyDescent="0.25">
      <c r="A12" s="54"/>
      <c r="B12" s="17" t="s">
        <v>59</v>
      </c>
      <c r="C12" s="20" t="s">
        <v>811</v>
      </c>
      <c r="D12" s="20" t="s">
        <v>812</v>
      </c>
      <c r="E12" s="20" t="s">
        <v>813</v>
      </c>
      <c r="F12" s="20" t="s">
        <v>812</v>
      </c>
      <c r="H12" s="20" t="s">
        <v>812</v>
      </c>
      <c r="I12" s="20" t="s">
        <v>812</v>
      </c>
      <c r="J12" s="20" t="s">
        <v>812</v>
      </c>
      <c r="K12" s="20" t="s">
        <v>812</v>
      </c>
      <c r="L12" s="20" t="s">
        <v>812</v>
      </c>
      <c r="M12" s="20" t="s">
        <v>812</v>
      </c>
      <c r="O12" s="20" t="s">
        <v>812</v>
      </c>
      <c r="P12" s="20" t="s">
        <v>812</v>
      </c>
      <c r="Q12" s="20" t="s">
        <v>812</v>
      </c>
      <c r="R12" s="20" t="s">
        <v>812</v>
      </c>
      <c r="S12" s="20" t="s">
        <v>812</v>
      </c>
      <c r="T12" s="20" t="s">
        <v>812</v>
      </c>
      <c r="U12" s="20" t="s">
        <v>1349</v>
      </c>
      <c r="V12" s="20" t="s">
        <v>1108</v>
      </c>
      <c r="W12" s="20" t="s">
        <v>1349</v>
      </c>
      <c r="X12" s="20" t="s">
        <v>1349</v>
      </c>
      <c r="Y12" s="20" t="s">
        <v>1349</v>
      </c>
      <c r="Z12" s="20" t="s">
        <v>86</v>
      </c>
      <c r="AA12" s="20" t="s">
        <v>86</v>
      </c>
      <c r="AB12" s="20" t="s">
        <v>86</v>
      </c>
      <c r="AC12" s="20" t="s">
        <v>1314</v>
      </c>
      <c r="AD12" s="20" t="s">
        <v>86</v>
      </c>
      <c r="AE12" s="20" t="s">
        <v>86</v>
      </c>
      <c r="AF12" s="20" t="s">
        <v>86</v>
      </c>
      <c r="AG12" s="20" t="s">
        <v>86</v>
      </c>
      <c r="AH12" s="20" t="s">
        <v>86</v>
      </c>
      <c r="AI12" s="20" t="s">
        <v>86</v>
      </c>
      <c r="AJ12" s="20" t="s">
        <v>238</v>
      </c>
      <c r="AK12" s="20" t="s">
        <v>1314</v>
      </c>
      <c r="AL12" s="20" t="s">
        <v>203</v>
      </c>
      <c r="AM12" s="20" t="s">
        <v>1314</v>
      </c>
      <c r="AN12" s="20" t="s">
        <v>1314</v>
      </c>
      <c r="AO12" s="20" t="s">
        <v>811</v>
      </c>
      <c r="AP12" s="20" t="s">
        <v>812</v>
      </c>
      <c r="AQ12" s="20" t="s">
        <v>813</v>
      </c>
      <c r="AR12" s="20" t="s">
        <v>811</v>
      </c>
      <c r="AS12" s="20" t="s">
        <v>812</v>
      </c>
      <c r="AT12" s="20" t="s">
        <v>813</v>
      </c>
      <c r="AU12" s="20" t="s">
        <v>811</v>
      </c>
      <c r="AV12" s="20" t="s">
        <v>812</v>
      </c>
      <c r="AW12" s="20" t="s">
        <v>813</v>
      </c>
      <c r="AX12" s="20" t="s">
        <v>813</v>
      </c>
      <c r="AZ12" s="20" t="s">
        <v>115</v>
      </c>
      <c r="BA12" s="20" t="s">
        <v>115</v>
      </c>
      <c r="BB12" s="20" t="s">
        <v>115</v>
      </c>
      <c r="BC12" s="20" t="s">
        <v>115</v>
      </c>
      <c r="BD12" s="20" t="s">
        <v>115</v>
      </c>
      <c r="BE12" s="20" t="s">
        <v>203</v>
      </c>
      <c r="BF12" s="20" t="s">
        <v>997</v>
      </c>
      <c r="BG12" s="20" t="s">
        <v>1011</v>
      </c>
      <c r="BH12" s="20" t="s">
        <v>1108</v>
      </c>
      <c r="BI12" s="20" t="s">
        <v>1011</v>
      </c>
      <c r="BJ12" s="20" t="s">
        <v>1123</v>
      </c>
      <c r="BK12" s="20" t="s">
        <v>1131</v>
      </c>
      <c r="BL12" s="20" t="s">
        <v>1011</v>
      </c>
      <c r="BM12" s="20" t="s">
        <v>1033</v>
      </c>
      <c r="BN12" s="20" t="s">
        <v>1034</v>
      </c>
      <c r="BO12" s="20" t="s">
        <v>1227</v>
      </c>
      <c r="BP12" s="20" t="s">
        <v>1108</v>
      </c>
      <c r="BQ12" s="20" t="s">
        <v>1108</v>
      </c>
      <c r="BR12" s="20" t="s">
        <v>1108</v>
      </c>
      <c r="BS12" s="20" t="s">
        <v>1108</v>
      </c>
      <c r="BT12" s="20" t="s">
        <v>1228</v>
      </c>
      <c r="BU12" s="20" t="s">
        <v>1227</v>
      </c>
      <c r="BV12" s="20" t="s">
        <v>1229</v>
      </c>
      <c r="BW12" s="20" t="s">
        <v>1227</v>
      </c>
      <c r="BX12" s="20" t="s">
        <v>1063</v>
      </c>
      <c r="BY12" s="20" t="s">
        <v>1460</v>
      </c>
      <c r="BZ12" s="20" t="s">
        <v>1078</v>
      </c>
      <c r="CA12" s="20" t="s">
        <v>1108</v>
      </c>
      <c r="CB12" s="20" t="s">
        <v>1033</v>
      </c>
      <c r="CC12" s="20" t="s">
        <v>1011</v>
      </c>
      <c r="CD12" s="20" t="s">
        <v>1443</v>
      </c>
      <c r="CE12" s="20" t="s">
        <v>1276</v>
      </c>
      <c r="CF12" s="20" t="s">
        <v>1276</v>
      </c>
      <c r="CH12" s="20" t="s">
        <v>195</v>
      </c>
      <c r="CI12" s="20" t="s">
        <v>195</v>
      </c>
      <c r="CJ12" s="20" t="s">
        <v>268</v>
      </c>
      <c r="CK12" s="20" t="s">
        <v>86</v>
      </c>
      <c r="CL12" s="20" t="s">
        <v>86</v>
      </c>
      <c r="CM12" s="20" t="s">
        <v>86</v>
      </c>
      <c r="CN12" s="20" t="s">
        <v>195</v>
      </c>
      <c r="CO12" s="20" t="s">
        <v>195</v>
      </c>
      <c r="CP12" s="20" t="s">
        <v>195</v>
      </c>
      <c r="CQ12" s="20" t="s">
        <v>195</v>
      </c>
      <c r="CR12" s="20" t="s">
        <v>1195</v>
      </c>
      <c r="CS12" s="20" t="s">
        <v>1195</v>
      </c>
      <c r="CT12" s="20" t="s">
        <v>1195</v>
      </c>
      <c r="CU12" s="20" t="s">
        <v>1195</v>
      </c>
      <c r="CV12" s="20" t="s">
        <v>1195</v>
      </c>
      <c r="CW12" s="20" t="s">
        <v>1195</v>
      </c>
      <c r="CY12" s="20" t="s">
        <v>292</v>
      </c>
      <c r="CZ12" s="20" t="s">
        <v>292</v>
      </c>
      <c r="DA12" s="20" t="s">
        <v>292</v>
      </c>
      <c r="DB12" s="20" t="s">
        <v>292</v>
      </c>
      <c r="DD12" s="20" t="s">
        <v>292</v>
      </c>
      <c r="DE12" s="20" t="s">
        <v>238</v>
      </c>
      <c r="DF12" s="20" t="s">
        <v>292</v>
      </c>
      <c r="DG12" s="20" t="s">
        <v>1178</v>
      </c>
      <c r="DH12" s="20" t="s">
        <v>68</v>
      </c>
      <c r="DI12" s="20" t="s">
        <v>268</v>
      </c>
      <c r="DJ12" s="20" t="s">
        <v>268</v>
      </c>
      <c r="DK12" s="20" t="s">
        <v>268</v>
      </c>
      <c r="DL12" s="20" t="s">
        <v>86</v>
      </c>
      <c r="DN12" s="20" t="s">
        <v>238</v>
      </c>
      <c r="DO12" s="20" t="s">
        <v>221</v>
      </c>
      <c r="DP12" s="20" t="s">
        <v>221</v>
      </c>
      <c r="DQ12" s="20" t="s">
        <v>221</v>
      </c>
      <c r="DR12" s="20" t="s">
        <v>232</v>
      </c>
      <c r="DS12" s="20" t="s">
        <v>232</v>
      </c>
      <c r="DT12" s="20" t="s">
        <v>232</v>
      </c>
      <c r="DU12" s="20" t="s">
        <v>238</v>
      </c>
      <c r="DV12" s="20" t="s">
        <v>238</v>
      </c>
      <c r="DW12" s="20" t="s">
        <v>238</v>
      </c>
      <c r="DX12" s="20" t="s">
        <v>86</v>
      </c>
      <c r="DY12" s="20" t="s">
        <v>221</v>
      </c>
      <c r="EA12" s="20" t="s">
        <v>1150</v>
      </c>
      <c r="EB12" s="20" t="s">
        <v>86</v>
      </c>
      <c r="EC12" s="20" t="s">
        <v>86</v>
      </c>
      <c r="ED12" s="20" t="s">
        <v>86</v>
      </c>
      <c r="EE12" s="20" t="s">
        <v>86</v>
      </c>
      <c r="EF12" s="20" t="s">
        <v>86</v>
      </c>
      <c r="EG12" s="20" t="s">
        <v>86</v>
      </c>
      <c r="EH12" s="20" t="s">
        <v>86</v>
      </c>
      <c r="EI12" s="20" t="s">
        <v>86</v>
      </c>
      <c r="EJ12" s="20" t="s">
        <v>86</v>
      </c>
      <c r="EK12" s="20" t="s">
        <v>86</v>
      </c>
      <c r="EL12" s="20" t="s">
        <v>86</v>
      </c>
      <c r="EM12" s="20" t="s">
        <v>86</v>
      </c>
      <c r="EN12" s="20" t="s">
        <v>86</v>
      </c>
      <c r="EO12" s="20" t="s">
        <v>86</v>
      </c>
      <c r="EP12" s="20" t="s">
        <v>86</v>
      </c>
      <c r="EQ12" s="20" t="s">
        <v>86</v>
      </c>
      <c r="ES12" s="20" t="s">
        <v>812</v>
      </c>
      <c r="ET12" s="20" t="s">
        <v>812</v>
      </c>
      <c r="EU12" s="20" t="s">
        <v>1108</v>
      </c>
      <c r="EW12" s="20" t="s">
        <v>354</v>
      </c>
      <c r="EX12" s="20" t="s">
        <v>1063</v>
      </c>
      <c r="EY12" s="20" t="s">
        <v>203</v>
      </c>
      <c r="FA12" s="20" t="s">
        <v>86</v>
      </c>
      <c r="FC12" s="20" t="s">
        <v>86</v>
      </c>
      <c r="FD12" s="20" t="s">
        <v>86</v>
      </c>
      <c r="FE12" s="20" t="s">
        <v>86</v>
      </c>
      <c r="FF12" s="20" t="s">
        <v>86</v>
      </c>
      <c r="FG12" s="20" t="s">
        <v>86</v>
      </c>
      <c r="FH12" s="20" t="s">
        <v>86</v>
      </c>
      <c r="FI12" s="20" t="s">
        <v>86</v>
      </c>
      <c r="FJ12" s="20" t="s">
        <v>86</v>
      </c>
      <c r="FK12" s="20" t="s">
        <v>86</v>
      </c>
    </row>
    <row r="13" spans="1:174" s="20" customFormat="1" ht="15" customHeight="1" outlineLevel="1" x14ac:dyDescent="0.25">
      <c r="A13" s="54"/>
      <c r="B13" s="17" t="s">
        <v>19</v>
      </c>
      <c r="C13" s="20" t="s">
        <v>68</v>
      </c>
      <c r="D13" s="20" t="s">
        <v>68</v>
      </c>
      <c r="E13" s="20" t="s">
        <v>68</v>
      </c>
      <c r="F13" s="20" t="s">
        <v>68</v>
      </c>
      <c r="H13" s="20" t="s">
        <v>68</v>
      </c>
      <c r="I13" s="20" t="s">
        <v>68</v>
      </c>
      <c r="J13" s="20" t="s">
        <v>68</v>
      </c>
      <c r="K13" s="20" t="s">
        <v>68</v>
      </c>
      <c r="L13" s="20" t="s">
        <v>68</v>
      </c>
      <c r="M13" s="20" t="s">
        <v>68</v>
      </c>
      <c r="O13" s="20" t="s">
        <v>68</v>
      </c>
      <c r="P13" s="20" t="s">
        <v>68</v>
      </c>
      <c r="Q13" s="20" t="s">
        <v>68</v>
      </c>
      <c r="R13" s="20" t="s">
        <v>68</v>
      </c>
      <c r="S13" s="20" t="s">
        <v>68</v>
      </c>
      <c r="T13" s="20" t="s">
        <v>68</v>
      </c>
      <c r="U13" s="20" t="s">
        <v>68</v>
      </c>
      <c r="V13" s="20" t="s">
        <v>68</v>
      </c>
      <c r="W13" s="20" t="s">
        <v>68</v>
      </c>
      <c r="X13" s="20" t="s">
        <v>68</v>
      </c>
      <c r="Y13" s="20" t="s">
        <v>68</v>
      </c>
      <c r="Z13" s="20" t="s">
        <v>1336</v>
      </c>
      <c r="AA13" s="20" t="s">
        <v>68</v>
      </c>
      <c r="AB13" s="20" t="s">
        <v>68</v>
      </c>
      <c r="AC13" s="20" t="s">
        <v>68</v>
      </c>
      <c r="AD13" s="20" t="s">
        <v>68</v>
      </c>
      <c r="AE13" s="20" t="s">
        <v>68</v>
      </c>
      <c r="AF13" s="20" t="s">
        <v>68</v>
      </c>
      <c r="AG13" s="20" t="s">
        <v>68</v>
      </c>
      <c r="AH13" s="20" t="s">
        <v>68</v>
      </c>
      <c r="AI13" s="20" t="s">
        <v>68</v>
      </c>
      <c r="AJ13" s="20" t="s">
        <v>68</v>
      </c>
      <c r="AK13" s="20" t="s">
        <v>68</v>
      </c>
      <c r="AL13" s="20" t="s">
        <v>68</v>
      </c>
      <c r="AM13" s="20" t="s">
        <v>68</v>
      </c>
      <c r="AN13" s="20" t="s">
        <v>68</v>
      </c>
      <c r="AO13" s="20" t="s">
        <v>68</v>
      </c>
      <c r="AP13" s="20" t="s">
        <v>68</v>
      </c>
      <c r="AQ13" s="20" t="s">
        <v>68</v>
      </c>
      <c r="AR13" s="20" t="s">
        <v>68</v>
      </c>
      <c r="AS13" s="20" t="s">
        <v>68</v>
      </c>
      <c r="AT13" s="20" t="s">
        <v>68</v>
      </c>
      <c r="AU13" s="20" t="s">
        <v>68</v>
      </c>
      <c r="AV13" s="20" t="s">
        <v>68</v>
      </c>
      <c r="AW13" s="20" t="s">
        <v>68</v>
      </c>
      <c r="AX13" s="20" t="s">
        <v>68</v>
      </c>
      <c r="AZ13" s="20" t="s">
        <v>122</v>
      </c>
      <c r="BA13" s="20" t="s">
        <v>122</v>
      </c>
      <c r="BB13" s="20" t="s">
        <v>122</v>
      </c>
      <c r="BC13" s="20" t="s">
        <v>122</v>
      </c>
      <c r="BD13" s="20" t="s">
        <v>122</v>
      </c>
      <c r="BE13" s="20" t="s">
        <v>122</v>
      </c>
      <c r="BF13" s="20" t="s">
        <v>122</v>
      </c>
      <c r="BG13" s="20" t="s">
        <v>122</v>
      </c>
      <c r="BH13" s="20" t="s">
        <v>122</v>
      </c>
      <c r="BI13" s="20" t="s">
        <v>122</v>
      </c>
      <c r="BJ13" s="20" t="s">
        <v>122</v>
      </c>
      <c r="BK13" s="20" t="s">
        <v>122</v>
      </c>
      <c r="BL13" s="20" t="s">
        <v>122</v>
      </c>
      <c r="BM13" s="20" t="s">
        <v>122</v>
      </c>
      <c r="BN13" s="20" t="s">
        <v>122</v>
      </c>
      <c r="BO13" s="20" t="s">
        <v>122</v>
      </c>
      <c r="BP13" s="20" t="s">
        <v>122</v>
      </c>
      <c r="BQ13" s="20" t="s">
        <v>122</v>
      </c>
      <c r="BR13" s="20" t="s">
        <v>122</v>
      </c>
      <c r="BS13" s="20" t="s">
        <v>122</v>
      </c>
      <c r="BT13" s="20" t="s">
        <v>122</v>
      </c>
      <c r="BU13" s="20" t="s">
        <v>122</v>
      </c>
      <c r="BV13" s="20" t="s">
        <v>122</v>
      </c>
      <c r="BW13" s="20" t="s">
        <v>122</v>
      </c>
      <c r="BX13" s="20" t="s">
        <v>122</v>
      </c>
      <c r="BY13" s="20" t="s">
        <v>122</v>
      </c>
      <c r="BZ13" s="20" t="s">
        <v>122</v>
      </c>
      <c r="CA13" s="20" t="s">
        <v>122</v>
      </c>
      <c r="CB13" s="20" t="s">
        <v>122</v>
      </c>
      <c r="CC13" s="20" t="s">
        <v>122</v>
      </c>
      <c r="CD13" s="20" t="s">
        <v>122</v>
      </c>
      <c r="CE13" s="20" t="s">
        <v>122</v>
      </c>
      <c r="CF13" s="20" t="s">
        <v>122</v>
      </c>
      <c r="CH13" s="20" t="s">
        <v>122</v>
      </c>
      <c r="CI13" s="20" t="s">
        <v>68</v>
      </c>
      <c r="CJ13" s="20" t="s">
        <v>68</v>
      </c>
      <c r="CK13" s="20" t="s">
        <v>68</v>
      </c>
      <c r="CL13" s="20" t="s">
        <v>68</v>
      </c>
      <c r="CM13" s="20" t="s">
        <v>68</v>
      </c>
      <c r="CN13" s="20" t="s">
        <v>68</v>
      </c>
      <c r="CO13" s="20" t="s">
        <v>68</v>
      </c>
      <c r="CP13" s="20" t="s">
        <v>68</v>
      </c>
      <c r="CQ13" s="20" t="s">
        <v>68</v>
      </c>
      <c r="CR13" s="20" t="s">
        <v>68</v>
      </c>
      <c r="CS13" s="20" t="s">
        <v>68</v>
      </c>
      <c r="CT13" s="20" t="s">
        <v>68</v>
      </c>
      <c r="CU13" s="20" t="s">
        <v>68</v>
      </c>
      <c r="CV13" s="20" t="s">
        <v>68</v>
      </c>
      <c r="CW13" s="20" t="s">
        <v>68</v>
      </c>
      <c r="CY13" s="20" t="s">
        <v>68</v>
      </c>
      <c r="CZ13" s="20" t="s">
        <v>68</v>
      </c>
      <c r="DA13" s="20" t="s">
        <v>68</v>
      </c>
      <c r="DB13" s="20" t="s">
        <v>68</v>
      </c>
      <c r="DD13" s="20" t="s">
        <v>68</v>
      </c>
      <c r="DE13" s="20" t="s">
        <v>122</v>
      </c>
      <c r="DF13" s="20" t="s">
        <v>68</v>
      </c>
      <c r="DG13" s="20" t="s">
        <v>68</v>
      </c>
      <c r="DH13" s="20" t="s">
        <v>68</v>
      </c>
      <c r="DI13" s="20" t="s">
        <v>68</v>
      </c>
      <c r="DJ13" s="20" t="s">
        <v>68</v>
      </c>
      <c r="DK13" s="20" t="s">
        <v>68</v>
      </c>
      <c r="DL13" s="20" t="s">
        <v>68</v>
      </c>
      <c r="DN13" s="20" t="s">
        <v>68</v>
      </c>
      <c r="DO13" s="20" t="s">
        <v>68</v>
      </c>
      <c r="DP13" s="20" t="s">
        <v>68</v>
      </c>
      <c r="DQ13" s="20" t="s">
        <v>68</v>
      </c>
      <c r="DR13" s="20" t="s">
        <v>68</v>
      </c>
      <c r="DS13" s="20" t="s">
        <v>68</v>
      </c>
      <c r="DT13" s="20" t="s">
        <v>68</v>
      </c>
      <c r="DU13" s="20" t="s">
        <v>68</v>
      </c>
      <c r="DV13" s="20" t="s">
        <v>68</v>
      </c>
      <c r="DW13" s="20" t="s">
        <v>68</v>
      </c>
      <c r="DX13" s="20" t="s">
        <v>68</v>
      </c>
      <c r="DY13" s="20" t="s">
        <v>68</v>
      </c>
      <c r="EA13" s="20" t="s">
        <v>68</v>
      </c>
      <c r="EB13" s="20" t="s">
        <v>86</v>
      </c>
      <c r="EC13" s="20" t="s">
        <v>86</v>
      </c>
      <c r="ED13" s="20" t="s">
        <v>86</v>
      </c>
      <c r="EE13" s="20" t="s">
        <v>86</v>
      </c>
      <c r="EF13" s="20" t="s">
        <v>86</v>
      </c>
      <c r="EG13" s="20" t="s">
        <v>86</v>
      </c>
      <c r="EH13" s="20" t="s">
        <v>86</v>
      </c>
      <c r="EI13" s="20" t="s">
        <v>86</v>
      </c>
      <c r="EJ13" s="20" t="s">
        <v>86</v>
      </c>
      <c r="EK13" s="20" t="s">
        <v>86</v>
      </c>
      <c r="EL13" s="20" t="s">
        <v>86</v>
      </c>
      <c r="EM13" s="20" t="s">
        <v>86</v>
      </c>
      <c r="EN13" s="20" t="s">
        <v>86</v>
      </c>
      <c r="EO13" s="20" t="s">
        <v>86</v>
      </c>
      <c r="EP13" s="20" t="s">
        <v>86</v>
      </c>
      <c r="EQ13" s="20" t="s">
        <v>86</v>
      </c>
      <c r="ES13" s="20" t="s">
        <v>68</v>
      </c>
      <c r="ET13" s="20" t="s">
        <v>68</v>
      </c>
      <c r="EU13" s="20" t="s">
        <v>86</v>
      </c>
      <c r="EW13" s="20" t="s">
        <v>86</v>
      </c>
      <c r="EX13" s="20" t="s">
        <v>86</v>
      </c>
      <c r="EY13" s="20" t="s">
        <v>86</v>
      </c>
      <c r="FA13" s="20" t="s">
        <v>86</v>
      </c>
      <c r="FC13" s="20" t="s">
        <v>86</v>
      </c>
      <c r="FD13" s="20" t="s">
        <v>86</v>
      </c>
      <c r="FE13" s="20" t="s">
        <v>86</v>
      </c>
      <c r="FF13" s="20" t="s">
        <v>86</v>
      </c>
      <c r="FG13" s="20" t="s">
        <v>86</v>
      </c>
      <c r="FH13" s="20" t="s">
        <v>86</v>
      </c>
      <c r="FI13" s="20" t="s">
        <v>86</v>
      </c>
      <c r="FJ13" s="20" t="s">
        <v>86</v>
      </c>
      <c r="FK13" s="20" t="s">
        <v>86</v>
      </c>
    </row>
    <row r="14" spans="1:174" s="20" customFormat="1" ht="15" customHeight="1" outlineLevel="1" x14ac:dyDescent="0.25">
      <c r="A14" s="54"/>
      <c r="B14" s="17" t="s">
        <v>20</v>
      </c>
      <c r="C14" s="20" t="s">
        <v>86</v>
      </c>
      <c r="D14" s="20" t="s">
        <v>86</v>
      </c>
      <c r="E14" s="20" t="s">
        <v>86</v>
      </c>
      <c r="F14" s="20" t="s">
        <v>86</v>
      </c>
      <c r="H14" s="20" t="s">
        <v>86</v>
      </c>
      <c r="I14" s="20" t="s">
        <v>86</v>
      </c>
      <c r="J14" s="20" t="s">
        <v>86</v>
      </c>
      <c r="K14" s="20" t="s">
        <v>86</v>
      </c>
      <c r="L14" s="20" t="s">
        <v>86</v>
      </c>
      <c r="M14" s="20" t="s">
        <v>86</v>
      </c>
      <c r="O14" s="20" t="s">
        <v>86</v>
      </c>
      <c r="P14" s="20" t="s">
        <v>86</v>
      </c>
      <c r="Q14" s="20" t="s">
        <v>86</v>
      </c>
      <c r="R14" s="20" t="s">
        <v>86</v>
      </c>
      <c r="S14" s="20" t="s">
        <v>86</v>
      </c>
      <c r="T14" s="20" t="s">
        <v>86</v>
      </c>
      <c r="U14" s="20" t="s">
        <v>86</v>
      </c>
      <c r="V14" s="20" t="s">
        <v>86</v>
      </c>
      <c r="W14" s="20" t="s">
        <v>86</v>
      </c>
      <c r="X14" s="20" t="s">
        <v>86</v>
      </c>
      <c r="Y14" s="20" t="s">
        <v>86</v>
      </c>
      <c r="Z14" s="20" t="s">
        <v>812</v>
      </c>
      <c r="AA14" s="20" t="s">
        <v>86</v>
      </c>
      <c r="AB14" s="20" t="s">
        <v>86</v>
      </c>
      <c r="AC14" s="20" t="s">
        <v>86</v>
      </c>
      <c r="AD14" s="20" t="s">
        <v>86</v>
      </c>
      <c r="AE14" s="20" t="s">
        <v>86</v>
      </c>
      <c r="AF14" s="20" t="s">
        <v>86</v>
      </c>
      <c r="AG14" s="20" t="s">
        <v>86</v>
      </c>
      <c r="AH14" s="20" t="s">
        <v>86</v>
      </c>
      <c r="AI14" s="20" t="s">
        <v>86</v>
      </c>
      <c r="AJ14" s="20" t="s">
        <v>86</v>
      </c>
      <c r="AK14" s="20" t="s">
        <v>86</v>
      </c>
      <c r="AL14" s="20" t="s">
        <v>86</v>
      </c>
      <c r="AM14" s="20" t="s">
        <v>86</v>
      </c>
      <c r="AN14" s="20" t="s">
        <v>86</v>
      </c>
      <c r="AO14" s="20" t="s">
        <v>86</v>
      </c>
      <c r="AP14" s="20" t="s">
        <v>86</v>
      </c>
      <c r="AQ14" s="20" t="s">
        <v>86</v>
      </c>
      <c r="AR14" s="20" t="s">
        <v>86</v>
      </c>
      <c r="AS14" s="20" t="s">
        <v>86</v>
      </c>
      <c r="AT14" s="20" t="s">
        <v>86</v>
      </c>
      <c r="AU14" s="20" t="s">
        <v>86</v>
      </c>
      <c r="AV14" s="20" t="s">
        <v>86</v>
      </c>
      <c r="AW14" s="20" t="s">
        <v>86</v>
      </c>
      <c r="AX14" s="20" t="s">
        <v>86</v>
      </c>
      <c r="AZ14" s="20" t="s">
        <v>86</v>
      </c>
      <c r="BA14" s="20" t="s">
        <v>86</v>
      </c>
      <c r="BB14" s="20" t="s">
        <v>86</v>
      </c>
      <c r="BC14" s="20" t="s">
        <v>86</v>
      </c>
      <c r="BD14" s="20" t="s">
        <v>86</v>
      </c>
      <c r="BE14" s="20" t="s">
        <v>86</v>
      </c>
      <c r="BF14" s="20" t="s">
        <v>86</v>
      </c>
      <c r="BG14" s="20" t="s">
        <v>86</v>
      </c>
      <c r="BH14" s="20" t="s">
        <v>86</v>
      </c>
      <c r="BI14" s="20" t="s">
        <v>86</v>
      </c>
      <c r="BJ14" s="20" t="s">
        <v>86</v>
      </c>
      <c r="BK14" s="20" t="s">
        <v>86</v>
      </c>
      <c r="BL14" s="20" t="s">
        <v>86</v>
      </c>
      <c r="BM14" s="20" t="s">
        <v>86</v>
      </c>
      <c r="BN14" s="20" t="s">
        <v>86</v>
      </c>
      <c r="BO14" s="20" t="s">
        <v>86</v>
      </c>
      <c r="BP14" s="20" t="s">
        <v>86</v>
      </c>
      <c r="BQ14" s="20" t="s">
        <v>86</v>
      </c>
      <c r="BR14" s="20" t="s">
        <v>86</v>
      </c>
      <c r="BS14" s="20" t="s">
        <v>86</v>
      </c>
      <c r="BT14" s="20" t="s">
        <v>86</v>
      </c>
      <c r="BU14" s="20" t="s">
        <v>86</v>
      </c>
      <c r="BV14" s="20" t="s">
        <v>86</v>
      </c>
      <c r="BW14" s="20" t="s">
        <v>86</v>
      </c>
      <c r="BX14" s="20" t="s">
        <v>86</v>
      </c>
      <c r="BY14" s="20" t="s">
        <v>86</v>
      </c>
      <c r="BZ14" s="20" t="s">
        <v>86</v>
      </c>
      <c r="CA14" s="20" t="s">
        <v>86</v>
      </c>
      <c r="CB14" s="20" t="s">
        <v>86</v>
      </c>
      <c r="CC14" s="20" t="s">
        <v>86</v>
      </c>
      <c r="CD14" s="20" t="s">
        <v>86</v>
      </c>
      <c r="CE14" s="20" t="s">
        <v>86</v>
      </c>
      <c r="CF14" s="20" t="s">
        <v>86</v>
      </c>
      <c r="CH14" s="20" t="s">
        <v>68</v>
      </c>
      <c r="CI14" s="20" t="s">
        <v>68</v>
      </c>
      <c r="CJ14" s="20" t="s">
        <v>86</v>
      </c>
      <c r="CK14" s="20" t="s">
        <v>86</v>
      </c>
      <c r="CL14" s="20" t="s">
        <v>86</v>
      </c>
      <c r="CM14" s="20" t="s">
        <v>86</v>
      </c>
      <c r="CN14" s="20" t="s">
        <v>86</v>
      </c>
      <c r="CO14" s="20" t="s">
        <v>86</v>
      </c>
      <c r="CP14" s="20" t="s">
        <v>86</v>
      </c>
      <c r="CQ14" s="20" t="s">
        <v>86</v>
      </c>
      <c r="CR14" s="20" t="s">
        <v>86</v>
      </c>
      <c r="CS14" s="20" t="s">
        <v>86</v>
      </c>
      <c r="CT14" s="20" t="s">
        <v>86</v>
      </c>
      <c r="CU14" s="20" t="s">
        <v>86</v>
      </c>
      <c r="CV14" s="20" t="s">
        <v>86</v>
      </c>
      <c r="CW14" s="20" t="s">
        <v>86</v>
      </c>
      <c r="CY14" s="20" t="s">
        <v>86</v>
      </c>
      <c r="CZ14" s="20" t="s">
        <v>86</v>
      </c>
      <c r="DA14" s="20" t="s">
        <v>86</v>
      </c>
      <c r="DB14" s="20" t="s">
        <v>86</v>
      </c>
      <c r="EA14" s="20" t="s">
        <v>86</v>
      </c>
      <c r="ES14" s="20" t="s">
        <v>86</v>
      </c>
      <c r="ET14" s="20" t="s">
        <v>86</v>
      </c>
      <c r="EU14" s="20" t="s">
        <v>86</v>
      </c>
      <c r="EW14" s="20" t="s">
        <v>86</v>
      </c>
      <c r="EX14" s="20" t="s">
        <v>86</v>
      </c>
      <c r="EY14" s="20" t="s">
        <v>86</v>
      </c>
      <c r="FA14" s="20" t="s">
        <v>86</v>
      </c>
      <c r="FC14" s="20" t="s">
        <v>238</v>
      </c>
      <c r="FD14" s="20" t="s">
        <v>238</v>
      </c>
      <c r="FE14" s="20" t="s">
        <v>268</v>
      </c>
      <c r="FF14" s="20" t="s">
        <v>268</v>
      </c>
      <c r="FG14" s="20" t="s">
        <v>268</v>
      </c>
      <c r="FH14" s="20" t="s">
        <v>268</v>
      </c>
      <c r="FI14" s="20" t="s">
        <v>238</v>
      </c>
      <c r="FJ14" s="20" t="s">
        <v>238</v>
      </c>
      <c r="FK14" s="20" t="s">
        <v>238</v>
      </c>
    </row>
    <row r="15" spans="1:174" s="20" customFormat="1" ht="15" customHeight="1" outlineLevel="1" x14ac:dyDescent="0.25">
      <c r="A15" s="54"/>
      <c r="B15" s="17" t="s">
        <v>12</v>
      </c>
      <c r="C15" s="20" t="s">
        <v>814</v>
      </c>
      <c r="D15" s="20" t="s">
        <v>815</v>
      </c>
      <c r="E15" s="20" t="s">
        <v>814</v>
      </c>
      <c r="F15" s="20" t="s">
        <v>816</v>
      </c>
      <c r="H15" s="20" t="s">
        <v>86</v>
      </c>
      <c r="I15" s="20" t="s">
        <v>86</v>
      </c>
      <c r="J15" s="20" t="s">
        <v>86</v>
      </c>
      <c r="K15" s="20" t="s">
        <v>160</v>
      </c>
      <c r="L15" s="20" t="s">
        <v>86</v>
      </c>
      <c r="M15" s="20" t="s">
        <v>86</v>
      </c>
      <c r="O15" s="20" t="s">
        <v>160</v>
      </c>
      <c r="P15" s="20" t="s">
        <v>904</v>
      </c>
      <c r="Q15" s="20" t="s">
        <v>904</v>
      </c>
      <c r="R15" s="20" t="s">
        <v>904</v>
      </c>
      <c r="S15" s="20" t="s">
        <v>932</v>
      </c>
      <c r="T15" s="20" t="s">
        <v>904</v>
      </c>
      <c r="U15" s="20" t="s">
        <v>1350</v>
      </c>
      <c r="V15" s="20" t="s">
        <v>86</v>
      </c>
      <c r="W15" s="20" t="s">
        <v>86</v>
      </c>
      <c r="X15" s="20" t="s">
        <v>86</v>
      </c>
      <c r="Y15" s="20" t="s">
        <v>86</v>
      </c>
      <c r="Z15" s="20" t="s">
        <v>68</v>
      </c>
      <c r="AA15" s="20" t="s">
        <v>86</v>
      </c>
      <c r="AB15" s="20" t="s">
        <v>86</v>
      </c>
      <c r="AC15" s="20" t="s">
        <v>86</v>
      </c>
      <c r="AD15" s="20" t="s">
        <v>86</v>
      </c>
      <c r="AE15" s="20" t="s">
        <v>86</v>
      </c>
      <c r="AF15" s="20" t="s">
        <v>86</v>
      </c>
      <c r="AG15" s="20" t="s">
        <v>86</v>
      </c>
      <c r="AH15" s="20" t="s">
        <v>86</v>
      </c>
      <c r="AI15" s="20" t="s">
        <v>86</v>
      </c>
      <c r="AJ15" s="20" t="s">
        <v>1363</v>
      </c>
      <c r="AK15" s="20" t="s">
        <v>86</v>
      </c>
      <c r="AL15" s="20" t="s">
        <v>1369</v>
      </c>
      <c r="AM15" s="20" t="s">
        <v>904</v>
      </c>
      <c r="AN15" s="20" t="s">
        <v>1387</v>
      </c>
      <c r="AO15" s="20" t="s">
        <v>814</v>
      </c>
      <c r="AP15" s="20" t="s">
        <v>815</v>
      </c>
      <c r="AQ15" s="20" t="s">
        <v>814</v>
      </c>
      <c r="AR15" s="20" t="s">
        <v>814</v>
      </c>
      <c r="AS15" s="20" t="s">
        <v>815</v>
      </c>
      <c r="AT15" s="20" t="s">
        <v>814</v>
      </c>
      <c r="AU15" s="20" t="s">
        <v>814</v>
      </c>
      <c r="AV15" s="20" t="s">
        <v>815</v>
      </c>
      <c r="AW15" s="20" t="s">
        <v>814</v>
      </c>
      <c r="AX15" s="20" t="s">
        <v>86</v>
      </c>
      <c r="AZ15" s="20" t="s">
        <v>66</v>
      </c>
      <c r="BA15" s="20" t="s">
        <v>66</v>
      </c>
      <c r="BB15" s="20" t="s">
        <v>66</v>
      </c>
      <c r="BC15" s="20" t="s">
        <v>66</v>
      </c>
      <c r="BD15" s="20" t="s">
        <v>66</v>
      </c>
      <c r="BE15" s="20" t="s">
        <v>1401</v>
      </c>
      <c r="BF15" s="20" t="s">
        <v>86</v>
      </c>
      <c r="BG15" s="20" t="s">
        <v>86</v>
      </c>
      <c r="BH15" s="20" t="s">
        <v>86</v>
      </c>
      <c r="BI15" s="20" t="s">
        <v>86</v>
      </c>
      <c r="BJ15" s="20" t="s">
        <v>86</v>
      </c>
      <c r="BK15" s="20" t="s">
        <v>86</v>
      </c>
      <c r="BL15" s="20" t="s">
        <v>86</v>
      </c>
      <c r="BM15" s="20" t="s">
        <v>86</v>
      </c>
      <c r="BN15" s="20" t="s">
        <v>86</v>
      </c>
      <c r="BO15" s="20" t="s">
        <v>86</v>
      </c>
      <c r="BP15" s="20" t="s">
        <v>86</v>
      </c>
      <c r="BQ15" s="20" t="s">
        <v>86</v>
      </c>
      <c r="BR15" s="20" t="s">
        <v>86</v>
      </c>
      <c r="BS15" s="20" t="s">
        <v>86</v>
      </c>
      <c r="BT15" s="20" t="s">
        <v>86</v>
      </c>
      <c r="BU15" s="20" t="s">
        <v>86</v>
      </c>
      <c r="BV15" s="20" t="s">
        <v>86</v>
      </c>
      <c r="BW15" s="20" t="s">
        <v>86</v>
      </c>
      <c r="BX15" s="20" t="s">
        <v>86</v>
      </c>
      <c r="BY15" s="20" t="s">
        <v>86</v>
      </c>
      <c r="BZ15" s="20" t="s">
        <v>86</v>
      </c>
      <c r="CA15" s="20" t="s">
        <v>86</v>
      </c>
      <c r="CB15" s="20" t="s">
        <v>86</v>
      </c>
      <c r="CC15" s="20" t="s">
        <v>86</v>
      </c>
      <c r="CD15" s="20" t="s">
        <v>86</v>
      </c>
      <c r="CE15" s="20" t="s">
        <v>86</v>
      </c>
      <c r="CF15" s="20" t="s">
        <v>86</v>
      </c>
      <c r="CH15" s="20" t="s">
        <v>86</v>
      </c>
      <c r="CI15" s="20" t="s">
        <v>86</v>
      </c>
      <c r="CJ15" s="20" t="s">
        <v>86</v>
      </c>
      <c r="CK15" s="20" t="s">
        <v>86</v>
      </c>
      <c r="CL15" s="20" t="s">
        <v>86</v>
      </c>
      <c r="CM15" s="20" t="s">
        <v>86</v>
      </c>
      <c r="CN15" s="20" t="s">
        <v>86</v>
      </c>
      <c r="CO15" s="20" t="s">
        <v>86</v>
      </c>
      <c r="CP15" s="20" t="s">
        <v>86</v>
      </c>
      <c r="CQ15" s="20" t="s">
        <v>86</v>
      </c>
      <c r="CR15" s="20" t="s">
        <v>86</v>
      </c>
      <c r="CS15" s="20" t="s">
        <v>86</v>
      </c>
      <c r="CT15" s="20" t="s">
        <v>86</v>
      </c>
      <c r="CU15" s="20" t="s">
        <v>86</v>
      </c>
      <c r="CV15" s="20" t="s">
        <v>86</v>
      </c>
      <c r="CW15" s="20" t="s">
        <v>86</v>
      </c>
      <c r="CY15" s="20" t="s">
        <v>86</v>
      </c>
      <c r="CZ15" s="20" t="s">
        <v>86</v>
      </c>
      <c r="DA15" s="20" t="s">
        <v>86</v>
      </c>
      <c r="DB15" s="20" t="s">
        <v>86</v>
      </c>
      <c r="DD15" s="20" t="s">
        <v>86</v>
      </c>
      <c r="DE15" s="20" t="s">
        <v>86</v>
      </c>
      <c r="DF15" s="20" t="s">
        <v>86</v>
      </c>
      <c r="DG15" s="20" t="s">
        <v>331</v>
      </c>
      <c r="DH15" s="20" t="s">
        <v>86</v>
      </c>
      <c r="DI15" s="20" t="s">
        <v>271</v>
      </c>
      <c r="DJ15" s="20" t="s">
        <v>271</v>
      </c>
      <c r="DK15" s="20" t="s">
        <v>86</v>
      </c>
      <c r="DL15" s="20" t="s">
        <v>86</v>
      </c>
      <c r="DN15" s="20" t="s">
        <v>86</v>
      </c>
      <c r="DO15" s="20" t="s">
        <v>86</v>
      </c>
      <c r="DP15" s="20" t="s">
        <v>86</v>
      </c>
      <c r="DQ15" s="20" t="s">
        <v>86</v>
      </c>
      <c r="DR15" s="20" t="s">
        <v>86</v>
      </c>
      <c r="DS15" s="20" t="s">
        <v>86</v>
      </c>
      <c r="DT15" s="20" t="s">
        <v>86</v>
      </c>
      <c r="DU15" s="20" t="s">
        <v>86</v>
      </c>
      <c r="DV15" s="20" t="s">
        <v>86</v>
      </c>
      <c r="DW15" s="20" t="s">
        <v>86</v>
      </c>
      <c r="DX15" s="20" t="s">
        <v>86</v>
      </c>
      <c r="DY15" s="20" t="s">
        <v>86</v>
      </c>
      <c r="EA15" s="20" t="s">
        <v>86</v>
      </c>
      <c r="EB15" s="20" t="s">
        <v>86</v>
      </c>
      <c r="EC15" s="20" t="s">
        <v>86</v>
      </c>
      <c r="ED15" s="20" t="s">
        <v>86</v>
      </c>
      <c r="EE15" s="20" t="s">
        <v>86</v>
      </c>
      <c r="EF15" s="20" t="s">
        <v>86</v>
      </c>
      <c r="EG15" s="20" t="s">
        <v>86</v>
      </c>
      <c r="EH15" s="20" t="s">
        <v>86</v>
      </c>
      <c r="EI15" s="20" t="s">
        <v>86</v>
      </c>
      <c r="EJ15" s="20" t="s">
        <v>86</v>
      </c>
      <c r="EK15" s="20" t="s">
        <v>86</v>
      </c>
      <c r="EL15" s="20" t="s">
        <v>86</v>
      </c>
      <c r="EM15" s="20" t="s">
        <v>86</v>
      </c>
      <c r="EN15" s="20" t="s">
        <v>86</v>
      </c>
      <c r="EO15" s="20" t="s">
        <v>86</v>
      </c>
      <c r="EP15" s="20" t="s">
        <v>86</v>
      </c>
      <c r="EQ15" s="20" t="s">
        <v>86</v>
      </c>
      <c r="ES15" s="20" t="s">
        <v>86</v>
      </c>
      <c r="ET15" s="20" t="s">
        <v>86</v>
      </c>
      <c r="EU15" s="20" t="s">
        <v>86</v>
      </c>
      <c r="EW15" s="20" t="s">
        <v>86</v>
      </c>
      <c r="EX15" s="20" t="s">
        <v>86</v>
      </c>
      <c r="EY15" s="20" t="s">
        <v>86</v>
      </c>
      <c r="FA15" s="20" t="s">
        <v>86</v>
      </c>
    </row>
    <row r="16" spans="1:174" s="20" customFormat="1" ht="15" customHeight="1" outlineLevel="1" x14ac:dyDescent="0.25">
      <c r="A16" s="54"/>
      <c r="B16" s="17" t="s">
        <v>13</v>
      </c>
      <c r="C16" s="20" t="s">
        <v>86</v>
      </c>
      <c r="D16" s="20" t="s">
        <v>86</v>
      </c>
      <c r="E16" s="20" t="s">
        <v>86</v>
      </c>
      <c r="F16" s="20" t="s">
        <v>86</v>
      </c>
      <c r="H16" s="20" t="s">
        <v>86</v>
      </c>
      <c r="I16" s="20" t="s">
        <v>86</v>
      </c>
      <c r="J16" s="20" t="s">
        <v>86</v>
      </c>
      <c r="K16" s="20" t="s">
        <v>86</v>
      </c>
      <c r="L16" s="20" t="s">
        <v>86</v>
      </c>
      <c r="M16" s="20" t="s">
        <v>86</v>
      </c>
      <c r="O16" s="20" t="s">
        <v>86</v>
      </c>
      <c r="P16" s="20" t="s">
        <v>86</v>
      </c>
      <c r="Q16" s="20" t="s">
        <v>86</v>
      </c>
      <c r="R16" s="20" t="s">
        <v>86</v>
      </c>
      <c r="S16" s="20" t="s">
        <v>86</v>
      </c>
      <c r="T16" s="20" t="s">
        <v>86</v>
      </c>
      <c r="U16" s="20" t="s">
        <v>86</v>
      </c>
      <c r="V16" s="20" t="s">
        <v>86</v>
      </c>
      <c r="W16" s="20" t="s">
        <v>86</v>
      </c>
      <c r="X16" s="20" t="s">
        <v>86</v>
      </c>
      <c r="Y16" s="20" t="s">
        <v>86</v>
      </c>
      <c r="Z16" s="20" t="s">
        <v>86</v>
      </c>
      <c r="AA16" s="20" t="s">
        <v>86</v>
      </c>
      <c r="AB16" s="20" t="s">
        <v>86</v>
      </c>
      <c r="AC16" s="20" t="s">
        <v>86</v>
      </c>
      <c r="AD16" s="20" t="s">
        <v>86</v>
      </c>
      <c r="AE16" s="20" t="s">
        <v>86</v>
      </c>
      <c r="AF16" s="20" t="s">
        <v>86</v>
      </c>
      <c r="AG16" s="20" t="s">
        <v>86</v>
      </c>
      <c r="AH16" s="20" t="s">
        <v>86</v>
      </c>
      <c r="AI16" s="20" t="s">
        <v>86</v>
      </c>
      <c r="AJ16" s="20" t="s">
        <v>86</v>
      </c>
      <c r="AK16" s="20" t="s">
        <v>86</v>
      </c>
      <c r="AL16" s="20" t="s">
        <v>86</v>
      </c>
      <c r="AM16" s="20" t="s">
        <v>86</v>
      </c>
      <c r="AN16" s="20" t="s">
        <v>86</v>
      </c>
      <c r="AO16" s="20" t="s">
        <v>86</v>
      </c>
      <c r="AP16" s="20" t="s">
        <v>86</v>
      </c>
      <c r="AQ16" s="20" t="s">
        <v>86</v>
      </c>
      <c r="AR16" s="20" t="s">
        <v>86</v>
      </c>
      <c r="AS16" s="20" t="s">
        <v>86</v>
      </c>
      <c r="AT16" s="20" t="s">
        <v>86</v>
      </c>
      <c r="AU16" s="20" t="s">
        <v>86</v>
      </c>
      <c r="AV16" s="20" t="s">
        <v>86</v>
      </c>
      <c r="AW16" s="20" t="s">
        <v>86</v>
      </c>
      <c r="AX16" s="20" t="s">
        <v>86</v>
      </c>
      <c r="AZ16" s="20" t="s">
        <v>119</v>
      </c>
      <c r="BA16" s="20" t="s">
        <v>111</v>
      </c>
      <c r="BB16" s="20" t="s">
        <v>111</v>
      </c>
      <c r="BC16" s="20" t="s">
        <v>111</v>
      </c>
      <c r="BD16" s="20" t="s">
        <v>111</v>
      </c>
      <c r="BE16" s="20" t="s">
        <v>86</v>
      </c>
      <c r="BF16" s="20" t="s">
        <v>86</v>
      </c>
      <c r="BG16" s="20" t="s">
        <v>86</v>
      </c>
      <c r="BH16" s="20" t="s">
        <v>86</v>
      </c>
      <c r="BI16" s="20" t="s">
        <v>86</v>
      </c>
      <c r="BJ16" s="20" t="s">
        <v>86</v>
      </c>
      <c r="BK16" s="20" t="s">
        <v>86</v>
      </c>
      <c r="BL16" s="20" t="s">
        <v>86</v>
      </c>
      <c r="BM16" s="20" t="s">
        <v>86</v>
      </c>
      <c r="BN16" s="20" t="s">
        <v>86</v>
      </c>
      <c r="BO16" s="20" t="s">
        <v>86</v>
      </c>
      <c r="BP16" s="20" t="s">
        <v>86</v>
      </c>
      <c r="BQ16" s="20" t="s">
        <v>86</v>
      </c>
      <c r="BR16" s="20" t="s">
        <v>86</v>
      </c>
      <c r="BS16" s="20" t="s">
        <v>86</v>
      </c>
      <c r="BT16" s="20" t="s">
        <v>86</v>
      </c>
      <c r="BU16" s="20" t="s">
        <v>86</v>
      </c>
      <c r="BV16" s="20" t="s">
        <v>86</v>
      </c>
      <c r="BW16" s="20" t="s">
        <v>86</v>
      </c>
      <c r="BX16" s="20" t="s">
        <v>86</v>
      </c>
      <c r="BY16" s="20" t="s">
        <v>86</v>
      </c>
      <c r="BZ16" s="20" t="s">
        <v>86</v>
      </c>
      <c r="CA16" s="20" t="s">
        <v>86</v>
      </c>
      <c r="CB16" s="20" t="s">
        <v>86</v>
      </c>
      <c r="CC16" s="20" t="s">
        <v>86</v>
      </c>
      <c r="CD16" s="20" t="s">
        <v>86</v>
      </c>
      <c r="CE16" s="20" t="s">
        <v>86</v>
      </c>
      <c r="CF16" s="20" t="s">
        <v>86</v>
      </c>
      <c r="CH16" s="20" t="s">
        <v>86</v>
      </c>
      <c r="CI16" s="20" t="s">
        <v>86</v>
      </c>
      <c r="CJ16" s="20" t="s">
        <v>86</v>
      </c>
      <c r="CK16" s="20" t="s">
        <v>86</v>
      </c>
      <c r="CL16" s="20" t="s">
        <v>86</v>
      </c>
      <c r="CM16" s="20" t="s">
        <v>86</v>
      </c>
      <c r="CN16" s="20" t="s">
        <v>86</v>
      </c>
      <c r="CO16" s="20" t="s">
        <v>86</v>
      </c>
      <c r="CP16" s="20" t="s">
        <v>86</v>
      </c>
      <c r="CQ16" s="20" t="s">
        <v>86</v>
      </c>
      <c r="CR16" s="20" t="s">
        <v>86</v>
      </c>
      <c r="CS16" s="20" t="s">
        <v>86</v>
      </c>
      <c r="CT16" s="20" t="s">
        <v>86</v>
      </c>
      <c r="CU16" s="20" t="s">
        <v>86</v>
      </c>
      <c r="CV16" s="20" t="s">
        <v>86</v>
      </c>
      <c r="CW16" s="20" t="s">
        <v>86</v>
      </c>
      <c r="CY16" s="20" t="s">
        <v>86</v>
      </c>
      <c r="CZ16" s="20" t="s">
        <v>86</v>
      </c>
      <c r="DA16" s="20" t="s">
        <v>86</v>
      </c>
      <c r="DB16" s="20" t="s">
        <v>86</v>
      </c>
      <c r="DD16" s="20" t="s">
        <v>86</v>
      </c>
      <c r="DE16" s="20" t="s">
        <v>86</v>
      </c>
      <c r="DF16" s="20" t="s">
        <v>86</v>
      </c>
      <c r="DG16" s="20" t="s">
        <v>86</v>
      </c>
      <c r="DH16" s="20" t="s">
        <v>86</v>
      </c>
      <c r="DI16" s="20" t="s">
        <v>86</v>
      </c>
      <c r="DJ16" s="20" t="s">
        <v>86</v>
      </c>
      <c r="DK16" s="20" t="s">
        <v>86</v>
      </c>
      <c r="DL16" s="20" t="s">
        <v>86</v>
      </c>
      <c r="DN16" s="20" t="s">
        <v>86</v>
      </c>
      <c r="DO16" s="20" t="s">
        <v>86</v>
      </c>
      <c r="DP16" s="20" t="s">
        <v>86</v>
      </c>
      <c r="DQ16" s="20" t="s">
        <v>86</v>
      </c>
      <c r="DR16" s="20" t="s">
        <v>86</v>
      </c>
      <c r="DS16" s="20" t="s">
        <v>86</v>
      </c>
      <c r="DT16" s="20" t="s">
        <v>86</v>
      </c>
      <c r="DU16" s="20" t="s">
        <v>86</v>
      </c>
      <c r="DV16" s="20" t="s">
        <v>86</v>
      </c>
      <c r="DW16" s="20" t="s">
        <v>86</v>
      </c>
      <c r="DX16" s="20" t="s">
        <v>86</v>
      </c>
      <c r="DY16" s="20" t="s">
        <v>86</v>
      </c>
      <c r="EA16" s="20" t="s">
        <v>86</v>
      </c>
      <c r="EB16" s="20" t="s">
        <v>86</v>
      </c>
      <c r="EC16" s="20" t="s">
        <v>86</v>
      </c>
      <c r="ED16" s="20" t="s">
        <v>86</v>
      </c>
      <c r="EE16" s="20" t="s">
        <v>86</v>
      </c>
      <c r="EF16" s="20" t="s">
        <v>86</v>
      </c>
      <c r="EG16" s="20" t="s">
        <v>86</v>
      </c>
      <c r="EH16" s="20" t="s">
        <v>86</v>
      </c>
      <c r="EI16" s="20" t="s">
        <v>86</v>
      </c>
      <c r="EJ16" s="20" t="s">
        <v>86</v>
      </c>
      <c r="EK16" s="20" t="s">
        <v>86</v>
      </c>
      <c r="EL16" s="20" t="s">
        <v>86</v>
      </c>
      <c r="EM16" s="20" t="s">
        <v>86</v>
      </c>
      <c r="EN16" s="20" t="s">
        <v>86</v>
      </c>
      <c r="EO16" s="20" t="s">
        <v>86</v>
      </c>
      <c r="EP16" s="20" t="s">
        <v>86</v>
      </c>
      <c r="EQ16" s="20" t="s">
        <v>86</v>
      </c>
      <c r="ES16" s="20" t="s">
        <v>86</v>
      </c>
      <c r="ET16" s="20" t="s">
        <v>86</v>
      </c>
      <c r="EU16" s="20" t="s">
        <v>86</v>
      </c>
      <c r="EW16" s="20" t="s">
        <v>86</v>
      </c>
      <c r="EX16" s="20" t="s">
        <v>86</v>
      </c>
      <c r="EY16" s="20" t="s">
        <v>86</v>
      </c>
      <c r="FA16" s="20" t="s">
        <v>86</v>
      </c>
    </row>
    <row r="17" spans="1:174" s="20" customFormat="1" ht="15" customHeight="1" outlineLevel="1" x14ac:dyDescent="0.25">
      <c r="A17" s="54"/>
      <c r="B17" s="17" t="s">
        <v>14</v>
      </c>
      <c r="C17" s="20" t="s">
        <v>86</v>
      </c>
      <c r="D17" s="20" t="s">
        <v>86</v>
      </c>
      <c r="E17" s="20" t="s">
        <v>86</v>
      </c>
      <c r="F17" s="20" t="s">
        <v>86</v>
      </c>
      <c r="H17" s="20" t="s">
        <v>86</v>
      </c>
      <c r="I17" s="20" t="s">
        <v>86</v>
      </c>
      <c r="J17" s="20" t="s">
        <v>86</v>
      </c>
      <c r="K17" s="20" t="s">
        <v>86</v>
      </c>
      <c r="L17" s="20" t="s">
        <v>86</v>
      </c>
      <c r="M17" s="20" t="s">
        <v>86</v>
      </c>
      <c r="O17" s="20" t="s">
        <v>86</v>
      </c>
      <c r="P17" s="20" t="s">
        <v>86</v>
      </c>
      <c r="Q17" s="20" t="s">
        <v>86</v>
      </c>
      <c r="R17" s="20" t="s">
        <v>86</v>
      </c>
      <c r="S17" s="20" t="s">
        <v>86</v>
      </c>
      <c r="T17" s="20" t="s">
        <v>86</v>
      </c>
      <c r="U17" s="20" t="s">
        <v>86</v>
      </c>
      <c r="V17" s="20" t="s">
        <v>86</v>
      </c>
      <c r="W17" s="20" t="s">
        <v>86</v>
      </c>
      <c r="X17" s="20" t="s">
        <v>86</v>
      </c>
      <c r="Y17" s="20" t="s">
        <v>86</v>
      </c>
      <c r="Z17" s="20" t="s">
        <v>86</v>
      </c>
      <c r="AA17" s="20" t="s">
        <v>86</v>
      </c>
      <c r="AB17" s="20" t="s">
        <v>86</v>
      </c>
      <c r="AC17" s="20" t="s">
        <v>86</v>
      </c>
      <c r="AD17" s="20" t="s">
        <v>86</v>
      </c>
      <c r="AE17" s="20" t="s">
        <v>86</v>
      </c>
      <c r="AF17" s="20" t="s">
        <v>86</v>
      </c>
      <c r="AG17" s="20" t="s">
        <v>86</v>
      </c>
      <c r="AH17" s="20" t="s">
        <v>86</v>
      </c>
      <c r="AI17" s="20" t="s">
        <v>86</v>
      </c>
      <c r="AJ17" s="20" t="s">
        <v>86</v>
      </c>
      <c r="AK17" s="20" t="s">
        <v>86</v>
      </c>
      <c r="AL17" s="20" t="s">
        <v>86</v>
      </c>
      <c r="AM17" s="20" t="s">
        <v>86</v>
      </c>
      <c r="AN17" s="20" t="s">
        <v>86</v>
      </c>
      <c r="AO17" s="20" t="s">
        <v>86</v>
      </c>
      <c r="AP17" s="20" t="s">
        <v>86</v>
      </c>
      <c r="AQ17" s="20" t="s">
        <v>86</v>
      </c>
      <c r="AR17" s="20" t="s">
        <v>86</v>
      </c>
      <c r="AS17" s="20" t="s">
        <v>86</v>
      </c>
      <c r="AT17" s="20" t="s">
        <v>86</v>
      </c>
      <c r="AU17" s="20" t="s">
        <v>86</v>
      </c>
      <c r="AV17" s="20" t="s">
        <v>86</v>
      </c>
      <c r="AW17" s="20" t="s">
        <v>86</v>
      </c>
      <c r="AX17" s="20" t="s">
        <v>86</v>
      </c>
      <c r="AZ17" s="20" t="s">
        <v>120</v>
      </c>
      <c r="BA17" s="20" t="s">
        <v>107</v>
      </c>
      <c r="BB17" s="20" t="s">
        <v>107</v>
      </c>
      <c r="BC17" s="20" t="s">
        <v>107</v>
      </c>
      <c r="BD17" s="20" t="s">
        <v>107</v>
      </c>
      <c r="BE17" s="20" t="s">
        <v>1402</v>
      </c>
      <c r="BF17" s="20" t="s">
        <v>86</v>
      </c>
      <c r="BG17" s="20" t="s">
        <v>86</v>
      </c>
      <c r="BH17" s="20" t="s">
        <v>86</v>
      </c>
      <c r="BI17" s="20" t="s">
        <v>86</v>
      </c>
      <c r="BJ17" s="20" t="s">
        <v>86</v>
      </c>
      <c r="BK17" s="20" t="s">
        <v>86</v>
      </c>
      <c r="BL17" s="20" t="s">
        <v>86</v>
      </c>
      <c r="BM17" s="20" t="s">
        <v>86</v>
      </c>
      <c r="BN17" s="20" t="s">
        <v>86</v>
      </c>
      <c r="BO17" s="20" t="s">
        <v>86</v>
      </c>
      <c r="BP17" s="20" t="s">
        <v>86</v>
      </c>
      <c r="BQ17" s="20" t="s">
        <v>86</v>
      </c>
      <c r="BR17" s="20" t="s">
        <v>86</v>
      </c>
      <c r="BS17" s="20" t="s">
        <v>86</v>
      </c>
      <c r="BT17" s="20" t="s">
        <v>86</v>
      </c>
      <c r="BU17" s="20" t="s">
        <v>86</v>
      </c>
      <c r="BV17" s="20" t="s">
        <v>86</v>
      </c>
      <c r="BW17" s="20" t="s">
        <v>86</v>
      </c>
      <c r="BX17" s="20" t="s">
        <v>86</v>
      </c>
      <c r="BY17" s="20" t="s">
        <v>86</v>
      </c>
      <c r="BZ17" s="20" t="s">
        <v>86</v>
      </c>
      <c r="CA17" s="20" t="s">
        <v>86</v>
      </c>
      <c r="CB17" s="20" t="s">
        <v>86</v>
      </c>
      <c r="CC17" s="20" t="s">
        <v>86</v>
      </c>
      <c r="CD17" s="20" t="s">
        <v>86</v>
      </c>
      <c r="CE17" s="20" t="s">
        <v>86</v>
      </c>
      <c r="CF17" s="20" t="s">
        <v>86</v>
      </c>
      <c r="CH17" s="20" t="s">
        <v>86</v>
      </c>
      <c r="CI17" s="20" t="s">
        <v>86</v>
      </c>
      <c r="CJ17" s="20" t="s">
        <v>86</v>
      </c>
      <c r="CK17" s="20" t="s">
        <v>86</v>
      </c>
      <c r="CL17" s="20" t="s">
        <v>86</v>
      </c>
      <c r="CM17" s="20" t="s">
        <v>86</v>
      </c>
      <c r="CN17" s="20" t="s">
        <v>86</v>
      </c>
      <c r="CO17" s="20" t="s">
        <v>86</v>
      </c>
      <c r="CP17" s="20" t="s">
        <v>86</v>
      </c>
      <c r="CQ17" s="20" t="s">
        <v>86</v>
      </c>
      <c r="CR17" s="20" t="s">
        <v>86</v>
      </c>
      <c r="CS17" s="20" t="s">
        <v>86</v>
      </c>
      <c r="CT17" s="20" t="s">
        <v>86</v>
      </c>
      <c r="CU17" s="20" t="s">
        <v>86</v>
      </c>
      <c r="CV17" s="20" t="s">
        <v>86</v>
      </c>
      <c r="CW17" s="20" t="s">
        <v>86</v>
      </c>
      <c r="CY17" s="20" t="s">
        <v>86</v>
      </c>
      <c r="CZ17" s="20" t="s">
        <v>86</v>
      </c>
      <c r="DA17" s="20" t="s">
        <v>86</v>
      </c>
      <c r="DB17" s="20" t="s">
        <v>86</v>
      </c>
      <c r="DD17" s="20" t="s">
        <v>86</v>
      </c>
      <c r="DE17" s="20" t="s">
        <v>86</v>
      </c>
      <c r="DF17" s="20" t="s">
        <v>86</v>
      </c>
      <c r="DG17" s="20" t="s">
        <v>86</v>
      </c>
      <c r="DH17" s="20" t="s">
        <v>86</v>
      </c>
      <c r="DI17" s="20" t="s">
        <v>86</v>
      </c>
      <c r="DJ17" s="20" t="s">
        <v>86</v>
      </c>
      <c r="DK17" s="20" t="s">
        <v>86</v>
      </c>
      <c r="DL17" s="20" t="s">
        <v>86</v>
      </c>
      <c r="DN17" s="20" t="s">
        <v>86</v>
      </c>
      <c r="DO17" s="20" t="s">
        <v>86</v>
      </c>
      <c r="DP17" s="20" t="s">
        <v>86</v>
      </c>
      <c r="DQ17" s="20" t="s">
        <v>86</v>
      </c>
      <c r="DR17" s="20" t="s">
        <v>86</v>
      </c>
      <c r="DS17" s="20" t="s">
        <v>86</v>
      </c>
      <c r="DT17" s="20" t="s">
        <v>86</v>
      </c>
      <c r="DU17" s="20" t="s">
        <v>86</v>
      </c>
      <c r="DV17" s="20" t="s">
        <v>86</v>
      </c>
      <c r="DW17" s="20" t="s">
        <v>86</v>
      </c>
      <c r="DX17" s="20" t="s">
        <v>86</v>
      </c>
      <c r="DY17" s="20" t="s">
        <v>86</v>
      </c>
      <c r="EA17" s="20" t="s">
        <v>86</v>
      </c>
      <c r="EB17" s="20" t="s">
        <v>86</v>
      </c>
      <c r="EC17" s="20" t="s">
        <v>86</v>
      </c>
      <c r="ED17" s="20" t="s">
        <v>86</v>
      </c>
      <c r="EE17" s="20" t="s">
        <v>86</v>
      </c>
      <c r="EF17" s="20" t="s">
        <v>86</v>
      </c>
      <c r="EG17" s="20" t="s">
        <v>86</v>
      </c>
      <c r="EH17" s="20" t="s">
        <v>86</v>
      </c>
      <c r="EI17" s="20" t="s">
        <v>86</v>
      </c>
      <c r="EJ17" s="20" t="s">
        <v>86</v>
      </c>
      <c r="EK17" s="20" t="s">
        <v>86</v>
      </c>
      <c r="EL17" s="20" t="s">
        <v>86</v>
      </c>
      <c r="EM17" s="20" t="s">
        <v>86</v>
      </c>
      <c r="EN17" s="20" t="s">
        <v>86</v>
      </c>
      <c r="EO17" s="20" t="s">
        <v>86</v>
      </c>
      <c r="EP17" s="20" t="s">
        <v>86</v>
      </c>
      <c r="EQ17" s="20" t="s">
        <v>86</v>
      </c>
      <c r="ES17" s="20" t="s">
        <v>86</v>
      </c>
      <c r="ET17" s="20" t="s">
        <v>86</v>
      </c>
      <c r="EU17" s="20" t="s">
        <v>86</v>
      </c>
      <c r="EW17" s="20" t="s">
        <v>86</v>
      </c>
      <c r="EX17" s="20" t="s">
        <v>86</v>
      </c>
      <c r="EY17" s="20" t="s">
        <v>86</v>
      </c>
      <c r="FA17" s="20" t="s">
        <v>86</v>
      </c>
      <c r="FC17" s="20" t="s">
        <v>86</v>
      </c>
      <c r="FD17" s="20" t="s">
        <v>86</v>
      </c>
      <c r="FE17" s="20" t="s">
        <v>86</v>
      </c>
      <c r="FF17" s="20" t="s">
        <v>86</v>
      </c>
      <c r="FG17" s="20" t="s">
        <v>86</v>
      </c>
      <c r="FH17" s="20" t="s">
        <v>86</v>
      </c>
      <c r="FI17" s="20" t="s">
        <v>86</v>
      </c>
      <c r="FJ17" s="20" t="s">
        <v>86</v>
      </c>
      <c r="FK17" s="20" t="s">
        <v>86</v>
      </c>
      <c r="FM17" s="20" t="s">
        <v>86</v>
      </c>
      <c r="FN17" s="20" t="s">
        <v>86</v>
      </c>
      <c r="FO17" s="20" t="s">
        <v>86</v>
      </c>
      <c r="FP17" s="20" t="s">
        <v>86</v>
      </c>
      <c r="FQ17" s="20" t="s">
        <v>86</v>
      </c>
    </row>
    <row r="18" spans="1:174" s="20" customFormat="1" ht="15" customHeight="1" outlineLevel="1" x14ac:dyDescent="0.25">
      <c r="A18" s="55"/>
      <c r="B18" s="17" t="s">
        <v>15</v>
      </c>
      <c r="C18" s="20" t="s">
        <v>86</v>
      </c>
      <c r="D18" s="20" t="s">
        <v>86</v>
      </c>
      <c r="E18" s="20" t="s">
        <v>86</v>
      </c>
      <c r="F18" s="20" t="s">
        <v>86</v>
      </c>
      <c r="H18" s="20" t="s">
        <v>68</v>
      </c>
      <c r="I18" s="20" t="s">
        <v>68</v>
      </c>
      <c r="J18" s="20" t="s">
        <v>68</v>
      </c>
      <c r="K18" s="20" t="s">
        <v>144</v>
      </c>
      <c r="L18" s="20" t="s">
        <v>68</v>
      </c>
      <c r="M18" s="20" t="s">
        <v>68</v>
      </c>
      <c r="O18" s="20" t="s">
        <v>144</v>
      </c>
      <c r="P18" s="20" t="s">
        <v>68</v>
      </c>
      <c r="Q18" s="20" t="s">
        <v>68</v>
      </c>
      <c r="R18" s="20" t="s">
        <v>68</v>
      </c>
      <c r="S18" s="20" t="s">
        <v>68</v>
      </c>
      <c r="T18" s="20" t="s">
        <v>68</v>
      </c>
      <c r="U18" s="20" t="s">
        <v>68</v>
      </c>
      <c r="V18" s="20" t="s">
        <v>68</v>
      </c>
      <c r="W18" s="20" t="s">
        <v>68</v>
      </c>
      <c r="X18" s="20" t="s">
        <v>68</v>
      </c>
      <c r="Y18" s="20" t="s">
        <v>68</v>
      </c>
      <c r="Z18" s="20" t="s">
        <v>68</v>
      </c>
      <c r="AA18" s="20" t="s">
        <v>68</v>
      </c>
      <c r="AB18" s="20" t="s">
        <v>68</v>
      </c>
      <c r="AC18" s="20" t="s">
        <v>68</v>
      </c>
      <c r="AD18" s="20" t="s">
        <v>68</v>
      </c>
      <c r="AE18" s="20" t="s">
        <v>68</v>
      </c>
      <c r="AF18" s="20" t="s">
        <v>68</v>
      </c>
      <c r="AG18" s="20" t="s">
        <v>68</v>
      </c>
      <c r="AH18" s="20" t="s">
        <v>68</v>
      </c>
      <c r="AI18" s="20" t="s">
        <v>68</v>
      </c>
      <c r="AJ18" s="20" t="s">
        <v>68</v>
      </c>
      <c r="AK18" s="20" t="s">
        <v>68</v>
      </c>
      <c r="AL18" s="20" t="s">
        <v>68</v>
      </c>
      <c r="AM18" s="20" t="s">
        <v>68</v>
      </c>
      <c r="AN18" s="20" t="s">
        <v>68</v>
      </c>
      <c r="AO18" s="20" t="s">
        <v>86</v>
      </c>
      <c r="AP18" s="20" t="s">
        <v>86</v>
      </c>
      <c r="AQ18" s="20" t="s">
        <v>86</v>
      </c>
      <c r="AR18" s="20" t="s">
        <v>86</v>
      </c>
      <c r="AS18" s="20" t="s">
        <v>86</v>
      </c>
      <c r="AT18" s="20" t="s">
        <v>86</v>
      </c>
      <c r="AU18" s="20" t="s">
        <v>86</v>
      </c>
      <c r="AV18" s="20" t="s">
        <v>86</v>
      </c>
      <c r="AW18" s="20" t="s">
        <v>86</v>
      </c>
      <c r="AX18" s="20" t="s">
        <v>68</v>
      </c>
      <c r="AZ18" s="20" t="s">
        <v>67</v>
      </c>
      <c r="BA18" s="20" t="s">
        <v>67</v>
      </c>
      <c r="BB18" s="20" t="s">
        <v>67</v>
      </c>
      <c r="BC18" s="20" t="s">
        <v>67</v>
      </c>
      <c r="BD18" s="20" t="s">
        <v>67</v>
      </c>
      <c r="BE18" s="20" t="s">
        <v>86</v>
      </c>
      <c r="BF18" s="20" t="s">
        <v>998</v>
      </c>
      <c r="BG18" s="20" t="s">
        <v>1037</v>
      </c>
      <c r="BH18" s="20" t="s">
        <v>1037</v>
      </c>
      <c r="BI18" s="20" t="s">
        <v>1012</v>
      </c>
      <c r="BJ18" s="20" t="s">
        <v>1037</v>
      </c>
      <c r="BK18" s="20" t="s">
        <v>1037</v>
      </c>
      <c r="BL18" s="20" t="s">
        <v>1035</v>
      </c>
      <c r="BM18" s="20" t="s">
        <v>1036</v>
      </c>
      <c r="BN18" s="20" t="s">
        <v>1012</v>
      </c>
      <c r="BO18" s="20" t="s">
        <v>86</v>
      </c>
      <c r="BP18" s="20" t="s">
        <v>1037</v>
      </c>
      <c r="BQ18" s="20" t="s">
        <v>1230</v>
      </c>
      <c r="BR18" s="20" t="s">
        <v>1037</v>
      </c>
      <c r="BS18" s="20" t="s">
        <v>1231</v>
      </c>
      <c r="BT18" s="20" t="s">
        <v>1232</v>
      </c>
      <c r="BU18" s="20" t="s">
        <v>1037</v>
      </c>
      <c r="BV18" s="20" t="s">
        <v>1226</v>
      </c>
      <c r="BW18" s="20" t="s">
        <v>1037</v>
      </c>
      <c r="BX18" s="20" t="s">
        <v>1064</v>
      </c>
      <c r="BY18" s="20" t="s">
        <v>1064</v>
      </c>
      <c r="BZ18" s="20" t="s">
        <v>998</v>
      </c>
      <c r="CA18" s="20" t="s">
        <v>1037</v>
      </c>
      <c r="CB18" s="20" t="s">
        <v>1036</v>
      </c>
      <c r="CC18" s="20" t="s">
        <v>1093</v>
      </c>
      <c r="CD18" s="20" t="s">
        <v>1444</v>
      </c>
      <c r="CE18" s="20" t="s">
        <v>1093</v>
      </c>
      <c r="CF18" s="20" t="s">
        <v>1093</v>
      </c>
      <c r="CH18" s="20" t="s">
        <v>86</v>
      </c>
      <c r="CI18" s="20" t="s">
        <v>86</v>
      </c>
      <c r="CJ18" s="20" t="s">
        <v>86</v>
      </c>
      <c r="CK18" s="20" t="s">
        <v>86</v>
      </c>
      <c r="CL18" s="20" t="s">
        <v>86</v>
      </c>
      <c r="CM18" s="20" t="s">
        <v>86</v>
      </c>
      <c r="CN18" s="20" t="s">
        <v>86</v>
      </c>
      <c r="CO18" s="20" t="s">
        <v>86</v>
      </c>
      <c r="CP18" s="20" t="s">
        <v>86</v>
      </c>
      <c r="CQ18" s="20" t="s">
        <v>86</v>
      </c>
      <c r="CR18" s="20" t="s">
        <v>86</v>
      </c>
      <c r="CS18" s="20" t="s">
        <v>86</v>
      </c>
      <c r="CT18" s="20" t="s">
        <v>86</v>
      </c>
      <c r="CU18" s="20" t="s">
        <v>86</v>
      </c>
      <c r="CV18" s="20" t="s">
        <v>86</v>
      </c>
      <c r="CW18" s="20" t="s">
        <v>86</v>
      </c>
      <c r="CY18" s="20" t="s">
        <v>86</v>
      </c>
      <c r="CZ18" s="20" t="s">
        <v>86</v>
      </c>
      <c r="DA18" s="20" t="s">
        <v>86</v>
      </c>
      <c r="DB18" s="20" t="s">
        <v>86</v>
      </c>
      <c r="DD18" s="20" t="s">
        <v>86</v>
      </c>
      <c r="DE18" s="20" t="s">
        <v>86</v>
      </c>
      <c r="DF18" s="20" t="s">
        <v>86</v>
      </c>
      <c r="DG18" s="20" t="s">
        <v>86</v>
      </c>
      <c r="DH18" s="20" t="s">
        <v>86</v>
      </c>
      <c r="DI18" s="20" t="s">
        <v>86</v>
      </c>
      <c r="DJ18" s="20" t="s">
        <v>86</v>
      </c>
      <c r="DK18" s="20" t="s">
        <v>86</v>
      </c>
      <c r="DL18" s="20" t="s">
        <v>86</v>
      </c>
      <c r="DN18" s="20" t="s">
        <v>86</v>
      </c>
      <c r="DO18" s="20" t="s">
        <v>86</v>
      </c>
      <c r="DP18" s="20" t="s">
        <v>86</v>
      </c>
      <c r="DQ18" s="20" t="s">
        <v>86</v>
      </c>
      <c r="DR18" s="20" t="s">
        <v>86</v>
      </c>
      <c r="DS18" s="20" t="s">
        <v>86</v>
      </c>
      <c r="DT18" s="20" t="s">
        <v>86</v>
      </c>
      <c r="DU18" s="20" t="s">
        <v>86</v>
      </c>
      <c r="DV18" s="20" t="s">
        <v>86</v>
      </c>
      <c r="DW18" s="20" t="s">
        <v>86</v>
      </c>
      <c r="DX18" s="20" t="s">
        <v>86</v>
      </c>
      <c r="DY18" s="20" t="s">
        <v>86</v>
      </c>
      <c r="EA18" s="20" t="s">
        <v>86</v>
      </c>
      <c r="EB18" s="20" t="s">
        <v>86</v>
      </c>
      <c r="EC18" s="20" t="s">
        <v>86</v>
      </c>
      <c r="ED18" s="20" t="s">
        <v>86</v>
      </c>
      <c r="EE18" s="20" t="s">
        <v>86</v>
      </c>
      <c r="EF18" s="20" t="s">
        <v>86</v>
      </c>
      <c r="EG18" s="20" t="s">
        <v>86</v>
      </c>
      <c r="EH18" s="20" t="s">
        <v>86</v>
      </c>
      <c r="EI18" s="20" t="s">
        <v>86</v>
      </c>
      <c r="EJ18" s="20" t="s">
        <v>86</v>
      </c>
      <c r="EK18" s="20" t="s">
        <v>86</v>
      </c>
      <c r="EL18" s="20" t="s">
        <v>86</v>
      </c>
      <c r="EM18" s="20" t="s">
        <v>86</v>
      </c>
      <c r="EN18" s="20" t="s">
        <v>86</v>
      </c>
      <c r="EO18" s="20" t="s">
        <v>86</v>
      </c>
      <c r="EP18" s="20" t="s">
        <v>86</v>
      </c>
      <c r="EQ18" s="20" t="s">
        <v>86</v>
      </c>
      <c r="ES18" s="20" t="s">
        <v>68</v>
      </c>
      <c r="ET18" s="20" t="s">
        <v>68</v>
      </c>
      <c r="EU18" s="20" t="s">
        <v>86</v>
      </c>
      <c r="EW18" s="20" t="s">
        <v>86</v>
      </c>
      <c r="EX18" s="20" t="s">
        <v>86</v>
      </c>
      <c r="EY18" s="20" t="s">
        <v>86</v>
      </c>
      <c r="FA18" s="20" t="s">
        <v>86</v>
      </c>
      <c r="FC18" s="20" t="s">
        <v>86</v>
      </c>
      <c r="FD18" s="20" t="s">
        <v>86</v>
      </c>
      <c r="FE18" s="20" t="s">
        <v>86</v>
      </c>
      <c r="FF18" s="20" t="s">
        <v>86</v>
      </c>
      <c r="FG18" s="20" t="s">
        <v>86</v>
      </c>
      <c r="FH18" s="20" t="s">
        <v>86</v>
      </c>
      <c r="FI18" s="20" t="s">
        <v>86</v>
      </c>
      <c r="FJ18" s="20" t="s">
        <v>86</v>
      </c>
      <c r="FK18" s="20" t="s">
        <v>86</v>
      </c>
      <c r="FM18" s="20" t="s">
        <v>86</v>
      </c>
      <c r="FN18" s="20" t="s">
        <v>86</v>
      </c>
      <c r="FO18" s="20" t="s">
        <v>86</v>
      </c>
      <c r="FP18" s="20" t="s">
        <v>86</v>
      </c>
      <c r="FQ18" s="20" t="s">
        <v>86</v>
      </c>
    </row>
    <row r="19" spans="1:174" s="20" customFormat="1" ht="15" customHeight="1" outlineLevel="1" x14ac:dyDescent="0.25">
      <c r="A19" s="54"/>
      <c r="B19" s="17" t="s">
        <v>21</v>
      </c>
      <c r="C19" s="20" t="s">
        <v>172</v>
      </c>
      <c r="D19" s="20" t="s">
        <v>172</v>
      </c>
      <c r="E19" s="20" t="s">
        <v>172</v>
      </c>
      <c r="F19" s="20" t="s">
        <v>172</v>
      </c>
      <c r="H19" s="20" t="s">
        <v>161</v>
      </c>
      <c r="I19" s="20" t="s">
        <v>161</v>
      </c>
      <c r="J19" s="20" t="s">
        <v>161</v>
      </c>
      <c r="K19" s="20" t="s">
        <v>161</v>
      </c>
      <c r="L19" s="20" t="s">
        <v>161</v>
      </c>
      <c r="M19" s="20" t="s">
        <v>161</v>
      </c>
      <c r="O19" s="20" t="s">
        <v>161</v>
      </c>
      <c r="P19" s="20" t="s">
        <v>161</v>
      </c>
      <c r="Q19" s="20" t="s">
        <v>161</v>
      </c>
      <c r="R19" s="20" t="s">
        <v>161</v>
      </c>
      <c r="S19" s="20" t="s">
        <v>161</v>
      </c>
      <c r="T19" s="20" t="s">
        <v>161</v>
      </c>
      <c r="U19" s="20" t="s">
        <v>161</v>
      </c>
      <c r="V19" s="20" t="s">
        <v>161</v>
      </c>
      <c r="W19" s="20" t="s">
        <v>161</v>
      </c>
      <c r="X19" s="20" t="s">
        <v>161</v>
      </c>
      <c r="Y19" s="20" t="s">
        <v>161</v>
      </c>
      <c r="Z19" s="20" t="s">
        <v>161</v>
      </c>
      <c r="AA19" s="20" t="s">
        <v>161</v>
      </c>
      <c r="AB19" s="20" t="s">
        <v>161</v>
      </c>
      <c r="AC19" s="20" t="s">
        <v>161</v>
      </c>
      <c r="AD19" s="20" t="s">
        <v>161</v>
      </c>
      <c r="AE19" s="20" t="s">
        <v>161</v>
      </c>
      <c r="AF19" s="20" t="s">
        <v>161</v>
      </c>
      <c r="AG19" s="20" t="s">
        <v>161</v>
      </c>
      <c r="AH19" s="20" t="s">
        <v>161</v>
      </c>
      <c r="AI19" s="20" t="s">
        <v>161</v>
      </c>
      <c r="AJ19" s="20" t="s">
        <v>161</v>
      </c>
      <c r="AK19" s="20" t="s">
        <v>161</v>
      </c>
      <c r="AL19" s="20" t="s">
        <v>161</v>
      </c>
      <c r="AM19" s="20" t="s">
        <v>172</v>
      </c>
      <c r="AN19" s="20" t="s">
        <v>172</v>
      </c>
      <c r="AO19" s="20" t="s">
        <v>172</v>
      </c>
      <c r="AP19" s="20" t="s">
        <v>172</v>
      </c>
      <c r="AQ19" s="20" t="s">
        <v>172</v>
      </c>
      <c r="AR19" s="20" t="s">
        <v>172</v>
      </c>
      <c r="AS19" s="20" t="s">
        <v>172</v>
      </c>
      <c r="AT19" s="20" t="s">
        <v>172</v>
      </c>
      <c r="AU19" s="20" t="s">
        <v>172</v>
      </c>
      <c r="AV19" s="20" t="s">
        <v>172</v>
      </c>
      <c r="AW19" s="20" t="s">
        <v>172</v>
      </c>
      <c r="AX19" s="20" t="s">
        <v>161</v>
      </c>
      <c r="AZ19" s="20" t="s">
        <v>70</v>
      </c>
      <c r="BA19" s="20" t="s">
        <v>70</v>
      </c>
      <c r="BB19" s="20" t="s">
        <v>70</v>
      </c>
      <c r="BC19" s="20" t="s">
        <v>70</v>
      </c>
      <c r="BD19" s="20" t="s">
        <v>70</v>
      </c>
      <c r="BE19" s="20" t="s">
        <v>86</v>
      </c>
      <c r="BF19" s="20" t="s">
        <v>70</v>
      </c>
      <c r="BG19" s="20" t="s">
        <v>1037</v>
      </c>
      <c r="BH19" s="20" t="s">
        <v>1037</v>
      </c>
      <c r="BI19" s="20" t="s">
        <v>1013</v>
      </c>
      <c r="BJ19" s="20" t="s">
        <v>1037</v>
      </c>
      <c r="BK19" s="20" t="s">
        <v>1037</v>
      </c>
      <c r="BL19" s="20" t="s">
        <v>1037</v>
      </c>
      <c r="BM19" s="20" t="s">
        <v>1030</v>
      </c>
      <c r="BN19" s="20" t="s">
        <v>1037</v>
      </c>
      <c r="BO19" s="20" t="s">
        <v>1030</v>
      </c>
      <c r="BP19" s="20" t="s">
        <v>1037</v>
      </c>
      <c r="BQ19" s="20" t="s">
        <v>143</v>
      </c>
      <c r="BR19" s="20" t="s">
        <v>143</v>
      </c>
      <c r="BS19" s="20" t="s">
        <v>1037</v>
      </c>
      <c r="BT19" s="20" t="s">
        <v>1037</v>
      </c>
      <c r="BU19" s="20" t="s">
        <v>1030</v>
      </c>
      <c r="BV19" s="20" t="s">
        <v>1037</v>
      </c>
      <c r="BW19" s="20" t="s">
        <v>1030</v>
      </c>
      <c r="BX19" s="20" t="s">
        <v>1037</v>
      </c>
      <c r="BY19" s="20" t="s">
        <v>1037</v>
      </c>
      <c r="BZ19" s="20" t="s">
        <v>70</v>
      </c>
      <c r="CA19" s="20" t="s">
        <v>1138</v>
      </c>
      <c r="CB19" s="20" t="s">
        <v>1037</v>
      </c>
      <c r="CC19" s="20" t="s">
        <v>1013</v>
      </c>
      <c r="CD19" s="20" t="s">
        <v>143</v>
      </c>
      <c r="CE19" s="20" t="s">
        <v>1013</v>
      </c>
      <c r="CF19" s="20" t="s">
        <v>1013</v>
      </c>
      <c r="CH19" s="20" t="s">
        <v>780</v>
      </c>
      <c r="CI19" s="20" t="s">
        <v>780</v>
      </c>
      <c r="CJ19" s="20" t="s">
        <v>780</v>
      </c>
      <c r="CK19" s="20" t="s">
        <v>780</v>
      </c>
      <c r="CL19" s="20" t="s">
        <v>780</v>
      </c>
      <c r="CM19" s="20" t="s">
        <v>780</v>
      </c>
      <c r="CN19" s="20" t="s">
        <v>780</v>
      </c>
      <c r="CO19" s="20" t="s">
        <v>780</v>
      </c>
      <c r="CP19" s="20" t="s">
        <v>780</v>
      </c>
      <c r="CQ19" s="20" t="s">
        <v>780</v>
      </c>
      <c r="CR19" s="20" t="s">
        <v>780</v>
      </c>
      <c r="CS19" s="20" t="s">
        <v>780</v>
      </c>
      <c r="CT19" s="20" t="s">
        <v>780</v>
      </c>
      <c r="CU19" s="20" t="s">
        <v>780</v>
      </c>
      <c r="CV19" s="20" t="s">
        <v>780</v>
      </c>
      <c r="CW19" s="20" t="s">
        <v>780</v>
      </c>
      <c r="CY19" s="20" t="s">
        <v>780</v>
      </c>
      <c r="CZ19" s="20" t="s">
        <v>780</v>
      </c>
      <c r="DA19" s="20" t="s">
        <v>780</v>
      </c>
      <c r="DB19" s="20" t="s">
        <v>780</v>
      </c>
      <c r="DD19" s="20" t="s">
        <v>780</v>
      </c>
      <c r="DE19" s="20" t="s">
        <v>780</v>
      </c>
      <c r="DF19" s="20" t="s">
        <v>780</v>
      </c>
      <c r="DG19" s="20" t="s">
        <v>780</v>
      </c>
      <c r="DH19" s="20" t="s">
        <v>780</v>
      </c>
      <c r="DI19" s="20" t="s">
        <v>780</v>
      </c>
      <c r="DJ19" s="20" t="s">
        <v>780</v>
      </c>
      <c r="DK19" s="20" t="s">
        <v>780</v>
      </c>
      <c r="DL19" s="20" t="s">
        <v>780</v>
      </c>
      <c r="DN19" s="20" t="s">
        <v>780</v>
      </c>
      <c r="DO19" s="20" t="s">
        <v>780</v>
      </c>
      <c r="DP19" s="20" t="s">
        <v>780</v>
      </c>
      <c r="DQ19" s="20" t="s">
        <v>780</v>
      </c>
      <c r="DR19" s="20" t="s">
        <v>780</v>
      </c>
      <c r="DS19" s="20" t="s">
        <v>780</v>
      </c>
      <c r="DT19" s="20" t="s">
        <v>780</v>
      </c>
      <c r="DU19" s="20" t="s">
        <v>780</v>
      </c>
      <c r="DV19" s="20" t="s">
        <v>780</v>
      </c>
      <c r="DW19" s="20" t="s">
        <v>780</v>
      </c>
      <c r="DX19" s="20" t="s">
        <v>780</v>
      </c>
      <c r="DY19" s="20" t="s">
        <v>780</v>
      </c>
      <c r="EA19" s="20" t="s">
        <v>86</v>
      </c>
      <c r="EB19" s="20" t="s">
        <v>86</v>
      </c>
      <c r="EC19" s="20" t="s">
        <v>86</v>
      </c>
      <c r="ED19" s="20" t="s">
        <v>86</v>
      </c>
      <c r="EE19" s="20" t="s">
        <v>86</v>
      </c>
      <c r="EF19" s="20" t="s">
        <v>86</v>
      </c>
      <c r="EG19" s="20" t="s">
        <v>86</v>
      </c>
      <c r="EH19" s="20" t="s">
        <v>86</v>
      </c>
      <c r="EI19" s="20" t="s">
        <v>86</v>
      </c>
      <c r="EJ19" s="20" t="s">
        <v>86</v>
      </c>
      <c r="EK19" s="20" t="s">
        <v>86</v>
      </c>
      <c r="EL19" s="20" t="s">
        <v>86</v>
      </c>
      <c r="EM19" s="20" t="s">
        <v>86</v>
      </c>
      <c r="EN19" s="20" t="s">
        <v>86</v>
      </c>
      <c r="EO19" s="20" t="s">
        <v>86</v>
      </c>
      <c r="EP19" s="20" t="s">
        <v>86</v>
      </c>
      <c r="EQ19" s="20" t="s">
        <v>86</v>
      </c>
      <c r="ES19" s="20" t="s">
        <v>161</v>
      </c>
      <c r="ET19" s="20" t="s">
        <v>161</v>
      </c>
      <c r="EU19" s="20" t="s">
        <v>86</v>
      </c>
      <c r="EW19" s="20" t="s">
        <v>86</v>
      </c>
      <c r="EX19" s="20" t="s">
        <v>86</v>
      </c>
      <c r="EY19" s="20" t="s">
        <v>86</v>
      </c>
      <c r="FA19" s="20" t="s">
        <v>86</v>
      </c>
      <c r="FC19" s="20" t="s">
        <v>86</v>
      </c>
      <c r="FD19" s="20" t="s">
        <v>86</v>
      </c>
      <c r="FE19" s="20" t="s">
        <v>86</v>
      </c>
      <c r="FF19" s="20" t="s">
        <v>86</v>
      </c>
      <c r="FG19" s="20" t="s">
        <v>86</v>
      </c>
      <c r="FH19" s="20" t="s">
        <v>86</v>
      </c>
      <c r="FI19" s="20" t="s">
        <v>86</v>
      </c>
      <c r="FJ19" s="20" t="s">
        <v>86</v>
      </c>
      <c r="FK19" s="20" t="s">
        <v>86</v>
      </c>
      <c r="FM19" s="20" t="s">
        <v>86</v>
      </c>
      <c r="FN19" s="20" t="s">
        <v>86</v>
      </c>
      <c r="FO19" s="20" t="s">
        <v>86</v>
      </c>
      <c r="FP19" s="20" t="s">
        <v>86</v>
      </c>
      <c r="FQ19" s="20" t="s">
        <v>86</v>
      </c>
    </row>
    <row r="20" spans="1:174" s="20" customFormat="1" ht="15" customHeight="1" outlineLevel="1" x14ac:dyDescent="0.25">
      <c r="A20" s="54"/>
      <c r="B20" s="17" t="s">
        <v>22</v>
      </c>
      <c r="C20" s="20" t="s">
        <v>86</v>
      </c>
      <c r="D20" s="20" t="s">
        <v>86</v>
      </c>
      <c r="E20" s="20" t="s">
        <v>86</v>
      </c>
      <c r="F20" s="20" t="s">
        <v>86</v>
      </c>
      <c r="H20" s="20" t="s">
        <v>86</v>
      </c>
      <c r="I20" s="20" t="s">
        <v>86</v>
      </c>
      <c r="J20" s="20" t="s">
        <v>86</v>
      </c>
      <c r="K20" s="20" t="s">
        <v>86</v>
      </c>
      <c r="L20" s="20" t="s">
        <v>86</v>
      </c>
      <c r="M20" s="20" t="s">
        <v>86</v>
      </c>
      <c r="O20" s="20" t="s">
        <v>86</v>
      </c>
      <c r="P20" s="20" t="s">
        <v>86</v>
      </c>
      <c r="Q20" s="20" t="s">
        <v>86</v>
      </c>
      <c r="R20" s="20" t="s">
        <v>86</v>
      </c>
      <c r="S20" s="20" t="s">
        <v>86</v>
      </c>
      <c r="T20" s="20" t="s">
        <v>86</v>
      </c>
      <c r="U20" s="20" t="s">
        <v>86</v>
      </c>
      <c r="V20" s="20" t="s">
        <v>86</v>
      </c>
      <c r="W20" s="20" t="s">
        <v>86</v>
      </c>
      <c r="X20" s="20" t="s">
        <v>86</v>
      </c>
      <c r="Y20" s="20" t="s">
        <v>86</v>
      </c>
      <c r="Z20" s="20" t="s">
        <v>86</v>
      </c>
      <c r="AA20" s="20" t="s">
        <v>86</v>
      </c>
      <c r="AB20" s="20" t="s">
        <v>86</v>
      </c>
      <c r="AC20" s="20" t="s">
        <v>86</v>
      </c>
      <c r="AD20" s="20" t="s">
        <v>86</v>
      </c>
      <c r="AE20" s="20" t="s">
        <v>86</v>
      </c>
      <c r="AF20" s="20" t="s">
        <v>86</v>
      </c>
      <c r="AG20" s="20" t="s">
        <v>86</v>
      </c>
      <c r="AH20" s="20" t="s">
        <v>86</v>
      </c>
      <c r="AI20" s="20" t="s">
        <v>86</v>
      </c>
      <c r="AJ20" s="20" t="s">
        <v>86</v>
      </c>
      <c r="AK20" s="20" t="s">
        <v>86</v>
      </c>
      <c r="AL20" s="20" t="s">
        <v>86</v>
      </c>
      <c r="AM20" s="20" t="s">
        <v>1378</v>
      </c>
      <c r="AN20" s="20" t="s">
        <v>1378</v>
      </c>
      <c r="AO20" s="20" t="s">
        <v>86</v>
      </c>
      <c r="AP20" s="20" t="s">
        <v>86</v>
      </c>
      <c r="AQ20" s="20" t="s">
        <v>86</v>
      </c>
      <c r="AR20" s="20" t="s">
        <v>86</v>
      </c>
      <c r="AS20" s="20" t="s">
        <v>86</v>
      </c>
      <c r="AT20" s="20" t="s">
        <v>86</v>
      </c>
      <c r="AU20" s="20" t="s">
        <v>86</v>
      </c>
      <c r="AV20" s="20" t="s">
        <v>86</v>
      </c>
      <c r="AW20" s="20" t="s">
        <v>86</v>
      </c>
      <c r="AX20" s="20" t="s">
        <v>86</v>
      </c>
      <c r="AZ20" s="20" t="s">
        <v>126</v>
      </c>
      <c r="BA20" s="20" t="s">
        <v>106</v>
      </c>
      <c r="BB20" s="20" t="s">
        <v>106</v>
      </c>
      <c r="BC20" s="20" t="s">
        <v>106</v>
      </c>
      <c r="BD20" s="20" t="s">
        <v>106</v>
      </c>
      <c r="BE20" s="20" t="s">
        <v>86</v>
      </c>
      <c r="BF20" s="20" t="s">
        <v>999</v>
      </c>
      <c r="BG20" s="20" t="s">
        <v>1116</v>
      </c>
      <c r="BH20" s="20" t="s">
        <v>1109</v>
      </c>
      <c r="BI20" s="20" t="s">
        <v>1014</v>
      </c>
      <c r="BJ20" s="20" t="s">
        <v>1124</v>
      </c>
      <c r="BK20" s="20" t="s">
        <v>1132</v>
      </c>
      <c r="BL20" s="20" t="s">
        <v>1038</v>
      </c>
      <c r="BM20" s="20" t="s">
        <v>1039</v>
      </c>
      <c r="BN20" s="20" t="s">
        <v>1040</v>
      </c>
      <c r="BO20" s="20" t="s">
        <v>1233</v>
      </c>
      <c r="BP20" s="20" t="s">
        <v>1234</v>
      </c>
      <c r="BQ20" s="20" t="s">
        <v>1235</v>
      </c>
      <c r="BR20" s="20" t="s">
        <v>1236</v>
      </c>
      <c r="BS20" s="20" t="s">
        <v>1237</v>
      </c>
      <c r="BT20" s="20" t="s">
        <v>1238</v>
      </c>
      <c r="BU20" s="20" t="s">
        <v>1239</v>
      </c>
      <c r="BV20" s="20" t="s">
        <v>1240</v>
      </c>
      <c r="BW20" s="20" t="s">
        <v>1239</v>
      </c>
      <c r="BX20" s="20" t="s">
        <v>1065</v>
      </c>
      <c r="BY20" s="20" t="s">
        <v>1066</v>
      </c>
      <c r="BZ20" s="20" t="s">
        <v>1079</v>
      </c>
      <c r="CA20" s="20" t="s">
        <v>1139</v>
      </c>
      <c r="CB20" s="20" t="s">
        <v>1094</v>
      </c>
      <c r="CC20" s="20" t="s">
        <v>1095</v>
      </c>
      <c r="CD20" s="20" t="s">
        <v>1445</v>
      </c>
      <c r="CE20" s="20" t="s">
        <v>86</v>
      </c>
      <c r="CF20" s="20" t="s">
        <v>86</v>
      </c>
      <c r="CH20" s="20" t="s">
        <v>781</v>
      </c>
      <c r="CI20" s="20" t="s">
        <v>781</v>
      </c>
      <c r="CJ20" s="20" t="s">
        <v>781</v>
      </c>
      <c r="CK20" s="20" t="s">
        <v>781</v>
      </c>
      <c r="CL20" s="20" t="s">
        <v>781</v>
      </c>
      <c r="CM20" s="20" t="s">
        <v>781</v>
      </c>
      <c r="CN20" s="20" t="s">
        <v>781</v>
      </c>
      <c r="CO20" s="20" t="s">
        <v>781</v>
      </c>
      <c r="CP20" s="20" t="s">
        <v>781</v>
      </c>
      <c r="CQ20" s="20" t="s">
        <v>781</v>
      </c>
      <c r="CR20" s="20" t="s">
        <v>781</v>
      </c>
      <c r="CS20" s="20" t="s">
        <v>781</v>
      </c>
      <c r="CT20" s="20" t="s">
        <v>781</v>
      </c>
      <c r="CU20" s="20" t="s">
        <v>781</v>
      </c>
      <c r="CV20" s="20" t="s">
        <v>781</v>
      </c>
      <c r="CW20" s="20" t="s">
        <v>781</v>
      </c>
      <c r="CY20" s="20" t="s">
        <v>781</v>
      </c>
      <c r="CZ20" s="20" t="s">
        <v>781</v>
      </c>
      <c r="DA20" s="20" t="s">
        <v>781</v>
      </c>
      <c r="DB20" s="20" t="s">
        <v>781</v>
      </c>
      <c r="DD20" s="20" t="s">
        <v>781</v>
      </c>
      <c r="DE20" s="20" t="s">
        <v>781</v>
      </c>
      <c r="DF20" s="20" t="s">
        <v>781</v>
      </c>
      <c r="DG20" s="20" t="s">
        <v>781</v>
      </c>
      <c r="DH20" s="20" t="s">
        <v>781</v>
      </c>
      <c r="DI20" s="20" t="s">
        <v>781</v>
      </c>
      <c r="DJ20" s="20" t="s">
        <v>781</v>
      </c>
      <c r="DK20" s="20" t="s">
        <v>781</v>
      </c>
      <c r="DL20" s="20" t="s">
        <v>781</v>
      </c>
      <c r="DN20" s="20" t="s">
        <v>781</v>
      </c>
      <c r="DO20" s="20" t="s">
        <v>781</v>
      </c>
      <c r="DP20" s="20" t="s">
        <v>781</v>
      </c>
      <c r="DQ20" s="20" t="s">
        <v>781</v>
      </c>
      <c r="DR20" s="20" t="s">
        <v>781</v>
      </c>
      <c r="DS20" s="20" t="s">
        <v>781</v>
      </c>
      <c r="DT20" s="20" t="s">
        <v>781</v>
      </c>
      <c r="DU20" s="20" t="s">
        <v>781</v>
      </c>
      <c r="DV20" s="20" t="s">
        <v>781</v>
      </c>
      <c r="DW20" s="20" t="s">
        <v>781</v>
      </c>
      <c r="DX20" s="20" t="s">
        <v>781</v>
      </c>
      <c r="DY20" s="20" t="s">
        <v>781</v>
      </c>
      <c r="EA20" s="20" t="s">
        <v>86</v>
      </c>
      <c r="EB20" s="20" t="s">
        <v>86</v>
      </c>
      <c r="EC20" s="20" t="s">
        <v>86</v>
      </c>
      <c r="ED20" s="20" t="s">
        <v>86</v>
      </c>
      <c r="EE20" s="20" t="s">
        <v>86</v>
      </c>
      <c r="EF20" s="20" t="s">
        <v>86</v>
      </c>
      <c r="EG20" s="20" t="s">
        <v>86</v>
      </c>
      <c r="EH20" s="20" t="s">
        <v>86</v>
      </c>
      <c r="EI20" s="20" t="s">
        <v>86</v>
      </c>
      <c r="EJ20" s="20" t="s">
        <v>86</v>
      </c>
      <c r="EK20" s="20" t="s">
        <v>86</v>
      </c>
      <c r="EL20" s="20" t="s">
        <v>86</v>
      </c>
      <c r="EM20" s="20" t="s">
        <v>86</v>
      </c>
      <c r="EN20" s="20" t="s">
        <v>86</v>
      </c>
      <c r="EO20" s="20" t="s">
        <v>86</v>
      </c>
      <c r="EP20" s="20" t="s">
        <v>86</v>
      </c>
      <c r="EQ20" s="20" t="s">
        <v>86</v>
      </c>
      <c r="ES20" s="20" t="s">
        <v>86</v>
      </c>
      <c r="ET20" s="20" t="s">
        <v>86</v>
      </c>
      <c r="EU20" s="20" t="s">
        <v>86</v>
      </c>
      <c r="EW20" s="20" t="s">
        <v>86</v>
      </c>
      <c r="EX20" s="20" t="s">
        <v>86</v>
      </c>
      <c r="EY20" s="20" t="s">
        <v>86</v>
      </c>
      <c r="FA20" s="20" t="s">
        <v>86</v>
      </c>
      <c r="FC20" s="20" t="s">
        <v>86</v>
      </c>
      <c r="FD20" s="20" t="s">
        <v>86</v>
      </c>
      <c r="FE20" s="20" t="s">
        <v>86</v>
      </c>
      <c r="FF20" s="20" t="s">
        <v>86</v>
      </c>
      <c r="FG20" s="20" t="s">
        <v>86</v>
      </c>
      <c r="FH20" s="20" t="s">
        <v>86</v>
      </c>
      <c r="FI20" s="20" t="s">
        <v>86</v>
      </c>
      <c r="FJ20" s="20" t="s">
        <v>86</v>
      </c>
      <c r="FK20" s="20" t="s">
        <v>86</v>
      </c>
      <c r="FM20" s="20" t="s">
        <v>86</v>
      </c>
      <c r="FN20" s="20" t="s">
        <v>86</v>
      </c>
      <c r="FO20" s="20" t="s">
        <v>86</v>
      </c>
      <c r="FP20" s="20" t="s">
        <v>86</v>
      </c>
      <c r="FQ20" s="20" t="s">
        <v>86</v>
      </c>
    </row>
    <row r="21" spans="1:174" s="20" customFormat="1" ht="15" customHeight="1" outlineLevel="1" x14ac:dyDescent="0.25">
      <c r="A21" s="54"/>
      <c r="B21" s="17" t="s">
        <v>23</v>
      </c>
      <c r="C21" s="20" t="s">
        <v>86</v>
      </c>
      <c r="D21" s="20" t="s">
        <v>86</v>
      </c>
      <c r="E21" s="20" t="s">
        <v>86</v>
      </c>
      <c r="F21" s="20" t="s">
        <v>86</v>
      </c>
      <c r="H21" s="20" t="s">
        <v>161</v>
      </c>
      <c r="I21" s="20" t="s">
        <v>161</v>
      </c>
      <c r="J21" s="20" t="s">
        <v>161</v>
      </c>
      <c r="K21" s="20" t="s">
        <v>161</v>
      </c>
      <c r="L21" s="20" t="s">
        <v>161</v>
      </c>
      <c r="M21" s="20" t="s">
        <v>161</v>
      </c>
      <c r="O21" s="20" t="s">
        <v>161</v>
      </c>
      <c r="P21" s="20" t="s">
        <v>161</v>
      </c>
      <c r="Q21" s="20" t="s">
        <v>161</v>
      </c>
      <c r="R21" s="20" t="s">
        <v>161</v>
      </c>
      <c r="S21" s="20" t="s">
        <v>161</v>
      </c>
      <c r="T21" s="20" t="s">
        <v>161</v>
      </c>
      <c r="U21" s="20" t="s">
        <v>161</v>
      </c>
      <c r="V21" s="20" t="s">
        <v>161</v>
      </c>
      <c r="W21" s="20" t="s">
        <v>161</v>
      </c>
      <c r="X21" s="20" t="s">
        <v>161</v>
      </c>
      <c r="Y21" s="20" t="s">
        <v>161</v>
      </c>
      <c r="Z21" s="20" t="s">
        <v>161</v>
      </c>
      <c r="AA21" s="20" t="s">
        <v>161</v>
      </c>
      <c r="AB21" s="20" t="s">
        <v>161</v>
      </c>
      <c r="AC21" s="20" t="s">
        <v>161</v>
      </c>
      <c r="AD21" s="20" t="s">
        <v>161</v>
      </c>
      <c r="AE21" s="20" t="s">
        <v>161</v>
      </c>
      <c r="AF21" s="20" t="s">
        <v>161</v>
      </c>
      <c r="AG21" s="20" t="s">
        <v>161</v>
      </c>
      <c r="AH21" s="20" t="s">
        <v>161</v>
      </c>
      <c r="AI21" s="20" t="s">
        <v>161</v>
      </c>
      <c r="AJ21" s="20" t="s">
        <v>161</v>
      </c>
      <c r="AK21" s="20" t="s">
        <v>161</v>
      </c>
      <c r="AL21" s="20" t="s">
        <v>161</v>
      </c>
      <c r="AM21" s="20" t="s">
        <v>1379</v>
      </c>
      <c r="AN21" s="20" t="s">
        <v>1388</v>
      </c>
      <c r="AO21" s="20" t="s">
        <v>86</v>
      </c>
      <c r="AP21" s="20" t="s">
        <v>86</v>
      </c>
      <c r="AQ21" s="20" t="s">
        <v>86</v>
      </c>
      <c r="AR21" s="20" t="s">
        <v>86</v>
      </c>
      <c r="AS21" s="20" t="s">
        <v>86</v>
      </c>
      <c r="AT21" s="20" t="s">
        <v>86</v>
      </c>
      <c r="AU21" s="20" t="s">
        <v>86</v>
      </c>
      <c r="AV21" s="20" t="s">
        <v>86</v>
      </c>
      <c r="AW21" s="20" t="s">
        <v>86</v>
      </c>
      <c r="AX21" s="20" t="s">
        <v>161</v>
      </c>
      <c r="AZ21" s="20" t="s">
        <v>73</v>
      </c>
      <c r="BA21" s="20" t="s">
        <v>73</v>
      </c>
      <c r="BB21" s="20" t="s">
        <v>73</v>
      </c>
      <c r="BC21" s="20" t="s">
        <v>73</v>
      </c>
      <c r="BD21" s="20" t="s">
        <v>73</v>
      </c>
      <c r="BE21" s="20" t="s">
        <v>86</v>
      </c>
      <c r="BF21" s="20" t="s">
        <v>1000</v>
      </c>
      <c r="BG21" s="20" t="s">
        <v>1110</v>
      </c>
      <c r="BH21" s="20" t="s">
        <v>1110</v>
      </c>
      <c r="BI21" s="20" t="s">
        <v>1015</v>
      </c>
      <c r="BJ21" s="20" t="s">
        <v>1125</v>
      </c>
      <c r="BK21" s="20" t="s">
        <v>1133</v>
      </c>
      <c r="BL21" s="20" t="s">
        <v>1041</v>
      </c>
      <c r="BM21" s="20" t="s">
        <v>1042</v>
      </c>
      <c r="BN21" s="20" t="s">
        <v>1043</v>
      </c>
      <c r="BO21" s="20" t="s">
        <v>1042</v>
      </c>
      <c r="BP21" s="20" t="s">
        <v>1110</v>
      </c>
      <c r="BQ21" s="20" t="s">
        <v>1241</v>
      </c>
      <c r="BR21" s="20" t="s">
        <v>1241</v>
      </c>
      <c r="BS21" s="20" t="s">
        <v>1110</v>
      </c>
      <c r="BT21" s="20" t="s">
        <v>1125</v>
      </c>
      <c r="BU21" s="20" t="s">
        <v>1242</v>
      </c>
      <c r="BV21" s="20" t="s">
        <v>1243</v>
      </c>
      <c r="BW21" s="20" t="s">
        <v>1242</v>
      </c>
      <c r="BX21" s="20" t="s">
        <v>1067</v>
      </c>
      <c r="BY21" s="20" t="s">
        <v>1067</v>
      </c>
      <c r="BZ21" s="20" t="s">
        <v>73</v>
      </c>
      <c r="CA21" s="20" t="s">
        <v>1140</v>
      </c>
      <c r="CB21" s="20" t="s">
        <v>1067</v>
      </c>
      <c r="CC21" s="20" t="s">
        <v>1096</v>
      </c>
      <c r="CD21" s="20" t="s">
        <v>1446</v>
      </c>
      <c r="CE21" s="20" t="s">
        <v>1096</v>
      </c>
      <c r="CF21" s="20" t="s">
        <v>1096</v>
      </c>
      <c r="CH21" s="20" t="s">
        <v>782</v>
      </c>
      <c r="CI21" s="20" t="s">
        <v>782</v>
      </c>
      <c r="CJ21" s="20" t="s">
        <v>782</v>
      </c>
      <c r="CK21" s="20" t="s">
        <v>782</v>
      </c>
      <c r="CL21" s="20" t="s">
        <v>782</v>
      </c>
      <c r="CM21" s="20" t="s">
        <v>782</v>
      </c>
      <c r="CN21" s="20" t="s">
        <v>782</v>
      </c>
      <c r="CO21" s="20" t="s">
        <v>782</v>
      </c>
      <c r="CP21" s="20" t="s">
        <v>782</v>
      </c>
      <c r="CQ21" s="20" t="s">
        <v>782</v>
      </c>
      <c r="CR21" s="20" t="s">
        <v>782</v>
      </c>
      <c r="CS21" s="20" t="s">
        <v>782</v>
      </c>
      <c r="CT21" s="20" t="s">
        <v>782</v>
      </c>
      <c r="CU21" s="20" t="s">
        <v>782</v>
      </c>
      <c r="CV21" s="20" t="s">
        <v>782</v>
      </c>
      <c r="CW21" s="20" t="s">
        <v>782</v>
      </c>
      <c r="CY21" s="20" t="s">
        <v>782</v>
      </c>
      <c r="CZ21" s="20" t="s">
        <v>782</v>
      </c>
      <c r="DA21" s="20" t="s">
        <v>782</v>
      </c>
      <c r="DB21" s="20" t="s">
        <v>782</v>
      </c>
      <c r="DD21" s="20" t="s">
        <v>782</v>
      </c>
      <c r="DE21" s="20" t="s">
        <v>782</v>
      </c>
      <c r="DF21" s="20" t="s">
        <v>782</v>
      </c>
      <c r="DG21" s="20" t="s">
        <v>782</v>
      </c>
      <c r="DH21" s="20" t="s">
        <v>782</v>
      </c>
      <c r="DI21" s="20" t="s">
        <v>782</v>
      </c>
      <c r="DJ21" s="20" t="s">
        <v>782</v>
      </c>
      <c r="DK21" s="20" t="s">
        <v>782</v>
      </c>
      <c r="DL21" s="20" t="s">
        <v>782</v>
      </c>
      <c r="DN21" s="20" t="s">
        <v>782</v>
      </c>
      <c r="DO21" s="20" t="s">
        <v>782</v>
      </c>
      <c r="DP21" s="20" t="s">
        <v>782</v>
      </c>
      <c r="DQ21" s="20" t="s">
        <v>782</v>
      </c>
      <c r="DR21" s="20" t="s">
        <v>782</v>
      </c>
      <c r="DS21" s="20" t="s">
        <v>782</v>
      </c>
      <c r="DT21" s="20" t="s">
        <v>782</v>
      </c>
      <c r="DU21" s="20" t="s">
        <v>782</v>
      </c>
      <c r="DV21" s="20" t="s">
        <v>782</v>
      </c>
      <c r="DW21" s="20" t="s">
        <v>782</v>
      </c>
      <c r="DX21" s="20" t="s">
        <v>782</v>
      </c>
      <c r="DY21" s="20" t="s">
        <v>782</v>
      </c>
      <c r="EA21" s="20" t="s">
        <v>86</v>
      </c>
      <c r="EB21" s="20" t="s">
        <v>86</v>
      </c>
      <c r="EC21" s="20" t="s">
        <v>86</v>
      </c>
      <c r="ED21" s="20" t="s">
        <v>86</v>
      </c>
      <c r="EE21" s="20" t="s">
        <v>86</v>
      </c>
      <c r="EF21" s="20" t="s">
        <v>86</v>
      </c>
      <c r="EG21" s="20" t="s">
        <v>86</v>
      </c>
      <c r="EH21" s="20" t="s">
        <v>86</v>
      </c>
      <c r="EI21" s="20" t="s">
        <v>86</v>
      </c>
      <c r="EJ21" s="20" t="s">
        <v>86</v>
      </c>
      <c r="EK21" s="20" t="s">
        <v>86</v>
      </c>
      <c r="EL21" s="20" t="s">
        <v>86</v>
      </c>
      <c r="EM21" s="20" t="s">
        <v>86</v>
      </c>
      <c r="EN21" s="20" t="s">
        <v>86</v>
      </c>
      <c r="EO21" s="20" t="s">
        <v>86</v>
      </c>
      <c r="EP21" s="20" t="s">
        <v>86</v>
      </c>
      <c r="EQ21" s="20" t="s">
        <v>86</v>
      </c>
      <c r="ES21" s="20" t="s">
        <v>161</v>
      </c>
      <c r="ET21" s="20" t="s">
        <v>161</v>
      </c>
      <c r="EU21" s="20" t="s">
        <v>86</v>
      </c>
      <c r="EW21" s="20" t="s">
        <v>86</v>
      </c>
      <c r="EX21" s="20" t="s">
        <v>86</v>
      </c>
      <c r="EY21" s="20" t="s">
        <v>86</v>
      </c>
      <c r="FA21" s="20" t="s">
        <v>86</v>
      </c>
      <c r="FC21" s="20" t="s">
        <v>86</v>
      </c>
      <c r="FD21" s="20" t="s">
        <v>86</v>
      </c>
      <c r="FE21" s="20" t="s">
        <v>86</v>
      </c>
      <c r="FF21" s="20" t="s">
        <v>86</v>
      </c>
      <c r="FG21" s="20" t="s">
        <v>86</v>
      </c>
      <c r="FH21" s="20" t="s">
        <v>86</v>
      </c>
      <c r="FJ21" s="20" t="s">
        <v>86</v>
      </c>
      <c r="FK21" s="20" t="s">
        <v>86</v>
      </c>
      <c r="FM21" s="20" t="s">
        <v>86</v>
      </c>
      <c r="FN21" s="20" t="s">
        <v>86</v>
      </c>
      <c r="FO21" s="20" t="s">
        <v>86</v>
      </c>
      <c r="FP21" s="20" t="s">
        <v>86</v>
      </c>
      <c r="FQ21" s="20" t="s">
        <v>86</v>
      </c>
    </row>
    <row r="22" spans="1:174" s="20" customFormat="1" ht="15" customHeight="1" outlineLevel="1" x14ac:dyDescent="0.25">
      <c r="A22" s="54"/>
      <c r="B22" s="17" t="s">
        <v>24</v>
      </c>
      <c r="C22" s="20" t="s">
        <v>817</v>
      </c>
      <c r="D22" s="20" t="s">
        <v>818</v>
      </c>
      <c r="E22" s="20" t="s">
        <v>819</v>
      </c>
      <c r="F22" s="20" t="s">
        <v>820</v>
      </c>
      <c r="H22" s="20" t="s">
        <v>86</v>
      </c>
      <c r="I22" s="20" t="s">
        <v>86</v>
      </c>
      <c r="J22" s="20" t="s">
        <v>86</v>
      </c>
      <c r="K22" s="20" t="s">
        <v>86</v>
      </c>
      <c r="L22" s="20" t="s">
        <v>86</v>
      </c>
      <c r="M22" s="20" t="s">
        <v>86</v>
      </c>
      <c r="O22" s="20" t="s">
        <v>924</v>
      </c>
      <c r="P22" s="20" t="s">
        <v>911</v>
      </c>
      <c r="Q22" s="20" t="s">
        <v>918</v>
      </c>
      <c r="R22" s="20" t="s">
        <v>905</v>
      </c>
      <c r="S22" s="20" t="s">
        <v>933</v>
      </c>
      <c r="T22" s="20" t="s">
        <v>1342</v>
      </c>
      <c r="U22" s="20" t="s">
        <v>1351</v>
      </c>
      <c r="V22" s="20" t="s">
        <v>1355</v>
      </c>
      <c r="W22" s="20" t="s">
        <v>86</v>
      </c>
      <c r="X22" s="20" t="s">
        <v>86</v>
      </c>
      <c r="Y22" s="20" t="s">
        <v>86</v>
      </c>
      <c r="Z22" s="20" t="s">
        <v>86</v>
      </c>
      <c r="AA22" s="20" t="s">
        <v>86</v>
      </c>
      <c r="AB22" s="20" t="s">
        <v>86</v>
      </c>
      <c r="AC22" s="20" t="s">
        <v>86</v>
      </c>
      <c r="AD22" s="20" t="s">
        <v>86</v>
      </c>
      <c r="AE22" s="20" t="s">
        <v>86</v>
      </c>
      <c r="AF22" s="20" t="s">
        <v>86</v>
      </c>
      <c r="AG22" s="20" t="s">
        <v>86</v>
      </c>
      <c r="AH22" s="20" t="s">
        <v>86</v>
      </c>
      <c r="AI22" s="20" t="s">
        <v>86</v>
      </c>
      <c r="AJ22" s="20" t="s">
        <v>86</v>
      </c>
      <c r="AK22" s="20" t="s">
        <v>86</v>
      </c>
      <c r="AL22" s="20" t="s">
        <v>86</v>
      </c>
      <c r="AM22" s="20" t="s">
        <v>817</v>
      </c>
      <c r="AN22" s="20" t="s">
        <v>86</v>
      </c>
      <c r="AO22" s="20" t="s">
        <v>817</v>
      </c>
      <c r="AP22" s="20" t="s">
        <v>818</v>
      </c>
      <c r="AQ22" s="20" t="s">
        <v>819</v>
      </c>
      <c r="AR22" s="20" t="s">
        <v>817</v>
      </c>
      <c r="AS22" s="20" t="s">
        <v>818</v>
      </c>
      <c r="AT22" s="20" t="s">
        <v>819</v>
      </c>
      <c r="AU22" s="20" t="s">
        <v>817</v>
      </c>
      <c r="AV22" s="20" t="s">
        <v>818</v>
      </c>
      <c r="AW22" s="20" t="s">
        <v>819</v>
      </c>
      <c r="AX22" s="20" t="s">
        <v>86</v>
      </c>
      <c r="AZ22" s="20" t="s">
        <v>121</v>
      </c>
      <c r="BA22" s="20" t="s">
        <v>90</v>
      </c>
      <c r="BB22" s="20" t="s">
        <v>742</v>
      </c>
      <c r="BC22" s="20" t="s">
        <v>743</v>
      </c>
      <c r="BD22" s="20" t="s">
        <v>744</v>
      </c>
      <c r="BE22" s="20" t="s">
        <v>86</v>
      </c>
      <c r="BF22" s="20" t="s">
        <v>1001</v>
      </c>
      <c r="BG22" s="20" t="s">
        <v>1117</v>
      </c>
      <c r="BH22" s="20" t="s">
        <v>1111</v>
      </c>
      <c r="BI22" s="20" t="s">
        <v>1016</v>
      </c>
      <c r="BJ22" s="20" t="s">
        <v>1126</v>
      </c>
      <c r="BK22" s="20" t="s">
        <v>1134</v>
      </c>
      <c r="BL22" s="20" t="s">
        <v>1044</v>
      </c>
      <c r="BM22" s="20" t="s">
        <v>1001</v>
      </c>
      <c r="BN22" s="20" t="s">
        <v>1045</v>
      </c>
      <c r="BO22" s="20" t="s">
        <v>1244</v>
      </c>
      <c r="BP22" s="20" t="s">
        <v>1245</v>
      </c>
      <c r="BQ22" s="20" t="s">
        <v>86</v>
      </c>
      <c r="BR22" s="20" t="s">
        <v>1246</v>
      </c>
      <c r="BS22" s="20" t="s">
        <v>1247</v>
      </c>
      <c r="BT22" s="20" t="s">
        <v>1248</v>
      </c>
      <c r="BU22" s="20" t="s">
        <v>1249</v>
      </c>
      <c r="BV22" s="20" t="s">
        <v>1250</v>
      </c>
      <c r="BW22" s="20" t="s">
        <v>1249</v>
      </c>
      <c r="BX22" s="20" t="s">
        <v>1068</v>
      </c>
      <c r="BY22" s="20" t="s">
        <v>86</v>
      </c>
      <c r="BZ22" s="20" t="s">
        <v>1080</v>
      </c>
      <c r="CA22" s="20" t="s">
        <v>1141</v>
      </c>
      <c r="CB22" s="20" t="s">
        <v>1097</v>
      </c>
      <c r="CC22" s="20" t="s">
        <v>1098</v>
      </c>
      <c r="CD22" s="20" t="s">
        <v>1447</v>
      </c>
      <c r="CE22" s="20" t="s">
        <v>1098</v>
      </c>
      <c r="CF22" s="20" t="s">
        <v>1098</v>
      </c>
      <c r="CH22" s="20" t="s">
        <v>783</v>
      </c>
      <c r="CI22" s="20" t="s">
        <v>783</v>
      </c>
      <c r="CJ22" s="20" t="s">
        <v>783</v>
      </c>
      <c r="CK22" s="20" t="s">
        <v>783</v>
      </c>
      <c r="CL22" s="20" t="s">
        <v>783</v>
      </c>
      <c r="CM22" s="20" t="s">
        <v>783</v>
      </c>
      <c r="CN22" s="20" t="s">
        <v>783</v>
      </c>
      <c r="CO22" s="20" t="s">
        <v>783</v>
      </c>
      <c r="CP22" s="20" t="s">
        <v>783</v>
      </c>
      <c r="CQ22" s="20" t="s">
        <v>783</v>
      </c>
      <c r="CR22" s="20" t="s">
        <v>783</v>
      </c>
      <c r="CS22" s="20" t="s">
        <v>783</v>
      </c>
      <c r="CT22" s="20" t="s">
        <v>783</v>
      </c>
      <c r="CU22" s="20" t="s">
        <v>783</v>
      </c>
      <c r="CV22" s="20" t="s">
        <v>783</v>
      </c>
      <c r="CW22" s="20" t="s">
        <v>783</v>
      </c>
      <c r="CY22" s="20" t="s">
        <v>783</v>
      </c>
      <c r="CZ22" s="20" t="s">
        <v>783</v>
      </c>
      <c r="DA22" s="20" t="s">
        <v>783</v>
      </c>
      <c r="DB22" s="20" t="s">
        <v>783</v>
      </c>
      <c r="DD22" s="20" t="s">
        <v>783</v>
      </c>
      <c r="DE22" s="20" t="s">
        <v>783</v>
      </c>
      <c r="DF22" s="20" t="s">
        <v>783</v>
      </c>
      <c r="DG22" s="20" t="s">
        <v>783</v>
      </c>
      <c r="DH22" s="20" t="s">
        <v>783</v>
      </c>
      <c r="DI22" s="20" t="s">
        <v>783</v>
      </c>
      <c r="DJ22" s="20" t="s">
        <v>783</v>
      </c>
      <c r="DK22" s="20" t="s">
        <v>783</v>
      </c>
      <c r="DL22" s="20" t="s">
        <v>783</v>
      </c>
      <c r="DN22" s="20" t="s">
        <v>783</v>
      </c>
      <c r="DO22" s="20" t="s">
        <v>783</v>
      </c>
      <c r="DP22" s="20" t="s">
        <v>783</v>
      </c>
      <c r="DQ22" s="20" t="s">
        <v>783</v>
      </c>
      <c r="DR22" s="20" t="s">
        <v>783</v>
      </c>
      <c r="DS22" s="20" t="s">
        <v>783</v>
      </c>
      <c r="DT22" s="20" t="s">
        <v>783</v>
      </c>
      <c r="DU22" s="20" t="s">
        <v>783</v>
      </c>
      <c r="DV22" s="20" t="s">
        <v>783</v>
      </c>
      <c r="DW22" s="20" t="s">
        <v>783</v>
      </c>
      <c r="DX22" s="20" t="s">
        <v>783</v>
      </c>
      <c r="DY22" s="20" t="s">
        <v>783</v>
      </c>
      <c r="EA22" s="20" t="s">
        <v>86</v>
      </c>
      <c r="EB22" s="20" t="s">
        <v>86</v>
      </c>
      <c r="EC22" s="20" t="s">
        <v>86</v>
      </c>
      <c r="ED22" s="20" t="s">
        <v>86</v>
      </c>
      <c r="EE22" s="20" t="s">
        <v>86</v>
      </c>
      <c r="EF22" s="20" t="s">
        <v>86</v>
      </c>
      <c r="EG22" s="20" t="s">
        <v>86</v>
      </c>
      <c r="EH22" s="20" t="s">
        <v>86</v>
      </c>
      <c r="EI22" s="20" t="s">
        <v>86</v>
      </c>
      <c r="EJ22" s="20" t="s">
        <v>86</v>
      </c>
      <c r="EK22" s="20" t="s">
        <v>86</v>
      </c>
      <c r="EL22" s="20" t="s">
        <v>86</v>
      </c>
      <c r="EM22" s="20" t="s">
        <v>86</v>
      </c>
      <c r="EN22" s="20" t="s">
        <v>86</v>
      </c>
      <c r="EO22" s="20" t="s">
        <v>86</v>
      </c>
      <c r="EP22" s="20" t="s">
        <v>86</v>
      </c>
      <c r="EQ22" s="20" t="s">
        <v>86</v>
      </c>
      <c r="ES22" s="20" t="s">
        <v>86</v>
      </c>
      <c r="ET22" s="20" t="s">
        <v>86</v>
      </c>
      <c r="EU22" s="20" t="s">
        <v>86</v>
      </c>
      <c r="EW22" s="20" t="s">
        <v>86</v>
      </c>
      <c r="EX22" s="20" t="s">
        <v>86</v>
      </c>
      <c r="EY22" s="20" t="s">
        <v>86</v>
      </c>
      <c r="FA22" s="20" t="s">
        <v>86</v>
      </c>
      <c r="FC22" s="20" t="s">
        <v>86</v>
      </c>
      <c r="FD22" s="20" t="s">
        <v>86</v>
      </c>
      <c r="FE22" s="20" t="s">
        <v>86</v>
      </c>
      <c r="FF22" s="20" t="s">
        <v>86</v>
      </c>
      <c r="FG22" s="20" t="s">
        <v>86</v>
      </c>
      <c r="FH22" s="20" t="s">
        <v>86</v>
      </c>
      <c r="FI22" s="20" t="s">
        <v>86</v>
      </c>
      <c r="FJ22" s="20" t="s">
        <v>86</v>
      </c>
      <c r="FK22" s="20" t="s">
        <v>86</v>
      </c>
      <c r="FM22" s="20" t="s">
        <v>86</v>
      </c>
      <c r="FN22" s="20" t="s">
        <v>86</v>
      </c>
      <c r="FO22" s="20" t="s">
        <v>86</v>
      </c>
      <c r="FP22" s="20" t="s">
        <v>86</v>
      </c>
      <c r="FQ22" s="20" t="s">
        <v>86</v>
      </c>
    </row>
    <row r="23" spans="1:174" s="20" customFormat="1" ht="15" customHeight="1" outlineLevel="1" x14ac:dyDescent="0.25">
      <c r="A23" s="54"/>
      <c r="B23" s="17" t="s">
        <v>25</v>
      </c>
      <c r="C23" s="20" t="s">
        <v>821</v>
      </c>
      <c r="D23" s="20" t="s">
        <v>822</v>
      </c>
      <c r="E23" s="20" t="s">
        <v>823</v>
      </c>
      <c r="F23" s="20" t="s">
        <v>86</v>
      </c>
      <c r="H23" s="20" t="s">
        <v>86</v>
      </c>
      <c r="I23" s="20" t="s">
        <v>86</v>
      </c>
      <c r="J23" s="20" t="s">
        <v>86</v>
      </c>
      <c r="K23" s="20" t="s">
        <v>86</v>
      </c>
      <c r="L23" s="20" t="s">
        <v>86</v>
      </c>
      <c r="M23" s="20" t="s">
        <v>86</v>
      </c>
      <c r="O23" s="20" t="s">
        <v>925</v>
      </c>
      <c r="P23" s="20" t="s">
        <v>912</v>
      </c>
      <c r="Q23" s="20" t="s">
        <v>919</v>
      </c>
      <c r="R23" s="20" t="s">
        <v>906</v>
      </c>
      <c r="S23" s="20" t="s">
        <v>934</v>
      </c>
      <c r="T23" s="20" t="s">
        <v>86</v>
      </c>
      <c r="U23" s="20" t="s">
        <v>1352</v>
      </c>
      <c r="V23" s="20" t="s">
        <v>1356</v>
      </c>
      <c r="W23" s="20" t="s">
        <v>86</v>
      </c>
      <c r="X23" s="20" t="s">
        <v>86</v>
      </c>
      <c r="Y23" s="20" t="s">
        <v>86</v>
      </c>
      <c r="Z23" s="20" t="s">
        <v>86</v>
      </c>
      <c r="AA23" s="20" t="s">
        <v>86</v>
      </c>
      <c r="AB23" s="20" t="s">
        <v>86</v>
      </c>
      <c r="AC23" s="20" t="s">
        <v>86</v>
      </c>
      <c r="AD23" s="20" t="s">
        <v>86</v>
      </c>
      <c r="AE23" s="20" t="s">
        <v>86</v>
      </c>
      <c r="AF23" s="20" t="s">
        <v>86</v>
      </c>
      <c r="AG23" s="20" t="s">
        <v>86</v>
      </c>
      <c r="AH23" s="20" t="s">
        <v>86</v>
      </c>
      <c r="AI23" s="20" t="s">
        <v>86</v>
      </c>
      <c r="AJ23" s="20" t="s">
        <v>86</v>
      </c>
      <c r="AK23" s="20" t="s">
        <v>86</v>
      </c>
      <c r="AL23" s="20" t="s">
        <v>86</v>
      </c>
      <c r="AM23" s="20" t="s">
        <v>86</v>
      </c>
      <c r="AN23" s="20" t="s">
        <v>86</v>
      </c>
      <c r="AO23" s="20" t="s">
        <v>821</v>
      </c>
      <c r="AP23" s="20" t="s">
        <v>822</v>
      </c>
      <c r="AQ23" s="20" t="s">
        <v>823</v>
      </c>
      <c r="AR23" s="20" t="s">
        <v>821</v>
      </c>
      <c r="AS23" s="20" t="s">
        <v>822</v>
      </c>
      <c r="AT23" s="20" t="s">
        <v>823</v>
      </c>
      <c r="AU23" s="20" t="s">
        <v>821</v>
      </c>
      <c r="AV23" s="20" t="s">
        <v>822</v>
      </c>
      <c r="AW23" s="20" t="s">
        <v>823</v>
      </c>
      <c r="AX23" s="20" t="s">
        <v>86</v>
      </c>
      <c r="AZ23" s="20" t="s">
        <v>127</v>
      </c>
      <c r="BA23" s="20" t="s">
        <v>89</v>
      </c>
      <c r="BB23" s="20" t="s">
        <v>86</v>
      </c>
      <c r="BC23" s="20" t="s">
        <v>86</v>
      </c>
      <c r="BD23" s="20" t="s">
        <v>86</v>
      </c>
      <c r="BE23" s="20" t="s">
        <v>86</v>
      </c>
      <c r="BF23" s="20" t="s">
        <v>1002</v>
      </c>
      <c r="BG23" s="20" t="s">
        <v>70</v>
      </c>
      <c r="BH23" s="20" t="s">
        <v>1112</v>
      </c>
      <c r="BI23" s="20" t="s">
        <v>1016</v>
      </c>
      <c r="BJ23" s="20" t="s">
        <v>1112</v>
      </c>
      <c r="BK23" s="20" t="s">
        <v>1112</v>
      </c>
      <c r="BL23" s="20" t="s">
        <v>1046</v>
      </c>
      <c r="BM23" s="20" t="s">
        <v>1047</v>
      </c>
      <c r="BN23" s="20" t="s">
        <v>1048</v>
      </c>
      <c r="BO23" s="20" t="s">
        <v>143</v>
      </c>
      <c r="BP23" s="20" t="s">
        <v>1251</v>
      </c>
      <c r="BQ23" s="20" t="s">
        <v>1252</v>
      </c>
      <c r="BR23" s="20" t="s">
        <v>1253</v>
      </c>
      <c r="BS23" s="20" t="s">
        <v>1254</v>
      </c>
      <c r="BT23" s="20" t="s">
        <v>1255</v>
      </c>
      <c r="BU23" s="20" t="s">
        <v>1256</v>
      </c>
      <c r="BV23" s="20" t="s">
        <v>1257</v>
      </c>
      <c r="BW23" s="20" t="s">
        <v>1256</v>
      </c>
      <c r="BX23" s="20" t="s">
        <v>86</v>
      </c>
      <c r="BY23" s="20" t="s">
        <v>86</v>
      </c>
      <c r="BZ23" s="20" t="s">
        <v>1081</v>
      </c>
      <c r="CA23" s="20" t="s">
        <v>1112</v>
      </c>
      <c r="CB23" s="20" t="s">
        <v>1099</v>
      </c>
      <c r="CC23" s="20" t="s">
        <v>1098</v>
      </c>
      <c r="CD23" s="20" t="s">
        <v>1448</v>
      </c>
      <c r="CE23" s="20" t="s">
        <v>1098</v>
      </c>
      <c r="CF23" s="20" t="s">
        <v>1098</v>
      </c>
      <c r="CH23" s="20" t="s">
        <v>783</v>
      </c>
      <c r="CI23" s="20" t="s">
        <v>783</v>
      </c>
      <c r="CJ23" s="20" t="s">
        <v>783</v>
      </c>
      <c r="CK23" s="20" t="s">
        <v>783</v>
      </c>
      <c r="CL23" s="20" t="s">
        <v>783</v>
      </c>
      <c r="CM23" s="20" t="s">
        <v>783</v>
      </c>
      <c r="CN23" s="20" t="s">
        <v>783</v>
      </c>
      <c r="CO23" s="20" t="s">
        <v>783</v>
      </c>
      <c r="CP23" s="20" t="s">
        <v>783</v>
      </c>
      <c r="CQ23" s="20" t="s">
        <v>783</v>
      </c>
      <c r="CR23" s="20" t="s">
        <v>783</v>
      </c>
      <c r="CS23" s="20" t="s">
        <v>783</v>
      </c>
      <c r="CT23" s="20" t="s">
        <v>783</v>
      </c>
      <c r="CU23" s="20" t="s">
        <v>783</v>
      </c>
      <c r="CV23" s="20" t="s">
        <v>783</v>
      </c>
      <c r="CW23" s="20" t="s">
        <v>783</v>
      </c>
      <c r="CY23" s="20" t="s">
        <v>783</v>
      </c>
      <c r="CZ23" s="20" t="s">
        <v>783</v>
      </c>
      <c r="DA23" s="20" t="s">
        <v>783</v>
      </c>
      <c r="DB23" s="20" t="s">
        <v>783</v>
      </c>
      <c r="DD23" s="20" t="s">
        <v>783</v>
      </c>
      <c r="DE23" s="20" t="s">
        <v>783</v>
      </c>
      <c r="DF23" s="20" t="s">
        <v>783</v>
      </c>
      <c r="DG23" s="20" t="s">
        <v>783</v>
      </c>
      <c r="DH23" s="20" t="s">
        <v>783</v>
      </c>
      <c r="DI23" s="20" t="s">
        <v>783</v>
      </c>
      <c r="DJ23" s="20" t="s">
        <v>783</v>
      </c>
      <c r="DK23" s="20" t="s">
        <v>783</v>
      </c>
      <c r="DL23" s="20" t="s">
        <v>783</v>
      </c>
      <c r="DN23" s="20" t="s">
        <v>783</v>
      </c>
      <c r="DO23" s="20" t="s">
        <v>783</v>
      </c>
      <c r="DP23" s="20" t="s">
        <v>783</v>
      </c>
      <c r="DQ23" s="20" t="s">
        <v>783</v>
      </c>
      <c r="DR23" s="20" t="s">
        <v>783</v>
      </c>
      <c r="DS23" s="20" t="s">
        <v>783</v>
      </c>
      <c r="DT23" s="20" t="s">
        <v>783</v>
      </c>
      <c r="DU23" s="20" t="s">
        <v>783</v>
      </c>
      <c r="DV23" s="20" t="s">
        <v>783</v>
      </c>
      <c r="DW23" s="20" t="s">
        <v>783</v>
      </c>
      <c r="DX23" s="20" t="s">
        <v>783</v>
      </c>
      <c r="DY23" s="20" t="s">
        <v>783</v>
      </c>
      <c r="EA23" s="20" t="s">
        <v>86</v>
      </c>
      <c r="EB23" s="20" t="s">
        <v>86</v>
      </c>
      <c r="EC23" s="20" t="s">
        <v>86</v>
      </c>
      <c r="ED23" s="20" t="s">
        <v>86</v>
      </c>
      <c r="EE23" s="20" t="s">
        <v>86</v>
      </c>
      <c r="EF23" s="20" t="s">
        <v>86</v>
      </c>
      <c r="EG23" s="20" t="s">
        <v>86</v>
      </c>
      <c r="EH23" s="20" t="s">
        <v>86</v>
      </c>
      <c r="EI23" s="20" t="s">
        <v>86</v>
      </c>
      <c r="EJ23" s="20" t="s">
        <v>86</v>
      </c>
      <c r="EK23" s="20" t="s">
        <v>86</v>
      </c>
      <c r="EL23" s="20" t="s">
        <v>86</v>
      </c>
      <c r="EM23" s="20" t="s">
        <v>86</v>
      </c>
      <c r="EN23" s="20" t="s">
        <v>86</v>
      </c>
      <c r="EO23" s="20" t="s">
        <v>86</v>
      </c>
      <c r="EP23" s="20" t="s">
        <v>86</v>
      </c>
      <c r="EQ23" s="20" t="s">
        <v>86</v>
      </c>
      <c r="ES23" s="20" t="s">
        <v>86</v>
      </c>
      <c r="ET23" s="20" t="s">
        <v>86</v>
      </c>
      <c r="EU23" s="20" t="s">
        <v>86</v>
      </c>
      <c r="EW23" s="20" t="s">
        <v>86</v>
      </c>
      <c r="EX23" s="20" t="s">
        <v>86</v>
      </c>
      <c r="EY23" s="20" t="s">
        <v>86</v>
      </c>
      <c r="FA23" s="20" t="s">
        <v>86</v>
      </c>
      <c r="FC23" s="20" t="s">
        <v>86</v>
      </c>
      <c r="FD23" s="20" t="s">
        <v>86</v>
      </c>
      <c r="FE23" s="20" t="s">
        <v>86</v>
      </c>
      <c r="FF23" s="20" t="s">
        <v>86</v>
      </c>
      <c r="FG23" s="20" t="s">
        <v>86</v>
      </c>
      <c r="FH23" s="20" t="s">
        <v>86</v>
      </c>
      <c r="FI23" s="20" t="s">
        <v>86</v>
      </c>
      <c r="FJ23" s="20" t="s">
        <v>86</v>
      </c>
      <c r="FK23" s="20" t="s">
        <v>86</v>
      </c>
      <c r="FM23" s="20" t="s">
        <v>86</v>
      </c>
      <c r="FN23" s="20" t="s">
        <v>86</v>
      </c>
      <c r="FO23" s="20" t="s">
        <v>86</v>
      </c>
      <c r="FP23" s="20" t="s">
        <v>86</v>
      </c>
      <c r="FQ23" s="20" t="s">
        <v>86</v>
      </c>
    </row>
    <row r="24" spans="1:174" s="20" customFormat="1" ht="15" customHeight="1" outlineLevel="1" x14ac:dyDescent="0.25">
      <c r="A24" s="54"/>
      <c r="B24" s="17" t="s">
        <v>26</v>
      </c>
      <c r="C24" s="20" t="s">
        <v>86</v>
      </c>
      <c r="D24" s="20" t="s">
        <v>86</v>
      </c>
      <c r="E24" s="20" t="s">
        <v>86</v>
      </c>
      <c r="F24" s="20" t="s">
        <v>86</v>
      </c>
      <c r="H24" s="20" t="s">
        <v>86</v>
      </c>
      <c r="I24" s="20" t="s">
        <v>86</v>
      </c>
      <c r="J24" s="20" t="s">
        <v>86</v>
      </c>
      <c r="K24" s="20" t="s">
        <v>86</v>
      </c>
      <c r="L24" s="20" t="s">
        <v>86</v>
      </c>
      <c r="M24" s="20" t="s">
        <v>86</v>
      </c>
      <c r="O24" s="20" t="s">
        <v>86</v>
      </c>
      <c r="P24" s="20" t="s">
        <v>86</v>
      </c>
      <c r="Q24" s="20" t="s">
        <v>86</v>
      </c>
      <c r="R24" s="20" t="s">
        <v>86</v>
      </c>
      <c r="S24" s="20" t="s">
        <v>86</v>
      </c>
      <c r="T24" s="20" t="s">
        <v>86</v>
      </c>
      <c r="U24" s="20" t="s">
        <v>86</v>
      </c>
      <c r="V24" s="20" t="s">
        <v>86</v>
      </c>
      <c r="W24" s="20" t="s">
        <v>86</v>
      </c>
      <c r="X24" s="20" t="s">
        <v>86</v>
      </c>
      <c r="Y24" s="20" t="s">
        <v>86</v>
      </c>
      <c r="Z24" s="20" t="s">
        <v>86</v>
      </c>
      <c r="AA24" s="20" t="s">
        <v>86</v>
      </c>
      <c r="AB24" s="20" t="s">
        <v>86</v>
      </c>
      <c r="AC24" s="20" t="s">
        <v>86</v>
      </c>
      <c r="AD24" s="20" t="s">
        <v>86</v>
      </c>
      <c r="AE24" s="20" t="s">
        <v>86</v>
      </c>
      <c r="AF24" s="20" t="s">
        <v>86</v>
      </c>
      <c r="AG24" s="20" t="s">
        <v>86</v>
      </c>
      <c r="AH24" s="20" t="s">
        <v>86</v>
      </c>
      <c r="AI24" s="20" t="s">
        <v>86</v>
      </c>
      <c r="AJ24" s="20" t="s">
        <v>86</v>
      </c>
      <c r="AK24" s="20" t="s">
        <v>86</v>
      </c>
      <c r="AL24" s="20" t="s">
        <v>86</v>
      </c>
      <c r="AM24" s="20" t="s">
        <v>86</v>
      </c>
      <c r="AN24" s="20" t="s">
        <v>86</v>
      </c>
      <c r="AO24" s="20" t="s">
        <v>86</v>
      </c>
      <c r="AP24" s="20" t="s">
        <v>86</v>
      </c>
      <c r="AQ24" s="20" t="s">
        <v>86</v>
      </c>
      <c r="AR24" s="20" t="s">
        <v>86</v>
      </c>
      <c r="AS24" s="20" t="s">
        <v>86</v>
      </c>
      <c r="AT24" s="20" t="s">
        <v>86</v>
      </c>
      <c r="AU24" s="20" t="s">
        <v>86</v>
      </c>
      <c r="AV24" s="20" t="s">
        <v>86</v>
      </c>
      <c r="AW24" s="20" t="s">
        <v>86</v>
      </c>
      <c r="AX24" s="20" t="s">
        <v>86</v>
      </c>
      <c r="AZ24" s="20" t="s">
        <v>128</v>
      </c>
      <c r="BA24" s="20" t="s">
        <v>88</v>
      </c>
      <c r="BB24" s="20" t="s">
        <v>745</v>
      </c>
      <c r="BC24" s="20" t="s">
        <v>745</v>
      </c>
      <c r="BD24" s="20" t="s">
        <v>745</v>
      </c>
      <c r="BE24" s="20" t="s">
        <v>86</v>
      </c>
      <c r="BF24" s="20" t="s">
        <v>86</v>
      </c>
      <c r="BG24" s="20" t="s">
        <v>86</v>
      </c>
      <c r="BH24" s="20" t="s">
        <v>86</v>
      </c>
      <c r="BI24" s="20" t="s">
        <v>86</v>
      </c>
      <c r="BJ24" s="20" t="s">
        <v>86</v>
      </c>
      <c r="BK24" s="20" t="s">
        <v>86</v>
      </c>
      <c r="BL24" s="20" t="s">
        <v>86</v>
      </c>
      <c r="BM24" s="20" t="s">
        <v>86</v>
      </c>
      <c r="BN24" s="20" t="s">
        <v>86</v>
      </c>
      <c r="BO24" s="20" t="s">
        <v>86</v>
      </c>
      <c r="BP24" s="20" t="s">
        <v>86</v>
      </c>
      <c r="BQ24" s="20" t="s">
        <v>86</v>
      </c>
      <c r="BR24" s="20" t="s">
        <v>86</v>
      </c>
      <c r="BS24" s="20" t="s">
        <v>86</v>
      </c>
      <c r="BT24" s="20" t="s">
        <v>86</v>
      </c>
      <c r="BU24" s="20" t="s">
        <v>86</v>
      </c>
      <c r="BV24" s="20" t="s">
        <v>86</v>
      </c>
      <c r="BW24" s="20" t="s">
        <v>86</v>
      </c>
      <c r="BX24" s="20" t="s">
        <v>86</v>
      </c>
      <c r="BY24" s="20" t="s">
        <v>86</v>
      </c>
      <c r="BZ24" s="20" t="s">
        <v>86</v>
      </c>
      <c r="CA24" s="20" t="s">
        <v>86</v>
      </c>
      <c r="CB24" s="20" t="s">
        <v>86</v>
      </c>
      <c r="CC24" s="20" t="s">
        <v>86</v>
      </c>
      <c r="CD24" s="20" t="s">
        <v>86</v>
      </c>
      <c r="CE24" s="20" t="s">
        <v>86</v>
      </c>
      <c r="CF24" s="20" t="s">
        <v>86</v>
      </c>
      <c r="CH24" s="20" t="s">
        <v>86</v>
      </c>
      <c r="CI24" s="20" t="s">
        <v>86</v>
      </c>
      <c r="CJ24" s="20" t="s">
        <v>86</v>
      </c>
      <c r="CK24" s="20" t="s">
        <v>86</v>
      </c>
      <c r="CL24" s="20" t="s">
        <v>86</v>
      </c>
      <c r="CM24" s="20" t="s">
        <v>86</v>
      </c>
      <c r="CN24" s="20" t="s">
        <v>86</v>
      </c>
      <c r="CO24" s="20" t="s">
        <v>86</v>
      </c>
      <c r="CP24" s="20" t="s">
        <v>86</v>
      </c>
      <c r="CQ24" s="20" t="s">
        <v>86</v>
      </c>
      <c r="CR24" s="20" t="s">
        <v>86</v>
      </c>
      <c r="CS24" s="20" t="s">
        <v>86</v>
      </c>
      <c r="CT24" s="20" t="s">
        <v>86</v>
      </c>
      <c r="CU24" s="20" t="s">
        <v>86</v>
      </c>
      <c r="CV24" s="20" t="s">
        <v>86</v>
      </c>
      <c r="CW24" s="20" t="s">
        <v>86</v>
      </c>
      <c r="CY24" s="20" t="s">
        <v>86</v>
      </c>
      <c r="CZ24" s="20" t="s">
        <v>86</v>
      </c>
      <c r="DA24" s="20" t="s">
        <v>86</v>
      </c>
      <c r="DB24" s="20" t="s">
        <v>86</v>
      </c>
      <c r="DD24" s="20" t="s">
        <v>86</v>
      </c>
      <c r="DE24" s="20" t="s">
        <v>86</v>
      </c>
      <c r="DF24" s="20" t="s">
        <v>86</v>
      </c>
      <c r="DG24" s="20" t="s">
        <v>86</v>
      </c>
      <c r="DH24" s="20" t="s">
        <v>86</v>
      </c>
      <c r="DI24" s="20" t="s">
        <v>86</v>
      </c>
      <c r="DJ24" s="20" t="s">
        <v>86</v>
      </c>
      <c r="DK24" s="20" t="s">
        <v>86</v>
      </c>
      <c r="DL24" s="20" t="s">
        <v>86</v>
      </c>
      <c r="DN24" s="20" t="s">
        <v>86</v>
      </c>
      <c r="DO24" s="20" t="s">
        <v>86</v>
      </c>
      <c r="DP24" s="20" t="s">
        <v>86</v>
      </c>
      <c r="DQ24" s="20" t="s">
        <v>86</v>
      </c>
      <c r="DR24" s="20" t="s">
        <v>86</v>
      </c>
      <c r="DS24" s="20" t="s">
        <v>86</v>
      </c>
      <c r="DT24" s="20" t="s">
        <v>86</v>
      </c>
      <c r="DU24" s="20" t="s">
        <v>86</v>
      </c>
      <c r="DV24" s="20" t="s">
        <v>86</v>
      </c>
      <c r="DW24" s="20" t="s">
        <v>86</v>
      </c>
      <c r="DX24" s="20" t="s">
        <v>86</v>
      </c>
      <c r="DY24" s="20" t="s">
        <v>86</v>
      </c>
      <c r="EA24" s="20" t="s">
        <v>86</v>
      </c>
      <c r="EB24" s="20" t="s">
        <v>86</v>
      </c>
      <c r="EC24" s="20" t="s">
        <v>86</v>
      </c>
      <c r="ED24" s="20" t="s">
        <v>86</v>
      </c>
      <c r="EE24" s="20" t="s">
        <v>86</v>
      </c>
      <c r="EF24" s="20" t="s">
        <v>86</v>
      </c>
      <c r="EG24" s="20" t="s">
        <v>86</v>
      </c>
      <c r="EH24" s="20" t="s">
        <v>86</v>
      </c>
      <c r="EI24" s="20" t="s">
        <v>86</v>
      </c>
      <c r="EJ24" s="20" t="s">
        <v>86</v>
      </c>
      <c r="EK24" s="20" t="s">
        <v>86</v>
      </c>
      <c r="EL24" s="20" t="s">
        <v>86</v>
      </c>
      <c r="EM24" s="20" t="s">
        <v>86</v>
      </c>
      <c r="EN24" s="20" t="s">
        <v>86</v>
      </c>
      <c r="EO24" s="20" t="s">
        <v>86</v>
      </c>
      <c r="EP24" s="20" t="s">
        <v>86</v>
      </c>
      <c r="EQ24" s="20" t="s">
        <v>86</v>
      </c>
      <c r="ES24" s="20" t="s">
        <v>86</v>
      </c>
      <c r="ET24" s="20" t="s">
        <v>86</v>
      </c>
      <c r="EU24" s="20" t="s">
        <v>86</v>
      </c>
      <c r="EW24" s="20" t="s">
        <v>86</v>
      </c>
      <c r="EX24" s="20" t="s">
        <v>86</v>
      </c>
      <c r="EY24" s="20" t="s">
        <v>86</v>
      </c>
      <c r="FA24" s="20" t="s">
        <v>86</v>
      </c>
      <c r="FC24" s="20" t="s">
        <v>86</v>
      </c>
      <c r="FD24" s="20" t="s">
        <v>86</v>
      </c>
      <c r="FE24" s="20" t="s">
        <v>86</v>
      </c>
      <c r="FF24" s="20" t="s">
        <v>86</v>
      </c>
      <c r="FG24" s="20" t="s">
        <v>86</v>
      </c>
      <c r="FH24" s="20" t="s">
        <v>86</v>
      </c>
      <c r="FI24" s="20" t="s">
        <v>86</v>
      </c>
      <c r="FJ24" s="20" t="s">
        <v>86</v>
      </c>
      <c r="FK24" s="20" t="s">
        <v>86</v>
      </c>
      <c r="FM24" s="20" t="s">
        <v>86</v>
      </c>
      <c r="FN24" s="20" t="s">
        <v>86</v>
      </c>
      <c r="FO24" s="20" t="s">
        <v>86</v>
      </c>
      <c r="FP24" s="20" t="s">
        <v>86</v>
      </c>
      <c r="FQ24" s="20" t="s">
        <v>86</v>
      </c>
    </row>
    <row r="25" spans="1:174" s="20" customFormat="1" ht="15" customHeight="1" outlineLevel="1" x14ac:dyDescent="0.25">
      <c r="A25" s="54"/>
      <c r="B25" s="17" t="s">
        <v>27</v>
      </c>
      <c r="C25" s="20" t="s">
        <v>86</v>
      </c>
      <c r="D25" s="20" t="s">
        <v>86</v>
      </c>
      <c r="E25" s="20" t="s">
        <v>86</v>
      </c>
      <c r="F25" s="20" t="s">
        <v>86</v>
      </c>
      <c r="H25" s="20" t="s">
        <v>86</v>
      </c>
      <c r="I25" s="20" t="s">
        <v>86</v>
      </c>
      <c r="J25" s="20" t="s">
        <v>86</v>
      </c>
      <c r="K25" s="20" t="s">
        <v>86</v>
      </c>
      <c r="L25" s="20" t="s">
        <v>86</v>
      </c>
      <c r="M25" s="20" t="s">
        <v>171</v>
      </c>
      <c r="O25" s="20" t="s">
        <v>86</v>
      </c>
      <c r="P25" s="20" t="s">
        <v>86</v>
      </c>
      <c r="Q25" s="20" t="s">
        <v>86</v>
      </c>
      <c r="R25" s="20" t="s">
        <v>86</v>
      </c>
      <c r="S25" s="20" t="s">
        <v>86</v>
      </c>
      <c r="T25" s="20" t="s">
        <v>171</v>
      </c>
      <c r="U25" s="20" t="s">
        <v>1353</v>
      </c>
      <c r="V25" s="20" t="s">
        <v>171</v>
      </c>
      <c r="W25" s="20" t="s">
        <v>171</v>
      </c>
      <c r="X25" s="20" t="s">
        <v>171</v>
      </c>
      <c r="Y25" s="20" t="s">
        <v>171</v>
      </c>
      <c r="Z25" s="20" t="s">
        <v>171</v>
      </c>
      <c r="AA25" s="20" t="s">
        <v>171</v>
      </c>
      <c r="AB25" s="20" t="s">
        <v>171</v>
      </c>
      <c r="AC25" s="20" t="s">
        <v>171</v>
      </c>
      <c r="AD25" s="20" t="s">
        <v>171</v>
      </c>
      <c r="AE25" s="20" t="s">
        <v>171</v>
      </c>
      <c r="AF25" s="20" t="s">
        <v>171</v>
      </c>
      <c r="AG25" s="20" t="s">
        <v>171</v>
      </c>
      <c r="AH25" s="20" t="s">
        <v>171</v>
      </c>
      <c r="AI25" s="20" t="s">
        <v>171</v>
      </c>
      <c r="AJ25" s="20" t="s">
        <v>171</v>
      </c>
      <c r="AK25" s="20" t="s">
        <v>171</v>
      </c>
      <c r="AL25" s="20" t="s">
        <v>171</v>
      </c>
      <c r="AM25" s="20" t="s">
        <v>86</v>
      </c>
      <c r="AN25" s="20" t="s">
        <v>86</v>
      </c>
      <c r="AO25" s="20" t="s">
        <v>86</v>
      </c>
      <c r="AP25" s="20" t="s">
        <v>86</v>
      </c>
      <c r="AQ25" s="20" t="s">
        <v>86</v>
      </c>
      <c r="AR25" s="20" t="s">
        <v>86</v>
      </c>
      <c r="AS25" s="20" t="s">
        <v>86</v>
      </c>
      <c r="AT25" s="20" t="s">
        <v>86</v>
      </c>
      <c r="AU25" s="20" t="s">
        <v>86</v>
      </c>
      <c r="AV25" s="20" t="s">
        <v>86</v>
      </c>
      <c r="AW25" s="20" t="s">
        <v>86</v>
      </c>
      <c r="AX25" s="20" t="s">
        <v>171</v>
      </c>
      <c r="AZ25" s="20" t="s">
        <v>124</v>
      </c>
      <c r="BA25" s="20" t="s">
        <v>105</v>
      </c>
      <c r="BB25" s="20" t="s">
        <v>105</v>
      </c>
      <c r="BC25" s="20" t="s">
        <v>105</v>
      </c>
      <c r="BD25" s="20" t="s">
        <v>124</v>
      </c>
      <c r="BE25" s="20" t="s">
        <v>86</v>
      </c>
      <c r="BF25" s="20" t="s">
        <v>1003</v>
      </c>
      <c r="BG25" s="20" t="s">
        <v>86</v>
      </c>
      <c r="BH25" s="20" t="s">
        <v>1113</v>
      </c>
      <c r="BI25" s="20" t="s">
        <v>86</v>
      </c>
      <c r="BJ25" s="20" t="s">
        <v>86</v>
      </c>
      <c r="BK25" s="20" t="s">
        <v>86</v>
      </c>
      <c r="BL25" s="20" t="s">
        <v>1049</v>
      </c>
      <c r="BM25" s="20" t="s">
        <v>86</v>
      </c>
      <c r="BN25" s="20" t="s">
        <v>143</v>
      </c>
      <c r="BO25" s="20" t="s">
        <v>86</v>
      </c>
      <c r="BP25" s="20" t="s">
        <v>86</v>
      </c>
      <c r="BQ25" s="20" t="s">
        <v>86</v>
      </c>
      <c r="BR25" s="20" t="s">
        <v>86</v>
      </c>
      <c r="BS25" s="20" t="s">
        <v>86</v>
      </c>
      <c r="BT25" s="20" t="s">
        <v>1258</v>
      </c>
      <c r="BU25" s="20" t="s">
        <v>86</v>
      </c>
      <c r="BV25" s="20" t="s">
        <v>86</v>
      </c>
      <c r="BW25" s="20" t="s">
        <v>86</v>
      </c>
      <c r="BX25" s="20" t="s">
        <v>86</v>
      </c>
      <c r="BY25" s="20" t="s">
        <v>86</v>
      </c>
      <c r="BZ25" s="20" t="s">
        <v>1082</v>
      </c>
      <c r="CA25" s="20" t="s">
        <v>86</v>
      </c>
      <c r="CB25" s="20" t="s">
        <v>86</v>
      </c>
      <c r="CC25" s="20" t="s">
        <v>86</v>
      </c>
      <c r="CD25" s="20" t="s">
        <v>86</v>
      </c>
      <c r="CE25" s="20" t="s">
        <v>86</v>
      </c>
      <c r="CF25" s="20" t="s">
        <v>86</v>
      </c>
      <c r="CH25" s="20" t="s">
        <v>86</v>
      </c>
      <c r="CI25" s="20" t="s">
        <v>86</v>
      </c>
      <c r="CJ25" s="20" t="s">
        <v>86</v>
      </c>
      <c r="CK25" s="20" t="s">
        <v>86</v>
      </c>
      <c r="CL25" s="20" t="s">
        <v>86</v>
      </c>
      <c r="CM25" s="20" t="s">
        <v>86</v>
      </c>
      <c r="CN25" s="20" t="s">
        <v>86</v>
      </c>
      <c r="CO25" s="20" t="s">
        <v>86</v>
      </c>
      <c r="CP25" s="20" t="s">
        <v>86</v>
      </c>
      <c r="CQ25" s="20" t="s">
        <v>86</v>
      </c>
      <c r="CR25" s="20" t="s">
        <v>86</v>
      </c>
      <c r="CS25" s="20" t="s">
        <v>86</v>
      </c>
      <c r="CT25" s="20" t="s">
        <v>86</v>
      </c>
      <c r="CU25" s="20" t="s">
        <v>86</v>
      </c>
      <c r="CV25" s="20" t="s">
        <v>86</v>
      </c>
      <c r="CW25" s="20" t="s">
        <v>86</v>
      </c>
      <c r="CY25" s="20" t="s">
        <v>86</v>
      </c>
      <c r="CZ25" s="20" t="s">
        <v>86</v>
      </c>
      <c r="DA25" s="20" t="s">
        <v>86</v>
      </c>
      <c r="DB25" s="20" t="s">
        <v>86</v>
      </c>
      <c r="DD25" s="20" t="s">
        <v>86</v>
      </c>
      <c r="DE25" s="20" t="s">
        <v>86</v>
      </c>
      <c r="DF25" s="20" t="s">
        <v>86</v>
      </c>
      <c r="DG25" s="20" t="s">
        <v>86</v>
      </c>
      <c r="DH25" s="20" t="s">
        <v>86</v>
      </c>
      <c r="DI25" s="20" t="s">
        <v>86</v>
      </c>
      <c r="DJ25" s="20" t="s">
        <v>86</v>
      </c>
      <c r="DK25" s="20" t="s">
        <v>86</v>
      </c>
      <c r="DL25" s="20" t="s">
        <v>86</v>
      </c>
      <c r="DN25" s="20" t="s">
        <v>86</v>
      </c>
      <c r="DO25" s="20" t="s">
        <v>86</v>
      </c>
      <c r="DP25" s="20" t="s">
        <v>86</v>
      </c>
      <c r="DQ25" s="20" t="s">
        <v>86</v>
      </c>
      <c r="DR25" s="20" t="s">
        <v>86</v>
      </c>
      <c r="DS25" s="20" t="s">
        <v>86</v>
      </c>
      <c r="DT25" s="20" t="s">
        <v>86</v>
      </c>
      <c r="DU25" s="20" t="s">
        <v>86</v>
      </c>
      <c r="DV25" s="20" t="s">
        <v>86</v>
      </c>
      <c r="DW25" s="20" t="s">
        <v>86</v>
      </c>
      <c r="DX25" s="20" t="s">
        <v>86</v>
      </c>
      <c r="DY25" s="20" t="s">
        <v>86</v>
      </c>
      <c r="EA25" s="20" t="s">
        <v>86</v>
      </c>
      <c r="EB25" s="20" t="s">
        <v>86</v>
      </c>
      <c r="EC25" s="20" t="s">
        <v>86</v>
      </c>
      <c r="ED25" s="20" t="s">
        <v>86</v>
      </c>
      <c r="EE25" s="20" t="s">
        <v>86</v>
      </c>
      <c r="EF25" s="20" t="s">
        <v>86</v>
      </c>
      <c r="EG25" s="20" t="s">
        <v>86</v>
      </c>
      <c r="EH25" s="20" t="s">
        <v>86</v>
      </c>
      <c r="EI25" s="20" t="s">
        <v>86</v>
      </c>
      <c r="EJ25" s="20" t="s">
        <v>86</v>
      </c>
      <c r="EK25" s="20" t="s">
        <v>86</v>
      </c>
      <c r="EL25" s="20" t="s">
        <v>86</v>
      </c>
      <c r="EM25" s="20" t="s">
        <v>86</v>
      </c>
      <c r="EN25" s="20" t="s">
        <v>86</v>
      </c>
      <c r="EO25" s="20" t="s">
        <v>86</v>
      </c>
      <c r="EP25" s="20" t="s">
        <v>86</v>
      </c>
      <c r="EQ25" s="20" t="s">
        <v>86</v>
      </c>
      <c r="ES25" s="20" t="s">
        <v>86</v>
      </c>
      <c r="ET25" s="20" t="s">
        <v>86</v>
      </c>
      <c r="EU25" s="20" t="s">
        <v>86</v>
      </c>
      <c r="EW25" s="20" t="s">
        <v>86</v>
      </c>
      <c r="EX25" s="20" t="s">
        <v>86</v>
      </c>
      <c r="EY25" s="20" t="s">
        <v>86</v>
      </c>
      <c r="FA25" s="20" t="s">
        <v>86</v>
      </c>
      <c r="FC25" s="20" t="s">
        <v>86</v>
      </c>
      <c r="FD25" s="20" t="s">
        <v>86</v>
      </c>
      <c r="FE25" s="20" t="s">
        <v>86</v>
      </c>
      <c r="FF25" s="20" t="s">
        <v>86</v>
      </c>
      <c r="FG25" s="20" t="s">
        <v>86</v>
      </c>
      <c r="FH25" s="20" t="s">
        <v>86</v>
      </c>
      <c r="FI25" s="20" t="s">
        <v>86</v>
      </c>
      <c r="FJ25" s="20" t="s">
        <v>86</v>
      </c>
      <c r="FK25" s="20" t="s">
        <v>86</v>
      </c>
      <c r="FM25" s="20" t="s">
        <v>86</v>
      </c>
      <c r="FN25" s="20" t="s">
        <v>86</v>
      </c>
      <c r="FO25" s="20" t="s">
        <v>86</v>
      </c>
      <c r="FP25" s="20" t="s">
        <v>86</v>
      </c>
      <c r="FQ25" s="20" t="s">
        <v>86</v>
      </c>
    </row>
    <row r="26" spans="1:174" s="20" customFormat="1" ht="15" customHeight="1" outlineLevel="1" x14ac:dyDescent="0.25">
      <c r="A26" s="54"/>
      <c r="B26" s="17" t="s">
        <v>28</v>
      </c>
      <c r="C26" s="20" t="s">
        <v>86</v>
      </c>
      <c r="D26" s="20" t="s">
        <v>86</v>
      </c>
      <c r="E26" s="20" t="s">
        <v>86</v>
      </c>
      <c r="F26" s="20" t="s">
        <v>86</v>
      </c>
      <c r="H26" s="20" t="s">
        <v>86</v>
      </c>
      <c r="I26" s="20" t="s">
        <v>86</v>
      </c>
      <c r="J26" s="20" t="s">
        <v>86</v>
      </c>
      <c r="K26" s="20" t="s">
        <v>86</v>
      </c>
      <c r="L26" s="20" t="s">
        <v>86</v>
      </c>
      <c r="M26" s="20" t="s">
        <v>86</v>
      </c>
      <c r="O26" s="20" t="s">
        <v>86</v>
      </c>
      <c r="P26" s="20" t="s">
        <v>86</v>
      </c>
      <c r="Q26" s="20" t="s">
        <v>86</v>
      </c>
      <c r="R26" s="20" t="s">
        <v>86</v>
      </c>
      <c r="S26" s="20" t="s">
        <v>86</v>
      </c>
      <c r="T26" s="20" t="s">
        <v>86</v>
      </c>
      <c r="U26" s="20" t="s">
        <v>86</v>
      </c>
      <c r="V26" s="20" t="s">
        <v>86</v>
      </c>
      <c r="W26" s="20" t="s">
        <v>86</v>
      </c>
      <c r="X26" s="20" t="s">
        <v>86</v>
      </c>
      <c r="Y26" s="20" t="s">
        <v>86</v>
      </c>
      <c r="Z26" s="20" t="s">
        <v>86</v>
      </c>
      <c r="AA26" s="20" t="s">
        <v>86</v>
      </c>
      <c r="AB26" s="20" t="s">
        <v>86</v>
      </c>
      <c r="AC26" s="20" t="s">
        <v>86</v>
      </c>
      <c r="AD26" s="20" t="s">
        <v>86</v>
      </c>
      <c r="AE26" s="20" t="s">
        <v>86</v>
      </c>
      <c r="AF26" s="20" t="s">
        <v>86</v>
      </c>
      <c r="AG26" s="20" t="s">
        <v>86</v>
      </c>
      <c r="AH26" s="20" t="s">
        <v>86</v>
      </c>
      <c r="AI26" s="20" t="s">
        <v>86</v>
      </c>
      <c r="AJ26" s="20" t="s">
        <v>86</v>
      </c>
      <c r="AK26" s="20" t="s">
        <v>86</v>
      </c>
      <c r="AL26" s="20" t="s">
        <v>86</v>
      </c>
      <c r="AM26" s="20" t="s">
        <v>86</v>
      </c>
      <c r="AN26" s="20" t="s">
        <v>86</v>
      </c>
      <c r="AO26" s="20" t="s">
        <v>86</v>
      </c>
      <c r="AP26" s="20" t="s">
        <v>86</v>
      </c>
      <c r="AQ26" s="20" t="s">
        <v>86</v>
      </c>
      <c r="AR26" s="20" t="s">
        <v>86</v>
      </c>
      <c r="AS26" s="20" t="s">
        <v>86</v>
      </c>
      <c r="AT26" s="20" t="s">
        <v>86</v>
      </c>
      <c r="AU26" s="20" t="s">
        <v>86</v>
      </c>
      <c r="AV26" s="20" t="s">
        <v>86</v>
      </c>
      <c r="AW26" s="20" t="s">
        <v>86</v>
      </c>
      <c r="AX26" s="20" t="s">
        <v>86</v>
      </c>
      <c r="AZ26" s="20" t="s">
        <v>86</v>
      </c>
      <c r="BA26" s="20" t="s">
        <v>86</v>
      </c>
      <c r="BB26" s="20" t="s">
        <v>86</v>
      </c>
      <c r="BC26" s="20" t="s">
        <v>86</v>
      </c>
      <c r="BD26" s="20" t="s">
        <v>86</v>
      </c>
      <c r="BE26" s="20" t="s">
        <v>86</v>
      </c>
      <c r="BF26" s="20" t="s">
        <v>86</v>
      </c>
      <c r="BG26" s="20" t="s">
        <v>86</v>
      </c>
      <c r="BH26" s="20" t="s">
        <v>86</v>
      </c>
      <c r="BI26" s="20" t="s">
        <v>86</v>
      </c>
      <c r="BJ26" s="20" t="s">
        <v>86</v>
      </c>
      <c r="BK26" s="20" t="s">
        <v>86</v>
      </c>
      <c r="BL26" s="20" t="s">
        <v>86</v>
      </c>
      <c r="BM26" s="20" t="s">
        <v>86</v>
      </c>
      <c r="BN26" s="20" t="s">
        <v>86</v>
      </c>
      <c r="BO26" s="20" t="s">
        <v>86</v>
      </c>
      <c r="BP26" s="20" t="s">
        <v>86</v>
      </c>
      <c r="BQ26" s="20" t="s">
        <v>86</v>
      </c>
      <c r="BR26" s="20" t="s">
        <v>86</v>
      </c>
      <c r="BS26" s="20" t="s">
        <v>86</v>
      </c>
      <c r="BT26" s="20" t="s">
        <v>86</v>
      </c>
      <c r="BU26" s="20" t="s">
        <v>86</v>
      </c>
      <c r="BV26" s="20" t="s">
        <v>86</v>
      </c>
      <c r="BW26" s="20" t="s">
        <v>86</v>
      </c>
      <c r="BX26" s="20" t="s">
        <v>86</v>
      </c>
      <c r="BY26" s="20" t="s">
        <v>86</v>
      </c>
      <c r="BZ26" s="20" t="s">
        <v>86</v>
      </c>
      <c r="CA26" s="20" t="s">
        <v>86</v>
      </c>
      <c r="CB26" s="20" t="s">
        <v>86</v>
      </c>
      <c r="CC26" s="20" t="s">
        <v>86</v>
      </c>
      <c r="CD26" s="20" t="s">
        <v>86</v>
      </c>
      <c r="CE26" s="20" t="s">
        <v>86</v>
      </c>
      <c r="CF26" s="20" t="s">
        <v>86</v>
      </c>
      <c r="CH26" s="20" t="s">
        <v>86</v>
      </c>
      <c r="CI26" s="20" t="s">
        <v>86</v>
      </c>
      <c r="CJ26" s="20" t="s">
        <v>86</v>
      </c>
      <c r="CK26" s="20" t="s">
        <v>86</v>
      </c>
      <c r="CL26" s="20" t="s">
        <v>86</v>
      </c>
      <c r="CM26" s="20" t="s">
        <v>86</v>
      </c>
      <c r="CN26" s="20" t="s">
        <v>86</v>
      </c>
      <c r="CO26" s="20" t="s">
        <v>86</v>
      </c>
      <c r="CP26" s="20" t="s">
        <v>86</v>
      </c>
      <c r="CQ26" s="20" t="s">
        <v>86</v>
      </c>
      <c r="CR26" s="20" t="s">
        <v>86</v>
      </c>
      <c r="CS26" s="20" t="s">
        <v>86</v>
      </c>
      <c r="CT26" s="20" t="s">
        <v>86</v>
      </c>
      <c r="CU26" s="20" t="s">
        <v>86</v>
      </c>
      <c r="CV26" s="20" t="s">
        <v>86</v>
      </c>
      <c r="CW26" s="20" t="s">
        <v>86</v>
      </c>
      <c r="CY26" s="20" t="s">
        <v>86</v>
      </c>
      <c r="CZ26" s="20" t="s">
        <v>86</v>
      </c>
      <c r="DA26" s="20" t="s">
        <v>86</v>
      </c>
      <c r="DB26" s="20" t="s">
        <v>86</v>
      </c>
      <c r="DD26" s="20" t="s">
        <v>86</v>
      </c>
      <c r="DE26" s="20" t="s">
        <v>86</v>
      </c>
      <c r="DF26" s="20" t="s">
        <v>86</v>
      </c>
      <c r="DG26" s="20" t="s">
        <v>86</v>
      </c>
      <c r="DH26" s="20" t="s">
        <v>86</v>
      </c>
      <c r="DI26" s="20" t="s">
        <v>86</v>
      </c>
      <c r="DJ26" s="20" t="s">
        <v>86</v>
      </c>
      <c r="DK26" s="20" t="s">
        <v>86</v>
      </c>
      <c r="DL26" s="20" t="s">
        <v>86</v>
      </c>
      <c r="DN26" s="20" t="s">
        <v>86</v>
      </c>
      <c r="DO26" s="20" t="s">
        <v>86</v>
      </c>
      <c r="DP26" s="20" t="s">
        <v>86</v>
      </c>
      <c r="DQ26" s="20" t="s">
        <v>86</v>
      </c>
      <c r="DR26" s="20" t="s">
        <v>86</v>
      </c>
      <c r="DS26" s="20" t="s">
        <v>86</v>
      </c>
      <c r="DT26" s="20" t="s">
        <v>86</v>
      </c>
      <c r="DU26" s="20" t="s">
        <v>86</v>
      </c>
      <c r="DV26" s="20" t="s">
        <v>86</v>
      </c>
      <c r="DW26" s="20" t="s">
        <v>86</v>
      </c>
      <c r="DX26" s="20" t="s">
        <v>86</v>
      </c>
      <c r="DY26" s="20" t="s">
        <v>86</v>
      </c>
      <c r="EA26" s="20" t="s">
        <v>86</v>
      </c>
      <c r="EB26" s="20" t="s">
        <v>86</v>
      </c>
      <c r="EC26" s="20" t="s">
        <v>86</v>
      </c>
      <c r="ED26" s="20" t="s">
        <v>86</v>
      </c>
      <c r="EE26" s="20" t="s">
        <v>86</v>
      </c>
      <c r="EF26" s="20" t="s">
        <v>86</v>
      </c>
      <c r="EG26" s="20" t="s">
        <v>86</v>
      </c>
      <c r="EH26" s="20" t="s">
        <v>86</v>
      </c>
      <c r="EI26" s="20" t="s">
        <v>86</v>
      </c>
      <c r="EJ26" s="20" t="s">
        <v>86</v>
      </c>
      <c r="EK26" s="20" t="s">
        <v>86</v>
      </c>
      <c r="EL26" s="20" t="s">
        <v>86</v>
      </c>
      <c r="EM26" s="20" t="s">
        <v>86</v>
      </c>
      <c r="EN26" s="20" t="s">
        <v>86</v>
      </c>
      <c r="EO26" s="20" t="s">
        <v>86</v>
      </c>
      <c r="EP26" s="20" t="s">
        <v>86</v>
      </c>
      <c r="EQ26" s="20" t="s">
        <v>86</v>
      </c>
      <c r="ES26" s="20" t="s">
        <v>86</v>
      </c>
      <c r="ET26" s="20" t="s">
        <v>86</v>
      </c>
      <c r="EU26" s="20" t="s">
        <v>86</v>
      </c>
      <c r="EW26" s="20" t="s">
        <v>86</v>
      </c>
      <c r="EX26" s="20" t="s">
        <v>86</v>
      </c>
      <c r="EY26" s="20" t="s">
        <v>86</v>
      </c>
      <c r="FA26" s="20" t="s">
        <v>86</v>
      </c>
      <c r="FC26" s="20" t="s">
        <v>86</v>
      </c>
      <c r="FD26" s="20" t="s">
        <v>86</v>
      </c>
      <c r="FE26" s="20" t="s">
        <v>86</v>
      </c>
      <c r="FF26" s="20" t="s">
        <v>86</v>
      </c>
      <c r="FG26" s="20" t="s">
        <v>86</v>
      </c>
      <c r="FH26" s="20" t="s">
        <v>86</v>
      </c>
      <c r="FI26" s="20" t="s">
        <v>86</v>
      </c>
      <c r="FJ26" s="20" t="s">
        <v>86</v>
      </c>
      <c r="FK26" s="20" t="s">
        <v>86</v>
      </c>
      <c r="FM26" s="20" t="s">
        <v>86</v>
      </c>
      <c r="FN26" s="20" t="s">
        <v>86</v>
      </c>
      <c r="FO26" s="20" t="s">
        <v>86</v>
      </c>
      <c r="FP26" s="20" t="s">
        <v>86</v>
      </c>
      <c r="FQ26" s="20" t="s">
        <v>86</v>
      </c>
    </row>
    <row r="27" spans="1:174" s="20" customFormat="1" ht="15" customHeight="1" outlineLevel="1" x14ac:dyDescent="0.25">
      <c r="A27" s="56"/>
      <c r="B27" s="17" t="s">
        <v>8</v>
      </c>
      <c r="C27" s="20" t="s">
        <v>86</v>
      </c>
      <c r="D27" s="20" t="s">
        <v>86</v>
      </c>
      <c r="E27" s="20" t="s">
        <v>86</v>
      </c>
      <c r="F27" s="20" t="s">
        <v>86</v>
      </c>
      <c r="H27" s="20" t="s">
        <v>86</v>
      </c>
      <c r="I27" s="20" t="s">
        <v>86</v>
      </c>
      <c r="J27" s="20" t="s">
        <v>86</v>
      </c>
      <c r="K27" s="20" t="s">
        <v>86</v>
      </c>
      <c r="L27" s="20" t="s">
        <v>86</v>
      </c>
      <c r="M27" s="20" t="s">
        <v>86</v>
      </c>
      <c r="O27" s="20" t="s">
        <v>86</v>
      </c>
      <c r="P27" s="20" t="s">
        <v>86</v>
      </c>
      <c r="Q27" s="20" t="s">
        <v>86</v>
      </c>
      <c r="R27" s="20" t="s">
        <v>86</v>
      </c>
      <c r="S27" s="20" t="s">
        <v>86</v>
      </c>
      <c r="T27" s="20" t="s">
        <v>86</v>
      </c>
      <c r="U27" s="20" t="s">
        <v>86</v>
      </c>
      <c r="V27" s="20" t="s">
        <v>86</v>
      </c>
      <c r="W27" s="20" t="s">
        <v>86</v>
      </c>
      <c r="X27" s="20" t="s">
        <v>86</v>
      </c>
      <c r="Y27" s="20" t="s">
        <v>86</v>
      </c>
      <c r="Z27" s="20" t="s">
        <v>86</v>
      </c>
      <c r="AA27" s="20" t="s">
        <v>86</v>
      </c>
      <c r="AB27" s="20" t="s">
        <v>86</v>
      </c>
      <c r="AC27" s="20" t="s">
        <v>86</v>
      </c>
      <c r="AD27" s="20" t="s">
        <v>86</v>
      </c>
      <c r="AE27" s="20" t="s">
        <v>86</v>
      </c>
      <c r="AF27" s="20" t="s">
        <v>86</v>
      </c>
      <c r="AG27" s="20" t="s">
        <v>86</v>
      </c>
      <c r="AH27" s="20" t="s">
        <v>86</v>
      </c>
      <c r="AI27" s="20" t="s">
        <v>86</v>
      </c>
      <c r="AJ27" s="20" t="s">
        <v>86</v>
      </c>
      <c r="AK27" s="20" t="s">
        <v>86</v>
      </c>
      <c r="AL27" s="20" t="s">
        <v>86</v>
      </c>
      <c r="AM27" s="20" t="s">
        <v>86</v>
      </c>
      <c r="AN27" s="20" t="s">
        <v>86</v>
      </c>
      <c r="AO27" s="20" t="s">
        <v>86</v>
      </c>
      <c r="AP27" s="20" t="s">
        <v>86</v>
      </c>
      <c r="AQ27" s="20" t="s">
        <v>86</v>
      </c>
      <c r="AR27" s="20" t="s">
        <v>86</v>
      </c>
      <c r="AS27" s="20" t="s">
        <v>86</v>
      </c>
      <c r="AT27" s="20" t="s">
        <v>86</v>
      </c>
      <c r="AU27" s="20" t="s">
        <v>86</v>
      </c>
      <c r="AV27" s="20" t="s">
        <v>86</v>
      </c>
      <c r="AW27" s="20" t="s">
        <v>86</v>
      </c>
      <c r="AX27" s="20" t="s">
        <v>86</v>
      </c>
      <c r="AZ27" s="20" t="s">
        <v>86</v>
      </c>
      <c r="BA27" s="20" t="s">
        <v>86</v>
      </c>
      <c r="BB27" s="20" t="s">
        <v>86</v>
      </c>
      <c r="BC27" s="20" t="s">
        <v>86</v>
      </c>
      <c r="BD27" s="20" t="s">
        <v>86</v>
      </c>
      <c r="BE27" s="20" t="s">
        <v>86</v>
      </c>
      <c r="BF27" s="20" t="s">
        <v>86</v>
      </c>
      <c r="BG27" s="20" t="s">
        <v>86</v>
      </c>
      <c r="BH27" s="20" t="s">
        <v>86</v>
      </c>
      <c r="BI27" s="20" t="s">
        <v>86</v>
      </c>
      <c r="BJ27" s="20" t="s">
        <v>86</v>
      </c>
      <c r="BK27" s="20" t="s">
        <v>86</v>
      </c>
      <c r="BL27" s="20" t="s">
        <v>86</v>
      </c>
      <c r="BM27" s="20" t="s">
        <v>86</v>
      </c>
      <c r="BN27" s="20" t="s">
        <v>86</v>
      </c>
      <c r="BO27" s="20" t="s">
        <v>86</v>
      </c>
      <c r="BP27" s="20" t="s">
        <v>86</v>
      </c>
      <c r="BQ27" s="20" t="s">
        <v>86</v>
      </c>
      <c r="BR27" s="20" t="s">
        <v>86</v>
      </c>
      <c r="BS27" s="20" t="s">
        <v>86</v>
      </c>
      <c r="BT27" s="20" t="s">
        <v>86</v>
      </c>
      <c r="BU27" s="20" t="s">
        <v>86</v>
      </c>
      <c r="BV27" s="20" t="s">
        <v>86</v>
      </c>
      <c r="BW27" s="20" t="s">
        <v>86</v>
      </c>
      <c r="BX27" s="20" t="s">
        <v>86</v>
      </c>
      <c r="BY27" s="20" t="s">
        <v>86</v>
      </c>
      <c r="BZ27" s="20" t="s">
        <v>86</v>
      </c>
      <c r="CA27" s="20" t="s">
        <v>86</v>
      </c>
      <c r="CB27" s="20" t="s">
        <v>86</v>
      </c>
      <c r="CC27" s="20" t="s">
        <v>86</v>
      </c>
      <c r="CD27" s="20" t="s">
        <v>86</v>
      </c>
      <c r="CE27" s="20" t="s">
        <v>86</v>
      </c>
      <c r="CF27" s="20" t="s">
        <v>86</v>
      </c>
      <c r="CH27" s="20" t="s">
        <v>86</v>
      </c>
      <c r="CI27" s="20" t="s">
        <v>86</v>
      </c>
      <c r="CJ27" s="20" t="s">
        <v>86</v>
      </c>
      <c r="CK27" s="20" t="s">
        <v>86</v>
      </c>
      <c r="CL27" s="20" t="s">
        <v>86</v>
      </c>
      <c r="CM27" s="20" t="s">
        <v>86</v>
      </c>
      <c r="CN27" s="20" t="s">
        <v>86</v>
      </c>
      <c r="CO27" s="20" t="s">
        <v>86</v>
      </c>
      <c r="CP27" s="20" t="s">
        <v>86</v>
      </c>
      <c r="CQ27" s="20" t="s">
        <v>86</v>
      </c>
      <c r="CR27" s="20" t="s">
        <v>86</v>
      </c>
      <c r="CS27" s="20" t="s">
        <v>86</v>
      </c>
      <c r="CT27" s="20" t="s">
        <v>86</v>
      </c>
      <c r="CU27" s="20" t="s">
        <v>86</v>
      </c>
      <c r="CV27" s="20" t="s">
        <v>86</v>
      </c>
      <c r="CW27" s="20" t="s">
        <v>86</v>
      </c>
      <c r="CY27" s="20" t="s">
        <v>86</v>
      </c>
      <c r="CZ27" s="20" t="s">
        <v>86</v>
      </c>
      <c r="DA27" s="20" t="s">
        <v>86</v>
      </c>
      <c r="DB27" s="20" t="s">
        <v>86</v>
      </c>
      <c r="DD27" s="20" t="s">
        <v>86</v>
      </c>
      <c r="DE27" s="20" t="s">
        <v>86</v>
      </c>
      <c r="DF27" s="20" t="s">
        <v>86</v>
      </c>
      <c r="DG27" s="20" t="s">
        <v>86</v>
      </c>
      <c r="DH27" s="20" t="s">
        <v>86</v>
      </c>
      <c r="DI27" s="20" t="s">
        <v>86</v>
      </c>
      <c r="DJ27" s="20" t="s">
        <v>86</v>
      </c>
      <c r="DK27" s="20" t="s">
        <v>86</v>
      </c>
      <c r="DL27" s="20" t="s">
        <v>86</v>
      </c>
      <c r="DN27" s="20" t="s">
        <v>86</v>
      </c>
      <c r="DO27" s="20" t="s">
        <v>86</v>
      </c>
      <c r="DP27" s="20" t="s">
        <v>86</v>
      </c>
      <c r="DQ27" s="20" t="s">
        <v>86</v>
      </c>
      <c r="DR27" s="20" t="s">
        <v>86</v>
      </c>
      <c r="DS27" s="20" t="s">
        <v>86</v>
      </c>
      <c r="DT27" s="20" t="s">
        <v>86</v>
      </c>
      <c r="DU27" s="20" t="s">
        <v>86</v>
      </c>
      <c r="DV27" s="20" t="s">
        <v>86</v>
      </c>
      <c r="DW27" s="20" t="s">
        <v>86</v>
      </c>
      <c r="DX27" s="20" t="s">
        <v>86</v>
      </c>
      <c r="DY27" s="20" t="s">
        <v>86</v>
      </c>
      <c r="EA27" s="20" t="s">
        <v>86</v>
      </c>
      <c r="EB27" s="20" t="s">
        <v>86</v>
      </c>
      <c r="EC27" s="20" t="s">
        <v>86</v>
      </c>
      <c r="ED27" s="20" t="s">
        <v>86</v>
      </c>
      <c r="EE27" s="20" t="s">
        <v>86</v>
      </c>
      <c r="EF27" s="20" t="s">
        <v>86</v>
      </c>
      <c r="EG27" s="20" t="s">
        <v>86</v>
      </c>
      <c r="EH27" s="20" t="s">
        <v>86</v>
      </c>
      <c r="EI27" s="20" t="s">
        <v>86</v>
      </c>
      <c r="EJ27" s="20" t="s">
        <v>86</v>
      </c>
      <c r="EK27" s="20" t="s">
        <v>86</v>
      </c>
      <c r="EL27" s="20" t="s">
        <v>86</v>
      </c>
      <c r="EM27" s="20" t="s">
        <v>86</v>
      </c>
      <c r="EN27" s="20" t="s">
        <v>86</v>
      </c>
      <c r="EO27" s="20" t="s">
        <v>86</v>
      </c>
      <c r="EP27" s="20" t="s">
        <v>86</v>
      </c>
      <c r="EQ27" s="20" t="s">
        <v>86</v>
      </c>
      <c r="ES27" s="20" t="s">
        <v>86</v>
      </c>
      <c r="ET27" s="20" t="s">
        <v>86</v>
      </c>
      <c r="EU27" s="20" t="s">
        <v>86</v>
      </c>
      <c r="EW27" s="20" t="s">
        <v>86</v>
      </c>
      <c r="EX27" s="20" t="s">
        <v>86</v>
      </c>
      <c r="EY27" s="20" t="s">
        <v>86</v>
      </c>
      <c r="FA27" s="20" t="s">
        <v>86</v>
      </c>
      <c r="FC27" s="20" t="s">
        <v>86</v>
      </c>
      <c r="FD27" s="20" t="s">
        <v>86</v>
      </c>
      <c r="FE27" s="20" t="s">
        <v>86</v>
      </c>
      <c r="FF27" s="20" t="s">
        <v>86</v>
      </c>
      <c r="FG27" s="20" t="s">
        <v>86</v>
      </c>
      <c r="FH27" s="20" t="s">
        <v>86</v>
      </c>
      <c r="FI27" s="20" t="s">
        <v>86</v>
      </c>
      <c r="FJ27" s="20" t="s">
        <v>86</v>
      </c>
      <c r="FK27" s="20" t="s">
        <v>86</v>
      </c>
      <c r="FM27" s="20" t="s">
        <v>86</v>
      </c>
      <c r="FN27" s="20" t="s">
        <v>86</v>
      </c>
      <c r="FO27" s="20" t="s">
        <v>86</v>
      </c>
      <c r="FP27" s="20" t="s">
        <v>86</v>
      </c>
      <c r="FQ27" s="20" t="s">
        <v>86</v>
      </c>
    </row>
    <row r="28" spans="1:174" ht="19.5" customHeight="1" x14ac:dyDescent="0.25">
      <c r="A28" s="271" t="s">
        <v>30</v>
      </c>
      <c r="B28" s="272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</row>
    <row r="29" spans="1:174" s="20" customFormat="1" ht="15" customHeight="1" outlineLevel="1" x14ac:dyDescent="0.25">
      <c r="A29" s="57"/>
      <c r="B29" s="17" t="s">
        <v>1</v>
      </c>
      <c r="C29" s="20" t="s">
        <v>172</v>
      </c>
      <c r="D29" s="20" t="s">
        <v>172</v>
      </c>
      <c r="E29" s="20" t="s">
        <v>172</v>
      </c>
      <c r="F29" s="20" t="s">
        <v>172</v>
      </c>
      <c r="H29" s="20" t="s">
        <v>172</v>
      </c>
      <c r="I29" s="20" t="s">
        <v>172</v>
      </c>
      <c r="J29" s="20" t="s">
        <v>172</v>
      </c>
      <c r="K29" s="20" t="s">
        <v>161</v>
      </c>
      <c r="L29" s="20" t="s">
        <v>172</v>
      </c>
      <c r="M29" s="20" t="s">
        <v>172</v>
      </c>
      <c r="O29" s="20" t="s">
        <v>161</v>
      </c>
      <c r="P29" s="20" t="s">
        <v>172</v>
      </c>
      <c r="Q29" s="20" t="s">
        <v>172</v>
      </c>
      <c r="R29" s="20" t="s">
        <v>172</v>
      </c>
      <c r="S29" s="20" t="s">
        <v>172</v>
      </c>
      <c r="T29" s="20" t="s">
        <v>172</v>
      </c>
      <c r="U29" s="20" t="s">
        <v>172</v>
      </c>
      <c r="V29" s="20" t="s">
        <v>172</v>
      </c>
      <c r="W29" s="20" t="s">
        <v>172</v>
      </c>
      <c r="X29" s="20" t="s">
        <v>172</v>
      </c>
      <c r="Y29" s="20" t="s">
        <v>172</v>
      </c>
      <c r="Z29" s="20" t="s">
        <v>172</v>
      </c>
      <c r="AA29" s="20" t="s">
        <v>172</v>
      </c>
      <c r="AB29" s="20" t="s">
        <v>172</v>
      </c>
      <c r="AC29" s="20" t="s">
        <v>172</v>
      </c>
      <c r="AD29" s="20" t="s">
        <v>172</v>
      </c>
      <c r="AE29" s="20" t="s">
        <v>172</v>
      </c>
      <c r="AF29" s="20" t="s">
        <v>172</v>
      </c>
      <c r="AG29" s="20" t="s">
        <v>172</v>
      </c>
      <c r="AH29" s="20" t="s">
        <v>172</v>
      </c>
      <c r="AI29" s="20" t="s">
        <v>172</v>
      </c>
      <c r="AJ29" s="20" t="s">
        <v>172</v>
      </c>
      <c r="AK29" s="20" t="s">
        <v>172</v>
      </c>
      <c r="AL29" s="20" t="s">
        <v>172</v>
      </c>
      <c r="AM29" s="20" t="s">
        <v>172</v>
      </c>
      <c r="AN29" s="20" t="s">
        <v>172</v>
      </c>
      <c r="AO29" s="20" t="s">
        <v>172</v>
      </c>
      <c r="AP29" s="20" t="s">
        <v>172</v>
      </c>
      <c r="AQ29" s="20" t="s">
        <v>172</v>
      </c>
      <c r="AR29" s="20" t="s">
        <v>172</v>
      </c>
      <c r="AS29" s="20" t="s">
        <v>172</v>
      </c>
      <c r="AT29" s="20" t="s">
        <v>172</v>
      </c>
      <c r="AU29" s="20" t="s">
        <v>172</v>
      </c>
      <c r="AV29" s="20" t="s">
        <v>172</v>
      </c>
      <c r="AW29" s="20" t="s">
        <v>172</v>
      </c>
      <c r="AX29" s="20" t="s">
        <v>172</v>
      </c>
      <c r="AZ29" s="20" t="s">
        <v>75</v>
      </c>
      <c r="BA29" s="20" t="s">
        <v>75</v>
      </c>
      <c r="BB29" s="20" t="s">
        <v>75</v>
      </c>
      <c r="BC29" s="20" t="s">
        <v>75</v>
      </c>
      <c r="BD29" s="20" t="s">
        <v>75</v>
      </c>
      <c r="BE29" s="20" t="s">
        <v>897</v>
      </c>
      <c r="BF29" s="20" t="s">
        <v>897</v>
      </c>
      <c r="BG29" s="20" t="s">
        <v>897</v>
      </c>
      <c r="BH29" s="20" t="s">
        <v>897</v>
      </c>
      <c r="BI29" s="20" t="s">
        <v>897</v>
      </c>
      <c r="BJ29" s="20" t="s">
        <v>897</v>
      </c>
      <c r="BK29" s="20" t="s">
        <v>897</v>
      </c>
      <c r="BL29" s="20" t="s">
        <v>897</v>
      </c>
      <c r="BM29" s="20" t="s">
        <v>897</v>
      </c>
      <c r="BN29" s="20" t="s">
        <v>897</v>
      </c>
      <c r="BO29" s="20" t="s">
        <v>897</v>
      </c>
      <c r="BP29" s="20" t="s">
        <v>897</v>
      </c>
      <c r="BQ29" s="20" t="s">
        <v>897</v>
      </c>
      <c r="BR29" s="20" t="s">
        <v>897</v>
      </c>
      <c r="BS29" s="20" t="s">
        <v>897</v>
      </c>
      <c r="BT29" s="20" t="s">
        <v>897</v>
      </c>
      <c r="BU29" s="20" t="s">
        <v>897</v>
      </c>
      <c r="BV29" s="20" t="s">
        <v>897</v>
      </c>
      <c r="BW29" s="20" t="s">
        <v>897</v>
      </c>
      <c r="BX29" s="20" t="s">
        <v>897</v>
      </c>
      <c r="BY29" s="20" t="s">
        <v>897</v>
      </c>
      <c r="BZ29" s="20" t="s">
        <v>897</v>
      </c>
      <c r="CA29" s="20" t="s">
        <v>897</v>
      </c>
      <c r="CB29" s="20" t="s">
        <v>897</v>
      </c>
      <c r="CC29" s="20" t="s">
        <v>897</v>
      </c>
      <c r="CD29" s="20" t="s">
        <v>143</v>
      </c>
      <c r="CE29" s="20" t="s">
        <v>897</v>
      </c>
      <c r="CF29" s="20" t="s">
        <v>897</v>
      </c>
      <c r="CH29" s="20" t="s">
        <v>143</v>
      </c>
      <c r="CI29" s="20" t="s">
        <v>143</v>
      </c>
      <c r="CJ29" s="20" t="s">
        <v>1329</v>
      </c>
      <c r="CK29" s="20" t="s">
        <v>1329</v>
      </c>
      <c r="CL29" s="20" t="s">
        <v>1329</v>
      </c>
      <c r="CM29" s="20" t="s">
        <v>1320</v>
      </c>
      <c r="CN29" s="20" t="s">
        <v>196</v>
      </c>
      <c r="CO29" s="20" t="s">
        <v>1329</v>
      </c>
      <c r="CP29" s="20" t="s">
        <v>1329</v>
      </c>
      <c r="CQ29" s="20" t="s">
        <v>196</v>
      </c>
      <c r="CR29" s="20" t="s">
        <v>1329</v>
      </c>
      <c r="CS29" s="20" t="s">
        <v>1329</v>
      </c>
      <c r="CT29" s="20" t="s">
        <v>196</v>
      </c>
      <c r="CU29" s="20" t="s">
        <v>196</v>
      </c>
      <c r="CV29" s="20" t="s">
        <v>196</v>
      </c>
      <c r="CW29" s="20" t="s">
        <v>196</v>
      </c>
      <c r="CY29" s="20" t="s">
        <v>269</v>
      </c>
      <c r="CZ29" s="20" t="s">
        <v>269</v>
      </c>
      <c r="DA29" s="20" t="s">
        <v>269</v>
      </c>
      <c r="DB29" s="20" t="s">
        <v>269</v>
      </c>
      <c r="DD29" s="20" t="s">
        <v>172</v>
      </c>
      <c r="DE29" s="20" t="s">
        <v>86</v>
      </c>
      <c r="DF29" s="20" t="s">
        <v>172</v>
      </c>
      <c r="DG29" s="20" t="s">
        <v>172</v>
      </c>
      <c r="DH29" s="20" t="s">
        <v>172</v>
      </c>
      <c r="DI29" s="20" t="s">
        <v>86</v>
      </c>
      <c r="DJ29" s="20" t="s">
        <v>86</v>
      </c>
      <c r="DK29" s="20" t="s">
        <v>86</v>
      </c>
      <c r="DL29" s="20" t="s">
        <v>172</v>
      </c>
      <c r="DN29" s="20" t="s">
        <v>244</v>
      </c>
      <c r="DO29" s="20" t="s">
        <v>213</v>
      </c>
      <c r="DP29" s="20" t="s">
        <v>213</v>
      </c>
      <c r="DQ29" s="20" t="s">
        <v>213</v>
      </c>
      <c r="DR29" s="20" t="s">
        <v>244</v>
      </c>
      <c r="DS29" s="20" t="s">
        <v>212</v>
      </c>
      <c r="DT29" s="20" t="s">
        <v>212</v>
      </c>
      <c r="DU29" s="20" t="s">
        <v>213</v>
      </c>
      <c r="DV29" s="20" t="s">
        <v>213</v>
      </c>
      <c r="DW29" s="20" t="s">
        <v>213</v>
      </c>
      <c r="DX29" s="20" t="s">
        <v>213</v>
      </c>
      <c r="DY29" s="20" t="s">
        <v>213</v>
      </c>
      <c r="EA29" s="20" t="s">
        <v>1166</v>
      </c>
      <c r="EB29" s="20" t="s">
        <v>1170</v>
      </c>
      <c r="EC29" s="20" t="s">
        <v>1170</v>
      </c>
      <c r="ED29" s="20" t="s">
        <v>1171</v>
      </c>
      <c r="EE29" s="20" t="s">
        <v>1171</v>
      </c>
      <c r="EF29" s="20" t="s">
        <v>1170</v>
      </c>
      <c r="EG29" s="20" t="s">
        <v>1170</v>
      </c>
      <c r="EH29" s="20" t="s">
        <v>1170</v>
      </c>
      <c r="EI29" s="20" t="s">
        <v>1170</v>
      </c>
      <c r="EJ29" s="20" t="s">
        <v>1170</v>
      </c>
      <c r="EK29" s="20" t="s">
        <v>1170</v>
      </c>
      <c r="EL29" s="20" t="s">
        <v>1170</v>
      </c>
      <c r="EM29" s="20" t="s">
        <v>1170</v>
      </c>
      <c r="EN29" s="20" t="s">
        <v>1170</v>
      </c>
      <c r="EO29" s="20" t="s">
        <v>1170</v>
      </c>
      <c r="EP29" s="20" t="s">
        <v>1170</v>
      </c>
      <c r="EQ29" s="20" t="s">
        <v>1170</v>
      </c>
      <c r="EW29" s="20" t="s">
        <v>143</v>
      </c>
      <c r="EX29" s="20" t="s">
        <v>86</v>
      </c>
      <c r="EY29" s="20" t="s">
        <v>86</v>
      </c>
      <c r="FA29" s="20" t="s">
        <v>86</v>
      </c>
      <c r="FC29" s="20" t="s">
        <v>269</v>
      </c>
      <c r="FD29" s="20" t="s">
        <v>269</v>
      </c>
      <c r="FE29" s="20" t="s">
        <v>269</v>
      </c>
      <c r="FF29" s="20" t="s">
        <v>269</v>
      </c>
      <c r="FG29" s="20" t="s">
        <v>269</v>
      </c>
      <c r="FH29" s="20" t="s">
        <v>269</v>
      </c>
      <c r="FI29" s="20" t="s">
        <v>269</v>
      </c>
      <c r="FJ29" s="20" t="s">
        <v>269</v>
      </c>
      <c r="FK29" s="20" t="s">
        <v>269</v>
      </c>
    </row>
    <row r="30" spans="1:174" s="20" customFormat="1" ht="15" customHeight="1" outlineLevel="1" x14ac:dyDescent="0.25">
      <c r="A30" s="57"/>
      <c r="B30" s="17" t="s">
        <v>2</v>
      </c>
      <c r="C30" s="20" t="s">
        <v>76</v>
      </c>
      <c r="D30" s="20" t="s">
        <v>76</v>
      </c>
      <c r="E30" s="20" t="s">
        <v>76</v>
      </c>
      <c r="F30" s="20" t="s">
        <v>76</v>
      </c>
      <c r="H30" s="20" t="s">
        <v>76</v>
      </c>
      <c r="I30" s="20" t="s">
        <v>76</v>
      </c>
      <c r="J30" s="20" t="s">
        <v>76</v>
      </c>
      <c r="K30" s="20" t="s">
        <v>76</v>
      </c>
      <c r="L30" s="20" t="s">
        <v>76</v>
      </c>
      <c r="M30" s="20" t="s">
        <v>76</v>
      </c>
      <c r="O30" s="20" t="s">
        <v>76</v>
      </c>
      <c r="P30" s="20" t="s">
        <v>76</v>
      </c>
      <c r="Q30" s="20" t="s">
        <v>76</v>
      </c>
      <c r="R30" s="20" t="s">
        <v>76</v>
      </c>
      <c r="S30" s="20" t="s">
        <v>76</v>
      </c>
      <c r="T30" s="20" t="s">
        <v>76</v>
      </c>
      <c r="U30" s="20" t="s">
        <v>76</v>
      </c>
      <c r="V30" s="20" t="s">
        <v>76</v>
      </c>
      <c r="W30" s="20" t="s">
        <v>76</v>
      </c>
      <c r="X30" s="20" t="s">
        <v>76</v>
      </c>
      <c r="Y30" s="20" t="s">
        <v>76</v>
      </c>
      <c r="Z30" s="20" t="s">
        <v>76</v>
      </c>
      <c r="AA30" s="20" t="s">
        <v>76</v>
      </c>
      <c r="AB30" s="20" t="s">
        <v>76</v>
      </c>
      <c r="AC30" s="20" t="s">
        <v>76</v>
      </c>
      <c r="AD30" s="20" t="s">
        <v>76</v>
      </c>
      <c r="AE30" s="20" t="s">
        <v>76</v>
      </c>
      <c r="AF30" s="20" t="s">
        <v>76</v>
      </c>
      <c r="AG30" s="20" t="s">
        <v>76</v>
      </c>
      <c r="AH30" s="20" t="s">
        <v>76</v>
      </c>
      <c r="AI30" s="20" t="s">
        <v>76</v>
      </c>
      <c r="AJ30" s="20" t="s">
        <v>76</v>
      </c>
      <c r="AK30" s="20" t="s">
        <v>76</v>
      </c>
      <c r="AL30" s="20" t="s">
        <v>76</v>
      </c>
      <c r="AM30" s="20" t="s">
        <v>76</v>
      </c>
      <c r="AN30" s="20" t="s">
        <v>76</v>
      </c>
      <c r="AO30" s="20" t="s">
        <v>76</v>
      </c>
      <c r="AP30" s="20" t="s">
        <v>76</v>
      </c>
      <c r="AQ30" s="20" t="s">
        <v>76</v>
      </c>
      <c r="AR30" s="20" t="s">
        <v>76</v>
      </c>
      <c r="AS30" s="20" t="s">
        <v>76</v>
      </c>
      <c r="AT30" s="20" t="s">
        <v>76</v>
      </c>
      <c r="AU30" s="20" t="s">
        <v>76</v>
      </c>
      <c r="AV30" s="20" t="s">
        <v>76</v>
      </c>
      <c r="AW30" s="20" t="s">
        <v>76</v>
      </c>
      <c r="AX30" s="20" t="s">
        <v>76</v>
      </c>
      <c r="AZ30" s="20" t="s">
        <v>76</v>
      </c>
      <c r="BA30" s="20" t="s">
        <v>76</v>
      </c>
      <c r="BB30" s="20" t="s">
        <v>76</v>
      </c>
      <c r="BC30" s="20" t="s">
        <v>76</v>
      </c>
      <c r="BD30" s="20" t="s">
        <v>76</v>
      </c>
      <c r="BE30" s="20" t="s">
        <v>125</v>
      </c>
      <c r="BF30" s="20" t="s">
        <v>125</v>
      </c>
      <c r="BG30" s="20" t="s">
        <v>125</v>
      </c>
      <c r="BH30" s="20" t="s">
        <v>125</v>
      </c>
      <c r="BI30" s="20" t="s">
        <v>125</v>
      </c>
      <c r="BJ30" s="20" t="s">
        <v>125</v>
      </c>
      <c r="BK30" s="20" t="s">
        <v>125</v>
      </c>
      <c r="BL30" s="20" t="s">
        <v>125</v>
      </c>
      <c r="BM30" s="20" t="s">
        <v>125</v>
      </c>
      <c r="BN30" s="20" t="s">
        <v>125</v>
      </c>
      <c r="BO30" s="20" t="s">
        <v>125</v>
      </c>
      <c r="BP30" s="20" t="s">
        <v>125</v>
      </c>
      <c r="BQ30" s="20" t="s">
        <v>125</v>
      </c>
      <c r="BR30" s="20" t="s">
        <v>125</v>
      </c>
      <c r="BS30" s="20" t="s">
        <v>125</v>
      </c>
      <c r="BT30" s="20" t="s">
        <v>125</v>
      </c>
      <c r="BU30" s="20" t="s">
        <v>125</v>
      </c>
      <c r="BV30" s="20" t="s">
        <v>125</v>
      </c>
      <c r="BW30" s="20" t="s">
        <v>125</v>
      </c>
      <c r="BX30" s="20" t="s">
        <v>125</v>
      </c>
      <c r="BY30" s="20" t="s">
        <v>125</v>
      </c>
      <c r="BZ30" s="20" t="s">
        <v>125</v>
      </c>
      <c r="CA30" s="20" t="s">
        <v>125</v>
      </c>
      <c r="CB30" s="20" t="s">
        <v>125</v>
      </c>
      <c r="CC30" s="20" t="s">
        <v>125</v>
      </c>
      <c r="CD30" s="20" t="s">
        <v>125</v>
      </c>
      <c r="CE30" s="20" t="s">
        <v>125</v>
      </c>
      <c r="CF30" s="20" t="s">
        <v>125</v>
      </c>
      <c r="CH30" s="20" t="s">
        <v>76</v>
      </c>
      <c r="CI30" s="20" t="s">
        <v>76</v>
      </c>
      <c r="CJ30" s="20" t="s">
        <v>76</v>
      </c>
      <c r="CK30" s="20" t="s">
        <v>76</v>
      </c>
      <c r="CL30" s="20" t="s">
        <v>76</v>
      </c>
      <c r="CM30" s="20" t="s">
        <v>1328</v>
      </c>
      <c r="CN30" s="20" t="s">
        <v>76</v>
      </c>
      <c r="CO30" s="20" t="s">
        <v>76</v>
      </c>
      <c r="CP30" s="20" t="s">
        <v>76</v>
      </c>
      <c r="CQ30" s="20" t="s">
        <v>76</v>
      </c>
      <c r="CR30" s="20" t="s">
        <v>76</v>
      </c>
      <c r="CS30" s="20" t="s">
        <v>76</v>
      </c>
      <c r="CT30" s="20" t="s">
        <v>76</v>
      </c>
      <c r="CU30" s="20" t="s">
        <v>76</v>
      </c>
      <c r="CV30" s="20" t="s">
        <v>76</v>
      </c>
      <c r="CW30" s="20" t="s">
        <v>76</v>
      </c>
      <c r="CY30" s="20" t="s">
        <v>76</v>
      </c>
      <c r="CZ30" s="20" t="s">
        <v>76</v>
      </c>
      <c r="DA30" s="20" t="s">
        <v>76</v>
      </c>
      <c r="DB30" s="20" t="s">
        <v>76</v>
      </c>
      <c r="DD30" s="20" t="s">
        <v>76</v>
      </c>
      <c r="DE30" s="20" t="s">
        <v>76</v>
      </c>
      <c r="DF30" s="20" t="s">
        <v>76</v>
      </c>
      <c r="DG30" s="20" t="s">
        <v>76</v>
      </c>
      <c r="DH30" s="20" t="s">
        <v>76</v>
      </c>
      <c r="DI30" s="20" t="s">
        <v>76</v>
      </c>
      <c r="DJ30" s="20" t="s">
        <v>76</v>
      </c>
      <c r="DK30" s="20" t="s">
        <v>76</v>
      </c>
      <c r="DL30" s="20" t="s">
        <v>76</v>
      </c>
      <c r="DN30" s="20" t="s">
        <v>215</v>
      </c>
      <c r="DO30" s="20" t="s">
        <v>215</v>
      </c>
      <c r="DP30" s="20" t="s">
        <v>215</v>
      </c>
      <c r="DQ30" s="20" t="s">
        <v>215</v>
      </c>
      <c r="DR30" s="20" t="s">
        <v>215</v>
      </c>
      <c r="DS30" s="20" t="s">
        <v>215</v>
      </c>
      <c r="DT30" s="20" t="s">
        <v>215</v>
      </c>
      <c r="DU30" s="20" t="s">
        <v>215</v>
      </c>
      <c r="DV30" s="20" t="s">
        <v>215</v>
      </c>
      <c r="DW30" s="20" t="s">
        <v>215</v>
      </c>
      <c r="DX30" s="20" t="s">
        <v>215</v>
      </c>
      <c r="DY30" s="20" t="s">
        <v>215</v>
      </c>
      <c r="EA30" s="20" t="s">
        <v>125</v>
      </c>
      <c r="EB30" s="20" t="s">
        <v>125</v>
      </c>
      <c r="EC30" s="20" t="s">
        <v>125</v>
      </c>
      <c r="ED30" s="20" t="s">
        <v>125</v>
      </c>
      <c r="EE30" s="20" t="s">
        <v>125</v>
      </c>
      <c r="EF30" s="20" t="s">
        <v>125</v>
      </c>
      <c r="EG30" s="20" t="s">
        <v>125</v>
      </c>
      <c r="EH30" s="20" t="s">
        <v>125</v>
      </c>
      <c r="EI30" s="20" t="s">
        <v>125</v>
      </c>
      <c r="EJ30" s="20" t="s">
        <v>125</v>
      </c>
      <c r="EK30" s="20" t="s">
        <v>125</v>
      </c>
      <c r="EL30" s="20" t="s">
        <v>125</v>
      </c>
      <c r="EM30" s="20" t="s">
        <v>125</v>
      </c>
      <c r="EN30" s="20" t="s">
        <v>125</v>
      </c>
      <c r="EO30" s="20" t="s">
        <v>125</v>
      </c>
      <c r="EP30" s="20" t="s">
        <v>125</v>
      </c>
      <c r="EQ30" s="20" t="s">
        <v>125</v>
      </c>
      <c r="EW30" s="20" t="s">
        <v>86</v>
      </c>
      <c r="EX30" s="20" t="s">
        <v>86</v>
      </c>
      <c r="EY30" s="20" t="s">
        <v>86</v>
      </c>
      <c r="FA30" s="20" t="s">
        <v>86</v>
      </c>
      <c r="FC30" s="20" t="s">
        <v>76</v>
      </c>
      <c r="FD30" s="20" t="s">
        <v>76</v>
      </c>
      <c r="FE30" s="20" t="s">
        <v>76</v>
      </c>
      <c r="FF30" s="20" t="s">
        <v>76</v>
      </c>
      <c r="FG30" s="20" t="s">
        <v>76</v>
      </c>
      <c r="FH30" s="20" t="s">
        <v>76</v>
      </c>
      <c r="FI30" s="20" t="s">
        <v>76</v>
      </c>
      <c r="FJ30" s="20" t="s">
        <v>76</v>
      </c>
      <c r="FK30" s="20" t="s">
        <v>76</v>
      </c>
    </row>
    <row r="31" spans="1:174" s="20" customFormat="1" ht="15" customHeight="1" outlineLevel="1" x14ac:dyDescent="0.25">
      <c r="A31" s="57"/>
      <c r="B31" s="17" t="s">
        <v>60</v>
      </c>
      <c r="C31" s="20" t="s">
        <v>125</v>
      </c>
      <c r="D31" s="20" t="s">
        <v>125</v>
      </c>
      <c r="E31" s="20" t="s">
        <v>125</v>
      </c>
      <c r="F31" s="20" t="s">
        <v>125</v>
      </c>
      <c r="H31" s="20" t="s">
        <v>125</v>
      </c>
      <c r="I31" s="20" t="s">
        <v>125</v>
      </c>
      <c r="J31" s="20" t="s">
        <v>125</v>
      </c>
      <c r="K31" s="20" t="s">
        <v>125</v>
      </c>
      <c r="L31" s="20" t="s">
        <v>125</v>
      </c>
      <c r="M31" s="20" t="s">
        <v>125</v>
      </c>
      <c r="O31" s="20" t="s">
        <v>125</v>
      </c>
      <c r="P31" s="20" t="s">
        <v>125</v>
      </c>
      <c r="Q31" s="20" t="s">
        <v>125</v>
      </c>
      <c r="R31" s="20" t="s">
        <v>125</v>
      </c>
      <c r="S31" s="20" t="s">
        <v>125</v>
      </c>
      <c r="T31" s="20" t="s">
        <v>125</v>
      </c>
      <c r="U31" s="20" t="s">
        <v>125</v>
      </c>
      <c r="V31" s="20" t="s">
        <v>125</v>
      </c>
      <c r="W31" s="20" t="s">
        <v>125</v>
      </c>
      <c r="X31" s="20" t="s">
        <v>125</v>
      </c>
      <c r="Y31" s="20" t="s">
        <v>125</v>
      </c>
      <c r="Z31" s="20" t="s">
        <v>125</v>
      </c>
      <c r="AA31" s="20" t="s">
        <v>125</v>
      </c>
      <c r="AB31" s="20" t="s">
        <v>125</v>
      </c>
      <c r="AC31" s="20" t="s">
        <v>125</v>
      </c>
      <c r="AD31" s="20" t="s">
        <v>125</v>
      </c>
      <c r="AE31" s="20" t="s">
        <v>125</v>
      </c>
      <c r="AF31" s="20" t="s">
        <v>125</v>
      </c>
      <c r="AG31" s="20" t="s">
        <v>125</v>
      </c>
      <c r="AH31" s="20" t="s">
        <v>125</v>
      </c>
      <c r="AI31" s="20" t="s">
        <v>125</v>
      </c>
      <c r="AJ31" s="20" t="s">
        <v>125</v>
      </c>
      <c r="AK31" s="20" t="s">
        <v>125</v>
      </c>
      <c r="AL31" s="20" t="s">
        <v>125</v>
      </c>
      <c r="AM31" s="20" t="s">
        <v>125</v>
      </c>
      <c r="AN31" s="20" t="s">
        <v>125</v>
      </c>
      <c r="AO31" s="20" t="s">
        <v>125</v>
      </c>
      <c r="AP31" s="20" t="s">
        <v>125</v>
      </c>
      <c r="AQ31" s="20" t="s">
        <v>125</v>
      </c>
      <c r="AR31" s="20" t="s">
        <v>125</v>
      </c>
      <c r="AS31" s="20" t="s">
        <v>125</v>
      </c>
      <c r="AT31" s="20" t="s">
        <v>125</v>
      </c>
      <c r="AU31" s="20" t="s">
        <v>125</v>
      </c>
      <c r="AV31" s="20" t="s">
        <v>125</v>
      </c>
      <c r="AW31" s="20" t="s">
        <v>125</v>
      </c>
      <c r="AX31" s="20" t="s">
        <v>125</v>
      </c>
      <c r="AZ31" s="20" t="s">
        <v>125</v>
      </c>
      <c r="BA31" s="20" t="s">
        <v>125</v>
      </c>
      <c r="BB31" s="20" t="s">
        <v>125</v>
      </c>
      <c r="BC31" s="20" t="s">
        <v>125</v>
      </c>
      <c r="BD31" s="20" t="s">
        <v>125</v>
      </c>
      <c r="BE31" s="20" t="s">
        <v>125</v>
      </c>
      <c r="BF31" s="20" t="s">
        <v>125</v>
      </c>
      <c r="BG31" s="20" t="s">
        <v>125</v>
      </c>
      <c r="BH31" s="20" t="s">
        <v>125</v>
      </c>
      <c r="BI31" s="20" t="s">
        <v>125</v>
      </c>
      <c r="BJ31" s="20" t="s">
        <v>125</v>
      </c>
      <c r="BK31" s="20" t="s">
        <v>125</v>
      </c>
      <c r="BL31" s="20" t="s">
        <v>125</v>
      </c>
      <c r="BM31" s="20" t="s">
        <v>125</v>
      </c>
      <c r="BN31" s="20" t="s">
        <v>125</v>
      </c>
      <c r="BO31" s="20" t="s">
        <v>125</v>
      </c>
      <c r="BP31" s="20" t="s">
        <v>125</v>
      </c>
      <c r="BQ31" s="20" t="s">
        <v>125</v>
      </c>
      <c r="BR31" s="20" t="s">
        <v>125</v>
      </c>
      <c r="BS31" s="20" t="s">
        <v>125</v>
      </c>
      <c r="BT31" s="20" t="s">
        <v>125</v>
      </c>
      <c r="BU31" s="20" t="s">
        <v>125</v>
      </c>
      <c r="BV31" s="20" t="s">
        <v>125</v>
      </c>
      <c r="BW31" s="20" t="s">
        <v>125</v>
      </c>
      <c r="BX31" s="20" t="s">
        <v>125</v>
      </c>
      <c r="BY31" s="20" t="s">
        <v>125</v>
      </c>
      <c r="BZ31" s="20" t="s">
        <v>125</v>
      </c>
      <c r="CA31" s="20" t="s">
        <v>125</v>
      </c>
      <c r="CB31" s="20" t="s">
        <v>125</v>
      </c>
      <c r="CC31" s="20" t="s">
        <v>125</v>
      </c>
      <c r="CD31" s="20" t="s">
        <v>125</v>
      </c>
      <c r="CE31" s="20" t="s">
        <v>125</v>
      </c>
      <c r="CF31" s="20" t="s">
        <v>125</v>
      </c>
      <c r="CH31" s="20" t="s">
        <v>86</v>
      </c>
      <c r="CI31" s="20" t="s">
        <v>785</v>
      </c>
      <c r="CJ31" s="20" t="s">
        <v>785</v>
      </c>
      <c r="CK31" s="20" t="s">
        <v>785</v>
      </c>
      <c r="CL31" s="20" t="s">
        <v>125</v>
      </c>
      <c r="CM31" s="20" t="s">
        <v>125</v>
      </c>
      <c r="CN31" s="20" t="s">
        <v>125</v>
      </c>
      <c r="CO31" s="20" t="s">
        <v>125</v>
      </c>
      <c r="CP31" s="20" t="s">
        <v>125</v>
      </c>
      <c r="CQ31" s="20" t="s">
        <v>125</v>
      </c>
      <c r="CR31" s="20" t="s">
        <v>125</v>
      </c>
      <c r="CS31" s="20" t="s">
        <v>125</v>
      </c>
      <c r="CT31" s="20" t="s">
        <v>125</v>
      </c>
      <c r="CU31" s="20" t="s">
        <v>125</v>
      </c>
      <c r="CV31" s="20" t="s">
        <v>125</v>
      </c>
      <c r="CW31" s="20" t="s">
        <v>125</v>
      </c>
      <c r="CY31" s="20" t="s">
        <v>125</v>
      </c>
      <c r="CZ31" s="20" t="s">
        <v>125</v>
      </c>
      <c r="DA31" s="20" t="s">
        <v>125</v>
      </c>
      <c r="DB31" s="20" t="s">
        <v>125</v>
      </c>
      <c r="DD31" s="20" t="s">
        <v>125</v>
      </c>
      <c r="DE31" s="20" t="s">
        <v>125</v>
      </c>
      <c r="DF31" s="20" t="s">
        <v>125</v>
      </c>
      <c r="DG31" s="20" t="s">
        <v>86</v>
      </c>
      <c r="DH31" s="20" t="s">
        <v>125</v>
      </c>
      <c r="DI31" s="20" t="s">
        <v>125</v>
      </c>
      <c r="DJ31" s="20" t="s">
        <v>125</v>
      </c>
      <c r="DK31" s="20" t="s">
        <v>125</v>
      </c>
      <c r="DL31" s="20" t="s">
        <v>86</v>
      </c>
      <c r="DN31" s="20" t="s">
        <v>125</v>
      </c>
      <c r="DO31" s="20" t="s">
        <v>125</v>
      </c>
      <c r="DP31" s="20" t="s">
        <v>125</v>
      </c>
      <c r="DQ31" s="20" t="s">
        <v>125</v>
      </c>
      <c r="DR31" s="20" t="s">
        <v>125</v>
      </c>
      <c r="DS31" s="20" t="s">
        <v>125</v>
      </c>
      <c r="DT31" s="20" t="s">
        <v>125</v>
      </c>
      <c r="DU31" s="20" t="s">
        <v>125</v>
      </c>
      <c r="DV31" s="20" t="s">
        <v>125</v>
      </c>
      <c r="DW31" s="20" t="s">
        <v>125</v>
      </c>
      <c r="DX31" s="20" t="s">
        <v>125</v>
      </c>
      <c r="DY31" s="20" t="s">
        <v>125</v>
      </c>
      <c r="EA31" s="20" t="s">
        <v>125</v>
      </c>
      <c r="EB31" s="20" t="s">
        <v>125</v>
      </c>
      <c r="EC31" s="20" t="s">
        <v>125</v>
      </c>
      <c r="ED31" s="20" t="s">
        <v>125</v>
      </c>
      <c r="EE31" s="20" t="s">
        <v>125</v>
      </c>
      <c r="EF31" s="20" t="s">
        <v>125</v>
      </c>
      <c r="EG31" s="20" t="s">
        <v>125</v>
      </c>
      <c r="EH31" s="20" t="s">
        <v>125</v>
      </c>
      <c r="EI31" s="20" t="s">
        <v>125</v>
      </c>
      <c r="EJ31" s="20" t="s">
        <v>125</v>
      </c>
      <c r="EK31" s="20" t="s">
        <v>125</v>
      </c>
      <c r="EL31" s="20" t="s">
        <v>125</v>
      </c>
      <c r="EM31" s="20" t="s">
        <v>125</v>
      </c>
      <c r="EN31" s="20" t="s">
        <v>125</v>
      </c>
      <c r="EO31" s="20" t="s">
        <v>125</v>
      </c>
      <c r="EP31" s="20" t="s">
        <v>125</v>
      </c>
      <c r="EQ31" s="20" t="s">
        <v>125</v>
      </c>
      <c r="EW31" s="20" t="s">
        <v>86</v>
      </c>
      <c r="EX31" s="20" t="s">
        <v>86</v>
      </c>
      <c r="EY31" s="20" t="s">
        <v>86</v>
      </c>
      <c r="FA31" s="20" t="s">
        <v>86</v>
      </c>
      <c r="FC31" s="20" t="s">
        <v>86</v>
      </c>
      <c r="FD31" s="20" t="s">
        <v>86</v>
      </c>
      <c r="FE31" s="20" t="s">
        <v>86</v>
      </c>
      <c r="FF31" s="20" t="s">
        <v>86</v>
      </c>
      <c r="FG31" s="20" t="s">
        <v>86</v>
      </c>
      <c r="FH31" s="20" t="s">
        <v>86</v>
      </c>
      <c r="FI31" s="20" t="s">
        <v>86</v>
      </c>
      <c r="FJ31" s="20" t="s">
        <v>86</v>
      </c>
      <c r="FK31" s="20" t="s">
        <v>86</v>
      </c>
    </row>
    <row r="32" spans="1:174" s="20" customFormat="1" ht="15" customHeight="1" outlineLevel="1" x14ac:dyDescent="0.25">
      <c r="A32" s="57"/>
      <c r="B32" s="17" t="s">
        <v>61</v>
      </c>
      <c r="C32" s="20" t="s">
        <v>125</v>
      </c>
      <c r="D32" s="20" t="s">
        <v>125</v>
      </c>
      <c r="E32" s="20" t="s">
        <v>125</v>
      </c>
      <c r="F32" s="20" t="s">
        <v>125</v>
      </c>
      <c r="H32" s="20" t="s">
        <v>125</v>
      </c>
      <c r="I32" s="20" t="s">
        <v>125</v>
      </c>
      <c r="J32" s="20" t="s">
        <v>125</v>
      </c>
      <c r="K32" s="20" t="s">
        <v>125</v>
      </c>
      <c r="L32" s="20" t="s">
        <v>125</v>
      </c>
      <c r="M32" s="20" t="s">
        <v>125</v>
      </c>
      <c r="O32" s="20" t="s">
        <v>125</v>
      </c>
      <c r="P32" s="20" t="s">
        <v>125</v>
      </c>
      <c r="Q32" s="20" t="s">
        <v>125</v>
      </c>
      <c r="R32" s="20" t="s">
        <v>125</v>
      </c>
      <c r="S32" s="20" t="s">
        <v>125</v>
      </c>
      <c r="T32" s="20" t="s">
        <v>125</v>
      </c>
      <c r="U32" s="20" t="s">
        <v>125</v>
      </c>
      <c r="V32" s="20" t="s">
        <v>125</v>
      </c>
      <c r="W32" s="20" t="s">
        <v>125</v>
      </c>
      <c r="X32" s="20" t="s">
        <v>125</v>
      </c>
      <c r="Y32" s="20" t="s">
        <v>125</v>
      </c>
      <c r="Z32" s="20" t="s">
        <v>125</v>
      </c>
      <c r="AA32" s="20" t="s">
        <v>125</v>
      </c>
      <c r="AB32" s="20" t="s">
        <v>125</v>
      </c>
      <c r="AC32" s="20" t="s">
        <v>125</v>
      </c>
      <c r="AD32" s="20" t="s">
        <v>125</v>
      </c>
      <c r="AE32" s="20" t="s">
        <v>125</v>
      </c>
      <c r="AF32" s="20" t="s">
        <v>125</v>
      </c>
      <c r="AG32" s="20" t="s">
        <v>125</v>
      </c>
      <c r="AH32" s="20" t="s">
        <v>125</v>
      </c>
      <c r="AI32" s="20" t="s">
        <v>125</v>
      </c>
      <c r="AJ32" s="20" t="s">
        <v>125</v>
      </c>
      <c r="AK32" s="20" t="s">
        <v>125</v>
      </c>
      <c r="AL32" s="20" t="s">
        <v>125</v>
      </c>
      <c r="AM32" s="20" t="s">
        <v>125</v>
      </c>
      <c r="AN32" s="20" t="s">
        <v>125</v>
      </c>
      <c r="AO32" s="20" t="s">
        <v>125</v>
      </c>
      <c r="AP32" s="20" t="s">
        <v>125</v>
      </c>
      <c r="AQ32" s="20" t="s">
        <v>125</v>
      </c>
      <c r="AR32" s="20" t="s">
        <v>125</v>
      </c>
      <c r="AS32" s="20" t="s">
        <v>125</v>
      </c>
      <c r="AT32" s="20" t="s">
        <v>125</v>
      </c>
      <c r="AU32" s="20" t="s">
        <v>125</v>
      </c>
      <c r="AV32" s="20" t="s">
        <v>125</v>
      </c>
      <c r="AW32" s="20" t="s">
        <v>125</v>
      </c>
      <c r="AX32" s="20" t="s">
        <v>125</v>
      </c>
      <c r="AZ32" s="20" t="s">
        <v>125</v>
      </c>
      <c r="BA32" s="20" t="s">
        <v>125</v>
      </c>
      <c r="BB32" s="20" t="s">
        <v>125</v>
      </c>
      <c r="BC32" s="20" t="s">
        <v>125</v>
      </c>
      <c r="BD32" s="20" t="s">
        <v>125</v>
      </c>
      <c r="BE32" s="20" t="s">
        <v>125</v>
      </c>
      <c r="BF32" s="20" t="s">
        <v>125</v>
      </c>
      <c r="BG32" s="20" t="s">
        <v>125</v>
      </c>
      <c r="BH32" s="20" t="s">
        <v>125</v>
      </c>
      <c r="BI32" s="20" t="s">
        <v>125</v>
      </c>
      <c r="BJ32" s="20" t="s">
        <v>125</v>
      </c>
      <c r="BK32" s="20" t="s">
        <v>125</v>
      </c>
      <c r="BL32" s="20" t="s">
        <v>125</v>
      </c>
      <c r="BM32" s="20" t="s">
        <v>125</v>
      </c>
      <c r="BN32" s="20" t="s">
        <v>125</v>
      </c>
      <c r="BO32" s="20" t="s">
        <v>125</v>
      </c>
      <c r="BP32" s="20" t="s">
        <v>125</v>
      </c>
      <c r="BQ32" s="20" t="s">
        <v>125</v>
      </c>
      <c r="BR32" s="20" t="s">
        <v>125</v>
      </c>
      <c r="BS32" s="20" t="s">
        <v>125</v>
      </c>
      <c r="BT32" s="20" t="s">
        <v>125</v>
      </c>
      <c r="BU32" s="20" t="s">
        <v>125</v>
      </c>
      <c r="BV32" s="20" t="s">
        <v>125</v>
      </c>
      <c r="BW32" s="20" t="s">
        <v>125</v>
      </c>
      <c r="BX32" s="20" t="s">
        <v>125</v>
      </c>
      <c r="BY32" s="20" t="s">
        <v>125</v>
      </c>
      <c r="BZ32" s="20" t="s">
        <v>125</v>
      </c>
      <c r="CA32" s="20" t="s">
        <v>125</v>
      </c>
      <c r="CB32" s="20" t="s">
        <v>125</v>
      </c>
      <c r="CC32" s="20" t="s">
        <v>125</v>
      </c>
      <c r="CD32" s="20" t="s">
        <v>125</v>
      </c>
      <c r="CE32" s="20" t="s">
        <v>125</v>
      </c>
      <c r="CF32" s="20" t="s">
        <v>125</v>
      </c>
      <c r="CH32" s="20" t="s">
        <v>86</v>
      </c>
      <c r="CI32" s="20" t="s">
        <v>785</v>
      </c>
      <c r="CJ32" s="20" t="s">
        <v>785</v>
      </c>
      <c r="CK32" s="20" t="s">
        <v>785</v>
      </c>
      <c r="CL32" s="20" t="s">
        <v>125</v>
      </c>
      <c r="CM32" s="20" t="s">
        <v>125</v>
      </c>
      <c r="CN32" s="20" t="s">
        <v>125</v>
      </c>
      <c r="CO32" s="20" t="s">
        <v>125</v>
      </c>
      <c r="CP32" s="20" t="s">
        <v>125</v>
      </c>
      <c r="CQ32" s="20" t="s">
        <v>125</v>
      </c>
      <c r="CR32" s="20" t="s">
        <v>125</v>
      </c>
      <c r="CS32" s="20" t="s">
        <v>125</v>
      </c>
      <c r="CT32" s="20" t="s">
        <v>125</v>
      </c>
      <c r="CU32" s="20" t="s">
        <v>125</v>
      </c>
      <c r="CV32" s="20" t="s">
        <v>125</v>
      </c>
      <c r="CW32" s="20" t="s">
        <v>125</v>
      </c>
      <c r="CY32" s="20" t="s">
        <v>125</v>
      </c>
      <c r="CZ32" s="20" t="s">
        <v>125</v>
      </c>
      <c r="DA32" s="20" t="s">
        <v>125</v>
      </c>
      <c r="DB32" s="20" t="s">
        <v>125</v>
      </c>
      <c r="DD32" s="20" t="s">
        <v>125</v>
      </c>
      <c r="DE32" s="20" t="s">
        <v>125</v>
      </c>
      <c r="DF32" s="20" t="s">
        <v>125</v>
      </c>
      <c r="DG32" s="20" t="s">
        <v>86</v>
      </c>
      <c r="DH32" s="20" t="s">
        <v>125</v>
      </c>
      <c r="DI32" s="20" t="s">
        <v>125</v>
      </c>
      <c r="DJ32" s="20" t="s">
        <v>125</v>
      </c>
      <c r="DK32" s="20" t="s">
        <v>125</v>
      </c>
      <c r="DL32" s="20" t="s">
        <v>86</v>
      </c>
      <c r="DN32" s="20" t="s">
        <v>125</v>
      </c>
      <c r="DO32" s="20" t="s">
        <v>125</v>
      </c>
      <c r="DP32" s="20" t="s">
        <v>125</v>
      </c>
      <c r="DQ32" s="20" t="s">
        <v>125</v>
      </c>
      <c r="DR32" s="20" t="s">
        <v>125</v>
      </c>
      <c r="DS32" s="20" t="s">
        <v>125</v>
      </c>
      <c r="DT32" s="20" t="s">
        <v>125</v>
      </c>
      <c r="DU32" s="20" t="s">
        <v>125</v>
      </c>
      <c r="DV32" s="20" t="s">
        <v>125</v>
      </c>
      <c r="DW32" s="20" t="s">
        <v>125</v>
      </c>
      <c r="DX32" s="20" t="s">
        <v>125</v>
      </c>
      <c r="DY32" s="20" t="s">
        <v>125</v>
      </c>
      <c r="EA32" s="20" t="s">
        <v>125</v>
      </c>
      <c r="EB32" s="20" t="s">
        <v>125</v>
      </c>
      <c r="EC32" s="20" t="s">
        <v>125</v>
      </c>
      <c r="ED32" s="20" t="s">
        <v>125</v>
      </c>
      <c r="EE32" s="20" t="s">
        <v>125</v>
      </c>
      <c r="EF32" s="20" t="s">
        <v>125</v>
      </c>
      <c r="EG32" s="20" t="s">
        <v>125</v>
      </c>
      <c r="EH32" s="20" t="s">
        <v>125</v>
      </c>
      <c r="EI32" s="20" t="s">
        <v>125</v>
      </c>
      <c r="EJ32" s="20" t="s">
        <v>125</v>
      </c>
      <c r="EK32" s="20" t="s">
        <v>125</v>
      </c>
      <c r="EL32" s="20" t="s">
        <v>125</v>
      </c>
      <c r="EM32" s="20" t="s">
        <v>125</v>
      </c>
      <c r="EN32" s="20" t="s">
        <v>125</v>
      </c>
      <c r="EO32" s="20" t="s">
        <v>125</v>
      </c>
      <c r="EP32" s="20" t="s">
        <v>125</v>
      </c>
      <c r="EQ32" s="20" t="s">
        <v>125</v>
      </c>
      <c r="EW32" s="20" t="s">
        <v>86</v>
      </c>
      <c r="EX32" s="20" t="s">
        <v>86</v>
      </c>
      <c r="EY32" s="20" t="s">
        <v>86</v>
      </c>
      <c r="FA32" s="20" t="s">
        <v>86</v>
      </c>
      <c r="FC32" s="20" t="s">
        <v>86</v>
      </c>
      <c r="FD32" s="20" t="s">
        <v>86</v>
      </c>
      <c r="FE32" s="20" t="s">
        <v>86</v>
      </c>
      <c r="FF32" s="20" t="s">
        <v>86</v>
      </c>
      <c r="FG32" s="20" t="s">
        <v>86</v>
      </c>
      <c r="FH32" s="20" t="s">
        <v>86</v>
      </c>
      <c r="FI32" s="20" t="s">
        <v>86</v>
      </c>
      <c r="FJ32" s="20" t="s">
        <v>86</v>
      </c>
      <c r="FK32" s="20" t="s">
        <v>86</v>
      </c>
    </row>
    <row r="33" spans="1:174" ht="15" customHeight="1" x14ac:dyDescent="0.25">
      <c r="A33" s="273"/>
      <c r="B33" s="274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</row>
    <row r="34" spans="1:174" s="20" customFormat="1" ht="15" customHeight="1" outlineLevel="1" x14ac:dyDescent="0.25">
      <c r="A34" s="269" t="s">
        <v>77</v>
      </c>
      <c r="B34" s="17" t="s">
        <v>31</v>
      </c>
      <c r="C34" s="20" t="s">
        <v>517</v>
      </c>
      <c r="D34" s="20" t="s">
        <v>824</v>
      </c>
      <c r="E34" s="20" t="s">
        <v>526</v>
      </c>
      <c r="F34" s="20" t="s">
        <v>527</v>
      </c>
      <c r="H34" s="20" t="s">
        <v>375</v>
      </c>
      <c r="I34" s="20" t="s">
        <v>179</v>
      </c>
      <c r="J34" s="20" t="s">
        <v>181</v>
      </c>
      <c r="K34" s="20" t="s">
        <v>370</v>
      </c>
      <c r="L34" s="20" t="s">
        <v>188</v>
      </c>
      <c r="M34" s="20" t="s">
        <v>369</v>
      </c>
      <c r="O34" s="20" t="s">
        <v>538</v>
      </c>
      <c r="P34" s="20" t="s">
        <v>539</v>
      </c>
      <c r="Q34" s="20" t="s">
        <v>540</v>
      </c>
      <c r="R34" s="20" t="s">
        <v>907</v>
      </c>
      <c r="S34" s="20" t="s">
        <v>542</v>
      </c>
      <c r="T34" s="20" t="s">
        <v>1343</v>
      </c>
      <c r="U34" s="20" t="s">
        <v>544</v>
      </c>
      <c r="V34" s="20" t="s">
        <v>545</v>
      </c>
      <c r="W34" s="20" t="s">
        <v>546</v>
      </c>
      <c r="X34" s="20" t="s">
        <v>547</v>
      </c>
      <c r="Y34" s="20" t="s">
        <v>1462</v>
      </c>
      <c r="Z34" s="20" t="s">
        <v>1506</v>
      </c>
      <c r="AA34" s="20" t="s">
        <v>1465</v>
      </c>
      <c r="AB34" s="20" t="s">
        <v>350</v>
      </c>
      <c r="AC34" s="20" t="s">
        <v>549</v>
      </c>
      <c r="AD34" s="20" t="s">
        <v>550</v>
      </c>
      <c r="AE34" s="20" t="s">
        <v>551</v>
      </c>
      <c r="AF34" s="20" t="s">
        <v>552</v>
      </c>
      <c r="AG34" s="20" t="s">
        <v>1321</v>
      </c>
      <c r="AH34" s="20" t="s">
        <v>1322</v>
      </c>
      <c r="AI34" s="20" t="s">
        <v>555</v>
      </c>
      <c r="AJ34" s="20" t="s">
        <v>556</v>
      </c>
      <c r="AK34" s="20" t="s">
        <v>557</v>
      </c>
      <c r="AL34" s="20" t="s">
        <v>1323</v>
      </c>
      <c r="AM34" s="20" t="s">
        <v>1380</v>
      </c>
      <c r="AN34" s="20" t="s">
        <v>1380</v>
      </c>
      <c r="AO34" s="20" t="s">
        <v>559</v>
      </c>
      <c r="AP34" s="20" t="s">
        <v>560</v>
      </c>
      <c r="AQ34" s="20" t="s">
        <v>561</v>
      </c>
      <c r="AR34" s="20" t="s">
        <v>562</v>
      </c>
      <c r="AS34" s="20" t="s">
        <v>563</v>
      </c>
      <c r="AT34" s="20" t="s">
        <v>564</v>
      </c>
      <c r="AU34" s="20" t="s">
        <v>565</v>
      </c>
      <c r="AV34" s="20" t="s">
        <v>547</v>
      </c>
      <c r="AW34" s="20" t="s">
        <v>566</v>
      </c>
      <c r="AX34" s="20" t="s">
        <v>545</v>
      </c>
      <c r="AZ34" s="20" t="s">
        <v>761</v>
      </c>
      <c r="BA34" s="20" t="s">
        <v>751</v>
      </c>
      <c r="BB34" s="20" t="s">
        <v>752</v>
      </c>
      <c r="BC34" s="20" t="s">
        <v>753</v>
      </c>
      <c r="BD34" s="20" t="s">
        <v>754</v>
      </c>
      <c r="BE34" s="20" t="s">
        <v>1403</v>
      </c>
      <c r="BF34" s="20" t="s">
        <v>1324</v>
      </c>
      <c r="BG34" s="20" t="s">
        <v>1325</v>
      </c>
      <c r="BH34" s="20" t="s">
        <v>758</v>
      </c>
      <c r="BI34" s="20" t="s">
        <v>760</v>
      </c>
      <c r="BJ34" s="20" t="s">
        <v>761</v>
      </c>
      <c r="BK34" s="20" t="s">
        <v>1326</v>
      </c>
      <c r="BL34" s="20" t="s">
        <v>763</v>
      </c>
      <c r="BM34" s="20" t="s">
        <v>1327</v>
      </c>
      <c r="BN34" s="20" t="s">
        <v>765</v>
      </c>
      <c r="BO34" s="20" t="s">
        <v>766</v>
      </c>
      <c r="BP34" s="20" t="s">
        <v>767</v>
      </c>
      <c r="BQ34" s="20" t="s">
        <v>1510</v>
      </c>
      <c r="BR34" s="20" t="s">
        <v>1259</v>
      </c>
      <c r="BS34" s="20" t="s">
        <v>1260</v>
      </c>
      <c r="BT34" s="20" t="s">
        <v>1261</v>
      </c>
      <c r="BU34" s="20" t="s">
        <v>1262</v>
      </c>
      <c r="BV34" s="20" t="s">
        <v>772</v>
      </c>
      <c r="BW34" s="20" t="s">
        <v>1497</v>
      </c>
      <c r="BX34" s="20" t="s">
        <v>1069</v>
      </c>
      <c r="BY34" s="20" t="s">
        <v>1070</v>
      </c>
      <c r="BZ34" s="20" t="s">
        <v>1083</v>
      </c>
      <c r="CA34" s="20" t="s">
        <v>1142</v>
      </c>
      <c r="CB34" s="20" t="s">
        <v>777</v>
      </c>
      <c r="CC34" s="20" t="s">
        <v>778</v>
      </c>
      <c r="CD34" s="20" t="s">
        <v>1449</v>
      </c>
      <c r="CE34" s="20" t="s">
        <v>779</v>
      </c>
      <c r="CF34" s="20" t="s">
        <v>1493</v>
      </c>
      <c r="CH34" s="46" t="s">
        <v>1161</v>
      </c>
      <c r="CI34" s="46" t="s">
        <v>452</v>
      </c>
      <c r="CJ34" s="46" t="s">
        <v>453</v>
      </c>
      <c r="CK34" s="46" t="s">
        <v>453</v>
      </c>
      <c r="CL34" s="46" t="s">
        <v>455</v>
      </c>
      <c r="CM34" s="46" t="s">
        <v>456</v>
      </c>
      <c r="CN34" s="46" t="s">
        <v>457</v>
      </c>
      <c r="CO34" s="20" t="s">
        <v>965</v>
      </c>
      <c r="CP34" s="20" t="s">
        <v>966</v>
      </c>
      <c r="CQ34" s="20" t="s">
        <v>458</v>
      </c>
      <c r="CR34" s="20" t="s">
        <v>459</v>
      </c>
      <c r="CS34" s="20" t="s">
        <v>460</v>
      </c>
      <c r="CT34" s="20" t="s">
        <v>461</v>
      </c>
      <c r="CU34" s="20" t="s">
        <v>199</v>
      </c>
      <c r="CV34" s="20" t="s">
        <v>462</v>
      </c>
      <c r="CW34" s="20" t="s">
        <v>463</v>
      </c>
      <c r="CY34" s="20" t="s">
        <v>464</v>
      </c>
      <c r="CZ34" s="20" t="s">
        <v>465</v>
      </c>
      <c r="DA34" s="20" t="s">
        <v>466</v>
      </c>
      <c r="DB34" s="20" t="s">
        <v>467</v>
      </c>
      <c r="DD34" s="20" t="s">
        <v>298</v>
      </c>
      <c r="DE34" s="20" t="s">
        <v>468</v>
      </c>
      <c r="DF34" s="20" t="s">
        <v>469</v>
      </c>
      <c r="DG34" s="20" t="s">
        <v>308</v>
      </c>
      <c r="DH34" s="20" t="s">
        <v>471</v>
      </c>
      <c r="DI34" s="20" t="s">
        <v>142</v>
      </c>
      <c r="DJ34" s="20" t="s">
        <v>275</v>
      </c>
      <c r="DK34" s="20" t="s">
        <v>474</v>
      </c>
      <c r="DL34" s="20" t="s">
        <v>307</v>
      </c>
      <c r="DN34" s="20" t="s">
        <v>235</v>
      </c>
      <c r="DO34" s="20" t="s">
        <v>223</v>
      </c>
      <c r="DP34" s="20" t="s">
        <v>226</v>
      </c>
      <c r="DQ34" s="20" t="s">
        <v>227</v>
      </c>
      <c r="DR34" s="20" t="s">
        <v>229</v>
      </c>
      <c r="DS34" s="20" t="s">
        <v>239</v>
      </c>
      <c r="DT34" s="20" t="s">
        <v>245</v>
      </c>
      <c r="DU34" s="20" t="s">
        <v>248</v>
      </c>
      <c r="DV34" s="20" t="s">
        <v>250</v>
      </c>
      <c r="DW34" s="20" t="s">
        <v>252</v>
      </c>
      <c r="DX34" s="20" t="s">
        <v>211</v>
      </c>
      <c r="DY34" s="20" t="s">
        <v>219</v>
      </c>
      <c r="EA34" s="20" t="s">
        <v>484</v>
      </c>
      <c r="EB34" s="20" t="s">
        <v>485</v>
      </c>
      <c r="EC34" s="20" t="s">
        <v>486</v>
      </c>
      <c r="ED34" s="20" t="s">
        <v>487</v>
      </c>
      <c r="EE34" s="20" t="s">
        <v>487</v>
      </c>
      <c r="EF34" s="20" t="s">
        <v>488</v>
      </c>
      <c r="EG34" s="20" t="s">
        <v>489</v>
      </c>
      <c r="EH34" s="20" t="s">
        <v>489</v>
      </c>
      <c r="EI34" s="20" t="s">
        <v>489</v>
      </c>
      <c r="EJ34" s="20" t="s">
        <v>489</v>
      </c>
      <c r="EK34" s="20" t="s">
        <v>489</v>
      </c>
      <c r="EL34" s="20" t="s">
        <v>489</v>
      </c>
      <c r="EM34" s="20" t="s">
        <v>489</v>
      </c>
      <c r="EN34" s="20" t="s">
        <v>363</v>
      </c>
      <c r="EO34" s="20" t="s">
        <v>361</v>
      </c>
      <c r="EP34" s="20" t="s">
        <v>364</v>
      </c>
      <c r="EQ34" s="20" t="s">
        <v>490</v>
      </c>
      <c r="ES34" s="20" t="s">
        <v>491</v>
      </c>
      <c r="ET34" s="20" t="s">
        <v>492</v>
      </c>
      <c r="EU34" s="20" t="s">
        <v>493</v>
      </c>
      <c r="EW34" s="20" t="s">
        <v>351</v>
      </c>
      <c r="EX34" s="20" t="s">
        <v>494</v>
      </c>
      <c r="EY34" s="20" t="s">
        <v>495</v>
      </c>
      <c r="FA34" s="20" t="s">
        <v>496</v>
      </c>
      <c r="FC34" s="20" t="s">
        <v>306</v>
      </c>
      <c r="FD34" s="20" t="s">
        <v>305</v>
      </c>
      <c r="FE34" s="20" t="s">
        <v>303</v>
      </c>
      <c r="FF34" s="20" t="s">
        <v>302</v>
      </c>
      <c r="FG34" s="20" t="s">
        <v>501</v>
      </c>
      <c r="FH34" s="20" t="s">
        <v>502</v>
      </c>
      <c r="FI34" s="20" t="s">
        <v>304</v>
      </c>
      <c r="FJ34" s="20" t="s">
        <v>504</v>
      </c>
      <c r="FK34" s="20" t="s">
        <v>505</v>
      </c>
    </row>
    <row r="35" spans="1:174" s="20" customFormat="1" ht="15" customHeight="1" outlineLevel="1" x14ac:dyDescent="0.25">
      <c r="A35" s="269"/>
      <c r="B35" s="17" t="s">
        <v>32</v>
      </c>
      <c r="C35" s="20" t="s">
        <v>68</v>
      </c>
      <c r="D35" s="20" t="s">
        <v>68</v>
      </c>
      <c r="E35" s="20" t="s">
        <v>68</v>
      </c>
      <c r="F35" s="20" t="s">
        <v>68</v>
      </c>
      <c r="H35" s="20" t="s">
        <v>68</v>
      </c>
      <c r="I35" s="20" t="s">
        <v>68</v>
      </c>
      <c r="J35" s="20" t="s">
        <v>68</v>
      </c>
      <c r="K35" s="20" t="s">
        <v>68</v>
      </c>
      <c r="L35" s="20" t="s">
        <v>68</v>
      </c>
      <c r="M35" s="20" t="s">
        <v>68</v>
      </c>
      <c r="O35" s="20" t="s">
        <v>68</v>
      </c>
      <c r="P35" s="20" t="s">
        <v>68</v>
      </c>
      <c r="Q35" s="20" t="s">
        <v>68</v>
      </c>
      <c r="R35" s="20" t="s">
        <v>68</v>
      </c>
      <c r="S35" s="20" t="s">
        <v>68</v>
      </c>
      <c r="T35" s="20" t="s">
        <v>68</v>
      </c>
      <c r="U35" s="20" t="s">
        <v>68</v>
      </c>
      <c r="V35" s="20" t="s">
        <v>68</v>
      </c>
      <c r="W35" s="20" t="s">
        <v>68</v>
      </c>
      <c r="X35" s="20" t="s">
        <v>68</v>
      </c>
      <c r="Y35" s="20" t="s">
        <v>68</v>
      </c>
      <c r="Z35" s="20" t="s">
        <v>68</v>
      </c>
      <c r="AA35" s="20" t="s">
        <v>68</v>
      </c>
      <c r="AB35" s="20" t="s">
        <v>68</v>
      </c>
      <c r="AC35" s="20" t="s">
        <v>68</v>
      </c>
      <c r="AD35" s="20" t="s">
        <v>68</v>
      </c>
      <c r="AE35" s="20" t="s">
        <v>68</v>
      </c>
      <c r="AF35" s="20" t="s">
        <v>68</v>
      </c>
      <c r="AG35" s="20" t="s">
        <v>68</v>
      </c>
      <c r="AH35" s="20" t="s">
        <v>68</v>
      </c>
      <c r="AI35" s="20" t="s">
        <v>68</v>
      </c>
      <c r="AJ35" s="20" t="s">
        <v>68</v>
      </c>
      <c r="AK35" s="20" t="s">
        <v>68</v>
      </c>
      <c r="AL35" s="20" t="s">
        <v>68</v>
      </c>
      <c r="AM35" s="20" t="s">
        <v>68</v>
      </c>
      <c r="AN35" s="20" t="s">
        <v>68</v>
      </c>
      <c r="AO35" s="20" t="s">
        <v>68</v>
      </c>
      <c r="AP35" s="20" t="s">
        <v>68</v>
      </c>
      <c r="AQ35" s="20" t="s">
        <v>68</v>
      </c>
      <c r="AR35" s="20" t="s">
        <v>68</v>
      </c>
      <c r="AS35" s="20" t="s">
        <v>68</v>
      </c>
      <c r="AT35" s="20" t="s">
        <v>68</v>
      </c>
      <c r="AU35" s="20" t="s">
        <v>68</v>
      </c>
      <c r="AV35" s="20" t="s">
        <v>68</v>
      </c>
      <c r="AW35" s="20" t="s">
        <v>68</v>
      </c>
      <c r="AX35" s="20" t="s">
        <v>68</v>
      </c>
      <c r="AZ35" s="20" t="s">
        <v>68</v>
      </c>
      <c r="BA35" s="20" t="s">
        <v>68</v>
      </c>
      <c r="BB35" s="20" t="s">
        <v>68</v>
      </c>
      <c r="BC35" s="20" t="s">
        <v>68</v>
      </c>
      <c r="BD35" s="20" t="s">
        <v>68</v>
      </c>
      <c r="BE35" s="20" t="s">
        <v>68</v>
      </c>
      <c r="BF35" s="20" t="s">
        <v>68</v>
      </c>
      <c r="BG35" s="20" t="s">
        <v>68</v>
      </c>
      <c r="BH35" s="20" t="s">
        <v>68</v>
      </c>
      <c r="BI35" s="20" t="s">
        <v>68</v>
      </c>
      <c r="BJ35" s="20" t="s">
        <v>68</v>
      </c>
      <c r="BK35" s="20" t="s">
        <v>68</v>
      </c>
      <c r="BL35" s="20" t="s">
        <v>68</v>
      </c>
      <c r="BM35" s="20" t="s">
        <v>68</v>
      </c>
      <c r="BN35" s="20" t="s">
        <v>68</v>
      </c>
      <c r="BO35" s="20" t="s">
        <v>68</v>
      </c>
      <c r="BP35" s="20" t="s">
        <v>68</v>
      </c>
      <c r="BQ35" s="20" t="s">
        <v>86</v>
      </c>
      <c r="BR35" s="20" t="s">
        <v>68</v>
      </c>
      <c r="BS35" s="20" t="s">
        <v>68</v>
      </c>
      <c r="BT35" s="20" t="s">
        <v>68</v>
      </c>
      <c r="BU35" s="20" t="s">
        <v>68</v>
      </c>
      <c r="BV35" s="20" t="s">
        <v>68</v>
      </c>
      <c r="BW35" s="20" t="s">
        <v>68</v>
      </c>
      <c r="BX35" s="20" t="s">
        <v>68</v>
      </c>
      <c r="BY35" s="20" t="s">
        <v>68</v>
      </c>
      <c r="BZ35" s="20" t="s">
        <v>68</v>
      </c>
      <c r="CA35" s="20" t="s">
        <v>68</v>
      </c>
      <c r="CB35" s="20" t="s">
        <v>68</v>
      </c>
      <c r="CC35" s="20" t="s">
        <v>68</v>
      </c>
      <c r="CD35" s="20" t="s">
        <v>68</v>
      </c>
      <c r="CE35" s="20" t="s">
        <v>68</v>
      </c>
      <c r="CF35" s="20" t="s">
        <v>68</v>
      </c>
      <c r="CH35" s="20" t="s">
        <v>68</v>
      </c>
      <c r="CI35" s="20" t="s">
        <v>68</v>
      </c>
      <c r="CJ35" s="20" t="s">
        <v>144</v>
      </c>
      <c r="CK35" s="20" t="s">
        <v>68</v>
      </c>
      <c r="CL35" s="20" t="s">
        <v>68</v>
      </c>
      <c r="CM35" s="20" t="s">
        <v>68</v>
      </c>
      <c r="CN35" s="20" t="s">
        <v>68</v>
      </c>
      <c r="CO35" s="20" t="s">
        <v>68</v>
      </c>
      <c r="CP35" s="20" t="s">
        <v>68</v>
      </c>
      <c r="CQ35" s="20" t="s">
        <v>68</v>
      </c>
      <c r="CR35" s="20" t="s">
        <v>68</v>
      </c>
      <c r="CS35" s="20" t="s">
        <v>68</v>
      </c>
      <c r="CT35" s="20" t="s">
        <v>68</v>
      </c>
      <c r="CU35" s="20" t="s">
        <v>68</v>
      </c>
      <c r="CV35" s="20" t="s">
        <v>68</v>
      </c>
      <c r="CW35" s="20" t="s">
        <v>68</v>
      </c>
      <c r="CY35" s="20" t="s">
        <v>68</v>
      </c>
      <c r="CZ35" s="20" t="s">
        <v>68</v>
      </c>
      <c r="DA35" s="20" t="s">
        <v>68</v>
      </c>
      <c r="DB35" s="20" t="s">
        <v>68</v>
      </c>
      <c r="DD35" s="20" t="s">
        <v>68</v>
      </c>
      <c r="DE35" s="20" t="s">
        <v>68</v>
      </c>
      <c r="DF35" s="20" t="s">
        <v>68</v>
      </c>
      <c r="DG35" s="20" t="s">
        <v>68</v>
      </c>
      <c r="DH35" s="20" t="s">
        <v>68</v>
      </c>
      <c r="DI35" s="20" t="s">
        <v>68</v>
      </c>
      <c r="DJ35" s="20" t="s">
        <v>68</v>
      </c>
      <c r="DK35" s="20" t="s">
        <v>68</v>
      </c>
      <c r="DL35" s="20" t="s">
        <v>68</v>
      </c>
      <c r="DN35" s="20" t="s">
        <v>68</v>
      </c>
      <c r="DO35" s="20" t="s">
        <v>68</v>
      </c>
      <c r="DP35" s="20" t="s">
        <v>68</v>
      </c>
      <c r="DQ35" s="20" t="s">
        <v>68</v>
      </c>
      <c r="DR35" s="20" t="s">
        <v>68</v>
      </c>
      <c r="DS35" s="20" t="s">
        <v>68</v>
      </c>
      <c r="DT35" s="20" t="s">
        <v>68</v>
      </c>
      <c r="DU35" s="20" t="s">
        <v>68</v>
      </c>
      <c r="DV35" s="20" t="s">
        <v>68</v>
      </c>
      <c r="DW35" s="20" t="s">
        <v>68</v>
      </c>
      <c r="DX35" s="20" t="s">
        <v>68</v>
      </c>
      <c r="DY35" s="20" t="s">
        <v>68</v>
      </c>
      <c r="EA35" s="20" t="s">
        <v>68</v>
      </c>
      <c r="EB35" s="20" t="s">
        <v>68</v>
      </c>
      <c r="EC35" s="20" t="s">
        <v>68</v>
      </c>
      <c r="ED35" s="20" t="s">
        <v>68</v>
      </c>
      <c r="EE35" s="20" t="s">
        <v>68</v>
      </c>
      <c r="EF35" s="20" t="s">
        <v>68</v>
      </c>
      <c r="EG35" s="20" t="s">
        <v>68</v>
      </c>
      <c r="EH35" s="20" t="s">
        <v>68</v>
      </c>
      <c r="EI35" s="20" t="s">
        <v>68</v>
      </c>
      <c r="EJ35" s="20" t="s">
        <v>68</v>
      </c>
      <c r="EK35" s="20" t="s">
        <v>68</v>
      </c>
      <c r="EL35" s="20" t="s">
        <v>68</v>
      </c>
      <c r="EM35" s="20" t="s">
        <v>68</v>
      </c>
      <c r="EN35" s="20" t="s">
        <v>68</v>
      </c>
      <c r="EO35" s="20" t="s">
        <v>68</v>
      </c>
      <c r="EP35" s="20" t="s">
        <v>68</v>
      </c>
      <c r="EQ35" s="20" t="s">
        <v>68</v>
      </c>
      <c r="ES35" s="20" t="s">
        <v>68</v>
      </c>
      <c r="ET35" s="20" t="s">
        <v>68</v>
      </c>
      <c r="EU35" s="20" t="s">
        <v>68</v>
      </c>
      <c r="EW35" s="20" t="s">
        <v>144</v>
      </c>
      <c r="EX35" s="20" t="s">
        <v>86</v>
      </c>
      <c r="EY35" s="20" t="s">
        <v>86</v>
      </c>
      <c r="FA35" s="20" t="s">
        <v>86</v>
      </c>
      <c r="FC35" s="20" t="s">
        <v>68</v>
      </c>
      <c r="FD35" s="20" t="s">
        <v>68</v>
      </c>
      <c r="FE35" s="20" t="s">
        <v>68</v>
      </c>
      <c r="FF35" s="20" t="s">
        <v>68</v>
      </c>
      <c r="FG35" s="20" t="s">
        <v>68</v>
      </c>
      <c r="FH35" s="20" t="s">
        <v>68</v>
      </c>
      <c r="FI35" s="20" t="s">
        <v>68</v>
      </c>
      <c r="FJ35" s="20" t="s">
        <v>68</v>
      </c>
      <c r="FK35" s="20" t="s">
        <v>68</v>
      </c>
    </row>
    <row r="36" spans="1:174" s="143" customFormat="1" ht="15" customHeight="1" outlineLevel="1" x14ac:dyDescent="0.25">
      <c r="A36" s="269"/>
      <c r="B36" s="142" t="s">
        <v>33</v>
      </c>
      <c r="C36" s="143" t="s">
        <v>825</v>
      </c>
      <c r="D36" s="143" t="s">
        <v>826</v>
      </c>
      <c r="E36" s="143" t="s">
        <v>827</v>
      </c>
      <c r="F36" s="143" t="s">
        <v>828</v>
      </c>
      <c r="H36" s="143" t="s">
        <v>373</v>
      </c>
      <c r="I36" s="143" t="s">
        <v>178</v>
      </c>
      <c r="J36" s="143" t="s">
        <v>180</v>
      </c>
      <c r="K36" s="143" t="s">
        <v>162</v>
      </c>
      <c r="L36" s="143" t="s">
        <v>186</v>
      </c>
      <c r="M36" s="143" t="s">
        <v>173</v>
      </c>
      <c r="O36" s="143" t="s">
        <v>880</v>
      </c>
      <c r="P36" s="143" t="s">
        <v>881</v>
      </c>
      <c r="Q36" s="143" t="s">
        <v>882</v>
      </c>
      <c r="R36" s="143" t="s">
        <v>883</v>
      </c>
      <c r="S36" s="143" t="s">
        <v>884</v>
      </c>
      <c r="T36" s="143" t="s">
        <v>1344</v>
      </c>
      <c r="U36" s="143" t="s">
        <v>333</v>
      </c>
      <c r="V36" s="143" t="s">
        <v>885</v>
      </c>
      <c r="W36" s="143" t="s">
        <v>886</v>
      </c>
      <c r="Y36" s="143" t="s">
        <v>887</v>
      </c>
      <c r="Z36" s="143" t="s">
        <v>888</v>
      </c>
      <c r="AB36" s="143" t="s">
        <v>332</v>
      </c>
      <c r="AC36" s="143" t="s">
        <v>889</v>
      </c>
      <c r="AD36" s="143" t="s">
        <v>890</v>
      </c>
      <c r="AF36" s="143" t="s">
        <v>891</v>
      </c>
      <c r="AG36" s="143" t="s">
        <v>892</v>
      </c>
      <c r="AH36" s="143" t="s">
        <v>173</v>
      </c>
      <c r="AI36" s="143" t="s">
        <v>893</v>
      </c>
      <c r="AJ36" s="143" t="s">
        <v>894</v>
      </c>
      <c r="AK36" s="143" t="s">
        <v>895</v>
      </c>
      <c r="AL36" s="143" t="s">
        <v>896</v>
      </c>
      <c r="AM36" s="143" t="s">
        <v>1381</v>
      </c>
      <c r="AN36" s="143" t="s">
        <v>1389</v>
      </c>
      <c r="AO36" s="143" t="s">
        <v>210</v>
      </c>
      <c r="AP36" s="143" t="s">
        <v>210</v>
      </c>
      <c r="AQ36" s="143" t="s">
        <v>210</v>
      </c>
      <c r="AR36" s="143" t="s">
        <v>210</v>
      </c>
      <c r="AS36" s="143" t="s">
        <v>210</v>
      </c>
      <c r="AT36" s="143" t="s">
        <v>210</v>
      </c>
      <c r="AU36" s="143" t="s">
        <v>210</v>
      </c>
      <c r="AV36" s="143" t="s">
        <v>210</v>
      </c>
      <c r="AW36" s="143" t="s">
        <v>210</v>
      </c>
      <c r="AX36" s="143" t="s">
        <v>210</v>
      </c>
      <c r="AZ36" s="143" t="s">
        <v>98</v>
      </c>
      <c r="BA36" s="143" t="s">
        <v>74</v>
      </c>
      <c r="BB36" s="143" t="s">
        <v>100</v>
      </c>
      <c r="BC36" s="143" t="s">
        <v>101</v>
      </c>
      <c r="BD36" s="143" t="s">
        <v>99</v>
      </c>
      <c r="BE36" s="143" t="s">
        <v>1404</v>
      </c>
      <c r="BF36" s="143" t="s">
        <v>833</v>
      </c>
      <c r="BG36" s="143" t="s">
        <v>834</v>
      </c>
      <c r="BH36" s="143" t="s">
        <v>844</v>
      </c>
      <c r="BI36" s="143" t="s">
        <v>835</v>
      </c>
      <c r="BJ36" s="143" t="s">
        <v>836</v>
      </c>
      <c r="BK36" s="143" t="s">
        <v>1135</v>
      </c>
      <c r="BL36" s="143" t="s">
        <v>1050</v>
      </c>
      <c r="BM36" s="143" t="s">
        <v>837</v>
      </c>
      <c r="BN36" s="143" t="s">
        <v>838</v>
      </c>
      <c r="BO36" s="143" t="s">
        <v>839</v>
      </c>
      <c r="BP36" s="143" t="s">
        <v>1263</v>
      </c>
      <c r="BQ36" s="143" t="s">
        <v>1264</v>
      </c>
      <c r="BR36" s="143" t="s">
        <v>840</v>
      </c>
      <c r="BS36" s="143" t="s">
        <v>841</v>
      </c>
      <c r="BT36" s="143" t="s">
        <v>1265</v>
      </c>
      <c r="BU36" s="143" t="s">
        <v>1266</v>
      </c>
      <c r="BV36" s="143" t="s">
        <v>842</v>
      </c>
      <c r="BW36" s="143" t="s">
        <v>1264</v>
      </c>
      <c r="BX36" s="143" t="s">
        <v>1071</v>
      </c>
      <c r="BY36" s="143" t="s">
        <v>843</v>
      </c>
      <c r="BZ36" s="143" t="s">
        <v>845</v>
      </c>
      <c r="CA36" s="143" t="s">
        <v>846</v>
      </c>
      <c r="CB36" s="143" t="s">
        <v>847</v>
      </c>
      <c r="CC36" s="143" t="s">
        <v>848</v>
      </c>
      <c r="CD36" s="143" t="s">
        <v>1450</v>
      </c>
      <c r="CE36" s="143" t="s">
        <v>849</v>
      </c>
      <c r="CF36" s="143" t="s">
        <v>1494</v>
      </c>
      <c r="CH36" s="143" t="s">
        <v>1162</v>
      </c>
      <c r="CI36" s="143" t="s">
        <v>334</v>
      </c>
      <c r="CJ36" s="143" t="s">
        <v>145</v>
      </c>
      <c r="CK36" s="143" t="s">
        <v>150</v>
      </c>
      <c r="CL36" s="143" t="s">
        <v>153</v>
      </c>
      <c r="CM36" s="143" t="s">
        <v>86</v>
      </c>
      <c r="CN36" s="143" t="s">
        <v>197</v>
      </c>
      <c r="CO36" s="143" t="s">
        <v>210</v>
      </c>
      <c r="CP36" s="143" t="s">
        <v>210</v>
      </c>
      <c r="CQ36" s="143" t="s">
        <v>210</v>
      </c>
      <c r="CR36" s="143" t="s">
        <v>210</v>
      </c>
      <c r="CS36" s="143" t="s">
        <v>210</v>
      </c>
      <c r="CT36" s="143" t="s">
        <v>210</v>
      </c>
      <c r="CU36" s="143" t="s">
        <v>210</v>
      </c>
      <c r="CV36" s="143" t="s">
        <v>210</v>
      </c>
      <c r="CW36" s="143" t="s">
        <v>210</v>
      </c>
      <c r="CY36" s="143" t="s">
        <v>210</v>
      </c>
      <c r="CZ36" s="143" t="s">
        <v>210</v>
      </c>
      <c r="DA36" s="143" t="s">
        <v>210</v>
      </c>
      <c r="DB36" s="143" t="s">
        <v>210</v>
      </c>
      <c r="DD36" s="143" t="s">
        <v>300</v>
      </c>
      <c r="DE36" s="143" t="s">
        <v>261</v>
      </c>
      <c r="DF36" s="143" t="s">
        <v>293</v>
      </c>
      <c r="DG36" s="143" t="s">
        <v>342</v>
      </c>
      <c r="DH36" s="143" t="s">
        <v>210</v>
      </c>
      <c r="DI36" s="143" t="s">
        <v>272</v>
      </c>
      <c r="DJ36" s="143" t="s">
        <v>278</v>
      </c>
      <c r="DK36" s="143" t="s">
        <v>210</v>
      </c>
      <c r="DL36" s="143" t="s">
        <v>300</v>
      </c>
      <c r="DN36" s="143" t="s">
        <v>234</v>
      </c>
      <c r="DO36" s="143" t="s">
        <v>222</v>
      </c>
      <c r="DP36" s="143" t="s">
        <v>222</v>
      </c>
      <c r="DQ36" s="143" t="s">
        <v>222</v>
      </c>
      <c r="DR36" s="143" t="s">
        <v>234</v>
      </c>
      <c r="DS36" s="143" t="s">
        <v>243</v>
      </c>
      <c r="DT36" s="143" t="s">
        <v>247</v>
      </c>
      <c r="DU36" s="143" t="s">
        <v>216</v>
      </c>
      <c r="DV36" s="143" t="s">
        <v>216</v>
      </c>
      <c r="DW36" s="143" t="s">
        <v>216</v>
      </c>
      <c r="DX36" s="143" t="s">
        <v>216</v>
      </c>
      <c r="DY36" s="143" t="s">
        <v>222</v>
      </c>
      <c r="EA36" s="143" t="s">
        <v>1167</v>
      </c>
      <c r="EB36" s="143" t="s">
        <v>1168</v>
      </c>
      <c r="EC36" s="143" t="s">
        <v>86</v>
      </c>
      <c r="ED36" s="143" t="s">
        <v>86</v>
      </c>
      <c r="EE36" s="143" t="s">
        <v>86</v>
      </c>
      <c r="EF36" s="143" t="s">
        <v>86</v>
      </c>
      <c r="EG36" s="143" t="s">
        <v>86</v>
      </c>
      <c r="EH36" s="143" t="s">
        <v>86</v>
      </c>
      <c r="EI36" s="143" t="s">
        <v>86</v>
      </c>
      <c r="EJ36" s="143" t="s">
        <v>86</v>
      </c>
      <c r="EK36" s="143" t="s">
        <v>86</v>
      </c>
      <c r="EL36" s="143" t="s">
        <v>86</v>
      </c>
      <c r="EM36" s="143" t="s">
        <v>86</v>
      </c>
      <c r="EN36" s="143" t="s">
        <v>86</v>
      </c>
      <c r="EO36" s="143" t="s">
        <v>1169</v>
      </c>
      <c r="EP36" s="143" t="s">
        <v>86</v>
      </c>
      <c r="EQ36" s="143" t="s">
        <v>86</v>
      </c>
      <c r="ES36" s="143" t="s">
        <v>210</v>
      </c>
      <c r="ET36" s="143" t="s">
        <v>210</v>
      </c>
      <c r="EU36" s="143" t="s">
        <v>210</v>
      </c>
      <c r="EW36" s="143" t="s">
        <v>355</v>
      </c>
      <c r="EX36" s="143" t="s">
        <v>210</v>
      </c>
      <c r="EY36" s="143" t="s">
        <v>1197</v>
      </c>
      <c r="FA36" s="143" t="s">
        <v>86</v>
      </c>
      <c r="FC36" s="143" t="s">
        <v>339</v>
      </c>
      <c r="FD36" s="143" t="s">
        <v>338</v>
      </c>
      <c r="FE36" s="143" t="s">
        <v>341</v>
      </c>
      <c r="FF36" s="143" t="s">
        <v>340</v>
      </c>
      <c r="FG36" s="143" t="s">
        <v>210</v>
      </c>
      <c r="FH36" s="143" t="s">
        <v>210</v>
      </c>
      <c r="FI36" s="143" t="s">
        <v>337</v>
      </c>
      <c r="FJ36" s="143" t="s">
        <v>210</v>
      </c>
      <c r="FK36" s="143" t="s">
        <v>210</v>
      </c>
    </row>
    <row r="37" spans="1:174" s="20" customFormat="1" ht="15" customHeight="1" outlineLevel="1" x14ac:dyDescent="0.25">
      <c r="A37" s="269"/>
      <c r="B37" s="17" t="s">
        <v>34</v>
      </c>
      <c r="C37" s="20" t="s">
        <v>829</v>
      </c>
      <c r="D37" s="20" t="s">
        <v>830</v>
      </c>
      <c r="E37" s="20" t="s">
        <v>831</v>
      </c>
      <c r="F37" s="20" t="s">
        <v>832</v>
      </c>
      <c r="J37" s="20" t="s">
        <v>185</v>
      </c>
      <c r="L37" s="20" t="s">
        <v>187</v>
      </c>
      <c r="O37" s="20" t="s">
        <v>926</v>
      </c>
      <c r="P37" s="20" t="s">
        <v>913</v>
      </c>
      <c r="Q37" s="20" t="s">
        <v>920</v>
      </c>
      <c r="R37" s="20" t="s">
        <v>908</v>
      </c>
      <c r="S37" s="20" t="s">
        <v>935</v>
      </c>
      <c r="T37" s="20" t="s">
        <v>851</v>
      </c>
      <c r="U37" s="20" t="s">
        <v>852</v>
      </c>
      <c r="V37" s="20" t="s">
        <v>853</v>
      </c>
      <c r="W37" s="20" t="s">
        <v>854</v>
      </c>
      <c r="X37" s="20" t="s">
        <v>855</v>
      </c>
      <c r="Y37" s="20" t="s">
        <v>856</v>
      </c>
      <c r="Z37" s="20" t="s">
        <v>857</v>
      </c>
      <c r="AA37" s="20" t="s">
        <v>858</v>
      </c>
      <c r="AB37" s="20" t="s">
        <v>859</v>
      </c>
      <c r="AC37" s="20" t="s">
        <v>860</v>
      </c>
      <c r="AD37" s="20" t="s">
        <v>861</v>
      </c>
      <c r="AE37" s="20" t="s">
        <v>862</v>
      </c>
      <c r="AF37" s="20" t="s">
        <v>863</v>
      </c>
      <c r="AG37" s="20" t="s">
        <v>864</v>
      </c>
      <c r="AH37" s="20" t="s">
        <v>865</v>
      </c>
      <c r="AI37" s="20" t="s">
        <v>866</v>
      </c>
      <c r="AJ37" s="20" t="s">
        <v>867</v>
      </c>
      <c r="AK37" s="20" t="s">
        <v>868</v>
      </c>
      <c r="AL37" s="20" t="s">
        <v>869</v>
      </c>
      <c r="AM37" s="20" t="s">
        <v>1382</v>
      </c>
      <c r="AN37" s="20" t="s">
        <v>1390</v>
      </c>
      <c r="AO37" s="20" t="s">
        <v>870</v>
      </c>
      <c r="AP37" s="20" t="s">
        <v>871</v>
      </c>
      <c r="AQ37" s="20" t="s">
        <v>872</v>
      </c>
      <c r="AR37" s="20" t="s">
        <v>873</v>
      </c>
      <c r="AS37" s="20" t="s">
        <v>874</v>
      </c>
      <c r="AT37" s="20" t="s">
        <v>875</v>
      </c>
      <c r="AU37" s="20" t="s">
        <v>876</v>
      </c>
      <c r="AV37" s="20" t="s">
        <v>877</v>
      </c>
      <c r="AW37" s="20" t="s">
        <v>878</v>
      </c>
      <c r="AX37" s="20" t="s">
        <v>879</v>
      </c>
      <c r="AZ37" s="20" t="s">
        <v>131</v>
      </c>
      <c r="BA37" s="20" t="s">
        <v>69</v>
      </c>
      <c r="BB37" s="20" t="s">
        <v>829</v>
      </c>
      <c r="BC37" s="20" t="s">
        <v>830</v>
      </c>
      <c r="BD37" s="20" t="s">
        <v>831</v>
      </c>
      <c r="BE37" s="20" t="s">
        <v>1405</v>
      </c>
      <c r="BF37" s="20" t="s">
        <v>1004</v>
      </c>
      <c r="BG37" s="20" t="s">
        <v>1118</v>
      </c>
      <c r="BH37" s="20" t="s">
        <v>1114</v>
      </c>
      <c r="BI37" s="20" t="s">
        <v>1017</v>
      </c>
      <c r="BJ37" s="20" t="s">
        <v>1127</v>
      </c>
      <c r="BK37" s="20" t="s">
        <v>831</v>
      </c>
      <c r="BL37" s="20" t="s">
        <v>1051</v>
      </c>
      <c r="BM37" s="20" t="s">
        <v>1052</v>
      </c>
      <c r="BN37" s="20" t="s">
        <v>1053</v>
      </c>
      <c r="BO37" s="20" t="s">
        <v>1267</v>
      </c>
      <c r="BP37" s="20" t="s">
        <v>1268</v>
      </c>
      <c r="BQ37" s="20" t="s">
        <v>1269</v>
      </c>
      <c r="BR37" s="20" t="s">
        <v>1270</v>
      </c>
      <c r="BS37" s="20" t="s">
        <v>1271</v>
      </c>
      <c r="BT37" s="20" t="s">
        <v>1272</v>
      </c>
      <c r="BU37" s="20" t="s">
        <v>1273</v>
      </c>
      <c r="BV37" s="20" t="s">
        <v>1274</v>
      </c>
      <c r="BW37" s="20" t="s">
        <v>1496</v>
      </c>
      <c r="BX37" s="20" t="s">
        <v>1072</v>
      </c>
      <c r="BY37" s="20" t="s">
        <v>1073</v>
      </c>
      <c r="BZ37" s="20" t="s">
        <v>1084</v>
      </c>
      <c r="CA37" s="20" t="s">
        <v>1143</v>
      </c>
      <c r="CB37" s="20" t="s">
        <v>1100</v>
      </c>
      <c r="CC37" s="20" t="s">
        <v>1101</v>
      </c>
      <c r="CD37" s="20" t="s">
        <v>1451</v>
      </c>
      <c r="CE37" s="20" t="s">
        <v>832</v>
      </c>
      <c r="CF37" s="20" t="s">
        <v>1495</v>
      </c>
      <c r="CH37" s="20" t="s">
        <v>343</v>
      </c>
      <c r="CI37" s="20" t="s">
        <v>829</v>
      </c>
      <c r="CJ37" s="20" t="s">
        <v>830</v>
      </c>
      <c r="CK37" s="20" t="s">
        <v>147</v>
      </c>
      <c r="CL37" s="20" t="s">
        <v>154</v>
      </c>
      <c r="CM37" s="20" t="s">
        <v>86</v>
      </c>
      <c r="CN37" s="20" t="s">
        <v>198</v>
      </c>
      <c r="CO37" s="20" t="s">
        <v>855</v>
      </c>
      <c r="CP37" s="20" t="s">
        <v>850</v>
      </c>
      <c r="CQ37" s="20" t="s">
        <v>851</v>
      </c>
      <c r="CR37" s="20" t="s">
        <v>829</v>
      </c>
      <c r="CS37" s="20" t="s">
        <v>830</v>
      </c>
      <c r="CT37" s="20" t="s">
        <v>831</v>
      </c>
      <c r="CU37" s="20" t="s">
        <v>832</v>
      </c>
      <c r="CV37" s="20" t="s">
        <v>855</v>
      </c>
      <c r="CW37" s="20" t="s">
        <v>850</v>
      </c>
      <c r="CY37" s="20" t="s">
        <v>851</v>
      </c>
      <c r="CZ37" s="20" t="s">
        <v>829</v>
      </c>
      <c r="DA37" s="20" t="s">
        <v>830</v>
      </c>
      <c r="DB37" s="20" t="s">
        <v>831</v>
      </c>
      <c r="DD37" s="20" t="s">
        <v>301</v>
      </c>
      <c r="DE37" s="20" t="s">
        <v>262</v>
      </c>
      <c r="DF37" s="20" t="s">
        <v>294</v>
      </c>
      <c r="DG37" s="20" t="s">
        <v>347</v>
      </c>
      <c r="DH37" s="20" t="s">
        <v>850</v>
      </c>
      <c r="DI37" s="20" t="s">
        <v>273</v>
      </c>
      <c r="DJ37" s="20" t="s">
        <v>279</v>
      </c>
      <c r="DK37" s="20" t="s">
        <v>850</v>
      </c>
      <c r="DL37" s="20" t="s">
        <v>850</v>
      </c>
      <c r="DN37" s="20" t="s">
        <v>86</v>
      </c>
      <c r="DO37" s="20" t="s">
        <v>86</v>
      </c>
      <c r="DP37" s="20" t="s">
        <v>86</v>
      </c>
      <c r="DQ37" s="20" t="s">
        <v>86</v>
      </c>
      <c r="DR37" s="20" t="s">
        <v>86</v>
      </c>
      <c r="DS37" s="20" t="s">
        <v>86</v>
      </c>
      <c r="DT37" s="20" t="s">
        <v>86</v>
      </c>
      <c r="DU37" s="20" t="s">
        <v>86</v>
      </c>
      <c r="DV37" s="20" t="s">
        <v>86</v>
      </c>
      <c r="DW37" s="20" t="s">
        <v>86</v>
      </c>
      <c r="DX37" s="20" t="s">
        <v>86</v>
      </c>
      <c r="DY37" s="20" t="s">
        <v>86</v>
      </c>
      <c r="EA37" s="20" t="s">
        <v>86</v>
      </c>
      <c r="EB37" s="20" t="s">
        <v>86</v>
      </c>
      <c r="EC37" s="20" t="s">
        <v>86</v>
      </c>
      <c r="ED37" s="20" t="s">
        <v>86</v>
      </c>
      <c r="EE37" s="20" t="s">
        <v>86</v>
      </c>
      <c r="EF37" s="20" t="s">
        <v>86</v>
      </c>
      <c r="EG37" s="20" t="s">
        <v>86</v>
      </c>
      <c r="EH37" s="20" t="s">
        <v>86</v>
      </c>
      <c r="EI37" s="20" t="s">
        <v>86</v>
      </c>
      <c r="EJ37" s="20" t="s">
        <v>86</v>
      </c>
      <c r="EK37" s="20" t="s">
        <v>86</v>
      </c>
      <c r="EL37" s="20" t="s">
        <v>86</v>
      </c>
      <c r="EM37" s="20" t="s">
        <v>86</v>
      </c>
      <c r="EN37" s="20" t="s">
        <v>86</v>
      </c>
      <c r="EO37" s="20" t="s">
        <v>86</v>
      </c>
      <c r="EP37" s="20" t="s">
        <v>86</v>
      </c>
      <c r="EQ37" s="20" t="s">
        <v>86</v>
      </c>
      <c r="ES37" s="20" t="s">
        <v>851</v>
      </c>
      <c r="ET37" s="20" t="s">
        <v>829</v>
      </c>
      <c r="EU37" s="20" t="s">
        <v>830</v>
      </c>
      <c r="EW37" s="20" t="s">
        <v>356</v>
      </c>
      <c r="EX37" s="20" t="s">
        <v>86</v>
      </c>
      <c r="EY37" s="20" t="s">
        <v>86</v>
      </c>
      <c r="FA37" s="20" t="s">
        <v>86</v>
      </c>
      <c r="FC37" s="20" t="s">
        <v>86</v>
      </c>
      <c r="FD37" s="20" t="s">
        <v>86</v>
      </c>
      <c r="FE37" s="20" t="s">
        <v>346</v>
      </c>
      <c r="FF37" s="20" t="s">
        <v>346</v>
      </c>
      <c r="FG37" s="20" t="s">
        <v>850</v>
      </c>
      <c r="FH37" s="20" t="s">
        <v>850</v>
      </c>
      <c r="FI37" s="20" t="s">
        <v>86</v>
      </c>
      <c r="FJ37" s="20" t="s">
        <v>850</v>
      </c>
      <c r="FK37" s="20" t="s">
        <v>850</v>
      </c>
    </row>
    <row r="38" spans="1:174" s="20" customFormat="1" ht="15" customHeight="1" outlineLevel="1" x14ac:dyDescent="0.25">
      <c r="A38" s="269"/>
      <c r="B38" s="17" t="s">
        <v>35</v>
      </c>
      <c r="C38" s="20" t="s">
        <v>82</v>
      </c>
      <c r="D38" s="20" t="s">
        <v>82</v>
      </c>
      <c r="E38" s="20" t="s">
        <v>82</v>
      </c>
      <c r="F38" s="20" t="s">
        <v>82</v>
      </c>
      <c r="H38" s="20" t="s">
        <v>82</v>
      </c>
      <c r="I38" s="20" t="s">
        <v>82</v>
      </c>
      <c r="J38" s="20" t="s">
        <v>82</v>
      </c>
      <c r="K38" s="20" t="s">
        <v>82</v>
      </c>
      <c r="L38" s="20" t="s">
        <v>82</v>
      </c>
      <c r="M38" s="20" t="s">
        <v>82</v>
      </c>
      <c r="O38" s="20" t="s">
        <v>82</v>
      </c>
      <c r="P38" s="20" t="s">
        <v>82</v>
      </c>
      <c r="Q38" s="20" t="s">
        <v>82</v>
      </c>
      <c r="R38" s="20" t="s">
        <v>82</v>
      </c>
      <c r="S38" s="20" t="s">
        <v>82</v>
      </c>
      <c r="T38" s="20" t="s">
        <v>82</v>
      </c>
      <c r="U38" s="20" t="s">
        <v>82</v>
      </c>
      <c r="V38" s="20" t="s">
        <v>82</v>
      </c>
      <c r="W38" s="20" t="s">
        <v>82</v>
      </c>
      <c r="X38" s="20" t="s">
        <v>82</v>
      </c>
      <c r="Y38" s="20" t="s">
        <v>82</v>
      </c>
      <c r="Z38" s="20" t="s">
        <v>82</v>
      </c>
      <c r="AA38" s="20" t="s">
        <v>82</v>
      </c>
      <c r="AB38" s="20" t="s">
        <v>82</v>
      </c>
      <c r="AC38" s="20" t="s">
        <v>82</v>
      </c>
      <c r="AD38" s="20" t="s">
        <v>82</v>
      </c>
      <c r="AE38" s="20" t="s">
        <v>82</v>
      </c>
      <c r="AF38" s="20" t="s">
        <v>82</v>
      </c>
      <c r="AG38" s="20" t="s">
        <v>82</v>
      </c>
      <c r="AH38" s="20" t="s">
        <v>82</v>
      </c>
      <c r="AI38" s="20" t="s">
        <v>82</v>
      </c>
      <c r="AJ38" s="20" t="s">
        <v>82</v>
      </c>
      <c r="AK38" s="20" t="s">
        <v>82</v>
      </c>
      <c r="AL38" s="20" t="s">
        <v>82</v>
      </c>
      <c r="AM38" s="20" t="s">
        <v>82</v>
      </c>
      <c r="AN38" s="20" t="s">
        <v>82</v>
      </c>
      <c r="AO38" s="20" t="s">
        <v>82</v>
      </c>
      <c r="AP38" s="20" t="s">
        <v>82</v>
      </c>
      <c r="AQ38" s="20" t="s">
        <v>82</v>
      </c>
      <c r="AR38" s="20" t="s">
        <v>82</v>
      </c>
      <c r="AS38" s="20" t="s">
        <v>82</v>
      </c>
      <c r="AT38" s="20" t="s">
        <v>82</v>
      </c>
      <c r="AU38" s="20" t="s">
        <v>82</v>
      </c>
      <c r="AV38" s="20" t="s">
        <v>82</v>
      </c>
      <c r="AW38" s="20" t="s">
        <v>82</v>
      </c>
      <c r="AX38" s="20" t="s">
        <v>82</v>
      </c>
      <c r="AZ38" s="20" t="s">
        <v>82</v>
      </c>
      <c r="BA38" s="20" t="s">
        <v>82</v>
      </c>
      <c r="BB38" s="20" t="s">
        <v>82</v>
      </c>
      <c r="BC38" s="20" t="s">
        <v>82</v>
      </c>
      <c r="BD38" s="20" t="s">
        <v>82</v>
      </c>
      <c r="BE38" s="20" t="s">
        <v>898</v>
      </c>
      <c r="BF38" s="20" t="s">
        <v>1005</v>
      </c>
      <c r="BG38" s="20" t="s">
        <v>898</v>
      </c>
      <c r="BH38" s="20" t="s">
        <v>898</v>
      </c>
      <c r="BI38" s="20" t="s">
        <v>1018</v>
      </c>
      <c r="BJ38" s="20" t="s">
        <v>898</v>
      </c>
      <c r="BK38" s="20" t="s">
        <v>898</v>
      </c>
      <c r="BL38" s="20" t="s">
        <v>1054</v>
      </c>
      <c r="BM38" s="20" t="s">
        <v>1055</v>
      </c>
      <c r="BN38" s="20" t="s">
        <v>1056</v>
      </c>
      <c r="BO38" s="20" t="s">
        <v>898</v>
      </c>
      <c r="BP38" s="20" t="s">
        <v>898</v>
      </c>
      <c r="BQ38" s="20" t="s">
        <v>898</v>
      </c>
      <c r="BR38" s="20" t="s">
        <v>898</v>
      </c>
      <c r="BS38" s="20" t="s">
        <v>898</v>
      </c>
      <c r="BT38" s="20" t="s">
        <v>898</v>
      </c>
      <c r="BU38" s="20" t="s">
        <v>898</v>
      </c>
      <c r="BV38" s="20" t="s">
        <v>898</v>
      </c>
      <c r="BW38" s="20" t="s">
        <v>898</v>
      </c>
      <c r="BX38" s="20" t="s">
        <v>1005</v>
      </c>
      <c r="BY38" s="20" t="s">
        <v>1074</v>
      </c>
      <c r="BZ38" s="20" t="s">
        <v>1085</v>
      </c>
      <c r="CA38" s="20" t="s">
        <v>898</v>
      </c>
      <c r="CB38" s="20" t="s">
        <v>1102</v>
      </c>
      <c r="CC38" s="20" t="s">
        <v>1103</v>
      </c>
      <c r="CD38" s="20" t="s">
        <v>898</v>
      </c>
      <c r="CE38" s="20" t="s">
        <v>898</v>
      </c>
      <c r="CF38" s="20" t="s">
        <v>898</v>
      </c>
      <c r="CH38" s="20" t="s">
        <v>82</v>
      </c>
      <c r="CI38" s="20" t="s">
        <v>82</v>
      </c>
      <c r="CJ38" s="20" t="s">
        <v>82</v>
      </c>
      <c r="CK38" s="20" t="s">
        <v>82</v>
      </c>
      <c r="CL38" s="20" t="s">
        <v>82</v>
      </c>
      <c r="CM38" s="20" t="s">
        <v>86</v>
      </c>
      <c r="CN38" s="20" t="s">
        <v>82</v>
      </c>
      <c r="CO38" s="20" t="s">
        <v>86</v>
      </c>
      <c r="CP38" s="20" t="s">
        <v>86</v>
      </c>
      <c r="CQ38" s="20" t="s">
        <v>86</v>
      </c>
      <c r="CR38" s="20" t="s">
        <v>86</v>
      </c>
      <c r="CS38" s="20" t="s">
        <v>86</v>
      </c>
      <c r="CT38" s="20" t="s">
        <v>86</v>
      </c>
      <c r="CU38" s="20" t="s">
        <v>86</v>
      </c>
      <c r="CV38" s="20" t="s">
        <v>86</v>
      </c>
      <c r="CW38" s="20" t="s">
        <v>86</v>
      </c>
      <c r="CY38" s="20" t="s">
        <v>86</v>
      </c>
      <c r="CZ38" s="20" t="s">
        <v>86</v>
      </c>
      <c r="DA38" s="20" t="s">
        <v>86</v>
      </c>
      <c r="DB38" s="20" t="s">
        <v>86</v>
      </c>
      <c r="DD38" s="20" t="s">
        <v>86</v>
      </c>
      <c r="DE38" s="20" t="s">
        <v>86</v>
      </c>
      <c r="DF38" s="20" t="s">
        <v>86</v>
      </c>
      <c r="DG38" s="20" t="s">
        <v>86</v>
      </c>
      <c r="DH38" s="20" t="s">
        <v>86</v>
      </c>
      <c r="DI38" s="20" t="s">
        <v>86</v>
      </c>
      <c r="DJ38" s="20" t="s">
        <v>86</v>
      </c>
      <c r="DK38" s="20" t="s">
        <v>86</v>
      </c>
      <c r="DL38" s="20" t="s">
        <v>86</v>
      </c>
      <c r="DN38" s="20" t="s">
        <v>86</v>
      </c>
      <c r="DO38" s="20" t="s">
        <v>86</v>
      </c>
      <c r="DP38" s="20" t="s">
        <v>86</v>
      </c>
      <c r="DQ38" s="20" t="s">
        <v>86</v>
      </c>
      <c r="DR38" s="20" t="s">
        <v>86</v>
      </c>
      <c r="DS38" s="20" t="s">
        <v>86</v>
      </c>
      <c r="DT38" s="20" t="s">
        <v>86</v>
      </c>
      <c r="DU38" s="20" t="s">
        <v>86</v>
      </c>
      <c r="DV38" s="20" t="s">
        <v>86</v>
      </c>
      <c r="DW38" s="20" t="s">
        <v>86</v>
      </c>
      <c r="DX38" s="20" t="s">
        <v>86</v>
      </c>
      <c r="DY38" s="20" t="s">
        <v>86</v>
      </c>
      <c r="EA38" s="20" t="s">
        <v>86</v>
      </c>
      <c r="EB38" s="20" t="s">
        <v>86</v>
      </c>
      <c r="EC38" s="20" t="s">
        <v>86</v>
      </c>
      <c r="ED38" s="20" t="s">
        <v>86</v>
      </c>
      <c r="EE38" s="20" t="s">
        <v>86</v>
      </c>
      <c r="EF38" s="20" t="s">
        <v>86</v>
      </c>
      <c r="EG38" s="20" t="s">
        <v>86</v>
      </c>
      <c r="EH38" s="20" t="s">
        <v>86</v>
      </c>
      <c r="EI38" s="20" t="s">
        <v>86</v>
      </c>
      <c r="EJ38" s="20" t="s">
        <v>86</v>
      </c>
      <c r="EK38" s="20" t="s">
        <v>86</v>
      </c>
      <c r="EL38" s="20" t="s">
        <v>86</v>
      </c>
      <c r="EM38" s="20" t="s">
        <v>86</v>
      </c>
      <c r="EN38" s="20" t="s">
        <v>86</v>
      </c>
      <c r="EO38" s="20" t="s">
        <v>86</v>
      </c>
      <c r="EP38" s="20" t="s">
        <v>86</v>
      </c>
      <c r="EQ38" s="20" t="s">
        <v>86</v>
      </c>
      <c r="ES38" s="20" t="s">
        <v>86</v>
      </c>
      <c r="ET38" s="20" t="s">
        <v>86</v>
      </c>
      <c r="EU38" s="20" t="s">
        <v>86</v>
      </c>
      <c r="EW38" s="20" t="s">
        <v>86</v>
      </c>
      <c r="EX38" s="20" t="s">
        <v>86</v>
      </c>
      <c r="EY38" s="20" t="s">
        <v>86</v>
      </c>
      <c r="FA38" s="20" t="s">
        <v>86</v>
      </c>
      <c r="FC38" s="20" t="s">
        <v>82</v>
      </c>
      <c r="FD38" s="20" t="s">
        <v>82</v>
      </c>
      <c r="FE38" s="20" t="s">
        <v>82</v>
      </c>
      <c r="FF38" s="20" t="s">
        <v>82</v>
      </c>
      <c r="FG38" s="20" t="s">
        <v>86</v>
      </c>
      <c r="FH38" s="20" t="s">
        <v>86</v>
      </c>
      <c r="FI38" s="20" t="s">
        <v>82</v>
      </c>
      <c r="FJ38" s="20" t="s">
        <v>86</v>
      </c>
      <c r="FK38" s="20" t="s">
        <v>86</v>
      </c>
    </row>
    <row r="39" spans="1:174" s="20" customFormat="1" ht="15" customHeight="1" outlineLevel="1" x14ac:dyDescent="0.25">
      <c r="A39" s="269"/>
      <c r="B39" s="17" t="s">
        <v>17</v>
      </c>
      <c r="C39" s="20" t="s">
        <v>71</v>
      </c>
      <c r="D39" s="20" t="s">
        <v>71</v>
      </c>
      <c r="E39" s="20" t="s">
        <v>71</v>
      </c>
      <c r="F39" s="20" t="s">
        <v>71</v>
      </c>
      <c r="H39" s="20" t="s">
        <v>71</v>
      </c>
      <c r="I39" s="20" t="s">
        <v>71</v>
      </c>
      <c r="J39" s="20" t="s">
        <v>71</v>
      </c>
      <c r="K39" s="20" t="s">
        <v>71</v>
      </c>
      <c r="L39" s="20" t="s">
        <v>71</v>
      </c>
      <c r="M39" s="20" t="s">
        <v>71</v>
      </c>
      <c r="O39" s="20" t="s">
        <v>71</v>
      </c>
      <c r="P39" s="20" t="s">
        <v>71</v>
      </c>
      <c r="Q39" s="20" t="s">
        <v>71</v>
      </c>
      <c r="R39" s="20" t="s">
        <v>71</v>
      </c>
      <c r="S39" s="20" t="s">
        <v>71</v>
      </c>
      <c r="T39" s="20" t="s">
        <v>71</v>
      </c>
      <c r="U39" s="20" t="s">
        <v>71</v>
      </c>
      <c r="V39" s="20" t="s">
        <v>71</v>
      </c>
      <c r="W39" s="20" t="s">
        <v>71</v>
      </c>
      <c r="X39" s="20" t="s">
        <v>71</v>
      </c>
      <c r="Y39" s="20" t="s">
        <v>71</v>
      </c>
      <c r="Z39" s="20" t="s">
        <v>71</v>
      </c>
      <c r="AA39" s="20" t="s">
        <v>71</v>
      </c>
      <c r="AB39" s="20" t="s">
        <v>71</v>
      </c>
      <c r="AC39" s="20" t="s">
        <v>71</v>
      </c>
      <c r="AD39" s="20" t="s">
        <v>71</v>
      </c>
      <c r="AE39" s="20" t="s">
        <v>71</v>
      </c>
      <c r="AF39" s="20" t="s">
        <v>71</v>
      </c>
      <c r="AG39" s="20" t="s">
        <v>71</v>
      </c>
      <c r="AH39" s="20" t="s">
        <v>71</v>
      </c>
      <c r="AI39" s="20" t="s">
        <v>71</v>
      </c>
      <c r="AJ39" s="20" t="s">
        <v>71</v>
      </c>
      <c r="AK39" s="20" t="s">
        <v>71</v>
      </c>
      <c r="AL39" s="20" t="s">
        <v>71</v>
      </c>
      <c r="AM39" s="20" t="s">
        <v>71</v>
      </c>
      <c r="AN39" s="20" t="s">
        <v>71</v>
      </c>
      <c r="AO39" s="20" t="s">
        <v>71</v>
      </c>
      <c r="AP39" s="20" t="s">
        <v>71</v>
      </c>
      <c r="AQ39" s="20" t="s">
        <v>71</v>
      </c>
      <c r="AR39" s="20" t="s">
        <v>71</v>
      </c>
      <c r="AS39" s="20" t="s">
        <v>71</v>
      </c>
      <c r="AT39" s="20" t="s">
        <v>71</v>
      </c>
      <c r="AU39" s="20" t="s">
        <v>71</v>
      </c>
      <c r="AV39" s="20" t="s">
        <v>71</v>
      </c>
      <c r="AW39" s="20" t="s">
        <v>71</v>
      </c>
      <c r="AX39" s="20" t="s">
        <v>71</v>
      </c>
      <c r="AZ39" s="20" t="s">
        <v>71</v>
      </c>
      <c r="BA39" s="20" t="s">
        <v>71</v>
      </c>
      <c r="BB39" s="20" t="s">
        <v>71</v>
      </c>
      <c r="BC39" s="20" t="s">
        <v>71</v>
      </c>
      <c r="BD39" s="20" t="s">
        <v>71</v>
      </c>
      <c r="BE39" s="20" t="s">
        <v>899</v>
      </c>
      <c r="BF39" s="20" t="s">
        <v>899</v>
      </c>
      <c r="BG39" s="20" t="s">
        <v>899</v>
      </c>
      <c r="BH39" s="20" t="s">
        <v>899</v>
      </c>
      <c r="BI39" s="20" t="s">
        <v>899</v>
      </c>
      <c r="BJ39" s="20" t="s">
        <v>899</v>
      </c>
      <c r="BK39" s="20" t="s">
        <v>899</v>
      </c>
      <c r="BL39" s="20" t="s">
        <v>899</v>
      </c>
      <c r="BM39" s="20" t="s">
        <v>899</v>
      </c>
      <c r="BN39" s="20" t="s">
        <v>899</v>
      </c>
      <c r="BO39" s="20" t="s">
        <v>899</v>
      </c>
      <c r="BP39" s="20" t="s">
        <v>899</v>
      </c>
      <c r="BQ39" s="20" t="s">
        <v>899</v>
      </c>
      <c r="BR39" s="20" t="s">
        <v>899</v>
      </c>
      <c r="BS39" s="20" t="s">
        <v>899</v>
      </c>
      <c r="BT39" s="20" t="s">
        <v>899</v>
      </c>
      <c r="BU39" s="20" t="s">
        <v>899</v>
      </c>
      <c r="BV39" s="20" t="s">
        <v>899</v>
      </c>
      <c r="BW39" s="20" t="s">
        <v>899</v>
      </c>
      <c r="BX39" s="20" t="s">
        <v>899</v>
      </c>
      <c r="BY39" s="20" t="s">
        <v>899</v>
      </c>
      <c r="BZ39" s="20" t="s">
        <v>899</v>
      </c>
      <c r="CA39" s="20" t="s">
        <v>899</v>
      </c>
      <c r="CB39" s="20" t="s">
        <v>899</v>
      </c>
      <c r="CC39" s="20" t="s">
        <v>899</v>
      </c>
      <c r="CD39" s="20" t="s">
        <v>899</v>
      </c>
      <c r="CE39" s="20" t="s">
        <v>899</v>
      </c>
      <c r="CF39" s="20" t="s">
        <v>899</v>
      </c>
      <c r="CH39" s="20" t="s">
        <v>71</v>
      </c>
      <c r="CI39" s="20" t="s">
        <v>71</v>
      </c>
      <c r="CJ39" s="20" t="s">
        <v>71</v>
      </c>
      <c r="CK39" s="20" t="s">
        <v>71</v>
      </c>
      <c r="CL39" s="20" t="s">
        <v>71</v>
      </c>
      <c r="CM39" s="20" t="s">
        <v>86</v>
      </c>
      <c r="CN39" s="20" t="s">
        <v>71</v>
      </c>
      <c r="CO39" s="20" t="s">
        <v>86</v>
      </c>
      <c r="CP39" s="20" t="s">
        <v>86</v>
      </c>
      <c r="CQ39" s="20" t="s">
        <v>86</v>
      </c>
      <c r="CR39" s="20" t="s">
        <v>86</v>
      </c>
      <c r="CS39" s="20" t="s">
        <v>86</v>
      </c>
      <c r="CT39" s="20" t="s">
        <v>86</v>
      </c>
      <c r="CU39" s="20" t="s">
        <v>86</v>
      </c>
      <c r="CV39" s="20" t="s">
        <v>86</v>
      </c>
      <c r="CW39" s="20" t="s">
        <v>86</v>
      </c>
      <c r="CY39" s="20" t="s">
        <v>86</v>
      </c>
      <c r="CZ39" s="20" t="s">
        <v>86</v>
      </c>
      <c r="DA39" s="20" t="s">
        <v>86</v>
      </c>
      <c r="DB39" s="20" t="s">
        <v>86</v>
      </c>
      <c r="DD39" s="20" t="s">
        <v>86</v>
      </c>
      <c r="DE39" s="20" t="s">
        <v>86</v>
      </c>
      <c r="DF39" s="20" t="s">
        <v>86</v>
      </c>
      <c r="DG39" s="20" t="s">
        <v>86</v>
      </c>
      <c r="DH39" s="20" t="s">
        <v>86</v>
      </c>
      <c r="DI39" s="20" t="s">
        <v>86</v>
      </c>
      <c r="DJ39" s="20" t="s">
        <v>86</v>
      </c>
      <c r="DK39" s="20" t="s">
        <v>86</v>
      </c>
      <c r="DL39" s="20" t="s">
        <v>86</v>
      </c>
      <c r="DN39" s="20" t="s">
        <v>86</v>
      </c>
      <c r="DO39" s="20" t="s">
        <v>86</v>
      </c>
      <c r="DP39" s="20" t="s">
        <v>86</v>
      </c>
      <c r="DQ39" s="20" t="s">
        <v>86</v>
      </c>
      <c r="DR39" s="20" t="s">
        <v>86</v>
      </c>
      <c r="DS39" s="20" t="s">
        <v>86</v>
      </c>
      <c r="DT39" s="20" t="s">
        <v>86</v>
      </c>
      <c r="DU39" s="20" t="s">
        <v>86</v>
      </c>
      <c r="DV39" s="20" t="s">
        <v>86</v>
      </c>
      <c r="DW39" s="20" t="s">
        <v>86</v>
      </c>
      <c r="DX39" s="20" t="s">
        <v>86</v>
      </c>
      <c r="DY39" s="20" t="s">
        <v>86</v>
      </c>
      <c r="EA39" s="20" t="s">
        <v>86</v>
      </c>
      <c r="EB39" s="20" t="s">
        <v>86</v>
      </c>
      <c r="EC39" s="20" t="s">
        <v>86</v>
      </c>
      <c r="ED39" s="20" t="s">
        <v>86</v>
      </c>
      <c r="EE39" s="20" t="s">
        <v>86</v>
      </c>
      <c r="EF39" s="20" t="s">
        <v>86</v>
      </c>
      <c r="EG39" s="20" t="s">
        <v>86</v>
      </c>
      <c r="EH39" s="20" t="s">
        <v>86</v>
      </c>
      <c r="EI39" s="20" t="s">
        <v>86</v>
      </c>
      <c r="EJ39" s="20" t="s">
        <v>86</v>
      </c>
      <c r="EK39" s="20" t="s">
        <v>86</v>
      </c>
      <c r="EL39" s="20" t="s">
        <v>86</v>
      </c>
      <c r="EM39" s="20" t="s">
        <v>86</v>
      </c>
      <c r="EN39" s="20" t="s">
        <v>86</v>
      </c>
      <c r="EO39" s="20" t="s">
        <v>86</v>
      </c>
      <c r="EP39" s="20" t="s">
        <v>86</v>
      </c>
      <c r="EQ39" s="20" t="s">
        <v>86</v>
      </c>
      <c r="ES39" s="20" t="s">
        <v>86</v>
      </c>
      <c r="ET39" s="20" t="s">
        <v>86</v>
      </c>
      <c r="EU39" s="20" t="s">
        <v>86</v>
      </c>
      <c r="EW39" s="20" t="s">
        <v>86</v>
      </c>
      <c r="EX39" s="20" t="s">
        <v>86</v>
      </c>
      <c r="EY39" s="20" t="s">
        <v>86</v>
      </c>
      <c r="FA39" s="20" t="s">
        <v>86</v>
      </c>
      <c r="FC39" s="20" t="s">
        <v>71</v>
      </c>
      <c r="FD39" s="20" t="s">
        <v>71</v>
      </c>
      <c r="FE39" s="20" t="s">
        <v>71</v>
      </c>
      <c r="FF39" s="20" t="s">
        <v>71</v>
      </c>
      <c r="FG39" s="20" t="s">
        <v>86</v>
      </c>
      <c r="FH39" s="20" t="s">
        <v>86</v>
      </c>
      <c r="FI39" s="20" t="s">
        <v>71</v>
      </c>
      <c r="FJ39" s="20" t="s">
        <v>86</v>
      </c>
      <c r="FK39" s="20" t="s">
        <v>86</v>
      </c>
    </row>
    <row r="40" spans="1:174" s="20" customFormat="1" ht="15" customHeight="1" outlineLevel="1" x14ac:dyDescent="0.25">
      <c r="A40" s="269" t="s">
        <v>78</v>
      </c>
      <c r="B40" s="17" t="s">
        <v>31</v>
      </c>
      <c r="C40" s="20" t="s">
        <v>86</v>
      </c>
      <c r="D40" s="20" t="s">
        <v>86</v>
      </c>
      <c r="E40" s="20" t="s">
        <v>86</v>
      </c>
      <c r="F40" s="20" t="s">
        <v>86</v>
      </c>
      <c r="H40" s="20" t="s">
        <v>83</v>
      </c>
      <c r="I40" s="20" t="s">
        <v>83</v>
      </c>
      <c r="J40" s="20" t="s">
        <v>83</v>
      </c>
      <c r="K40" s="20" t="s">
        <v>83</v>
      </c>
      <c r="L40" s="20" t="s">
        <v>83</v>
      </c>
      <c r="M40" s="20" t="s">
        <v>83</v>
      </c>
      <c r="O40" s="20" t="s">
        <v>83</v>
      </c>
      <c r="P40" s="20" t="s">
        <v>83</v>
      </c>
      <c r="Q40" s="20" t="s">
        <v>83</v>
      </c>
      <c r="R40" s="20" t="s">
        <v>83</v>
      </c>
      <c r="S40" s="20" t="s">
        <v>83</v>
      </c>
      <c r="T40" s="20" t="s">
        <v>83</v>
      </c>
      <c r="U40" s="20" t="s">
        <v>83</v>
      </c>
      <c r="V40" s="20" t="s">
        <v>83</v>
      </c>
      <c r="W40" s="20" t="s">
        <v>83</v>
      </c>
      <c r="X40" s="20" t="s">
        <v>83</v>
      </c>
      <c r="Y40" s="20" t="s">
        <v>83</v>
      </c>
      <c r="Z40" s="20" t="s">
        <v>83</v>
      </c>
      <c r="AA40" s="20" t="s">
        <v>83</v>
      </c>
      <c r="AB40" s="20" t="s">
        <v>83</v>
      </c>
      <c r="AC40" s="20" t="s">
        <v>83</v>
      </c>
      <c r="AD40" s="20" t="s">
        <v>83</v>
      </c>
      <c r="AE40" s="20" t="s">
        <v>83</v>
      </c>
      <c r="AF40" s="20" t="s">
        <v>83</v>
      </c>
      <c r="AG40" s="20" t="s">
        <v>83</v>
      </c>
      <c r="AH40" s="20" t="s">
        <v>83</v>
      </c>
      <c r="AI40" s="20" t="s">
        <v>83</v>
      </c>
      <c r="AJ40" s="20" t="s">
        <v>83</v>
      </c>
      <c r="AK40" s="20" t="s">
        <v>83</v>
      </c>
      <c r="AL40" s="20" t="s">
        <v>83</v>
      </c>
      <c r="AM40" s="20" t="s">
        <v>86</v>
      </c>
      <c r="AN40" s="20" t="s">
        <v>86</v>
      </c>
      <c r="AO40" s="20" t="s">
        <v>83</v>
      </c>
      <c r="AP40" s="20" t="s">
        <v>83</v>
      </c>
      <c r="AQ40" s="20" t="s">
        <v>83</v>
      </c>
      <c r="AR40" s="20" t="s">
        <v>83</v>
      </c>
      <c r="AS40" s="20" t="s">
        <v>83</v>
      </c>
      <c r="AT40" s="20" t="s">
        <v>83</v>
      </c>
      <c r="AU40" s="20" t="s">
        <v>83</v>
      </c>
      <c r="AV40" s="20" t="s">
        <v>83</v>
      </c>
      <c r="AW40" s="20" t="s">
        <v>83</v>
      </c>
      <c r="AX40" s="20" t="s">
        <v>83</v>
      </c>
      <c r="AZ40" s="20" t="s">
        <v>83</v>
      </c>
      <c r="BA40" s="20" t="s">
        <v>83</v>
      </c>
      <c r="BB40" s="20" t="s">
        <v>83</v>
      </c>
      <c r="BC40" s="20" t="s">
        <v>83</v>
      </c>
      <c r="BD40" s="20" t="s">
        <v>83</v>
      </c>
      <c r="BE40" s="20" t="s">
        <v>83</v>
      </c>
      <c r="BF40" s="20" t="s">
        <v>86</v>
      </c>
      <c r="BG40" s="20" t="s">
        <v>86</v>
      </c>
      <c r="BH40" s="20" t="s">
        <v>86</v>
      </c>
      <c r="BI40" s="20" t="s">
        <v>86</v>
      </c>
      <c r="BJ40" s="20" t="s">
        <v>86</v>
      </c>
      <c r="BK40" s="20" t="s">
        <v>86</v>
      </c>
      <c r="BL40" s="20" t="s">
        <v>86</v>
      </c>
      <c r="BM40" s="20" t="s">
        <v>86</v>
      </c>
      <c r="BN40" s="20" t="s">
        <v>86</v>
      </c>
      <c r="BO40" s="20" t="s">
        <v>86</v>
      </c>
      <c r="BP40" s="20" t="s">
        <v>86</v>
      </c>
      <c r="BQ40" s="20" t="s">
        <v>86</v>
      </c>
      <c r="BR40" s="20" t="s">
        <v>86</v>
      </c>
      <c r="BS40" s="20" t="s">
        <v>86</v>
      </c>
      <c r="BT40" s="20" t="s">
        <v>86</v>
      </c>
      <c r="BU40" s="20" t="s">
        <v>86</v>
      </c>
      <c r="BV40" s="20" t="s">
        <v>86</v>
      </c>
      <c r="BW40" s="20" t="s">
        <v>86</v>
      </c>
      <c r="BX40" s="20" t="s">
        <v>86</v>
      </c>
      <c r="BY40" s="20" t="s">
        <v>86</v>
      </c>
      <c r="BZ40" s="20" t="s">
        <v>86</v>
      </c>
      <c r="CA40" s="20" t="s">
        <v>86</v>
      </c>
      <c r="CB40" s="20" t="s">
        <v>86</v>
      </c>
      <c r="CC40" s="20" t="s">
        <v>86</v>
      </c>
      <c r="CD40" s="20" t="s">
        <v>86</v>
      </c>
      <c r="CE40" s="20" t="s">
        <v>86</v>
      </c>
      <c r="CF40" s="20" t="s">
        <v>86</v>
      </c>
      <c r="CH40" s="20" t="s">
        <v>83</v>
      </c>
      <c r="CI40" s="20" t="s">
        <v>83</v>
      </c>
      <c r="CJ40" s="20" t="s">
        <v>83</v>
      </c>
      <c r="CK40" s="20" t="s">
        <v>83</v>
      </c>
      <c r="CL40" s="20" t="s">
        <v>83</v>
      </c>
      <c r="CM40" s="20" t="s">
        <v>86</v>
      </c>
      <c r="CN40" s="20" t="s">
        <v>83</v>
      </c>
      <c r="CO40" s="20" t="s">
        <v>86</v>
      </c>
      <c r="CP40" s="20" t="s">
        <v>86</v>
      </c>
      <c r="CQ40" s="20" t="s">
        <v>86</v>
      </c>
      <c r="CR40" s="20" t="s">
        <v>86</v>
      </c>
      <c r="CS40" s="20" t="s">
        <v>86</v>
      </c>
      <c r="CT40" s="20" t="s">
        <v>86</v>
      </c>
      <c r="CU40" s="20" t="s">
        <v>86</v>
      </c>
      <c r="CV40" s="20" t="s">
        <v>86</v>
      </c>
      <c r="CW40" s="20" t="s">
        <v>86</v>
      </c>
      <c r="CY40" s="20" t="s">
        <v>86</v>
      </c>
      <c r="CZ40" s="20" t="s">
        <v>86</v>
      </c>
      <c r="DA40" s="20" t="s">
        <v>86</v>
      </c>
      <c r="DB40" s="20" t="s">
        <v>86</v>
      </c>
      <c r="DD40" s="20" t="s">
        <v>86</v>
      </c>
      <c r="DE40" s="20" t="s">
        <v>86</v>
      </c>
      <c r="DF40" s="20" t="s">
        <v>86</v>
      </c>
      <c r="DG40" s="20" t="s">
        <v>86</v>
      </c>
      <c r="DH40" s="20" t="s">
        <v>86</v>
      </c>
      <c r="DI40" s="20" t="s">
        <v>142</v>
      </c>
      <c r="DJ40" s="20" t="s">
        <v>142</v>
      </c>
      <c r="DK40" s="20" t="s">
        <v>86</v>
      </c>
      <c r="DL40" s="20" t="s">
        <v>86</v>
      </c>
      <c r="DN40" s="20" t="s">
        <v>86</v>
      </c>
      <c r="DO40" s="20" t="s">
        <v>86</v>
      </c>
      <c r="DP40" s="20" t="s">
        <v>86</v>
      </c>
      <c r="DQ40" s="20" t="s">
        <v>86</v>
      </c>
      <c r="DR40" s="20" t="s">
        <v>86</v>
      </c>
      <c r="DS40" s="20" t="s">
        <v>86</v>
      </c>
      <c r="DT40" s="20" t="s">
        <v>86</v>
      </c>
      <c r="DU40" s="20" t="s">
        <v>86</v>
      </c>
      <c r="DV40" s="20" t="s">
        <v>86</v>
      </c>
      <c r="DW40" s="20" t="s">
        <v>86</v>
      </c>
      <c r="DX40" s="20" t="s">
        <v>86</v>
      </c>
      <c r="DY40" s="20" t="s">
        <v>86</v>
      </c>
      <c r="EA40" s="20" t="s">
        <v>86</v>
      </c>
      <c r="EB40" s="20" t="s">
        <v>86</v>
      </c>
      <c r="EC40" s="20" t="s">
        <v>86</v>
      </c>
      <c r="ED40" s="20" t="s">
        <v>86</v>
      </c>
      <c r="EE40" s="20" t="s">
        <v>86</v>
      </c>
      <c r="EF40" s="20" t="s">
        <v>86</v>
      </c>
      <c r="EG40" s="20" t="s">
        <v>86</v>
      </c>
      <c r="EH40" s="20" t="s">
        <v>86</v>
      </c>
      <c r="EI40" s="20" t="s">
        <v>86</v>
      </c>
      <c r="EJ40" s="20" t="s">
        <v>86</v>
      </c>
      <c r="EK40" s="20" t="s">
        <v>86</v>
      </c>
      <c r="EL40" s="20" t="s">
        <v>86</v>
      </c>
      <c r="EM40" s="20" t="s">
        <v>86</v>
      </c>
      <c r="EN40" s="20" t="s">
        <v>86</v>
      </c>
      <c r="EO40" s="20" t="s">
        <v>86</v>
      </c>
      <c r="EP40" s="20" t="s">
        <v>86</v>
      </c>
      <c r="EQ40" s="20" t="s">
        <v>86</v>
      </c>
      <c r="ES40" s="20" t="s">
        <v>86</v>
      </c>
      <c r="ET40" s="20" t="s">
        <v>86</v>
      </c>
      <c r="EU40" s="20" t="s">
        <v>86</v>
      </c>
      <c r="EW40" s="20" t="s">
        <v>358</v>
      </c>
      <c r="EX40" s="20" t="s">
        <v>86</v>
      </c>
      <c r="EY40" s="20" t="s">
        <v>86</v>
      </c>
      <c r="FA40" s="20" t="s">
        <v>86</v>
      </c>
      <c r="FC40" s="20" t="s">
        <v>83</v>
      </c>
      <c r="FD40" s="20" t="s">
        <v>83</v>
      </c>
      <c r="FE40" s="20" t="s">
        <v>83</v>
      </c>
      <c r="FF40" s="20" t="s">
        <v>83</v>
      </c>
      <c r="FG40" s="20" t="s">
        <v>86</v>
      </c>
      <c r="FH40" s="20" t="s">
        <v>86</v>
      </c>
      <c r="FI40" s="20" t="s">
        <v>83</v>
      </c>
      <c r="FJ40" s="20" t="s">
        <v>86</v>
      </c>
      <c r="FK40" s="20" t="s">
        <v>86</v>
      </c>
      <c r="FM40" s="20" t="s">
        <v>86</v>
      </c>
      <c r="FN40" s="20" t="s">
        <v>86</v>
      </c>
      <c r="FO40" s="20" t="s">
        <v>86</v>
      </c>
      <c r="FP40" s="20" t="s">
        <v>86</v>
      </c>
      <c r="FQ40" s="20" t="s">
        <v>86</v>
      </c>
    </row>
    <row r="41" spans="1:174" s="20" customFormat="1" ht="15" customHeight="1" outlineLevel="1" x14ac:dyDescent="0.25">
      <c r="A41" s="269"/>
      <c r="B41" s="17" t="s">
        <v>32</v>
      </c>
      <c r="C41" s="20" t="s">
        <v>86</v>
      </c>
      <c r="D41" s="20" t="s">
        <v>86</v>
      </c>
      <c r="E41" s="20" t="s">
        <v>86</v>
      </c>
      <c r="F41" s="20" t="s">
        <v>86</v>
      </c>
      <c r="H41" s="20" t="s">
        <v>68</v>
      </c>
      <c r="I41" s="20" t="s">
        <v>68</v>
      </c>
      <c r="J41" s="20" t="s">
        <v>68</v>
      </c>
      <c r="K41" s="20" t="s">
        <v>144</v>
      </c>
      <c r="L41" s="20" t="s">
        <v>68</v>
      </c>
      <c r="M41" s="20" t="s">
        <v>68</v>
      </c>
      <c r="O41" s="20" t="s">
        <v>144</v>
      </c>
      <c r="P41" s="20" t="s">
        <v>68</v>
      </c>
      <c r="Q41" s="20" t="s">
        <v>68</v>
      </c>
      <c r="R41" s="20" t="s">
        <v>68</v>
      </c>
      <c r="S41" s="20" t="s">
        <v>68</v>
      </c>
      <c r="T41" s="20" t="s">
        <v>68</v>
      </c>
      <c r="U41" s="20" t="s">
        <v>68</v>
      </c>
      <c r="V41" s="20" t="s">
        <v>68</v>
      </c>
      <c r="W41" s="20" t="s">
        <v>68</v>
      </c>
      <c r="X41" s="20" t="s">
        <v>68</v>
      </c>
      <c r="Y41" s="20" t="s">
        <v>68</v>
      </c>
      <c r="Z41" s="20" t="s">
        <v>68</v>
      </c>
      <c r="AA41" s="20" t="s">
        <v>68</v>
      </c>
      <c r="AB41" s="20" t="s">
        <v>68</v>
      </c>
      <c r="AC41" s="20" t="s">
        <v>68</v>
      </c>
      <c r="AD41" s="20" t="s">
        <v>68</v>
      </c>
      <c r="AE41" s="20" t="s">
        <v>68</v>
      </c>
      <c r="AF41" s="20" t="s">
        <v>68</v>
      </c>
      <c r="AG41" s="20" t="s">
        <v>68</v>
      </c>
      <c r="AH41" s="20" t="s">
        <v>68</v>
      </c>
      <c r="AI41" s="20" t="s">
        <v>68</v>
      </c>
      <c r="AJ41" s="20" t="s">
        <v>68</v>
      </c>
      <c r="AK41" s="20" t="s">
        <v>68</v>
      </c>
      <c r="AL41" s="20" t="s">
        <v>68</v>
      </c>
      <c r="AM41" s="20" t="s">
        <v>86</v>
      </c>
      <c r="AN41" s="20" t="s">
        <v>86</v>
      </c>
      <c r="AO41" s="20" t="s">
        <v>68</v>
      </c>
      <c r="AP41" s="20" t="s">
        <v>68</v>
      </c>
      <c r="AQ41" s="20" t="s">
        <v>68</v>
      </c>
      <c r="AR41" s="20" t="s">
        <v>68</v>
      </c>
      <c r="AS41" s="20" t="s">
        <v>68</v>
      </c>
      <c r="AT41" s="20" t="s">
        <v>68</v>
      </c>
      <c r="AU41" s="20" t="s">
        <v>68</v>
      </c>
      <c r="AV41" s="20" t="s">
        <v>68</v>
      </c>
      <c r="AW41" s="20" t="s">
        <v>68</v>
      </c>
      <c r="AX41" s="20" t="s">
        <v>68</v>
      </c>
      <c r="AZ41" s="20" t="s">
        <v>68</v>
      </c>
      <c r="BA41" s="20" t="s">
        <v>68</v>
      </c>
      <c r="BB41" s="20" t="s">
        <v>68</v>
      </c>
      <c r="BC41" s="20" t="s">
        <v>68</v>
      </c>
      <c r="BD41" s="20" t="s">
        <v>68</v>
      </c>
      <c r="BE41" s="20" t="s">
        <v>1406</v>
      </c>
      <c r="BF41" s="20" t="s">
        <v>86</v>
      </c>
      <c r="BG41" s="20" t="s">
        <v>86</v>
      </c>
      <c r="BH41" s="20" t="s">
        <v>86</v>
      </c>
      <c r="BI41" s="20" t="s">
        <v>86</v>
      </c>
      <c r="BJ41" s="20" t="s">
        <v>86</v>
      </c>
      <c r="BK41" s="20" t="s">
        <v>86</v>
      </c>
      <c r="BL41" s="20" t="s">
        <v>86</v>
      </c>
      <c r="BM41" s="20" t="s">
        <v>86</v>
      </c>
      <c r="BN41" s="20" t="s">
        <v>86</v>
      </c>
      <c r="BO41" s="20" t="s">
        <v>86</v>
      </c>
      <c r="BP41" s="20" t="s">
        <v>86</v>
      </c>
      <c r="BQ41" s="20" t="s">
        <v>86</v>
      </c>
      <c r="BR41" s="20" t="s">
        <v>86</v>
      </c>
      <c r="BS41" s="20" t="s">
        <v>86</v>
      </c>
      <c r="BT41" s="20" t="s">
        <v>86</v>
      </c>
      <c r="BU41" s="20" t="s">
        <v>86</v>
      </c>
      <c r="BV41" s="20" t="s">
        <v>86</v>
      </c>
      <c r="BW41" s="20" t="s">
        <v>86</v>
      </c>
      <c r="BX41" s="20" t="s">
        <v>86</v>
      </c>
      <c r="BY41" s="20" t="s">
        <v>86</v>
      </c>
      <c r="BZ41" s="20" t="s">
        <v>86</v>
      </c>
      <c r="CA41" s="20" t="s">
        <v>86</v>
      </c>
      <c r="CB41" s="20" t="s">
        <v>86</v>
      </c>
      <c r="CC41" s="20" t="s">
        <v>86</v>
      </c>
      <c r="CD41" s="20" t="s">
        <v>86</v>
      </c>
      <c r="CE41" s="20" t="s">
        <v>86</v>
      </c>
      <c r="CF41" s="20" t="s">
        <v>86</v>
      </c>
      <c r="CH41" s="20" t="s">
        <v>68</v>
      </c>
      <c r="CI41" s="20" t="s">
        <v>68</v>
      </c>
      <c r="CJ41" s="20" t="s">
        <v>144</v>
      </c>
      <c r="CK41" s="20" t="s">
        <v>144</v>
      </c>
      <c r="CL41" s="20" t="s">
        <v>144</v>
      </c>
      <c r="CM41" s="20" t="s">
        <v>86</v>
      </c>
      <c r="CN41" s="20" t="s">
        <v>144</v>
      </c>
      <c r="CO41" s="20" t="s">
        <v>86</v>
      </c>
      <c r="CP41" s="20" t="s">
        <v>86</v>
      </c>
      <c r="CQ41" s="20" t="s">
        <v>86</v>
      </c>
      <c r="CR41" s="20" t="s">
        <v>86</v>
      </c>
      <c r="CS41" s="20" t="s">
        <v>86</v>
      </c>
      <c r="CT41" s="20" t="s">
        <v>86</v>
      </c>
      <c r="CU41" s="20" t="s">
        <v>86</v>
      </c>
      <c r="CV41" s="20" t="s">
        <v>86</v>
      </c>
      <c r="CW41" s="20" t="s">
        <v>86</v>
      </c>
      <c r="CY41" s="20" t="s">
        <v>86</v>
      </c>
      <c r="CZ41" s="20" t="s">
        <v>86</v>
      </c>
      <c r="DA41" s="20" t="s">
        <v>86</v>
      </c>
      <c r="DB41" s="20" t="s">
        <v>86</v>
      </c>
      <c r="DD41" s="20" t="s">
        <v>86</v>
      </c>
      <c r="DE41" s="20" t="s">
        <v>86</v>
      </c>
      <c r="DF41" s="20" t="s">
        <v>86</v>
      </c>
      <c r="DG41" s="20" t="s">
        <v>86</v>
      </c>
      <c r="DH41" s="20" t="s">
        <v>86</v>
      </c>
      <c r="DI41" s="20" t="s">
        <v>68</v>
      </c>
      <c r="DJ41" s="20" t="s">
        <v>68</v>
      </c>
      <c r="DK41" s="20" t="s">
        <v>86</v>
      </c>
      <c r="DL41" s="20" t="s">
        <v>86</v>
      </c>
      <c r="DN41" s="20" t="s">
        <v>86</v>
      </c>
      <c r="DO41" s="20" t="s">
        <v>86</v>
      </c>
      <c r="DP41" s="20" t="s">
        <v>86</v>
      </c>
      <c r="DQ41" s="20" t="s">
        <v>86</v>
      </c>
      <c r="DR41" s="20" t="s">
        <v>86</v>
      </c>
      <c r="DS41" s="20" t="s">
        <v>86</v>
      </c>
      <c r="DT41" s="20" t="s">
        <v>86</v>
      </c>
      <c r="DU41" s="20" t="s">
        <v>86</v>
      </c>
      <c r="DV41" s="20" t="s">
        <v>86</v>
      </c>
      <c r="DW41" s="20" t="s">
        <v>86</v>
      </c>
      <c r="DX41" s="20" t="s">
        <v>86</v>
      </c>
      <c r="DY41" s="20" t="s">
        <v>86</v>
      </c>
      <c r="EA41" s="20" t="s">
        <v>86</v>
      </c>
      <c r="EB41" s="20" t="s">
        <v>86</v>
      </c>
      <c r="EC41" s="20" t="s">
        <v>86</v>
      </c>
      <c r="ED41" s="20" t="s">
        <v>86</v>
      </c>
      <c r="EE41" s="20" t="s">
        <v>86</v>
      </c>
      <c r="EF41" s="20" t="s">
        <v>86</v>
      </c>
      <c r="EG41" s="20" t="s">
        <v>86</v>
      </c>
      <c r="EH41" s="20" t="s">
        <v>86</v>
      </c>
      <c r="EI41" s="20" t="s">
        <v>86</v>
      </c>
      <c r="EJ41" s="20" t="s">
        <v>86</v>
      </c>
      <c r="EK41" s="20" t="s">
        <v>86</v>
      </c>
      <c r="EL41" s="20" t="s">
        <v>86</v>
      </c>
      <c r="EM41" s="20" t="s">
        <v>86</v>
      </c>
      <c r="EN41" s="20" t="s">
        <v>86</v>
      </c>
      <c r="EO41" s="20" t="s">
        <v>86</v>
      </c>
      <c r="EP41" s="20" t="s">
        <v>86</v>
      </c>
      <c r="EQ41" s="20" t="s">
        <v>86</v>
      </c>
      <c r="ES41" s="20" t="s">
        <v>86</v>
      </c>
      <c r="ET41" s="20" t="s">
        <v>86</v>
      </c>
      <c r="EU41" s="20" t="s">
        <v>86</v>
      </c>
      <c r="EW41" s="20" t="s">
        <v>144</v>
      </c>
      <c r="EX41" s="20" t="s">
        <v>86</v>
      </c>
      <c r="EY41" s="20" t="s">
        <v>86</v>
      </c>
      <c r="FA41" s="20" t="s">
        <v>86</v>
      </c>
      <c r="FC41" s="20" t="s">
        <v>68</v>
      </c>
      <c r="FD41" s="20" t="s">
        <v>68</v>
      </c>
      <c r="FE41" s="20" t="s">
        <v>68</v>
      </c>
      <c r="FF41" s="20" t="s">
        <v>68</v>
      </c>
      <c r="FG41" s="20" t="s">
        <v>86</v>
      </c>
      <c r="FH41" s="20" t="s">
        <v>86</v>
      </c>
      <c r="FI41" s="20" t="s">
        <v>68</v>
      </c>
      <c r="FJ41" s="20" t="s">
        <v>86</v>
      </c>
      <c r="FK41" s="20" t="s">
        <v>86</v>
      </c>
      <c r="FM41" s="20" t="s">
        <v>86</v>
      </c>
      <c r="FN41" s="20" t="s">
        <v>86</v>
      </c>
      <c r="FO41" s="20" t="s">
        <v>86</v>
      </c>
      <c r="FP41" s="20" t="s">
        <v>86</v>
      </c>
      <c r="FQ41" s="20" t="s">
        <v>86</v>
      </c>
    </row>
    <row r="42" spans="1:174" s="20" customFormat="1" ht="15" customHeight="1" outlineLevel="1" x14ac:dyDescent="0.25">
      <c r="A42" s="269"/>
      <c r="B42" s="17" t="s">
        <v>33</v>
      </c>
      <c r="C42" s="20" t="s">
        <v>86</v>
      </c>
      <c r="D42" s="20" t="s">
        <v>86</v>
      </c>
      <c r="E42" s="20" t="s">
        <v>86</v>
      </c>
      <c r="F42" s="20" t="s">
        <v>86</v>
      </c>
      <c r="H42" s="20" t="s">
        <v>86</v>
      </c>
      <c r="I42" s="20" t="s">
        <v>86</v>
      </c>
      <c r="J42" s="20" t="s">
        <v>86</v>
      </c>
      <c r="K42" s="20" t="s">
        <v>86</v>
      </c>
      <c r="L42" s="20" t="s">
        <v>86</v>
      </c>
      <c r="M42" s="20" t="s">
        <v>86</v>
      </c>
      <c r="O42" s="20" t="s">
        <v>86</v>
      </c>
      <c r="P42" s="20" t="s">
        <v>86</v>
      </c>
      <c r="Q42" s="20" t="s">
        <v>86</v>
      </c>
      <c r="R42" s="20" t="s">
        <v>86</v>
      </c>
      <c r="S42" s="20" t="s">
        <v>86</v>
      </c>
      <c r="T42" s="20" t="s">
        <v>86</v>
      </c>
      <c r="U42" s="20" t="s">
        <v>86</v>
      </c>
      <c r="V42" s="20" t="s">
        <v>86</v>
      </c>
      <c r="W42" s="20" t="s">
        <v>86</v>
      </c>
      <c r="X42" s="20" t="s">
        <v>86</v>
      </c>
      <c r="Y42" s="20" t="s">
        <v>86</v>
      </c>
      <c r="Z42" s="20" t="s">
        <v>86</v>
      </c>
      <c r="AA42" s="20" t="s">
        <v>86</v>
      </c>
      <c r="AB42" s="20" t="s">
        <v>86</v>
      </c>
      <c r="AC42" s="20" t="s">
        <v>86</v>
      </c>
      <c r="AD42" s="20" t="s">
        <v>86</v>
      </c>
      <c r="AE42" s="20" t="s">
        <v>86</v>
      </c>
      <c r="AF42" s="20" t="s">
        <v>86</v>
      </c>
      <c r="AG42" s="20" t="s">
        <v>86</v>
      </c>
      <c r="AH42" s="20" t="s">
        <v>86</v>
      </c>
      <c r="AI42" s="20" t="s">
        <v>86</v>
      </c>
      <c r="AJ42" s="20" t="s">
        <v>86</v>
      </c>
      <c r="AK42" s="20" t="s">
        <v>86</v>
      </c>
      <c r="AL42" s="20" t="s">
        <v>86</v>
      </c>
      <c r="AM42" s="20" t="s">
        <v>86</v>
      </c>
      <c r="AN42" s="20" t="s">
        <v>86</v>
      </c>
      <c r="AO42" s="20" t="s">
        <v>86</v>
      </c>
      <c r="AP42" s="20" t="s">
        <v>86</v>
      </c>
      <c r="AQ42" s="20" t="s">
        <v>86</v>
      </c>
      <c r="AR42" s="20" t="s">
        <v>86</v>
      </c>
      <c r="AS42" s="20" t="s">
        <v>86</v>
      </c>
      <c r="AT42" s="20" t="s">
        <v>86</v>
      </c>
      <c r="AU42" s="20" t="s">
        <v>86</v>
      </c>
      <c r="AV42" s="20" t="s">
        <v>86</v>
      </c>
      <c r="AW42" s="20" t="s">
        <v>86</v>
      </c>
      <c r="AX42" s="20" t="s">
        <v>86</v>
      </c>
      <c r="AZ42" s="20" t="s">
        <v>963</v>
      </c>
      <c r="BA42" s="20" t="s">
        <v>80</v>
      </c>
      <c r="BB42" s="20" t="s">
        <v>103</v>
      </c>
      <c r="BC42" s="20" t="s">
        <v>104</v>
      </c>
      <c r="BD42" s="20" t="s">
        <v>102</v>
      </c>
      <c r="BE42" s="20" t="s">
        <v>86</v>
      </c>
      <c r="BF42" s="20" t="s">
        <v>86</v>
      </c>
      <c r="BG42" s="20" t="s">
        <v>86</v>
      </c>
      <c r="BH42" s="20" t="s">
        <v>86</v>
      </c>
      <c r="BI42" s="20" t="s">
        <v>86</v>
      </c>
      <c r="BJ42" s="20" t="s">
        <v>86</v>
      </c>
      <c r="BK42" s="20" t="s">
        <v>86</v>
      </c>
      <c r="BL42" s="20" t="s">
        <v>86</v>
      </c>
      <c r="BM42" s="20" t="s">
        <v>86</v>
      </c>
      <c r="BN42" s="20" t="s">
        <v>86</v>
      </c>
      <c r="BO42" s="20" t="s">
        <v>86</v>
      </c>
      <c r="BP42" s="20" t="s">
        <v>86</v>
      </c>
      <c r="BQ42" s="20" t="s">
        <v>86</v>
      </c>
      <c r="BR42" s="20" t="s">
        <v>86</v>
      </c>
      <c r="BS42" s="20" t="s">
        <v>86</v>
      </c>
      <c r="BT42" s="20" t="s">
        <v>86</v>
      </c>
      <c r="BU42" s="20" t="s">
        <v>86</v>
      </c>
      <c r="BV42" s="20" t="s">
        <v>86</v>
      </c>
      <c r="BW42" s="20" t="s">
        <v>86</v>
      </c>
      <c r="BX42" s="20" t="s">
        <v>86</v>
      </c>
      <c r="BY42" s="20" t="s">
        <v>86</v>
      </c>
      <c r="BZ42" s="20" t="s">
        <v>86</v>
      </c>
      <c r="CA42" s="20" t="s">
        <v>86</v>
      </c>
      <c r="CB42" s="20" t="s">
        <v>86</v>
      </c>
      <c r="CC42" s="20" t="s">
        <v>86</v>
      </c>
      <c r="CD42" s="20" t="s">
        <v>86</v>
      </c>
      <c r="CE42" s="20" t="s">
        <v>86</v>
      </c>
      <c r="CF42" s="20" t="s">
        <v>86</v>
      </c>
      <c r="CH42" s="20" t="s">
        <v>1163</v>
      </c>
      <c r="CI42" s="20" t="s">
        <v>348</v>
      </c>
      <c r="CJ42" s="20" t="s">
        <v>146</v>
      </c>
      <c r="CK42" s="20" t="s">
        <v>151</v>
      </c>
      <c r="CL42" s="20" t="s">
        <v>86</v>
      </c>
      <c r="CM42" s="20" t="s">
        <v>86</v>
      </c>
      <c r="CN42" s="20" t="s">
        <v>86</v>
      </c>
      <c r="CO42" s="20" t="s">
        <v>86</v>
      </c>
      <c r="CP42" s="20" t="s">
        <v>86</v>
      </c>
      <c r="CQ42" s="20" t="s">
        <v>86</v>
      </c>
      <c r="CR42" s="20" t="s">
        <v>86</v>
      </c>
      <c r="CS42" s="20" t="s">
        <v>86</v>
      </c>
      <c r="CT42" s="20" t="s">
        <v>86</v>
      </c>
      <c r="CU42" s="20" t="s">
        <v>86</v>
      </c>
      <c r="CV42" s="20" t="s">
        <v>86</v>
      </c>
      <c r="CW42" s="20" t="s">
        <v>86</v>
      </c>
      <c r="CY42" s="20" t="s">
        <v>86</v>
      </c>
      <c r="CZ42" s="20" t="s">
        <v>86</v>
      </c>
      <c r="DA42" s="20" t="s">
        <v>86</v>
      </c>
      <c r="DB42" s="20" t="s">
        <v>86</v>
      </c>
      <c r="DD42" s="20" t="s">
        <v>86</v>
      </c>
      <c r="DE42" s="20" t="s">
        <v>86</v>
      </c>
      <c r="DF42" s="20" t="s">
        <v>86</v>
      </c>
      <c r="DG42" s="20" t="s">
        <v>86</v>
      </c>
      <c r="DH42" s="20" t="s">
        <v>86</v>
      </c>
      <c r="DI42" s="20" t="s">
        <v>146</v>
      </c>
      <c r="DJ42" s="20" t="s">
        <v>280</v>
      </c>
      <c r="DK42" s="20" t="s">
        <v>86</v>
      </c>
      <c r="DL42" s="20" t="s">
        <v>86</v>
      </c>
      <c r="DN42" s="20" t="s">
        <v>86</v>
      </c>
      <c r="DO42" s="20" t="s">
        <v>86</v>
      </c>
      <c r="DP42" s="20" t="s">
        <v>86</v>
      </c>
      <c r="DQ42" s="20" t="s">
        <v>86</v>
      </c>
      <c r="DR42" s="20" t="s">
        <v>86</v>
      </c>
      <c r="DS42" s="20" t="s">
        <v>86</v>
      </c>
      <c r="DT42" s="20" t="s">
        <v>86</v>
      </c>
      <c r="DU42" s="20" t="s">
        <v>86</v>
      </c>
      <c r="DV42" s="20" t="s">
        <v>86</v>
      </c>
      <c r="DW42" s="20" t="s">
        <v>86</v>
      </c>
      <c r="DX42" s="20" t="s">
        <v>86</v>
      </c>
      <c r="DY42" s="20" t="s">
        <v>86</v>
      </c>
      <c r="EA42" s="20" t="s">
        <v>86</v>
      </c>
      <c r="EB42" s="20" t="s">
        <v>86</v>
      </c>
      <c r="EC42" s="20" t="s">
        <v>86</v>
      </c>
      <c r="ED42" s="20" t="s">
        <v>86</v>
      </c>
      <c r="EE42" s="20" t="s">
        <v>86</v>
      </c>
      <c r="EF42" s="20" t="s">
        <v>86</v>
      </c>
      <c r="EG42" s="20" t="s">
        <v>86</v>
      </c>
      <c r="EH42" s="20" t="s">
        <v>86</v>
      </c>
      <c r="EI42" s="20" t="s">
        <v>86</v>
      </c>
      <c r="EJ42" s="20" t="s">
        <v>86</v>
      </c>
      <c r="EK42" s="20" t="s">
        <v>86</v>
      </c>
      <c r="EL42" s="20" t="s">
        <v>86</v>
      </c>
      <c r="EM42" s="20" t="s">
        <v>86</v>
      </c>
      <c r="EN42" s="20" t="s">
        <v>86</v>
      </c>
      <c r="EO42" s="20" t="s">
        <v>86</v>
      </c>
      <c r="EP42" s="20" t="s">
        <v>86</v>
      </c>
      <c r="EQ42" s="20" t="s">
        <v>86</v>
      </c>
      <c r="ES42" s="20" t="s">
        <v>86</v>
      </c>
      <c r="ET42" s="20" t="s">
        <v>86</v>
      </c>
      <c r="EU42" s="20" t="s">
        <v>86</v>
      </c>
      <c r="EW42" s="20" t="s">
        <v>357</v>
      </c>
      <c r="EX42" s="20" t="s">
        <v>86</v>
      </c>
      <c r="EY42" s="20" t="s">
        <v>86</v>
      </c>
      <c r="FA42" s="20" t="s">
        <v>86</v>
      </c>
      <c r="FC42" s="20" t="s">
        <v>86</v>
      </c>
      <c r="FD42" s="20" t="s">
        <v>86</v>
      </c>
      <c r="FE42" s="20" t="s">
        <v>336</v>
      </c>
      <c r="FF42" s="20" t="s">
        <v>335</v>
      </c>
      <c r="FG42" s="20" t="s">
        <v>86</v>
      </c>
      <c r="FH42" s="20" t="s">
        <v>86</v>
      </c>
      <c r="FI42" s="20" t="s">
        <v>86</v>
      </c>
      <c r="FJ42" s="20" t="s">
        <v>86</v>
      </c>
      <c r="FK42" s="20" t="s">
        <v>86</v>
      </c>
      <c r="FM42" s="20" t="s">
        <v>86</v>
      </c>
      <c r="FN42" s="20" t="s">
        <v>86</v>
      </c>
      <c r="FO42" s="20" t="s">
        <v>86</v>
      </c>
      <c r="FP42" s="20" t="s">
        <v>86</v>
      </c>
      <c r="FQ42" s="20" t="s">
        <v>86</v>
      </c>
    </row>
    <row r="43" spans="1:174" s="20" customFormat="1" ht="15" customHeight="1" outlineLevel="1" x14ac:dyDescent="0.25">
      <c r="A43" s="269"/>
      <c r="B43" s="17" t="s">
        <v>34</v>
      </c>
      <c r="C43" s="20" t="s">
        <v>86</v>
      </c>
      <c r="D43" s="20" t="s">
        <v>86</v>
      </c>
      <c r="E43" s="20" t="s">
        <v>86</v>
      </c>
      <c r="F43" s="20" t="s">
        <v>86</v>
      </c>
      <c r="H43" s="20" t="s">
        <v>86</v>
      </c>
      <c r="I43" s="20" t="s">
        <v>86</v>
      </c>
      <c r="J43" s="20" t="s">
        <v>86</v>
      </c>
      <c r="K43" s="20" t="s">
        <v>86</v>
      </c>
      <c r="L43" s="20" t="s">
        <v>86</v>
      </c>
      <c r="M43" s="20" t="s">
        <v>86</v>
      </c>
      <c r="O43" s="20" t="s">
        <v>86</v>
      </c>
      <c r="P43" s="20" t="s">
        <v>86</v>
      </c>
      <c r="Q43" s="20" t="s">
        <v>86</v>
      </c>
      <c r="R43" s="20" t="s">
        <v>86</v>
      </c>
      <c r="S43" s="20" t="s">
        <v>86</v>
      </c>
      <c r="T43" s="20" t="s">
        <v>86</v>
      </c>
      <c r="U43" s="20" t="s">
        <v>86</v>
      </c>
      <c r="V43" s="20" t="s">
        <v>86</v>
      </c>
      <c r="W43" s="20" t="s">
        <v>86</v>
      </c>
      <c r="X43" s="20" t="s">
        <v>86</v>
      </c>
      <c r="Y43" s="20" t="s">
        <v>86</v>
      </c>
      <c r="Z43" s="20" t="s">
        <v>86</v>
      </c>
      <c r="AA43" s="20" t="s">
        <v>86</v>
      </c>
      <c r="AB43" s="20" t="s">
        <v>86</v>
      </c>
      <c r="AC43" s="20" t="s">
        <v>86</v>
      </c>
      <c r="AD43" s="20" t="s">
        <v>86</v>
      </c>
      <c r="AE43" s="20" t="s">
        <v>86</v>
      </c>
      <c r="AF43" s="20" t="s">
        <v>86</v>
      </c>
      <c r="AG43" s="20" t="s">
        <v>86</v>
      </c>
      <c r="AH43" s="20" t="s">
        <v>86</v>
      </c>
      <c r="AI43" s="20" t="s">
        <v>86</v>
      </c>
      <c r="AJ43" s="20" t="s">
        <v>86</v>
      </c>
      <c r="AK43" s="20" t="s">
        <v>86</v>
      </c>
      <c r="AL43" s="20" t="s">
        <v>86</v>
      </c>
      <c r="AM43" s="20" t="s">
        <v>86</v>
      </c>
      <c r="AN43" s="20" t="s">
        <v>86</v>
      </c>
      <c r="AO43" s="20" t="s">
        <v>86</v>
      </c>
      <c r="AP43" s="20" t="s">
        <v>86</v>
      </c>
      <c r="AQ43" s="20" t="s">
        <v>86</v>
      </c>
      <c r="AR43" s="20" t="s">
        <v>86</v>
      </c>
      <c r="AS43" s="20" t="s">
        <v>86</v>
      </c>
      <c r="AT43" s="20" t="s">
        <v>86</v>
      </c>
      <c r="AU43" s="20" t="s">
        <v>86</v>
      </c>
      <c r="AV43" s="20" t="s">
        <v>86</v>
      </c>
      <c r="AW43" s="20" t="s">
        <v>86</v>
      </c>
      <c r="AX43" s="20" t="s">
        <v>86</v>
      </c>
      <c r="AZ43" s="20" t="s">
        <v>877</v>
      </c>
      <c r="BA43" s="20" t="s">
        <v>878</v>
      </c>
      <c r="BB43" s="20" t="s">
        <v>132</v>
      </c>
      <c r="BC43" s="20" t="s">
        <v>81</v>
      </c>
      <c r="BD43" s="20" t="s">
        <v>132</v>
      </c>
      <c r="BE43" s="20" t="s">
        <v>86</v>
      </c>
      <c r="BF43" s="20" t="s">
        <v>86</v>
      </c>
      <c r="BG43" s="20" t="s">
        <v>86</v>
      </c>
      <c r="BH43" s="20" t="s">
        <v>86</v>
      </c>
      <c r="BI43" s="20" t="s">
        <v>86</v>
      </c>
      <c r="BJ43" s="20" t="s">
        <v>86</v>
      </c>
      <c r="BK43" s="20" t="s">
        <v>86</v>
      </c>
      <c r="BL43" s="20" t="s">
        <v>86</v>
      </c>
      <c r="BM43" s="20" t="s">
        <v>86</v>
      </c>
      <c r="BN43" s="20" t="s">
        <v>86</v>
      </c>
      <c r="BO43" s="20" t="s">
        <v>86</v>
      </c>
      <c r="BP43" s="20" t="s">
        <v>86</v>
      </c>
      <c r="BQ43" s="20" t="s">
        <v>86</v>
      </c>
      <c r="BR43" s="20" t="s">
        <v>86</v>
      </c>
      <c r="BS43" s="20" t="s">
        <v>86</v>
      </c>
      <c r="BT43" s="20" t="s">
        <v>86</v>
      </c>
      <c r="BU43" s="20" t="s">
        <v>86</v>
      </c>
      <c r="BV43" s="20" t="s">
        <v>86</v>
      </c>
      <c r="BW43" s="20" t="s">
        <v>86</v>
      </c>
      <c r="BX43" s="20" t="s">
        <v>86</v>
      </c>
      <c r="BY43" s="20" t="s">
        <v>86</v>
      </c>
      <c r="BZ43" s="20" t="s">
        <v>86</v>
      </c>
      <c r="CA43" s="20" t="s">
        <v>86</v>
      </c>
      <c r="CB43" s="20" t="s">
        <v>86</v>
      </c>
      <c r="CC43" s="20" t="s">
        <v>86</v>
      </c>
      <c r="CD43" s="20" t="s">
        <v>86</v>
      </c>
      <c r="CE43" s="20" t="s">
        <v>86</v>
      </c>
      <c r="CF43" s="20" t="s">
        <v>86</v>
      </c>
      <c r="CH43" s="20" t="s">
        <v>349</v>
      </c>
      <c r="CI43" s="20" t="s">
        <v>349</v>
      </c>
      <c r="CJ43" s="20" t="s">
        <v>832</v>
      </c>
      <c r="CK43" s="20" t="s">
        <v>86</v>
      </c>
      <c r="CL43" s="20" t="s">
        <v>86</v>
      </c>
      <c r="CM43" s="20" t="s">
        <v>86</v>
      </c>
      <c r="CN43" s="20" t="s">
        <v>86</v>
      </c>
      <c r="CO43" s="20" t="s">
        <v>86</v>
      </c>
      <c r="CP43" s="20" t="s">
        <v>86</v>
      </c>
      <c r="CQ43" s="20" t="s">
        <v>86</v>
      </c>
      <c r="CR43" s="20" t="s">
        <v>86</v>
      </c>
      <c r="CS43" s="20" t="s">
        <v>86</v>
      </c>
      <c r="CT43" s="20" t="s">
        <v>86</v>
      </c>
      <c r="CU43" s="20" t="s">
        <v>86</v>
      </c>
      <c r="CV43" s="20" t="s">
        <v>86</v>
      </c>
      <c r="CW43" s="20" t="s">
        <v>86</v>
      </c>
      <c r="CY43" s="20" t="s">
        <v>86</v>
      </c>
      <c r="CZ43" s="20" t="s">
        <v>86</v>
      </c>
      <c r="DA43" s="20" t="s">
        <v>86</v>
      </c>
      <c r="DB43" s="20" t="s">
        <v>86</v>
      </c>
      <c r="DD43" s="20" t="s">
        <v>86</v>
      </c>
      <c r="DE43" s="20" t="s">
        <v>86</v>
      </c>
      <c r="DF43" s="20" t="s">
        <v>86</v>
      </c>
      <c r="DG43" s="20" t="s">
        <v>86</v>
      </c>
      <c r="DH43" s="20" t="s">
        <v>86</v>
      </c>
      <c r="DI43" s="20" t="s">
        <v>274</v>
      </c>
      <c r="DJ43" s="20" t="s">
        <v>281</v>
      </c>
      <c r="DK43" s="20" t="s">
        <v>86</v>
      </c>
      <c r="DL43" s="20" t="s">
        <v>86</v>
      </c>
      <c r="DN43" s="20" t="s">
        <v>86</v>
      </c>
      <c r="DO43" s="20" t="s">
        <v>86</v>
      </c>
      <c r="DP43" s="20" t="s">
        <v>86</v>
      </c>
      <c r="DQ43" s="20" t="s">
        <v>86</v>
      </c>
      <c r="DR43" s="20" t="s">
        <v>86</v>
      </c>
      <c r="DS43" s="20" t="s">
        <v>86</v>
      </c>
      <c r="DT43" s="20" t="s">
        <v>86</v>
      </c>
      <c r="DU43" s="20" t="s">
        <v>86</v>
      </c>
      <c r="DV43" s="20" t="s">
        <v>86</v>
      </c>
      <c r="DW43" s="20" t="s">
        <v>86</v>
      </c>
      <c r="DX43" s="20" t="s">
        <v>86</v>
      </c>
      <c r="DY43" s="20" t="s">
        <v>86</v>
      </c>
      <c r="EA43" s="20" t="s">
        <v>86</v>
      </c>
      <c r="EB43" s="20" t="s">
        <v>86</v>
      </c>
      <c r="EC43" s="20" t="s">
        <v>86</v>
      </c>
      <c r="ED43" s="20" t="s">
        <v>86</v>
      </c>
      <c r="EE43" s="20" t="s">
        <v>86</v>
      </c>
      <c r="EF43" s="20" t="s">
        <v>86</v>
      </c>
      <c r="EG43" s="20" t="s">
        <v>86</v>
      </c>
      <c r="EH43" s="20" t="s">
        <v>86</v>
      </c>
      <c r="EI43" s="20" t="s">
        <v>86</v>
      </c>
      <c r="EJ43" s="20" t="s">
        <v>86</v>
      </c>
      <c r="EK43" s="20" t="s">
        <v>86</v>
      </c>
      <c r="EL43" s="20" t="s">
        <v>86</v>
      </c>
      <c r="EM43" s="20" t="s">
        <v>86</v>
      </c>
      <c r="EN43" s="20" t="s">
        <v>86</v>
      </c>
      <c r="EO43" s="20" t="s">
        <v>86</v>
      </c>
      <c r="EP43" s="20" t="s">
        <v>86</v>
      </c>
      <c r="EQ43" s="20" t="s">
        <v>86</v>
      </c>
      <c r="ES43" s="20" t="s">
        <v>86</v>
      </c>
      <c r="ET43" s="20" t="s">
        <v>86</v>
      </c>
      <c r="EU43" s="20" t="s">
        <v>86</v>
      </c>
      <c r="EW43" s="20" t="s">
        <v>86</v>
      </c>
      <c r="EX43" s="20" t="s">
        <v>86</v>
      </c>
      <c r="EY43" s="20" t="s">
        <v>86</v>
      </c>
      <c r="FA43" s="20" t="s">
        <v>86</v>
      </c>
      <c r="FC43" s="20" t="s">
        <v>86</v>
      </c>
      <c r="FD43" s="20" t="s">
        <v>86</v>
      </c>
      <c r="FE43" s="20" t="s">
        <v>345</v>
      </c>
      <c r="FF43" s="20" t="s">
        <v>344</v>
      </c>
      <c r="FG43" s="20" t="s">
        <v>86</v>
      </c>
      <c r="FH43" s="20" t="s">
        <v>86</v>
      </c>
      <c r="FI43" s="20" t="s">
        <v>86</v>
      </c>
      <c r="FJ43" s="20" t="s">
        <v>86</v>
      </c>
      <c r="FK43" s="20" t="s">
        <v>86</v>
      </c>
      <c r="FM43" s="20" t="s">
        <v>86</v>
      </c>
      <c r="FN43" s="20" t="s">
        <v>86</v>
      </c>
      <c r="FO43" s="20" t="s">
        <v>86</v>
      </c>
      <c r="FP43" s="20" t="s">
        <v>86</v>
      </c>
      <c r="FQ43" s="20" t="s">
        <v>86</v>
      </c>
    </row>
    <row r="44" spans="1:174" s="20" customFormat="1" ht="15" customHeight="1" outlineLevel="1" x14ac:dyDescent="0.25">
      <c r="A44" s="269"/>
      <c r="B44" s="17" t="s">
        <v>35</v>
      </c>
      <c r="C44" s="20" t="s">
        <v>86</v>
      </c>
      <c r="D44" s="20" t="s">
        <v>86</v>
      </c>
      <c r="E44" s="20" t="s">
        <v>86</v>
      </c>
      <c r="F44" s="20" t="s">
        <v>86</v>
      </c>
      <c r="H44" s="20" t="s">
        <v>86</v>
      </c>
      <c r="I44" s="20" t="s">
        <v>86</v>
      </c>
      <c r="J44" s="20" t="s">
        <v>86</v>
      </c>
      <c r="K44" s="20" t="s">
        <v>86</v>
      </c>
      <c r="L44" s="20" t="s">
        <v>86</v>
      </c>
      <c r="M44" s="20" t="s">
        <v>86</v>
      </c>
      <c r="O44" s="20" t="s">
        <v>86</v>
      </c>
      <c r="P44" s="20" t="s">
        <v>86</v>
      </c>
      <c r="Q44" s="20" t="s">
        <v>86</v>
      </c>
      <c r="R44" s="20" t="s">
        <v>86</v>
      </c>
      <c r="S44" s="20" t="s">
        <v>86</v>
      </c>
      <c r="T44" s="20" t="s">
        <v>86</v>
      </c>
      <c r="U44" s="20" t="s">
        <v>86</v>
      </c>
      <c r="V44" s="20" t="s">
        <v>86</v>
      </c>
      <c r="W44" s="20" t="s">
        <v>86</v>
      </c>
      <c r="X44" s="20" t="s">
        <v>86</v>
      </c>
      <c r="Y44" s="20" t="s">
        <v>86</v>
      </c>
      <c r="Z44" s="20" t="s">
        <v>86</v>
      </c>
      <c r="AA44" s="20" t="s">
        <v>86</v>
      </c>
      <c r="AB44" s="20" t="s">
        <v>86</v>
      </c>
      <c r="AC44" s="20" t="s">
        <v>86</v>
      </c>
      <c r="AD44" s="20" t="s">
        <v>86</v>
      </c>
      <c r="AE44" s="20" t="s">
        <v>86</v>
      </c>
      <c r="AF44" s="20" t="s">
        <v>86</v>
      </c>
      <c r="AG44" s="20" t="s">
        <v>86</v>
      </c>
      <c r="AH44" s="20" t="s">
        <v>86</v>
      </c>
      <c r="AI44" s="20" t="s">
        <v>86</v>
      </c>
      <c r="AJ44" s="20" t="s">
        <v>86</v>
      </c>
      <c r="AK44" s="20" t="s">
        <v>86</v>
      </c>
      <c r="AL44" s="20" t="s">
        <v>86</v>
      </c>
      <c r="AM44" s="20" t="s">
        <v>86</v>
      </c>
      <c r="AN44" s="20" t="s">
        <v>86</v>
      </c>
      <c r="AO44" s="20" t="s">
        <v>86</v>
      </c>
      <c r="AP44" s="20" t="s">
        <v>86</v>
      </c>
      <c r="AQ44" s="20" t="s">
        <v>86</v>
      </c>
      <c r="AR44" s="20" t="s">
        <v>86</v>
      </c>
      <c r="AS44" s="20" t="s">
        <v>86</v>
      </c>
      <c r="AT44" s="20" t="s">
        <v>86</v>
      </c>
      <c r="AU44" s="20" t="s">
        <v>86</v>
      </c>
      <c r="AV44" s="20" t="s">
        <v>86</v>
      </c>
      <c r="AW44" s="20" t="s">
        <v>86</v>
      </c>
      <c r="AX44" s="20" t="s">
        <v>86</v>
      </c>
      <c r="AZ44" s="20" t="s">
        <v>82</v>
      </c>
      <c r="BA44" s="20" t="s">
        <v>82</v>
      </c>
      <c r="BB44" s="20" t="s">
        <v>82</v>
      </c>
      <c r="BC44" s="20" t="s">
        <v>82</v>
      </c>
      <c r="BD44" s="20" t="s">
        <v>82</v>
      </c>
      <c r="BE44" s="20" t="s">
        <v>86</v>
      </c>
      <c r="BF44" s="20" t="s">
        <v>86</v>
      </c>
      <c r="BG44" s="20" t="s">
        <v>86</v>
      </c>
      <c r="BH44" s="20" t="s">
        <v>86</v>
      </c>
      <c r="BI44" s="20" t="s">
        <v>86</v>
      </c>
      <c r="BJ44" s="20" t="s">
        <v>86</v>
      </c>
      <c r="BK44" s="20" t="s">
        <v>86</v>
      </c>
      <c r="BL44" s="20" t="s">
        <v>86</v>
      </c>
      <c r="BM44" s="20" t="s">
        <v>86</v>
      </c>
      <c r="BN44" s="20" t="s">
        <v>86</v>
      </c>
      <c r="BO44" s="20" t="s">
        <v>86</v>
      </c>
      <c r="BP44" s="20" t="s">
        <v>86</v>
      </c>
      <c r="BQ44" s="20" t="s">
        <v>86</v>
      </c>
      <c r="BR44" s="20" t="s">
        <v>86</v>
      </c>
      <c r="BS44" s="20" t="s">
        <v>86</v>
      </c>
      <c r="BT44" s="20" t="s">
        <v>86</v>
      </c>
      <c r="BU44" s="20" t="s">
        <v>86</v>
      </c>
      <c r="BV44" s="20" t="s">
        <v>86</v>
      </c>
      <c r="BW44" s="20" t="s">
        <v>86</v>
      </c>
      <c r="BX44" s="20" t="s">
        <v>86</v>
      </c>
      <c r="BY44" s="20" t="s">
        <v>86</v>
      </c>
      <c r="BZ44" s="20" t="s">
        <v>86</v>
      </c>
      <c r="CA44" s="20" t="s">
        <v>86</v>
      </c>
      <c r="CB44" s="20" t="s">
        <v>86</v>
      </c>
      <c r="CC44" s="20" t="s">
        <v>86</v>
      </c>
      <c r="CD44" s="20" t="s">
        <v>86</v>
      </c>
      <c r="CE44" s="20" t="s">
        <v>86</v>
      </c>
      <c r="CF44" s="20" t="s">
        <v>86</v>
      </c>
      <c r="CH44" s="20" t="s">
        <v>82</v>
      </c>
      <c r="CI44" s="20" t="s">
        <v>82</v>
      </c>
      <c r="CJ44" s="20" t="s">
        <v>82</v>
      </c>
      <c r="CK44" s="20" t="s">
        <v>86</v>
      </c>
      <c r="CL44" s="20" t="s">
        <v>86</v>
      </c>
      <c r="CM44" s="20" t="s">
        <v>86</v>
      </c>
      <c r="CN44" s="20" t="s">
        <v>86</v>
      </c>
      <c r="CO44" s="20" t="s">
        <v>86</v>
      </c>
      <c r="CP44" s="20" t="s">
        <v>86</v>
      </c>
      <c r="CQ44" s="20" t="s">
        <v>86</v>
      </c>
      <c r="CR44" s="20" t="s">
        <v>86</v>
      </c>
      <c r="CS44" s="20" t="s">
        <v>86</v>
      </c>
      <c r="CT44" s="20" t="s">
        <v>86</v>
      </c>
      <c r="CU44" s="20" t="s">
        <v>86</v>
      </c>
      <c r="CV44" s="20" t="s">
        <v>86</v>
      </c>
      <c r="CW44" s="20" t="s">
        <v>86</v>
      </c>
      <c r="CY44" s="20" t="s">
        <v>86</v>
      </c>
      <c r="CZ44" s="20" t="s">
        <v>86</v>
      </c>
      <c r="DA44" s="20" t="s">
        <v>86</v>
      </c>
      <c r="DB44" s="20" t="s">
        <v>86</v>
      </c>
      <c r="DD44" s="20" t="s">
        <v>86</v>
      </c>
      <c r="DE44" s="20" t="s">
        <v>86</v>
      </c>
      <c r="DF44" s="20" t="s">
        <v>86</v>
      </c>
      <c r="DG44" s="20" t="s">
        <v>86</v>
      </c>
      <c r="DH44" s="20" t="s">
        <v>86</v>
      </c>
      <c r="DI44" s="20" t="s">
        <v>86</v>
      </c>
      <c r="DJ44" s="20" t="s">
        <v>86</v>
      </c>
      <c r="DK44" s="20" t="s">
        <v>86</v>
      </c>
      <c r="DL44" s="20" t="s">
        <v>86</v>
      </c>
      <c r="DN44" s="20" t="s">
        <v>86</v>
      </c>
      <c r="DO44" s="20" t="s">
        <v>86</v>
      </c>
      <c r="DP44" s="20" t="s">
        <v>86</v>
      </c>
      <c r="DQ44" s="20" t="s">
        <v>86</v>
      </c>
      <c r="DR44" s="20" t="s">
        <v>86</v>
      </c>
      <c r="DS44" s="20" t="s">
        <v>86</v>
      </c>
      <c r="DT44" s="20" t="s">
        <v>86</v>
      </c>
      <c r="DU44" s="20" t="s">
        <v>86</v>
      </c>
      <c r="DV44" s="20" t="s">
        <v>86</v>
      </c>
      <c r="DW44" s="20" t="s">
        <v>86</v>
      </c>
      <c r="DX44" s="20" t="s">
        <v>86</v>
      </c>
      <c r="DY44" s="20" t="s">
        <v>86</v>
      </c>
      <c r="EA44" s="20" t="s">
        <v>86</v>
      </c>
      <c r="EB44" s="20" t="s">
        <v>86</v>
      </c>
      <c r="EC44" s="20" t="s">
        <v>86</v>
      </c>
      <c r="ED44" s="20" t="s">
        <v>86</v>
      </c>
      <c r="EE44" s="20" t="s">
        <v>86</v>
      </c>
      <c r="EF44" s="20" t="s">
        <v>86</v>
      </c>
      <c r="EG44" s="20" t="s">
        <v>86</v>
      </c>
      <c r="EH44" s="20" t="s">
        <v>86</v>
      </c>
      <c r="EI44" s="20" t="s">
        <v>86</v>
      </c>
      <c r="EJ44" s="20" t="s">
        <v>86</v>
      </c>
      <c r="EK44" s="20" t="s">
        <v>86</v>
      </c>
      <c r="EL44" s="20" t="s">
        <v>86</v>
      </c>
      <c r="EM44" s="20" t="s">
        <v>86</v>
      </c>
      <c r="EN44" s="20" t="s">
        <v>86</v>
      </c>
      <c r="EO44" s="20" t="s">
        <v>86</v>
      </c>
      <c r="EP44" s="20" t="s">
        <v>86</v>
      </c>
      <c r="EQ44" s="20" t="s">
        <v>86</v>
      </c>
      <c r="ES44" s="20" t="s">
        <v>86</v>
      </c>
      <c r="ET44" s="20" t="s">
        <v>86</v>
      </c>
      <c r="EU44" s="20" t="s">
        <v>86</v>
      </c>
      <c r="EW44" s="20" t="s">
        <v>86</v>
      </c>
      <c r="EX44" s="20" t="s">
        <v>86</v>
      </c>
      <c r="EY44" s="20" t="s">
        <v>86</v>
      </c>
      <c r="FA44" s="20" t="s">
        <v>86</v>
      </c>
      <c r="FC44" s="20" t="s">
        <v>82</v>
      </c>
      <c r="FD44" s="20" t="s">
        <v>82</v>
      </c>
      <c r="FE44" s="20" t="s">
        <v>82</v>
      </c>
      <c r="FF44" s="20" t="s">
        <v>82</v>
      </c>
      <c r="FG44" s="20" t="s">
        <v>86</v>
      </c>
      <c r="FH44" s="20" t="s">
        <v>86</v>
      </c>
      <c r="FI44" s="20" t="s">
        <v>82</v>
      </c>
      <c r="FJ44" s="20" t="s">
        <v>86</v>
      </c>
      <c r="FK44" s="20" t="s">
        <v>86</v>
      </c>
      <c r="FM44" s="20" t="s">
        <v>86</v>
      </c>
      <c r="FN44" s="20" t="s">
        <v>86</v>
      </c>
      <c r="FO44" s="20" t="s">
        <v>86</v>
      </c>
      <c r="FP44" s="20" t="s">
        <v>86</v>
      </c>
      <c r="FQ44" s="20" t="s">
        <v>86</v>
      </c>
    </row>
    <row r="45" spans="1:174" s="20" customFormat="1" ht="15" customHeight="1" outlineLevel="1" x14ac:dyDescent="0.25">
      <c r="A45" s="269"/>
      <c r="B45" s="17" t="s">
        <v>17</v>
      </c>
      <c r="C45" s="20" t="s">
        <v>86</v>
      </c>
      <c r="D45" s="20" t="s">
        <v>86</v>
      </c>
      <c r="E45" s="20" t="s">
        <v>86</v>
      </c>
      <c r="F45" s="20" t="s">
        <v>86</v>
      </c>
      <c r="H45" s="20" t="s">
        <v>86</v>
      </c>
      <c r="I45" s="20" t="s">
        <v>86</v>
      </c>
      <c r="J45" s="20" t="s">
        <v>86</v>
      </c>
      <c r="K45" s="20" t="s">
        <v>86</v>
      </c>
      <c r="L45" s="20" t="s">
        <v>86</v>
      </c>
      <c r="M45" s="20" t="s">
        <v>86</v>
      </c>
      <c r="O45" s="20" t="s">
        <v>86</v>
      </c>
      <c r="P45" s="20" t="s">
        <v>86</v>
      </c>
      <c r="Q45" s="20" t="s">
        <v>86</v>
      </c>
      <c r="R45" s="20" t="s">
        <v>86</v>
      </c>
      <c r="S45" s="20" t="s">
        <v>86</v>
      </c>
      <c r="T45" s="20" t="s">
        <v>86</v>
      </c>
      <c r="U45" s="20" t="s">
        <v>86</v>
      </c>
      <c r="V45" s="20" t="s">
        <v>86</v>
      </c>
      <c r="W45" s="20" t="s">
        <v>86</v>
      </c>
      <c r="X45" s="20" t="s">
        <v>86</v>
      </c>
      <c r="Y45" s="20" t="s">
        <v>86</v>
      </c>
      <c r="Z45" s="20" t="s">
        <v>86</v>
      </c>
      <c r="AA45" s="20" t="s">
        <v>86</v>
      </c>
      <c r="AB45" s="20" t="s">
        <v>86</v>
      </c>
      <c r="AC45" s="20" t="s">
        <v>86</v>
      </c>
      <c r="AD45" s="20" t="s">
        <v>86</v>
      </c>
      <c r="AE45" s="20" t="s">
        <v>86</v>
      </c>
      <c r="AF45" s="20" t="s">
        <v>86</v>
      </c>
      <c r="AG45" s="20" t="s">
        <v>86</v>
      </c>
      <c r="AH45" s="20" t="s">
        <v>86</v>
      </c>
      <c r="AI45" s="20" t="s">
        <v>86</v>
      </c>
      <c r="AJ45" s="20" t="s">
        <v>86</v>
      </c>
      <c r="AK45" s="20" t="s">
        <v>86</v>
      </c>
      <c r="AL45" s="20" t="s">
        <v>86</v>
      </c>
      <c r="AM45" s="20" t="s">
        <v>86</v>
      </c>
      <c r="AN45" s="20" t="s">
        <v>86</v>
      </c>
      <c r="AO45" s="20" t="s">
        <v>86</v>
      </c>
      <c r="AP45" s="20" t="s">
        <v>86</v>
      </c>
      <c r="AQ45" s="20" t="s">
        <v>86</v>
      </c>
      <c r="AR45" s="20" t="s">
        <v>86</v>
      </c>
      <c r="AS45" s="20" t="s">
        <v>86</v>
      </c>
      <c r="AT45" s="20" t="s">
        <v>86</v>
      </c>
      <c r="AU45" s="20" t="s">
        <v>86</v>
      </c>
      <c r="AV45" s="20" t="s">
        <v>86</v>
      </c>
      <c r="AW45" s="20" t="s">
        <v>86</v>
      </c>
      <c r="AX45" s="20" t="s">
        <v>86</v>
      </c>
      <c r="AZ45" s="20" t="s">
        <v>71</v>
      </c>
      <c r="BA45" s="20" t="s">
        <v>71</v>
      </c>
      <c r="BB45" s="20" t="s">
        <v>71</v>
      </c>
      <c r="BC45" s="20" t="s">
        <v>71</v>
      </c>
      <c r="BD45" s="20" t="s">
        <v>71</v>
      </c>
      <c r="BE45" s="20" t="s">
        <v>86</v>
      </c>
      <c r="BF45" s="20" t="s">
        <v>86</v>
      </c>
      <c r="BG45" s="20" t="s">
        <v>86</v>
      </c>
      <c r="BH45" s="20" t="s">
        <v>86</v>
      </c>
      <c r="BI45" s="20" t="s">
        <v>86</v>
      </c>
      <c r="BJ45" s="20" t="s">
        <v>86</v>
      </c>
      <c r="BK45" s="20" t="s">
        <v>86</v>
      </c>
      <c r="BL45" s="20" t="s">
        <v>86</v>
      </c>
      <c r="BM45" s="20" t="s">
        <v>86</v>
      </c>
      <c r="BN45" s="20" t="s">
        <v>86</v>
      </c>
      <c r="BO45" s="20" t="s">
        <v>86</v>
      </c>
      <c r="BP45" s="20" t="s">
        <v>86</v>
      </c>
      <c r="BQ45" s="20" t="s">
        <v>86</v>
      </c>
      <c r="BR45" s="20" t="s">
        <v>86</v>
      </c>
      <c r="BS45" s="20" t="s">
        <v>86</v>
      </c>
      <c r="BT45" s="20" t="s">
        <v>86</v>
      </c>
      <c r="BU45" s="20" t="s">
        <v>86</v>
      </c>
      <c r="BV45" s="20" t="s">
        <v>86</v>
      </c>
      <c r="BW45" s="20" t="s">
        <v>86</v>
      </c>
      <c r="BX45" s="20" t="s">
        <v>86</v>
      </c>
      <c r="BY45" s="20" t="s">
        <v>86</v>
      </c>
      <c r="BZ45" s="20" t="s">
        <v>86</v>
      </c>
      <c r="CA45" s="20" t="s">
        <v>86</v>
      </c>
      <c r="CB45" s="20" t="s">
        <v>86</v>
      </c>
      <c r="CC45" s="20" t="s">
        <v>86</v>
      </c>
      <c r="CD45" s="20" t="s">
        <v>86</v>
      </c>
      <c r="CE45" s="20" t="s">
        <v>86</v>
      </c>
      <c r="CF45" s="20" t="s">
        <v>86</v>
      </c>
      <c r="CH45" s="20" t="s">
        <v>71</v>
      </c>
      <c r="CI45" s="20" t="s">
        <v>71</v>
      </c>
      <c r="CJ45" s="20" t="s">
        <v>71</v>
      </c>
      <c r="CK45" s="20" t="s">
        <v>86</v>
      </c>
      <c r="CL45" s="20" t="s">
        <v>86</v>
      </c>
      <c r="CM45" s="20" t="s">
        <v>86</v>
      </c>
      <c r="CN45" s="20" t="s">
        <v>86</v>
      </c>
      <c r="CO45" s="20" t="s">
        <v>86</v>
      </c>
      <c r="CP45" s="20" t="s">
        <v>86</v>
      </c>
      <c r="CQ45" s="20" t="s">
        <v>86</v>
      </c>
      <c r="CR45" s="20" t="s">
        <v>86</v>
      </c>
      <c r="CS45" s="20" t="s">
        <v>86</v>
      </c>
      <c r="CT45" s="20" t="s">
        <v>86</v>
      </c>
      <c r="CU45" s="20" t="s">
        <v>86</v>
      </c>
      <c r="CV45" s="20" t="s">
        <v>86</v>
      </c>
      <c r="CW45" s="20" t="s">
        <v>86</v>
      </c>
      <c r="CY45" s="20" t="s">
        <v>86</v>
      </c>
      <c r="CZ45" s="20" t="s">
        <v>86</v>
      </c>
      <c r="DA45" s="20" t="s">
        <v>86</v>
      </c>
      <c r="DB45" s="20" t="s">
        <v>86</v>
      </c>
      <c r="DD45" s="20" t="s">
        <v>86</v>
      </c>
      <c r="DE45" s="20" t="s">
        <v>86</v>
      </c>
      <c r="DF45" s="20" t="s">
        <v>86</v>
      </c>
      <c r="DG45" s="20" t="s">
        <v>86</v>
      </c>
      <c r="DH45" s="20" t="s">
        <v>86</v>
      </c>
      <c r="DI45" s="20" t="s">
        <v>86</v>
      </c>
      <c r="DJ45" s="20" t="s">
        <v>86</v>
      </c>
      <c r="DK45" s="20" t="s">
        <v>86</v>
      </c>
      <c r="DL45" s="20" t="s">
        <v>86</v>
      </c>
      <c r="DN45" s="20" t="s">
        <v>86</v>
      </c>
      <c r="DO45" s="20" t="s">
        <v>86</v>
      </c>
      <c r="DP45" s="20" t="s">
        <v>86</v>
      </c>
      <c r="DQ45" s="20" t="s">
        <v>86</v>
      </c>
      <c r="DR45" s="20" t="s">
        <v>86</v>
      </c>
      <c r="DS45" s="20" t="s">
        <v>86</v>
      </c>
      <c r="DT45" s="20" t="s">
        <v>86</v>
      </c>
      <c r="DU45" s="20" t="s">
        <v>86</v>
      </c>
      <c r="DV45" s="20" t="s">
        <v>86</v>
      </c>
      <c r="DW45" s="20" t="s">
        <v>86</v>
      </c>
      <c r="DX45" s="20" t="s">
        <v>86</v>
      </c>
      <c r="DY45" s="20" t="s">
        <v>86</v>
      </c>
      <c r="EA45" s="20" t="s">
        <v>86</v>
      </c>
      <c r="EB45" s="20" t="s">
        <v>86</v>
      </c>
      <c r="EC45" s="20" t="s">
        <v>86</v>
      </c>
      <c r="ED45" s="20" t="s">
        <v>86</v>
      </c>
      <c r="EE45" s="20" t="s">
        <v>86</v>
      </c>
      <c r="EF45" s="20" t="s">
        <v>86</v>
      </c>
      <c r="EG45" s="20" t="s">
        <v>86</v>
      </c>
      <c r="EH45" s="20" t="s">
        <v>86</v>
      </c>
      <c r="EI45" s="20" t="s">
        <v>86</v>
      </c>
      <c r="EJ45" s="20" t="s">
        <v>86</v>
      </c>
      <c r="EK45" s="20" t="s">
        <v>86</v>
      </c>
      <c r="EL45" s="20" t="s">
        <v>86</v>
      </c>
      <c r="EM45" s="20" t="s">
        <v>86</v>
      </c>
      <c r="EN45" s="20" t="s">
        <v>86</v>
      </c>
      <c r="EO45" s="20" t="s">
        <v>86</v>
      </c>
      <c r="EP45" s="20" t="s">
        <v>86</v>
      </c>
      <c r="EQ45" s="20" t="s">
        <v>86</v>
      </c>
      <c r="ES45" s="20" t="s">
        <v>86</v>
      </c>
      <c r="ET45" s="20" t="s">
        <v>86</v>
      </c>
      <c r="EU45" s="20" t="s">
        <v>86</v>
      </c>
      <c r="EW45" s="20" t="s">
        <v>86</v>
      </c>
      <c r="EX45" s="20" t="s">
        <v>86</v>
      </c>
      <c r="EY45" s="20" t="s">
        <v>86</v>
      </c>
      <c r="FA45" s="20" t="s">
        <v>86</v>
      </c>
      <c r="FC45" s="20" t="s">
        <v>71</v>
      </c>
      <c r="FD45" s="20" t="s">
        <v>71</v>
      </c>
      <c r="FE45" s="20" t="s">
        <v>71</v>
      </c>
      <c r="FF45" s="20" t="s">
        <v>71</v>
      </c>
      <c r="FG45" s="20" t="s">
        <v>86</v>
      </c>
      <c r="FH45" s="20" t="s">
        <v>86</v>
      </c>
      <c r="FI45" s="20" t="s">
        <v>71</v>
      </c>
      <c r="FJ45" s="20" t="s">
        <v>86</v>
      </c>
      <c r="FK45" s="20" t="s">
        <v>86</v>
      </c>
      <c r="FM45" s="20" t="s">
        <v>86</v>
      </c>
      <c r="FN45" s="20" t="s">
        <v>86</v>
      </c>
      <c r="FO45" s="20" t="s">
        <v>86</v>
      </c>
      <c r="FP45" s="20" t="s">
        <v>86</v>
      </c>
      <c r="FQ45" s="20" t="s">
        <v>86</v>
      </c>
    </row>
    <row r="46" spans="1:174" s="20" customFormat="1" ht="15" customHeight="1" outlineLevel="1" x14ac:dyDescent="0.25">
      <c r="A46" s="269" t="s">
        <v>79</v>
      </c>
      <c r="B46" s="17" t="s">
        <v>31</v>
      </c>
      <c r="C46" s="20" t="s">
        <v>86</v>
      </c>
      <c r="D46" s="20" t="s">
        <v>86</v>
      </c>
      <c r="E46" s="20" t="s">
        <v>86</v>
      </c>
      <c r="F46" s="20" t="s">
        <v>86</v>
      </c>
      <c r="H46" s="20" t="s">
        <v>86</v>
      </c>
      <c r="I46" s="20" t="s">
        <v>86</v>
      </c>
      <c r="J46" s="20" t="s">
        <v>86</v>
      </c>
      <c r="K46" s="20" t="s">
        <v>86</v>
      </c>
      <c r="L46" s="20" t="s">
        <v>86</v>
      </c>
      <c r="M46" s="20" t="s">
        <v>86</v>
      </c>
      <c r="O46" s="20" t="s">
        <v>86</v>
      </c>
      <c r="P46" s="20" t="s">
        <v>86</v>
      </c>
      <c r="Q46" s="20" t="s">
        <v>86</v>
      </c>
      <c r="R46" s="20" t="s">
        <v>86</v>
      </c>
      <c r="S46" s="20" t="s">
        <v>86</v>
      </c>
      <c r="T46" s="20" t="s">
        <v>86</v>
      </c>
      <c r="U46" s="20" t="s">
        <v>86</v>
      </c>
      <c r="V46" s="20" t="s">
        <v>86</v>
      </c>
      <c r="W46" s="20" t="s">
        <v>86</v>
      </c>
      <c r="X46" s="20" t="s">
        <v>86</v>
      </c>
      <c r="Y46" s="20" t="s">
        <v>86</v>
      </c>
      <c r="Z46" s="20" t="s">
        <v>86</v>
      </c>
      <c r="AA46" s="20" t="s">
        <v>86</v>
      </c>
      <c r="AB46" s="20" t="s">
        <v>86</v>
      </c>
      <c r="AC46" s="20" t="s">
        <v>86</v>
      </c>
      <c r="AD46" s="20" t="s">
        <v>86</v>
      </c>
      <c r="AE46" s="20" t="s">
        <v>86</v>
      </c>
      <c r="AF46" s="20" t="s">
        <v>86</v>
      </c>
      <c r="AG46" s="20" t="s">
        <v>86</v>
      </c>
      <c r="AH46" s="20" t="s">
        <v>86</v>
      </c>
      <c r="AI46" s="20" t="s">
        <v>86</v>
      </c>
      <c r="AJ46" s="20" t="s">
        <v>86</v>
      </c>
      <c r="AK46" s="20" t="s">
        <v>86</v>
      </c>
      <c r="AL46" s="20" t="s">
        <v>86</v>
      </c>
      <c r="AM46" s="20" t="s">
        <v>86</v>
      </c>
      <c r="AN46" s="20" t="s">
        <v>86</v>
      </c>
      <c r="AO46" s="20" t="s">
        <v>86</v>
      </c>
      <c r="AP46" s="20" t="s">
        <v>86</v>
      </c>
      <c r="AQ46" s="20" t="s">
        <v>86</v>
      </c>
      <c r="AR46" s="20" t="s">
        <v>86</v>
      </c>
      <c r="AS46" s="20" t="s">
        <v>86</v>
      </c>
      <c r="AT46" s="20" t="s">
        <v>86</v>
      </c>
      <c r="AU46" s="20" t="s">
        <v>86</v>
      </c>
      <c r="AV46" s="20" t="s">
        <v>86</v>
      </c>
      <c r="AW46" s="20" t="s">
        <v>86</v>
      </c>
      <c r="AX46" s="20" t="s">
        <v>86</v>
      </c>
      <c r="AZ46" s="20" t="s">
        <v>83</v>
      </c>
      <c r="BA46" s="20" t="s">
        <v>86</v>
      </c>
      <c r="BB46" s="20" t="s">
        <v>86</v>
      </c>
      <c r="BC46" s="20" t="s">
        <v>86</v>
      </c>
      <c r="BD46" s="20" t="s">
        <v>86</v>
      </c>
      <c r="BE46" s="20" t="s">
        <v>86</v>
      </c>
      <c r="BF46" s="20" t="s">
        <v>86</v>
      </c>
      <c r="BG46" s="20" t="s">
        <v>86</v>
      </c>
      <c r="BH46" s="20" t="s">
        <v>86</v>
      </c>
      <c r="BI46" s="20" t="s">
        <v>86</v>
      </c>
      <c r="BJ46" s="20" t="s">
        <v>86</v>
      </c>
      <c r="BK46" s="20" t="s">
        <v>86</v>
      </c>
      <c r="BL46" s="20" t="s">
        <v>86</v>
      </c>
      <c r="BM46" s="20" t="s">
        <v>86</v>
      </c>
      <c r="BN46" s="20" t="s">
        <v>86</v>
      </c>
      <c r="BO46" s="20" t="s">
        <v>86</v>
      </c>
      <c r="BP46" s="20" t="s">
        <v>86</v>
      </c>
      <c r="BQ46" s="20" t="s">
        <v>86</v>
      </c>
      <c r="BR46" s="20" t="s">
        <v>86</v>
      </c>
      <c r="BS46" s="20" t="s">
        <v>86</v>
      </c>
      <c r="BT46" s="20" t="s">
        <v>86</v>
      </c>
      <c r="BU46" s="20" t="s">
        <v>86</v>
      </c>
      <c r="BV46" s="20" t="s">
        <v>86</v>
      </c>
      <c r="BW46" s="20" t="s">
        <v>86</v>
      </c>
      <c r="BX46" s="20" t="s">
        <v>86</v>
      </c>
      <c r="BY46" s="20" t="s">
        <v>86</v>
      </c>
      <c r="BZ46" s="20" t="s">
        <v>86</v>
      </c>
      <c r="CA46" s="20" t="s">
        <v>86</v>
      </c>
      <c r="CB46" s="20" t="s">
        <v>86</v>
      </c>
      <c r="CC46" s="20" t="s">
        <v>86</v>
      </c>
      <c r="CD46" s="20" t="s">
        <v>86</v>
      </c>
      <c r="CE46" s="20" t="s">
        <v>86</v>
      </c>
      <c r="CF46" s="20" t="s">
        <v>86</v>
      </c>
      <c r="CH46" s="20" t="s">
        <v>86</v>
      </c>
      <c r="CI46" s="20" t="s">
        <v>86</v>
      </c>
      <c r="CJ46" s="20" t="s">
        <v>86</v>
      </c>
      <c r="CK46" s="20" t="s">
        <v>86</v>
      </c>
      <c r="CL46" s="20" t="s">
        <v>86</v>
      </c>
      <c r="CM46" s="20" t="s">
        <v>86</v>
      </c>
      <c r="CN46" s="20" t="s">
        <v>86</v>
      </c>
      <c r="CO46" s="20" t="s">
        <v>86</v>
      </c>
      <c r="CP46" s="20" t="s">
        <v>86</v>
      </c>
      <c r="CQ46" s="20" t="s">
        <v>86</v>
      </c>
      <c r="CR46" s="20" t="s">
        <v>86</v>
      </c>
      <c r="CS46" s="20" t="s">
        <v>86</v>
      </c>
      <c r="CT46" s="20" t="s">
        <v>86</v>
      </c>
      <c r="CU46" s="20" t="s">
        <v>86</v>
      </c>
      <c r="CV46" s="20" t="s">
        <v>86</v>
      </c>
      <c r="CW46" s="20" t="s">
        <v>86</v>
      </c>
      <c r="CY46" s="20" t="s">
        <v>86</v>
      </c>
      <c r="CZ46" s="20" t="s">
        <v>86</v>
      </c>
      <c r="DA46" s="20" t="s">
        <v>86</v>
      </c>
      <c r="DB46" s="20" t="s">
        <v>86</v>
      </c>
      <c r="DD46" s="20" t="s">
        <v>86</v>
      </c>
      <c r="DE46" s="20" t="s">
        <v>86</v>
      </c>
      <c r="DF46" s="20" t="s">
        <v>86</v>
      </c>
      <c r="DG46" s="20" t="s">
        <v>86</v>
      </c>
      <c r="DH46" s="20" t="s">
        <v>86</v>
      </c>
      <c r="DI46" s="20" t="s">
        <v>86</v>
      </c>
      <c r="DJ46" s="20" t="s">
        <v>86</v>
      </c>
      <c r="DK46" s="20" t="s">
        <v>86</v>
      </c>
      <c r="DL46" s="20" t="s">
        <v>86</v>
      </c>
      <c r="DN46" s="20" t="s">
        <v>86</v>
      </c>
      <c r="DO46" s="20" t="s">
        <v>86</v>
      </c>
      <c r="DP46" s="20" t="s">
        <v>86</v>
      </c>
      <c r="DQ46" s="20" t="s">
        <v>86</v>
      </c>
      <c r="DR46" s="20" t="s">
        <v>86</v>
      </c>
      <c r="DS46" s="20" t="s">
        <v>86</v>
      </c>
      <c r="DT46" s="20" t="s">
        <v>86</v>
      </c>
      <c r="DU46" s="20" t="s">
        <v>86</v>
      </c>
      <c r="DV46" s="20" t="s">
        <v>86</v>
      </c>
      <c r="DW46" s="20" t="s">
        <v>86</v>
      </c>
      <c r="DX46" s="20" t="s">
        <v>86</v>
      </c>
      <c r="DY46" s="20" t="s">
        <v>86</v>
      </c>
      <c r="EA46" s="20" t="s">
        <v>86</v>
      </c>
      <c r="EB46" s="20" t="s">
        <v>86</v>
      </c>
      <c r="EC46" s="20" t="s">
        <v>86</v>
      </c>
      <c r="ED46" s="20" t="s">
        <v>86</v>
      </c>
      <c r="EE46" s="20" t="s">
        <v>86</v>
      </c>
      <c r="EF46" s="20" t="s">
        <v>86</v>
      </c>
      <c r="EG46" s="20" t="s">
        <v>86</v>
      </c>
      <c r="EH46" s="20" t="s">
        <v>86</v>
      </c>
      <c r="EI46" s="20" t="s">
        <v>86</v>
      </c>
      <c r="EJ46" s="20" t="s">
        <v>86</v>
      </c>
      <c r="EK46" s="20" t="s">
        <v>86</v>
      </c>
      <c r="EL46" s="20" t="s">
        <v>86</v>
      </c>
      <c r="EM46" s="20" t="s">
        <v>86</v>
      </c>
      <c r="EN46" s="20" t="s">
        <v>86</v>
      </c>
      <c r="EO46" s="20" t="s">
        <v>86</v>
      </c>
      <c r="EP46" s="20" t="s">
        <v>86</v>
      </c>
      <c r="EQ46" s="20" t="s">
        <v>86</v>
      </c>
      <c r="ES46" s="20" t="s">
        <v>86</v>
      </c>
      <c r="ET46" s="20" t="s">
        <v>86</v>
      </c>
      <c r="EU46" s="20" t="s">
        <v>86</v>
      </c>
      <c r="EW46" s="20" t="s">
        <v>86</v>
      </c>
      <c r="EX46" s="20" t="s">
        <v>86</v>
      </c>
      <c r="EY46" s="20" t="s">
        <v>86</v>
      </c>
      <c r="FA46" s="20" t="s">
        <v>86</v>
      </c>
      <c r="FC46" s="20" t="s">
        <v>86</v>
      </c>
      <c r="FD46" s="20" t="s">
        <v>86</v>
      </c>
      <c r="FE46" s="20" t="s">
        <v>86</v>
      </c>
      <c r="FF46" s="20" t="s">
        <v>86</v>
      </c>
      <c r="FG46" s="20" t="s">
        <v>86</v>
      </c>
      <c r="FH46" s="20" t="s">
        <v>86</v>
      </c>
      <c r="FI46" s="20" t="s">
        <v>86</v>
      </c>
      <c r="FJ46" s="20" t="s">
        <v>86</v>
      </c>
      <c r="FK46" s="20" t="s">
        <v>86</v>
      </c>
      <c r="FM46" s="20" t="s">
        <v>86</v>
      </c>
      <c r="FN46" s="20" t="s">
        <v>86</v>
      </c>
      <c r="FO46" s="20" t="s">
        <v>86</v>
      </c>
      <c r="FP46" s="20" t="s">
        <v>86</v>
      </c>
      <c r="FQ46" s="20" t="s">
        <v>86</v>
      </c>
    </row>
    <row r="47" spans="1:174" s="20" customFormat="1" ht="15" customHeight="1" outlineLevel="1" x14ac:dyDescent="0.25">
      <c r="A47" s="269"/>
      <c r="B47" s="17" t="s">
        <v>32</v>
      </c>
      <c r="C47" s="20" t="s">
        <v>86</v>
      </c>
      <c r="D47" s="20" t="s">
        <v>86</v>
      </c>
      <c r="E47" s="20" t="s">
        <v>86</v>
      </c>
      <c r="F47" s="20" t="s">
        <v>86</v>
      </c>
      <c r="H47" s="20" t="s">
        <v>86</v>
      </c>
      <c r="I47" s="20" t="s">
        <v>86</v>
      </c>
      <c r="J47" s="20" t="s">
        <v>86</v>
      </c>
      <c r="K47" s="20" t="s">
        <v>86</v>
      </c>
      <c r="L47" s="20" t="s">
        <v>86</v>
      </c>
      <c r="M47" s="20" t="s">
        <v>86</v>
      </c>
      <c r="O47" s="20" t="s">
        <v>86</v>
      </c>
      <c r="P47" s="20" t="s">
        <v>86</v>
      </c>
      <c r="Q47" s="20" t="s">
        <v>86</v>
      </c>
      <c r="R47" s="20" t="s">
        <v>86</v>
      </c>
      <c r="S47" s="20" t="s">
        <v>86</v>
      </c>
      <c r="T47" s="20" t="s">
        <v>86</v>
      </c>
      <c r="U47" s="20" t="s">
        <v>86</v>
      </c>
      <c r="V47" s="20" t="s">
        <v>86</v>
      </c>
      <c r="W47" s="20" t="s">
        <v>86</v>
      </c>
      <c r="X47" s="20" t="s">
        <v>86</v>
      </c>
      <c r="Y47" s="20" t="s">
        <v>86</v>
      </c>
      <c r="Z47" s="20" t="s">
        <v>86</v>
      </c>
      <c r="AA47" s="20" t="s">
        <v>86</v>
      </c>
      <c r="AB47" s="20" t="s">
        <v>86</v>
      </c>
      <c r="AC47" s="20" t="s">
        <v>86</v>
      </c>
      <c r="AD47" s="20" t="s">
        <v>86</v>
      </c>
      <c r="AE47" s="20" t="s">
        <v>86</v>
      </c>
      <c r="AF47" s="20" t="s">
        <v>86</v>
      </c>
      <c r="AG47" s="20" t="s">
        <v>86</v>
      </c>
      <c r="AH47" s="20" t="s">
        <v>86</v>
      </c>
      <c r="AI47" s="20" t="s">
        <v>86</v>
      </c>
      <c r="AJ47" s="20" t="s">
        <v>86</v>
      </c>
      <c r="AK47" s="20" t="s">
        <v>86</v>
      </c>
      <c r="AL47" s="20" t="s">
        <v>86</v>
      </c>
      <c r="AM47" s="20" t="s">
        <v>86</v>
      </c>
      <c r="AN47" s="20" t="s">
        <v>86</v>
      </c>
      <c r="AO47" s="20" t="s">
        <v>86</v>
      </c>
      <c r="AP47" s="20" t="s">
        <v>86</v>
      </c>
      <c r="AQ47" s="20" t="s">
        <v>86</v>
      </c>
      <c r="AR47" s="20" t="s">
        <v>86</v>
      </c>
      <c r="AS47" s="20" t="s">
        <v>86</v>
      </c>
      <c r="AT47" s="20" t="s">
        <v>86</v>
      </c>
      <c r="AU47" s="20" t="s">
        <v>86</v>
      </c>
      <c r="AV47" s="20" t="s">
        <v>86</v>
      </c>
      <c r="AW47" s="20" t="s">
        <v>86</v>
      </c>
      <c r="AX47" s="20" t="s">
        <v>86</v>
      </c>
      <c r="AZ47" s="20" t="s">
        <v>68</v>
      </c>
      <c r="BA47" s="20" t="s">
        <v>86</v>
      </c>
      <c r="BB47" s="20" t="s">
        <v>86</v>
      </c>
      <c r="BC47" s="20" t="s">
        <v>86</v>
      </c>
      <c r="BD47" s="20" t="s">
        <v>86</v>
      </c>
      <c r="BE47" s="20" t="s">
        <v>86</v>
      </c>
      <c r="BF47" s="20" t="s">
        <v>86</v>
      </c>
      <c r="BG47" s="20" t="s">
        <v>86</v>
      </c>
      <c r="BH47" s="20" t="s">
        <v>86</v>
      </c>
      <c r="BI47" s="20" t="s">
        <v>86</v>
      </c>
      <c r="BJ47" s="20" t="s">
        <v>86</v>
      </c>
      <c r="BK47" s="20" t="s">
        <v>86</v>
      </c>
      <c r="BL47" s="20" t="s">
        <v>86</v>
      </c>
      <c r="BM47" s="20" t="s">
        <v>86</v>
      </c>
      <c r="BN47" s="20" t="s">
        <v>86</v>
      </c>
      <c r="BO47" s="20" t="s">
        <v>86</v>
      </c>
      <c r="BP47" s="20" t="s">
        <v>86</v>
      </c>
      <c r="BQ47" s="20" t="s">
        <v>86</v>
      </c>
      <c r="BR47" s="20" t="s">
        <v>86</v>
      </c>
      <c r="BS47" s="20" t="s">
        <v>86</v>
      </c>
      <c r="BT47" s="20" t="s">
        <v>86</v>
      </c>
      <c r="BU47" s="20" t="s">
        <v>86</v>
      </c>
      <c r="BV47" s="20" t="s">
        <v>86</v>
      </c>
      <c r="BW47" s="20" t="s">
        <v>86</v>
      </c>
      <c r="BX47" s="20" t="s">
        <v>86</v>
      </c>
      <c r="BY47" s="20" t="s">
        <v>86</v>
      </c>
      <c r="BZ47" s="20" t="s">
        <v>86</v>
      </c>
      <c r="CA47" s="20" t="s">
        <v>86</v>
      </c>
      <c r="CB47" s="20" t="s">
        <v>86</v>
      </c>
      <c r="CC47" s="20" t="s">
        <v>86</v>
      </c>
      <c r="CD47" s="20" t="s">
        <v>86</v>
      </c>
      <c r="CE47" s="20" t="s">
        <v>86</v>
      </c>
      <c r="CF47" s="20" t="s">
        <v>86</v>
      </c>
      <c r="CH47" s="20" t="s">
        <v>86</v>
      </c>
      <c r="CI47" s="20" t="s">
        <v>86</v>
      </c>
      <c r="CJ47" s="20" t="s">
        <v>86</v>
      </c>
      <c r="CK47" s="20" t="s">
        <v>86</v>
      </c>
      <c r="CL47" s="20" t="s">
        <v>86</v>
      </c>
      <c r="CM47" s="20" t="s">
        <v>86</v>
      </c>
      <c r="CN47" s="20" t="s">
        <v>86</v>
      </c>
      <c r="CO47" s="20" t="s">
        <v>86</v>
      </c>
      <c r="CP47" s="20" t="s">
        <v>86</v>
      </c>
      <c r="CQ47" s="20" t="s">
        <v>86</v>
      </c>
      <c r="CR47" s="20" t="s">
        <v>86</v>
      </c>
      <c r="CS47" s="20" t="s">
        <v>86</v>
      </c>
      <c r="CT47" s="20" t="s">
        <v>86</v>
      </c>
      <c r="CU47" s="20" t="s">
        <v>86</v>
      </c>
      <c r="CV47" s="20" t="s">
        <v>86</v>
      </c>
      <c r="CW47" s="20" t="s">
        <v>86</v>
      </c>
      <c r="CY47" s="20" t="s">
        <v>86</v>
      </c>
      <c r="CZ47" s="20" t="s">
        <v>86</v>
      </c>
      <c r="DA47" s="20" t="s">
        <v>86</v>
      </c>
      <c r="DB47" s="20" t="s">
        <v>86</v>
      </c>
      <c r="DD47" s="20" t="s">
        <v>86</v>
      </c>
      <c r="DE47" s="20" t="s">
        <v>86</v>
      </c>
      <c r="DF47" s="20" t="s">
        <v>86</v>
      </c>
      <c r="DG47" s="20" t="s">
        <v>86</v>
      </c>
      <c r="DH47" s="20" t="s">
        <v>86</v>
      </c>
      <c r="DI47" s="20" t="s">
        <v>86</v>
      </c>
      <c r="DJ47" s="20" t="s">
        <v>86</v>
      </c>
      <c r="DK47" s="20" t="s">
        <v>86</v>
      </c>
      <c r="DL47" s="20" t="s">
        <v>86</v>
      </c>
      <c r="DN47" s="20" t="s">
        <v>86</v>
      </c>
      <c r="DO47" s="20" t="s">
        <v>86</v>
      </c>
      <c r="DP47" s="20" t="s">
        <v>86</v>
      </c>
      <c r="DQ47" s="20" t="s">
        <v>86</v>
      </c>
      <c r="DR47" s="20" t="s">
        <v>86</v>
      </c>
      <c r="DS47" s="20" t="s">
        <v>86</v>
      </c>
      <c r="DT47" s="20" t="s">
        <v>86</v>
      </c>
      <c r="DU47" s="20" t="s">
        <v>86</v>
      </c>
      <c r="DV47" s="20" t="s">
        <v>86</v>
      </c>
      <c r="DW47" s="20" t="s">
        <v>86</v>
      </c>
      <c r="DX47" s="20" t="s">
        <v>86</v>
      </c>
      <c r="DY47" s="20" t="s">
        <v>86</v>
      </c>
      <c r="EA47" s="20" t="s">
        <v>86</v>
      </c>
      <c r="EB47" s="20" t="s">
        <v>86</v>
      </c>
      <c r="EC47" s="20" t="s">
        <v>86</v>
      </c>
      <c r="ED47" s="20" t="s">
        <v>86</v>
      </c>
      <c r="EE47" s="20" t="s">
        <v>86</v>
      </c>
      <c r="EF47" s="20" t="s">
        <v>86</v>
      </c>
      <c r="EG47" s="20" t="s">
        <v>86</v>
      </c>
      <c r="EH47" s="20" t="s">
        <v>86</v>
      </c>
      <c r="EI47" s="20" t="s">
        <v>86</v>
      </c>
      <c r="EJ47" s="20" t="s">
        <v>86</v>
      </c>
      <c r="EK47" s="20" t="s">
        <v>86</v>
      </c>
      <c r="EL47" s="20" t="s">
        <v>86</v>
      </c>
      <c r="EM47" s="20" t="s">
        <v>86</v>
      </c>
      <c r="EN47" s="20" t="s">
        <v>86</v>
      </c>
      <c r="EO47" s="20" t="s">
        <v>86</v>
      </c>
      <c r="EP47" s="20" t="s">
        <v>86</v>
      </c>
      <c r="EQ47" s="20" t="s">
        <v>86</v>
      </c>
      <c r="ES47" s="20" t="s">
        <v>86</v>
      </c>
      <c r="ET47" s="20" t="s">
        <v>86</v>
      </c>
      <c r="EU47" s="20" t="s">
        <v>86</v>
      </c>
      <c r="EW47" s="20" t="s">
        <v>86</v>
      </c>
      <c r="EX47" s="20" t="s">
        <v>86</v>
      </c>
      <c r="EY47" s="20" t="s">
        <v>86</v>
      </c>
      <c r="FA47" s="20" t="s">
        <v>86</v>
      </c>
      <c r="FC47" s="20" t="s">
        <v>86</v>
      </c>
      <c r="FD47" s="20" t="s">
        <v>86</v>
      </c>
      <c r="FE47" s="20" t="s">
        <v>86</v>
      </c>
      <c r="FF47" s="20" t="s">
        <v>86</v>
      </c>
      <c r="FG47" s="20" t="s">
        <v>86</v>
      </c>
      <c r="FH47" s="20" t="s">
        <v>86</v>
      </c>
      <c r="FI47" s="20" t="s">
        <v>86</v>
      </c>
      <c r="FJ47" s="20" t="s">
        <v>86</v>
      </c>
      <c r="FK47" s="20" t="s">
        <v>86</v>
      </c>
      <c r="FM47" s="20" t="s">
        <v>86</v>
      </c>
      <c r="FN47" s="20" t="s">
        <v>86</v>
      </c>
      <c r="FO47" s="20" t="s">
        <v>86</v>
      </c>
      <c r="FP47" s="20" t="s">
        <v>86</v>
      </c>
      <c r="FQ47" s="20" t="s">
        <v>86</v>
      </c>
    </row>
    <row r="48" spans="1:174" s="20" customFormat="1" ht="15" customHeight="1" outlineLevel="1" x14ac:dyDescent="0.25">
      <c r="A48" s="269"/>
      <c r="B48" s="17" t="s">
        <v>33</v>
      </c>
      <c r="C48" s="20" t="s">
        <v>86</v>
      </c>
      <c r="D48" s="20" t="s">
        <v>86</v>
      </c>
      <c r="E48" s="20" t="s">
        <v>86</v>
      </c>
      <c r="F48" s="20" t="s">
        <v>86</v>
      </c>
      <c r="H48" s="20" t="s">
        <v>86</v>
      </c>
      <c r="I48" s="20" t="s">
        <v>86</v>
      </c>
      <c r="J48" s="20" t="s">
        <v>86</v>
      </c>
      <c r="K48" s="20" t="s">
        <v>86</v>
      </c>
      <c r="L48" s="20" t="s">
        <v>86</v>
      </c>
      <c r="M48" s="20" t="s">
        <v>86</v>
      </c>
      <c r="O48" s="20" t="s">
        <v>86</v>
      </c>
      <c r="P48" s="20" t="s">
        <v>86</v>
      </c>
      <c r="Q48" s="20" t="s">
        <v>86</v>
      </c>
      <c r="R48" s="20" t="s">
        <v>86</v>
      </c>
      <c r="S48" s="20" t="s">
        <v>86</v>
      </c>
      <c r="T48" s="20" t="s">
        <v>86</v>
      </c>
      <c r="U48" s="20" t="s">
        <v>86</v>
      </c>
      <c r="V48" s="20" t="s">
        <v>86</v>
      </c>
      <c r="W48" s="20" t="s">
        <v>86</v>
      </c>
      <c r="X48" s="20" t="s">
        <v>86</v>
      </c>
      <c r="Y48" s="20" t="s">
        <v>86</v>
      </c>
      <c r="Z48" s="20" t="s">
        <v>86</v>
      </c>
      <c r="AA48" s="20" t="s">
        <v>86</v>
      </c>
      <c r="AB48" s="20" t="s">
        <v>86</v>
      </c>
      <c r="AC48" s="20" t="s">
        <v>86</v>
      </c>
      <c r="AD48" s="20" t="s">
        <v>86</v>
      </c>
      <c r="AE48" s="20" t="s">
        <v>86</v>
      </c>
      <c r="AF48" s="20" t="s">
        <v>86</v>
      </c>
      <c r="AG48" s="20" t="s">
        <v>86</v>
      </c>
      <c r="AH48" s="20" t="s">
        <v>86</v>
      </c>
      <c r="AI48" s="20" t="s">
        <v>86</v>
      </c>
      <c r="AJ48" s="20" t="s">
        <v>86</v>
      </c>
      <c r="AK48" s="20" t="s">
        <v>86</v>
      </c>
      <c r="AL48" s="20" t="s">
        <v>86</v>
      </c>
      <c r="AM48" s="20" t="s">
        <v>86</v>
      </c>
      <c r="AN48" s="20" t="s">
        <v>86</v>
      </c>
      <c r="AO48" s="20" t="s">
        <v>86</v>
      </c>
      <c r="AP48" s="20" t="s">
        <v>86</v>
      </c>
      <c r="AQ48" s="20" t="s">
        <v>86</v>
      </c>
      <c r="AR48" s="20" t="s">
        <v>86</v>
      </c>
      <c r="AS48" s="20" t="s">
        <v>86</v>
      </c>
      <c r="AT48" s="20" t="s">
        <v>86</v>
      </c>
      <c r="AU48" s="20" t="s">
        <v>86</v>
      </c>
      <c r="AV48" s="20" t="s">
        <v>86</v>
      </c>
      <c r="AW48" s="20" t="s">
        <v>86</v>
      </c>
      <c r="AX48" s="20" t="s">
        <v>86</v>
      </c>
      <c r="AZ48" s="20" t="s">
        <v>102</v>
      </c>
      <c r="BA48" s="20" t="s">
        <v>86</v>
      </c>
      <c r="BB48" s="20" t="s">
        <v>86</v>
      </c>
      <c r="BC48" s="20" t="s">
        <v>86</v>
      </c>
      <c r="BD48" s="20" t="s">
        <v>86</v>
      </c>
      <c r="BE48" s="20" t="s">
        <v>86</v>
      </c>
      <c r="BF48" s="20" t="s">
        <v>86</v>
      </c>
      <c r="BG48" s="20" t="s">
        <v>86</v>
      </c>
      <c r="BH48" s="20" t="s">
        <v>86</v>
      </c>
      <c r="BI48" s="20" t="s">
        <v>86</v>
      </c>
      <c r="BJ48" s="20" t="s">
        <v>86</v>
      </c>
      <c r="BK48" s="20" t="s">
        <v>86</v>
      </c>
      <c r="BL48" s="20" t="s">
        <v>86</v>
      </c>
      <c r="BM48" s="20" t="s">
        <v>86</v>
      </c>
      <c r="BN48" s="20" t="s">
        <v>86</v>
      </c>
      <c r="BO48" s="20" t="s">
        <v>86</v>
      </c>
      <c r="BP48" s="20" t="s">
        <v>86</v>
      </c>
      <c r="BQ48" s="20" t="s">
        <v>86</v>
      </c>
      <c r="BR48" s="20" t="s">
        <v>86</v>
      </c>
      <c r="BS48" s="20" t="s">
        <v>86</v>
      </c>
      <c r="BT48" s="20" t="s">
        <v>86</v>
      </c>
      <c r="BU48" s="20" t="s">
        <v>86</v>
      </c>
      <c r="BV48" s="20" t="s">
        <v>86</v>
      </c>
      <c r="BW48" s="20" t="s">
        <v>86</v>
      </c>
      <c r="BX48" s="20" t="s">
        <v>86</v>
      </c>
      <c r="BY48" s="20" t="s">
        <v>86</v>
      </c>
      <c r="BZ48" s="20" t="s">
        <v>86</v>
      </c>
      <c r="CA48" s="20" t="s">
        <v>86</v>
      </c>
      <c r="CB48" s="20" t="s">
        <v>86</v>
      </c>
      <c r="CC48" s="20" t="s">
        <v>86</v>
      </c>
      <c r="CD48" s="20" t="s">
        <v>86</v>
      </c>
      <c r="CE48" s="20" t="s">
        <v>86</v>
      </c>
      <c r="CF48" s="20" t="s">
        <v>86</v>
      </c>
      <c r="CH48" s="20" t="s">
        <v>86</v>
      </c>
      <c r="CI48" s="20" t="s">
        <v>86</v>
      </c>
      <c r="CJ48" s="20" t="s">
        <v>86</v>
      </c>
      <c r="CK48" s="20" t="s">
        <v>86</v>
      </c>
      <c r="CL48" s="20" t="s">
        <v>86</v>
      </c>
      <c r="CM48" s="20" t="s">
        <v>86</v>
      </c>
      <c r="CN48" s="20" t="s">
        <v>86</v>
      </c>
      <c r="CO48" s="20" t="s">
        <v>86</v>
      </c>
      <c r="CP48" s="20" t="s">
        <v>86</v>
      </c>
      <c r="CQ48" s="20" t="s">
        <v>86</v>
      </c>
      <c r="CR48" s="20" t="s">
        <v>86</v>
      </c>
      <c r="CS48" s="20" t="s">
        <v>86</v>
      </c>
      <c r="CT48" s="20" t="s">
        <v>86</v>
      </c>
      <c r="CU48" s="20" t="s">
        <v>86</v>
      </c>
      <c r="CV48" s="20" t="s">
        <v>86</v>
      </c>
      <c r="CW48" s="20" t="s">
        <v>86</v>
      </c>
      <c r="CY48" s="20" t="s">
        <v>86</v>
      </c>
      <c r="CZ48" s="20" t="s">
        <v>86</v>
      </c>
      <c r="DA48" s="20" t="s">
        <v>86</v>
      </c>
      <c r="DB48" s="20" t="s">
        <v>86</v>
      </c>
      <c r="DD48" s="20" t="s">
        <v>86</v>
      </c>
      <c r="DE48" s="20" t="s">
        <v>86</v>
      </c>
      <c r="DF48" s="20" t="s">
        <v>86</v>
      </c>
      <c r="DG48" s="20" t="s">
        <v>86</v>
      </c>
      <c r="DH48" s="20" t="s">
        <v>86</v>
      </c>
      <c r="DI48" s="20" t="s">
        <v>86</v>
      </c>
      <c r="DJ48" s="20" t="s">
        <v>86</v>
      </c>
      <c r="DK48" s="20" t="s">
        <v>86</v>
      </c>
      <c r="DL48" s="20" t="s">
        <v>86</v>
      </c>
      <c r="DN48" s="20" t="s">
        <v>86</v>
      </c>
      <c r="DO48" s="20" t="s">
        <v>86</v>
      </c>
      <c r="DP48" s="20" t="s">
        <v>86</v>
      </c>
      <c r="DQ48" s="20" t="s">
        <v>86</v>
      </c>
      <c r="DR48" s="20" t="s">
        <v>86</v>
      </c>
      <c r="DS48" s="20" t="s">
        <v>86</v>
      </c>
      <c r="DT48" s="20" t="s">
        <v>86</v>
      </c>
      <c r="DU48" s="20" t="s">
        <v>86</v>
      </c>
      <c r="DV48" s="20" t="s">
        <v>86</v>
      </c>
      <c r="DW48" s="20" t="s">
        <v>86</v>
      </c>
      <c r="DX48" s="20" t="s">
        <v>86</v>
      </c>
      <c r="DY48" s="20" t="s">
        <v>86</v>
      </c>
      <c r="EA48" s="20" t="s">
        <v>86</v>
      </c>
      <c r="EB48" s="20" t="s">
        <v>86</v>
      </c>
      <c r="EC48" s="20" t="s">
        <v>86</v>
      </c>
      <c r="ED48" s="20" t="s">
        <v>86</v>
      </c>
      <c r="EE48" s="20" t="s">
        <v>86</v>
      </c>
      <c r="EF48" s="20" t="s">
        <v>86</v>
      </c>
      <c r="EG48" s="20" t="s">
        <v>86</v>
      </c>
      <c r="EH48" s="20" t="s">
        <v>86</v>
      </c>
      <c r="EI48" s="20" t="s">
        <v>86</v>
      </c>
      <c r="EJ48" s="20" t="s">
        <v>86</v>
      </c>
      <c r="EK48" s="20" t="s">
        <v>86</v>
      </c>
      <c r="EL48" s="20" t="s">
        <v>86</v>
      </c>
      <c r="EM48" s="20" t="s">
        <v>86</v>
      </c>
      <c r="EN48" s="20" t="s">
        <v>86</v>
      </c>
      <c r="EO48" s="20" t="s">
        <v>86</v>
      </c>
      <c r="EP48" s="20" t="s">
        <v>86</v>
      </c>
      <c r="EQ48" s="20" t="s">
        <v>86</v>
      </c>
      <c r="ES48" s="20" t="s">
        <v>86</v>
      </c>
      <c r="ET48" s="20" t="s">
        <v>86</v>
      </c>
      <c r="EU48" s="20" t="s">
        <v>86</v>
      </c>
      <c r="EW48" s="20" t="s">
        <v>86</v>
      </c>
      <c r="EX48" s="20" t="s">
        <v>86</v>
      </c>
      <c r="EY48" s="20" t="s">
        <v>86</v>
      </c>
      <c r="FA48" s="20" t="s">
        <v>86</v>
      </c>
      <c r="FC48" s="20" t="s">
        <v>86</v>
      </c>
      <c r="FD48" s="20" t="s">
        <v>86</v>
      </c>
      <c r="FE48" s="20" t="s">
        <v>86</v>
      </c>
      <c r="FF48" s="20" t="s">
        <v>86</v>
      </c>
      <c r="FG48" s="20" t="s">
        <v>86</v>
      </c>
      <c r="FH48" s="20" t="s">
        <v>86</v>
      </c>
      <c r="FI48" s="20" t="s">
        <v>86</v>
      </c>
      <c r="FJ48" s="20" t="s">
        <v>86</v>
      </c>
      <c r="FK48" s="20" t="s">
        <v>86</v>
      </c>
      <c r="FM48" s="20" t="s">
        <v>86</v>
      </c>
      <c r="FN48" s="20" t="s">
        <v>86</v>
      </c>
      <c r="FO48" s="20" t="s">
        <v>86</v>
      </c>
      <c r="FP48" s="20" t="s">
        <v>86</v>
      </c>
      <c r="FQ48" s="20" t="s">
        <v>86</v>
      </c>
    </row>
    <row r="49" spans="1:174" s="20" customFormat="1" ht="15" customHeight="1" outlineLevel="1" x14ac:dyDescent="0.25">
      <c r="A49" s="269"/>
      <c r="B49" s="17" t="s">
        <v>34</v>
      </c>
      <c r="C49" s="20" t="s">
        <v>86</v>
      </c>
      <c r="D49" s="20" t="s">
        <v>86</v>
      </c>
      <c r="E49" s="20" t="s">
        <v>86</v>
      </c>
      <c r="F49" s="20" t="s">
        <v>86</v>
      </c>
      <c r="H49" s="20" t="s">
        <v>86</v>
      </c>
      <c r="I49" s="20" t="s">
        <v>86</v>
      </c>
      <c r="J49" s="20" t="s">
        <v>86</v>
      </c>
      <c r="K49" s="20" t="s">
        <v>86</v>
      </c>
      <c r="L49" s="20" t="s">
        <v>86</v>
      </c>
      <c r="M49" s="20" t="s">
        <v>86</v>
      </c>
      <c r="O49" s="20" t="s">
        <v>86</v>
      </c>
      <c r="P49" s="20" t="s">
        <v>86</v>
      </c>
      <c r="Q49" s="20" t="s">
        <v>86</v>
      </c>
      <c r="R49" s="20" t="s">
        <v>86</v>
      </c>
      <c r="S49" s="20" t="s">
        <v>86</v>
      </c>
      <c r="T49" s="20" t="s">
        <v>86</v>
      </c>
      <c r="U49" s="20" t="s">
        <v>86</v>
      </c>
      <c r="V49" s="20" t="s">
        <v>86</v>
      </c>
      <c r="W49" s="20" t="s">
        <v>86</v>
      </c>
      <c r="X49" s="20" t="s">
        <v>86</v>
      </c>
      <c r="Y49" s="20" t="s">
        <v>86</v>
      </c>
      <c r="Z49" s="20" t="s">
        <v>86</v>
      </c>
      <c r="AA49" s="20" t="s">
        <v>86</v>
      </c>
      <c r="AB49" s="20" t="s">
        <v>86</v>
      </c>
      <c r="AC49" s="20" t="s">
        <v>86</v>
      </c>
      <c r="AD49" s="20" t="s">
        <v>86</v>
      </c>
      <c r="AE49" s="20" t="s">
        <v>86</v>
      </c>
      <c r="AF49" s="20" t="s">
        <v>86</v>
      </c>
      <c r="AG49" s="20" t="s">
        <v>86</v>
      </c>
      <c r="AH49" s="20" t="s">
        <v>86</v>
      </c>
      <c r="AI49" s="20" t="s">
        <v>86</v>
      </c>
      <c r="AJ49" s="20" t="s">
        <v>86</v>
      </c>
      <c r="AK49" s="20" t="s">
        <v>86</v>
      </c>
      <c r="AL49" s="20" t="s">
        <v>86</v>
      </c>
      <c r="AM49" s="20" t="s">
        <v>86</v>
      </c>
      <c r="AN49" s="20" t="s">
        <v>86</v>
      </c>
      <c r="AO49" s="20" t="s">
        <v>86</v>
      </c>
      <c r="AP49" s="20" t="s">
        <v>86</v>
      </c>
      <c r="AQ49" s="20" t="s">
        <v>86</v>
      </c>
      <c r="AR49" s="20" t="s">
        <v>86</v>
      </c>
      <c r="AS49" s="20" t="s">
        <v>86</v>
      </c>
      <c r="AT49" s="20" t="s">
        <v>86</v>
      </c>
      <c r="AU49" s="20" t="s">
        <v>86</v>
      </c>
      <c r="AV49" s="20" t="s">
        <v>86</v>
      </c>
      <c r="AW49" s="20" t="s">
        <v>86</v>
      </c>
      <c r="AX49" s="20" t="s">
        <v>86</v>
      </c>
      <c r="AZ49" s="20" t="s">
        <v>129</v>
      </c>
      <c r="BA49" s="20" t="s">
        <v>86</v>
      </c>
      <c r="BB49" s="20" t="s">
        <v>86</v>
      </c>
      <c r="BC49" s="20" t="s">
        <v>86</v>
      </c>
      <c r="BD49" s="20" t="s">
        <v>86</v>
      </c>
      <c r="BE49" s="20" t="s">
        <v>86</v>
      </c>
      <c r="BF49" s="20" t="s">
        <v>86</v>
      </c>
      <c r="BG49" s="20" t="s">
        <v>86</v>
      </c>
      <c r="BH49" s="20" t="s">
        <v>86</v>
      </c>
      <c r="BI49" s="20" t="s">
        <v>86</v>
      </c>
      <c r="BJ49" s="20" t="s">
        <v>86</v>
      </c>
      <c r="BK49" s="20" t="s">
        <v>86</v>
      </c>
      <c r="BL49" s="20" t="s">
        <v>86</v>
      </c>
      <c r="BM49" s="20" t="s">
        <v>86</v>
      </c>
      <c r="BN49" s="20" t="s">
        <v>86</v>
      </c>
      <c r="BO49" s="20" t="s">
        <v>86</v>
      </c>
      <c r="BP49" s="20" t="s">
        <v>86</v>
      </c>
      <c r="BQ49" s="20" t="s">
        <v>86</v>
      </c>
      <c r="BR49" s="20" t="s">
        <v>86</v>
      </c>
      <c r="BS49" s="20" t="s">
        <v>86</v>
      </c>
      <c r="BT49" s="20" t="s">
        <v>86</v>
      </c>
      <c r="BU49" s="20" t="s">
        <v>86</v>
      </c>
      <c r="BV49" s="20" t="s">
        <v>86</v>
      </c>
      <c r="BW49" s="20" t="s">
        <v>86</v>
      </c>
      <c r="BX49" s="20" t="s">
        <v>86</v>
      </c>
      <c r="BY49" s="20" t="s">
        <v>86</v>
      </c>
      <c r="BZ49" s="20" t="s">
        <v>86</v>
      </c>
      <c r="CA49" s="20" t="s">
        <v>86</v>
      </c>
      <c r="CB49" s="20" t="s">
        <v>86</v>
      </c>
      <c r="CC49" s="20" t="s">
        <v>86</v>
      </c>
      <c r="CD49" s="20" t="s">
        <v>86</v>
      </c>
      <c r="CE49" s="20" t="s">
        <v>86</v>
      </c>
      <c r="CF49" s="20" t="s">
        <v>86</v>
      </c>
      <c r="CH49" s="20" t="s">
        <v>86</v>
      </c>
      <c r="CI49" s="20" t="s">
        <v>86</v>
      </c>
      <c r="CJ49" s="20" t="s">
        <v>86</v>
      </c>
      <c r="CK49" s="20" t="s">
        <v>86</v>
      </c>
      <c r="CL49" s="20" t="s">
        <v>86</v>
      </c>
      <c r="CM49" s="20" t="s">
        <v>86</v>
      </c>
      <c r="CN49" s="20" t="s">
        <v>86</v>
      </c>
      <c r="CO49" s="20" t="s">
        <v>86</v>
      </c>
      <c r="CP49" s="20" t="s">
        <v>86</v>
      </c>
      <c r="CQ49" s="20" t="s">
        <v>86</v>
      </c>
      <c r="CR49" s="20" t="s">
        <v>86</v>
      </c>
      <c r="CS49" s="20" t="s">
        <v>86</v>
      </c>
      <c r="CT49" s="20" t="s">
        <v>86</v>
      </c>
      <c r="CU49" s="20" t="s">
        <v>86</v>
      </c>
      <c r="CV49" s="20" t="s">
        <v>86</v>
      </c>
      <c r="CW49" s="20" t="s">
        <v>86</v>
      </c>
      <c r="CY49" s="20" t="s">
        <v>86</v>
      </c>
      <c r="CZ49" s="20" t="s">
        <v>86</v>
      </c>
      <c r="DA49" s="20" t="s">
        <v>86</v>
      </c>
      <c r="DB49" s="20" t="s">
        <v>86</v>
      </c>
      <c r="DD49" s="20" t="s">
        <v>86</v>
      </c>
      <c r="DE49" s="20" t="s">
        <v>86</v>
      </c>
      <c r="DF49" s="20" t="s">
        <v>86</v>
      </c>
      <c r="DG49" s="20" t="s">
        <v>86</v>
      </c>
      <c r="DH49" s="20" t="s">
        <v>86</v>
      </c>
      <c r="DI49" s="20" t="s">
        <v>86</v>
      </c>
      <c r="DJ49" s="20" t="s">
        <v>86</v>
      </c>
      <c r="DK49" s="20" t="s">
        <v>86</v>
      </c>
      <c r="DL49" s="20" t="s">
        <v>86</v>
      </c>
      <c r="DN49" s="20" t="s">
        <v>86</v>
      </c>
      <c r="DO49" s="20" t="s">
        <v>86</v>
      </c>
      <c r="DP49" s="20" t="s">
        <v>86</v>
      </c>
      <c r="DQ49" s="20" t="s">
        <v>86</v>
      </c>
      <c r="DR49" s="20" t="s">
        <v>86</v>
      </c>
      <c r="DS49" s="20" t="s">
        <v>86</v>
      </c>
      <c r="DT49" s="20" t="s">
        <v>86</v>
      </c>
      <c r="DU49" s="20" t="s">
        <v>86</v>
      </c>
      <c r="DV49" s="20" t="s">
        <v>86</v>
      </c>
      <c r="DW49" s="20" t="s">
        <v>86</v>
      </c>
      <c r="DX49" s="20" t="s">
        <v>86</v>
      </c>
      <c r="DY49" s="20" t="s">
        <v>86</v>
      </c>
      <c r="EA49" s="20" t="s">
        <v>86</v>
      </c>
      <c r="EB49" s="20" t="s">
        <v>86</v>
      </c>
      <c r="EC49" s="20" t="s">
        <v>86</v>
      </c>
      <c r="ED49" s="20" t="s">
        <v>86</v>
      </c>
      <c r="EE49" s="20" t="s">
        <v>86</v>
      </c>
      <c r="EF49" s="20" t="s">
        <v>86</v>
      </c>
      <c r="EG49" s="20" t="s">
        <v>86</v>
      </c>
      <c r="EH49" s="20" t="s">
        <v>86</v>
      </c>
      <c r="EI49" s="20" t="s">
        <v>86</v>
      </c>
      <c r="EJ49" s="20" t="s">
        <v>86</v>
      </c>
      <c r="EK49" s="20" t="s">
        <v>86</v>
      </c>
      <c r="EL49" s="20" t="s">
        <v>86</v>
      </c>
      <c r="EM49" s="20" t="s">
        <v>86</v>
      </c>
      <c r="EN49" s="20" t="s">
        <v>86</v>
      </c>
      <c r="EO49" s="20" t="s">
        <v>86</v>
      </c>
      <c r="EP49" s="20" t="s">
        <v>86</v>
      </c>
      <c r="EQ49" s="20" t="s">
        <v>86</v>
      </c>
      <c r="ES49" s="20" t="s">
        <v>86</v>
      </c>
      <c r="ET49" s="20" t="s">
        <v>86</v>
      </c>
      <c r="EU49" s="20" t="s">
        <v>86</v>
      </c>
      <c r="EW49" s="20" t="s">
        <v>86</v>
      </c>
      <c r="EX49" s="20" t="s">
        <v>86</v>
      </c>
      <c r="EY49" s="20" t="s">
        <v>86</v>
      </c>
      <c r="FA49" s="20" t="s">
        <v>86</v>
      </c>
      <c r="FC49" s="20" t="s">
        <v>86</v>
      </c>
      <c r="FD49" s="20" t="s">
        <v>86</v>
      </c>
      <c r="FE49" s="20" t="s">
        <v>86</v>
      </c>
      <c r="FF49" s="20" t="s">
        <v>86</v>
      </c>
      <c r="FG49" s="20" t="s">
        <v>86</v>
      </c>
      <c r="FH49" s="20" t="s">
        <v>86</v>
      </c>
      <c r="FI49" s="20" t="s">
        <v>86</v>
      </c>
      <c r="FJ49" s="20" t="s">
        <v>86</v>
      </c>
      <c r="FK49" s="20" t="s">
        <v>86</v>
      </c>
      <c r="FM49" s="20" t="s">
        <v>86</v>
      </c>
      <c r="FN49" s="20" t="s">
        <v>86</v>
      </c>
      <c r="FO49" s="20" t="s">
        <v>86</v>
      </c>
      <c r="FP49" s="20" t="s">
        <v>86</v>
      </c>
      <c r="FQ49" s="20" t="s">
        <v>86</v>
      </c>
    </row>
    <row r="50" spans="1:174" s="20" customFormat="1" ht="15" customHeight="1" outlineLevel="1" x14ac:dyDescent="0.25">
      <c r="A50" s="269"/>
      <c r="B50" s="17" t="s">
        <v>35</v>
      </c>
      <c r="C50" s="20" t="s">
        <v>86</v>
      </c>
      <c r="D50" s="20" t="s">
        <v>86</v>
      </c>
      <c r="E50" s="20" t="s">
        <v>86</v>
      </c>
      <c r="F50" s="20" t="s">
        <v>86</v>
      </c>
      <c r="H50" s="20" t="s">
        <v>86</v>
      </c>
      <c r="I50" s="20" t="s">
        <v>86</v>
      </c>
      <c r="J50" s="20" t="s">
        <v>86</v>
      </c>
      <c r="K50" s="20" t="s">
        <v>86</v>
      </c>
      <c r="L50" s="20" t="s">
        <v>86</v>
      </c>
      <c r="M50" s="20" t="s">
        <v>86</v>
      </c>
      <c r="O50" s="20" t="s">
        <v>86</v>
      </c>
      <c r="P50" s="20" t="s">
        <v>86</v>
      </c>
      <c r="Q50" s="20" t="s">
        <v>86</v>
      </c>
      <c r="R50" s="20" t="s">
        <v>86</v>
      </c>
      <c r="S50" s="20" t="s">
        <v>86</v>
      </c>
      <c r="T50" s="20" t="s">
        <v>86</v>
      </c>
      <c r="U50" s="20" t="s">
        <v>86</v>
      </c>
      <c r="V50" s="20" t="s">
        <v>86</v>
      </c>
      <c r="W50" s="20" t="s">
        <v>86</v>
      </c>
      <c r="X50" s="20" t="s">
        <v>86</v>
      </c>
      <c r="Y50" s="20" t="s">
        <v>86</v>
      </c>
      <c r="Z50" s="20" t="s">
        <v>86</v>
      </c>
      <c r="AA50" s="20" t="s">
        <v>86</v>
      </c>
      <c r="AB50" s="20" t="s">
        <v>86</v>
      </c>
      <c r="AC50" s="20" t="s">
        <v>86</v>
      </c>
      <c r="AD50" s="20" t="s">
        <v>86</v>
      </c>
      <c r="AE50" s="20" t="s">
        <v>86</v>
      </c>
      <c r="AF50" s="20" t="s">
        <v>86</v>
      </c>
      <c r="AG50" s="20" t="s">
        <v>86</v>
      </c>
      <c r="AH50" s="20" t="s">
        <v>86</v>
      </c>
      <c r="AI50" s="20" t="s">
        <v>86</v>
      </c>
      <c r="AJ50" s="20" t="s">
        <v>86</v>
      </c>
      <c r="AK50" s="20" t="s">
        <v>86</v>
      </c>
      <c r="AL50" s="20" t="s">
        <v>86</v>
      </c>
      <c r="AM50" s="20" t="s">
        <v>86</v>
      </c>
      <c r="AN50" s="20" t="s">
        <v>86</v>
      </c>
      <c r="AO50" s="20" t="s">
        <v>86</v>
      </c>
      <c r="AP50" s="20" t="s">
        <v>86</v>
      </c>
      <c r="AQ50" s="20" t="s">
        <v>86</v>
      </c>
      <c r="AR50" s="20" t="s">
        <v>86</v>
      </c>
      <c r="AS50" s="20" t="s">
        <v>86</v>
      </c>
      <c r="AT50" s="20" t="s">
        <v>86</v>
      </c>
      <c r="AU50" s="20" t="s">
        <v>86</v>
      </c>
      <c r="AV50" s="20" t="s">
        <v>86</v>
      </c>
      <c r="AW50" s="20" t="s">
        <v>86</v>
      </c>
      <c r="AX50" s="20" t="s">
        <v>86</v>
      </c>
      <c r="AZ50" s="20" t="s">
        <v>130</v>
      </c>
      <c r="BA50" s="20" t="s">
        <v>86</v>
      </c>
      <c r="BB50" s="20" t="s">
        <v>86</v>
      </c>
      <c r="BC50" s="20" t="s">
        <v>86</v>
      </c>
      <c r="BD50" s="20" t="s">
        <v>86</v>
      </c>
      <c r="BE50" s="20" t="s">
        <v>86</v>
      </c>
      <c r="BF50" s="20" t="s">
        <v>86</v>
      </c>
      <c r="BG50" s="20" t="s">
        <v>86</v>
      </c>
      <c r="BH50" s="20" t="s">
        <v>86</v>
      </c>
      <c r="BI50" s="20" t="s">
        <v>86</v>
      </c>
      <c r="BJ50" s="20" t="s">
        <v>86</v>
      </c>
      <c r="BK50" s="20" t="s">
        <v>86</v>
      </c>
      <c r="BL50" s="20" t="s">
        <v>86</v>
      </c>
      <c r="BM50" s="20" t="s">
        <v>86</v>
      </c>
      <c r="BN50" s="20" t="s">
        <v>86</v>
      </c>
      <c r="BO50" s="20" t="s">
        <v>86</v>
      </c>
      <c r="BP50" s="20" t="s">
        <v>86</v>
      </c>
      <c r="BQ50" s="20" t="s">
        <v>86</v>
      </c>
      <c r="BR50" s="20" t="s">
        <v>86</v>
      </c>
      <c r="BS50" s="20" t="s">
        <v>86</v>
      </c>
      <c r="BT50" s="20" t="s">
        <v>86</v>
      </c>
      <c r="BU50" s="20" t="s">
        <v>86</v>
      </c>
      <c r="BV50" s="20" t="s">
        <v>86</v>
      </c>
      <c r="BW50" s="20" t="s">
        <v>86</v>
      </c>
      <c r="BX50" s="20" t="s">
        <v>86</v>
      </c>
      <c r="BY50" s="20" t="s">
        <v>86</v>
      </c>
      <c r="BZ50" s="20" t="s">
        <v>86</v>
      </c>
      <c r="CA50" s="20" t="s">
        <v>86</v>
      </c>
      <c r="CB50" s="20" t="s">
        <v>86</v>
      </c>
      <c r="CC50" s="20" t="s">
        <v>86</v>
      </c>
      <c r="CD50" s="20" t="s">
        <v>86</v>
      </c>
      <c r="CE50" s="20" t="s">
        <v>86</v>
      </c>
      <c r="CF50" s="20" t="s">
        <v>86</v>
      </c>
      <c r="CH50" s="20" t="s">
        <v>86</v>
      </c>
      <c r="CI50" s="20" t="s">
        <v>86</v>
      </c>
      <c r="CJ50" s="20" t="s">
        <v>86</v>
      </c>
      <c r="CK50" s="20" t="s">
        <v>86</v>
      </c>
      <c r="CL50" s="20" t="s">
        <v>86</v>
      </c>
      <c r="CM50" s="20" t="s">
        <v>86</v>
      </c>
      <c r="CN50" s="20" t="s">
        <v>86</v>
      </c>
      <c r="CO50" s="20" t="s">
        <v>86</v>
      </c>
      <c r="CP50" s="20" t="s">
        <v>86</v>
      </c>
      <c r="CQ50" s="20" t="s">
        <v>86</v>
      </c>
      <c r="CR50" s="20" t="s">
        <v>86</v>
      </c>
      <c r="CS50" s="20" t="s">
        <v>86</v>
      </c>
      <c r="CT50" s="20" t="s">
        <v>86</v>
      </c>
      <c r="CU50" s="20" t="s">
        <v>86</v>
      </c>
      <c r="CV50" s="20" t="s">
        <v>86</v>
      </c>
      <c r="CW50" s="20" t="s">
        <v>86</v>
      </c>
      <c r="CY50" s="20" t="s">
        <v>86</v>
      </c>
      <c r="CZ50" s="20" t="s">
        <v>86</v>
      </c>
      <c r="DA50" s="20" t="s">
        <v>86</v>
      </c>
      <c r="DB50" s="20" t="s">
        <v>86</v>
      </c>
      <c r="DD50" s="20" t="s">
        <v>86</v>
      </c>
      <c r="DE50" s="20" t="s">
        <v>86</v>
      </c>
      <c r="DF50" s="20" t="s">
        <v>86</v>
      </c>
      <c r="DG50" s="20" t="s">
        <v>86</v>
      </c>
      <c r="DH50" s="20" t="s">
        <v>86</v>
      </c>
      <c r="DI50" s="20" t="s">
        <v>86</v>
      </c>
      <c r="DJ50" s="20" t="s">
        <v>86</v>
      </c>
      <c r="DK50" s="20" t="s">
        <v>86</v>
      </c>
      <c r="DL50" s="20" t="s">
        <v>86</v>
      </c>
      <c r="DN50" s="20" t="s">
        <v>86</v>
      </c>
      <c r="DO50" s="20" t="s">
        <v>86</v>
      </c>
      <c r="DP50" s="20" t="s">
        <v>86</v>
      </c>
      <c r="DQ50" s="20" t="s">
        <v>86</v>
      </c>
      <c r="DR50" s="20" t="s">
        <v>86</v>
      </c>
      <c r="DS50" s="20" t="s">
        <v>86</v>
      </c>
      <c r="DT50" s="20" t="s">
        <v>86</v>
      </c>
      <c r="DU50" s="20" t="s">
        <v>86</v>
      </c>
      <c r="DV50" s="20" t="s">
        <v>86</v>
      </c>
      <c r="DW50" s="20" t="s">
        <v>86</v>
      </c>
      <c r="DX50" s="20" t="s">
        <v>86</v>
      </c>
      <c r="DY50" s="20" t="s">
        <v>86</v>
      </c>
      <c r="EA50" s="20" t="s">
        <v>86</v>
      </c>
      <c r="EB50" s="20" t="s">
        <v>86</v>
      </c>
      <c r="EC50" s="20" t="s">
        <v>86</v>
      </c>
      <c r="ED50" s="20" t="s">
        <v>86</v>
      </c>
      <c r="EE50" s="20" t="s">
        <v>86</v>
      </c>
      <c r="EF50" s="20" t="s">
        <v>86</v>
      </c>
      <c r="EG50" s="20" t="s">
        <v>86</v>
      </c>
      <c r="EH50" s="20" t="s">
        <v>86</v>
      </c>
      <c r="EI50" s="20" t="s">
        <v>86</v>
      </c>
      <c r="EJ50" s="20" t="s">
        <v>86</v>
      </c>
      <c r="EK50" s="20" t="s">
        <v>86</v>
      </c>
      <c r="EL50" s="20" t="s">
        <v>86</v>
      </c>
      <c r="EM50" s="20" t="s">
        <v>86</v>
      </c>
      <c r="EN50" s="20" t="s">
        <v>86</v>
      </c>
      <c r="EO50" s="20" t="s">
        <v>86</v>
      </c>
      <c r="EP50" s="20" t="s">
        <v>86</v>
      </c>
      <c r="EQ50" s="20" t="s">
        <v>86</v>
      </c>
      <c r="ES50" s="20" t="s">
        <v>86</v>
      </c>
      <c r="ET50" s="20" t="s">
        <v>86</v>
      </c>
      <c r="EU50" s="20" t="s">
        <v>86</v>
      </c>
      <c r="EW50" s="20" t="s">
        <v>86</v>
      </c>
      <c r="EX50" s="20" t="s">
        <v>86</v>
      </c>
      <c r="EY50" s="20" t="s">
        <v>86</v>
      </c>
      <c r="FA50" s="20" t="s">
        <v>86</v>
      </c>
      <c r="FC50" s="20" t="s">
        <v>86</v>
      </c>
      <c r="FD50" s="20" t="s">
        <v>86</v>
      </c>
      <c r="FE50" s="20" t="s">
        <v>86</v>
      </c>
      <c r="FF50" s="20" t="s">
        <v>86</v>
      </c>
      <c r="FG50" s="20" t="s">
        <v>86</v>
      </c>
      <c r="FH50" s="20" t="s">
        <v>86</v>
      </c>
      <c r="FI50" s="20" t="s">
        <v>86</v>
      </c>
      <c r="FJ50" s="20" t="s">
        <v>86</v>
      </c>
      <c r="FK50" s="20" t="s">
        <v>86</v>
      </c>
      <c r="FM50" s="20" t="s">
        <v>86</v>
      </c>
      <c r="FN50" s="20" t="s">
        <v>86</v>
      </c>
      <c r="FO50" s="20" t="s">
        <v>86</v>
      </c>
      <c r="FP50" s="20" t="s">
        <v>86</v>
      </c>
      <c r="FQ50" s="20" t="s">
        <v>86</v>
      </c>
    </row>
    <row r="51" spans="1:174" s="20" customFormat="1" ht="15" customHeight="1" outlineLevel="1" x14ac:dyDescent="0.25">
      <c r="A51" s="269"/>
      <c r="B51" s="17" t="s">
        <v>17</v>
      </c>
      <c r="C51" s="20" t="s">
        <v>86</v>
      </c>
      <c r="D51" s="20" t="s">
        <v>86</v>
      </c>
      <c r="E51" s="20" t="s">
        <v>86</v>
      </c>
      <c r="F51" s="20" t="s">
        <v>86</v>
      </c>
      <c r="H51" s="20" t="s">
        <v>86</v>
      </c>
      <c r="I51" s="20" t="s">
        <v>86</v>
      </c>
      <c r="J51" s="20" t="s">
        <v>86</v>
      </c>
      <c r="K51" s="20" t="s">
        <v>86</v>
      </c>
      <c r="L51" s="20" t="s">
        <v>86</v>
      </c>
      <c r="M51" s="20" t="s">
        <v>86</v>
      </c>
      <c r="O51" s="20" t="s">
        <v>86</v>
      </c>
      <c r="P51" s="20" t="s">
        <v>86</v>
      </c>
      <c r="Q51" s="20" t="s">
        <v>86</v>
      </c>
      <c r="R51" s="20" t="s">
        <v>86</v>
      </c>
      <c r="S51" s="20" t="s">
        <v>86</v>
      </c>
      <c r="T51" s="20" t="s">
        <v>86</v>
      </c>
      <c r="U51" s="20" t="s">
        <v>86</v>
      </c>
      <c r="V51" s="20" t="s">
        <v>86</v>
      </c>
      <c r="W51" s="20" t="s">
        <v>86</v>
      </c>
      <c r="X51" s="20" t="s">
        <v>86</v>
      </c>
      <c r="Y51" s="20" t="s">
        <v>86</v>
      </c>
      <c r="Z51" s="20" t="s">
        <v>86</v>
      </c>
      <c r="AA51" s="20" t="s">
        <v>86</v>
      </c>
      <c r="AB51" s="20" t="s">
        <v>86</v>
      </c>
      <c r="AC51" s="20" t="s">
        <v>86</v>
      </c>
      <c r="AD51" s="20" t="s">
        <v>86</v>
      </c>
      <c r="AE51" s="20" t="s">
        <v>86</v>
      </c>
      <c r="AF51" s="20" t="s">
        <v>86</v>
      </c>
      <c r="AG51" s="20" t="s">
        <v>86</v>
      </c>
      <c r="AH51" s="20" t="s">
        <v>86</v>
      </c>
      <c r="AI51" s="20" t="s">
        <v>86</v>
      </c>
      <c r="AJ51" s="20" t="s">
        <v>86</v>
      </c>
      <c r="AK51" s="20" t="s">
        <v>86</v>
      </c>
      <c r="AL51" s="20" t="s">
        <v>86</v>
      </c>
      <c r="AM51" s="20" t="s">
        <v>86</v>
      </c>
      <c r="AN51" s="20" t="s">
        <v>86</v>
      </c>
      <c r="AO51" s="20" t="s">
        <v>86</v>
      </c>
      <c r="AP51" s="20" t="s">
        <v>86</v>
      </c>
      <c r="AQ51" s="20" t="s">
        <v>86</v>
      </c>
      <c r="AR51" s="20" t="s">
        <v>86</v>
      </c>
      <c r="AS51" s="20" t="s">
        <v>86</v>
      </c>
      <c r="AT51" s="20" t="s">
        <v>86</v>
      </c>
      <c r="AU51" s="20" t="s">
        <v>86</v>
      </c>
      <c r="AV51" s="20" t="s">
        <v>86</v>
      </c>
      <c r="AW51" s="20" t="s">
        <v>86</v>
      </c>
      <c r="AX51" s="20" t="s">
        <v>86</v>
      </c>
      <c r="AZ51" s="20" t="s">
        <v>71</v>
      </c>
      <c r="BA51" s="20" t="s">
        <v>86</v>
      </c>
      <c r="BB51" s="20" t="s">
        <v>86</v>
      </c>
      <c r="BC51" s="20" t="s">
        <v>86</v>
      </c>
      <c r="BD51" s="20" t="s">
        <v>86</v>
      </c>
      <c r="BE51" s="20" t="s">
        <v>86</v>
      </c>
      <c r="BF51" s="20" t="s">
        <v>86</v>
      </c>
      <c r="BG51" s="20" t="s">
        <v>86</v>
      </c>
      <c r="BH51" s="20" t="s">
        <v>86</v>
      </c>
      <c r="BI51" s="20" t="s">
        <v>86</v>
      </c>
      <c r="BJ51" s="20" t="s">
        <v>86</v>
      </c>
      <c r="BK51" s="20" t="s">
        <v>86</v>
      </c>
      <c r="BL51" s="20" t="s">
        <v>86</v>
      </c>
      <c r="BM51" s="20" t="s">
        <v>86</v>
      </c>
      <c r="BN51" s="20" t="s">
        <v>86</v>
      </c>
      <c r="BO51" s="20" t="s">
        <v>86</v>
      </c>
      <c r="BP51" s="20" t="s">
        <v>86</v>
      </c>
      <c r="BQ51" s="20" t="s">
        <v>86</v>
      </c>
      <c r="BR51" s="20" t="s">
        <v>86</v>
      </c>
      <c r="BS51" s="20" t="s">
        <v>86</v>
      </c>
      <c r="BT51" s="20" t="s">
        <v>86</v>
      </c>
      <c r="BU51" s="20" t="s">
        <v>86</v>
      </c>
      <c r="BV51" s="20" t="s">
        <v>86</v>
      </c>
      <c r="BW51" s="20" t="s">
        <v>86</v>
      </c>
      <c r="BX51" s="20" t="s">
        <v>86</v>
      </c>
      <c r="BY51" s="20" t="s">
        <v>86</v>
      </c>
      <c r="BZ51" s="20" t="s">
        <v>86</v>
      </c>
      <c r="CA51" s="20" t="s">
        <v>86</v>
      </c>
      <c r="CB51" s="20" t="s">
        <v>86</v>
      </c>
      <c r="CC51" s="20" t="s">
        <v>86</v>
      </c>
      <c r="CD51" s="20" t="s">
        <v>86</v>
      </c>
      <c r="CE51" s="20" t="s">
        <v>86</v>
      </c>
      <c r="CF51" s="20" t="s">
        <v>86</v>
      </c>
      <c r="CH51" s="20" t="s">
        <v>86</v>
      </c>
      <c r="CI51" s="20" t="s">
        <v>86</v>
      </c>
      <c r="CJ51" s="20" t="s">
        <v>86</v>
      </c>
      <c r="CK51" s="20" t="s">
        <v>86</v>
      </c>
      <c r="CL51" s="20" t="s">
        <v>86</v>
      </c>
      <c r="CM51" s="20" t="s">
        <v>86</v>
      </c>
      <c r="CN51" s="20" t="s">
        <v>86</v>
      </c>
      <c r="CO51" s="20" t="s">
        <v>86</v>
      </c>
      <c r="CP51" s="20" t="s">
        <v>86</v>
      </c>
      <c r="CQ51" s="20" t="s">
        <v>86</v>
      </c>
      <c r="CR51" s="20" t="s">
        <v>86</v>
      </c>
      <c r="CS51" s="20" t="s">
        <v>86</v>
      </c>
      <c r="CT51" s="20" t="s">
        <v>86</v>
      </c>
      <c r="CU51" s="20" t="s">
        <v>86</v>
      </c>
      <c r="CV51" s="20" t="s">
        <v>86</v>
      </c>
      <c r="CW51" s="20" t="s">
        <v>86</v>
      </c>
      <c r="CY51" s="20" t="s">
        <v>86</v>
      </c>
      <c r="CZ51" s="20" t="s">
        <v>86</v>
      </c>
      <c r="DA51" s="20" t="s">
        <v>86</v>
      </c>
      <c r="DB51" s="20" t="s">
        <v>86</v>
      </c>
      <c r="DD51" s="20" t="s">
        <v>86</v>
      </c>
      <c r="DE51" s="20" t="s">
        <v>86</v>
      </c>
      <c r="DF51" s="20" t="s">
        <v>86</v>
      </c>
      <c r="DG51" s="20" t="s">
        <v>86</v>
      </c>
      <c r="DH51" s="20" t="s">
        <v>86</v>
      </c>
      <c r="DI51" s="20" t="s">
        <v>86</v>
      </c>
      <c r="DJ51" s="20" t="s">
        <v>86</v>
      </c>
      <c r="DK51" s="20" t="s">
        <v>86</v>
      </c>
      <c r="DL51" s="20" t="s">
        <v>86</v>
      </c>
      <c r="DN51" s="20" t="s">
        <v>86</v>
      </c>
      <c r="DO51" s="20" t="s">
        <v>86</v>
      </c>
      <c r="DP51" s="20" t="s">
        <v>86</v>
      </c>
      <c r="DQ51" s="20" t="s">
        <v>86</v>
      </c>
      <c r="DR51" s="20" t="s">
        <v>86</v>
      </c>
      <c r="DS51" s="20" t="s">
        <v>86</v>
      </c>
      <c r="DT51" s="20" t="s">
        <v>86</v>
      </c>
      <c r="DU51" s="20" t="s">
        <v>86</v>
      </c>
      <c r="DV51" s="20" t="s">
        <v>86</v>
      </c>
      <c r="DW51" s="20" t="s">
        <v>86</v>
      </c>
      <c r="DX51" s="20" t="s">
        <v>86</v>
      </c>
      <c r="DY51" s="20" t="s">
        <v>86</v>
      </c>
      <c r="EA51" s="20" t="s">
        <v>86</v>
      </c>
      <c r="EB51" s="20" t="s">
        <v>86</v>
      </c>
      <c r="EC51" s="20" t="s">
        <v>86</v>
      </c>
      <c r="ED51" s="20" t="s">
        <v>86</v>
      </c>
      <c r="EE51" s="20" t="s">
        <v>86</v>
      </c>
      <c r="EF51" s="20" t="s">
        <v>86</v>
      </c>
      <c r="EG51" s="20" t="s">
        <v>86</v>
      </c>
      <c r="EH51" s="20" t="s">
        <v>86</v>
      </c>
      <c r="EI51" s="20" t="s">
        <v>86</v>
      </c>
      <c r="EJ51" s="20" t="s">
        <v>86</v>
      </c>
      <c r="EK51" s="20" t="s">
        <v>86</v>
      </c>
      <c r="EL51" s="20" t="s">
        <v>86</v>
      </c>
      <c r="EM51" s="20" t="s">
        <v>86</v>
      </c>
      <c r="EN51" s="20" t="s">
        <v>86</v>
      </c>
      <c r="EO51" s="20" t="s">
        <v>86</v>
      </c>
      <c r="EP51" s="20" t="s">
        <v>86</v>
      </c>
      <c r="EQ51" s="20" t="s">
        <v>86</v>
      </c>
      <c r="ES51" s="20" t="s">
        <v>86</v>
      </c>
      <c r="ET51" s="20" t="s">
        <v>86</v>
      </c>
      <c r="EU51" s="20" t="s">
        <v>86</v>
      </c>
      <c r="EW51" s="20" t="s">
        <v>86</v>
      </c>
      <c r="EX51" s="20" t="s">
        <v>86</v>
      </c>
      <c r="EY51" s="20" t="s">
        <v>86</v>
      </c>
      <c r="FA51" s="20" t="s">
        <v>86</v>
      </c>
      <c r="FC51" s="20" t="s">
        <v>86</v>
      </c>
      <c r="FD51" s="20" t="s">
        <v>86</v>
      </c>
      <c r="FE51" s="20" t="s">
        <v>86</v>
      </c>
      <c r="FF51" s="20" t="s">
        <v>86</v>
      </c>
      <c r="FG51" s="20" t="s">
        <v>86</v>
      </c>
      <c r="FH51" s="20" t="s">
        <v>86</v>
      </c>
      <c r="FI51" s="20" t="s">
        <v>86</v>
      </c>
      <c r="FJ51" s="20" t="s">
        <v>86</v>
      </c>
      <c r="FK51" s="20" t="s">
        <v>86</v>
      </c>
      <c r="FM51" s="20" t="s">
        <v>86</v>
      </c>
      <c r="FN51" s="20" t="s">
        <v>86</v>
      </c>
      <c r="FO51" s="20" t="s">
        <v>86</v>
      </c>
      <c r="FP51" s="20" t="s">
        <v>86</v>
      </c>
      <c r="FQ51" s="20" t="s">
        <v>86</v>
      </c>
    </row>
    <row r="52" spans="1:174" ht="12.75" customHeight="1" x14ac:dyDescent="0.25">
      <c r="A52" s="275" t="s">
        <v>37</v>
      </c>
      <c r="B52" s="275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</row>
    <row r="53" spans="1:174" s="20" customFormat="1" ht="15" customHeight="1" outlineLevel="1" x14ac:dyDescent="0.25">
      <c r="A53" s="266">
        <v>1</v>
      </c>
      <c r="B53" s="60" t="s">
        <v>38</v>
      </c>
      <c r="C53" s="20" t="s">
        <v>163</v>
      </c>
      <c r="D53" s="20" t="s">
        <v>163</v>
      </c>
      <c r="E53" s="20" t="s">
        <v>163</v>
      </c>
      <c r="F53" s="20" t="s">
        <v>163</v>
      </c>
      <c r="H53" s="20" t="s">
        <v>163</v>
      </c>
      <c r="I53" s="20" t="s">
        <v>163</v>
      </c>
      <c r="J53" s="20" t="s">
        <v>163</v>
      </c>
      <c r="K53" s="20" t="s">
        <v>163</v>
      </c>
      <c r="L53" s="20" t="s">
        <v>163</v>
      </c>
      <c r="M53" s="20" t="s">
        <v>174</v>
      </c>
      <c r="O53" s="20" t="s">
        <v>163</v>
      </c>
      <c r="P53" s="20" t="s">
        <v>163</v>
      </c>
      <c r="Q53" s="20" t="s">
        <v>163</v>
      </c>
      <c r="R53" s="20" t="s">
        <v>163</v>
      </c>
      <c r="S53" s="20" t="s">
        <v>163</v>
      </c>
      <c r="T53" s="20" t="s">
        <v>163</v>
      </c>
      <c r="U53" s="20" t="s">
        <v>163</v>
      </c>
      <c r="V53" s="20" t="s">
        <v>163</v>
      </c>
      <c r="W53" s="20" t="s">
        <v>163</v>
      </c>
      <c r="X53" s="20" t="s">
        <v>163</v>
      </c>
      <c r="Y53" s="20" t="s">
        <v>163</v>
      </c>
      <c r="Z53" s="20" t="s">
        <v>163</v>
      </c>
      <c r="AA53" s="20" t="s">
        <v>163</v>
      </c>
      <c r="AB53" s="20" t="s">
        <v>163</v>
      </c>
      <c r="AC53" s="20" t="s">
        <v>163</v>
      </c>
      <c r="AD53" s="20" t="s">
        <v>163</v>
      </c>
      <c r="AE53" s="20" t="s">
        <v>1434</v>
      </c>
      <c r="AF53" s="20" t="s">
        <v>1434</v>
      </c>
      <c r="AG53" s="20" t="s">
        <v>163</v>
      </c>
      <c r="AH53" s="20" t="s">
        <v>163</v>
      </c>
      <c r="AI53" s="20" t="s">
        <v>163</v>
      </c>
      <c r="AJ53" s="20" t="s">
        <v>163</v>
      </c>
      <c r="AK53" s="20" t="s">
        <v>163</v>
      </c>
      <c r="AL53" s="20" t="s">
        <v>163</v>
      </c>
      <c r="AM53" s="20" t="s">
        <v>163</v>
      </c>
      <c r="AN53" s="20" t="s">
        <v>1391</v>
      </c>
      <c r="AO53" s="20" t="s">
        <v>163</v>
      </c>
      <c r="AP53" s="20" t="s">
        <v>163</v>
      </c>
      <c r="AQ53" s="20" t="s">
        <v>163</v>
      </c>
      <c r="AR53" s="20" t="s">
        <v>163</v>
      </c>
      <c r="AS53" s="20" t="s">
        <v>163</v>
      </c>
      <c r="AT53" s="20" t="s">
        <v>163</v>
      </c>
      <c r="AU53" s="20" t="s">
        <v>163</v>
      </c>
      <c r="AV53" s="20" t="s">
        <v>163</v>
      </c>
      <c r="AW53" s="20" t="s">
        <v>163</v>
      </c>
      <c r="AX53" s="20" t="s">
        <v>163</v>
      </c>
      <c r="AZ53" s="20" t="s">
        <v>91</v>
      </c>
      <c r="BA53" s="20" t="s">
        <v>91</v>
      </c>
      <c r="BB53" s="20" t="s">
        <v>91</v>
      </c>
      <c r="BC53" s="20" t="s">
        <v>91</v>
      </c>
      <c r="BD53" s="20" t="s">
        <v>91</v>
      </c>
      <c r="BE53" s="20" t="s">
        <v>91</v>
      </c>
      <c r="BF53" s="20" t="s">
        <v>91</v>
      </c>
      <c r="BG53" s="20" t="s">
        <v>91</v>
      </c>
      <c r="BH53" s="20" t="s">
        <v>91</v>
      </c>
      <c r="BI53" s="20" t="s">
        <v>91</v>
      </c>
      <c r="BJ53" s="20" t="s">
        <v>91</v>
      </c>
      <c r="BK53" s="20" t="s">
        <v>91</v>
      </c>
      <c r="BL53" s="20" t="s">
        <v>91</v>
      </c>
      <c r="BM53" s="20" t="s">
        <v>91</v>
      </c>
      <c r="BN53" s="20" t="s">
        <v>91</v>
      </c>
      <c r="BO53" s="20" t="s">
        <v>91</v>
      </c>
      <c r="BP53" s="20" t="s">
        <v>91</v>
      </c>
      <c r="BQ53" s="20" t="s">
        <v>91</v>
      </c>
      <c r="BR53" s="20" t="s">
        <v>91</v>
      </c>
      <c r="BS53" s="20" t="s">
        <v>91</v>
      </c>
      <c r="BT53" s="20" t="s">
        <v>91</v>
      </c>
      <c r="BU53" s="20" t="s">
        <v>91</v>
      </c>
      <c r="BV53" s="20" t="s">
        <v>91</v>
      </c>
      <c r="BW53" s="20" t="s">
        <v>91</v>
      </c>
      <c r="BX53" s="20" t="s">
        <v>91</v>
      </c>
      <c r="BY53" s="20" t="s">
        <v>91</v>
      </c>
      <c r="BZ53" s="20" t="s">
        <v>91</v>
      </c>
      <c r="CA53" s="20" t="s">
        <v>91</v>
      </c>
      <c r="CB53" s="20" t="s">
        <v>91</v>
      </c>
      <c r="CC53" s="20" t="s">
        <v>91</v>
      </c>
      <c r="CD53" s="20" t="s">
        <v>1453</v>
      </c>
      <c r="CE53" s="20" t="s">
        <v>91</v>
      </c>
      <c r="CF53" s="20" t="s">
        <v>91</v>
      </c>
      <c r="CH53" s="20" t="s">
        <v>1172</v>
      </c>
      <c r="CI53" s="20" t="s">
        <v>1172</v>
      </c>
      <c r="CJ53" s="20" t="s">
        <v>1172</v>
      </c>
      <c r="CK53" s="20" t="s">
        <v>1172</v>
      </c>
      <c r="CL53" s="20" t="s">
        <v>1172</v>
      </c>
      <c r="CM53" s="20" t="s">
        <v>1172</v>
      </c>
      <c r="CN53" s="20" t="s">
        <v>1172</v>
      </c>
      <c r="CO53" s="20" t="s">
        <v>1172</v>
      </c>
      <c r="CP53" s="20" t="s">
        <v>1172</v>
      </c>
      <c r="CQ53" s="20" t="s">
        <v>1172</v>
      </c>
      <c r="CR53" s="20" t="s">
        <v>1172</v>
      </c>
      <c r="CS53" s="20" t="s">
        <v>1172</v>
      </c>
      <c r="CT53" s="20" t="s">
        <v>1172</v>
      </c>
      <c r="CU53" s="20" t="s">
        <v>1172</v>
      </c>
      <c r="CV53" s="20" t="s">
        <v>1172</v>
      </c>
      <c r="CW53" s="20" t="s">
        <v>1172</v>
      </c>
      <c r="DD53" s="20" t="s">
        <v>297</v>
      </c>
      <c r="DF53" s="20" t="s">
        <v>297</v>
      </c>
      <c r="DG53" s="20" t="s">
        <v>297</v>
      </c>
      <c r="DH53" s="20" t="s">
        <v>297</v>
      </c>
      <c r="DI53" s="20" t="s">
        <v>282</v>
      </c>
      <c r="DJ53" s="20" t="s">
        <v>282</v>
      </c>
      <c r="DK53" s="20" t="s">
        <v>282</v>
      </c>
      <c r="DL53" s="20" t="s">
        <v>297</v>
      </c>
      <c r="DN53" s="20" t="s">
        <v>1172</v>
      </c>
      <c r="DO53" s="20" t="s">
        <v>1172</v>
      </c>
      <c r="DP53" s="20" t="s">
        <v>1172</v>
      </c>
      <c r="DQ53" s="20" t="s">
        <v>1172</v>
      </c>
      <c r="DR53" s="20" t="s">
        <v>1172</v>
      </c>
      <c r="DS53" s="20" t="s">
        <v>1172</v>
      </c>
      <c r="DT53" s="20" t="s">
        <v>1172</v>
      </c>
      <c r="DU53" s="20" t="s">
        <v>1172</v>
      </c>
      <c r="DV53" s="20" t="s">
        <v>1172</v>
      </c>
      <c r="DW53" s="20" t="s">
        <v>1172</v>
      </c>
      <c r="DX53" s="20" t="s">
        <v>1172</v>
      </c>
      <c r="DY53" s="20" t="s">
        <v>1172</v>
      </c>
      <c r="EA53" s="20" t="s">
        <v>86</v>
      </c>
      <c r="EB53" s="20" t="s">
        <v>86</v>
      </c>
      <c r="EC53" s="20" t="s">
        <v>86</v>
      </c>
      <c r="ED53" s="20" t="s">
        <v>86</v>
      </c>
      <c r="EE53" s="20" t="s">
        <v>86</v>
      </c>
      <c r="EF53" s="20" t="s">
        <v>86</v>
      </c>
      <c r="EG53" s="20" t="s">
        <v>86</v>
      </c>
      <c r="EH53" s="20" t="s">
        <v>86</v>
      </c>
      <c r="EI53" s="20" t="s">
        <v>86</v>
      </c>
      <c r="EJ53" s="20" t="s">
        <v>86</v>
      </c>
      <c r="EK53" s="20" t="s">
        <v>86</v>
      </c>
      <c r="EL53" s="20" t="s">
        <v>86</v>
      </c>
      <c r="EM53" s="20" t="s">
        <v>86</v>
      </c>
      <c r="EN53" s="20" t="s">
        <v>86</v>
      </c>
      <c r="EO53" s="20" t="s">
        <v>86</v>
      </c>
      <c r="EP53" s="20" t="s">
        <v>86</v>
      </c>
      <c r="EQ53" s="20" t="s">
        <v>86</v>
      </c>
      <c r="ES53" s="20" t="s">
        <v>1183</v>
      </c>
      <c r="ET53" s="20" t="s">
        <v>1185</v>
      </c>
      <c r="EU53" s="20" t="s">
        <v>1172</v>
      </c>
      <c r="FA53" s="20" t="s">
        <v>86</v>
      </c>
    </row>
    <row r="54" spans="1:174" s="20" customFormat="1" ht="15" customHeight="1" outlineLevel="1" x14ac:dyDescent="0.25">
      <c r="A54" s="267"/>
      <c r="B54" s="60" t="s">
        <v>39</v>
      </c>
      <c r="C54" s="20" t="s">
        <v>518</v>
      </c>
      <c r="D54" s="20" t="s">
        <v>518</v>
      </c>
      <c r="E54" s="20" t="s">
        <v>518</v>
      </c>
      <c r="F54" s="20" t="s">
        <v>518</v>
      </c>
      <c r="H54" s="20" t="s">
        <v>518</v>
      </c>
      <c r="I54" s="20" t="s">
        <v>518</v>
      </c>
      <c r="J54" s="20" t="s">
        <v>518</v>
      </c>
      <c r="K54" s="20" t="s">
        <v>518</v>
      </c>
      <c r="L54" s="20" t="s">
        <v>518</v>
      </c>
      <c r="O54" s="20" t="s">
        <v>518</v>
      </c>
      <c r="P54" s="20" t="s">
        <v>518</v>
      </c>
      <c r="Q54" s="20" t="s">
        <v>518</v>
      </c>
      <c r="R54" s="20" t="s">
        <v>518</v>
      </c>
      <c r="S54" s="20" t="s">
        <v>518</v>
      </c>
      <c r="T54" s="20" t="s">
        <v>518</v>
      </c>
      <c r="U54" s="20" t="s">
        <v>518</v>
      </c>
      <c r="V54" s="20" t="s">
        <v>518</v>
      </c>
      <c r="W54" s="20" t="s">
        <v>518</v>
      </c>
      <c r="X54" s="20" t="s">
        <v>518</v>
      </c>
      <c r="Y54" s="20" t="s">
        <v>518</v>
      </c>
      <c r="Z54" s="20" t="s">
        <v>518</v>
      </c>
      <c r="AA54" s="20" t="s">
        <v>518</v>
      </c>
      <c r="AB54" s="20" t="s">
        <v>518</v>
      </c>
      <c r="AC54" s="20" t="s">
        <v>518</v>
      </c>
      <c r="AD54" s="20" t="s">
        <v>518</v>
      </c>
      <c r="AE54" s="20" t="s">
        <v>1435</v>
      </c>
      <c r="AF54" s="20" t="s">
        <v>1435</v>
      </c>
      <c r="AG54" s="20" t="s">
        <v>518</v>
      </c>
      <c r="AH54" s="20" t="s">
        <v>518</v>
      </c>
      <c r="AI54" s="20" t="s">
        <v>518</v>
      </c>
      <c r="AJ54" s="20" t="s">
        <v>518</v>
      </c>
      <c r="AK54" s="20" t="s">
        <v>518</v>
      </c>
      <c r="AL54" s="20" t="s">
        <v>518</v>
      </c>
      <c r="AM54" s="20" t="s">
        <v>518</v>
      </c>
      <c r="AN54" s="20" t="s">
        <v>1392</v>
      </c>
      <c r="AO54" s="20" t="s">
        <v>518</v>
      </c>
      <c r="AP54" s="20" t="s">
        <v>518</v>
      </c>
      <c r="AQ54" s="20" t="s">
        <v>518</v>
      </c>
      <c r="AR54" s="20" t="s">
        <v>518</v>
      </c>
      <c r="AS54" s="20" t="s">
        <v>518</v>
      </c>
      <c r="AT54" s="20" t="s">
        <v>518</v>
      </c>
      <c r="AU54" s="20" t="s">
        <v>518</v>
      </c>
      <c r="AV54" s="20" t="s">
        <v>518</v>
      </c>
      <c r="AW54" s="20" t="s">
        <v>518</v>
      </c>
      <c r="AX54" s="20" t="s">
        <v>518</v>
      </c>
      <c r="AZ54" s="20" t="s">
        <v>133</v>
      </c>
      <c r="BA54" s="20" t="s">
        <v>133</v>
      </c>
      <c r="BB54" s="20" t="s">
        <v>133</v>
      </c>
      <c r="BC54" s="20" t="s">
        <v>133</v>
      </c>
      <c r="BD54" s="20" t="s">
        <v>133</v>
      </c>
      <c r="BE54" s="20" t="s">
        <v>133</v>
      </c>
      <c r="BF54" s="20" t="s">
        <v>133</v>
      </c>
      <c r="BG54" s="20" t="s">
        <v>133</v>
      </c>
      <c r="BH54" s="20" t="s">
        <v>133</v>
      </c>
      <c r="BI54" s="20" t="s">
        <v>133</v>
      </c>
      <c r="BJ54" s="20" t="s">
        <v>133</v>
      </c>
      <c r="BK54" s="20" t="s">
        <v>133</v>
      </c>
      <c r="BL54" s="20" t="s">
        <v>133</v>
      </c>
      <c r="BM54" s="20" t="s">
        <v>133</v>
      </c>
      <c r="BN54" s="20" t="s">
        <v>133</v>
      </c>
      <c r="BO54" s="20" t="s">
        <v>133</v>
      </c>
      <c r="BP54" s="20" t="s">
        <v>133</v>
      </c>
      <c r="BQ54" s="20" t="s">
        <v>133</v>
      </c>
      <c r="BR54" s="20" t="s">
        <v>133</v>
      </c>
      <c r="BS54" s="20" t="s">
        <v>133</v>
      </c>
      <c r="BT54" s="20" t="s">
        <v>133</v>
      </c>
      <c r="BU54" s="20" t="s">
        <v>133</v>
      </c>
      <c r="BV54" s="20" t="s">
        <v>133</v>
      </c>
      <c r="BW54" s="20" t="s">
        <v>133</v>
      </c>
      <c r="BX54" s="20" t="s">
        <v>133</v>
      </c>
      <c r="BY54" s="20" t="s">
        <v>133</v>
      </c>
      <c r="BZ54" s="20" t="s">
        <v>133</v>
      </c>
      <c r="CA54" s="20" t="s">
        <v>133</v>
      </c>
      <c r="CB54" s="20" t="s">
        <v>133</v>
      </c>
      <c r="CC54" s="20" t="s">
        <v>133</v>
      </c>
      <c r="CD54" s="20" t="s">
        <v>133</v>
      </c>
      <c r="CE54" s="20" t="s">
        <v>133</v>
      </c>
      <c r="CF54" s="20" t="s">
        <v>133</v>
      </c>
      <c r="CH54" s="20" t="s">
        <v>522</v>
      </c>
      <c r="CI54" s="20" t="s">
        <v>522</v>
      </c>
      <c r="CJ54" s="20" t="s">
        <v>522</v>
      </c>
      <c r="CK54" s="20" t="s">
        <v>522</v>
      </c>
      <c r="CL54" s="20" t="s">
        <v>522</v>
      </c>
      <c r="CM54" s="20" t="s">
        <v>522</v>
      </c>
      <c r="CN54" s="20" t="s">
        <v>522</v>
      </c>
      <c r="CO54" s="20" t="s">
        <v>522</v>
      </c>
      <c r="CP54" s="20" t="s">
        <v>522</v>
      </c>
      <c r="CQ54" s="20" t="s">
        <v>522</v>
      </c>
      <c r="CR54" s="20" t="s">
        <v>522</v>
      </c>
      <c r="CS54" s="20" t="s">
        <v>522</v>
      </c>
      <c r="CT54" s="20" t="s">
        <v>522</v>
      </c>
      <c r="CU54" s="20" t="s">
        <v>522</v>
      </c>
      <c r="CV54" s="20" t="s">
        <v>522</v>
      </c>
      <c r="CW54" s="20" t="s">
        <v>522</v>
      </c>
      <c r="DD54" s="20" t="s">
        <v>295</v>
      </c>
      <c r="DF54" s="20" t="s">
        <v>295</v>
      </c>
      <c r="DG54" s="20" t="s">
        <v>295</v>
      </c>
      <c r="DH54" s="20" t="s">
        <v>295</v>
      </c>
      <c r="DI54" s="20" t="s">
        <v>283</v>
      </c>
      <c r="DJ54" s="20" t="s">
        <v>283</v>
      </c>
      <c r="DK54" s="20" t="s">
        <v>283</v>
      </c>
      <c r="DL54" s="20" t="s">
        <v>295</v>
      </c>
      <c r="DN54" s="20" t="s">
        <v>522</v>
      </c>
      <c r="DO54" s="20" t="s">
        <v>522</v>
      </c>
      <c r="DP54" s="20" t="s">
        <v>522</v>
      </c>
      <c r="DQ54" s="20" t="s">
        <v>522</v>
      </c>
      <c r="DR54" s="20" t="s">
        <v>522</v>
      </c>
      <c r="DS54" s="20" t="s">
        <v>522</v>
      </c>
      <c r="DT54" s="20" t="s">
        <v>522</v>
      </c>
      <c r="DU54" s="20" t="s">
        <v>522</v>
      </c>
      <c r="DV54" s="20" t="s">
        <v>522</v>
      </c>
      <c r="DW54" s="20" t="s">
        <v>522</v>
      </c>
      <c r="DX54" s="20" t="s">
        <v>522</v>
      </c>
      <c r="DY54" s="20" t="s">
        <v>522</v>
      </c>
      <c r="EA54" s="20" t="s">
        <v>86</v>
      </c>
      <c r="EB54" s="20" t="s">
        <v>86</v>
      </c>
      <c r="EC54" s="20" t="s">
        <v>86</v>
      </c>
      <c r="ED54" s="20" t="s">
        <v>86</v>
      </c>
      <c r="EE54" s="20" t="s">
        <v>86</v>
      </c>
      <c r="EF54" s="20" t="s">
        <v>86</v>
      </c>
      <c r="EG54" s="20" t="s">
        <v>86</v>
      </c>
      <c r="EH54" s="20" t="s">
        <v>86</v>
      </c>
      <c r="EI54" s="20" t="s">
        <v>86</v>
      </c>
      <c r="EJ54" s="20" t="s">
        <v>86</v>
      </c>
      <c r="EK54" s="20" t="s">
        <v>86</v>
      </c>
      <c r="EL54" s="20" t="s">
        <v>86</v>
      </c>
      <c r="EM54" s="20" t="s">
        <v>86</v>
      </c>
      <c r="EN54" s="20" t="s">
        <v>86</v>
      </c>
      <c r="EO54" s="20" t="s">
        <v>86</v>
      </c>
      <c r="EP54" s="20" t="s">
        <v>86</v>
      </c>
      <c r="EQ54" s="20" t="s">
        <v>86</v>
      </c>
      <c r="ES54" s="20" t="s">
        <v>1187</v>
      </c>
      <c r="ET54" s="20" t="s">
        <v>1186</v>
      </c>
      <c r="EU54" s="20" t="s">
        <v>522</v>
      </c>
      <c r="FA54" s="20" t="s">
        <v>86</v>
      </c>
    </row>
    <row r="55" spans="1:174" s="20" customFormat="1" ht="15" customHeight="1" outlineLevel="1" x14ac:dyDescent="0.25">
      <c r="A55" s="268"/>
      <c r="B55" s="60" t="s">
        <v>40</v>
      </c>
      <c r="C55" s="20" t="s">
        <v>86</v>
      </c>
      <c r="D55" s="20" t="s">
        <v>86</v>
      </c>
      <c r="E55" s="20" t="s">
        <v>86</v>
      </c>
      <c r="F55" s="20" t="s">
        <v>86</v>
      </c>
      <c r="H55" s="20" t="s">
        <v>86</v>
      </c>
      <c r="I55" s="20" t="s">
        <v>86</v>
      </c>
      <c r="J55" s="20" t="s">
        <v>86</v>
      </c>
      <c r="K55" s="20" t="s">
        <v>86</v>
      </c>
      <c r="L55" s="20" t="s">
        <v>86</v>
      </c>
      <c r="O55" s="20" t="s">
        <v>86</v>
      </c>
      <c r="P55" s="20" t="s">
        <v>86</v>
      </c>
      <c r="Q55" s="20" t="s">
        <v>86</v>
      </c>
      <c r="R55" s="20" t="s">
        <v>86</v>
      </c>
      <c r="S55" s="20" t="s">
        <v>86</v>
      </c>
      <c r="T55" s="20" t="s">
        <v>86</v>
      </c>
      <c r="U55" s="20" t="s">
        <v>86</v>
      </c>
      <c r="V55" s="20" t="s">
        <v>86</v>
      </c>
      <c r="W55" s="20" t="s">
        <v>86</v>
      </c>
      <c r="X55" s="20" t="s">
        <v>86</v>
      </c>
      <c r="Y55" s="20" t="s">
        <v>86</v>
      </c>
      <c r="Z55" s="20" t="s">
        <v>86</v>
      </c>
      <c r="AA55" s="20" t="s">
        <v>86</v>
      </c>
      <c r="AB55" s="20" t="s">
        <v>86</v>
      </c>
      <c r="AC55" s="20" t="s">
        <v>86</v>
      </c>
      <c r="AD55" s="20" t="s">
        <v>86</v>
      </c>
      <c r="AE55" s="20" t="s">
        <v>86</v>
      </c>
      <c r="AF55" s="20" t="s">
        <v>86</v>
      </c>
      <c r="AG55" s="20" t="s">
        <v>86</v>
      </c>
      <c r="AH55" s="20" t="s">
        <v>86</v>
      </c>
      <c r="AI55" s="20" t="s">
        <v>86</v>
      </c>
      <c r="AJ55" s="20" t="s">
        <v>86</v>
      </c>
      <c r="AK55" s="20" t="s">
        <v>86</v>
      </c>
      <c r="AL55" s="20" t="s">
        <v>86</v>
      </c>
      <c r="AM55" s="20" t="s">
        <v>86</v>
      </c>
      <c r="AN55" s="20" t="s">
        <v>86</v>
      </c>
      <c r="AO55" s="20" t="s">
        <v>86</v>
      </c>
      <c r="AP55" s="20" t="s">
        <v>86</v>
      </c>
      <c r="AQ55" s="20" t="s">
        <v>86</v>
      </c>
      <c r="AR55" s="20" t="s">
        <v>86</v>
      </c>
      <c r="AS55" s="20" t="s">
        <v>86</v>
      </c>
      <c r="AT55" s="20" t="s">
        <v>86</v>
      </c>
      <c r="AU55" s="20" t="s">
        <v>86</v>
      </c>
      <c r="AV55" s="20" t="s">
        <v>86</v>
      </c>
      <c r="AW55" s="20" t="s">
        <v>86</v>
      </c>
      <c r="AX55" s="20" t="s">
        <v>86</v>
      </c>
      <c r="AZ55" s="20" t="s">
        <v>134</v>
      </c>
      <c r="BA55" s="20" t="s">
        <v>85</v>
      </c>
      <c r="BB55" s="20" t="s">
        <v>85</v>
      </c>
      <c r="BC55" s="20" t="s">
        <v>85</v>
      </c>
      <c r="BD55" s="20" t="s">
        <v>85</v>
      </c>
      <c r="BE55" s="20" t="s">
        <v>86</v>
      </c>
      <c r="BF55" s="20" t="s">
        <v>86</v>
      </c>
      <c r="BG55" s="20" t="s">
        <v>86</v>
      </c>
      <c r="BH55" s="20" t="s">
        <v>86</v>
      </c>
      <c r="BI55" s="20" t="s">
        <v>86</v>
      </c>
      <c r="BJ55" s="20" t="s">
        <v>86</v>
      </c>
      <c r="BK55" s="20" t="s">
        <v>86</v>
      </c>
      <c r="BL55" s="20" t="s">
        <v>86</v>
      </c>
      <c r="BM55" s="20" t="s">
        <v>86</v>
      </c>
      <c r="BN55" s="20" t="s">
        <v>86</v>
      </c>
      <c r="BO55" s="20" t="s">
        <v>86</v>
      </c>
      <c r="BP55" s="20" t="s">
        <v>86</v>
      </c>
      <c r="BQ55" s="20" t="s">
        <v>86</v>
      </c>
      <c r="BR55" s="20" t="s">
        <v>86</v>
      </c>
      <c r="BS55" s="20" t="s">
        <v>86</v>
      </c>
      <c r="BT55" s="20" t="s">
        <v>86</v>
      </c>
      <c r="BU55" s="20" t="s">
        <v>86</v>
      </c>
      <c r="BV55" s="20" t="s">
        <v>86</v>
      </c>
      <c r="BW55" s="20" t="s">
        <v>86</v>
      </c>
      <c r="BX55" s="20" t="s">
        <v>86</v>
      </c>
      <c r="BY55" s="20" t="s">
        <v>86</v>
      </c>
      <c r="BZ55" s="20" t="s">
        <v>86</v>
      </c>
      <c r="CA55" s="20" t="s">
        <v>86</v>
      </c>
      <c r="CB55" s="20" t="s">
        <v>86</v>
      </c>
      <c r="CC55" s="20" t="s">
        <v>86</v>
      </c>
      <c r="CD55" s="20" t="s">
        <v>86</v>
      </c>
      <c r="CE55" s="20" t="s">
        <v>86</v>
      </c>
      <c r="CF55" s="20" t="s">
        <v>86</v>
      </c>
      <c r="CH55" s="20" t="s">
        <v>86</v>
      </c>
      <c r="CI55" s="20" t="s">
        <v>86</v>
      </c>
      <c r="CJ55" s="20" t="s">
        <v>86</v>
      </c>
      <c r="CK55" s="20" t="s">
        <v>86</v>
      </c>
      <c r="CL55" s="20" t="s">
        <v>86</v>
      </c>
      <c r="CM55" s="20" t="s">
        <v>86</v>
      </c>
      <c r="CN55" s="20" t="s">
        <v>86</v>
      </c>
      <c r="CO55" s="20" t="s">
        <v>86</v>
      </c>
      <c r="CP55" s="20" t="s">
        <v>86</v>
      </c>
      <c r="CQ55" s="20" t="s">
        <v>86</v>
      </c>
      <c r="CR55" s="20" t="s">
        <v>86</v>
      </c>
      <c r="CS55" s="20" t="s">
        <v>86</v>
      </c>
      <c r="CT55" s="20" t="s">
        <v>86</v>
      </c>
      <c r="CU55" s="20" t="s">
        <v>86</v>
      </c>
      <c r="CV55" s="20" t="s">
        <v>86</v>
      </c>
      <c r="CW55" s="20" t="s">
        <v>86</v>
      </c>
      <c r="DD55" s="20" t="s">
        <v>296</v>
      </c>
      <c r="DF55" s="20" t="s">
        <v>296</v>
      </c>
      <c r="DG55" s="20" t="s">
        <v>296</v>
      </c>
      <c r="DH55" s="20" t="s">
        <v>296</v>
      </c>
      <c r="DI55" s="20" t="s">
        <v>284</v>
      </c>
      <c r="DJ55" s="20" t="s">
        <v>284</v>
      </c>
      <c r="DK55" s="20" t="s">
        <v>284</v>
      </c>
      <c r="DL55" s="20" t="s">
        <v>296</v>
      </c>
      <c r="DN55" s="20" t="s">
        <v>86</v>
      </c>
      <c r="DO55" s="20" t="s">
        <v>86</v>
      </c>
      <c r="DP55" s="20" t="s">
        <v>86</v>
      </c>
      <c r="DQ55" s="20" t="s">
        <v>86</v>
      </c>
      <c r="DR55" s="20" t="s">
        <v>86</v>
      </c>
      <c r="DS55" s="20" t="s">
        <v>86</v>
      </c>
      <c r="DT55" s="20" t="s">
        <v>86</v>
      </c>
      <c r="DU55" s="20" t="s">
        <v>86</v>
      </c>
      <c r="DV55" s="20" t="s">
        <v>86</v>
      </c>
      <c r="DW55" s="20" t="s">
        <v>86</v>
      </c>
      <c r="DX55" s="20" t="s">
        <v>86</v>
      </c>
      <c r="DY55" s="20" t="s">
        <v>86</v>
      </c>
      <c r="EA55" s="20" t="s">
        <v>86</v>
      </c>
      <c r="EB55" s="20" t="s">
        <v>86</v>
      </c>
      <c r="EC55" s="20" t="s">
        <v>86</v>
      </c>
      <c r="ED55" s="20" t="s">
        <v>86</v>
      </c>
      <c r="EE55" s="20" t="s">
        <v>86</v>
      </c>
      <c r="EF55" s="20" t="s">
        <v>86</v>
      </c>
      <c r="EG55" s="20" t="s">
        <v>86</v>
      </c>
      <c r="EH55" s="20" t="s">
        <v>86</v>
      </c>
      <c r="EI55" s="20" t="s">
        <v>86</v>
      </c>
      <c r="EJ55" s="20" t="s">
        <v>86</v>
      </c>
      <c r="EK55" s="20" t="s">
        <v>86</v>
      </c>
      <c r="EL55" s="20" t="s">
        <v>86</v>
      </c>
      <c r="EM55" s="20" t="s">
        <v>86</v>
      </c>
      <c r="EN55" s="20" t="s">
        <v>86</v>
      </c>
      <c r="EO55" s="20" t="s">
        <v>86</v>
      </c>
      <c r="EP55" s="20" t="s">
        <v>86</v>
      </c>
      <c r="EQ55" s="20" t="s">
        <v>86</v>
      </c>
      <c r="ES55" s="20" t="s">
        <v>86</v>
      </c>
      <c r="ET55" s="20" t="s">
        <v>86</v>
      </c>
      <c r="EU55" s="20" t="s">
        <v>86</v>
      </c>
      <c r="FA55" s="20" t="s">
        <v>86</v>
      </c>
    </row>
    <row r="56" spans="1:174" s="20" customFormat="1" ht="15" customHeight="1" outlineLevel="1" x14ac:dyDescent="0.25">
      <c r="A56" s="266">
        <v>2</v>
      </c>
      <c r="B56" s="60" t="s">
        <v>38</v>
      </c>
      <c r="C56" s="20" t="s">
        <v>521</v>
      </c>
      <c r="D56" s="20" t="s">
        <v>521</v>
      </c>
      <c r="E56" s="20" t="s">
        <v>521</v>
      </c>
      <c r="F56" s="20" t="s">
        <v>521</v>
      </c>
      <c r="H56" s="20" t="s">
        <v>521</v>
      </c>
      <c r="I56" s="20" t="s">
        <v>521</v>
      </c>
      <c r="J56" s="20" t="s">
        <v>521</v>
      </c>
      <c r="K56" s="20" t="s">
        <v>521</v>
      </c>
      <c r="L56" s="20" t="s">
        <v>521</v>
      </c>
      <c r="M56" s="20" t="s">
        <v>164</v>
      </c>
      <c r="O56" s="20" t="s">
        <v>521</v>
      </c>
      <c r="P56" s="20" t="s">
        <v>521</v>
      </c>
      <c r="Q56" s="20" t="s">
        <v>521</v>
      </c>
      <c r="R56" s="20" t="s">
        <v>521</v>
      </c>
      <c r="S56" s="20" t="s">
        <v>521</v>
      </c>
      <c r="T56" s="20" t="s">
        <v>521</v>
      </c>
      <c r="U56" s="20" t="s">
        <v>521</v>
      </c>
      <c r="V56" s="20" t="s">
        <v>521</v>
      </c>
      <c r="W56" s="20" t="s">
        <v>521</v>
      </c>
      <c r="X56" s="20" t="s">
        <v>521</v>
      </c>
      <c r="Y56" s="20" t="s">
        <v>521</v>
      </c>
      <c r="Z56" s="20" t="s">
        <v>521</v>
      </c>
      <c r="AA56" s="20" t="s">
        <v>521</v>
      </c>
      <c r="AB56" s="20" t="s">
        <v>521</v>
      </c>
      <c r="AC56" s="20" t="s">
        <v>521</v>
      </c>
      <c r="AD56" s="20" t="s">
        <v>521</v>
      </c>
      <c r="AE56" s="20" t="s">
        <v>521</v>
      </c>
      <c r="AF56" s="20" t="s">
        <v>521</v>
      </c>
      <c r="AG56" s="20" t="s">
        <v>521</v>
      </c>
      <c r="AH56" s="20" t="s">
        <v>521</v>
      </c>
      <c r="AI56" s="20" t="s">
        <v>521</v>
      </c>
      <c r="AJ56" s="20" t="s">
        <v>521</v>
      </c>
      <c r="AK56" s="20" t="s">
        <v>521</v>
      </c>
      <c r="AL56" s="20" t="s">
        <v>521</v>
      </c>
      <c r="AM56" s="20" t="s">
        <v>521</v>
      </c>
      <c r="AN56" s="20" t="s">
        <v>521</v>
      </c>
      <c r="AO56" s="20" t="s">
        <v>521</v>
      </c>
      <c r="AP56" s="20" t="s">
        <v>521</v>
      </c>
      <c r="AQ56" s="20" t="s">
        <v>521</v>
      </c>
      <c r="AR56" s="20" t="s">
        <v>521</v>
      </c>
      <c r="AS56" s="20" t="s">
        <v>521</v>
      </c>
      <c r="AT56" s="20" t="s">
        <v>521</v>
      </c>
      <c r="AU56" s="20" t="s">
        <v>521</v>
      </c>
      <c r="AV56" s="20" t="s">
        <v>521</v>
      </c>
      <c r="AW56" s="20" t="s">
        <v>521</v>
      </c>
      <c r="AX56" s="20" t="s">
        <v>521</v>
      </c>
      <c r="AZ56" s="20" t="s">
        <v>92</v>
      </c>
      <c r="BA56" s="20" t="s">
        <v>92</v>
      </c>
      <c r="BB56" s="20" t="s">
        <v>92</v>
      </c>
      <c r="BC56" s="20" t="s">
        <v>92</v>
      </c>
      <c r="BD56" s="20" t="s">
        <v>92</v>
      </c>
      <c r="BE56" s="20" t="s">
        <v>746</v>
      </c>
      <c r="BF56" s="20" t="s">
        <v>746</v>
      </c>
      <c r="BG56" s="20" t="s">
        <v>746</v>
      </c>
      <c r="BH56" s="20" t="s">
        <v>746</v>
      </c>
      <c r="BI56" s="20" t="s">
        <v>746</v>
      </c>
      <c r="BJ56" s="20" t="s">
        <v>746</v>
      </c>
      <c r="BK56" s="20" t="s">
        <v>746</v>
      </c>
      <c r="BL56" s="20" t="s">
        <v>746</v>
      </c>
      <c r="BM56" s="20" t="s">
        <v>746</v>
      </c>
      <c r="BN56" s="20" t="s">
        <v>746</v>
      </c>
      <c r="BO56" s="20" t="s">
        <v>746</v>
      </c>
      <c r="BP56" s="20" t="s">
        <v>746</v>
      </c>
      <c r="BQ56" s="20" t="s">
        <v>746</v>
      </c>
      <c r="BR56" s="20" t="s">
        <v>746</v>
      </c>
      <c r="BS56" s="20" t="s">
        <v>746</v>
      </c>
      <c r="BT56" s="20" t="s">
        <v>746</v>
      </c>
      <c r="BU56" s="20" t="s">
        <v>746</v>
      </c>
      <c r="BV56" s="20" t="s">
        <v>746</v>
      </c>
      <c r="BW56" s="20" t="s">
        <v>746</v>
      </c>
      <c r="BX56" s="20" t="s">
        <v>746</v>
      </c>
      <c r="BY56" s="20" t="s">
        <v>746</v>
      </c>
      <c r="BZ56" s="20" t="s">
        <v>746</v>
      </c>
      <c r="CA56" s="20" t="s">
        <v>746</v>
      </c>
      <c r="CB56" s="20" t="s">
        <v>746</v>
      </c>
      <c r="CC56" s="20" t="s">
        <v>746</v>
      </c>
      <c r="CD56" s="20" t="s">
        <v>746</v>
      </c>
      <c r="CE56" s="20" t="s">
        <v>746</v>
      </c>
      <c r="CF56" s="20" t="s">
        <v>746</v>
      </c>
      <c r="CH56" s="20" t="s">
        <v>746</v>
      </c>
      <c r="CI56" s="20" t="s">
        <v>746</v>
      </c>
      <c r="CJ56" s="20" t="s">
        <v>746</v>
      </c>
      <c r="CK56" s="20" t="s">
        <v>746</v>
      </c>
      <c r="CL56" s="20" t="s">
        <v>746</v>
      </c>
      <c r="CM56" s="20" t="s">
        <v>746</v>
      </c>
      <c r="CN56" s="20" t="s">
        <v>746</v>
      </c>
      <c r="CO56" s="20" t="s">
        <v>746</v>
      </c>
      <c r="CP56" s="20" t="s">
        <v>746</v>
      </c>
      <c r="CQ56" s="20" t="s">
        <v>746</v>
      </c>
      <c r="CR56" s="20" t="s">
        <v>746</v>
      </c>
      <c r="CS56" s="20" t="s">
        <v>746</v>
      </c>
      <c r="CT56" s="20" t="s">
        <v>746</v>
      </c>
      <c r="CU56" s="20" t="s">
        <v>746</v>
      </c>
      <c r="CV56" s="20" t="s">
        <v>746</v>
      </c>
      <c r="CW56" s="20" t="s">
        <v>746</v>
      </c>
      <c r="DI56" s="20" t="s">
        <v>285</v>
      </c>
      <c r="DJ56" s="20" t="s">
        <v>285</v>
      </c>
      <c r="DK56" s="20" t="s">
        <v>285</v>
      </c>
      <c r="DN56" s="20" t="s">
        <v>746</v>
      </c>
      <c r="DO56" s="20" t="s">
        <v>746</v>
      </c>
      <c r="DP56" s="20" t="s">
        <v>746</v>
      </c>
      <c r="DQ56" s="20" t="s">
        <v>746</v>
      </c>
      <c r="DR56" s="20" t="s">
        <v>746</v>
      </c>
      <c r="DS56" s="20" t="s">
        <v>746</v>
      </c>
      <c r="DT56" s="20" t="s">
        <v>746</v>
      </c>
      <c r="DU56" s="20" t="s">
        <v>746</v>
      </c>
      <c r="DV56" s="20" t="s">
        <v>746</v>
      </c>
      <c r="DW56" s="20" t="s">
        <v>746</v>
      </c>
      <c r="DX56" s="20" t="s">
        <v>746</v>
      </c>
      <c r="DY56" s="20" t="s">
        <v>746</v>
      </c>
      <c r="EA56" s="20" t="s">
        <v>86</v>
      </c>
      <c r="EB56" s="20" t="s">
        <v>86</v>
      </c>
      <c r="EC56" s="20" t="s">
        <v>86</v>
      </c>
      <c r="ED56" s="20" t="s">
        <v>86</v>
      </c>
      <c r="EE56" s="20" t="s">
        <v>86</v>
      </c>
      <c r="EF56" s="20" t="s">
        <v>86</v>
      </c>
      <c r="EG56" s="20" t="s">
        <v>86</v>
      </c>
      <c r="EH56" s="20" t="s">
        <v>86</v>
      </c>
      <c r="EI56" s="20" t="s">
        <v>86</v>
      </c>
      <c r="EJ56" s="20" t="s">
        <v>86</v>
      </c>
      <c r="EK56" s="20" t="s">
        <v>86</v>
      </c>
      <c r="EL56" s="20" t="s">
        <v>86</v>
      </c>
      <c r="EM56" s="20" t="s">
        <v>86</v>
      </c>
      <c r="EN56" s="20" t="s">
        <v>86</v>
      </c>
      <c r="EO56" s="20" t="s">
        <v>86</v>
      </c>
      <c r="EP56" s="20" t="s">
        <v>86</v>
      </c>
      <c r="EQ56" s="20" t="s">
        <v>86</v>
      </c>
      <c r="ES56" s="20" t="s">
        <v>1184</v>
      </c>
      <c r="ET56" s="20" t="s">
        <v>1184</v>
      </c>
      <c r="EU56" s="20" t="s">
        <v>1173</v>
      </c>
      <c r="FA56" s="20" t="s">
        <v>86</v>
      </c>
    </row>
    <row r="57" spans="1:174" s="20" customFormat="1" ht="15" customHeight="1" outlineLevel="1" x14ac:dyDescent="0.25">
      <c r="A57" s="267"/>
      <c r="B57" s="60" t="s">
        <v>39</v>
      </c>
      <c r="C57" s="20" t="s">
        <v>522</v>
      </c>
      <c r="D57" s="20" t="s">
        <v>522</v>
      </c>
      <c r="E57" s="20" t="s">
        <v>522</v>
      </c>
      <c r="F57" s="20" t="s">
        <v>522</v>
      </c>
      <c r="H57" s="20" t="s">
        <v>522</v>
      </c>
      <c r="I57" s="20" t="s">
        <v>522</v>
      </c>
      <c r="J57" s="20" t="s">
        <v>522</v>
      </c>
      <c r="K57" s="20" t="s">
        <v>522</v>
      </c>
      <c r="L57" s="20" t="s">
        <v>522</v>
      </c>
      <c r="M57" s="20" t="s">
        <v>165</v>
      </c>
      <c r="O57" s="20" t="s">
        <v>522</v>
      </c>
      <c r="P57" s="20" t="s">
        <v>522</v>
      </c>
      <c r="Q57" s="20" t="s">
        <v>522</v>
      </c>
      <c r="R57" s="20" t="s">
        <v>522</v>
      </c>
      <c r="S57" s="20" t="s">
        <v>522</v>
      </c>
      <c r="T57" s="20" t="s">
        <v>522</v>
      </c>
      <c r="U57" s="20" t="s">
        <v>522</v>
      </c>
      <c r="V57" s="20" t="s">
        <v>522</v>
      </c>
      <c r="W57" s="20" t="s">
        <v>522</v>
      </c>
      <c r="X57" s="20" t="s">
        <v>522</v>
      </c>
      <c r="Y57" s="20" t="s">
        <v>522</v>
      </c>
      <c r="Z57" s="20" t="s">
        <v>522</v>
      </c>
      <c r="AA57" s="20" t="s">
        <v>522</v>
      </c>
      <c r="AB57" s="20" t="s">
        <v>522</v>
      </c>
      <c r="AC57" s="20" t="s">
        <v>522</v>
      </c>
      <c r="AD57" s="20" t="s">
        <v>522</v>
      </c>
      <c r="AE57" s="20" t="s">
        <v>522</v>
      </c>
      <c r="AF57" s="20" t="s">
        <v>522</v>
      </c>
      <c r="AG57" s="20" t="s">
        <v>522</v>
      </c>
      <c r="AH57" s="20" t="s">
        <v>522</v>
      </c>
      <c r="AI57" s="20" t="s">
        <v>522</v>
      </c>
      <c r="AJ57" s="20" t="s">
        <v>522</v>
      </c>
      <c r="AK57" s="20" t="s">
        <v>522</v>
      </c>
      <c r="AL57" s="20" t="s">
        <v>522</v>
      </c>
      <c r="AM57" s="20" t="s">
        <v>522</v>
      </c>
      <c r="AN57" s="20" t="s">
        <v>522</v>
      </c>
      <c r="AO57" s="20" t="s">
        <v>522</v>
      </c>
      <c r="AP57" s="20" t="s">
        <v>522</v>
      </c>
      <c r="AQ57" s="20" t="s">
        <v>522</v>
      </c>
      <c r="AR57" s="20" t="s">
        <v>522</v>
      </c>
      <c r="AS57" s="20" t="s">
        <v>522</v>
      </c>
      <c r="AT57" s="20" t="s">
        <v>522</v>
      </c>
      <c r="AU57" s="20" t="s">
        <v>522</v>
      </c>
      <c r="AV57" s="20" t="s">
        <v>522</v>
      </c>
      <c r="AW57" s="20" t="s">
        <v>522</v>
      </c>
      <c r="AX57" s="20" t="s">
        <v>522</v>
      </c>
      <c r="AZ57" s="20" t="s">
        <v>110</v>
      </c>
      <c r="BA57" s="20" t="s">
        <v>110</v>
      </c>
      <c r="BB57" s="20" t="s">
        <v>110</v>
      </c>
      <c r="BC57" s="20" t="s">
        <v>110</v>
      </c>
      <c r="BD57" s="20" t="s">
        <v>110</v>
      </c>
      <c r="BE57" s="20" t="s">
        <v>747</v>
      </c>
      <c r="BF57" s="20" t="s">
        <v>747</v>
      </c>
      <c r="BG57" s="20" t="s">
        <v>747</v>
      </c>
      <c r="BH57" s="20" t="s">
        <v>747</v>
      </c>
      <c r="BI57" s="20" t="s">
        <v>747</v>
      </c>
      <c r="BJ57" s="20" t="s">
        <v>747</v>
      </c>
      <c r="BK57" s="20" t="s">
        <v>747</v>
      </c>
      <c r="BL57" s="20" t="s">
        <v>747</v>
      </c>
      <c r="BM57" s="20" t="s">
        <v>747</v>
      </c>
      <c r="BN57" s="20" t="s">
        <v>747</v>
      </c>
      <c r="BO57" s="20" t="s">
        <v>747</v>
      </c>
      <c r="BP57" s="20" t="s">
        <v>747</v>
      </c>
      <c r="BQ57" s="20" t="s">
        <v>747</v>
      </c>
      <c r="BR57" s="20" t="s">
        <v>747</v>
      </c>
      <c r="BS57" s="20" t="s">
        <v>747</v>
      </c>
      <c r="BT57" s="20" t="s">
        <v>747</v>
      </c>
      <c r="BU57" s="20" t="s">
        <v>747</v>
      </c>
      <c r="BV57" s="20" t="s">
        <v>747</v>
      </c>
      <c r="BW57" s="20" t="s">
        <v>747</v>
      </c>
      <c r="BX57" s="20" t="s">
        <v>747</v>
      </c>
      <c r="BY57" s="20" t="s">
        <v>747</v>
      </c>
      <c r="BZ57" s="20" t="s">
        <v>747</v>
      </c>
      <c r="CA57" s="20" t="s">
        <v>747</v>
      </c>
      <c r="CB57" s="20" t="s">
        <v>747</v>
      </c>
      <c r="CC57" s="20" t="s">
        <v>747</v>
      </c>
      <c r="CD57" s="20" t="s">
        <v>747</v>
      </c>
      <c r="CE57" s="20" t="s">
        <v>747</v>
      </c>
      <c r="CF57" s="20" t="s">
        <v>747</v>
      </c>
      <c r="CH57" s="20" t="s">
        <v>1174</v>
      </c>
      <c r="CI57" s="20" t="s">
        <v>1174</v>
      </c>
      <c r="CJ57" s="20" t="s">
        <v>1174</v>
      </c>
      <c r="CK57" s="20" t="s">
        <v>1174</v>
      </c>
      <c r="CL57" s="20" t="s">
        <v>1174</v>
      </c>
      <c r="CM57" s="20" t="s">
        <v>1174</v>
      </c>
      <c r="CN57" s="20" t="s">
        <v>1174</v>
      </c>
      <c r="CO57" s="20" t="s">
        <v>1174</v>
      </c>
      <c r="CP57" s="20" t="s">
        <v>1174</v>
      </c>
      <c r="CQ57" s="20" t="s">
        <v>1174</v>
      </c>
      <c r="CR57" s="20" t="s">
        <v>1174</v>
      </c>
      <c r="CS57" s="20" t="s">
        <v>1174</v>
      </c>
      <c r="CT57" s="20" t="s">
        <v>1174</v>
      </c>
      <c r="CU57" s="20" t="s">
        <v>1174</v>
      </c>
      <c r="CV57" s="20" t="s">
        <v>1174</v>
      </c>
      <c r="CW57" s="20" t="s">
        <v>1174</v>
      </c>
      <c r="DI57" s="20" t="s">
        <v>286</v>
      </c>
      <c r="DJ57" s="20" t="s">
        <v>286</v>
      </c>
      <c r="DK57" s="20" t="s">
        <v>286</v>
      </c>
      <c r="DN57" s="20" t="s">
        <v>1174</v>
      </c>
      <c r="DO57" s="20" t="s">
        <v>1174</v>
      </c>
      <c r="DP57" s="20" t="s">
        <v>1174</v>
      </c>
      <c r="DQ57" s="20" t="s">
        <v>1174</v>
      </c>
      <c r="DR57" s="20" t="s">
        <v>1174</v>
      </c>
      <c r="DS57" s="20" t="s">
        <v>1174</v>
      </c>
      <c r="DT57" s="20" t="s">
        <v>1174</v>
      </c>
      <c r="DU57" s="20" t="s">
        <v>1174</v>
      </c>
      <c r="DV57" s="20" t="s">
        <v>1174</v>
      </c>
      <c r="DW57" s="20" t="s">
        <v>1174</v>
      </c>
      <c r="DX57" s="20" t="s">
        <v>1174</v>
      </c>
      <c r="DY57" s="20" t="s">
        <v>1174</v>
      </c>
      <c r="EA57" s="20" t="s">
        <v>86</v>
      </c>
      <c r="EB57" s="20" t="s">
        <v>86</v>
      </c>
      <c r="EC57" s="20" t="s">
        <v>86</v>
      </c>
      <c r="ED57" s="20" t="s">
        <v>86</v>
      </c>
      <c r="EE57" s="20" t="s">
        <v>86</v>
      </c>
      <c r="EF57" s="20" t="s">
        <v>86</v>
      </c>
      <c r="EG57" s="20" t="s">
        <v>86</v>
      </c>
      <c r="EH57" s="20" t="s">
        <v>86</v>
      </c>
      <c r="EI57" s="20" t="s">
        <v>86</v>
      </c>
      <c r="EJ57" s="20" t="s">
        <v>86</v>
      </c>
      <c r="EK57" s="20" t="s">
        <v>86</v>
      </c>
      <c r="EL57" s="20" t="s">
        <v>86</v>
      </c>
      <c r="EM57" s="20" t="s">
        <v>86</v>
      </c>
      <c r="EN57" s="20" t="s">
        <v>86</v>
      </c>
      <c r="EO57" s="20" t="s">
        <v>86</v>
      </c>
      <c r="EP57" s="20" t="s">
        <v>86</v>
      </c>
      <c r="EQ57" s="20" t="s">
        <v>86</v>
      </c>
      <c r="ES57" s="20" t="s">
        <v>718</v>
      </c>
      <c r="ET57" s="20" t="s">
        <v>719</v>
      </c>
      <c r="EU57" s="20" t="s">
        <v>747</v>
      </c>
      <c r="FA57" s="20" t="s">
        <v>86</v>
      </c>
    </row>
    <row r="58" spans="1:174" s="20" customFormat="1" ht="15" customHeight="1" outlineLevel="1" x14ac:dyDescent="0.25">
      <c r="A58" s="268"/>
      <c r="B58" s="60" t="s">
        <v>40</v>
      </c>
      <c r="C58" s="20" t="s">
        <v>86</v>
      </c>
      <c r="D58" s="20" t="s">
        <v>86</v>
      </c>
      <c r="E58" s="20" t="s">
        <v>86</v>
      </c>
      <c r="F58" s="20" t="s">
        <v>86</v>
      </c>
      <c r="H58" s="20" t="s">
        <v>86</v>
      </c>
      <c r="I58" s="20" t="s">
        <v>86</v>
      </c>
      <c r="J58" s="20" t="s">
        <v>86</v>
      </c>
      <c r="K58" s="20" t="s">
        <v>86</v>
      </c>
      <c r="L58" s="20" t="s">
        <v>86</v>
      </c>
      <c r="M58" s="20" t="s">
        <v>86</v>
      </c>
      <c r="O58" s="20" t="s">
        <v>86</v>
      </c>
      <c r="P58" s="20" t="s">
        <v>86</v>
      </c>
      <c r="Q58" s="20" t="s">
        <v>86</v>
      </c>
      <c r="R58" s="20" t="s">
        <v>86</v>
      </c>
      <c r="S58" s="20" t="s">
        <v>86</v>
      </c>
      <c r="T58" s="20" t="s">
        <v>86</v>
      </c>
      <c r="U58" s="20" t="s">
        <v>86</v>
      </c>
      <c r="V58" s="20" t="s">
        <v>86</v>
      </c>
      <c r="W58" s="20" t="s">
        <v>86</v>
      </c>
      <c r="X58" s="20" t="s">
        <v>86</v>
      </c>
      <c r="Y58" s="20" t="s">
        <v>86</v>
      </c>
      <c r="Z58" s="20" t="s">
        <v>86</v>
      </c>
      <c r="AA58" s="20" t="s">
        <v>86</v>
      </c>
      <c r="AB58" s="20" t="s">
        <v>86</v>
      </c>
      <c r="AC58" s="20" t="s">
        <v>86</v>
      </c>
      <c r="AD58" s="20" t="s">
        <v>86</v>
      </c>
      <c r="AE58" s="20" t="s">
        <v>86</v>
      </c>
      <c r="AF58" s="20" t="s">
        <v>86</v>
      </c>
      <c r="AG58" s="20" t="s">
        <v>86</v>
      </c>
      <c r="AH58" s="20" t="s">
        <v>86</v>
      </c>
      <c r="AI58" s="20" t="s">
        <v>86</v>
      </c>
      <c r="AJ58" s="20" t="s">
        <v>86</v>
      </c>
      <c r="AK58" s="20" t="s">
        <v>86</v>
      </c>
      <c r="AL58" s="20" t="s">
        <v>86</v>
      </c>
      <c r="AM58" s="20" t="s">
        <v>86</v>
      </c>
      <c r="AN58" s="20" t="s">
        <v>86</v>
      </c>
      <c r="AO58" s="20" t="s">
        <v>86</v>
      </c>
      <c r="AP58" s="20" t="s">
        <v>86</v>
      </c>
      <c r="AQ58" s="20" t="s">
        <v>86</v>
      </c>
      <c r="AR58" s="20" t="s">
        <v>86</v>
      </c>
      <c r="AS58" s="20" t="s">
        <v>86</v>
      </c>
      <c r="AT58" s="20" t="s">
        <v>86</v>
      </c>
      <c r="AU58" s="20" t="s">
        <v>86</v>
      </c>
      <c r="AV58" s="20" t="s">
        <v>86</v>
      </c>
      <c r="AW58" s="20" t="s">
        <v>86</v>
      </c>
      <c r="AX58" s="20" t="s">
        <v>86</v>
      </c>
      <c r="AZ58" s="20" t="s">
        <v>86</v>
      </c>
      <c r="BA58" s="20" t="s">
        <v>86</v>
      </c>
      <c r="BB58" s="20" t="s">
        <v>86</v>
      </c>
      <c r="BC58" s="20" t="s">
        <v>86</v>
      </c>
      <c r="BD58" s="20" t="s">
        <v>86</v>
      </c>
      <c r="BE58" s="20" t="s">
        <v>86</v>
      </c>
      <c r="BF58" s="20" t="s">
        <v>86</v>
      </c>
      <c r="BG58" s="20" t="s">
        <v>86</v>
      </c>
      <c r="BH58" s="20" t="s">
        <v>86</v>
      </c>
      <c r="BI58" s="20" t="s">
        <v>86</v>
      </c>
      <c r="BJ58" s="20" t="s">
        <v>86</v>
      </c>
      <c r="BK58" s="20" t="s">
        <v>86</v>
      </c>
      <c r="BL58" s="20" t="s">
        <v>86</v>
      </c>
      <c r="BM58" s="20" t="s">
        <v>86</v>
      </c>
      <c r="BN58" s="20" t="s">
        <v>86</v>
      </c>
      <c r="BO58" s="20" t="s">
        <v>86</v>
      </c>
      <c r="BP58" s="20" t="s">
        <v>86</v>
      </c>
      <c r="BQ58" s="20" t="s">
        <v>86</v>
      </c>
      <c r="BR58" s="20" t="s">
        <v>86</v>
      </c>
      <c r="BS58" s="20" t="s">
        <v>86</v>
      </c>
      <c r="BT58" s="20" t="s">
        <v>86</v>
      </c>
      <c r="BU58" s="20" t="s">
        <v>86</v>
      </c>
      <c r="BV58" s="20" t="s">
        <v>86</v>
      </c>
      <c r="BW58" s="20" t="s">
        <v>86</v>
      </c>
      <c r="BX58" s="20" t="s">
        <v>86</v>
      </c>
      <c r="BY58" s="20" t="s">
        <v>86</v>
      </c>
      <c r="BZ58" s="20" t="s">
        <v>86</v>
      </c>
      <c r="CA58" s="20" t="s">
        <v>86</v>
      </c>
      <c r="CB58" s="20" t="s">
        <v>86</v>
      </c>
      <c r="CC58" s="20" t="s">
        <v>86</v>
      </c>
      <c r="CD58" s="20" t="s">
        <v>86</v>
      </c>
      <c r="CE58" s="20" t="s">
        <v>86</v>
      </c>
      <c r="CF58" s="20" t="s">
        <v>86</v>
      </c>
      <c r="CH58" s="20" t="s">
        <v>86</v>
      </c>
      <c r="CI58" s="20" t="s">
        <v>86</v>
      </c>
      <c r="CJ58" s="20" t="s">
        <v>86</v>
      </c>
      <c r="CK58" s="20" t="s">
        <v>86</v>
      </c>
      <c r="CL58" s="20" t="s">
        <v>86</v>
      </c>
      <c r="CM58" s="20" t="s">
        <v>86</v>
      </c>
      <c r="CN58" s="20" t="s">
        <v>86</v>
      </c>
      <c r="CO58" s="20" t="s">
        <v>86</v>
      </c>
      <c r="CP58" s="20" t="s">
        <v>86</v>
      </c>
      <c r="CQ58" s="20" t="s">
        <v>86</v>
      </c>
      <c r="CR58" s="20" t="s">
        <v>86</v>
      </c>
      <c r="CS58" s="20" t="s">
        <v>86</v>
      </c>
      <c r="CT58" s="20" t="s">
        <v>86</v>
      </c>
      <c r="CU58" s="20" t="s">
        <v>86</v>
      </c>
      <c r="CV58" s="20" t="s">
        <v>86</v>
      </c>
      <c r="CW58" s="20" t="s">
        <v>86</v>
      </c>
      <c r="DD58" s="20" t="s">
        <v>86</v>
      </c>
      <c r="DE58" s="20" t="s">
        <v>86</v>
      </c>
      <c r="DF58" s="20" t="s">
        <v>86</v>
      </c>
      <c r="DG58" s="20" t="s">
        <v>86</v>
      </c>
      <c r="DH58" s="20" t="s">
        <v>86</v>
      </c>
      <c r="DI58" s="20" t="s">
        <v>86</v>
      </c>
      <c r="DJ58" s="20" t="s">
        <v>86</v>
      </c>
      <c r="DK58" s="20" t="s">
        <v>86</v>
      </c>
      <c r="DL58" s="20" t="s">
        <v>86</v>
      </c>
      <c r="DN58" s="20" t="s">
        <v>86</v>
      </c>
      <c r="DO58" s="20" t="s">
        <v>86</v>
      </c>
      <c r="DP58" s="20" t="s">
        <v>86</v>
      </c>
      <c r="DQ58" s="20" t="s">
        <v>86</v>
      </c>
      <c r="DR58" s="20" t="s">
        <v>86</v>
      </c>
      <c r="DS58" s="20" t="s">
        <v>86</v>
      </c>
      <c r="DT58" s="20" t="s">
        <v>86</v>
      </c>
      <c r="DU58" s="20" t="s">
        <v>86</v>
      </c>
      <c r="DV58" s="20" t="s">
        <v>86</v>
      </c>
      <c r="DW58" s="20" t="s">
        <v>86</v>
      </c>
      <c r="DX58" s="20" t="s">
        <v>86</v>
      </c>
      <c r="DY58" s="20" t="s">
        <v>86</v>
      </c>
      <c r="EA58" s="20" t="s">
        <v>86</v>
      </c>
      <c r="EB58" s="20" t="s">
        <v>86</v>
      </c>
      <c r="EC58" s="20" t="s">
        <v>86</v>
      </c>
      <c r="ED58" s="20" t="s">
        <v>86</v>
      </c>
      <c r="EE58" s="20" t="s">
        <v>86</v>
      </c>
      <c r="EF58" s="20" t="s">
        <v>86</v>
      </c>
      <c r="EG58" s="20" t="s">
        <v>86</v>
      </c>
      <c r="EH58" s="20" t="s">
        <v>86</v>
      </c>
      <c r="EI58" s="20" t="s">
        <v>86</v>
      </c>
      <c r="EJ58" s="20" t="s">
        <v>86</v>
      </c>
      <c r="EK58" s="20" t="s">
        <v>86</v>
      </c>
      <c r="EL58" s="20" t="s">
        <v>86</v>
      </c>
      <c r="EM58" s="20" t="s">
        <v>86</v>
      </c>
      <c r="EN58" s="20" t="s">
        <v>86</v>
      </c>
      <c r="EO58" s="20" t="s">
        <v>86</v>
      </c>
      <c r="EP58" s="20" t="s">
        <v>86</v>
      </c>
      <c r="EQ58" s="20" t="s">
        <v>86</v>
      </c>
      <c r="ES58" s="20" t="s">
        <v>86</v>
      </c>
      <c r="ET58" s="20" t="s">
        <v>86</v>
      </c>
      <c r="EU58" s="20" t="s">
        <v>86</v>
      </c>
      <c r="FA58" s="20" t="s">
        <v>86</v>
      </c>
    </row>
    <row r="59" spans="1:174" s="20" customFormat="1" ht="15" customHeight="1" outlineLevel="1" x14ac:dyDescent="0.25">
      <c r="A59" s="266">
        <v>3</v>
      </c>
      <c r="B59" s="60" t="s">
        <v>38</v>
      </c>
      <c r="C59" s="20" t="s">
        <v>520</v>
      </c>
      <c r="D59" s="20" t="s">
        <v>520</v>
      </c>
      <c r="E59" s="20" t="s">
        <v>520</v>
      </c>
      <c r="F59" s="20" t="s">
        <v>520</v>
      </c>
      <c r="H59" s="20" t="s">
        <v>520</v>
      </c>
      <c r="I59" s="20" t="s">
        <v>520</v>
      </c>
      <c r="J59" s="20" t="s">
        <v>520</v>
      </c>
      <c r="K59" s="20" t="s">
        <v>520</v>
      </c>
      <c r="L59" s="20" t="s">
        <v>520</v>
      </c>
      <c r="M59" s="20" t="s">
        <v>86</v>
      </c>
      <c r="O59" s="20" t="s">
        <v>520</v>
      </c>
      <c r="P59" s="20" t="s">
        <v>520</v>
      </c>
      <c r="Q59" s="20" t="s">
        <v>520</v>
      </c>
      <c r="R59" s="20" t="s">
        <v>520</v>
      </c>
      <c r="S59" s="20" t="s">
        <v>520</v>
      </c>
      <c r="T59" s="20" t="s">
        <v>520</v>
      </c>
      <c r="U59" s="20" t="s">
        <v>520</v>
      </c>
      <c r="V59" s="20" t="s">
        <v>520</v>
      </c>
      <c r="W59" s="20" t="s">
        <v>520</v>
      </c>
      <c r="X59" s="20" t="s">
        <v>520</v>
      </c>
      <c r="Y59" s="20" t="s">
        <v>520</v>
      </c>
      <c r="Z59" s="20" t="s">
        <v>520</v>
      </c>
      <c r="AA59" s="20" t="s">
        <v>520</v>
      </c>
      <c r="AB59" s="20" t="s">
        <v>520</v>
      </c>
      <c r="AC59" s="20" t="s">
        <v>520</v>
      </c>
      <c r="AD59" s="20" t="s">
        <v>520</v>
      </c>
      <c r="AE59" s="20" t="s">
        <v>520</v>
      </c>
      <c r="AF59" s="20" t="s">
        <v>520</v>
      </c>
      <c r="AG59" s="20" t="s">
        <v>520</v>
      </c>
      <c r="AH59" s="20" t="s">
        <v>520</v>
      </c>
      <c r="AI59" s="20" t="s">
        <v>520</v>
      </c>
      <c r="AJ59" s="20" t="s">
        <v>520</v>
      </c>
      <c r="AK59" s="20" t="s">
        <v>520</v>
      </c>
      <c r="AL59" s="20" t="s">
        <v>520</v>
      </c>
      <c r="AM59" s="20" t="s">
        <v>520</v>
      </c>
      <c r="AN59" s="20" t="s">
        <v>520</v>
      </c>
      <c r="AO59" s="20" t="s">
        <v>520</v>
      </c>
      <c r="AP59" s="20" t="s">
        <v>520</v>
      </c>
      <c r="AQ59" s="20" t="s">
        <v>520</v>
      </c>
      <c r="AR59" s="20" t="s">
        <v>520</v>
      </c>
      <c r="AS59" s="20" t="s">
        <v>520</v>
      </c>
      <c r="AT59" s="20" t="s">
        <v>520</v>
      </c>
      <c r="AU59" s="20" t="s">
        <v>520</v>
      </c>
      <c r="AV59" s="20" t="s">
        <v>520</v>
      </c>
      <c r="AW59" s="20" t="s">
        <v>520</v>
      </c>
      <c r="AX59" s="20" t="s">
        <v>520</v>
      </c>
      <c r="AZ59" s="20" t="s">
        <v>135</v>
      </c>
      <c r="BA59" s="20" t="s">
        <v>108</v>
      </c>
      <c r="BB59" s="20" t="s">
        <v>108</v>
      </c>
      <c r="BC59" s="20" t="s">
        <v>108</v>
      </c>
      <c r="BD59" s="20" t="s">
        <v>108</v>
      </c>
      <c r="BE59" s="20" t="s">
        <v>748</v>
      </c>
      <c r="BF59" s="20" t="s">
        <v>748</v>
      </c>
      <c r="BG59" s="20" t="s">
        <v>748</v>
      </c>
      <c r="BH59" s="20" t="s">
        <v>748</v>
      </c>
      <c r="BI59" s="20" t="s">
        <v>748</v>
      </c>
      <c r="BJ59" s="20" t="s">
        <v>748</v>
      </c>
      <c r="BK59" s="20" t="s">
        <v>748</v>
      </c>
      <c r="BL59" s="20" t="s">
        <v>748</v>
      </c>
      <c r="BM59" s="20" t="s">
        <v>748</v>
      </c>
      <c r="BN59" s="20" t="s">
        <v>748</v>
      </c>
      <c r="BO59" s="20" t="s">
        <v>748</v>
      </c>
      <c r="BP59" s="20" t="s">
        <v>748</v>
      </c>
      <c r="BQ59" s="20" t="s">
        <v>748</v>
      </c>
      <c r="BR59" s="20" t="s">
        <v>748</v>
      </c>
      <c r="BS59" s="20" t="s">
        <v>748</v>
      </c>
      <c r="BT59" s="20" t="s">
        <v>748</v>
      </c>
      <c r="BU59" s="20" t="s">
        <v>748</v>
      </c>
      <c r="BV59" s="20" t="s">
        <v>748</v>
      </c>
      <c r="BW59" s="20" t="s">
        <v>748</v>
      </c>
      <c r="BX59" s="20" t="s">
        <v>748</v>
      </c>
      <c r="BY59" s="20" t="s">
        <v>748</v>
      </c>
      <c r="BZ59" s="20" t="s">
        <v>748</v>
      </c>
      <c r="CA59" s="20" t="s">
        <v>748</v>
      </c>
      <c r="CB59" s="20" t="s">
        <v>748</v>
      </c>
      <c r="CC59" s="20" t="s">
        <v>748</v>
      </c>
      <c r="CD59" s="20" t="s">
        <v>748</v>
      </c>
      <c r="CE59" s="20" t="s">
        <v>748</v>
      </c>
      <c r="CF59" s="20" t="s">
        <v>748</v>
      </c>
      <c r="CH59" s="20" t="s">
        <v>1176</v>
      </c>
      <c r="CI59" s="20" t="s">
        <v>1176</v>
      </c>
      <c r="CJ59" s="20" t="s">
        <v>1176</v>
      </c>
      <c r="CK59" s="20" t="s">
        <v>1176</v>
      </c>
      <c r="CL59" s="20" t="s">
        <v>1176</v>
      </c>
      <c r="CM59" s="20" t="s">
        <v>1176</v>
      </c>
      <c r="CN59" s="20" t="s">
        <v>1176</v>
      </c>
      <c r="CO59" s="20" t="s">
        <v>1176</v>
      </c>
      <c r="CP59" s="20" t="s">
        <v>1176</v>
      </c>
      <c r="CQ59" s="20" t="s">
        <v>1176</v>
      </c>
      <c r="CR59" s="20" t="s">
        <v>1176</v>
      </c>
      <c r="CS59" s="20" t="s">
        <v>1176</v>
      </c>
      <c r="CT59" s="20" t="s">
        <v>1176</v>
      </c>
      <c r="CU59" s="20" t="s">
        <v>1176</v>
      </c>
      <c r="CV59" s="20" t="s">
        <v>1176</v>
      </c>
      <c r="CW59" s="20" t="s">
        <v>1176</v>
      </c>
      <c r="DD59" s="20" t="s">
        <v>86</v>
      </c>
      <c r="DE59" s="20" t="s">
        <v>86</v>
      </c>
      <c r="DF59" s="20" t="s">
        <v>86</v>
      </c>
      <c r="DG59" s="20" t="s">
        <v>86</v>
      </c>
      <c r="DH59" s="20" t="s">
        <v>86</v>
      </c>
      <c r="DI59" s="20" t="s">
        <v>86</v>
      </c>
      <c r="DJ59" s="20" t="s">
        <v>86</v>
      </c>
      <c r="DK59" s="20" t="s">
        <v>86</v>
      </c>
      <c r="DL59" s="20" t="s">
        <v>86</v>
      </c>
      <c r="DN59" s="20" t="s">
        <v>86</v>
      </c>
      <c r="DO59" s="20" t="s">
        <v>86</v>
      </c>
      <c r="DP59" s="20" t="s">
        <v>86</v>
      </c>
      <c r="DQ59" s="20" t="s">
        <v>86</v>
      </c>
      <c r="DR59" s="20" t="s">
        <v>86</v>
      </c>
      <c r="DS59" s="20" t="s">
        <v>86</v>
      </c>
      <c r="DT59" s="20" t="s">
        <v>86</v>
      </c>
      <c r="DU59" s="20" t="s">
        <v>86</v>
      </c>
      <c r="DV59" s="20" t="s">
        <v>86</v>
      </c>
      <c r="DW59" s="20" t="s">
        <v>86</v>
      </c>
      <c r="DX59" s="20" t="s">
        <v>86</v>
      </c>
      <c r="DY59" s="20" t="s">
        <v>86</v>
      </c>
      <c r="EA59" s="20" t="s">
        <v>86</v>
      </c>
      <c r="EB59" s="20" t="s">
        <v>86</v>
      </c>
      <c r="EC59" s="20" t="s">
        <v>86</v>
      </c>
      <c r="ED59" s="20" t="s">
        <v>86</v>
      </c>
      <c r="EE59" s="20" t="s">
        <v>86</v>
      </c>
      <c r="EF59" s="20" t="s">
        <v>86</v>
      </c>
      <c r="EG59" s="20" t="s">
        <v>86</v>
      </c>
      <c r="EH59" s="20" t="s">
        <v>86</v>
      </c>
      <c r="EI59" s="20" t="s">
        <v>86</v>
      </c>
      <c r="EJ59" s="20" t="s">
        <v>86</v>
      </c>
      <c r="EK59" s="20" t="s">
        <v>86</v>
      </c>
      <c r="EL59" s="20" t="s">
        <v>86</v>
      </c>
      <c r="EM59" s="20" t="s">
        <v>86</v>
      </c>
      <c r="EN59" s="20" t="s">
        <v>86</v>
      </c>
      <c r="EO59" s="20" t="s">
        <v>86</v>
      </c>
      <c r="EP59" s="20" t="s">
        <v>86</v>
      </c>
      <c r="EQ59" s="20" t="s">
        <v>86</v>
      </c>
      <c r="ES59" s="20" t="s">
        <v>86</v>
      </c>
      <c r="ET59" s="20" t="s">
        <v>86</v>
      </c>
      <c r="EU59" s="20" t="s">
        <v>86</v>
      </c>
      <c r="FA59" s="20" t="s">
        <v>86</v>
      </c>
    </row>
    <row r="60" spans="1:174" s="20" customFormat="1" ht="15" customHeight="1" outlineLevel="1" x14ac:dyDescent="0.25">
      <c r="A60" s="267"/>
      <c r="B60" s="60" t="s">
        <v>39</v>
      </c>
      <c r="C60" s="20" t="s">
        <v>86</v>
      </c>
      <c r="D60" s="20" t="s">
        <v>86</v>
      </c>
      <c r="E60" s="20" t="s">
        <v>86</v>
      </c>
      <c r="F60" s="20" t="s">
        <v>86</v>
      </c>
      <c r="H60" s="20" t="s">
        <v>86</v>
      </c>
      <c r="I60" s="20" t="s">
        <v>86</v>
      </c>
      <c r="J60" s="20" t="s">
        <v>86</v>
      </c>
      <c r="K60" s="20" t="s">
        <v>86</v>
      </c>
      <c r="L60" s="20" t="s">
        <v>86</v>
      </c>
      <c r="M60" s="20" t="s">
        <v>86</v>
      </c>
      <c r="O60" s="20" t="s">
        <v>86</v>
      </c>
      <c r="P60" s="20" t="s">
        <v>86</v>
      </c>
      <c r="Q60" s="20" t="s">
        <v>86</v>
      </c>
      <c r="R60" s="20" t="s">
        <v>86</v>
      </c>
      <c r="S60" s="20" t="s">
        <v>86</v>
      </c>
      <c r="T60" s="20" t="s">
        <v>86</v>
      </c>
      <c r="U60" s="20" t="s">
        <v>86</v>
      </c>
      <c r="V60" s="20" t="s">
        <v>86</v>
      </c>
      <c r="W60" s="20" t="s">
        <v>86</v>
      </c>
      <c r="X60" s="20" t="s">
        <v>86</v>
      </c>
      <c r="Y60" s="20" t="s">
        <v>86</v>
      </c>
      <c r="Z60" s="20" t="s">
        <v>86</v>
      </c>
      <c r="AA60" s="20" t="s">
        <v>86</v>
      </c>
      <c r="AB60" s="20" t="s">
        <v>86</v>
      </c>
      <c r="AC60" s="20" t="s">
        <v>86</v>
      </c>
      <c r="AD60" s="20" t="s">
        <v>86</v>
      </c>
      <c r="AE60" s="20" t="s">
        <v>86</v>
      </c>
      <c r="AF60" s="20" t="s">
        <v>86</v>
      </c>
      <c r="AG60" s="20" t="s">
        <v>86</v>
      </c>
      <c r="AH60" s="20" t="s">
        <v>86</v>
      </c>
      <c r="AI60" s="20" t="s">
        <v>86</v>
      </c>
      <c r="AJ60" s="20" t="s">
        <v>86</v>
      </c>
      <c r="AK60" s="20" t="s">
        <v>86</v>
      </c>
      <c r="AL60" s="20" t="s">
        <v>86</v>
      </c>
      <c r="AM60" s="20" t="s">
        <v>86</v>
      </c>
      <c r="AN60" s="20" t="s">
        <v>86</v>
      </c>
      <c r="AO60" s="20" t="s">
        <v>86</v>
      </c>
      <c r="AP60" s="20" t="s">
        <v>86</v>
      </c>
      <c r="AQ60" s="20" t="s">
        <v>86</v>
      </c>
      <c r="AR60" s="20" t="s">
        <v>86</v>
      </c>
      <c r="AS60" s="20" t="s">
        <v>86</v>
      </c>
      <c r="AT60" s="20" t="s">
        <v>86</v>
      </c>
      <c r="AU60" s="20" t="s">
        <v>86</v>
      </c>
      <c r="AV60" s="20" t="s">
        <v>86</v>
      </c>
      <c r="AW60" s="20" t="s">
        <v>86</v>
      </c>
      <c r="AX60" s="20" t="s">
        <v>86</v>
      </c>
      <c r="AZ60" s="20" t="s">
        <v>86</v>
      </c>
      <c r="BA60" s="20" t="s">
        <v>109</v>
      </c>
      <c r="BB60" s="20" t="s">
        <v>109</v>
      </c>
      <c r="BC60" s="20" t="s">
        <v>109</v>
      </c>
      <c r="BD60" s="20" t="s">
        <v>109</v>
      </c>
      <c r="BE60" s="20" t="s">
        <v>133</v>
      </c>
      <c r="BF60" s="20" t="s">
        <v>133</v>
      </c>
      <c r="BG60" s="20" t="s">
        <v>133</v>
      </c>
      <c r="BH60" s="20" t="s">
        <v>133</v>
      </c>
      <c r="BI60" s="20" t="s">
        <v>133</v>
      </c>
      <c r="BJ60" s="20" t="s">
        <v>133</v>
      </c>
      <c r="BK60" s="20" t="s">
        <v>133</v>
      </c>
      <c r="BL60" s="20" t="s">
        <v>133</v>
      </c>
      <c r="BM60" s="20" t="s">
        <v>133</v>
      </c>
      <c r="BN60" s="20" t="s">
        <v>133</v>
      </c>
      <c r="BO60" s="20" t="s">
        <v>133</v>
      </c>
      <c r="BP60" s="20" t="s">
        <v>133</v>
      </c>
      <c r="BQ60" s="20" t="s">
        <v>133</v>
      </c>
      <c r="BR60" s="20" t="s">
        <v>133</v>
      </c>
      <c r="BS60" s="20" t="s">
        <v>133</v>
      </c>
      <c r="BT60" s="20" t="s">
        <v>133</v>
      </c>
      <c r="BU60" s="20" t="s">
        <v>133</v>
      </c>
      <c r="BV60" s="20" t="s">
        <v>133</v>
      </c>
      <c r="BW60" s="20" t="s">
        <v>133</v>
      </c>
      <c r="BX60" s="20" t="s">
        <v>133</v>
      </c>
      <c r="BY60" s="20" t="s">
        <v>133</v>
      </c>
      <c r="BZ60" s="20" t="s">
        <v>133</v>
      </c>
      <c r="CA60" s="20" t="s">
        <v>133</v>
      </c>
      <c r="CB60" s="20" t="s">
        <v>133</v>
      </c>
      <c r="CC60" s="20" t="s">
        <v>133</v>
      </c>
      <c r="CD60" s="20" t="s">
        <v>1454</v>
      </c>
      <c r="CE60" s="20" t="s">
        <v>133</v>
      </c>
      <c r="CF60" s="20" t="s">
        <v>133</v>
      </c>
      <c r="CH60" s="20" t="s">
        <v>86</v>
      </c>
      <c r="CI60" s="20" t="s">
        <v>86</v>
      </c>
      <c r="CJ60" s="20" t="s">
        <v>86</v>
      </c>
      <c r="CK60" s="20" t="s">
        <v>86</v>
      </c>
      <c r="CL60" s="20" t="s">
        <v>86</v>
      </c>
      <c r="CM60" s="20" t="s">
        <v>86</v>
      </c>
      <c r="CN60" s="20" t="s">
        <v>86</v>
      </c>
      <c r="CO60" s="20" t="s">
        <v>86</v>
      </c>
      <c r="CP60" s="20" t="s">
        <v>86</v>
      </c>
      <c r="CQ60" s="20" t="s">
        <v>86</v>
      </c>
      <c r="CR60" s="20" t="s">
        <v>86</v>
      </c>
      <c r="CS60" s="20" t="s">
        <v>86</v>
      </c>
      <c r="CT60" s="20" t="s">
        <v>86</v>
      </c>
      <c r="CU60" s="20" t="s">
        <v>86</v>
      </c>
      <c r="CV60" s="20" t="s">
        <v>86</v>
      </c>
      <c r="CW60" s="20" t="s">
        <v>86</v>
      </c>
      <c r="DD60" s="20" t="s">
        <v>86</v>
      </c>
      <c r="DE60" s="20" t="s">
        <v>86</v>
      </c>
      <c r="DF60" s="20" t="s">
        <v>86</v>
      </c>
      <c r="DG60" s="20" t="s">
        <v>86</v>
      </c>
      <c r="DH60" s="20" t="s">
        <v>86</v>
      </c>
      <c r="DI60" s="20" t="s">
        <v>86</v>
      </c>
      <c r="DJ60" s="20" t="s">
        <v>86</v>
      </c>
      <c r="DK60" s="20" t="s">
        <v>86</v>
      </c>
      <c r="DL60" s="20" t="s">
        <v>86</v>
      </c>
      <c r="DN60" s="20" t="s">
        <v>86</v>
      </c>
      <c r="DO60" s="20" t="s">
        <v>86</v>
      </c>
      <c r="DP60" s="20" t="s">
        <v>86</v>
      </c>
      <c r="DQ60" s="20" t="s">
        <v>86</v>
      </c>
      <c r="DR60" s="20" t="s">
        <v>86</v>
      </c>
      <c r="DS60" s="20" t="s">
        <v>86</v>
      </c>
      <c r="DT60" s="20" t="s">
        <v>86</v>
      </c>
      <c r="DU60" s="20" t="s">
        <v>86</v>
      </c>
      <c r="DV60" s="20" t="s">
        <v>86</v>
      </c>
      <c r="DW60" s="20" t="s">
        <v>86</v>
      </c>
      <c r="DX60" s="20" t="s">
        <v>86</v>
      </c>
      <c r="DY60" s="20" t="s">
        <v>86</v>
      </c>
      <c r="EA60" s="20" t="s">
        <v>86</v>
      </c>
      <c r="EB60" s="20" t="s">
        <v>86</v>
      </c>
      <c r="EC60" s="20" t="s">
        <v>86</v>
      </c>
      <c r="ED60" s="20" t="s">
        <v>86</v>
      </c>
      <c r="EE60" s="20" t="s">
        <v>86</v>
      </c>
      <c r="EF60" s="20" t="s">
        <v>86</v>
      </c>
      <c r="EG60" s="20" t="s">
        <v>86</v>
      </c>
      <c r="EH60" s="20" t="s">
        <v>86</v>
      </c>
      <c r="EI60" s="20" t="s">
        <v>86</v>
      </c>
      <c r="EJ60" s="20" t="s">
        <v>86</v>
      </c>
      <c r="EK60" s="20" t="s">
        <v>86</v>
      </c>
      <c r="EL60" s="20" t="s">
        <v>86</v>
      </c>
      <c r="EM60" s="20" t="s">
        <v>86</v>
      </c>
      <c r="EN60" s="20" t="s">
        <v>86</v>
      </c>
      <c r="EO60" s="20" t="s">
        <v>86</v>
      </c>
      <c r="EP60" s="20" t="s">
        <v>86</v>
      </c>
      <c r="EQ60" s="20" t="s">
        <v>86</v>
      </c>
      <c r="ES60" s="20" t="s">
        <v>86</v>
      </c>
      <c r="ET60" s="20" t="s">
        <v>86</v>
      </c>
      <c r="EU60" s="20" t="s">
        <v>86</v>
      </c>
      <c r="FA60" s="20" t="s">
        <v>86</v>
      </c>
    </row>
    <row r="61" spans="1:174" s="20" customFormat="1" ht="15" customHeight="1" outlineLevel="1" x14ac:dyDescent="0.25">
      <c r="A61" s="268"/>
      <c r="B61" s="60" t="s">
        <v>40</v>
      </c>
      <c r="C61" s="20" t="s">
        <v>86</v>
      </c>
      <c r="D61" s="20" t="s">
        <v>86</v>
      </c>
      <c r="E61" s="20" t="s">
        <v>86</v>
      </c>
      <c r="F61" s="20" t="s">
        <v>86</v>
      </c>
      <c r="H61" s="20" t="s">
        <v>86</v>
      </c>
      <c r="I61" s="20" t="s">
        <v>86</v>
      </c>
      <c r="J61" s="20" t="s">
        <v>86</v>
      </c>
      <c r="K61" s="20" t="s">
        <v>86</v>
      </c>
      <c r="L61" s="20" t="s">
        <v>86</v>
      </c>
      <c r="M61" s="20" t="s">
        <v>86</v>
      </c>
      <c r="O61" s="20" t="s">
        <v>86</v>
      </c>
      <c r="P61" s="20" t="s">
        <v>86</v>
      </c>
      <c r="Q61" s="20" t="s">
        <v>86</v>
      </c>
      <c r="R61" s="20" t="s">
        <v>86</v>
      </c>
      <c r="S61" s="20" t="s">
        <v>86</v>
      </c>
      <c r="T61" s="20" t="s">
        <v>86</v>
      </c>
      <c r="U61" s="20" t="s">
        <v>86</v>
      </c>
      <c r="V61" s="20" t="s">
        <v>86</v>
      </c>
      <c r="W61" s="20" t="s">
        <v>86</v>
      </c>
      <c r="X61" s="20" t="s">
        <v>86</v>
      </c>
      <c r="Y61" s="20" t="s">
        <v>86</v>
      </c>
      <c r="Z61" s="20" t="s">
        <v>86</v>
      </c>
      <c r="AA61" s="20" t="s">
        <v>86</v>
      </c>
      <c r="AB61" s="20" t="s">
        <v>86</v>
      </c>
      <c r="AC61" s="20" t="s">
        <v>86</v>
      </c>
      <c r="AD61" s="20" t="s">
        <v>86</v>
      </c>
      <c r="AE61" s="20" t="s">
        <v>86</v>
      </c>
      <c r="AF61" s="20" t="s">
        <v>86</v>
      </c>
      <c r="AG61" s="20" t="s">
        <v>86</v>
      </c>
      <c r="AH61" s="20" t="s">
        <v>86</v>
      </c>
      <c r="AI61" s="20" t="s">
        <v>86</v>
      </c>
      <c r="AJ61" s="20" t="s">
        <v>86</v>
      </c>
      <c r="AK61" s="20" t="s">
        <v>86</v>
      </c>
      <c r="AL61" s="20" t="s">
        <v>86</v>
      </c>
      <c r="AM61" s="20" t="s">
        <v>86</v>
      </c>
      <c r="AN61" s="20" t="s">
        <v>86</v>
      </c>
      <c r="AO61" s="20" t="s">
        <v>86</v>
      </c>
      <c r="AP61" s="20" t="s">
        <v>86</v>
      </c>
      <c r="AQ61" s="20" t="s">
        <v>86</v>
      </c>
      <c r="AR61" s="20" t="s">
        <v>86</v>
      </c>
      <c r="AS61" s="20" t="s">
        <v>86</v>
      </c>
      <c r="AT61" s="20" t="s">
        <v>86</v>
      </c>
      <c r="AU61" s="20" t="s">
        <v>86</v>
      </c>
      <c r="AV61" s="20" t="s">
        <v>86</v>
      </c>
      <c r="AW61" s="20" t="s">
        <v>86</v>
      </c>
      <c r="AX61" s="20" t="s">
        <v>86</v>
      </c>
      <c r="AZ61" s="20" t="s">
        <v>86</v>
      </c>
      <c r="BA61" s="20" t="s">
        <v>86</v>
      </c>
      <c r="BB61" s="20" t="s">
        <v>86</v>
      </c>
      <c r="BC61" s="20" t="s">
        <v>86</v>
      </c>
      <c r="BD61" s="20" t="s">
        <v>86</v>
      </c>
      <c r="BE61" s="20" t="s">
        <v>86</v>
      </c>
      <c r="BF61" s="20" t="s">
        <v>86</v>
      </c>
      <c r="BG61" s="20" t="s">
        <v>86</v>
      </c>
      <c r="BH61" s="20" t="s">
        <v>86</v>
      </c>
      <c r="BI61" s="20" t="s">
        <v>86</v>
      </c>
      <c r="BJ61" s="20" t="s">
        <v>86</v>
      </c>
      <c r="BK61" s="20" t="s">
        <v>86</v>
      </c>
      <c r="BL61" s="20" t="s">
        <v>86</v>
      </c>
      <c r="BM61" s="20" t="s">
        <v>86</v>
      </c>
      <c r="BN61" s="20" t="s">
        <v>86</v>
      </c>
      <c r="BO61" s="20" t="s">
        <v>86</v>
      </c>
      <c r="BP61" s="20" t="s">
        <v>86</v>
      </c>
      <c r="BQ61" s="20" t="s">
        <v>86</v>
      </c>
      <c r="BR61" s="20" t="s">
        <v>86</v>
      </c>
      <c r="BS61" s="20" t="s">
        <v>86</v>
      </c>
      <c r="BT61" s="20" t="s">
        <v>86</v>
      </c>
      <c r="BU61" s="20" t="s">
        <v>86</v>
      </c>
      <c r="BV61" s="20" t="s">
        <v>86</v>
      </c>
      <c r="BW61" s="20" t="s">
        <v>86</v>
      </c>
      <c r="BX61" s="20" t="s">
        <v>86</v>
      </c>
      <c r="BY61" s="20" t="s">
        <v>86</v>
      </c>
      <c r="BZ61" s="20" t="s">
        <v>86</v>
      </c>
      <c r="CA61" s="20" t="s">
        <v>86</v>
      </c>
      <c r="CB61" s="20" t="s">
        <v>86</v>
      </c>
      <c r="CC61" s="20" t="s">
        <v>86</v>
      </c>
      <c r="CD61" s="20" t="s">
        <v>86</v>
      </c>
      <c r="CE61" s="20" t="s">
        <v>86</v>
      </c>
      <c r="CF61" s="20" t="s">
        <v>86</v>
      </c>
      <c r="CH61" s="20" t="s">
        <v>86</v>
      </c>
      <c r="CI61" s="20" t="s">
        <v>86</v>
      </c>
      <c r="CJ61" s="20" t="s">
        <v>86</v>
      </c>
      <c r="CK61" s="20" t="s">
        <v>86</v>
      </c>
      <c r="CL61" s="20" t="s">
        <v>86</v>
      </c>
      <c r="CM61" s="20" t="s">
        <v>86</v>
      </c>
      <c r="CN61" s="20" t="s">
        <v>86</v>
      </c>
      <c r="CO61" s="20" t="s">
        <v>86</v>
      </c>
      <c r="CP61" s="20" t="s">
        <v>86</v>
      </c>
      <c r="CQ61" s="20" t="s">
        <v>86</v>
      </c>
      <c r="CR61" s="20" t="s">
        <v>86</v>
      </c>
      <c r="CS61" s="20" t="s">
        <v>86</v>
      </c>
      <c r="CT61" s="20" t="s">
        <v>86</v>
      </c>
      <c r="CU61" s="20" t="s">
        <v>86</v>
      </c>
      <c r="CV61" s="20" t="s">
        <v>86</v>
      </c>
      <c r="CW61" s="20" t="s">
        <v>86</v>
      </c>
      <c r="DD61" s="20" t="s">
        <v>86</v>
      </c>
      <c r="DE61" s="20" t="s">
        <v>86</v>
      </c>
      <c r="DF61" s="20" t="s">
        <v>86</v>
      </c>
      <c r="DG61" s="20" t="s">
        <v>86</v>
      </c>
      <c r="DH61" s="20" t="s">
        <v>86</v>
      </c>
      <c r="DI61" s="20" t="s">
        <v>86</v>
      </c>
      <c r="DJ61" s="20" t="s">
        <v>86</v>
      </c>
      <c r="DK61" s="20" t="s">
        <v>86</v>
      </c>
      <c r="DL61" s="20" t="s">
        <v>86</v>
      </c>
      <c r="DN61" s="20" t="s">
        <v>86</v>
      </c>
      <c r="DO61" s="20" t="s">
        <v>86</v>
      </c>
      <c r="DP61" s="20" t="s">
        <v>86</v>
      </c>
      <c r="DQ61" s="20" t="s">
        <v>86</v>
      </c>
      <c r="DR61" s="20" t="s">
        <v>86</v>
      </c>
      <c r="DS61" s="20" t="s">
        <v>86</v>
      </c>
      <c r="DT61" s="20" t="s">
        <v>86</v>
      </c>
      <c r="DU61" s="20" t="s">
        <v>86</v>
      </c>
      <c r="DV61" s="20" t="s">
        <v>86</v>
      </c>
      <c r="DW61" s="20" t="s">
        <v>86</v>
      </c>
      <c r="DX61" s="20" t="s">
        <v>86</v>
      </c>
      <c r="DY61" s="20" t="s">
        <v>86</v>
      </c>
      <c r="EA61" s="20" t="s">
        <v>86</v>
      </c>
      <c r="EB61" s="20" t="s">
        <v>86</v>
      </c>
      <c r="EC61" s="20" t="s">
        <v>86</v>
      </c>
      <c r="ED61" s="20" t="s">
        <v>86</v>
      </c>
      <c r="EE61" s="20" t="s">
        <v>86</v>
      </c>
      <c r="EF61" s="20" t="s">
        <v>86</v>
      </c>
      <c r="EG61" s="20" t="s">
        <v>86</v>
      </c>
      <c r="EH61" s="20" t="s">
        <v>86</v>
      </c>
      <c r="EI61" s="20" t="s">
        <v>86</v>
      </c>
      <c r="EJ61" s="20" t="s">
        <v>86</v>
      </c>
      <c r="EK61" s="20" t="s">
        <v>86</v>
      </c>
      <c r="EL61" s="20" t="s">
        <v>86</v>
      </c>
      <c r="EM61" s="20" t="s">
        <v>86</v>
      </c>
      <c r="EN61" s="20" t="s">
        <v>86</v>
      </c>
      <c r="EO61" s="20" t="s">
        <v>86</v>
      </c>
      <c r="EP61" s="20" t="s">
        <v>86</v>
      </c>
      <c r="EQ61" s="20" t="s">
        <v>86</v>
      </c>
      <c r="ES61" s="20" t="s">
        <v>86</v>
      </c>
      <c r="ET61" s="20" t="s">
        <v>86</v>
      </c>
      <c r="EU61" s="20" t="s">
        <v>86</v>
      </c>
      <c r="FA61" s="20" t="s">
        <v>86</v>
      </c>
    </row>
    <row r="62" spans="1:174" s="20" customFormat="1" ht="15" customHeight="1" outlineLevel="1" x14ac:dyDescent="0.25">
      <c r="A62" s="266">
        <v>4</v>
      </c>
      <c r="B62" s="60" t="s">
        <v>38</v>
      </c>
      <c r="C62" s="20" t="s">
        <v>519</v>
      </c>
      <c r="D62" s="20" t="s">
        <v>519</v>
      </c>
      <c r="E62" s="20" t="s">
        <v>519</v>
      </c>
      <c r="F62" s="20" t="s">
        <v>519</v>
      </c>
      <c r="H62" s="20" t="s">
        <v>519</v>
      </c>
      <c r="I62" s="20" t="s">
        <v>519</v>
      </c>
      <c r="J62" s="20" t="s">
        <v>519</v>
      </c>
      <c r="K62" s="20" t="s">
        <v>519</v>
      </c>
      <c r="L62" s="20" t="s">
        <v>519</v>
      </c>
      <c r="M62" s="20" t="s">
        <v>86</v>
      </c>
      <c r="O62" s="20" t="s">
        <v>519</v>
      </c>
      <c r="P62" s="20" t="s">
        <v>519</v>
      </c>
      <c r="Q62" s="20" t="s">
        <v>519</v>
      </c>
      <c r="R62" s="20" t="s">
        <v>519</v>
      </c>
      <c r="S62" s="20" t="s">
        <v>519</v>
      </c>
      <c r="T62" s="20" t="s">
        <v>519</v>
      </c>
      <c r="U62" s="20" t="s">
        <v>519</v>
      </c>
      <c r="V62" s="20" t="s">
        <v>519</v>
      </c>
      <c r="W62" s="20" t="s">
        <v>519</v>
      </c>
      <c r="X62" s="20" t="s">
        <v>519</v>
      </c>
      <c r="Y62" s="20" t="s">
        <v>519</v>
      </c>
      <c r="Z62" s="20" t="s">
        <v>519</v>
      </c>
      <c r="AA62" s="20" t="s">
        <v>519</v>
      </c>
      <c r="AB62" s="20" t="s">
        <v>519</v>
      </c>
      <c r="AC62" s="20" t="s">
        <v>519</v>
      </c>
      <c r="AD62" s="20" t="s">
        <v>519</v>
      </c>
      <c r="AE62" s="20" t="s">
        <v>519</v>
      </c>
      <c r="AF62" s="20" t="s">
        <v>519</v>
      </c>
      <c r="AG62" s="20" t="s">
        <v>519</v>
      </c>
      <c r="AH62" s="20" t="s">
        <v>519</v>
      </c>
      <c r="AI62" s="20" t="s">
        <v>519</v>
      </c>
      <c r="AJ62" s="20" t="s">
        <v>519</v>
      </c>
      <c r="AK62" s="20" t="s">
        <v>519</v>
      </c>
      <c r="AL62" s="20" t="s">
        <v>519</v>
      </c>
      <c r="AM62" s="20" t="s">
        <v>519</v>
      </c>
      <c r="AN62" s="20" t="s">
        <v>519</v>
      </c>
      <c r="AO62" s="20" t="s">
        <v>519</v>
      </c>
      <c r="AP62" s="20" t="s">
        <v>519</v>
      </c>
      <c r="AQ62" s="20" t="s">
        <v>519</v>
      </c>
      <c r="AR62" s="20" t="s">
        <v>519</v>
      </c>
      <c r="AS62" s="20" t="s">
        <v>519</v>
      </c>
      <c r="AT62" s="20" t="s">
        <v>519</v>
      </c>
      <c r="AU62" s="20" t="s">
        <v>519</v>
      </c>
      <c r="AV62" s="20" t="s">
        <v>519</v>
      </c>
      <c r="AW62" s="20" t="s">
        <v>519</v>
      </c>
      <c r="AX62" s="20" t="s">
        <v>519</v>
      </c>
      <c r="AZ62" s="20" t="s">
        <v>136</v>
      </c>
      <c r="BA62" s="20" t="s">
        <v>112</v>
      </c>
      <c r="BB62" s="20" t="s">
        <v>112</v>
      </c>
      <c r="BC62" s="20" t="s">
        <v>112</v>
      </c>
      <c r="BD62" s="20" t="s">
        <v>112</v>
      </c>
      <c r="BE62" s="20" t="s">
        <v>749</v>
      </c>
      <c r="BF62" s="20" t="s">
        <v>749</v>
      </c>
      <c r="BG62" s="20" t="s">
        <v>749</v>
      </c>
      <c r="BH62" s="20" t="s">
        <v>749</v>
      </c>
      <c r="BI62" s="20" t="s">
        <v>749</v>
      </c>
      <c r="BJ62" s="20" t="s">
        <v>749</v>
      </c>
      <c r="BK62" s="20" t="s">
        <v>749</v>
      </c>
      <c r="BL62" s="20" t="s">
        <v>749</v>
      </c>
      <c r="BM62" s="20" t="s">
        <v>749</v>
      </c>
      <c r="BN62" s="20" t="s">
        <v>749</v>
      </c>
      <c r="BO62" s="20" t="s">
        <v>749</v>
      </c>
      <c r="BP62" s="20" t="s">
        <v>749</v>
      </c>
      <c r="BQ62" s="20" t="s">
        <v>749</v>
      </c>
      <c r="BR62" s="20" t="s">
        <v>749</v>
      </c>
      <c r="BS62" s="20" t="s">
        <v>749</v>
      </c>
      <c r="BT62" s="20" t="s">
        <v>749</v>
      </c>
      <c r="BU62" s="20" t="s">
        <v>749</v>
      </c>
      <c r="BV62" s="20" t="s">
        <v>749</v>
      </c>
      <c r="BW62" s="20" t="s">
        <v>749</v>
      </c>
      <c r="BX62" s="20" t="s">
        <v>749</v>
      </c>
      <c r="BY62" s="20" t="s">
        <v>749</v>
      </c>
      <c r="BZ62" s="20" t="s">
        <v>749</v>
      </c>
      <c r="CA62" s="20" t="s">
        <v>749</v>
      </c>
      <c r="CB62" s="20" t="s">
        <v>749</v>
      </c>
      <c r="CC62" s="20" t="s">
        <v>749</v>
      </c>
      <c r="CD62" s="20" t="s">
        <v>1455</v>
      </c>
      <c r="CE62" s="20" t="s">
        <v>749</v>
      </c>
      <c r="CF62" s="20" t="s">
        <v>749</v>
      </c>
      <c r="CH62" s="20" t="s">
        <v>86</v>
      </c>
      <c r="CI62" s="20" t="s">
        <v>86</v>
      </c>
      <c r="CJ62" s="20" t="s">
        <v>86</v>
      </c>
      <c r="CK62" s="20" t="s">
        <v>86</v>
      </c>
      <c r="CL62" s="20" t="s">
        <v>86</v>
      </c>
      <c r="CM62" s="20" t="s">
        <v>86</v>
      </c>
      <c r="CN62" s="20" t="s">
        <v>86</v>
      </c>
      <c r="CO62" s="20" t="s">
        <v>86</v>
      </c>
      <c r="CP62" s="20" t="s">
        <v>86</v>
      </c>
      <c r="CQ62" s="20" t="s">
        <v>86</v>
      </c>
      <c r="CR62" s="20" t="s">
        <v>86</v>
      </c>
      <c r="CS62" s="20" t="s">
        <v>86</v>
      </c>
      <c r="CT62" s="20" t="s">
        <v>86</v>
      </c>
      <c r="CU62" s="20" t="s">
        <v>86</v>
      </c>
      <c r="CV62" s="20" t="s">
        <v>86</v>
      </c>
      <c r="CW62" s="20" t="s">
        <v>86</v>
      </c>
      <c r="DD62" s="20" t="s">
        <v>86</v>
      </c>
      <c r="DE62" s="20" t="s">
        <v>86</v>
      </c>
      <c r="DF62" s="20" t="s">
        <v>86</v>
      </c>
      <c r="DG62" s="20" t="s">
        <v>86</v>
      </c>
      <c r="DH62" s="20" t="s">
        <v>86</v>
      </c>
      <c r="DI62" s="20" t="s">
        <v>86</v>
      </c>
      <c r="DJ62" s="20" t="s">
        <v>86</v>
      </c>
      <c r="DK62" s="20" t="s">
        <v>86</v>
      </c>
      <c r="DL62" s="20" t="s">
        <v>86</v>
      </c>
      <c r="DN62" s="20" t="s">
        <v>86</v>
      </c>
      <c r="DO62" s="20" t="s">
        <v>86</v>
      </c>
      <c r="DP62" s="20" t="s">
        <v>86</v>
      </c>
      <c r="DQ62" s="20" t="s">
        <v>86</v>
      </c>
      <c r="DR62" s="20" t="s">
        <v>86</v>
      </c>
      <c r="DS62" s="20" t="s">
        <v>86</v>
      </c>
      <c r="DT62" s="20" t="s">
        <v>86</v>
      </c>
      <c r="DU62" s="20" t="s">
        <v>86</v>
      </c>
      <c r="DV62" s="20" t="s">
        <v>86</v>
      </c>
      <c r="DW62" s="20" t="s">
        <v>86</v>
      </c>
      <c r="DX62" s="20" t="s">
        <v>86</v>
      </c>
      <c r="DY62" s="20" t="s">
        <v>86</v>
      </c>
      <c r="EA62" s="20" t="s">
        <v>86</v>
      </c>
      <c r="EB62" s="20" t="s">
        <v>86</v>
      </c>
      <c r="EC62" s="20" t="s">
        <v>86</v>
      </c>
      <c r="ED62" s="20" t="s">
        <v>86</v>
      </c>
      <c r="EE62" s="20" t="s">
        <v>86</v>
      </c>
      <c r="EF62" s="20" t="s">
        <v>86</v>
      </c>
      <c r="EG62" s="20" t="s">
        <v>86</v>
      </c>
      <c r="EH62" s="20" t="s">
        <v>86</v>
      </c>
      <c r="EI62" s="20" t="s">
        <v>86</v>
      </c>
      <c r="EJ62" s="20" t="s">
        <v>86</v>
      </c>
      <c r="EK62" s="20" t="s">
        <v>86</v>
      </c>
      <c r="EL62" s="20" t="s">
        <v>86</v>
      </c>
      <c r="EM62" s="20" t="s">
        <v>86</v>
      </c>
      <c r="EN62" s="20" t="s">
        <v>86</v>
      </c>
      <c r="EO62" s="20" t="s">
        <v>86</v>
      </c>
      <c r="EP62" s="20" t="s">
        <v>86</v>
      </c>
      <c r="EQ62" s="20" t="s">
        <v>86</v>
      </c>
      <c r="ES62" s="20" t="s">
        <v>86</v>
      </c>
      <c r="ET62" s="20" t="s">
        <v>86</v>
      </c>
      <c r="EU62" s="20" t="s">
        <v>86</v>
      </c>
      <c r="FA62" s="20" t="s">
        <v>86</v>
      </c>
    </row>
    <row r="63" spans="1:174" s="20" customFormat="1" ht="15" customHeight="1" outlineLevel="1" x14ac:dyDescent="0.25">
      <c r="A63" s="267"/>
      <c r="B63" s="60" t="s">
        <v>39</v>
      </c>
      <c r="C63" s="20" t="s">
        <v>86</v>
      </c>
      <c r="D63" s="20" t="s">
        <v>86</v>
      </c>
      <c r="E63" s="20" t="s">
        <v>86</v>
      </c>
      <c r="F63" s="20" t="s">
        <v>86</v>
      </c>
      <c r="H63" s="20" t="s">
        <v>86</v>
      </c>
      <c r="I63" s="20" t="s">
        <v>86</v>
      </c>
      <c r="J63" s="20" t="s">
        <v>86</v>
      </c>
      <c r="K63" s="20" t="s">
        <v>86</v>
      </c>
      <c r="L63" s="20" t="s">
        <v>86</v>
      </c>
      <c r="M63" s="20" t="s">
        <v>86</v>
      </c>
      <c r="O63" s="20" t="s">
        <v>86</v>
      </c>
      <c r="P63" s="20" t="s">
        <v>86</v>
      </c>
      <c r="Q63" s="20" t="s">
        <v>86</v>
      </c>
      <c r="R63" s="20" t="s">
        <v>86</v>
      </c>
      <c r="S63" s="20" t="s">
        <v>86</v>
      </c>
      <c r="T63" s="20" t="s">
        <v>86</v>
      </c>
      <c r="U63" s="20" t="s">
        <v>86</v>
      </c>
      <c r="V63" s="20" t="s">
        <v>86</v>
      </c>
      <c r="W63" s="20" t="s">
        <v>86</v>
      </c>
      <c r="X63" s="20" t="s">
        <v>86</v>
      </c>
      <c r="Y63" s="20" t="s">
        <v>86</v>
      </c>
      <c r="Z63" s="20" t="s">
        <v>86</v>
      </c>
      <c r="AA63" s="20" t="s">
        <v>86</v>
      </c>
      <c r="AB63" s="20" t="s">
        <v>86</v>
      </c>
      <c r="AC63" s="20" t="s">
        <v>86</v>
      </c>
      <c r="AD63" s="20" t="s">
        <v>86</v>
      </c>
      <c r="AE63" s="20" t="s">
        <v>86</v>
      </c>
      <c r="AF63" s="20" t="s">
        <v>86</v>
      </c>
      <c r="AG63" s="20" t="s">
        <v>86</v>
      </c>
      <c r="AH63" s="20" t="s">
        <v>86</v>
      </c>
      <c r="AI63" s="20" t="s">
        <v>86</v>
      </c>
      <c r="AJ63" s="20" t="s">
        <v>86</v>
      </c>
      <c r="AK63" s="20" t="s">
        <v>86</v>
      </c>
      <c r="AL63" s="20" t="s">
        <v>86</v>
      </c>
      <c r="AM63" s="20" t="s">
        <v>86</v>
      </c>
      <c r="AN63" s="20" t="s">
        <v>86</v>
      </c>
      <c r="AO63" s="20" t="s">
        <v>86</v>
      </c>
      <c r="AP63" s="20" t="s">
        <v>86</v>
      </c>
      <c r="AQ63" s="20" t="s">
        <v>86</v>
      </c>
      <c r="AR63" s="20" t="s">
        <v>86</v>
      </c>
      <c r="AS63" s="20" t="s">
        <v>86</v>
      </c>
      <c r="AT63" s="20" t="s">
        <v>86</v>
      </c>
      <c r="AU63" s="20" t="s">
        <v>86</v>
      </c>
      <c r="AV63" s="20" t="s">
        <v>86</v>
      </c>
      <c r="AW63" s="20" t="s">
        <v>86</v>
      </c>
      <c r="AX63" s="20" t="s">
        <v>86</v>
      </c>
      <c r="AZ63" s="20" t="s">
        <v>86</v>
      </c>
      <c r="BA63" s="20" t="s">
        <v>86</v>
      </c>
      <c r="BB63" s="20" t="s">
        <v>86</v>
      </c>
      <c r="BC63" s="20" t="s">
        <v>86</v>
      </c>
      <c r="BD63" s="20" t="s">
        <v>86</v>
      </c>
      <c r="BE63" s="20" t="s">
        <v>750</v>
      </c>
      <c r="BF63" s="20" t="s">
        <v>750</v>
      </c>
      <c r="BG63" s="20" t="s">
        <v>750</v>
      </c>
      <c r="BH63" s="20" t="s">
        <v>750</v>
      </c>
      <c r="BI63" s="20" t="s">
        <v>750</v>
      </c>
      <c r="BJ63" s="20" t="s">
        <v>750</v>
      </c>
      <c r="BK63" s="20" t="s">
        <v>750</v>
      </c>
      <c r="BL63" s="20" t="s">
        <v>750</v>
      </c>
      <c r="BM63" s="20" t="s">
        <v>750</v>
      </c>
      <c r="BN63" s="20" t="s">
        <v>750</v>
      </c>
      <c r="BO63" s="20" t="s">
        <v>750</v>
      </c>
      <c r="BP63" s="20" t="s">
        <v>750</v>
      </c>
      <c r="BQ63" s="20" t="s">
        <v>750</v>
      </c>
      <c r="BR63" s="20" t="s">
        <v>750</v>
      </c>
      <c r="BS63" s="20" t="s">
        <v>750</v>
      </c>
      <c r="BT63" s="20" t="s">
        <v>750</v>
      </c>
      <c r="BU63" s="20" t="s">
        <v>750</v>
      </c>
      <c r="BV63" s="20" t="s">
        <v>750</v>
      </c>
      <c r="BW63" s="20" t="s">
        <v>750</v>
      </c>
      <c r="BX63" s="20" t="s">
        <v>750</v>
      </c>
      <c r="BY63" s="20" t="s">
        <v>750</v>
      </c>
      <c r="BZ63" s="20" t="s">
        <v>750</v>
      </c>
      <c r="CA63" s="20" t="s">
        <v>750</v>
      </c>
      <c r="CB63" s="20" t="s">
        <v>750</v>
      </c>
      <c r="CC63" s="20" t="s">
        <v>750</v>
      </c>
      <c r="CD63" s="20" t="s">
        <v>1456</v>
      </c>
      <c r="CE63" s="20" t="s">
        <v>750</v>
      </c>
      <c r="CF63" s="20" t="s">
        <v>750</v>
      </c>
      <c r="CH63" s="20" t="s">
        <v>86</v>
      </c>
      <c r="CI63" s="20" t="s">
        <v>86</v>
      </c>
      <c r="CJ63" s="20" t="s">
        <v>86</v>
      </c>
      <c r="CK63" s="20" t="s">
        <v>86</v>
      </c>
      <c r="CL63" s="20" t="s">
        <v>86</v>
      </c>
      <c r="CM63" s="20" t="s">
        <v>86</v>
      </c>
      <c r="CN63" s="20" t="s">
        <v>86</v>
      </c>
      <c r="CO63" s="20" t="s">
        <v>86</v>
      </c>
      <c r="CP63" s="20" t="s">
        <v>86</v>
      </c>
      <c r="CQ63" s="20" t="s">
        <v>86</v>
      </c>
      <c r="CR63" s="20" t="s">
        <v>86</v>
      </c>
      <c r="CS63" s="20" t="s">
        <v>86</v>
      </c>
      <c r="CT63" s="20" t="s">
        <v>86</v>
      </c>
      <c r="CU63" s="20" t="s">
        <v>86</v>
      </c>
      <c r="CV63" s="20" t="s">
        <v>86</v>
      </c>
      <c r="CW63" s="20" t="s">
        <v>86</v>
      </c>
      <c r="DD63" s="20" t="s">
        <v>86</v>
      </c>
      <c r="DE63" s="20" t="s">
        <v>86</v>
      </c>
      <c r="DF63" s="20" t="s">
        <v>86</v>
      </c>
      <c r="DG63" s="20" t="s">
        <v>86</v>
      </c>
      <c r="DH63" s="20" t="s">
        <v>86</v>
      </c>
      <c r="DI63" s="20" t="s">
        <v>86</v>
      </c>
      <c r="DJ63" s="20" t="s">
        <v>86</v>
      </c>
      <c r="DK63" s="20" t="s">
        <v>86</v>
      </c>
      <c r="DL63" s="20" t="s">
        <v>86</v>
      </c>
      <c r="DN63" s="20" t="s">
        <v>86</v>
      </c>
      <c r="DO63" s="20" t="s">
        <v>86</v>
      </c>
      <c r="DP63" s="20" t="s">
        <v>86</v>
      </c>
      <c r="DQ63" s="20" t="s">
        <v>86</v>
      </c>
      <c r="DR63" s="20" t="s">
        <v>86</v>
      </c>
      <c r="DS63" s="20" t="s">
        <v>86</v>
      </c>
      <c r="DT63" s="20" t="s">
        <v>86</v>
      </c>
      <c r="DU63" s="20" t="s">
        <v>86</v>
      </c>
      <c r="DV63" s="20" t="s">
        <v>86</v>
      </c>
      <c r="DW63" s="20" t="s">
        <v>86</v>
      </c>
      <c r="DX63" s="20" t="s">
        <v>86</v>
      </c>
      <c r="DY63" s="20" t="s">
        <v>86</v>
      </c>
      <c r="EA63" s="20" t="s">
        <v>86</v>
      </c>
      <c r="EB63" s="20" t="s">
        <v>86</v>
      </c>
      <c r="EC63" s="20" t="s">
        <v>86</v>
      </c>
      <c r="ED63" s="20" t="s">
        <v>86</v>
      </c>
      <c r="EE63" s="20" t="s">
        <v>86</v>
      </c>
      <c r="EF63" s="20" t="s">
        <v>86</v>
      </c>
      <c r="EG63" s="20" t="s">
        <v>86</v>
      </c>
      <c r="EH63" s="20" t="s">
        <v>86</v>
      </c>
      <c r="EI63" s="20" t="s">
        <v>86</v>
      </c>
      <c r="EJ63" s="20" t="s">
        <v>86</v>
      </c>
      <c r="EK63" s="20" t="s">
        <v>86</v>
      </c>
      <c r="EL63" s="20" t="s">
        <v>86</v>
      </c>
      <c r="EM63" s="20" t="s">
        <v>86</v>
      </c>
      <c r="EN63" s="20" t="s">
        <v>86</v>
      </c>
      <c r="EO63" s="20" t="s">
        <v>86</v>
      </c>
      <c r="EP63" s="20" t="s">
        <v>86</v>
      </c>
      <c r="EQ63" s="20" t="s">
        <v>86</v>
      </c>
      <c r="ES63" s="20" t="s">
        <v>86</v>
      </c>
      <c r="ET63" s="20" t="s">
        <v>86</v>
      </c>
      <c r="EU63" s="20" t="s">
        <v>86</v>
      </c>
      <c r="FA63" s="20" t="s">
        <v>86</v>
      </c>
    </row>
    <row r="64" spans="1:174" s="20" customFormat="1" ht="15" customHeight="1" outlineLevel="1" x14ac:dyDescent="0.25">
      <c r="A64" s="268"/>
      <c r="B64" s="60" t="s">
        <v>40</v>
      </c>
      <c r="C64" s="20" t="s">
        <v>86</v>
      </c>
      <c r="D64" s="20" t="s">
        <v>86</v>
      </c>
      <c r="E64" s="20" t="s">
        <v>86</v>
      </c>
      <c r="F64" s="20" t="s">
        <v>86</v>
      </c>
      <c r="H64" s="20" t="s">
        <v>86</v>
      </c>
      <c r="I64" s="20" t="s">
        <v>86</v>
      </c>
      <c r="J64" s="20" t="s">
        <v>86</v>
      </c>
      <c r="K64" s="20" t="s">
        <v>86</v>
      </c>
      <c r="L64" s="20" t="s">
        <v>86</v>
      </c>
      <c r="M64" s="20" t="s">
        <v>86</v>
      </c>
      <c r="O64" s="20" t="s">
        <v>86</v>
      </c>
      <c r="P64" s="20" t="s">
        <v>86</v>
      </c>
      <c r="Q64" s="20" t="s">
        <v>86</v>
      </c>
      <c r="R64" s="20" t="s">
        <v>86</v>
      </c>
      <c r="S64" s="20" t="s">
        <v>86</v>
      </c>
      <c r="T64" s="20" t="s">
        <v>86</v>
      </c>
      <c r="U64" s="20" t="s">
        <v>86</v>
      </c>
      <c r="V64" s="20" t="s">
        <v>86</v>
      </c>
      <c r="W64" s="20" t="s">
        <v>86</v>
      </c>
      <c r="X64" s="20" t="s">
        <v>86</v>
      </c>
      <c r="Y64" s="20" t="s">
        <v>86</v>
      </c>
      <c r="Z64" s="20" t="s">
        <v>86</v>
      </c>
      <c r="AA64" s="20" t="s">
        <v>86</v>
      </c>
      <c r="AB64" s="20" t="s">
        <v>86</v>
      </c>
      <c r="AC64" s="20" t="s">
        <v>86</v>
      </c>
      <c r="AD64" s="20" t="s">
        <v>86</v>
      </c>
      <c r="AE64" s="20" t="s">
        <v>86</v>
      </c>
      <c r="AF64" s="20" t="s">
        <v>86</v>
      </c>
      <c r="AG64" s="20" t="s">
        <v>86</v>
      </c>
      <c r="AH64" s="20" t="s">
        <v>86</v>
      </c>
      <c r="AI64" s="20" t="s">
        <v>86</v>
      </c>
      <c r="AJ64" s="20" t="s">
        <v>86</v>
      </c>
      <c r="AK64" s="20" t="s">
        <v>86</v>
      </c>
      <c r="AL64" s="20" t="s">
        <v>86</v>
      </c>
      <c r="AM64" s="20" t="s">
        <v>86</v>
      </c>
      <c r="AN64" s="20" t="s">
        <v>86</v>
      </c>
      <c r="AO64" s="20" t="s">
        <v>86</v>
      </c>
      <c r="AP64" s="20" t="s">
        <v>86</v>
      </c>
      <c r="AQ64" s="20" t="s">
        <v>86</v>
      </c>
      <c r="AR64" s="20" t="s">
        <v>86</v>
      </c>
      <c r="AS64" s="20" t="s">
        <v>86</v>
      </c>
      <c r="AT64" s="20" t="s">
        <v>86</v>
      </c>
      <c r="AU64" s="20" t="s">
        <v>86</v>
      </c>
      <c r="AV64" s="20" t="s">
        <v>86</v>
      </c>
      <c r="AW64" s="20" t="s">
        <v>86</v>
      </c>
      <c r="AX64" s="20" t="s">
        <v>86</v>
      </c>
      <c r="AZ64" s="20" t="s">
        <v>137</v>
      </c>
      <c r="BA64" s="20" t="s">
        <v>86</v>
      </c>
      <c r="BB64" s="20" t="s">
        <v>86</v>
      </c>
      <c r="BC64" s="20" t="s">
        <v>86</v>
      </c>
      <c r="BD64" s="20" t="s">
        <v>86</v>
      </c>
      <c r="BE64" s="20" t="s">
        <v>86</v>
      </c>
      <c r="BF64" s="20" t="s">
        <v>86</v>
      </c>
      <c r="BG64" s="20" t="s">
        <v>86</v>
      </c>
      <c r="BH64" s="20" t="s">
        <v>86</v>
      </c>
      <c r="BI64" s="20" t="s">
        <v>86</v>
      </c>
      <c r="BJ64" s="20" t="s">
        <v>86</v>
      </c>
      <c r="BK64" s="20" t="s">
        <v>86</v>
      </c>
      <c r="BL64" s="20" t="s">
        <v>86</v>
      </c>
      <c r="BM64" s="20" t="s">
        <v>86</v>
      </c>
      <c r="BN64" s="20" t="s">
        <v>86</v>
      </c>
      <c r="BO64" s="20" t="s">
        <v>86</v>
      </c>
      <c r="BP64" s="20" t="s">
        <v>86</v>
      </c>
      <c r="BQ64" s="20" t="s">
        <v>86</v>
      </c>
      <c r="BR64" s="20" t="s">
        <v>86</v>
      </c>
      <c r="BS64" s="20" t="s">
        <v>86</v>
      </c>
      <c r="BT64" s="20" t="s">
        <v>86</v>
      </c>
      <c r="BU64" s="20" t="s">
        <v>86</v>
      </c>
      <c r="BV64" s="20" t="s">
        <v>86</v>
      </c>
      <c r="BW64" s="20" t="s">
        <v>86</v>
      </c>
      <c r="BX64" s="20" t="s">
        <v>86</v>
      </c>
      <c r="BY64" s="20" t="s">
        <v>86</v>
      </c>
      <c r="BZ64" s="20" t="s">
        <v>86</v>
      </c>
      <c r="CA64" s="20" t="s">
        <v>86</v>
      </c>
      <c r="CB64" s="20" t="s">
        <v>86</v>
      </c>
      <c r="CC64" s="20" t="s">
        <v>86</v>
      </c>
      <c r="CD64" s="20" t="s">
        <v>86</v>
      </c>
      <c r="CE64" s="20" t="s">
        <v>86</v>
      </c>
      <c r="CF64" s="20" t="s">
        <v>86</v>
      </c>
      <c r="CH64" s="20" t="s">
        <v>86</v>
      </c>
      <c r="CI64" s="20" t="s">
        <v>86</v>
      </c>
      <c r="CJ64" s="20" t="s">
        <v>86</v>
      </c>
      <c r="CK64" s="20" t="s">
        <v>86</v>
      </c>
      <c r="CL64" s="20" t="s">
        <v>86</v>
      </c>
      <c r="CM64" s="20" t="s">
        <v>86</v>
      </c>
      <c r="CN64" s="20" t="s">
        <v>86</v>
      </c>
      <c r="CO64" s="20" t="s">
        <v>86</v>
      </c>
      <c r="CP64" s="20" t="s">
        <v>86</v>
      </c>
      <c r="CQ64" s="20" t="s">
        <v>86</v>
      </c>
      <c r="CR64" s="20" t="s">
        <v>86</v>
      </c>
      <c r="CS64" s="20" t="s">
        <v>86</v>
      </c>
      <c r="CT64" s="20" t="s">
        <v>86</v>
      </c>
      <c r="CU64" s="20" t="s">
        <v>86</v>
      </c>
      <c r="CV64" s="20" t="s">
        <v>86</v>
      </c>
      <c r="CW64" s="20" t="s">
        <v>86</v>
      </c>
      <c r="DD64" s="20" t="s">
        <v>86</v>
      </c>
      <c r="DE64" s="20" t="s">
        <v>86</v>
      </c>
      <c r="DF64" s="20" t="s">
        <v>86</v>
      </c>
      <c r="DG64" s="20" t="s">
        <v>86</v>
      </c>
      <c r="DH64" s="20" t="s">
        <v>86</v>
      </c>
      <c r="DI64" s="20" t="s">
        <v>86</v>
      </c>
      <c r="DJ64" s="20" t="s">
        <v>86</v>
      </c>
      <c r="DK64" s="20" t="s">
        <v>86</v>
      </c>
      <c r="DL64" s="20" t="s">
        <v>86</v>
      </c>
      <c r="DN64" s="20" t="s">
        <v>86</v>
      </c>
      <c r="DO64" s="20" t="s">
        <v>86</v>
      </c>
      <c r="DP64" s="20" t="s">
        <v>86</v>
      </c>
      <c r="DQ64" s="20" t="s">
        <v>86</v>
      </c>
      <c r="DR64" s="20" t="s">
        <v>86</v>
      </c>
      <c r="DS64" s="20" t="s">
        <v>86</v>
      </c>
      <c r="DT64" s="20" t="s">
        <v>86</v>
      </c>
      <c r="DU64" s="20" t="s">
        <v>86</v>
      </c>
      <c r="DV64" s="20" t="s">
        <v>86</v>
      </c>
      <c r="DW64" s="20" t="s">
        <v>86</v>
      </c>
      <c r="DX64" s="20" t="s">
        <v>86</v>
      </c>
      <c r="DY64" s="20" t="s">
        <v>86</v>
      </c>
      <c r="EA64" s="20" t="s">
        <v>86</v>
      </c>
      <c r="EB64" s="20" t="s">
        <v>86</v>
      </c>
      <c r="EC64" s="20" t="s">
        <v>86</v>
      </c>
      <c r="ED64" s="20" t="s">
        <v>86</v>
      </c>
      <c r="EE64" s="20" t="s">
        <v>86</v>
      </c>
      <c r="EF64" s="20" t="s">
        <v>86</v>
      </c>
      <c r="EG64" s="20" t="s">
        <v>86</v>
      </c>
      <c r="EH64" s="20" t="s">
        <v>86</v>
      </c>
      <c r="EI64" s="20" t="s">
        <v>86</v>
      </c>
      <c r="EJ64" s="20" t="s">
        <v>86</v>
      </c>
      <c r="EK64" s="20" t="s">
        <v>86</v>
      </c>
      <c r="EL64" s="20" t="s">
        <v>86</v>
      </c>
      <c r="EM64" s="20" t="s">
        <v>86</v>
      </c>
      <c r="EN64" s="20" t="s">
        <v>86</v>
      </c>
      <c r="EO64" s="20" t="s">
        <v>86</v>
      </c>
      <c r="EP64" s="20" t="s">
        <v>86</v>
      </c>
      <c r="EQ64" s="20" t="s">
        <v>86</v>
      </c>
      <c r="ES64" s="20" t="s">
        <v>86</v>
      </c>
      <c r="ET64" s="20" t="s">
        <v>86</v>
      </c>
      <c r="EU64" s="20" t="s">
        <v>86</v>
      </c>
      <c r="FA64" s="20" t="s">
        <v>86</v>
      </c>
    </row>
    <row r="65" spans="1:157" s="20" customFormat="1" ht="15" customHeight="1" outlineLevel="1" x14ac:dyDescent="0.25">
      <c r="A65" s="266">
        <v>5</v>
      </c>
      <c r="B65" s="60" t="s">
        <v>38</v>
      </c>
      <c r="C65" s="20" t="s">
        <v>165</v>
      </c>
      <c r="D65" s="20" t="s">
        <v>165</v>
      </c>
      <c r="E65" s="20" t="s">
        <v>165</v>
      </c>
      <c r="F65" s="20" t="s">
        <v>165</v>
      </c>
      <c r="H65" s="20" t="s">
        <v>165</v>
      </c>
      <c r="I65" s="20" t="s">
        <v>165</v>
      </c>
      <c r="J65" s="20" t="s">
        <v>165</v>
      </c>
      <c r="K65" s="20" t="s">
        <v>165</v>
      </c>
      <c r="L65" s="20" t="s">
        <v>165</v>
      </c>
      <c r="M65" s="20" t="s">
        <v>86</v>
      </c>
      <c r="O65" s="20" t="s">
        <v>165</v>
      </c>
      <c r="P65" s="20" t="s">
        <v>165</v>
      </c>
      <c r="Q65" s="20" t="s">
        <v>165</v>
      </c>
      <c r="R65" s="20" t="s">
        <v>165</v>
      </c>
      <c r="S65" s="20" t="s">
        <v>165</v>
      </c>
      <c r="T65" s="20" t="s">
        <v>165</v>
      </c>
      <c r="U65" s="20" t="s">
        <v>165</v>
      </c>
      <c r="V65" s="20" t="s">
        <v>165</v>
      </c>
      <c r="W65" s="20" t="s">
        <v>165</v>
      </c>
      <c r="X65" s="20" t="s">
        <v>165</v>
      </c>
      <c r="Y65" s="20" t="s">
        <v>165</v>
      </c>
      <c r="Z65" s="20" t="s">
        <v>165</v>
      </c>
      <c r="AA65" s="20" t="s">
        <v>165</v>
      </c>
      <c r="AB65" s="20" t="s">
        <v>165</v>
      </c>
      <c r="AC65" s="20" t="s">
        <v>165</v>
      </c>
      <c r="AD65" s="20" t="s">
        <v>165</v>
      </c>
      <c r="AE65" s="20" t="s">
        <v>165</v>
      </c>
      <c r="AF65" s="20" t="s">
        <v>165</v>
      </c>
      <c r="AG65" s="20" t="s">
        <v>165</v>
      </c>
      <c r="AH65" s="20" t="s">
        <v>165</v>
      </c>
      <c r="AI65" s="20" t="s">
        <v>165</v>
      </c>
      <c r="AJ65" s="20" t="s">
        <v>165</v>
      </c>
      <c r="AK65" s="20" t="s">
        <v>165</v>
      </c>
      <c r="AL65" s="20" t="s">
        <v>165</v>
      </c>
      <c r="AM65" s="20" t="s">
        <v>165</v>
      </c>
      <c r="AN65" s="20" t="s">
        <v>165</v>
      </c>
      <c r="AO65" s="20" t="s">
        <v>165</v>
      </c>
      <c r="AP65" s="20" t="s">
        <v>165</v>
      </c>
      <c r="AQ65" s="20" t="s">
        <v>165</v>
      </c>
      <c r="AR65" s="20" t="s">
        <v>165</v>
      </c>
      <c r="AS65" s="20" t="s">
        <v>165</v>
      </c>
      <c r="AT65" s="20" t="s">
        <v>165</v>
      </c>
      <c r="AU65" s="20" t="s">
        <v>165</v>
      </c>
      <c r="AV65" s="20" t="s">
        <v>165</v>
      </c>
      <c r="AW65" s="20" t="s">
        <v>165</v>
      </c>
      <c r="AX65" s="20" t="s">
        <v>165</v>
      </c>
      <c r="AZ65" s="20" t="s">
        <v>138</v>
      </c>
      <c r="BA65" s="20" t="s">
        <v>93</v>
      </c>
      <c r="BB65" s="20" t="s">
        <v>93</v>
      </c>
      <c r="BC65" s="20" t="s">
        <v>93</v>
      </c>
      <c r="BD65" s="20" t="s">
        <v>93</v>
      </c>
      <c r="BE65" s="20" t="s">
        <v>86</v>
      </c>
      <c r="BF65" s="20" t="s">
        <v>86</v>
      </c>
      <c r="BG65" s="20" t="s">
        <v>86</v>
      </c>
      <c r="BH65" s="20" t="s">
        <v>86</v>
      </c>
      <c r="BI65" s="20" t="s">
        <v>86</v>
      </c>
      <c r="BJ65" s="20" t="s">
        <v>86</v>
      </c>
      <c r="BK65" s="20" t="s">
        <v>86</v>
      </c>
      <c r="BL65" s="20" t="s">
        <v>86</v>
      </c>
      <c r="BM65" s="20" t="s">
        <v>86</v>
      </c>
      <c r="BN65" s="20" t="s">
        <v>86</v>
      </c>
      <c r="BO65" s="20" t="s">
        <v>86</v>
      </c>
      <c r="BP65" s="20" t="s">
        <v>86</v>
      </c>
      <c r="BQ65" s="20" t="s">
        <v>86</v>
      </c>
      <c r="BR65" s="20" t="s">
        <v>86</v>
      </c>
      <c r="BS65" s="20" t="s">
        <v>86</v>
      </c>
      <c r="BT65" s="20" t="s">
        <v>86</v>
      </c>
      <c r="BU65" s="20" t="s">
        <v>86</v>
      </c>
      <c r="BV65" s="20" t="s">
        <v>86</v>
      </c>
      <c r="BW65" s="20" t="s">
        <v>86</v>
      </c>
      <c r="BX65" s="20" t="s">
        <v>86</v>
      </c>
      <c r="BY65" s="20" t="s">
        <v>86</v>
      </c>
      <c r="BZ65" s="20" t="s">
        <v>86</v>
      </c>
      <c r="CA65" s="20" t="s">
        <v>86</v>
      </c>
      <c r="CB65" s="20" t="s">
        <v>86</v>
      </c>
      <c r="CC65" s="20" t="s">
        <v>86</v>
      </c>
      <c r="CD65" s="20" t="s">
        <v>86</v>
      </c>
      <c r="CE65" s="20" t="s">
        <v>86</v>
      </c>
      <c r="CF65" s="20" t="s">
        <v>86</v>
      </c>
      <c r="CH65" s="20" t="s">
        <v>86</v>
      </c>
      <c r="CI65" s="20" t="s">
        <v>86</v>
      </c>
      <c r="CJ65" s="20" t="s">
        <v>86</v>
      </c>
      <c r="CK65" s="20" t="s">
        <v>86</v>
      </c>
      <c r="CL65" s="20" t="s">
        <v>86</v>
      </c>
      <c r="CM65" s="20" t="s">
        <v>86</v>
      </c>
      <c r="CN65" s="20" t="s">
        <v>86</v>
      </c>
      <c r="CO65" s="20" t="s">
        <v>86</v>
      </c>
      <c r="CP65" s="20" t="s">
        <v>86</v>
      </c>
      <c r="CQ65" s="20" t="s">
        <v>86</v>
      </c>
      <c r="CR65" s="20" t="s">
        <v>86</v>
      </c>
      <c r="CS65" s="20" t="s">
        <v>86</v>
      </c>
      <c r="CT65" s="20" t="s">
        <v>86</v>
      </c>
      <c r="CU65" s="20" t="s">
        <v>86</v>
      </c>
      <c r="CV65" s="20" t="s">
        <v>86</v>
      </c>
      <c r="CW65" s="20" t="s">
        <v>86</v>
      </c>
      <c r="DD65" s="20" t="s">
        <v>86</v>
      </c>
      <c r="DE65" s="20" t="s">
        <v>86</v>
      </c>
      <c r="DF65" s="20" t="s">
        <v>86</v>
      </c>
      <c r="DG65" s="20" t="s">
        <v>86</v>
      </c>
      <c r="DH65" s="20" t="s">
        <v>86</v>
      </c>
      <c r="DI65" s="20" t="s">
        <v>86</v>
      </c>
      <c r="DJ65" s="20" t="s">
        <v>86</v>
      </c>
      <c r="DK65" s="20" t="s">
        <v>86</v>
      </c>
      <c r="DL65" s="20" t="s">
        <v>86</v>
      </c>
      <c r="DN65" s="20" t="s">
        <v>86</v>
      </c>
      <c r="DO65" s="20" t="s">
        <v>86</v>
      </c>
      <c r="DP65" s="20" t="s">
        <v>86</v>
      </c>
      <c r="DQ65" s="20" t="s">
        <v>86</v>
      </c>
      <c r="DR65" s="20" t="s">
        <v>86</v>
      </c>
      <c r="DS65" s="20" t="s">
        <v>86</v>
      </c>
      <c r="DT65" s="20" t="s">
        <v>86</v>
      </c>
      <c r="DU65" s="20" t="s">
        <v>86</v>
      </c>
      <c r="DV65" s="20" t="s">
        <v>86</v>
      </c>
      <c r="DW65" s="20" t="s">
        <v>86</v>
      </c>
      <c r="DX65" s="20" t="s">
        <v>86</v>
      </c>
      <c r="DY65" s="20" t="s">
        <v>86</v>
      </c>
      <c r="EA65" s="20" t="s">
        <v>86</v>
      </c>
      <c r="EB65" s="20" t="s">
        <v>86</v>
      </c>
      <c r="EC65" s="20" t="s">
        <v>86</v>
      </c>
      <c r="ED65" s="20" t="s">
        <v>86</v>
      </c>
      <c r="EE65" s="20" t="s">
        <v>86</v>
      </c>
      <c r="EF65" s="20" t="s">
        <v>86</v>
      </c>
      <c r="EG65" s="20" t="s">
        <v>86</v>
      </c>
      <c r="EH65" s="20" t="s">
        <v>86</v>
      </c>
      <c r="EI65" s="20" t="s">
        <v>86</v>
      </c>
      <c r="EJ65" s="20" t="s">
        <v>86</v>
      </c>
      <c r="EK65" s="20" t="s">
        <v>86</v>
      </c>
      <c r="EL65" s="20" t="s">
        <v>86</v>
      </c>
      <c r="EM65" s="20" t="s">
        <v>86</v>
      </c>
      <c r="EN65" s="20" t="s">
        <v>86</v>
      </c>
      <c r="EO65" s="20" t="s">
        <v>86</v>
      </c>
      <c r="EP65" s="20" t="s">
        <v>86</v>
      </c>
      <c r="EQ65" s="20" t="s">
        <v>86</v>
      </c>
      <c r="ES65" s="20" t="s">
        <v>86</v>
      </c>
      <c r="ET65" s="20" t="s">
        <v>86</v>
      </c>
      <c r="EU65" s="20" t="s">
        <v>86</v>
      </c>
      <c r="FA65" s="20" t="s">
        <v>86</v>
      </c>
    </row>
    <row r="66" spans="1:157" s="20" customFormat="1" ht="15" customHeight="1" outlineLevel="1" x14ac:dyDescent="0.25">
      <c r="A66" s="267"/>
      <c r="B66" s="60" t="s">
        <v>39</v>
      </c>
      <c r="C66" s="20" t="s">
        <v>522</v>
      </c>
      <c r="D66" s="20" t="s">
        <v>522</v>
      </c>
      <c r="E66" s="20" t="s">
        <v>522</v>
      </c>
      <c r="F66" s="20" t="s">
        <v>522</v>
      </c>
      <c r="H66" s="20" t="s">
        <v>522</v>
      </c>
      <c r="I66" s="20" t="s">
        <v>522</v>
      </c>
      <c r="J66" s="20" t="s">
        <v>522</v>
      </c>
      <c r="K66" s="20" t="s">
        <v>522</v>
      </c>
      <c r="L66" s="20" t="s">
        <v>522</v>
      </c>
      <c r="M66" s="20" t="s">
        <v>86</v>
      </c>
      <c r="O66" s="20" t="s">
        <v>522</v>
      </c>
      <c r="P66" s="20" t="s">
        <v>522</v>
      </c>
      <c r="Q66" s="20" t="s">
        <v>522</v>
      </c>
      <c r="R66" s="20" t="s">
        <v>522</v>
      </c>
      <c r="S66" s="20" t="s">
        <v>522</v>
      </c>
      <c r="T66" s="20" t="s">
        <v>522</v>
      </c>
      <c r="U66" s="20" t="s">
        <v>522</v>
      </c>
      <c r="V66" s="20" t="s">
        <v>522</v>
      </c>
      <c r="W66" s="20" t="s">
        <v>522</v>
      </c>
      <c r="X66" s="20" t="s">
        <v>522</v>
      </c>
      <c r="Y66" s="20" t="s">
        <v>522</v>
      </c>
      <c r="Z66" s="20" t="s">
        <v>522</v>
      </c>
      <c r="AA66" s="20" t="s">
        <v>522</v>
      </c>
      <c r="AB66" s="20" t="s">
        <v>522</v>
      </c>
      <c r="AC66" s="20" t="s">
        <v>522</v>
      </c>
      <c r="AD66" s="20" t="s">
        <v>522</v>
      </c>
      <c r="AE66" s="20" t="s">
        <v>522</v>
      </c>
      <c r="AF66" s="20" t="s">
        <v>522</v>
      </c>
      <c r="AG66" s="20" t="s">
        <v>522</v>
      </c>
      <c r="AH66" s="20" t="s">
        <v>522</v>
      </c>
      <c r="AI66" s="20" t="s">
        <v>522</v>
      </c>
      <c r="AJ66" s="20" t="s">
        <v>522</v>
      </c>
      <c r="AK66" s="20" t="s">
        <v>522</v>
      </c>
      <c r="AL66" s="20" t="s">
        <v>522</v>
      </c>
      <c r="AM66" s="20" t="s">
        <v>522</v>
      </c>
      <c r="AN66" s="20" t="s">
        <v>522</v>
      </c>
      <c r="AO66" s="20" t="s">
        <v>522</v>
      </c>
      <c r="AP66" s="20" t="s">
        <v>522</v>
      </c>
      <c r="AQ66" s="20" t="s">
        <v>522</v>
      </c>
      <c r="AR66" s="20" t="s">
        <v>522</v>
      </c>
      <c r="AS66" s="20" t="s">
        <v>522</v>
      </c>
      <c r="AT66" s="20" t="s">
        <v>522</v>
      </c>
      <c r="AU66" s="20" t="s">
        <v>522</v>
      </c>
      <c r="AV66" s="20" t="s">
        <v>522</v>
      </c>
      <c r="AW66" s="20" t="s">
        <v>522</v>
      </c>
      <c r="AX66" s="20" t="s">
        <v>522</v>
      </c>
      <c r="AZ66" s="20" t="s">
        <v>139</v>
      </c>
      <c r="BA66" s="20" t="s">
        <v>94</v>
      </c>
      <c r="BB66" s="20" t="s">
        <v>94</v>
      </c>
      <c r="BC66" s="20" t="s">
        <v>94</v>
      </c>
      <c r="BD66" s="20" t="s">
        <v>94</v>
      </c>
      <c r="BE66" s="20" t="s">
        <v>86</v>
      </c>
      <c r="BF66" s="20" t="s">
        <v>86</v>
      </c>
      <c r="BG66" s="20" t="s">
        <v>86</v>
      </c>
      <c r="BH66" s="20" t="s">
        <v>86</v>
      </c>
      <c r="BI66" s="20" t="s">
        <v>86</v>
      </c>
      <c r="BJ66" s="20" t="s">
        <v>86</v>
      </c>
      <c r="BK66" s="20" t="s">
        <v>86</v>
      </c>
      <c r="BL66" s="20" t="s">
        <v>86</v>
      </c>
      <c r="BM66" s="20" t="s">
        <v>86</v>
      </c>
      <c r="BN66" s="20" t="s">
        <v>86</v>
      </c>
      <c r="BO66" s="20" t="s">
        <v>86</v>
      </c>
      <c r="BP66" s="20" t="s">
        <v>86</v>
      </c>
      <c r="BQ66" s="20" t="s">
        <v>86</v>
      </c>
      <c r="BR66" s="20" t="s">
        <v>86</v>
      </c>
      <c r="BS66" s="20" t="s">
        <v>86</v>
      </c>
      <c r="BT66" s="20" t="s">
        <v>86</v>
      </c>
      <c r="BU66" s="20" t="s">
        <v>86</v>
      </c>
      <c r="BV66" s="20" t="s">
        <v>86</v>
      </c>
      <c r="BW66" s="20" t="s">
        <v>86</v>
      </c>
      <c r="BX66" s="20" t="s">
        <v>86</v>
      </c>
      <c r="BY66" s="20" t="s">
        <v>86</v>
      </c>
      <c r="BZ66" s="20" t="s">
        <v>86</v>
      </c>
      <c r="CA66" s="20" t="s">
        <v>86</v>
      </c>
      <c r="CB66" s="20" t="s">
        <v>86</v>
      </c>
      <c r="CC66" s="20" t="s">
        <v>86</v>
      </c>
      <c r="CD66" s="20" t="s">
        <v>86</v>
      </c>
      <c r="CE66" s="20" t="s">
        <v>86</v>
      </c>
      <c r="CF66" s="20" t="s">
        <v>86</v>
      </c>
      <c r="CH66" s="20" t="s">
        <v>86</v>
      </c>
      <c r="CI66" s="20" t="s">
        <v>86</v>
      </c>
      <c r="CJ66" s="20" t="s">
        <v>86</v>
      </c>
      <c r="CK66" s="20" t="s">
        <v>86</v>
      </c>
      <c r="CL66" s="20" t="s">
        <v>86</v>
      </c>
      <c r="CM66" s="20" t="s">
        <v>86</v>
      </c>
      <c r="CN66" s="20" t="s">
        <v>86</v>
      </c>
      <c r="CO66" s="20" t="s">
        <v>86</v>
      </c>
      <c r="CP66" s="20" t="s">
        <v>86</v>
      </c>
      <c r="CQ66" s="20" t="s">
        <v>86</v>
      </c>
      <c r="CR66" s="20" t="s">
        <v>86</v>
      </c>
      <c r="CS66" s="20" t="s">
        <v>86</v>
      </c>
      <c r="CT66" s="20" t="s">
        <v>86</v>
      </c>
      <c r="CU66" s="20" t="s">
        <v>86</v>
      </c>
      <c r="CV66" s="20" t="s">
        <v>86</v>
      </c>
      <c r="CW66" s="20" t="s">
        <v>86</v>
      </c>
      <c r="DD66" s="20" t="s">
        <v>86</v>
      </c>
      <c r="DE66" s="20" t="s">
        <v>86</v>
      </c>
      <c r="DF66" s="20" t="s">
        <v>86</v>
      </c>
      <c r="DG66" s="20" t="s">
        <v>86</v>
      </c>
      <c r="DH66" s="20" t="s">
        <v>86</v>
      </c>
      <c r="DI66" s="20" t="s">
        <v>86</v>
      </c>
      <c r="DJ66" s="20" t="s">
        <v>86</v>
      </c>
      <c r="DK66" s="20" t="s">
        <v>86</v>
      </c>
      <c r="DL66" s="20" t="s">
        <v>86</v>
      </c>
      <c r="DN66" s="20" t="s">
        <v>86</v>
      </c>
      <c r="DO66" s="20" t="s">
        <v>86</v>
      </c>
      <c r="DP66" s="20" t="s">
        <v>86</v>
      </c>
      <c r="DQ66" s="20" t="s">
        <v>86</v>
      </c>
      <c r="DR66" s="20" t="s">
        <v>86</v>
      </c>
      <c r="DS66" s="20" t="s">
        <v>86</v>
      </c>
      <c r="DT66" s="20" t="s">
        <v>86</v>
      </c>
      <c r="DU66" s="20" t="s">
        <v>86</v>
      </c>
      <c r="DV66" s="20" t="s">
        <v>86</v>
      </c>
      <c r="DW66" s="20" t="s">
        <v>86</v>
      </c>
      <c r="DX66" s="20" t="s">
        <v>86</v>
      </c>
      <c r="DY66" s="20" t="s">
        <v>86</v>
      </c>
      <c r="EA66" s="20" t="s">
        <v>86</v>
      </c>
      <c r="EB66" s="20" t="s">
        <v>86</v>
      </c>
      <c r="EC66" s="20" t="s">
        <v>86</v>
      </c>
      <c r="ED66" s="20" t="s">
        <v>86</v>
      </c>
      <c r="EE66" s="20" t="s">
        <v>86</v>
      </c>
      <c r="EF66" s="20" t="s">
        <v>86</v>
      </c>
      <c r="EG66" s="20" t="s">
        <v>86</v>
      </c>
      <c r="EH66" s="20" t="s">
        <v>86</v>
      </c>
      <c r="EI66" s="20" t="s">
        <v>86</v>
      </c>
      <c r="EJ66" s="20" t="s">
        <v>86</v>
      </c>
      <c r="EK66" s="20" t="s">
        <v>86</v>
      </c>
      <c r="EL66" s="20" t="s">
        <v>86</v>
      </c>
      <c r="EM66" s="20" t="s">
        <v>86</v>
      </c>
      <c r="EN66" s="20" t="s">
        <v>86</v>
      </c>
      <c r="EO66" s="20" t="s">
        <v>86</v>
      </c>
      <c r="EP66" s="20" t="s">
        <v>86</v>
      </c>
      <c r="EQ66" s="20" t="s">
        <v>86</v>
      </c>
      <c r="ES66" s="20" t="s">
        <v>86</v>
      </c>
      <c r="ET66" s="20" t="s">
        <v>86</v>
      </c>
      <c r="EU66" s="20" t="s">
        <v>86</v>
      </c>
      <c r="FA66" s="20" t="s">
        <v>86</v>
      </c>
    </row>
    <row r="67" spans="1:157" s="20" customFormat="1" ht="15" customHeight="1" outlineLevel="1" x14ac:dyDescent="0.25">
      <c r="A67" s="268"/>
      <c r="B67" s="60" t="s">
        <v>40</v>
      </c>
      <c r="C67" s="20" t="s">
        <v>86</v>
      </c>
      <c r="D67" s="20" t="s">
        <v>86</v>
      </c>
      <c r="E67" s="20" t="s">
        <v>86</v>
      </c>
      <c r="F67" s="20" t="s">
        <v>86</v>
      </c>
      <c r="H67" s="20" t="s">
        <v>86</v>
      </c>
      <c r="I67" s="20" t="s">
        <v>86</v>
      </c>
      <c r="J67" s="20" t="s">
        <v>86</v>
      </c>
      <c r="K67" s="20" t="s">
        <v>86</v>
      </c>
      <c r="L67" s="20" t="s">
        <v>86</v>
      </c>
      <c r="M67" s="20" t="s">
        <v>86</v>
      </c>
      <c r="O67" s="20" t="s">
        <v>86</v>
      </c>
      <c r="P67" s="20" t="s">
        <v>86</v>
      </c>
      <c r="Q67" s="20" t="s">
        <v>86</v>
      </c>
      <c r="R67" s="20" t="s">
        <v>86</v>
      </c>
      <c r="S67" s="20" t="s">
        <v>86</v>
      </c>
      <c r="T67" s="20" t="s">
        <v>86</v>
      </c>
      <c r="U67" s="20" t="s">
        <v>86</v>
      </c>
      <c r="V67" s="20" t="s">
        <v>86</v>
      </c>
      <c r="W67" s="20" t="s">
        <v>86</v>
      </c>
      <c r="X67" s="20" t="s">
        <v>86</v>
      </c>
      <c r="Y67" s="20" t="s">
        <v>86</v>
      </c>
      <c r="Z67" s="20" t="s">
        <v>86</v>
      </c>
      <c r="AA67" s="20" t="s">
        <v>86</v>
      </c>
      <c r="AB67" s="20" t="s">
        <v>86</v>
      </c>
      <c r="AC67" s="20" t="s">
        <v>86</v>
      </c>
      <c r="AD67" s="20" t="s">
        <v>86</v>
      </c>
      <c r="AE67" s="20" t="s">
        <v>86</v>
      </c>
      <c r="AF67" s="20" t="s">
        <v>86</v>
      </c>
      <c r="AG67" s="20" t="s">
        <v>86</v>
      </c>
      <c r="AH67" s="20" t="s">
        <v>86</v>
      </c>
      <c r="AI67" s="20" t="s">
        <v>86</v>
      </c>
      <c r="AJ67" s="20" t="s">
        <v>86</v>
      </c>
      <c r="AK67" s="20" t="s">
        <v>86</v>
      </c>
      <c r="AL67" s="20" t="s">
        <v>86</v>
      </c>
      <c r="AM67" s="20" t="s">
        <v>86</v>
      </c>
      <c r="AN67" s="20" t="s">
        <v>86</v>
      </c>
      <c r="AO67" s="20" t="s">
        <v>86</v>
      </c>
      <c r="AP67" s="20" t="s">
        <v>86</v>
      </c>
      <c r="AQ67" s="20" t="s">
        <v>86</v>
      </c>
      <c r="AR67" s="20" t="s">
        <v>86</v>
      </c>
      <c r="AS67" s="20" t="s">
        <v>86</v>
      </c>
      <c r="AT67" s="20" t="s">
        <v>86</v>
      </c>
      <c r="AU67" s="20" t="s">
        <v>86</v>
      </c>
      <c r="AV67" s="20" t="s">
        <v>86</v>
      </c>
      <c r="AW67" s="20" t="s">
        <v>86</v>
      </c>
      <c r="AX67" s="20" t="s">
        <v>86</v>
      </c>
      <c r="AZ67" s="20" t="s">
        <v>86</v>
      </c>
      <c r="BA67" s="20" t="s">
        <v>95</v>
      </c>
      <c r="BB67" s="20" t="s">
        <v>95</v>
      </c>
      <c r="BC67" s="20" t="s">
        <v>95</v>
      </c>
      <c r="BD67" s="20" t="s">
        <v>95</v>
      </c>
      <c r="BE67" s="20" t="s">
        <v>86</v>
      </c>
      <c r="BF67" s="20" t="s">
        <v>86</v>
      </c>
      <c r="BG67" s="20" t="s">
        <v>86</v>
      </c>
      <c r="BH67" s="20" t="s">
        <v>86</v>
      </c>
      <c r="BI67" s="20" t="s">
        <v>86</v>
      </c>
      <c r="BJ67" s="20" t="s">
        <v>86</v>
      </c>
      <c r="BK67" s="20" t="s">
        <v>86</v>
      </c>
      <c r="BL67" s="20" t="s">
        <v>86</v>
      </c>
      <c r="BM67" s="20" t="s">
        <v>86</v>
      </c>
      <c r="BN67" s="20" t="s">
        <v>86</v>
      </c>
      <c r="BO67" s="20" t="s">
        <v>86</v>
      </c>
      <c r="BP67" s="20" t="s">
        <v>86</v>
      </c>
      <c r="BQ67" s="20" t="s">
        <v>86</v>
      </c>
      <c r="BR67" s="20" t="s">
        <v>86</v>
      </c>
      <c r="BS67" s="20" t="s">
        <v>86</v>
      </c>
      <c r="BT67" s="20" t="s">
        <v>86</v>
      </c>
      <c r="BU67" s="20" t="s">
        <v>86</v>
      </c>
      <c r="BV67" s="20" t="s">
        <v>86</v>
      </c>
      <c r="BW67" s="20" t="s">
        <v>86</v>
      </c>
      <c r="BX67" s="20" t="s">
        <v>86</v>
      </c>
      <c r="BY67" s="20" t="s">
        <v>86</v>
      </c>
      <c r="BZ67" s="20" t="s">
        <v>86</v>
      </c>
      <c r="CA67" s="20" t="s">
        <v>86</v>
      </c>
      <c r="CB67" s="20" t="s">
        <v>86</v>
      </c>
      <c r="CC67" s="20" t="s">
        <v>86</v>
      </c>
      <c r="CD67" s="20" t="s">
        <v>86</v>
      </c>
      <c r="CE67" s="20" t="s">
        <v>86</v>
      </c>
      <c r="CF67" s="20" t="s">
        <v>86</v>
      </c>
      <c r="CH67" s="20" t="s">
        <v>86</v>
      </c>
      <c r="CI67" s="20" t="s">
        <v>86</v>
      </c>
      <c r="CJ67" s="20" t="s">
        <v>86</v>
      </c>
      <c r="CK67" s="20" t="s">
        <v>86</v>
      </c>
      <c r="CL67" s="20" t="s">
        <v>86</v>
      </c>
      <c r="CM67" s="20" t="s">
        <v>86</v>
      </c>
      <c r="CN67" s="20" t="s">
        <v>86</v>
      </c>
      <c r="CO67" s="20" t="s">
        <v>86</v>
      </c>
      <c r="CP67" s="20" t="s">
        <v>86</v>
      </c>
      <c r="CQ67" s="20" t="s">
        <v>86</v>
      </c>
      <c r="CR67" s="20" t="s">
        <v>86</v>
      </c>
      <c r="CS67" s="20" t="s">
        <v>86</v>
      </c>
      <c r="CT67" s="20" t="s">
        <v>86</v>
      </c>
      <c r="CU67" s="20" t="s">
        <v>86</v>
      </c>
      <c r="CV67" s="20" t="s">
        <v>86</v>
      </c>
      <c r="CW67" s="20" t="s">
        <v>86</v>
      </c>
      <c r="DD67" s="20" t="s">
        <v>86</v>
      </c>
      <c r="DE67" s="20" t="s">
        <v>86</v>
      </c>
      <c r="DF67" s="20" t="s">
        <v>86</v>
      </c>
      <c r="DG67" s="20" t="s">
        <v>86</v>
      </c>
      <c r="DH67" s="20" t="s">
        <v>86</v>
      </c>
      <c r="DI67" s="20" t="s">
        <v>86</v>
      </c>
      <c r="DJ67" s="20" t="s">
        <v>86</v>
      </c>
      <c r="DK67" s="20" t="s">
        <v>86</v>
      </c>
      <c r="DL67" s="20" t="s">
        <v>86</v>
      </c>
      <c r="DN67" s="20" t="s">
        <v>86</v>
      </c>
      <c r="DO67" s="20" t="s">
        <v>86</v>
      </c>
      <c r="DP67" s="20" t="s">
        <v>86</v>
      </c>
      <c r="DQ67" s="20" t="s">
        <v>86</v>
      </c>
      <c r="DR67" s="20" t="s">
        <v>86</v>
      </c>
      <c r="DS67" s="20" t="s">
        <v>86</v>
      </c>
      <c r="DT67" s="20" t="s">
        <v>86</v>
      </c>
      <c r="DU67" s="20" t="s">
        <v>86</v>
      </c>
      <c r="DV67" s="20" t="s">
        <v>86</v>
      </c>
      <c r="DW67" s="20" t="s">
        <v>86</v>
      </c>
      <c r="DX67" s="20" t="s">
        <v>86</v>
      </c>
      <c r="DY67" s="20" t="s">
        <v>86</v>
      </c>
      <c r="EA67" s="20" t="s">
        <v>86</v>
      </c>
      <c r="EB67" s="20" t="s">
        <v>86</v>
      </c>
      <c r="EC67" s="20" t="s">
        <v>86</v>
      </c>
      <c r="ED67" s="20" t="s">
        <v>86</v>
      </c>
      <c r="EE67" s="20" t="s">
        <v>86</v>
      </c>
      <c r="EF67" s="20" t="s">
        <v>86</v>
      </c>
      <c r="EG67" s="20" t="s">
        <v>86</v>
      </c>
      <c r="EH67" s="20" t="s">
        <v>86</v>
      </c>
      <c r="EI67" s="20" t="s">
        <v>86</v>
      </c>
      <c r="EJ67" s="20" t="s">
        <v>86</v>
      </c>
      <c r="EK67" s="20" t="s">
        <v>86</v>
      </c>
      <c r="EL67" s="20" t="s">
        <v>86</v>
      </c>
      <c r="EM67" s="20" t="s">
        <v>86</v>
      </c>
      <c r="EN67" s="20" t="s">
        <v>86</v>
      </c>
      <c r="EO67" s="20" t="s">
        <v>86</v>
      </c>
      <c r="EP67" s="20" t="s">
        <v>86</v>
      </c>
      <c r="EQ67" s="20" t="s">
        <v>86</v>
      </c>
      <c r="ES67" s="20" t="s">
        <v>86</v>
      </c>
      <c r="ET67" s="20" t="s">
        <v>86</v>
      </c>
      <c r="EU67" s="20" t="s">
        <v>86</v>
      </c>
      <c r="FA67" s="20" t="s">
        <v>86</v>
      </c>
    </row>
    <row r="68" spans="1:157" s="20" customFormat="1" ht="15" customHeight="1" outlineLevel="1" x14ac:dyDescent="0.25">
      <c r="A68" s="266">
        <v>6</v>
      </c>
      <c r="B68" s="60" t="s">
        <v>38</v>
      </c>
      <c r="C68" s="20" t="s">
        <v>523</v>
      </c>
      <c r="D68" s="20" t="s">
        <v>523</v>
      </c>
      <c r="E68" s="20" t="s">
        <v>523</v>
      </c>
      <c r="F68" s="20" t="s">
        <v>523</v>
      </c>
      <c r="H68" s="20" t="s">
        <v>523</v>
      </c>
      <c r="I68" s="20" t="s">
        <v>523</v>
      </c>
      <c r="J68" s="20" t="s">
        <v>523</v>
      </c>
      <c r="K68" s="20" t="s">
        <v>523</v>
      </c>
      <c r="L68" s="20" t="s">
        <v>523</v>
      </c>
      <c r="M68" s="20" t="s">
        <v>86</v>
      </c>
      <c r="O68" s="20" t="s">
        <v>523</v>
      </c>
      <c r="P68" s="20" t="s">
        <v>523</v>
      </c>
      <c r="Q68" s="20" t="s">
        <v>523</v>
      </c>
      <c r="R68" s="20" t="s">
        <v>523</v>
      </c>
      <c r="S68" s="20" t="s">
        <v>523</v>
      </c>
      <c r="T68" s="20" t="s">
        <v>523</v>
      </c>
      <c r="U68" s="20" t="s">
        <v>523</v>
      </c>
      <c r="V68" s="20" t="s">
        <v>523</v>
      </c>
      <c r="W68" s="20" t="s">
        <v>523</v>
      </c>
      <c r="X68" s="20" t="s">
        <v>523</v>
      </c>
      <c r="Y68" s="20" t="s">
        <v>523</v>
      </c>
      <c r="Z68" s="20" t="s">
        <v>523</v>
      </c>
      <c r="AA68" s="20" t="s">
        <v>523</v>
      </c>
      <c r="AB68" s="20" t="s">
        <v>523</v>
      </c>
      <c r="AC68" s="20" t="s">
        <v>523</v>
      </c>
      <c r="AD68" s="20" t="s">
        <v>523</v>
      </c>
      <c r="AE68" s="20" t="s">
        <v>523</v>
      </c>
      <c r="AF68" s="20" t="s">
        <v>523</v>
      </c>
      <c r="AG68" s="20" t="s">
        <v>523</v>
      </c>
      <c r="AH68" s="20" t="s">
        <v>523</v>
      </c>
      <c r="AI68" s="20" t="s">
        <v>523</v>
      </c>
      <c r="AJ68" s="20" t="s">
        <v>523</v>
      </c>
      <c r="AK68" s="20" t="s">
        <v>523</v>
      </c>
      <c r="AL68" s="20" t="s">
        <v>523</v>
      </c>
      <c r="AM68" s="20" t="s">
        <v>523</v>
      </c>
      <c r="AN68" s="20" t="s">
        <v>523</v>
      </c>
      <c r="AO68" s="20" t="s">
        <v>523</v>
      </c>
      <c r="AP68" s="20" t="s">
        <v>523</v>
      </c>
      <c r="AQ68" s="20" t="s">
        <v>523</v>
      </c>
      <c r="AR68" s="20" t="s">
        <v>523</v>
      </c>
      <c r="AS68" s="20" t="s">
        <v>523</v>
      </c>
      <c r="AT68" s="20" t="s">
        <v>523</v>
      </c>
      <c r="AU68" s="20" t="s">
        <v>523</v>
      </c>
      <c r="AV68" s="20" t="s">
        <v>523</v>
      </c>
      <c r="AW68" s="20" t="s">
        <v>523</v>
      </c>
      <c r="AX68" s="20" t="s">
        <v>523</v>
      </c>
      <c r="AZ68" s="20" t="s">
        <v>140</v>
      </c>
      <c r="BA68" s="20" t="s">
        <v>86</v>
      </c>
      <c r="BB68" s="20" t="s">
        <v>86</v>
      </c>
      <c r="BC68" s="20" t="s">
        <v>86</v>
      </c>
      <c r="BD68" s="20" t="s">
        <v>86</v>
      </c>
      <c r="BE68" s="20" t="s">
        <v>86</v>
      </c>
      <c r="BF68" s="20" t="s">
        <v>86</v>
      </c>
      <c r="BG68" s="20" t="s">
        <v>86</v>
      </c>
      <c r="BH68" s="20" t="s">
        <v>86</v>
      </c>
      <c r="BI68" s="20" t="s">
        <v>86</v>
      </c>
      <c r="BJ68" s="20" t="s">
        <v>86</v>
      </c>
      <c r="BK68" s="20" t="s">
        <v>86</v>
      </c>
      <c r="BL68" s="20" t="s">
        <v>86</v>
      </c>
      <c r="BM68" s="20" t="s">
        <v>86</v>
      </c>
      <c r="BN68" s="20" t="s">
        <v>86</v>
      </c>
      <c r="BO68" s="20" t="s">
        <v>86</v>
      </c>
      <c r="BP68" s="20" t="s">
        <v>86</v>
      </c>
      <c r="BQ68" s="20" t="s">
        <v>86</v>
      </c>
      <c r="BR68" s="20" t="s">
        <v>86</v>
      </c>
      <c r="BS68" s="20" t="s">
        <v>86</v>
      </c>
      <c r="BT68" s="20" t="s">
        <v>86</v>
      </c>
      <c r="BU68" s="20" t="s">
        <v>86</v>
      </c>
      <c r="BV68" s="20" t="s">
        <v>86</v>
      </c>
      <c r="BW68" s="20" t="s">
        <v>86</v>
      </c>
      <c r="BX68" s="20" t="s">
        <v>86</v>
      </c>
      <c r="BY68" s="20" t="s">
        <v>86</v>
      </c>
      <c r="BZ68" s="20" t="s">
        <v>86</v>
      </c>
      <c r="CA68" s="20" t="s">
        <v>86</v>
      </c>
      <c r="CB68" s="20" t="s">
        <v>86</v>
      </c>
      <c r="CC68" s="20" t="s">
        <v>86</v>
      </c>
      <c r="CD68" s="20" t="s">
        <v>86</v>
      </c>
      <c r="CE68" s="20" t="s">
        <v>86</v>
      </c>
      <c r="CF68" s="20" t="s">
        <v>86</v>
      </c>
      <c r="CH68" s="20" t="s">
        <v>86</v>
      </c>
      <c r="CI68" s="20" t="s">
        <v>86</v>
      </c>
      <c r="CJ68" s="20" t="s">
        <v>86</v>
      </c>
      <c r="CK68" s="20" t="s">
        <v>86</v>
      </c>
      <c r="CL68" s="20" t="s">
        <v>86</v>
      </c>
      <c r="CM68" s="20" t="s">
        <v>86</v>
      </c>
      <c r="CN68" s="20" t="s">
        <v>86</v>
      </c>
      <c r="CO68" s="20" t="s">
        <v>86</v>
      </c>
      <c r="CP68" s="20" t="s">
        <v>86</v>
      </c>
      <c r="CQ68" s="20" t="s">
        <v>86</v>
      </c>
      <c r="CR68" s="20" t="s">
        <v>86</v>
      </c>
      <c r="CS68" s="20" t="s">
        <v>86</v>
      </c>
      <c r="CT68" s="20" t="s">
        <v>86</v>
      </c>
      <c r="CU68" s="20" t="s">
        <v>86</v>
      </c>
      <c r="CV68" s="20" t="s">
        <v>86</v>
      </c>
      <c r="CW68" s="20" t="s">
        <v>86</v>
      </c>
      <c r="DD68" s="20" t="s">
        <v>86</v>
      </c>
      <c r="DE68" s="20" t="s">
        <v>86</v>
      </c>
      <c r="DF68" s="20" t="s">
        <v>86</v>
      </c>
      <c r="DG68" s="20" t="s">
        <v>86</v>
      </c>
      <c r="DH68" s="20" t="s">
        <v>86</v>
      </c>
      <c r="DI68" s="20" t="s">
        <v>86</v>
      </c>
      <c r="DJ68" s="20" t="s">
        <v>86</v>
      </c>
      <c r="DK68" s="20" t="s">
        <v>86</v>
      </c>
      <c r="DL68" s="20" t="s">
        <v>86</v>
      </c>
      <c r="DN68" s="20" t="s">
        <v>86</v>
      </c>
      <c r="DO68" s="20" t="s">
        <v>86</v>
      </c>
      <c r="DP68" s="20" t="s">
        <v>86</v>
      </c>
      <c r="DQ68" s="20" t="s">
        <v>86</v>
      </c>
      <c r="DR68" s="20" t="s">
        <v>86</v>
      </c>
      <c r="DS68" s="20" t="s">
        <v>86</v>
      </c>
      <c r="DT68" s="20" t="s">
        <v>86</v>
      </c>
      <c r="DU68" s="20" t="s">
        <v>86</v>
      </c>
      <c r="DV68" s="20" t="s">
        <v>86</v>
      </c>
      <c r="DW68" s="20" t="s">
        <v>86</v>
      </c>
      <c r="DX68" s="20" t="s">
        <v>86</v>
      </c>
      <c r="DY68" s="20" t="s">
        <v>86</v>
      </c>
      <c r="EA68" s="20" t="s">
        <v>86</v>
      </c>
      <c r="EB68" s="20" t="s">
        <v>86</v>
      </c>
      <c r="EC68" s="20" t="s">
        <v>86</v>
      </c>
      <c r="ED68" s="20" t="s">
        <v>86</v>
      </c>
      <c r="EE68" s="20" t="s">
        <v>86</v>
      </c>
      <c r="EF68" s="20" t="s">
        <v>86</v>
      </c>
      <c r="EG68" s="20" t="s">
        <v>86</v>
      </c>
      <c r="EH68" s="20" t="s">
        <v>86</v>
      </c>
      <c r="EI68" s="20" t="s">
        <v>86</v>
      </c>
      <c r="EJ68" s="20" t="s">
        <v>86</v>
      </c>
      <c r="EK68" s="20" t="s">
        <v>86</v>
      </c>
      <c r="EL68" s="20" t="s">
        <v>86</v>
      </c>
      <c r="EM68" s="20" t="s">
        <v>86</v>
      </c>
      <c r="EN68" s="20" t="s">
        <v>86</v>
      </c>
      <c r="EO68" s="20" t="s">
        <v>86</v>
      </c>
      <c r="EP68" s="20" t="s">
        <v>86</v>
      </c>
      <c r="EQ68" s="20" t="s">
        <v>86</v>
      </c>
      <c r="ES68" s="20" t="s">
        <v>86</v>
      </c>
      <c r="ET68" s="20" t="s">
        <v>86</v>
      </c>
      <c r="EU68" s="20" t="s">
        <v>86</v>
      </c>
      <c r="FA68" s="20" t="s">
        <v>86</v>
      </c>
    </row>
    <row r="69" spans="1:157" s="20" customFormat="1" ht="15" customHeight="1" outlineLevel="1" x14ac:dyDescent="0.25">
      <c r="A69" s="267"/>
      <c r="B69" s="60" t="s">
        <v>39</v>
      </c>
      <c r="C69" s="20" t="s">
        <v>524</v>
      </c>
      <c r="D69" s="20" t="s">
        <v>524</v>
      </c>
      <c r="E69" s="20" t="s">
        <v>524</v>
      </c>
      <c r="F69" s="20" t="s">
        <v>524</v>
      </c>
      <c r="H69" s="20" t="s">
        <v>524</v>
      </c>
      <c r="I69" s="20" t="s">
        <v>524</v>
      </c>
      <c r="J69" s="20" t="s">
        <v>524</v>
      </c>
      <c r="K69" s="20" t="s">
        <v>524</v>
      </c>
      <c r="L69" s="20" t="s">
        <v>524</v>
      </c>
      <c r="M69" s="20" t="s">
        <v>86</v>
      </c>
      <c r="O69" s="20" t="s">
        <v>524</v>
      </c>
      <c r="P69" s="20" t="s">
        <v>524</v>
      </c>
      <c r="Q69" s="20" t="s">
        <v>524</v>
      </c>
      <c r="R69" s="20" t="s">
        <v>524</v>
      </c>
      <c r="S69" s="20" t="s">
        <v>524</v>
      </c>
      <c r="T69" s="20" t="s">
        <v>524</v>
      </c>
      <c r="U69" s="20" t="s">
        <v>524</v>
      </c>
      <c r="V69" s="20" t="s">
        <v>524</v>
      </c>
      <c r="W69" s="20" t="s">
        <v>524</v>
      </c>
      <c r="X69" s="20" t="s">
        <v>524</v>
      </c>
      <c r="Y69" s="20" t="s">
        <v>524</v>
      </c>
      <c r="Z69" s="20" t="s">
        <v>524</v>
      </c>
      <c r="AA69" s="20" t="s">
        <v>524</v>
      </c>
      <c r="AB69" s="20" t="s">
        <v>524</v>
      </c>
      <c r="AC69" s="20" t="s">
        <v>524</v>
      </c>
      <c r="AD69" s="20" t="s">
        <v>524</v>
      </c>
      <c r="AE69" s="20" t="s">
        <v>1436</v>
      </c>
      <c r="AF69" s="20" t="s">
        <v>1436</v>
      </c>
      <c r="AG69" s="20" t="s">
        <v>524</v>
      </c>
      <c r="AH69" s="20" t="s">
        <v>524</v>
      </c>
      <c r="AI69" s="20" t="s">
        <v>524</v>
      </c>
      <c r="AJ69" s="20" t="s">
        <v>524</v>
      </c>
      <c r="AK69" s="20" t="s">
        <v>524</v>
      </c>
      <c r="AL69" s="20" t="s">
        <v>524</v>
      </c>
      <c r="AM69" s="20" t="s">
        <v>524</v>
      </c>
      <c r="AN69" s="20" t="s">
        <v>524</v>
      </c>
      <c r="AO69" s="20" t="s">
        <v>524</v>
      </c>
      <c r="AP69" s="20" t="s">
        <v>524</v>
      </c>
      <c r="AQ69" s="20" t="s">
        <v>524</v>
      </c>
      <c r="AR69" s="20" t="s">
        <v>524</v>
      </c>
      <c r="AS69" s="20" t="s">
        <v>524</v>
      </c>
      <c r="AT69" s="20" t="s">
        <v>524</v>
      </c>
      <c r="AU69" s="20" t="s">
        <v>524</v>
      </c>
      <c r="AV69" s="20" t="s">
        <v>524</v>
      </c>
      <c r="AW69" s="20" t="s">
        <v>524</v>
      </c>
      <c r="AX69" s="20" t="s">
        <v>524</v>
      </c>
      <c r="AZ69" s="20" t="s">
        <v>141</v>
      </c>
      <c r="BA69" s="20" t="s">
        <v>86</v>
      </c>
      <c r="BB69" s="20" t="s">
        <v>86</v>
      </c>
      <c r="BC69" s="20" t="s">
        <v>86</v>
      </c>
      <c r="BD69" s="20" t="s">
        <v>86</v>
      </c>
      <c r="BE69" s="20" t="s">
        <v>86</v>
      </c>
      <c r="BF69" s="20" t="s">
        <v>86</v>
      </c>
      <c r="BG69" s="20" t="s">
        <v>86</v>
      </c>
      <c r="BH69" s="20" t="s">
        <v>86</v>
      </c>
      <c r="BI69" s="20" t="s">
        <v>86</v>
      </c>
      <c r="BJ69" s="20" t="s">
        <v>86</v>
      </c>
      <c r="BK69" s="20" t="s">
        <v>86</v>
      </c>
      <c r="BL69" s="20" t="s">
        <v>86</v>
      </c>
      <c r="BM69" s="20" t="s">
        <v>86</v>
      </c>
      <c r="BN69" s="20" t="s">
        <v>86</v>
      </c>
      <c r="BO69" s="20" t="s">
        <v>86</v>
      </c>
      <c r="BP69" s="20" t="s">
        <v>86</v>
      </c>
      <c r="BQ69" s="20" t="s">
        <v>86</v>
      </c>
      <c r="BR69" s="20" t="s">
        <v>86</v>
      </c>
      <c r="BS69" s="20" t="s">
        <v>86</v>
      </c>
      <c r="BT69" s="20" t="s">
        <v>86</v>
      </c>
      <c r="BU69" s="20" t="s">
        <v>86</v>
      </c>
      <c r="BV69" s="20" t="s">
        <v>86</v>
      </c>
      <c r="BW69" s="20" t="s">
        <v>86</v>
      </c>
      <c r="BX69" s="20" t="s">
        <v>86</v>
      </c>
      <c r="BY69" s="20" t="s">
        <v>86</v>
      </c>
      <c r="BZ69" s="20" t="s">
        <v>86</v>
      </c>
      <c r="CA69" s="20" t="s">
        <v>86</v>
      </c>
      <c r="CB69" s="20" t="s">
        <v>86</v>
      </c>
      <c r="CC69" s="20" t="s">
        <v>86</v>
      </c>
      <c r="CD69" s="20" t="s">
        <v>86</v>
      </c>
      <c r="CE69" s="20" t="s">
        <v>86</v>
      </c>
      <c r="CF69" s="20" t="s">
        <v>86</v>
      </c>
      <c r="CH69" s="20" t="s">
        <v>86</v>
      </c>
      <c r="CI69" s="20" t="s">
        <v>86</v>
      </c>
      <c r="CJ69" s="20" t="s">
        <v>86</v>
      </c>
      <c r="CK69" s="20" t="s">
        <v>86</v>
      </c>
      <c r="CL69" s="20" t="s">
        <v>86</v>
      </c>
      <c r="CM69" s="20" t="s">
        <v>86</v>
      </c>
      <c r="CN69" s="20" t="s">
        <v>86</v>
      </c>
      <c r="CO69" s="20" t="s">
        <v>86</v>
      </c>
      <c r="CP69" s="20" t="s">
        <v>86</v>
      </c>
      <c r="CQ69" s="20" t="s">
        <v>86</v>
      </c>
      <c r="CR69" s="20" t="s">
        <v>86</v>
      </c>
      <c r="CS69" s="20" t="s">
        <v>86</v>
      </c>
      <c r="CT69" s="20" t="s">
        <v>86</v>
      </c>
      <c r="CU69" s="20" t="s">
        <v>86</v>
      </c>
      <c r="CV69" s="20" t="s">
        <v>86</v>
      </c>
      <c r="CW69" s="20" t="s">
        <v>86</v>
      </c>
      <c r="DD69" s="20" t="s">
        <v>86</v>
      </c>
      <c r="DE69" s="20" t="s">
        <v>86</v>
      </c>
      <c r="DF69" s="20" t="s">
        <v>86</v>
      </c>
      <c r="DG69" s="20" t="s">
        <v>86</v>
      </c>
      <c r="DH69" s="20" t="s">
        <v>86</v>
      </c>
      <c r="DI69" s="20" t="s">
        <v>86</v>
      </c>
      <c r="DJ69" s="20" t="s">
        <v>86</v>
      </c>
      <c r="DK69" s="20" t="s">
        <v>86</v>
      </c>
      <c r="DL69" s="20" t="s">
        <v>86</v>
      </c>
      <c r="DN69" s="20" t="s">
        <v>86</v>
      </c>
      <c r="DO69" s="20" t="s">
        <v>86</v>
      </c>
      <c r="DP69" s="20" t="s">
        <v>86</v>
      </c>
      <c r="DQ69" s="20" t="s">
        <v>86</v>
      </c>
      <c r="DR69" s="20" t="s">
        <v>86</v>
      </c>
      <c r="DS69" s="20" t="s">
        <v>86</v>
      </c>
      <c r="DT69" s="20" t="s">
        <v>86</v>
      </c>
      <c r="DU69" s="20" t="s">
        <v>86</v>
      </c>
      <c r="DV69" s="20" t="s">
        <v>86</v>
      </c>
      <c r="DW69" s="20" t="s">
        <v>86</v>
      </c>
      <c r="DX69" s="20" t="s">
        <v>86</v>
      </c>
      <c r="DY69" s="20" t="s">
        <v>86</v>
      </c>
      <c r="EA69" s="20" t="s">
        <v>86</v>
      </c>
      <c r="EB69" s="20" t="s">
        <v>86</v>
      </c>
      <c r="EC69" s="20" t="s">
        <v>86</v>
      </c>
      <c r="ED69" s="20" t="s">
        <v>86</v>
      </c>
      <c r="EE69" s="20" t="s">
        <v>86</v>
      </c>
      <c r="EF69" s="20" t="s">
        <v>86</v>
      </c>
      <c r="EG69" s="20" t="s">
        <v>86</v>
      </c>
      <c r="EH69" s="20" t="s">
        <v>86</v>
      </c>
      <c r="EI69" s="20" t="s">
        <v>86</v>
      </c>
      <c r="EJ69" s="20" t="s">
        <v>86</v>
      </c>
      <c r="EK69" s="20" t="s">
        <v>86</v>
      </c>
      <c r="EL69" s="20" t="s">
        <v>86</v>
      </c>
      <c r="EM69" s="20" t="s">
        <v>86</v>
      </c>
      <c r="EN69" s="20" t="s">
        <v>86</v>
      </c>
      <c r="EO69" s="20" t="s">
        <v>86</v>
      </c>
      <c r="EP69" s="20" t="s">
        <v>86</v>
      </c>
      <c r="EQ69" s="20" t="s">
        <v>86</v>
      </c>
      <c r="ES69" s="20" t="s">
        <v>86</v>
      </c>
      <c r="ET69" s="20" t="s">
        <v>86</v>
      </c>
      <c r="EU69" s="20" t="s">
        <v>86</v>
      </c>
      <c r="FA69" s="20" t="s">
        <v>86</v>
      </c>
    </row>
    <row r="70" spans="1:157" s="20" customFormat="1" ht="15" customHeight="1" outlineLevel="1" x14ac:dyDescent="0.25">
      <c r="A70" s="268"/>
      <c r="B70" s="60" t="s">
        <v>40</v>
      </c>
      <c r="C70" s="20" t="s">
        <v>86</v>
      </c>
      <c r="D70" s="20" t="s">
        <v>86</v>
      </c>
      <c r="E70" s="20" t="s">
        <v>86</v>
      </c>
      <c r="F70" s="20" t="s">
        <v>86</v>
      </c>
      <c r="H70" s="20" t="s">
        <v>86</v>
      </c>
      <c r="I70" s="20" t="s">
        <v>86</v>
      </c>
      <c r="J70" s="20" t="s">
        <v>86</v>
      </c>
      <c r="K70" s="20" t="s">
        <v>86</v>
      </c>
      <c r="L70" s="20" t="s">
        <v>86</v>
      </c>
      <c r="M70" s="20" t="s">
        <v>86</v>
      </c>
      <c r="O70" s="20" t="s">
        <v>86</v>
      </c>
      <c r="P70" s="20" t="s">
        <v>86</v>
      </c>
      <c r="Q70" s="20" t="s">
        <v>86</v>
      </c>
      <c r="R70" s="20" t="s">
        <v>86</v>
      </c>
      <c r="S70" s="20" t="s">
        <v>86</v>
      </c>
      <c r="T70" s="20" t="s">
        <v>86</v>
      </c>
      <c r="U70" s="20" t="s">
        <v>86</v>
      </c>
      <c r="V70" s="20" t="s">
        <v>86</v>
      </c>
      <c r="W70" s="20" t="s">
        <v>86</v>
      </c>
      <c r="X70" s="20" t="s">
        <v>86</v>
      </c>
      <c r="Y70" s="20" t="s">
        <v>86</v>
      </c>
      <c r="Z70" s="20" t="s">
        <v>86</v>
      </c>
      <c r="AA70" s="20" t="s">
        <v>86</v>
      </c>
      <c r="AB70" s="20" t="s">
        <v>86</v>
      </c>
      <c r="AC70" s="20" t="s">
        <v>86</v>
      </c>
      <c r="AD70" s="20" t="s">
        <v>86</v>
      </c>
      <c r="AE70" s="20" t="s">
        <v>86</v>
      </c>
      <c r="AF70" s="20" t="s">
        <v>86</v>
      </c>
      <c r="AG70" s="20" t="s">
        <v>86</v>
      </c>
      <c r="AH70" s="20" t="s">
        <v>86</v>
      </c>
      <c r="AI70" s="20" t="s">
        <v>86</v>
      </c>
      <c r="AJ70" s="20" t="s">
        <v>86</v>
      </c>
      <c r="AK70" s="20" t="s">
        <v>86</v>
      </c>
      <c r="AL70" s="20" t="s">
        <v>86</v>
      </c>
      <c r="AM70" s="20" t="s">
        <v>86</v>
      </c>
      <c r="AN70" s="20" t="s">
        <v>86</v>
      </c>
      <c r="AO70" s="20" t="s">
        <v>86</v>
      </c>
      <c r="AP70" s="20" t="s">
        <v>86</v>
      </c>
      <c r="AQ70" s="20" t="s">
        <v>86</v>
      </c>
      <c r="AR70" s="20" t="s">
        <v>86</v>
      </c>
      <c r="AS70" s="20" t="s">
        <v>86</v>
      </c>
      <c r="AT70" s="20" t="s">
        <v>86</v>
      </c>
      <c r="AU70" s="20" t="s">
        <v>86</v>
      </c>
      <c r="AV70" s="20" t="s">
        <v>86</v>
      </c>
      <c r="AW70" s="20" t="s">
        <v>86</v>
      </c>
      <c r="AX70" s="20" t="s">
        <v>86</v>
      </c>
      <c r="AZ70" s="20" t="s">
        <v>86</v>
      </c>
      <c r="BA70" s="20" t="s">
        <v>86</v>
      </c>
      <c r="BB70" s="20" t="s">
        <v>86</v>
      </c>
      <c r="BC70" s="20" t="s">
        <v>86</v>
      </c>
      <c r="BD70" s="20" t="s">
        <v>86</v>
      </c>
      <c r="BE70" s="20" t="s">
        <v>86</v>
      </c>
      <c r="BF70" s="20" t="s">
        <v>86</v>
      </c>
      <c r="BG70" s="20" t="s">
        <v>86</v>
      </c>
      <c r="BH70" s="20" t="s">
        <v>86</v>
      </c>
      <c r="BI70" s="20" t="s">
        <v>86</v>
      </c>
      <c r="BJ70" s="20" t="s">
        <v>86</v>
      </c>
      <c r="BK70" s="20" t="s">
        <v>86</v>
      </c>
      <c r="BL70" s="20" t="s">
        <v>86</v>
      </c>
      <c r="BM70" s="20" t="s">
        <v>86</v>
      </c>
      <c r="BN70" s="20" t="s">
        <v>86</v>
      </c>
      <c r="BO70" s="20" t="s">
        <v>86</v>
      </c>
      <c r="BP70" s="20" t="s">
        <v>86</v>
      </c>
      <c r="BQ70" s="20" t="s">
        <v>86</v>
      </c>
      <c r="BR70" s="20" t="s">
        <v>86</v>
      </c>
      <c r="BS70" s="20" t="s">
        <v>86</v>
      </c>
      <c r="BT70" s="20" t="s">
        <v>86</v>
      </c>
      <c r="BU70" s="20" t="s">
        <v>86</v>
      </c>
      <c r="BV70" s="20" t="s">
        <v>86</v>
      </c>
      <c r="BW70" s="20" t="s">
        <v>86</v>
      </c>
      <c r="BX70" s="20" t="s">
        <v>86</v>
      </c>
      <c r="BY70" s="20" t="s">
        <v>86</v>
      </c>
      <c r="BZ70" s="20" t="s">
        <v>86</v>
      </c>
      <c r="CA70" s="20" t="s">
        <v>86</v>
      </c>
      <c r="CB70" s="20" t="s">
        <v>86</v>
      </c>
      <c r="CC70" s="20" t="s">
        <v>86</v>
      </c>
      <c r="CD70" s="20" t="s">
        <v>86</v>
      </c>
      <c r="CE70" s="20" t="s">
        <v>86</v>
      </c>
      <c r="CF70" s="20" t="s">
        <v>86</v>
      </c>
      <c r="CH70" s="20" t="s">
        <v>86</v>
      </c>
      <c r="CI70" s="20" t="s">
        <v>86</v>
      </c>
      <c r="CJ70" s="20" t="s">
        <v>86</v>
      </c>
      <c r="CK70" s="20" t="s">
        <v>86</v>
      </c>
      <c r="CL70" s="20" t="s">
        <v>86</v>
      </c>
      <c r="CM70" s="20" t="s">
        <v>86</v>
      </c>
      <c r="CN70" s="20" t="s">
        <v>86</v>
      </c>
      <c r="CO70" s="20" t="s">
        <v>86</v>
      </c>
      <c r="CP70" s="20" t="s">
        <v>86</v>
      </c>
      <c r="CQ70" s="20" t="s">
        <v>86</v>
      </c>
      <c r="CR70" s="20" t="s">
        <v>86</v>
      </c>
      <c r="CS70" s="20" t="s">
        <v>86</v>
      </c>
      <c r="CT70" s="20" t="s">
        <v>86</v>
      </c>
      <c r="CU70" s="20" t="s">
        <v>86</v>
      </c>
      <c r="CV70" s="20" t="s">
        <v>86</v>
      </c>
      <c r="CW70" s="20" t="s">
        <v>86</v>
      </c>
      <c r="DD70" s="20" t="s">
        <v>86</v>
      </c>
      <c r="DE70" s="20" t="s">
        <v>86</v>
      </c>
      <c r="DF70" s="20" t="s">
        <v>86</v>
      </c>
      <c r="DG70" s="20" t="s">
        <v>86</v>
      </c>
      <c r="DH70" s="20" t="s">
        <v>86</v>
      </c>
      <c r="DI70" s="20" t="s">
        <v>86</v>
      </c>
      <c r="DJ70" s="20" t="s">
        <v>86</v>
      </c>
      <c r="DK70" s="20" t="s">
        <v>86</v>
      </c>
      <c r="DL70" s="20" t="s">
        <v>86</v>
      </c>
      <c r="DN70" s="20" t="s">
        <v>86</v>
      </c>
      <c r="DO70" s="20" t="s">
        <v>86</v>
      </c>
      <c r="DP70" s="20" t="s">
        <v>86</v>
      </c>
      <c r="DQ70" s="20" t="s">
        <v>86</v>
      </c>
      <c r="DR70" s="20" t="s">
        <v>86</v>
      </c>
      <c r="DS70" s="20" t="s">
        <v>86</v>
      </c>
      <c r="DT70" s="20" t="s">
        <v>86</v>
      </c>
      <c r="DU70" s="20" t="s">
        <v>86</v>
      </c>
      <c r="DV70" s="20" t="s">
        <v>86</v>
      </c>
      <c r="DW70" s="20" t="s">
        <v>86</v>
      </c>
      <c r="DX70" s="20" t="s">
        <v>86</v>
      </c>
      <c r="DY70" s="20" t="s">
        <v>86</v>
      </c>
      <c r="EA70" s="20" t="s">
        <v>86</v>
      </c>
      <c r="EB70" s="20" t="s">
        <v>86</v>
      </c>
      <c r="EC70" s="20" t="s">
        <v>86</v>
      </c>
      <c r="ED70" s="20" t="s">
        <v>86</v>
      </c>
      <c r="EE70" s="20" t="s">
        <v>86</v>
      </c>
      <c r="EF70" s="20" t="s">
        <v>86</v>
      </c>
      <c r="EG70" s="20" t="s">
        <v>86</v>
      </c>
      <c r="EH70" s="20" t="s">
        <v>86</v>
      </c>
      <c r="EI70" s="20" t="s">
        <v>86</v>
      </c>
      <c r="EJ70" s="20" t="s">
        <v>86</v>
      </c>
      <c r="EK70" s="20" t="s">
        <v>86</v>
      </c>
      <c r="EL70" s="20" t="s">
        <v>86</v>
      </c>
      <c r="EM70" s="20" t="s">
        <v>86</v>
      </c>
      <c r="EN70" s="20" t="s">
        <v>86</v>
      </c>
      <c r="EO70" s="20" t="s">
        <v>86</v>
      </c>
      <c r="EP70" s="20" t="s">
        <v>86</v>
      </c>
      <c r="EQ70" s="20" t="s">
        <v>86</v>
      </c>
      <c r="ES70" s="20" t="s">
        <v>86</v>
      </c>
      <c r="ET70" s="20" t="s">
        <v>86</v>
      </c>
      <c r="EU70" s="20" t="s">
        <v>86</v>
      </c>
      <c r="FA70" s="20" t="s">
        <v>86</v>
      </c>
    </row>
    <row r="71" spans="1:157" s="20" customFormat="1" ht="15" customHeight="1" outlineLevel="1" x14ac:dyDescent="0.25">
      <c r="A71" s="266">
        <v>7</v>
      </c>
      <c r="B71" s="60" t="s">
        <v>38</v>
      </c>
      <c r="C71" s="20" t="s">
        <v>86</v>
      </c>
      <c r="D71" s="20" t="s">
        <v>86</v>
      </c>
      <c r="E71" s="20" t="s">
        <v>86</v>
      </c>
      <c r="F71" s="20" t="s">
        <v>86</v>
      </c>
      <c r="H71" s="20" t="s">
        <v>86</v>
      </c>
      <c r="I71" s="20" t="s">
        <v>86</v>
      </c>
      <c r="J71" s="20" t="s">
        <v>86</v>
      </c>
      <c r="K71" s="20" t="s">
        <v>86</v>
      </c>
      <c r="L71" s="20" t="s">
        <v>86</v>
      </c>
      <c r="M71" s="20" t="s">
        <v>86</v>
      </c>
      <c r="O71" s="20" t="s">
        <v>86</v>
      </c>
      <c r="P71" s="20" t="s">
        <v>86</v>
      </c>
      <c r="Q71" s="20" t="s">
        <v>86</v>
      </c>
      <c r="R71" s="20" t="s">
        <v>86</v>
      </c>
      <c r="S71" s="20" t="s">
        <v>86</v>
      </c>
      <c r="T71" s="20" t="s">
        <v>86</v>
      </c>
      <c r="U71" s="20" t="s">
        <v>86</v>
      </c>
      <c r="V71" s="20" t="s">
        <v>86</v>
      </c>
      <c r="W71" s="20" t="s">
        <v>86</v>
      </c>
      <c r="X71" s="20" t="s">
        <v>86</v>
      </c>
      <c r="Y71" s="20" t="s">
        <v>86</v>
      </c>
      <c r="Z71" s="20" t="s">
        <v>86</v>
      </c>
      <c r="AA71" s="20" t="s">
        <v>86</v>
      </c>
      <c r="AB71" s="20" t="s">
        <v>86</v>
      </c>
      <c r="AC71" s="20" t="s">
        <v>86</v>
      </c>
      <c r="AD71" s="20" t="s">
        <v>86</v>
      </c>
      <c r="AE71" s="20" t="s">
        <v>86</v>
      </c>
      <c r="AF71" s="20" t="s">
        <v>86</v>
      </c>
      <c r="AG71" s="20" t="s">
        <v>86</v>
      </c>
      <c r="AH71" s="20" t="s">
        <v>86</v>
      </c>
      <c r="AI71" s="20" t="s">
        <v>86</v>
      </c>
      <c r="AJ71" s="20" t="s">
        <v>86</v>
      </c>
      <c r="AK71" s="20" t="s">
        <v>86</v>
      </c>
      <c r="AL71" s="20" t="s">
        <v>86</v>
      </c>
      <c r="AM71" s="20" t="s">
        <v>86</v>
      </c>
      <c r="AN71" s="20" t="s">
        <v>86</v>
      </c>
      <c r="AO71" s="20" t="s">
        <v>86</v>
      </c>
      <c r="AP71" s="20" t="s">
        <v>86</v>
      </c>
      <c r="AQ71" s="20" t="s">
        <v>86</v>
      </c>
      <c r="AR71" s="20" t="s">
        <v>86</v>
      </c>
      <c r="AS71" s="20" t="s">
        <v>86</v>
      </c>
      <c r="AT71" s="20" t="s">
        <v>86</v>
      </c>
      <c r="AU71" s="20" t="s">
        <v>86</v>
      </c>
      <c r="AV71" s="20" t="s">
        <v>86</v>
      </c>
      <c r="AW71" s="20" t="s">
        <v>86</v>
      </c>
      <c r="AX71" s="20" t="s">
        <v>86</v>
      </c>
      <c r="AZ71" s="20" t="s">
        <v>86</v>
      </c>
      <c r="BA71" s="20" t="s">
        <v>86</v>
      </c>
      <c r="BB71" s="20" t="s">
        <v>86</v>
      </c>
      <c r="BC71" s="20" t="s">
        <v>86</v>
      </c>
      <c r="BD71" s="20" t="s">
        <v>86</v>
      </c>
      <c r="BE71" s="20" t="s">
        <v>86</v>
      </c>
      <c r="BF71" s="20" t="s">
        <v>86</v>
      </c>
      <c r="BG71" s="20" t="s">
        <v>86</v>
      </c>
      <c r="BH71" s="20" t="s">
        <v>86</v>
      </c>
      <c r="BI71" s="20" t="s">
        <v>86</v>
      </c>
      <c r="BJ71" s="20" t="s">
        <v>86</v>
      </c>
      <c r="BK71" s="20" t="s">
        <v>86</v>
      </c>
      <c r="BL71" s="20" t="s">
        <v>86</v>
      </c>
      <c r="BM71" s="20" t="s">
        <v>86</v>
      </c>
      <c r="BN71" s="20" t="s">
        <v>86</v>
      </c>
      <c r="BO71" s="20" t="s">
        <v>86</v>
      </c>
      <c r="BP71" s="20" t="s">
        <v>86</v>
      </c>
      <c r="BQ71" s="20" t="s">
        <v>86</v>
      </c>
      <c r="BR71" s="20" t="s">
        <v>86</v>
      </c>
      <c r="BS71" s="20" t="s">
        <v>86</v>
      </c>
      <c r="BT71" s="20" t="s">
        <v>86</v>
      </c>
      <c r="BU71" s="20" t="s">
        <v>86</v>
      </c>
      <c r="BV71" s="20" t="s">
        <v>86</v>
      </c>
      <c r="BW71" s="20" t="s">
        <v>86</v>
      </c>
      <c r="BX71" s="20" t="s">
        <v>86</v>
      </c>
      <c r="BY71" s="20" t="s">
        <v>86</v>
      </c>
      <c r="BZ71" s="20" t="s">
        <v>86</v>
      </c>
      <c r="CA71" s="20" t="s">
        <v>86</v>
      </c>
      <c r="CB71" s="20" t="s">
        <v>86</v>
      </c>
      <c r="CC71" s="20" t="s">
        <v>86</v>
      </c>
      <c r="CD71" s="20" t="s">
        <v>86</v>
      </c>
      <c r="CE71" s="20" t="s">
        <v>86</v>
      </c>
      <c r="CF71" s="20" t="s">
        <v>86</v>
      </c>
      <c r="CH71" s="20" t="s">
        <v>86</v>
      </c>
      <c r="CI71" s="20" t="s">
        <v>86</v>
      </c>
      <c r="CJ71" s="20" t="s">
        <v>86</v>
      </c>
      <c r="CK71" s="20" t="s">
        <v>86</v>
      </c>
      <c r="CL71" s="20" t="s">
        <v>86</v>
      </c>
      <c r="CM71" s="20" t="s">
        <v>86</v>
      </c>
      <c r="CN71" s="20" t="s">
        <v>86</v>
      </c>
      <c r="CO71" s="20" t="s">
        <v>86</v>
      </c>
      <c r="CP71" s="20" t="s">
        <v>86</v>
      </c>
      <c r="CQ71" s="20" t="s">
        <v>86</v>
      </c>
      <c r="CR71" s="20" t="s">
        <v>86</v>
      </c>
      <c r="CS71" s="20" t="s">
        <v>86</v>
      </c>
      <c r="CT71" s="20" t="s">
        <v>86</v>
      </c>
      <c r="CU71" s="20" t="s">
        <v>86</v>
      </c>
      <c r="CV71" s="20" t="s">
        <v>86</v>
      </c>
      <c r="CW71" s="20" t="s">
        <v>86</v>
      </c>
      <c r="DD71" s="20" t="s">
        <v>86</v>
      </c>
      <c r="DE71" s="20" t="s">
        <v>86</v>
      </c>
      <c r="DF71" s="20" t="s">
        <v>86</v>
      </c>
      <c r="DG71" s="20" t="s">
        <v>86</v>
      </c>
      <c r="DH71" s="20" t="s">
        <v>86</v>
      </c>
      <c r="DI71" s="20" t="s">
        <v>86</v>
      </c>
      <c r="DJ71" s="20" t="s">
        <v>86</v>
      </c>
      <c r="DK71" s="20" t="s">
        <v>86</v>
      </c>
      <c r="DL71" s="20" t="s">
        <v>86</v>
      </c>
      <c r="DN71" s="20" t="s">
        <v>86</v>
      </c>
      <c r="DO71" s="20" t="s">
        <v>86</v>
      </c>
      <c r="DP71" s="20" t="s">
        <v>86</v>
      </c>
      <c r="DQ71" s="20" t="s">
        <v>86</v>
      </c>
      <c r="DR71" s="20" t="s">
        <v>86</v>
      </c>
      <c r="DS71" s="20" t="s">
        <v>86</v>
      </c>
      <c r="DT71" s="20" t="s">
        <v>86</v>
      </c>
      <c r="DU71" s="20" t="s">
        <v>86</v>
      </c>
      <c r="DV71" s="20" t="s">
        <v>86</v>
      </c>
      <c r="DW71" s="20" t="s">
        <v>86</v>
      </c>
      <c r="DX71" s="20" t="s">
        <v>86</v>
      </c>
      <c r="DY71" s="20" t="s">
        <v>86</v>
      </c>
      <c r="EA71" s="20" t="s">
        <v>86</v>
      </c>
      <c r="EB71" s="20" t="s">
        <v>86</v>
      </c>
      <c r="EC71" s="20" t="s">
        <v>86</v>
      </c>
      <c r="ED71" s="20" t="s">
        <v>86</v>
      </c>
      <c r="EE71" s="20" t="s">
        <v>86</v>
      </c>
      <c r="EF71" s="20" t="s">
        <v>86</v>
      </c>
      <c r="EG71" s="20" t="s">
        <v>86</v>
      </c>
      <c r="EH71" s="20" t="s">
        <v>86</v>
      </c>
      <c r="EI71" s="20" t="s">
        <v>86</v>
      </c>
      <c r="EJ71" s="20" t="s">
        <v>86</v>
      </c>
      <c r="EK71" s="20" t="s">
        <v>86</v>
      </c>
      <c r="EL71" s="20" t="s">
        <v>86</v>
      </c>
      <c r="EM71" s="20" t="s">
        <v>86</v>
      </c>
      <c r="EN71" s="20" t="s">
        <v>86</v>
      </c>
      <c r="EO71" s="20" t="s">
        <v>86</v>
      </c>
      <c r="EP71" s="20" t="s">
        <v>86</v>
      </c>
      <c r="EQ71" s="20" t="s">
        <v>86</v>
      </c>
      <c r="ES71" s="20" t="s">
        <v>86</v>
      </c>
      <c r="ET71" s="20" t="s">
        <v>86</v>
      </c>
      <c r="EU71" s="20" t="s">
        <v>86</v>
      </c>
      <c r="FA71" s="20" t="s">
        <v>86</v>
      </c>
    </row>
    <row r="72" spans="1:157" s="20" customFormat="1" ht="15" customHeight="1" outlineLevel="1" x14ac:dyDescent="0.25">
      <c r="A72" s="267"/>
      <c r="B72" s="60" t="s">
        <v>39</v>
      </c>
      <c r="C72" s="20" t="s">
        <v>86</v>
      </c>
      <c r="D72" s="20" t="s">
        <v>86</v>
      </c>
      <c r="E72" s="20" t="s">
        <v>86</v>
      </c>
      <c r="F72" s="20" t="s">
        <v>86</v>
      </c>
      <c r="H72" s="20" t="s">
        <v>86</v>
      </c>
      <c r="I72" s="20" t="s">
        <v>86</v>
      </c>
      <c r="J72" s="20" t="s">
        <v>86</v>
      </c>
      <c r="K72" s="20" t="s">
        <v>86</v>
      </c>
      <c r="L72" s="20" t="s">
        <v>86</v>
      </c>
      <c r="M72" s="20" t="s">
        <v>86</v>
      </c>
      <c r="O72" s="20" t="s">
        <v>86</v>
      </c>
      <c r="P72" s="20" t="s">
        <v>86</v>
      </c>
      <c r="Q72" s="20" t="s">
        <v>86</v>
      </c>
      <c r="R72" s="20" t="s">
        <v>86</v>
      </c>
      <c r="S72" s="20" t="s">
        <v>86</v>
      </c>
      <c r="T72" s="20" t="s">
        <v>86</v>
      </c>
      <c r="U72" s="20" t="s">
        <v>86</v>
      </c>
      <c r="V72" s="20" t="s">
        <v>86</v>
      </c>
      <c r="W72" s="20" t="s">
        <v>86</v>
      </c>
      <c r="X72" s="20" t="s">
        <v>86</v>
      </c>
      <c r="Y72" s="20" t="s">
        <v>86</v>
      </c>
      <c r="Z72" s="20" t="s">
        <v>86</v>
      </c>
      <c r="AA72" s="20" t="s">
        <v>86</v>
      </c>
      <c r="AB72" s="20" t="s">
        <v>86</v>
      </c>
      <c r="AC72" s="20" t="s">
        <v>86</v>
      </c>
      <c r="AD72" s="20" t="s">
        <v>86</v>
      </c>
      <c r="AE72" s="20" t="s">
        <v>86</v>
      </c>
      <c r="AF72" s="20" t="s">
        <v>86</v>
      </c>
      <c r="AG72" s="20" t="s">
        <v>86</v>
      </c>
      <c r="AH72" s="20" t="s">
        <v>86</v>
      </c>
      <c r="AI72" s="20" t="s">
        <v>86</v>
      </c>
      <c r="AJ72" s="20" t="s">
        <v>86</v>
      </c>
      <c r="AK72" s="20" t="s">
        <v>86</v>
      </c>
      <c r="AL72" s="20" t="s">
        <v>86</v>
      </c>
      <c r="AM72" s="20" t="s">
        <v>86</v>
      </c>
      <c r="AN72" s="20" t="s">
        <v>86</v>
      </c>
      <c r="AO72" s="20" t="s">
        <v>86</v>
      </c>
      <c r="AP72" s="20" t="s">
        <v>86</v>
      </c>
      <c r="AQ72" s="20" t="s">
        <v>86</v>
      </c>
      <c r="AR72" s="20" t="s">
        <v>86</v>
      </c>
      <c r="AS72" s="20" t="s">
        <v>86</v>
      </c>
      <c r="AT72" s="20" t="s">
        <v>86</v>
      </c>
      <c r="AU72" s="20" t="s">
        <v>86</v>
      </c>
      <c r="AV72" s="20" t="s">
        <v>86</v>
      </c>
      <c r="AW72" s="20" t="s">
        <v>86</v>
      </c>
      <c r="AX72" s="20" t="s">
        <v>86</v>
      </c>
      <c r="AZ72" s="20" t="s">
        <v>86</v>
      </c>
      <c r="BA72" s="20" t="s">
        <v>86</v>
      </c>
      <c r="BB72" s="20" t="s">
        <v>86</v>
      </c>
      <c r="BC72" s="20" t="s">
        <v>86</v>
      </c>
      <c r="BD72" s="20" t="s">
        <v>86</v>
      </c>
      <c r="BE72" s="20" t="s">
        <v>86</v>
      </c>
      <c r="BF72" s="20" t="s">
        <v>86</v>
      </c>
      <c r="BG72" s="20" t="s">
        <v>86</v>
      </c>
      <c r="BH72" s="20" t="s">
        <v>86</v>
      </c>
      <c r="BI72" s="20" t="s">
        <v>86</v>
      </c>
      <c r="BJ72" s="20" t="s">
        <v>86</v>
      </c>
      <c r="BK72" s="20" t="s">
        <v>86</v>
      </c>
      <c r="BL72" s="20" t="s">
        <v>86</v>
      </c>
      <c r="BM72" s="20" t="s">
        <v>86</v>
      </c>
      <c r="BN72" s="20" t="s">
        <v>86</v>
      </c>
      <c r="BO72" s="20" t="s">
        <v>86</v>
      </c>
      <c r="BP72" s="20" t="s">
        <v>86</v>
      </c>
      <c r="BQ72" s="20" t="s">
        <v>86</v>
      </c>
      <c r="BR72" s="20" t="s">
        <v>86</v>
      </c>
      <c r="BS72" s="20" t="s">
        <v>86</v>
      </c>
      <c r="BT72" s="20" t="s">
        <v>86</v>
      </c>
      <c r="BU72" s="20" t="s">
        <v>86</v>
      </c>
      <c r="BV72" s="20" t="s">
        <v>86</v>
      </c>
      <c r="BW72" s="20" t="s">
        <v>86</v>
      </c>
      <c r="BX72" s="20" t="s">
        <v>86</v>
      </c>
      <c r="BY72" s="20" t="s">
        <v>86</v>
      </c>
      <c r="BZ72" s="20" t="s">
        <v>86</v>
      </c>
      <c r="CA72" s="20" t="s">
        <v>86</v>
      </c>
      <c r="CB72" s="20" t="s">
        <v>86</v>
      </c>
      <c r="CC72" s="20" t="s">
        <v>86</v>
      </c>
      <c r="CD72" s="20" t="s">
        <v>86</v>
      </c>
      <c r="CE72" s="20" t="s">
        <v>86</v>
      </c>
      <c r="CF72" s="20" t="s">
        <v>86</v>
      </c>
      <c r="CH72" s="20" t="s">
        <v>86</v>
      </c>
      <c r="CI72" s="20" t="s">
        <v>86</v>
      </c>
      <c r="CJ72" s="20" t="s">
        <v>86</v>
      </c>
      <c r="CK72" s="20" t="s">
        <v>86</v>
      </c>
      <c r="CL72" s="20" t="s">
        <v>86</v>
      </c>
      <c r="CM72" s="20" t="s">
        <v>86</v>
      </c>
      <c r="CN72" s="20" t="s">
        <v>86</v>
      </c>
      <c r="CO72" s="20" t="s">
        <v>86</v>
      </c>
      <c r="CP72" s="20" t="s">
        <v>86</v>
      </c>
      <c r="CQ72" s="20" t="s">
        <v>86</v>
      </c>
      <c r="CR72" s="20" t="s">
        <v>86</v>
      </c>
      <c r="CS72" s="20" t="s">
        <v>86</v>
      </c>
      <c r="CT72" s="20" t="s">
        <v>86</v>
      </c>
      <c r="CU72" s="20" t="s">
        <v>86</v>
      </c>
      <c r="CV72" s="20" t="s">
        <v>86</v>
      </c>
      <c r="CW72" s="20" t="s">
        <v>86</v>
      </c>
      <c r="DD72" s="20" t="s">
        <v>86</v>
      </c>
      <c r="DE72" s="20" t="s">
        <v>86</v>
      </c>
      <c r="DF72" s="20" t="s">
        <v>86</v>
      </c>
      <c r="DG72" s="20" t="s">
        <v>86</v>
      </c>
      <c r="DH72" s="20" t="s">
        <v>86</v>
      </c>
      <c r="DI72" s="20" t="s">
        <v>86</v>
      </c>
      <c r="DJ72" s="20" t="s">
        <v>86</v>
      </c>
      <c r="DK72" s="20" t="s">
        <v>86</v>
      </c>
      <c r="DL72" s="20" t="s">
        <v>86</v>
      </c>
      <c r="DN72" s="20" t="s">
        <v>86</v>
      </c>
      <c r="DO72" s="20" t="s">
        <v>86</v>
      </c>
      <c r="DP72" s="20" t="s">
        <v>86</v>
      </c>
      <c r="DQ72" s="20" t="s">
        <v>86</v>
      </c>
      <c r="DR72" s="20" t="s">
        <v>86</v>
      </c>
      <c r="DS72" s="20" t="s">
        <v>86</v>
      </c>
      <c r="DT72" s="20" t="s">
        <v>86</v>
      </c>
      <c r="DU72" s="20" t="s">
        <v>86</v>
      </c>
      <c r="DV72" s="20" t="s">
        <v>86</v>
      </c>
      <c r="DW72" s="20" t="s">
        <v>86</v>
      </c>
      <c r="DX72" s="20" t="s">
        <v>86</v>
      </c>
      <c r="DY72" s="20" t="s">
        <v>86</v>
      </c>
      <c r="EA72" s="20" t="s">
        <v>86</v>
      </c>
      <c r="EB72" s="20" t="s">
        <v>86</v>
      </c>
      <c r="EC72" s="20" t="s">
        <v>86</v>
      </c>
      <c r="ED72" s="20" t="s">
        <v>86</v>
      </c>
      <c r="EE72" s="20" t="s">
        <v>86</v>
      </c>
      <c r="EF72" s="20" t="s">
        <v>86</v>
      </c>
      <c r="EG72" s="20" t="s">
        <v>86</v>
      </c>
      <c r="EH72" s="20" t="s">
        <v>86</v>
      </c>
      <c r="EI72" s="20" t="s">
        <v>86</v>
      </c>
      <c r="EJ72" s="20" t="s">
        <v>86</v>
      </c>
      <c r="EK72" s="20" t="s">
        <v>86</v>
      </c>
      <c r="EL72" s="20" t="s">
        <v>86</v>
      </c>
      <c r="EM72" s="20" t="s">
        <v>86</v>
      </c>
      <c r="EN72" s="20" t="s">
        <v>86</v>
      </c>
      <c r="EO72" s="20" t="s">
        <v>86</v>
      </c>
      <c r="EP72" s="20" t="s">
        <v>86</v>
      </c>
      <c r="EQ72" s="20" t="s">
        <v>86</v>
      </c>
      <c r="ES72" s="20" t="s">
        <v>86</v>
      </c>
      <c r="ET72" s="20" t="s">
        <v>86</v>
      </c>
      <c r="EU72" s="20" t="s">
        <v>86</v>
      </c>
      <c r="FA72" s="20" t="s">
        <v>86</v>
      </c>
    </row>
    <row r="73" spans="1:157" s="20" customFormat="1" ht="15" customHeight="1" outlineLevel="1" x14ac:dyDescent="0.25">
      <c r="A73" s="268"/>
      <c r="B73" s="60" t="s">
        <v>40</v>
      </c>
      <c r="C73" s="20" t="s">
        <v>86</v>
      </c>
      <c r="D73" s="20" t="s">
        <v>86</v>
      </c>
      <c r="E73" s="20" t="s">
        <v>86</v>
      </c>
      <c r="F73" s="20" t="s">
        <v>86</v>
      </c>
      <c r="H73" s="20" t="s">
        <v>86</v>
      </c>
      <c r="I73" s="20" t="s">
        <v>86</v>
      </c>
      <c r="J73" s="20" t="s">
        <v>86</v>
      </c>
      <c r="K73" s="20" t="s">
        <v>86</v>
      </c>
      <c r="L73" s="20" t="s">
        <v>86</v>
      </c>
      <c r="M73" s="20" t="s">
        <v>86</v>
      </c>
      <c r="O73" s="20" t="s">
        <v>86</v>
      </c>
      <c r="P73" s="20" t="s">
        <v>86</v>
      </c>
      <c r="Q73" s="20" t="s">
        <v>86</v>
      </c>
      <c r="R73" s="20" t="s">
        <v>86</v>
      </c>
      <c r="S73" s="20" t="s">
        <v>86</v>
      </c>
      <c r="T73" s="20" t="s">
        <v>86</v>
      </c>
      <c r="U73" s="20" t="s">
        <v>86</v>
      </c>
      <c r="V73" s="20" t="s">
        <v>86</v>
      </c>
      <c r="W73" s="20" t="s">
        <v>86</v>
      </c>
      <c r="X73" s="20" t="s">
        <v>86</v>
      </c>
      <c r="Y73" s="20" t="s">
        <v>86</v>
      </c>
      <c r="Z73" s="20" t="s">
        <v>86</v>
      </c>
      <c r="AA73" s="20" t="s">
        <v>86</v>
      </c>
      <c r="AB73" s="20" t="s">
        <v>86</v>
      </c>
      <c r="AC73" s="20" t="s">
        <v>86</v>
      </c>
      <c r="AD73" s="20" t="s">
        <v>86</v>
      </c>
      <c r="AE73" s="20" t="s">
        <v>86</v>
      </c>
      <c r="AF73" s="20" t="s">
        <v>86</v>
      </c>
      <c r="AG73" s="20" t="s">
        <v>86</v>
      </c>
      <c r="AH73" s="20" t="s">
        <v>86</v>
      </c>
      <c r="AI73" s="20" t="s">
        <v>86</v>
      </c>
      <c r="AJ73" s="20" t="s">
        <v>86</v>
      </c>
      <c r="AK73" s="20" t="s">
        <v>86</v>
      </c>
      <c r="AL73" s="20" t="s">
        <v>86</v>
      </c>
      <c r="AM73" s="20" t="s">
        <v>86</v>
      </c>
      <c r="AN73" s="20" t="s">
        <v>86</v>
      </c>
      <c r="AO73" s="20" t="s">
        <v>86</v>
      </c>
      <c r="AP73" s="20" t="s">
        <v>86</v>
      </c>
      <c r="AQ73" s="20" t="s">
        <v>86</v>
      </c>
      <c r="AR73" s="20" t="s">
        <v>86</v>
      </c>
      <c r="AS73" s="20" t="s">
        <v>86</v>
      </c>
      <c r="AT73" s="20" t="s">
        <v>86</v>
      </c>
      <c r="AU73" s="20" t="s">
        <v>86</v>
      </c>
      <c r="AV73" s="20" t="s">
        <v>86</v>
      </c>
      <c r="AW73" s="20" t="s">
        <v>86</v>
      </c>
      <c r="AX73" s="20" t="s">
        <v>86</v>
      </c>
      <c r="AZ73" s="20" t="s">
        <v>86</v>
      </c>
      <c r="BA73" s="20" t="s">
        <v>86</v>
      </c>
      <c r="BB73" s="20" t="s">
        <v>86</v>
      </c>
      <c r="BC73" s="20" t="s">
        <v>86</v>
      </c>
      <c r="BD73" s="20" t="s">
        <v>86</v>
      </c>
      <c r="BE73" s="20" t="s">
        <v>86</v>
      </c>
      <c r="BF73" s="20" t="s">
        <v>86</v>
      </c>
      <c r="BG73" s="20" t="s">
        <v>86</v>
      </c>
      <c r="BH73" s="20" t="s">
        <v>86</v>
      </c>
      <c r="BI73" s="20" t="s">
        <v>86</v>
      </c>
      <c r="BJ73" s="20" t="s">
        <v>86</v>
      </c>
      <c r="BK73" s="20" t="s">
        <v>86</v>
      </c>
      <c r="BL73" s="20" t="s">
        <v>86</v>
      </c>
      <c r="BM73" s="20" t="s">
        <v>86</v>
      </c>
      <c r="BN73" s="20" t="s">
        <v>86</v>
      </c>
      <c r="BO73" s="20" t="s">
        <v>86</v>
      </c>
      <c r="BP73" s="20" t="s">
        <v>86</v>
      </c>
      <c r="BQ73" s="20" t="s">
        <v>86</v>
      </c>
      <c r="BR73" s="20" t="s">
        <v>86</v>
      </c>
      <c r="BS73" s="20" t="s">
        <v>86</v>
      </c>
      <c r="BT73" s="20" t="s">
        <v>86</v>
      </c>
      <c r="BU73" s="20" t="s">
        <v>86</v>
      </c>
      <c r="BV73" s="20" t="s">
        <v>86</v>
      </c>
      <c r="BW73" s="20" t="s">
        <v>86</v>
      </c>
      <c r="BX73" s="20" t="s">
        <v>86</v>
      </c>
      <c r="BY73" s="20" t="s">
        <v>86</v>
      </c>
      <c r="BZ73" s="20" t="s">
        <v>86</v>
      </c>
      <c r="CA73" s="20" t="s">
        <v>86</v>
      </c>
      <c r="CB73" s="20" t="s">
        <v>86</v>
      </c>
      <c r="CC73" s="20" t="s">
        <v>86</v>
      </c>
      <c r="CD73" s="20" t="s">
        <v>86</v>
      </c>
      <c r="CE73" s="20" t="s">
        <v>86</v>
      </c>
      <c r="CF73" s="20" t="s">
        <v>86</v>
      </c>
      <c r="CH73" s="20" t="s">
        <v>86</v>
      </c>
      <c r="CI73" s="20" t="s">
        <v>86</v>
      </c>
      <c r="CJ73" s="20" t="s">
        <v>86</v>
      </c>
      <c r="CK73" s="20" t="s">
        <v>86</v>
      </c>
      <c r="CL73" s="20" t="s">
        <v>86</v>
      </c>
      <c r="CM73" s="20" t="s">
        <v>86</v>
      </c>
      <c r="CN73" s="20" t="s">
        <v>86</v>
      </c>
      <c r="CO73" s="20" t="s">
        <v>86</v>
      </c>
      <c r="CP73" s="20" t="s">
        <v>86</v>
      </c>
      <c r="CQ73" s="20" t="s">
        <v>86</v>
      </c>
      <c r="CR73" s="20" t="s">
        <v>86</v>
      </c>
      <c r="CS73" s="20" t="s">
        <v>86</v>
      </c>
      <c r="CT73" s="20" t="s">
        <v>86</v>
      </c>
      <c r="CU73" s="20" t="s">
        <v>86</v>
      </c>
      <c r="CV73" s="20" t="s">
        <v>86</v>
      </c>
      <c r="CW73" s="20" t="s">
        <v>86</v>
      </c>
      <c r="DD73" s="20" t="s">
        <v>86</v>
      </c>
      <c r="DE73" s="20" t="s">
        <v>86</v>
      </c>
      <c r="DF73" s="20" t="s">
        <v>86</v>
      </c>
      <c r="DG73" s="20" t="s">
        <v>86</v>
      </c>
      <c r="DH73" s="20" t="s">
        <v>86</v>
      </c>
      <c r="DI73" s="20" t="s">
        <v>86</v>
      </c>
      <c r="DJ73" s="20" t="s">
        <v>86</v>
      </c>
      <c r="DK73" s="20" t="s">
        <v>86</v>
      </c>
      <c r="DL73" s="20" t="s">
        <v>86</v>
      </c>
      <c r="DN73" s="20" t="s">
        <v>86</v>
      </c>
      <c r="DO73" s="20" t="s">
        <v>86</v>
      </c>
      <c r="DP73" s="20" t="s">
        <v>86</v>
      </c>
      <c r="DQ73" s="20" t="s">
        <v>86</v>
      </c>
      <c r="DR73" s="20" t="s">
        <v>86</v>
      </c>
      <c r="DS73" s="20" t="s">
        <v>86</v>
      </c>
      <c r="DT73" s="20" t="s">
        <v>86</v>
      </c>
      <c r="DU73" s="20" t="s">
        <v>86</v>
      </c>
      <c r="DV73" s="20" t="s">
        <v>86</v>
      </c>
      <c r="DW73" s="20" t="s">
        <v>86</v>
      </c>
      <c r="DX73" s="20" t="s">
        <v>86</v>
      </c>
      <c r="DY73" s="20" t="s">
        <v>86</v>
      </c>
      <c r="EA73" s="20" t="s">
        <v>86</v>
      </c>
      <c r="EB73" s="20" t="s">
        <v>86</v>
      </c>
      <c r="EC73" s="20" t="s">
        <v>86</v>
      </c>
      <c r="ED73" s="20" t="s">
        <v>86</v>
      </c>
      <c r="EE73" s="20" t="s">
        <v>86</v>
      </c>
      <c r="EF73" s="20" t="s">
        <v>86</v>
      </c>
      <c r="EG73" s="20" t="s">
        <v>86</v>
      </c>
      <c r="EH73" s="20" t="s">
        <v>86</v>
      </c>
      <c r="EI73" s="20" t="s">
        <v>86</v>
      </c>
      <c r="EJ73" s="20" t="s">
        <v>86</v>
      </c>
      <c r="EK73" s="20" t="s">
        <v>86</v>
      </c>
      <c r="EL73" s="20" t="s">
        <v>86</v>
      </c>
      <c r="EM73" s="20" t="s">
        <v>86</v>
      </c>
      <c r="EN73" s="20" t="s">
        <v>86</v>
      </c>
      <c r="EO73" s="20" t="s">
        <v>86</v>
      </c>
      <c r="EP73" s="20" t="s">
        <v>86</v>
      </c>
      <c r="EQ73" s="20" t="s">
        <v>86</v>
      </c>
      <c r="ES73" s="20" t="s">
        <v>86</v>
      </c>
      <c r="ET73" s="20" t="s">
        <v>86</v>
      </c>
      <c r="EU73" s="20" t="s">
        <v>86</v>
      </c>
      <c r="FA73" s="20" t="s">
        <v>86</v>
      </c>
    </row>
    <row r="74" spans="1:157" s="20" customFormat="1" ht="15" customHeight="1" outlineLevel="1" x14ac:dyDescent="0.25">
      <c r="A74" s="266">
        <v>8</v>
      </c>
      <c r="B74" s="60" t="s">
        <v>38</v>
      </c>
      <c r="C74" s="20" t="s">
        <v>86</v>
      </c>
      <c r="D74" s="20" t="s">
        <v>86</v>
      </c>
      <c r="E74" s="20" t="s">
        <v>86</v>
      </c>
      <c r="F74" s="20" t="s">
        <v>86</v>
      </c>
      <c r="H74" s="20" t="s">
        <v>86</v>
      </c>
      <c r="I74" s="20" t="s">
        <v>86</v>
      </c>
      <c r="J74" s="20" t="s">
        <v>86</v>
      </c>
      <c r="K74" s="20" t="s">
        <v>86</v>
      </c>
      <c r="L74" s="20" t="s">
        <v>86</v>
      </c>
      <c r="M74" s="20" t="s">
        <v>86</v>
      </c>
      <c r="O74" s="20" t="s">
        <v>86</v>
      </c>
      <c r="P74" s="20" t="s">
        <v>86</v>
      </c>
      <c r="Q74" s="20" t="s">
        <v>86</v>
      </c>
      <c r="R74" s="20" t="s">
        <v>86</v>
      </c>
      <c r="S74" s="20" t="s">
        <v>86</v>
      </c>
      <c r="T74" s="20" t="s">
        <v>86</v>
      </c>
      <c r="U74" s="20" t="s">
        <v>86</v>
      </c>
      <c r="V74" s="20" t="s">
        <v>86</v>
      </c>
      <c r="W74" s="20" t="s">
        <v>86</v>
      </c>
      <c r="X74" s="20" t="s">
        <v>86</v>
      </c>
      <c r="Y74" s="20" t="s">
        <v>86</v>
      </c>
      <c r="Z74" s="20" t="s">
        <v>86</v>
      </c>
      <c r="AA74" s="20" t="s">
        <v>86</v>
      </c>
      <c r="AB74" s="20" t="s">
        <v>86</v>
      </c>
      <c r="AC74" s="20" t="s">
        <v>86</v>
      </c>
      <c r="AD74" s="20" t="s">
        <v>86</v>
      </c>
      <c r="AE74" s="20" t="s">
        <v>86</v>
      </c>
      <c r="AF74" s="20" t="s">
        <v>86</v>
      </c>
      <c r="AG74" s="20" t="s">
        <v>86</v>
      </c>
      <c r="AH74" s="20" t="s">
        <v>86</v>
      </c>
      <c r="AI74" s="20" t="s">
        <v>86</v>
      </c>
      <c r="AJ74" s="20" t="s">
        <v>86</v>
      </c>
      <c r="AK74" s="20" t="s">
        <v>86</v>
      </c>
      <c r="AL74" s="20" t="s">
        <v>86</v>
      </c>
      <c r="AM74" s="20" t="s">
        <v>86</v>
      </c>
      <c r="AN74" s="20" t="s">
        <v>86</v>
      </c>
      <c r="AO74" s="20" t="s">
        <v>86</v>
      </c>
      <c r="AP74" s="20" t="s">
        <v>86</v>
      </c>
      <c r="AQ74" s="20" t="s">
        <v>86</v>
      </c>
      <c r="AR74" s="20" t="s">
        <v>86</v>
      </c>
      <c r="AS74" s="20" t="s">
        <v>86</v>
      </c>
      <c r="AT74" s="20" t="s">
        <v>86</v>
      </c>
      <c r="AU74" s="20" t="s">
        <v>86</v>
      </c>
      <c r="AV74" s="20" t="s">
        <v>86</v>
      </c>
      <c r="AW74" s="20" t="s">
        <v>86</v>
      </c>
      <c r="AX74" s="20" t="s">
        <v>86</v>
      </c>
      <c r="AZ74" s="20" t="s">
        <v>86</v>
      </c>
      <c r="BA74" s="20" t="s">
        <v>86</v>
      </c>
      <c r="BB74" s="20" t="s">
        <v>86</v>
      </c>
      <c r="BC74" s="20" t="s">
        <v>86</v>
      </c>
      <c r="BD74" s="20" t="s">
        <v>86</v>
      </c>
      <c r="BE74" s="20" t="s">
        <v>86</v>
      </c>
      <c r="BF74" s="20" t="s">
        <v>86</v>
      </c>
      <c r="BG74" s="20" t="s">
        <v>86</v>
      </c>
      <c r="BH74" s="20" t="s">
        <v>86</v>
      </c>
      <c r="BI74" s="20" t="s">
        <v>86</v>
      </c>
      <c r="BJ74" s="20" t="s">
        <v>86</v>
      </c>
      <c r="BK74" s="20" t="s">
        <v>86</v>
      </c>
      <c r="BL74" s="20" t="s">
        <v>86</v>
      </c>
      <c r="BM74" s="20" t="s">
        <v>86</v>
      </c>
      <c r="BN74" s="20" t="s">
        <v>86</v>
      </c>
      <c r="BO74" s="20" t="s">
        <v>86</v>
      </c>
      <c r="BP74" s="20" t="s">
        <v>86</v>
      </c>
      <c r="BQ74" s="20" t="s">
        <v>86</v>
      </c>
      <c r="BR74" s="20" t="s">
        <v>86</v>
      </c>
      <c r="BS74" s="20" t="s">
        <v>86</v>
      </c>
      <c r="BT74" s="20" t="s">
        <v>86</v>
      </c>
      <c r="BU74" s="20" t="s">
        <v>86</v>
      </c>
      <c r="BV74" s="20" t="s">
        <v>86</v>
      </c>
      <c r="BW74" s="20" t="s">
        <v>86</v>
      </c>
      <c r="BX74" s="20" t="s">
        <v>86</v>
      </c>
      <c r="BY74" s="20" t="s">
        <v>86</v>
      </c>
      <c r="BZ74" s="20" t="s">
        <v>86</v>
      </c>
      <c r="CA74" s="20" t="s">
        <v>86</v>
      </c>
      <c r="CB74" s="20" t="s">
        <v>86</v>
      </c>
      <c r="CC74" s="20" t="s">
        <v>86</v>
      </c>
      <c r="CD74" s="20" t="s">
        <v>86</v>
      </c>
      <c r="CE74" s="20" t="s">
        <v>86</v>
      </c>
      <c r="CF74" s="20" t="s">
        <v>86</v>
      </c>
      <c r="CH74" s="20" t="s">
        <v>86</v>
      </c>
      <c r="CI74" s="20" t="s">
        <v>86</v>
      </c>
      <c r="CJ74" s="20" t="s">
        <v>86</v>
      </c>
      <c r="CK74" s="20" t="s">
        <v>86</v>
      </c>
      <c r="CL74" s="20" t="s">
        <v>86</v>
      </c>
      <c r="CM74" s="20" t="s">
        <v>86</v>
      </c>
      <c r="CN74" s="20" t="s">
        <v>86</v>
      </c>
      <c r="CO74" s="20" t="s">
        <v>86</v>
      </c>
      <c r="CP74" s="20" t="s">
        <v>86</v>
      </c>
      <c r="CQ74" s="20" t="s">
        <v>86</v>
      </c>
      <c r="CR74" s="20" t="s">
        <v>86</v>
      </c>
      <c r="CS74" s="20" t="s">
        <v>86</v>
      </c>
      <c r="CT74" s="20" t="s">
        <v>86</v>
      </c>
      <c r="CU74" s="20" t="s">
        <v>86</v>
      </c>
      <c r="CV74" s="20" t="s">
        <v>86</v>
      </c>
      <c r="CW74" s="20" t="s">
        <v>86</v>
      </c>
      <c r="DD74" s="20" t="s">
        <v>86</v>
      </c>
      <c r="DE74" s="20" t="s">
        <v>86</v>
      </c>
      <c r="DF74" s="20" t="s">
        <v>86</v>
      </c>
      <c r="DG74" s="20" t="s">
        <v>86</v>
      </c>
      <c r="DH74" s="20" t="s">
        <v>86</v>
      </c>
      <c r="DI74" s="20" t="s">
        <v>86</v>
      </c>
      <c r="DJ74" s="20" t="s">
        <v>86</v>
      </c>
      <c r="DK74" s="20" t="s">
        <v>86</v>
      </c>
      <c r="DL74" s="20" t="s">
        <v>86</v>
      </c>
      <c r="DN74" s="20" t="s">
        <v>86</v>
      </c>
      <c r="DO74" s="20" t="s">
        <v>86</v>
      </c>
      <c r="DP74" s="20" t="s">
        <v>86</v>
      </c>
      <c r="DQ74" s="20" t="s">
        <v>86</v>
      </c>
      <c r="DR74" s="20" t="s">
        <v>86</v>
      </c>
      <c r="DS74" s="20" t="s">
        <v>86</v>
      </c>
      <c r="DT74" s="20" t="s">
        <v>86</v>
      </c>
      <c r="DU74" s="20" t="s">
        <v>86</v>
      </c>
      <c r="DV74" s="20" t="s">
        <v>86</v>
      </c>
      <c r="DW74" s="20" t="s">
        <v>86</v>
      </c>
      <c r="DX74" s="20" t="s">
        <v>86</v>
      </c>
      <c r="DY74" s="20" t="s">
        <v>86</v>
      </c>
      <c r="EA74" s="20" t="s">
        <v>86</v>
      </c>
      <c r="EB74" s="20" t="s">
        <v>86</v>
      </c>
      <c r="EC74" s="20" t="s">
        <v>86</v>
      </c>
      <c r="ED74" s="20" t="s">
        <v>86</v>
      </c>
      <c r="EE74" s="20" t="s">
        <v>86</v>
      </c>
      <c r="EF74" s="20" t="s">
        <v>86</v>
      </c>
      <c r="EG74" s="20" t="s">
        <v>86</v>
      </c>
      <c r="EH74" s="20" t="s">
        <v>86</v>
      </c>
      <c r="EI74" s="20" t="s">
        <v>86</v>
      </c>
      <c r="EJ74" s="20" t="s">
        <v>86</v>
      </c>
      <c r="EK74" s="20" t="s">
        <v>86</v>
      </c>
      <c r="EL74" s="20" t="s">
        <v>86</v>
      </c>
      <c r="EM74" s="20" t="s">
        <v>86</v>
      </c>
      <c r="EN74" s="20" t="s">
        <v>86</v>
      </c>
      <c r="EO74" s="20" t="s">
        <v>86</v>
      </c>
      <c r="EP74" s="20" t="s">
        <v>86</v>
      </c>
      <c r="EQ74" s="20" t="s">
        <v>86</v>
      </c>
      <c r="ES74" s="20" t="s">
        <v>86</v>
      </c>
      <c r="ET74" s="20" t="s">
        <v>86</v>
      </c>
      <c r="EU74" s="20" t="s">
        <v>86</v>
      </c>
      <c r="FA74" s="20" t="s">
        <v>86</v>
      </c>
    </row>
    <row r="75" spans="1:157" s="20" customFormat="1" ht="15" customHeight="1" outlineLevel="1" x14ac:dyDescent="0.25">
      <c r="A75" s="267"/>
      <c r="B75" s="60" t="s">
        <v>39</v>
      </c>
      <c r="C75" s="20" t="s">
        <v>86</v>
      </c>
      <c r="D75" s="20" t="s">
        <v>86</v>
      </c>
      <c r="E75" s="20" t="s">
        <v>86</v>
      </c>
      <c r="F75" s="20" t="s">
        <v>86</v>
      </c>
      <c r="H75" s="20" t="s">
        <v>86</v>
      </c>
      <c r="I75" s="20" t="s">
        <v>86</v>
      </c>
      <c r="J75" s="20" t="s">
        <v>86</v>
      </c>
      <c r="K75" s="20" t="s">
        <v>86</v>
      </c>
      <c r="L75" s="20" t="s">
        <v>86</v>
      </c>
      <c r="M75" s="20" t="s">
        <v>86</v>
      </c>
      <c r="O75" s="20" t="s">
        <v>86</v>
      </c>
      <c r="P75" s="20" t="s">
        <v>86</v>
      </c>
      <c r="Q75" s="20" t="s">
        <v>86</v>
      </c>
      <c r="R75" s="20" t="s">
        <v>86</v>
      </c>
      <c r="S75" s="20" t="s">
        <v>86</v>
      </c>
      <c r="T75" s="20" t="s">
        <v>86</v>
      </c>
      <c r="U75" s="20" t="s">
        <v>86</v>
      </c>
      <c r="V75" s="20" t="s">
        <v>86</v>
      </c>
      <c r="W75" s="20" t="s">
        <v>86</v>
      </c>
      <c r="X75" s="20" t="s">
        <v>86</v>
      </c>
      <c r="Y75" s="20" t="s">
        <v>86</v>
      </c>
      <c r="Z75" s="20" t="s">
        <v>86</v>
      </c>
      <c r="AA75" s="20" t="s">
        <v>86</v>
      </c>
      <c r="AB75" s="20" t="s">
        <v>86</v>
      </c>
      <c r="AC75" s="20" t="s">
        <v>86</v>
      </c>
      <c r="AD75" s="20" t="s">
        <v>86</v>
      </c>
      <c r="AE75" s="20" t="s">
        <v>86</v>
      </c>
      <c r="AF75" s="20" t="s">
        <v>86</v>
      </c>
      <c r="AG75" s="20" t="s">
        <v>86</v>
      </c>
      <c r="AH75" s="20" t="s">
        <v>86</v>
      </c>
      <c r="AI75" s="20" t="s">
        <v>86</v>
      </c>
      <c r="AJ75" s="20" t="s">
        <v>86</v>
      </c>
      <c r="AK75" s="20" t="s">
        <v>86</v>
      </c>
      <c r="AL75" s="20" t="s">
        <v>86</v>
      </c>
      <c r="AM75" s="20" t="s">
        <v>86</v>
      </c>
      <c r="AN75" s="20" t="s">
        <v>86</v>
      </c>
      <c r="AO75" s="20" t="s">
        <v>86</v>
      </c>
      <c r="AP75" s="20" t="s">
        <v>86</v>
      </c>
      <c r="AQ75" s="20" t="s">
        <v>86</v>
      </c>
      <c r="AR75" s="20" t="s">
        <v>86</v>
      </c>
      <c r="AS75" s="20" t="s">
        <v>86</v>
      </c>
      <c r="AT75" s="20" t="s">
        <v>86</v>
      </c>
      <c r="AU75" s="20" t="s">
        <v>86</v>
      </c>
      <c r="AV75" s="20" t="s">
        <v>86</v>
      </c>
      <c r="AW75" s="20" t="s">
        <v>86</v>
      </c>
      <c r="AX75" s="20" t="s">
        <v>86</v>
      </c>
      <c r="AZ75" s="20" t="s">
        <v>86</v>
      </c>
      <c r="BA75" s="20" t="s">
        <v>86</v>
      </c>
      <c r="BB75" s="20" t="s">
        <v>86</v>
      </c>
      <c r="BC75" s="20" t="s">
        <v>86</v>
      </c>
      <c r="BD75" s="20" t="s">
        <v>86</v>
      </c>
      <c r="BE75" s="20" t="s">
        <v>86</v>
      </c>
      <c r="BF75" s="20" t="s">
        <v>86</v>
      </c>
      <c r="BG75" s="20" t="s">
        <v>86</v>
      </c>
      <c r="BH75" s="20" t="s">
        <v>86</v>
      </c>
      <c r="BI75" s="20" t="s">
        <v>86</v>
      </c>
      <c r="BJ75" s="20" t="s">
        <v>86</v>
      </c>
      <c r="BK75" s="20" t="s">
        <v>86</v>
      </c>
      <c r="BL75" s="20" t="s">
        <v>86</v>
      </c>
      <c r="BM75" s="20" t="s">
        <v>86</v>
      </c>
      <c r="BN75" s="20" t="s">
        <v>86</v>
      </c>
      <c r="BO75" s="20" t="s">
        <v>86</v>
      </c>
      <c r="BP75" s="20" t="s">
        <v>86</v>
      </c>
      <c r="BQ75" s="20" t="s">
        <v>86</v>
      </c>
      <c r="BR75" s="20" t="s">
        <v>86</v>
      </c>
      <c r="BS75" s="20" t="s">
        <v>86</v>
      </c>
      <c r="BT75" s="20" t="s">
        <v>86</v>
      </c>
      <c r="BU75" s="20" t="s">
        <v>86</v>
      </c>
      <c r="BV75" s="20" t="s">
        <v>86</v>
      </c>
      <c r="BW75" s="20" t="s">
        <v>86</v>
      </c>
      <c r="BX75" s="20" t="s">
        <v>86</v>
      </c>
      <c r="BY75" s="20" t="s">
        <v>86</v>
      </c>
      <c r="BZ75" s="20" t="s">
        <v>86</v>
      </c>
      <c r="CA75" s="20" t="s">
        <v>86</v>
      </c>
      <c r="CB75" s="20" t="s">
        <v>86</v>
      </c>
      <c r="CC75" s="20" t="s">
        <v>86</v>
      </c>
      <c r="CD75" s="20" t="s">
        <v>86</v>
      </c>
      <c r="CE75" s="20" t="s">
        <v>86</v>
      </c>
      <c r="CF75" s="20" t="s">
        <v>86</v>
      </c>
      <c r="CH75" s="20" t="s">
        <v>86</v>
      </c>
      <c r="CI75" s="20" t="s">
        <v>86</v>
      </c>
      <c r="CJ75" s="20" t="s">
        <v>86</v>
      </c>
      <c r="CK75" s="20" t="s">
        <v>86</v>
      </c>
      <c r="CL75" s="20" t="s">
        <v>86</v>
      </c>
      <c r="CM75" s="20" t="s">
        <v>86</v>
      </c>
      <c r="CN75" s="20" t="s">
        <v>86</v>
      </c>
      <c r="CO75" s="20" t="s">
        <v>86</v>
      </c>
      <c r="CP75" s="20" t="s">
        <v>86</v>
      </c>
      <c r="CQ75" s="20" t="s">
        <v>86</v>
      </c>
      <c r="CR75" s="20" t="s">
        <v>86</v>
      </c>
      <c r="CS75" s="20" t="s">
        <v>86</v>
      </c>
      <c r="CT75" s="20" t="s">
        <v>86</v>
      </c>
      <c r="CU75" s="20" t="s">
        <v>86</v>
      </c>
      <c r="CV75" s="20" t="s">
        <v>86</v>
      </c>
      <c r="CW75" s="20" t="s">
        <v>86</v>
      </c>
      <c r="DD75" s="20" t="s">
        <v>86</v>
      </c>
      <c r="DE75" s="20" t="s">
        <v>86</v>
      </c>
      <c r="DF75" s="20" t="s">
        <v>86</v>
      </c>
      <c r="DG75" s="20" t="s">
        <v>86</v>
      </c>
      <c r="DH75" s="20" t="s">
        <v>86</v>
      </c>
      <c r="DI75" s="20" t="s">
        <v>86</v>
      </c>
      <c r="DJ75" s="20" t="s">
        <v>86</v>
      </c>
      <c r="DK75" s="20" t="s">
        <v>86</v>
      </c>
      <c r="DL75" s="20" t="s">
        <v>86</v>
      </c>
      <c r="DN75" s="20" t="s">
        <v>86</v>
      </c>
      <c r="DO75" s="20" t="s">
        <v>86</v>
      </c>
      <c r="DP75" s="20" t="s">
        <v>86</v>
      </c>
      <c r="DQ75" s="20" t="s">
        <v>86</v>
      </c>
      <c r="DR75" s="20" t="s">
        <v>86</v>
      </c>
      <c r="DS75" s="20" t="s">
        <v>86</v>
      </c>
      <c r="DT75" s="20" t="s">
        <v>86</v>
      </c>
      <c r="DU75" s="20" t="s">
        <v>86</v>
      </c>
      <c r="DV75" s="20" t="s">
        <v>86</v>
      </c>
      <c r="DW75" s="20" t="s">
        <v>86</v>
      </c>
      <c r="DX75" s="20" t="s">
        <v>86</v>
      </c>
      <c r="DY75" s="20" t="s">
        <v>86</v>
      </c>
      <c r="EA75" s="20" t="s">
        <v>86</v>
      </c>
      <c r="EB75" s="20" t="s">
        <v>86</v>
      </c>
      <c r="EC75" s="20" t="s">
        <v>86</v>
      </c>
      <c r="ED75" s="20" t="s">
        <v>86</v>
      </c>
      <c r="EE75" s="20" t="s">
        <v>86</v>
      </c>
      <c r="EF75" s="20" t="s">
        <v>86</v>
      </c>
      <c r="EG75" s="20" t="s">
        <v>86</v>
      </c>
      <c r="EH75" s="20" t="s">
        <v>86</v>
      </c>
      <c r="EI75" s="20" t="s">
        <v>86</v>
      </c>
      <c r="EJ75" s="20" t="s">
        <v>86</v>
      </c>
      <c r="EK75" s="20" t="s">
        <v>86</v>
      </c>
      <c r="EL75" s="20" t="s">
        <v>86</v>
      </c>
      <c r="EM75" s="20" t="s">
        <v>86</v>
      </c>
      <c r="EN75" s="20" t="s">
        <v>86</v>
      </c>
      <c r="EO75" s="20" t="s">
        <v>86</v>
      </c>
      <c r="EP75" s="20" t="s">
        <v>86</v>
      </c>
      <c r="EQ75" s="20" t="s">
        <v>86</v>
      </c>
      <c r="ES75" s="20" t="s">
        <v>86</v>
      </c>
      <c r="ET75" s="20" t="s">
        <v>86</v>
      </c>
      <c r="EU75" s="20" t="s">
        <v>86</v>
      </c>
      <c r="FA75" s="20" t="s">
        <v>86</v>
      </c>
    </row>
    <row r="76" spans="1:157" s="20" customFormat="1" ht="15" customHeight="1" outlineLevel="1" x14ac:dyDescent="0.25">
      <c r="A76" s="268"/>
      <c r="B76" s="60" t="s">
        <v>40</v>
      </c>
      <c r="C76" s="20" t="s">
        <v>86</v>
      </c>
      <c r="D76" s="20" t="s">
        <v>86</v>
      </c>
      <c r="E76" s="20" t="s">
        <v>86</v>
      </c>
      <c r="F76" s="20" t="s">
        <v>86</v>
      </c>
      <c r="H76" s="20" t="s">
        <v>86</v>
      </c>
      <c r="I76" s="20" t="s">
        <v>86</v>
      </c>
      <c r="J76" s="20" t="s">
        <v>86</v>
      </c>
      <c r="K76" s="20" t="s">
        <v>86</v>
      </c>
      <c r="L76" s="20" t="s">
        <v>86</v>
      </c>
      <c r="M76" s="20" t="s">
        <v>86</v>
      </c>
      <c r="O76" s="20" t="s">
        <v>86</v>
      </c>
      <c r="P76" s="20" t="s">
        <v>86</v>
      </c>
      <c r="Q76" s="20" t="s">
        <v>86</v>
      </c>
      <c r="R76" s="20" t="s">
        <v>86</v>
      </c>
      <c r="S76" s="20" t="s">
        <v>86</v>
      </c>
      <c r="T76" s="20" t="s">
        <v>86</v>
      </c>
      <c r="U76" s="20" t="s">
        <v>86</v>
      </c>
      <c r="V76" s="20" t="s">
        <v>86</v>
      </c>
      <c r="W76" s="20" t="s">
        <v>86</v>
      </c>
      <c r="X76" s="20" t="s">
        <v>86</v>
      </c>
      <c r="Y76" s="20" t="s">
        <v>86</v>
      </c>
      <c r="Z76" s="20" t="s">
        <v>86</v>
      </c>
      <c r="AA76" s="20" t="s">
        <v>86</v>
      </c>
      <c r="AB76" s="20" t="s">
        <v>86</v>
      </c>
      <c r="AC76" s="20" t="s">
        <v>86</v>
      </c>
      <c r="AD76" s="20" t="s">
        <v>86</v>
      </c>
      <c r="AE76" s="20" t="s">
        <v>86</v>
      </c>
      <c r="AF76" s="20" t="s">
        <v>86</v>
      </c>
      <c r="AG76" s="20" t="s">
        <v>86</v>
      </c>
      <c r="AH76" s="20" t="s">
        <v>86</v>
      </c>
      <c r="AI76" s="20" t="s">
        <v>86</v>
      </c>
      <c r="AJ76" s="20" t="s">
        <v>86</v>
      </c>
      <c r="AK76" s="20" t="s">
        <v>86</v>
      </c>
      <c r="AL76" s="20" t="s">
        <v>86</v>
      </c>
      <c r="AM76" s="20" t="s">
        <v>86</v>
      </c>
      <c r="AN76" s="20" t="s">
        <v>86</v>
      </c>
      <c r="AO76" s="20" t="s">
        <v>86</v>
      </c>
      <c r="AP76" s="20" t="s">
        <v>86</v>
      </c>
      <c r="AQ76" s="20" t="s">
        <v>86</v>
      </c>
      <c r="AR76" s="20" t="s">
        <v>86</v>
      </c>
      <c r="AS76" s="20" t="s">
        <v>86</v>
      </c>
      <c r="AT76" s="20" t="s">
        <v>86</v>
      </c>
      <c r="AU76" s="20" t="s">
        <v>86</v>
      </c>
      <c r="AV76" s="20" t="s">
        <v>86</v>
      </c>
      <c r="AW76" s="20" t="s">
        <v>86</v>
      </c>
      <c r="AX76" s="20" t="s">
        <v>86</v>
      </c>
      <c r="AZ76" s="20" t="s">
        <v>86</v>
      </c>
      <c r="BA76" s="20" t="s">
        <v>86</v>
      </c>
      <c r="BB76" s="20" t="s">
        <v>86</v>
      </c>
      <c r="BC76" s="20" t="s">
        <v>86</v>
      </c>
      <c r="BD76" s="20" t="s">
        <v>86</v>
      </c>
      <c r="BE76" s="20" t="s">
        <v>86</v>
      </c>
      <c r="BF76" s="20" t="s">
        <v>86</v>
      </c>
      <c r="BG76" s="20" t="s">
        <v>86</v>
      </c>
      <c r="BH76" s="20" t="s">
        <v>86</v>
      </c>
      <c r="BI76" s="20" t="s">
        <v>86</v>
      </c>
      <c r="BJ76" s="20" t="s">
        <v>86</v>
      </c>
      <c r="BK76" s="20" t="s">
        <v>86</v>
      </c>
      <c r="BL76" s="20" t="s">
        <v>86</v>
      </c>
      <c r="BM76" s="20" t="s">
        <v>86</v>
      </c>
      <c r="BN76" s="20" t="s">
        <v>86</v>
      </c>
      <c r="BO76" s="20" t="s">
        <v>86</v>
      </c>
      <c r="BP76" s="20" t="s">
        <v>86</v>
      </c>
      <c r="BQ76" s="20" t="s">
        <v>86</v>
      </c>
      <c r="BR76" s="20" t="s">
        <v>86</v>
      </c>
      <c r="BS76" s="20" t="s">
        <v>86</v>
      </c>
      <c r="BT76" s="20" t="s">
        <v>86</v>
      </c>
      <c r="BU76" s="20" t="s">
        <v>86</v>
      </c>
      <c r="BV76" s="20" t="s">
        <v>86</v>
      </c>
      <c r="BW76" s="20" t="s">
        <v>86</v>
      </c>
      <c r="BX76" s="20" t="s">
        <v>86</v>
      </c>
      <c r="BY76" s="20" t="s">
        <v>86</v>
      </c>
      <c r="BZ76" s="20" t="s">
        <v>86</v>
      </c>
      <c r="CA76" s="20" t="s">
        <v>86</v>
      </c>
      <c r="CB76" s="20" t="s">
        <v>86</v>
      </c>
      <c r="CC76" s="20" t="s">
        <v>86</v>
      </c>
      <c r="CD76" s="20" t="s">
        <v>86</v>
      </c>
      <c r="CE76" s="20" t="s">
        <v>86</v>
      </c>
      <c r="CF76" s="20" t="s">
        <v>86</v>
      </c>
      <c r="CH76" s="20" t="s">
        <v>86</v>
      </c>
      <c r="CI76" s="20" t="s">
        <v>86</v>
      </c>
      <c r="CJ76" s="20" t="s">
        <v>86</v>
      </c>
      <c r="CK76" s="20" t="s">
        <v>86</v>
      </c>
      <c r="CL76" s="20" t="s">
        <v>86</v>
      </c>
      <c r="CM76" s="20" t="s">
        <v>86</v>
      </c>
      <c r="CN76" s="20" t="s">
        <v>86</v>
      </c>
      <c r="CO76" s="20" t="s">
        <v>86</v>
      </c>
      <c r="CP76" s="20" t="s">
        <v>86</v>
      </c>
      <c r="CQ76" s="20" t="s">
        <v>86</v>
      </c>
      <c r="CR76" s="20" t="s">
        <v>86</v>
      </c>
      <c r="CS76" s="20" t="s">
        <v>86</v>
      </c>
      <c r="CT76" s="20" t="s">
        <v>86</v>
      </c>
      <c r="CU76" s="20" t="s">
        <v>86</v>
      </c>
      <c r="CV76" s="20" t="s">
        <v>86</v>
      </c>
      <c r="CW76" s="20" t="s">
        <v>86</v>
      </c>
      <c r="DD76" s="20" t="s">
        <v>86</v>
      </c>
      <c r="DE76" s="20" t="s">
        <v>86</v>
      </c>
      <c r="DF76" s="20" t="s">
        <v>86</v>
      </c>
      <c r="DG76" s="20" t="s">
        <v>86</v>
      </c>
      <c r="DH76" s="20" t="s">
        <v>86</v>
      </c>
      <c r="DI76" s="20" t="s">
        <v>86</v>
      </c>
      <c r="DJ76" s="20" t="s">
        <v>86</v>
      </c>
      <c r="DK76" s="20" t="s">
        <v>86</v>
      </c>
      <c r="DL76" s="20" t="s">
        <v>86</v>
      </c>
      <c r="DN76" s="20" t="s">
        <v>86</v>
      </c>
      <c r="DO76" s="20" t="s">
        <v>86</v>
      </c>
      <c r="DP76" s="20" t="s">
        <v>86</v>
      </c>
      <c r="DQ76" s="20" t="s">
        <v>86</v>
      </c>
      <c r="DR76" s="20" t="s">
        <v>86</v>
      </c>
      <c r="DS76" s="20" t="s">
        <v>86</v>
      </c>
      <c r="DT76" s="20" t="s">
        <v>86</v>
      </c>
      <c r="DU76" s="20" t="s">
        <v>86</v>
      </c>
      <c r="DV76" s="20" t="s">
        <v>86</v>
      </c>
      <c r="DW76" s="20" t="s">
        <v>86</v>
      </c>
      <c r="DX76" s="20" t="s">
        <v>86</v>
      </c>
      <c r="DY76" s="20" t="s">
        <v>86</v>
      </c>
      <c r="EA76" s="20" t="s">
        <v>86</v>
      </c>
      <c r="EB76" s="20" t="s">
        <v>86</v>
      </c>
      <c r="EC76" s="20" t="s">
        <v>86</v>
      </c>
      <c r="ED76" s="20" t="s">
        <v>86</v>
      </c>
      <c r="EE76" s="20" t="s">
        <v>86</v>
      </c>
      <c r="EF76" s="20" t="s">
        <v>86</v>
      </c>
      <c r="EG76" s="20" t="s">
        <v>86</v>
      </c>
      <c r="EH76" s="20" t="s">
        <v>86</v>
      </c>
      <c r="EI76" s="20" t="s">
        <v>86</v>
      </c>
      <c r="EJ76" s="20" t="s">
        <v>86</v>
      </c>
      <c r="EK76" s="20" t="s">
        <v>86</v>
      </c>
      <c r="EL76" s="20" t="s">
        <v>86</v>
      </c>
      <c r="EM76" s="20" t="s">
        <v>86</v>
      </c>
      <c r="EN76" s="20" t="s">
        <v>86</v>
      </c>
      <c r="EO76" s="20" t="s">
        <v>86</v>
      </c>
      <c r="EP76" s="20" t="s">
        <v>86</v>
      </c>
      <c r="EQ76" s="20" t="s">
        <v>86</v>
      </c>
      <c r="ES76" s="20" t="s">
        <v>86</v>
      </c>
      <c r="ET76" s="20" t="s">
        <v>86</v>
      </c>
      <c r="EU76" s="20" t="s">
        <v>86</v>
      </c>
      <c r="FA76" s="20" t="s">
        <v>86</v>
      </c>
    </row>
    <row r="77" spans="1:157" s="20" customFormat="1" ht="15" customHeight="1" outlineLevel="1" x14ac:dyDescent="0.25">
      <c r="A77" s="266">
        <v>9</v>
      </c>
      <c r="B77" s="60" t="s">
        <v>38</v>
      </c>
      <c r="C77" s="20" t="s">
        <v>86</v>
      </c>
      <c r="D77" s="20" t="s">
        <v>86</v>
      </c>
      <c r="E77" s="20" t="s">
        <v>86</v>
      </c>
      <c r="F77" s="20" t="s">
        <v>86</v>
      </c>
      <c r="H77" s="20" t="s">
        <v>86</v>
      </c>
      <c r="I77" s="20" t="s">
        <v>86</v>
      </c>
      <c r="J77" s="20" t="s">
        <v>86</v>
      </c>
      <c r="K77" s="20" t="s">
        <v>86</v>
      </c>
      <c r="L77" s="20" t="s">
        <v>86</v>
      </c>
      <c r="M77" s="20" t="s">
        <v>86</v>
      </c>
      <c r="O77" s="20" t="s">
        <v>86</v>
      </c>
      <c r="P77" s="20" t="s">
        <v>86</v>
      </c>
      <c r="Q77" s="20" t="s">
        <v>86</v>
      </c>
      <c r="R77" s="20" t="s">
        <v>86</v>
      </c>
      <c r="S77" s="20" t="s">
        <v>86</v>
      </c>
      <c r="T77" s="20" t="s">
        <v>86</v>
      </c>
      <c r="U77" s="20" t="s">
        <v>86</v>
      </c>
      <c r="V77" s="20" t="s">
        <v>86</v>
      </c>
      <c r="W77" s="20" t="s">
        <v>86</v>
      </c>
      <c r="X77" s="20" t="s">
        <v>86</v>
      </c>
      <c r="Y77" s="20" t="s">
        <v>86</v>
      </c>
      <c r="Z77" s="20" t="s">
        <v>86</v>
      </c>
      <c r="AA77" s="20" t="s">
        <v>86</v>
      </c>
      <c r="AB77" s="20" t="s">
        <v>86</v>
      </c>
      <c r="AC77" s="20" t="s">
        <v>86</v>
      </c>
      <c r="AD77" s="20" t="s">
        <v>86</v>
      </c>
      <c r="AE77" s="20" t="s">
        <v>86</v>
      </c>
      <c r="AF77" s="20" t="s">
        <v>86</v>
      </c>
      <c r="AG77" s="20" t="s">
        <v>86</v>
      </c>
      <c r="AH77" s="20" t="s">
        <v>86</v>
      </c>
      <c r="AI77" s="20" t="s">
        <v>86</v>
      </c>
      <c r="AJ77" s="20" t="s">
        <v>86</v>
      </c>
      <c r="AK77" s="20" t="s">
        <v>86</v>
      </c>
      <c r="AL77" s="20" t="s">
        <v>86</v>
      </c>
      <c r="AM77" s="20" t="s">
        <v>86</v>
      </c>
      <c r="AN77" s="20" t="s">
        <v>86</v>
      </c>
      <c r="AO77" s="20" t="s">
        <v>86</v>
      </c>
      <c r="AP77" s="20" t="s">
        <v>86</v>
      </c>
      <c r="AQ77" s="20" t="s">
        <v>86</v>
      </c>
      <c r="AR77" s="20" t="s">
        <v>86</v>
      </c>
      <c r="AS77" s="20" t="s">
        <v>86</v>
      </c>
      <c r="AT77" s="20" t="s">
        <v>86</v>
      </c>
      <c r="AU77" s="20" t="s">
        <v>86</v>
      </c>
      <c r="AV77" s="20" t="s">
        <v>86</v>
      </c>
      <c r="AW77" s="20" t="s">
        <v>86</v>
      </c>
      <c r="AX77" s="20" t="s">
        <v>86</v>
      </c>
      <c r="AZ77" s="20" t="s">
        <v>86</v>
      </c>
      <c r="BA77" s="20" t="s">
        <v>86</v>
      </c>
      <c r="BB77" s="20" t="s">
        <v>86</v>
      </c>
      <c r="BC77" s="20" t="s">
        <v>86</v>
      </c>
      <c r="BD77" s="20" t="s">
        <v>86</v>
      </c>
      <c r="BE77" s="20" t="s">
        <v>86</v>
      </c>
      <c r="BF77" s="20" t="s">
        <v>86</v>
      </c>
      <c r="BG77" s="20" t="s">
        <v>86</v>
      </c>
      <c r="BH77" s="20" t="s">
        <v>86</v>
      </c>
      <c r="BI77" s="20" t="s">
        <v>86</v>
      </c>
      <c r="BJ77" s="20" t="s">
        <v>86</v>
      </c>
      <c r="BK77" s="20" t="s">
        <v>86</v>
      </c>
      <c r="BL77" s="20" t="s">
        <v>86</v>
      </c>
      <c r="BM77" s="20" t="s">
        <v>86</v>
      </c>
      <c r="BN77" s="20" t="s">
        <v>86</v>
      </c>
      <c r="BO77" s="20" t="s">
        <v>86</v>
      </c>
      <c r="BP77" s="20" t="s">
        <v>86</v>
      </c>
      <c r="BQ77" s="20" t="s">
        <v>86</v>
      </c>
      <c r="BR77" s="20" t="s">
        <v>86</v>
      </c>
      <c r="BS77" s="20" t="s">
        <v>86</v>
      </c>
      <c r="BT77" s="20" t="s">
        <v>86</v>
      </c>
      <c r="BU77" s="20" t="s">
        <v>86</v>
      </c>
      <c r="BV77" s="20" t="s">
        <v>86</v>
      </c>
      <c r="BW77" s="20" t="s">
        <v>86</v>
      </c>
      <c r="BX77" s="20" t="s">
        <v>86</v>
      </c>
      <c r="BY77" s="20" t="s">
        <v>86</v>
      </c>
      <c r="BZ77" s="20" t="s">
        <v>86</v>
      </c>
      <c r="CA77" s="20" t="s">
        <v>86</v>
      </c>
      <c r="CB77" s="20" t="s">
        <v>86</v>
      </c>
      <c r="CC77" s="20" t="s">
        <v>86</v>
      </c>
      <c r="CD77" s="20" t="s">
        <v>86</v>
      </c>
      <c r="CE77" s="20" t="s">
        <v>86</v>
      </c>
      <c r="CF77" s="20" t="s">
        <v>86</v>
      </c>
      <c r="CH77" s="20" t="s">
        <v>86</v>
      </c>
      <c r="CI77" s="20" t="s">
        <v>86</v>
      </c>
      <c r="CJ77" s="20" t="s">
        <v>86</v>
      </c>
      <c r="CK77" s="20" t="s">
        <v>86</v>
      </c>
      <c r="CL77" s="20" t="s">
        <v>86</v>
      </c>
      <c r="CM77" s="20" t="s">
        <v>86</v>
      </c>
      <c r="CN77" s="20" t="s">
        <v>86</v>
      </c>
      <c r="CO77" s="20" t="s">
        <v>86</v>
      </c>
      <c r="CP77" s="20" t="s">
        <v>86</v>
      </c>
      <c r="CQ77" s="20" t="s">
        <v>86</v>
      </c>
      <c r="CR77" s="20" t="s">
        <v>86</v>
      </c>
      <c r="CS77" s="20" t="s">
        <v>86</v>
      </c>
      <c r="CT77" s="20" t="s">
        <v>86</v>
      </c>
      <c r="CU77" s="20" t="s">
        <v>86</v>
      </c>
      <c r="CV77" s="20" t="s">
        <v>86</v>
      </c>
      <c r="CW77" s="20" t="s">
        <v>86</v>
      </c>
      <c r="DD77" s="20" t="s">
        <v>86</v>
      </c>
      <c r="DE77" s="20" t="s">
        <v>86</v>
      </c>
      <c r="DF77" s="20" t="s">
        <v>86</v>
      </c>
      <c r="DG77" s="20" t="s">
        <v>86</v>
      </c>
      <c r="DH77" s="20" t="s">
        <v>86</v>
      </c>
      <c r="DI77" s="20" t="s">
        <v>86</v>
      </c>
      <c r="DJ77" s="20" t="s">
        <v>86</v>
      </c>
      <c r="DK77" s="20" t="s">
        <v>86</v>
      </c>
      <c r="DL77" s="20" t="s">
        <v>86</v>
      </c>
      <c r="DN77" s="20" t="s">
        <v>86</v>
      </c>
      <c r="DO77" s="20" t="s">
        <v>86</v>
      </c>
      <c r="DP77" s="20" t="s">
        <v>86</v>
      </c>
      <c r="DQ77" s="20" t="s">
        <v>86</v>
      </c>
      <c r="DR77" s="20" t="s">
        <v>86</v>
      </c>
      <c r="DS77" s="20" t="s">
        <v>86</v>
      </c>
      <c r="DT77" s="20" t="s">
        <v>86</v>
      </c>
      <c r="DU77" s="20" t="s">
        <v>86</v>
      </c>
      <c r="DV77" s="20" t="s">
        <v>86</v>
      </c>
      <c r="DW77" s="20" t="s">
        <v>86</v>
      </c>
      <c r="DX77" s="20" t="s">
        <v>86</v>
      </c>
      <c r="DY77" s="20" t="s">
        <v>86</v>
      </c>
      <c r="EA77" s="20" t="s">
        <v>86</v>
      </c>
      <c r="EB77" s="20" t="s">
        <v>86</v>
      </c>
      <c r="EC77" s="20" t="s">
        <v>86</v>
      </c>
      <c r="ED77" s="20" t="s">
        <v>86</v>
      </c>
      <c r="EE77" s="20" t="s">
        <v>86</v>
      </c>
      <c r="EF77" s="20" t="s">
        <v>86</v>
      </c>
      <c r="EG77" s="20" t="s">
        <v>86</v>
      </c>
      <c r="EH77" s="20" t="s">
        <v>86</v>
      </c>
      <c r="EI77" s="20" t="s">
        <v>86</v>
      </c>
      <c r="EJ77" s="20" t="s">
        <v>86</v>
      </c>
      <c r="EK77" s="20" t="s">
        <v>86</v>
      </c>
      <c r="EL77" s="20" t="s">
        <v>86</v>
      </c>
      <c r="EM77" s="20" t="s">
        <v>86</v>
      </c>
      <c r="EN77" s="20" t="s">
        <v>86</v>
      </c>
      <c r="EO77" s="20" t="s">
        <v>86</v>
      </c>
      <c r="EP77" s="20" t="s">
        <v>86</v>
      </c>
      <c r="EQ77" s="20" t="s">
        <v>86</v>
      </c>
      <c r="ES77" s="20" t="s">
        <v>86</v>
      </c>
      <c r="ET77" s="20" t="s">
        <v>86</v>
      </c>
      <c r="EU77" s="20" t="s">
        <v>86</v>
      </c>
      <c r="FA77" s="20" t="s">
        <v>86</v>
      </c>
    </row>
    <row r="78" spans="1:157" s="20" customFormat="1" ht="15" customHeight="1" outlineLevel="1" x14ac:dyDescent="0.25">
      <c r="A78" s="267"/>
      <c r="B78" s="60" t="s">
        <v>39</v>
      </c>
      <c r="C78" s="20" t="s">
        <v>86</v>
      </c>
      <c r="D78" s="20" t="s">
        <v>86</v>
      </c>
      <c r="E78" s="20" t="s">
        <v>86</v>
      </c>
      <c r="F78" s="20" t="s">
        <v>86</v>
      </c>
      <c r="H78" s="20" t="s">
        <v>86</v>
      </c>
      <c r="I78" s="20" t="s">
        <v>86</v>
      </c>
      <c r="J78" s="20" t="s">
        <v>86</v>
      </c>
      <c r="K78" s="20" t="s">
        <v>86</v>
      </c>
      <c r="L78" s="20" t="s">
        <v>86</v>
      </c>
      <c r="M78" s="20" t="s">
        <v>86</v>
      </c>
      <c r="O78" s="20" t="s">
        <v>86</v>
      </c>
      <c r="P78" s="20" t="s">
        <v>86</v>
      </c>
      <c r="Q78" s="20" t="s">
        <v>86</v>
      </c>
      <c r="R78" s="20" t="s">
        <v>86</v>
      </c>
      <c r="S78" s="20" t="s">
        <v>86</v>
      </c>
      <c r="T78" s="20" t="s">
        <v>86</v>
      </c>
      <c r="U78" s="20" t="s">
        <v>86</v>
      </c>
      <c r="V78" s="20" t="s">
        <v>86</v>
      </c>
      <c r="W78" s="20" t="s">
        <v>86</v>
      </c>
      <c r="X78" s="20" t="s">
        <v>86</v>
      </c>
      <c r="Y78" s="20" t="s">
        <v>86</v>
      </c>
      <c r="Z78" s="20" t="s">
        <v>86</v>
      </c>
      <c r="AA78" s="20" t="s">
        <v>86</v>
      </c>
      <c r="AB78" s="20" t="s">
        <v>86</v>
      </c>
      <c r="AC78" s="20" t="s">
        <v>86</v>
      </c>
      <c r="AD78" s="20" t="s">
        <v>86</v>
      </c>
      <c r="AE78" s="20" t="s">
        <v>86</v>
      </c>
      <c r="AF78" s="20" t="s">
        <v>86</v>
      </c>
      <c r="AG78" s="20" t="s">
        <v>86</v>
      </c>
      <c r="AH78" s="20" t="s">
        <v>86</v>
      </c>
      <c r="AI78" s="20" t="s">
        <v>86</v>
      </c>
      <c r="AJ78" s="20" t="s">
        <v>86</v>
      </c>
      <c r="AK78" s="20" t="s">
        <v>86</v>
      </c>
      <c r="AL78" s="20" t="s">
        <v>86</v>
      </c>
      <c r="AM78" s="20" t="s">
        <v>86</v>
      </c>
      <c r="AN78" s="20" t="s">
        <v>86</v>
      </c>
      <c r="AO78" s="20" t="s">
        <v>86</v>
      </c>
      <c r="AP78" s="20" t="s">
        <v>86</v>
      </c>
      <c r="AQ78" s="20" t="s">
        <v>86</v>
      </c>
      <c r="AR78" s="20" t="s">
        <v>86</v>
      </c>
      <c r="AS78" s="20" t="s">
        <v>86</v>
      </c>
      <c r="AT78" s="20" t="s">
        <v>86</v>
      </c>
      <c r="AU78" s="20" t="s">
        <v>86</v>
      </c>
      <c r="AV78" s="20" t="s">
        <v>86</v>
      </c>
      <c r="AW78" s="20" t="s">
        <v>86</v>
      </c>
      <c r="AX78" s="20" t="s">
        <v>86</v>
      </c>
      <c r="AZ78" s="20" t="s">
        <v>86</v>
      </c>
      <c r="BA78" s="20" t="s">
        <v>86</v>
      </c>
      <c r="BB78" s="20" t="s">
        <v>86</v>
      </c>
      <c r="BC78" s="20" t="s">
        <v>86</v>
      </c>
      <c r="BD78" s="20" t="s">
        <v>86</v>
      </c>
      <c r="BE78" s="20" t="s">
        <v>86</v>
      </c>
      <c r="BF78" s="20" t="s">
        <v>86</v>
      </c>
      <c r="BG78" s="20" t="s">
        <v>86</v>
      </c>
      <c r="BH78" s="20" t="s">
        <v>86</v>
      </c>
      <c r="BI78" s="20" t="s">
        <v>86</v>
      </c>
      <c r="BJ78" s="20" t="s">
        <v>86</v>
      </c>
      <c r="BK78" s="20" t="s">
        <v>86</v>
      </c>
      <c r="BL78" s="20" t="s">
        <v>86</v>
      </c>
      <c r="BM78" s="20" t="s">
        <v>86</v>
      </c>
      <c r="BN78" s="20" t="s">
        <v>86</v>
      </c>
      <c r="BO78" s="20" t="s">
        <v>86</v>
      </c>
      <c r="BP78" s="20" t="s">
        <v>86</v>
      </c>
      <c r="BQ78" s="20" t="s">
        <v>86</v>
      </c>
      <c r="BR78" s="20" t="s">
        <v>86</v>
      </c>
      <c r="BS78" s="20" t="s">
        <v>86</v>
      </c>
      <c r="BT78" s="20" t="s">
        <v>86</v>
      </c>
      <c r="BU78" s="20" t="s">
        <v>86</v>
      </c>
      <c r="BV78" s="20" t="s">
        <v>86</v>
      </c>
      <c r="BW78" s="20" t="s">
        <v>86</v>
      </c>
      <c r="BX78" s="20" t="s">
        <v>86</v>
      </c>
      <c r="BY78" s="20" t="s">
        <v>86</v>
      </c>
      <c r="BZ78" s="20" t="s">
        <v>86</v>
      </c>
      <c r="CA78" s="20" t="s">
        <v>86</v>
      </c>
      <c r="CB78" s="20" t="s">
        <v>86</v>
      </c>
      <c r="CC78" s="20" t="s">
        <v>86</v>
      </c>
      <c r="CD78" s="20" t="s">
        <v>86</v>
      </c>
      <c r="CE78" s="20" t="s">
        <v>86</v>
      </c>
      <c r="CF78" s="20" t="s">
        <v>86</v>
      </c>
      <c r="CH78" s="20" t="s">
        <v>86</v>
      </c>
      <c r="CI78" s="20" t="s">
        <v>86</v>
      </c>
      <c r="CJ78" s="20" t="s">
        <v>86</v>
      </c>
      <c r="CK78" s="20" t="s">
        <v>86</v>
      </c>
      <c r="CL78" s="20" t="s">
        <v>86</v>
      </c>
      <c r="CM78" s="20" t="s">
        <v>86</v>
      </c>
      <c r="CN78" s="20" t="s">
        <v>86</v>
      </c>
      <c r="CO78" s="20" t="s">
        <v>86</v>
      </c>
      <c r="CP78" s="20" t="s">
        <v>86</v>
      </c>
      <c r="CQ78" s="20" t="s">
        <v>86</v>
      </c>
      <c r="CR78" s="20" t="s">
        <v>86</v>
      </c>
      <c r="CS78" s="20" t="s">
        <v>86</v>
      </c>
      <c r="CT78" s="20" t="s">
        <v>86</v>
      </c>
      <c r="CU78" s="20" t="s">
        <v>86</v>
      </c>
      <c r="CV78" s="20" t="s">
        <v>86</v>
      </c>
      <c r="CW78" s="20" t="s">
        <v>86</v>
      </c>
      <c r="DD78" s="20" t="s">
        <v>86</v>
      </c>
      <c r="DE78" s="20" t="s">
        <v>86</v>
      </c>
      <c r="DF78" s="20" t="s">
        <v>86</v>
      </c>
      <c r="DG78" s="20" t="s">
        <v>86</v>
      </c>
      <c r="DH78" s="20" t="s">
        <v>86</v>
      </c>
      <c r="DI78" s="20" t="s">
        <v>86</v>
      </c>
      <c r="DJ78" s="20" t="s">
        <v>86</v>
      </c>
      <c r="DK78" s="20" t="s">
        <v>86</v>
      </c>
      <c r="DL78" s="20" t="s">
        <v>86</v>
      </c>
      <c r="DN78" s="20" t="s">
        <v>86</v>
      </c>
      <c r="DO78" s="20" t="s">
        <v>86</v>
      </c>
      <c r="DP78" s="20" t="s">
        <v>86</v>
      </c>
      <c r="DQ78" s="20" t="s">
        <v>86</v>
      </c>
      <c r="DR78" s="20" t="s">
        <v>86</v>
      </c>
      <c r="DS78" s="20" t="s">
        <v>86</v>
      </c>
      <c r="DT78" s="20" t="s">
        <v>86</v>
      </c>
      <c r="DU78" s="20" t="s">
        <v>86</v>
      </c>
      <c r="DV78" s="20" t="s">
        <v>86</v>
      </c>
      <c r="DW78" s="20" t="s">
        <v>86</v>
      </c>
      <c r="DX78" s="20" t="s">
        <v>86</v>
      </c>
      <c r="DY78" s="20" t="s">
        <v>86</v>
      </c>
      <c r="EA78" s="20" t="s">
        <v>86</v>
      </c>
      <c r="EB78" s="20" t="s">
        <v>86</v>
      </c>
      <c r="EC78" s="20" t="s">
        <v>86</v>
      </c>
      <c r="ED78" s="20" t="s">
        <v>86</v>
      </c>
      <c r="EE78" s="20" t="s">
        <v>86</v>
      </c>
      <c r="EF78" s="20" t="s">
        <v>86</v>
      </c>
      <c r="EG78" s="20" t="s">
        <v>86</v>
      </c>
      <c r="EH78" s="20" t="s">
        <v>86</v>
      </c>
      <c r="EI78" s="20" t="s">
        <v>86</v>
      </c>
      <c r="EJ78" s="20" t="s">
        <v>86</v>
      </c>
      <c r="EK78" s="20" t="s">
        <v>86</v>
      </c>
      <c r="EL78" s="20" t="s">
        <v>86</v>
      </c>
      <c r="EM78" s="20" t="s">
        <v>86</v>
      </c>
      <c r="EN78" s="20" t="s">
        <v>86</v>
      </c>
      <c r="EO78" s="20" t="s">
        <v>86</v>
      </c>
      <c r="EP78" s="20" t="s">
        <v>86</v>
      </c>
      <c r="EQ78" s="20" t="s">
        <v>86</v>
      </c>
      <c r="ES78" s="20" t="s">
        <v>86</v>
      </c>
      <c r="ET78" s="20" t="s">
        <v>86</v>
      </c>
      <c r="EU78" s="20" t="s">
        <v>86</v>
      </c>
      <c r="FA78" s="20" t="s">
        <v>86</v>
      </c>
    </row>
    <row r="79" spans="1:157" s="20" customFormat="1" ht="15" customHeight="1" outlineLevel="1" x14ac:dyDescent="0.25">
      <c r="A79" s="268"/>
      <c r="B79" s="60" t="s">
        <v>40</v>
      </c>
      <c r="C79" s="20" t="s">
        <v>86</v>
      </c>
      <c r="D79" s="20" t="s">
        <v>86</v>
      </c>
      <c r="E79" s="20" t="s">
        <v>86</v>
      </c>
      <c r="F79" s="20" t="s">
        <v>86</v>
      </c>
      <c r="H79" s="20" t="s">
        <v>86</v>
      </c>
      <c r="I79" s="20" t="s">
        <v>86</v>
      </c>
      <c r="J79" s="20" t="s">
        <v>86</v>
      </c>
      <c r="K79" s="20" t="s">
        <v>86</v>
      </c>
      <c r="L79" s="20" t="s">
        <v>86</v>
      </c>
      <c r="M79" s="20" t="s">
        <v>86</v>
      </c>
      <c r="O79" s="20" t="s">
        <v>86</v>
      </c>
      <c r="P79" s="20" t="s">
        <v>86</v>
      </c>
      <c r="Q79" s="20" t="s">
        <v>86</v>
      </c>
      <c r="R79" s="20" t="s">
        <v>86</v>
      </c>
      <c r="S79" s="20" t="s">
        <v>86</v>
      </c>
      <c r="T79" s="20" t="s">
        <v>86</v>
      </c>
      <c r="U79" s="20" t="s">
        <v>86</v>
      </c>
      <c r="V79" s="20" t="s">
        <v>86</v>
      </c>
      <c r="W79" s="20" t="s">
        <v>86</v>
      </c>
      <c r="X79" s="20" t="s">
        <v>86</v>
      </c>
      <c r="Y79" s="20" t="s">
        <v>86</v>
      </c>
      <c r="Z79" s="20" t="s">
        <v>86</v>
      </c>
      <c r="AA79" s="20" t="s">
        <v>86</v>
      </c>
      <c r="AB79" s="20" t="s">
        <v>86</v>
      </c>
      <c r="AC79" s="20" t="s">
        <v>86</v>
      </c>
      <c r="AD79" s="20" t="s">
        <v>86</v>
      </c>
      <c r="AE79" s="20" t="s">
        <v>86</v>
      </c>
      <c r="AF79" s="20" t="s">
        <v>86</v>
      </c>
      <c r="AG79" s="20" t="s">
        <v>86</v>
      </c>
      <c r="AH79" s="20" t="s">
        <v>86</v>
      </c>
      <c r="AI79" s="20" t="s">
        <v>86</v>
      </c>
      <c r="AJ79" s="20" t="s">
        <v>86</v>
      </c>
      <c r="AK79" s="20" t="s">
        <v>86</v>
      </c>
      <c r="AL79" s="20" t="s">
        <v>86</v>
      </c>
      <c r="AM79" s="20" t="s">
        <v>86</v>
      </c>
      <c r="AN79" s="20" t="s">
        <v>86</v>
      </c>
      <c r="AO79" s="20" t="s">
        <v>86</v>
      </c>
      <c r="AP79" s="20" t="s">
        <v>86</v>
      </c>
      <c r="AQ79" s="20" t="s">
        <v>86</v>
      </c>
      <c r="AR79" s="20" t="s">
        <v>86</v>
      </c>
      <c r="AS79" s="20" t="s">
        <v>86</v>
      </c>
      <c r="AT79" s="20" t="s">
        <v>86</v>
      </c>
      <c r="AU79" s="20" t="s">
        <v>86</v>
      </c>
      <c r="AV79" s="20" t="s">
        <v>86</v>
      </c>
      <c r="AW79" s="20" t="s">
        <v>86</v>
      </c>
      <c r="AX79" s="20" t="s">
        <v>86</v>
      </c>
      <c r="AZ79" s="20" t="s">
        <v>86</v>
      </c>
      <c r="BA79" s="20" t="s">
        <v>86</v>
      </c>
      <c r="BB79" s="20" t="s">
        <v>86</v>
      </c>
      <c r="BC79" s="20" t="s">
        <v>86</v>
      </c>
      <c r="BD79" s="20" t="s">
        <v>86</v>
      </c>
      <c r="BE79" s="20" t="s">
        <v>86</v>
      </c>
      <c r="BF79" s="20" t="s">
        <v>86</v>
      </c>
      <c r="BG79" s="20" t="s">
        <v>86</v>
      </c>
      <c r="BH79" s="20" t="s">
        <v>86</v>
      </c>
      <c r="BI79" s="20" t="s">
        <v>86</v>
      </c>
      <c r="BJ79" s="20" t="s">
        <v>86</v>
      </c>
      <c r="BK79" s="20" t="s">
        <v>86</v>
      </c>
      <c r="BL79" s="20" t="s">
        <v>86</v>
      </c>
      <c r="BM79" s="20" t="s">
        <v>86</v>
      </c>
      <c r="BN79" s="20" t="s">
        <v>86</v>
      </c>
      <c r="BO79" s="20" t="s">
        <v>86</v>
      </c>
      <c r="BP79" s="20" t="s">
        <v>86</v>
      </c>
      <c r="BQ79" s="20" t="s">
        <v>86</v>
      </c>
      <c r="BR79" s="20" t="s">
        <v>86</v>
      </c>
      <c r="BS79" s="20" t="s">
        <v>86</v>
      </c>
      <c r="BT79" s="20" t="s">
        <v>86</v>
      </c>
      <c r="BU79" s="20" t="s">
        <v>86</v>
      </c>
      <c r="BV79" s="20" t="s">
        <v>86</v>
      </c>
      <c r="BW79" s="20" t="s">
        <v>86</v>
      </c>
      <c r="BX79" s="20" t="s">
        <v>86</v>
      </c>
      <c r="BY79" s="20" t="s">
        <v>86</v>
      </c>
      <c r="BZ79" s="20" t="s">
        <v>86</v>
      </c>
      <c r="CA79" s="20" t="s">
        <v>86</v>
      </c>
      <c r="CB79" s="20" t="s">
        <v>86</v>
      </c>
      <c r="CC79" s="20" t="s">
        <v>86</v>
      </c>
      <c r="CD79" s="20" t="s">
        <v>86</v>
      </c>
      <c r="CE79" s="20" t="s">
        <v>86</v>
      </c>
      <c r="CF79" s="20" t="s">
        <v>86</v>
      </c>
      <c r="CH79" s="20" t="s">
        <v>86</v>
      </c>
      <c r="CI79" s="20" t="s">
        <v>86</v>
      </c>
      <c r="CJ79" s="20" t="s">
        <v>86</v>
      </c>
      <c r="CK79" s="20" t="s">
        <v>86</v>
      </c>
      <c r="CL79" s="20" t="s">
        <v>86</v>
      </c>
      <c r="CM79" s="20" t="s">
        <v>86</v>
      </c>
      <c r="CN79" s="20" t="s">
        <v>86</v>
      </c>
      <c r="CO79" s="20" t="s">
        <v>86</v>
      </c>
      <c r="CP79" s="20" t="s">
        <v>86</v>
      </c>
      <c r="CQ79" s="20" t="s">
        <v>86</v>
      </c>
      <c r="CR79" s="20" t="s">
        <v>86</v>
      </c>
      <c r="CS79" s="20" t="s">
        <v>86</v>
      </c>
      <c r="CT79" s="20" t="s">
        <v>86</v>
      </c>
      <c r="CU79" s="20" t="s">
        <v>86</v>
      </c>
      <c r="CV79" s="20" t="s">
        <v>86</v>
      </c>
      <c r="CW79" s="20" t="s">
        <v>86</v>
      </c>
      <c r="DD79" s="20" t="s">
        <v>86</v>
      </c>
      <c r="DE79" s="20" t="s">
        <v>86</v>
      </c>
      <c r="DF79" s="20" t="s">
        <v>86</v>
      </c>
      <c r="DG79" s="20" t="s">
        <v>86</v>
      </c>
      <c r="DH79" s="20" t="s">
        <v>86</v>
      </c>
      <c r="DI79" s="20" t="s">
        <v>86</v>
      </c>
      <c r="DJ79" s="20" t="s">
        <v>86</v>
      </c>
      <c r="DK79" s="20" t="s">
        <v>86</v>
      </c>
      <c r="DL79" s="20" t="s">
        <v>86</v>
      </c>
      <c r="DN79" s="20" t="s">
        <v>86</v>
      </c>
      <c r="DO79" s="20" t="s">
        <v>86</v>
      </c>
      <c r="DP79" s="20" t="s">
        <v>86</v>
      </c>
      <c r="DQ79" s="20" t="s">
        <v>86</v>
      </c>
      <c r="DR79" s="20" t="s">
        <v>86</v>
      </c>
      <c r="DS79" s="20" t="s">
        <v>86</v>
      </c>
      <c r="DT79" s="20" t="s">
        <v>86</v>
      </c>
      <c r="DU79" s="20" t="s">
        <v>86</v>
      </c>
      <c r="DV79" s="20" t="s">
        <v>86</v>
      </c>
      <c r="DW79" s="20" t="s">
        <v>86</v>
      </c>
      <c r="DX79" s="20" t="s">
        <v>86</v>
      </c>
      <c r="DY79" s="20" t="s">
        <v>86</v>
      </c>
      <c r="EA79" s="20" t="s">
        <v>86</v>
      </c>
      <c r="EB79" s="20" t="s">
        <v>86</v>
      </c>
      <c r="EC79" s="20" t="s">
        <v>86</v>
      </c>
      <c r="ED79" s="20" t="s">
        <v>86</v>
      </c>
      <c r="EE79" s="20" t="s">
        <v>86</v>
      </c>
      <c r="EF79" s="20" t="s">
        <v>86</v>
      </c>
      <c r="EG79" s="20" t="s">
        <v>86</v>
      </c>
      <c r="EH79" s="20" t="s">
        <v>86</v>
      </c>
      <c r="EI79" s="20" t="s">
        <v>86</v>
      </c>
      <c r="EJ79" s="20" t="s">
        <v>86</v>
      </c>
      <c r="EK79" s="20" t="s">
        <v>86</v>
      </c>
      <c r="EL79" s="20" t="s">
        <v>86</v>
      </c>
      <c r="EM79" s="20" t="s">
        <v>86</v>
      </c>
      <c r="EN79" s="20" t="s">
        <v>86</v>
      </c>
      <c r="EO79" s="20" t="s">
        <v>86</v>
      </c>
      <c r="EP79" s="20" t="s">
        <v>86</v>
      </c>
      <c r="EQ79" s="20" t="s">
        <v>86</v>
      </c>
      <c r="ES79" s="20" t="s">
        <v>86</v>
      </c>
      <c r="ET79" s="20" t="s">
        <v>86</v>
      </c>
      <c r="EU79" s="20" t="s">
        <v>86</v>
      </c>
      <c r="FA79" s="20" t="s">
        <v>86</v>
      </c>
    </row>
    <row r="80" spans="1:157" s="20" customFormat="1" ht="15" customHeight="1" outlineLevel="1" x14ac:dyDescent="0.25">
      <c r="A80" s="266">
        <v>10</v>
      </c>
      <c r="B80" s="60" t="s">
        <v>38</v>
      </c>
      <c r="C80" s="20" t="s">
        <v>86</v>
      </c>
      <c r="D80" s="20" t="s">
        <v>86</v>
      </c>
      <c r="E80" s="20" t="s">
        <v>86</v>
      </c>
      <c r="F80" s="20" t="s">
        <v>86</v>
      </c>
      <c r="H80" s="20" t="s">
        <v>86</v>
      </c>
      <c r="I80" s="20" t="s">
        <v>86</v>
      </c>
      <c r="J80" s="20" t="s">
        <v>86</v>
      </c>
      <c r="K80" s="20" t="s">
        <v>86</v>
      </c>
      <c r="L80" s="20" t="s">
        <v>86</v>
      </c>
      <c r="M80" s="20" t="s">
        <v>86</v>
      </c>
      <c r="O80" s="20" t="s">
        <v>86</v>
      </c>
      <c r="P80" s="20" t="s">
        <v>86</v>
      </c>
      <c r="Q80" s="20" t="s">
        <v>86</v>
      </c>
      <c r="R80" s="20" t="s">
        <v>86</v>
      </c>
      <c r="S80" s="20" t="s">
        <v>86</v>
      </c>
      <c r="T80" s="20" t="s">
        <v>86</v>
      </c>
      <c r="U80" s="20" t="s">
        <v>86</v>
      </c>
      <c r="V80" s="20" t="s">
        <v>86</v>
      </c>
      <c r="W80" s="20" t="s">
        <v>86</v>
      </c>
      <c r="X80" s="20" t="s">
        <v>86</v>
      </c>
      <c r="Y80" s="20" t="s">
        <v>86</v>
      </c>
      <c r="Z80" s="20" t="s">
        <v>86</v>
      </c>
      <c r="AA80" s="20" t="s">
        <v>86</v>
      </c>
      <c r="AB80" s="20" t="s">
        <v>86</v>
      </c>
      <c r="AC80" s="20" t="s">
        <v>86</v>
      </c>
      <c r="AD80" s="20" t="s">
        <v>86</v>
      </c>
      <c r="AE80" s="20" t="s">
        <v>86</v>
      </c>
      <c r="AF80" s="20" t="s">
        <v>86</v>
      </c>
      <c r="AG80" s="20" t="s">
        <v>86</v>
      </c>
      <c r="AH80" s="20" t="s">
        <v>86</v>
      </c>
      <c r="AI80" s="20" t="s">
        <v>86</v>
      </c>
      <c r="AJ80" s="20" t="s">
        <v>86</v>
      </c>
      <c r="AK80" s="20" t="s">
        <v>86</v>
      </c>
      <c r="AL80" s="20" t="s">
        <v>86</v>
      </c>
      <c r="AM80" s="20" t="s">
        <v>86</v>
      </c>
      <c r="AN80" s="20" t="s">
        <v>86</v>
      </c>
      <c r="AO80" s="20" t="s">
        <v>86</v>
      </c>
      <c r="AP80" s="20" t="s">
        <v>86</v>
      </c>
      <c r="AQ80" s="20" t="s">
        <v>86</v>
      </c>
      <c r="AR80" s="20" t="s">
        <v>86</v>
      </c>
      <c r="AS80" s="20" t="s">
        <v>86</v>
      </c>
      <c r="AT80" s="20" t="s">
        <v>86</v>
      </c>
      <c r="AU80" s="20" t="s">
        <v>86</v>
      </c>
      <c r="AV80" s="20" t="s">
        <v>86</v>
      </c>
      <c r="AW80" s="20" t="s">
        <v>86</v>
      </c>
      <c r="AX80" s="20" t="s">
        <v>86</v>
      </c>
      <c r="AZ80" s="20" t="s">
        <v>86</v>
      </c>
      <c r="BA80" s="20" t="s">
        <v>86</v>
      </c>
      <c r="BB80" s="20" t="s">
        <v>86</v>
      </c>
      <c r="BC80" s="20" t="s">
        <v>86</v>
      </c>
      <c r="BD80" s="20" t="s">
        <v>86</v>
      </c>
      <c r="BE80" s="20" t="s">
        <v>86</v>
      </c>
      <c r="BF80" s="20" t="s">
        <v>86</v>
      </c>
      <c r="BG80" s="20" t="s">
        <v>86</v>
      </c>
      <c r="BH80" s="20" t="s">
        <v>86</v>
      </c>
      <c r="BI80" s="20" t="s">
        <v>86</v>
      </c>
      <c r="BJ80" s="20" t="s">
        <v>86</v>
      </c>
      <c r="BK80" s="20" t="s">
        <v>86</v>
      </c>
      <c r="BL80" s="20" t="s">
        <v>86</v>
      </c>
      <c r="BM80" s="20" t="s">
        <v>86</v>
      </c>
      <c r="BN80" s="20" t="s">
        <v>86</v>
      </c>
      <c r="BO80" s="20" t="s">
        <v>86</v>
      </c>
      <c r="BP80" s="20" t="s">
        <v>86</v>
      </c>
      <c r="BQ80" s="20" t="s">
        <v>86</v>
      </c>
      <c r="BR80" s="20" t="s">
        <v>86</v>
      </c>
      <c r="BS80" s="20" t="s">
        <v>86</v>
      </c>
      <c r="BT80" s="20" t="s">
        <v>86</v>
      </c>
      <c r="BU80" s="20" t="s">
        <v>86</v>
      </c>
      <c r="BV80" s="20" t="s">
        <v>86</v>
      </c>
      <c r="BW80" s="20" t="s">
        <v>86</v>
      </c>
      <c r="BX80" s="20" t="s">
        <v>86</v>
      </c>
      <c r="BY80" s="20" t="s">
        <v>86</v>
      </c>
      <c r="BZ80" s="20" t="s">
        <v>86</v>
      </c>
      <c r="CA80" s="20" t="s">
        <v>86</v>
      </c>
      <c r="CB80" s="20" t="s">
        <v>86</v>
      </c>
      <c r="CC80" s="20" t="s">
        <v>86</v>
      </c>
      <c r="CD80" s="20" t="s">
        <v>86</v>
      </c>
      <c r="CE80" s="20" t="s">
        <v>86</v>
      </c>
      <c r="CF80" s="20" t="s">
        <v>86</v>
      </c>
      <c r="CH80" s="20" t="s">
        <v>86</v>
      </c>
      <c r="CI80" s="20" t="s">
        <v>86</v>
      </c>
      <c r="CJ80" s="20" t="s">
        <v>86</v>
      </c>
      <c r="CK80" s="20" t="s">
        <v>86</v>
      </c>
      <c r="CL80" s="20" t="s">
        <v>86</v>
      </c>
      <c r="CM80" s="20" t="s">
        <v>86</v>
      </c>
      <c r="CN80" s="20" t="s">
        <v>86</v>
      </c>
      <c r="CO80" s="20" t="s">
        <v>86</v>
      </c>
      <c r="CP80" s="20" t="s">
        <v>86</v>
      </c>
      <c r="CQ80" s="20" t="s">
        <v>86</v>
      </c>
      <c r="CR80" s="20" t="s">
        <v>86</v>
      </c>
      <c r="CS80" s="20" t="s">
        <v>86</v>
      </c>
      <c r="CT80" s="20" t="s">
        <v>86</v>
      </c>
      <c r="CU80" s="20" t="s">
        <v>86</v>
      </c>
      <c r="CV80" s="20" t="s">
        <v>86</v>
      </c>
      <c r="CW80" s="20" t="s">
        <v>86</v>
      </c>
      <c r="DD80" s="20" t="s">
        <v>86</v>
      </c>
      <c r="DE80" s="20" t="s">
        <v>86</v>
      </c>
      <c r="DF80" s="20" t="s">
        <v>86</v>
      </c>
      <c r="DG80" s="20" t="s">
        <v>86</v>
      </c>
      <c r="DH80" s="20" t="s">
        <v>86</v>
      </c>
      <c r="DI80" s="20" t="s">
        <v>86</v>
      </c>
      <c r="DJ80" s="20" t="s">
        <v>86</v>
      </c>
      <c r="DK80" s="20" t="s">
        <v>86</v>
      </c>
      <c r="DL80" s="20" t="s">
        <v>86</v>
      </c>
      <c r="DN80" s="20" t="s">
        <v>86</v>
      </c>
      <c r="DO80" s="20" t="s">
        <v>86</v>
      </c>
      <c r="DP80" s="20" t="s">
        <v>86</v>
      </c>
      <c r="DQ80" s="20" t="s">
        <v>86</v>
      </c>
      <c r="DR80" s="20" t="s">
        <v>86</v>
      </c>
      <c r="DS80" s="20" t="s">
        <v>86</v>
      </c>
      <c r="DT80" s="20" t="s">
        <v>86</v>
      </c>
      <c r="DU80" s="20" t="s">
        <v>86</v>
      </c>
      <c r="DV80" s="20" t="s">
        <v>86</v>
      </c>
      <c r="DW80" s="20" t="s">
        <v>86</v>
      </c>
      <c r="DX80" s="20" t="s">
        <v>86</v>
      </c>
      <c r="DY80" s="20" t="s">
        <v>86</v>
      </c>
      <c r="EA80" s="20" t="s">
        <v>86</v>
      </c>
      <c r="EB80" s="20" t="s">
        <v>86</v>
      </c>
      <c r="EC80" s="20" t="s">
        <v>86</v>
      </c>
      <c r="ED80" s="20" t="s">
        <v>86</v>
      </c>
      <c r="EE80" s="20" t="s">
        <v>86</v>
      </c>
      <c r="EF80" s="20" t="s">
        <v>86</v>
      </c>
      <c r="EG80" s="20" t="s">
        <v>86</v>
      </c>
      <c r="EH80" s="20" t="s">
        <v>86</v>
      </c>
      <c r="EI80" s="20" t="s">
        <v>86</v>
      </c>
      <c r="EJ80" s="20" t="s">
        <v>86</v>
      </c>
      <c r="EK80" s="20" t="s">
        <v>86</v>
      </c>
      <c r="EL80" s="20" t="s">
        <v>86</v>
      </c>
      <c r="EM80" s="20" t="s">
        <v>86</v>
      </c>
      <c r="EN80" s="20" t="s">
        <v>86</v>
      </c>
      <c r="EO80" s="20" t="s">
        <v>86</v>
      </c>
      <c r="EP80" s="20" t="s">
        <v>86</v>
      </c>
      <c r="EQ80" s="20" t="s">
        <v>86</v>
      </c>
      <c r="ES80" s="20" t="s">
        <v>86</v>
      </c>
      <c r="ET80" s="20" t="s">
        <v>86</v>
      </c>
      <c r="EU80" s="20" t="s">
        <v>86</v>
      </c>
      <c r="FA80" s="20" t="s">
        <v>86</v>
      </c>
    </row>
    <row r="81" spans="1:157" s="20" customFormat="1" ht="15" customHeight="1" outlineLevel="1" x14ac:dyDescent="0.25">
      <c r="A81" s="267"/>
      <c r="B81" s="60" t="s">
        <v>39</v>
      </c>
      <c r="C81" s="20" t="s">
        <v>86</v>
      </c>
      <c r="D81" s="20" t="s">
        <v>86</v>
      </c>
      <c r="E81" s="20" t="s">
        <v>86</v>
      </c>
      <c r="F81" s="20" t="s">
        <v>86</v>
      </c>
      <c r="H81" s="20" t="s">
        <v>86</v>
      </c>
      <c r="I81" s="20" t="s">
        <v>86</v>
      </c>
      <c r="J81" s="20" t="s">
        <v>86</v>
      </c>
      <c r="K81" s="20" t="s">
        <v>86</v>
      </c>
      <c r="L81" s="20" t="s">
        <v>86</v>
      </c>
      <c r="M81" s="20" t="s">
        <v>86</v>
      </c>
      <c r="O81" s="20" t="s">
        <v>86</v>
      </c>
      <c r="P81" s="20" t="s">
        <v>86</v>
      </c>
      <c r="Q81" s="20" t="s">
        <v>86</v>
      </c>
      <c r="R81" s="20" t="s">
        <v>86</v>
      </c>
      <c r="S81" s="20" t="s">
        <v>86</v>
      </c>
      <c r="T81" s="20" t="s">
        <v>86</v>
      </c>
      <c r="U81" s="20" t="s">
        <v>86</v>
      </c>
      <c r="V81" s="20" t="s">
        <v>86</v>
      </c>
      <c r="W81" s="20" t="s">
        <v>86</v>
      </c>
      <c r="X81" s="20" t="s">
        <v>86</v>
      </c>
      <c r="Y81" s="20" t="s">
        <v>86</v>
      </c>
      <c r="Z81" s="20" t="s">
        <v>86</v>
      </c>
      <c r="AA81" s="20" t="s">
        <v>86</v>
      </c>
      <c r="AB81" s="20" t="s">
        <v>86</v>
      </c>
      <c r="AC81" s="20" t="s">
        <v>86</v>
      </c>
      <c r="AD81" s="20" t="s">
        <v>86</v>
      </c>
      <c r="AE81" s="20" t="s">
        <v>86</v>
      </c>
      <c r="AF81" s="20" t="s">
        <v>86</v>
      </c>
      <c r="AG81" s="20" t="s">
        <v>86</v>
      </c>
      <c r="AH81" s="20" t="s">
        <v>86</v>
      </c>
      <c r="AI81" s="20" t="s">
        <v>86</v>
      </c>
      <c r="AJ81" s="20" t="s">
        <v>86</v>
      </c>
      <c r="AK81" s="20" t="s">
        <v>86</v>
      </c>
      <c r="AL81" s="20" t="s">
        <v>86</v>
      </c>
      <c r="AM81" s="20" t="s">
        <v>86</v>
      </c>
      <c r="AN81" s="20" t="s">
        <v>86</v>
      </c>
      <c r="AO81" s="20" t="s">
        <v>86</v>
      </c>
      <c r="AP81" s="20" t="s">
        <v>86</v>
      </c>
      <c r="AQ81" s="20" t="s">
        <v>86</v>
      </c>
      <c r="AR81" s="20" t="s">
        <v>86</v>
      </c>
      <c r="AS81" s="20" t="s">
        <v>86</v>
      </c>
      <c r="AT81" s="20" t="s">
        <v>86</v>
      </c>
      <c r="AU81" s="20" t="s">
        <v>86</v>
      </c>
      <c r="AV81" s="20" t="s">
        <v>86</v>
      </c>
      <c r="AW81" s="20" t="s">
        <v>86</v>
      </c>
      <c r="AX81" s="20" t="s">
        <v>86</v>
      </c>
      <c r="AZ81" s="20" t="s">
        <v>86</v>
      </c>
      <c r="BA81" s="20" t="s">
        <v>86</v>
      </c>
      <c r="BB81" s="20" t="s">
        <v>86</v>
      </c>
      <c r="BC81" s="20" t="s">
        <v>86</v>
      </c>
      <c r="BD81" s="20" t="s">
        <v>86</v>
      </c>
      <c r="BE81" s="20" t="s">
        <v>86</v>
      </c>
      <c r="BF81" s="20" t="s">
        <v>86</v>
      </c>
      <c r="BG81" s="20" t="s">
        <v>86</v>
      </c>
      <c r="BH81" s="20" t="s">
        <v>86</v>
      </c>
      <c r="BI81" s="20" t="s">
        <v>86</v>
      </c>
      <c r="BJ81" s="20" t="s">
        <v>86</v>
      </c>
      <c r="BK81" s="20" t="s">
        <v>86</v>
      </c>
      <c r="BL81" s="20" t="s">
        <v>86</v>
      </c>
      <c r="BM81" s="20" t="s">
        <v>86</v>
      </c>
      <c r="BN81" s="20" t="s">
        <v>86</v>
      </c>
      <c r="BO81" s="20" t="s">
        <v>86</v>
      </c>
      <c r="BP81" s="20" t="s">
        <v>86</v>
      </c>
      <c r="BQ81" s="20" t="s">
        <v>86</v>
      </c>
      <c r="BR81" s="20" t="s">
        <v>86</v>
      </c>
      <c r="BS81" s="20" t="s">
        <v>86</v>
      </c>
      <c r="BT81" s="20" t="s">
        <v>86</v>
      </c>
      <c r="BU81" s="20" t="s">
        <v>86</v>
      </c>
      <c r="BV81" s="20" t="s">
        <v>86</v>
      </c>
      <c r="BW81" s="20" t="s">
        <v>86</v>
      </c>
      <c r="BX81" s="20" t="s">
        <v>86</v>
      </c>
      <c r="BY81" s="20" t="s">
        <v>86</v>
      </c>
      <c r="BZ81" s="20" t="s">
        <v>86</v>
      </c>
      <c r="CA81" s="20" t="s">
        <v>86</v>
      </c>
      <c r="CB81" s="20" t="s">
        <v>86</v>
      </c>
      <c r="CC81" s="20" t="s">
        <v>86</v>
      </c>
      <c r="CD81" s="20" t="s">
        <v>86</v>
      </c>
      <c r="CE81" s="20" t="s">
        <v>86</v>
      </c>
      <c r="CF81" s="20" t="s">
        <v>86</v>
      </c>
      <c r="CH81" s="20" t="s">
        <v>86</v>
      </c>
      <c r="CI81" s="20" t="s">
        <v>86</v>
      </c>
      <c r="CJ81" s="20" t="s">
        <v>86</v>
      </c>
      <c r="CK81" s="20" t="s">
        <v>86</v>
      </c>
      <c r="CL81" s="20" t="s">
        <v>86</v>
      </c>
      <c r="CM81" s="20" t="s">
        <v>86</v>
      </c>
      <c r="CN81" s="20" t="s">
        <v>86</v>
      </c>
      <c r="CO81" s="20" t="s">
        <v>86</v>
      </c>
      <c r="CP81" s="20" t="s">
        <v>86</v>
      </c>
      <c r="CQ81" s="20" t="s">
        <v>86</v>
      </c>
      <c r="CR81" s="20" t="s">
        <v>86</v>
      </c>
      <c r="CS81" s="20" t="s">
        <v>86</v>
      </c>
      <c r="CT81" s="20" t="s">
        <v>86</v>
      </c>
      <c r="CU81" s="20" t="s">
        <v>86</v>
      </c>
      <c r="CV81" s="20" t="s">
        <v>86</v>
      </c>
      <c r="CW81" s="20" t="s">
        <v>86</v>
      </c>
      <c r="DD81" s="20" t="s">
        <v>86</v>
      </c>
      <c r="DE81" s="20" t="s">
        <v>86</v>
      </c>
      <c r="DF81" s="20" t="s">
        <v>86</v>
      </c>
      <c r="DG81" s="20" t="s">
        <v>86</v>
      </c>
      <c r="DH81" s="20" t="s">
        <v>86</v>
      </c>
      <c r="DI81" s="20" t="s">
        <v>86</v>
      </c>
      <c r="DJ81" s="20" t="s">
        <v>86</v>
      </c>
      <c r="DK81" s="20" t="s">
        <v>86</v>
      </c>
      <c r="DL81" s="20" t="s">
        <v>86</v>
      </c>
      <c r="DN81" s="20" t="s">
        <v>86</v>
      </c>
      <c r="DO81" s="20" t="s">
        <v>86</v>
      </c>
      <c r="DP81" s="20" t="s">
        <v>86</v>
      </c>
      <c r="DQ81" s="20" t="s">
        <v>86</v>
      </c>
      <c r="DR81" s="20" t="s">
        <v>86</v>
      </c>
      <c r="DS81" s="20" t="s">
        <v>86</v>
      </c>
      <c r="DT81" s="20" t="s">
        <v>86</v>
      </c>
      <c r="DU81" s="20" t="s">
        <v>86</v>
      </c>
      <c r="DV81" s="20" t="s">
        <v>86</v>
      </c>
      <c r="DW81" s="20" t="s">
        <v>86</v>
      </c>
      <c r="DX81" s="20" t="s">
        <v>86</v>
      </c>
      <c r="DY81" s="20" t="s">
        <v>86</v>
      </c>
      <c r="EA81" s="20" t="s">
        <v>86</v>
      </c>
      <c r="EB81" s="20" t="s">
        <v>86</v>
      </c>
      <c r="EC81" s="20" t="s">
        <v>86</v>
      </c>
      <c r="ED81" s="20" t="s">
        <v>86</v>
      </c>
      <c r="EE81" s="20" t="s">
        <v>86</v>
      </c>
      <c r="EF81" s="20" t="s">
        <v>86</v>
      </c>
      <c r="EG81" s="20" t="s">
        <v>86</v>
      </c>
      <c r="EH81" s="20" t="s">
        <v>86</v>
      </c>
      <c r="EI81" s="20" t="s">
        <v>86</v>
      </c>
      <c r="EJ81" s="20" t="s">
        <v>86</v>
      </c>
      <c r="EK81" s="20" t="s">
        <v>86</v>
      </c>
      <c r="EL81" s="20" t="s">
        <v>86</v>
      </c>
      <c r="EM81" s="20" t="s">
        <v>86</v>
      </c>
      <c r="EN81" s="20" t="s">
        <v>86</v>
      </c>
      <c r="EO81" s="20" t="s">
        <v>86</v>
      </c>
      <c r="EP81" s="20" t="s">
        <v>86</v>
      </c>
      <c r="EQ81" s="20" t="s">
        <v>86</v>
      </c>
      <c r="ES81" s="20" t="s">
        <v>86</v>
      </c>
      <c r="ET81" s="20" t="s">
        <v>86</v>
      </c>
      <c r="EU81" s="20" t="s">
        <v>86</v>
      </c>
      <c r="FA81" s="20" t="s">
        <v>86</v>
      </c>
    </row>
    <row r="82" spans="1:157" s="20" customFormat="1" ht="15" customHeight="1" outlineLevel="1" x14ac:dyDescent="0.25">
      <c r="A82" s="268"/>
      <c r="B82" s="60" t="s">
        <v>40</v>
      </c>
      <c r="C82" s="20" t="s">
        <v>86</v>
      </c>
      <c r="D82" s="20" t="s">
        <v>86</v>
      </c>
      <c r="E82" s="20" t="s">
        <v>86</v>
      </c>
      <c r="F82" s="20" t="s">
        <v>86</v>
      </c>
      <c r="H82" s="20" t="s">
        <v>86</v>
      </c>
      <c r="I82" s="20" t="s">
        <v>86</v>
      </c>
      <c r="J82" s="20" t="s">
        <v>86</v>
      </c>
      <c r="K82" s="20" t="s">
        <v>86</v>
      </c>
      <c r="L82" s="20" t="s">
        <v>86</v>
      </c>
      <c r="M82" s="20" t="s">
        <v>86</v>
      </c>
      <c r="O82" s="20" t="s">
        <v>86</v>
      </c>
      <c r="P82" s="20" t="s">
        <v>86</v>
      </c>
      <c r="Q82" s="20" t="s">
        <v>86</v>
      </c>
      <c r="R82" s="20" t="s">
        <v>86</v>
      </c>
      <c r="S82" s="20" t="s">
        <v>86</v>
      </c>
      <c r="T82" s="20" t="s">
        <v>86</v>
      </c>
      <c r="U82" s="20" t="s">
        <v>86</v>
      </c>
      <c r="V82" s="20" t="s">
        <v>86</v>
      </c>
      <c r="W82" s="20" t="s">
        <v>86</v>
      </c>
      <c r="X82" s="20" t="s">
        <v>86</v>
      </c>
      <c r="Y82" s="20" t="s">
        <v>86</v>
      </c>
      <c r="Z82" s="20" t="s">
        <v>86</v>
      </c>
      <c r="AA82" s="20" t="s">
        <v>86</v>
      </c>
      <c r="AB82" s="20" t="s">
        <v>86</v>
      </c>
      <c r="AC82" s="20" t="s">
        <v>86</v>
      </c>
      <c r="AD82" s="20" t="s">
        <v>86</v>
      </c>
      <c r="AE82" s="20" t="s">
        <v>86</v>
      </c>
      <c r="AF82" s="20" t="s">
        <v>86</v>
      </c>
      <c r="AG82" s="20" t="s">
        <v>86</v>
      </c>
      <c r="AH82" s="20" t="s">
        <v>86</v>
      </c>
      <c r="AI82" s="20" t="s">
        <v>86</v>
      </c>
      <c r="AJ82" s="20" t="s">
        <v>86</v>
      </c>
      <c r="AK82" s="20" t="s">
        <v>86</v>
      </c>
      <c r="AL82" s="20" t="s">
        <v>86</v>
      </c>
      <c r="AM82" s="20" t="s">
        <v>86</v>
      </c>
      <c r="AN82" s="20" t="s">
        <v>86</v>
      </c>
      <c r="AO82" s="20" t="s">
        <v>86</v>
      </c>
      <c r="AP82" s="20" t="s">
        <v>86</v>
      </c>
      <c r="AQ82" s="20" t="s">
        <v>86</v>
      </c>
      <c r="AR82" s="20" t="s">
        <v>86</v>
      </c>
      <c r="AS82" s="20" t="s">
        <v>86</v>
      </c>
      <c r="AT82" s="20" t="s">
        <v>86</v>
      </c>
      <c r="AU82" s="20" t="s">
        <v>86</v>
      </c>
      <c r="AV82" s="20" t="s">
        <v>86</v>
      </c>
      <c r="AW82" s="20" t="s">
        <v>86</v>
      </c>
      <c r="AX82" s="20" t="s">
        <v>86</v>
      </c>
      <c r="AZ82" s="20" t="s">
        <v>86</v>
      </c>
      <c r="BA82" s="20" t="s">
        <v>86</v>
      </c>
      <c r="BB82" s="20" t="s">
        <v>86</v>
      </c>
      <c r="BC82" s="20" t="s">
        <v>86</v>
      </c>
      <c r="BD82" s="20" t="s">
        <v>86</v>
      </c>
      <c r="BE82" s="20" t="s">
        <v>86</v>
      </c>
      <c r="BF82" s="20" t="s">
        <v>86</v>
      </c>
      <c r="BG82" s="20" t="s">
        <v>86</v>
      </c>
      <c r="BH82" s="20" t="s">
        <v>86</v>
      </c>
      <c r="BI82" s="20" t="s">
        <v>86</v>
      </c>
      <c r="BJ82" s="20" t="s">
        <v>86</v>
      </c>
      <c r="BK82" s="20" t="s">
        <v>86</v>
      </c>
      <c r="BL82" s="20" t="s">
        <v>86</v>
      </c>
      <c r="BM82" s="20" t="s">
        <v>86</v>
      </c>
      <c r="BN82" s="20" t="s">
        <v>86</v>
      </c>
      <c r="BO82" s="20" t="s">
        <v>86</v>
      </c>
      <c r="BP82" s="20" t="s">
        <v>86</v>
      </c>
      <c r="BQ82" s="20" t="s">
        <v>86</v>
      </c>
      <c r="BR82" s="20" t="s">
        <v>86</v>
      </c>
      <c r="BS82" s="20" t="s">
        <v>86</v>
      </c>
      <c r="BT82" s="20" t="s">
        <v>86</v>
      </c>
      <c r="BU82" s="20" t="s">
        <v>86</v>
      </c>
      <c r="BV82" s="20" t="s">
        <v>86</v>
      </c>
      <c r="BW82" s="20" t="s">
        <v>86</v>
      </c>
      <c r="BX82" s="20" t="s">
        <v>86</v>
      </c>
      <c r="BY82" s="20" t="s">
        <v>86</v>
      </c>
      <c r="BZ82" s="20" t="s">
        <v>86</v>
      </c>
      <c r="CA82" s="20" t="s">
        <v>86</v>
      </c>
      <c r="CB82" s="20" t="s">
        <v>86</v>
      </c>
      <c r="CC82" s="20" t="s">
        <v>86</v>
      </c>
      <c r="CD82" s="20" t="s">
        <v>86</v>
      </c>
      <c r="CE82" s="20" t="s">
        <v>86</v>
      </c>
      <c r="CF82" s="20" t="s">
        <v>86</v>
      </c>
      <c r="CH82" s="20" t="s">
        <v>86</v>
      </c>
      <c r="CI82" s="20" t="s">
        <v>86</v>
      </c>
      <c r="CJ82" s="20" t="s">
        <v>86</v>
      </c>
      <c r="CK82" s="20" t="s">
        <v>86</v>
      </c>
      <c r="CL82" s="20" t="s">
        <v>86</v>
      </c>
      <c r="CM82" s="20" t="s">
        <v>86</v>
      </c>
      <c r="CN82" s="20" t="s">
        <v>86</v>
      </c>
      <c r="CO82" s="20" t="s">
        <v>86</v>
      </c>
      <c r="CP82" s="20" t="s">
        <v>86</v>
      </c>
      <c r="CQ82" s="20" t="s">
        <v>86</v>
      </c>
      <c r="CR82" s="20" t="s">
        <v>86</v>
      </c>
      <c r="CS82" s="20" t="s">
        <v>86</v>
      </c>
      <c r="CT82" s="20" t="s">
        <v>86</v>
      </c>
      <c r="CU82" s="20" t="s">
        <v>86</v>
      </c>
      <c r="CV82" s="20" t="s">
        <v>86</v>
      </c>
      <c r="CW82" s="20" t="s">
        <v>86</v>
      </c>
      <c r="DD82" s="20" t="s">
        <v>86</v>
      </c>
      <c r="DE82" s="20" t="s">
        <v>86</v>
      </c>
      <c r="DF82" s="20" t="s">
        <v>86</v>
      </c>
      <c r="DG82" s="20" t="s">
        <v>86</v>
      </c>
      <c r="DH82" s="20" t="s">
        <v>86</v>
      </c>
      <c r="DI82" s="20" t="s">
        <v>86</v>
      </c>
      <c r="DJ82" s="20" t="s">
        <v>86</v>
      </c>
      <c r="DK82" s="20" t="s">
        <v>86</v>
      </c>
      <c r="DL82" s="20" t="s">
        <v>86</v>
      </c>
      <c r="DN82" s="20" t="s">
        <v>86</v>
      </c>
      <c r="DO82" s="20" t="s">
        <v>86</v>
      </c>
      <c r="DP82" s="20" t="s">
        <v>86</v>
      </c>
      <c r="DQ82" s="20" t="s">
        <v>86</v>
      </c>
      <c r="DR82" s="20" t="s">
        <v>86</v>
      </c>
      <c r="DS82" s="20" t="s">
        <v>86</v>
      </c>
      <c r="DT82" s="20" t="s">
        <v>86</v>
      </c>
      <c r="DU82" s="20" t="s">
        <v>86</v>
      </c>
      <c r="DV82" s="20" t="s">
        <v>86</v>
      </c>
      <c r="DW82" s="20" t="s">
        <v>86</v>
      </c>
      <c r="DX82" s="20" t="s">
        <v>86</v>
      </c>
      <c r="DY82" s="20" t="s">
        <v>86</v>
      </c>
      <c r="EA82" s="20" t="s">
        <v>86</v>
      </c>
      <c r="EB82" s="20" t="s">
        <v>86</v>
      </c>
      <c r="EC82" s="20" t="s">
        <v>86</v>
      </c>
      <c r="ED82" s="20" t="s">
        <v>86</v>
      </c>
      <c r="EE82" s="20" t="s">
        <v>86</v>
      </c>
      <c r="EF82" s="20" t="s">
        <v>86</v>
      </c>
      <c r="EG82" s="20" t="s">
        <v>86</v>
      </c>
      <c r="EH82" s="20" t="s">
        <v>86</v>
      </c>
      <c r="EI82" s="20" t="s">
        <v>86</v>
      </c>
      <c r="EJ82" s="20" t="s">
        <v>86</v>
      </c>
      <c r="EK82" s="20" t="s">
        <v>86</v>
      </c>
      <c r="EL82" s="20" t="s">
        <v>86</v>
      </c>
      <c r="EM82" s="20" t="s">
        <v>86</v>
      </c>
      <c r="EN82" s="20" t="s">
        <v>86</v>
      </c>
      <c r="EO82" s="20" t="s">
        <v>86</v>
      </c>
      <c r="EP82" s="20" t="s">
        <v>86</v>
      </c>
      <c r="EQ82" s="20" t="s">
        <v>86</v>
      </c>
      <c r="ES82" s="20" t="s">
        <v>86</v>
      </c>
      <c r="ET82" s="20" t="s">
        <v>86</v>
      </c>
      <c r="EU82" s="20" t="s">
        <v>86</v>
      </c>
      <c r="FA82" s="20" t="s">
        <v>86</v>
      </c>
    </row>
    <row r="83" spans="1:157" s="20" customFormat="1" ht="15" customHeight="1" outlineLevel="1" x14ac:dyDescent="0.25">
      <c r="A83" s="266">
        <v>11</v>
      </c>
      <c r="B83" s="60" t="s">
        <v>38</v>
      </c>
      <c r="C83" s="20" t="s">
        <v>86</v>
      </c>
      <c r="D83" s="20" t="s">
        <v>86</v>
      </c>
      <c r="E83" s="20" t="s">
        <v>86</v>
      </c>
      <c r="F83" s="20" t="s">
        <v>86</v>
      </c>
      <c r="H83" s="20" t="s">
        <v>86</v>
      </c>
      <c r="I83" s="20" t="s">
        <v>86</v>
      </c>
      <c r="J83" s="20" t="s">
        <v>86</v>
      </c>
      <c r="K83" s="20" t="s">
        <v>86</v>
      </c>
      <c r="L83" s="20" t="s">
        <v>86</v>
      </c>
      <c r="M83" s="20" t="s">
        <v>86</v>
      </c>
      <c r="O83" s="20" t="s">
        <v>86</v>
      </c>
      <c r="P83" s="20" t="s">
        <v>86</v>
      </c>
      <c r="Q83" s="20" t="s">
        <v>86</v>
      </c>
      <c r="R83" s="20" t="s">
        <v>86</v>
      </c>
      <c r="S83" s="20" t="s">
        <v>86</v>
      </c>
      <c r="T83" s="20" t="s">
        <v>86</v>
      </c>
      <c r="U83" s="20" t="s">
        <v>86</v>
      </c>
      <c r="V83" s="20" t="s">
        <v>86</v>
      </c>
      <c r="W83" s="20" t="s">
        <v>86</v>
      </c>
      <c r="X83" s="20" t="s">
        <v>86</v>
      </c>
      <c r="Y83" s="20" t="s">
        <v>86</v>
      </c>
      <c r="Z83" s="20" t="s">
        <v>86</v>
      </c>
      <c r="AA83" s="20" t="s">
        <v>86</v>
      </c>
      <c r="AB83" s="20" t="s">
        <v>86</v>
      </c>
      <c r="AC83" s="20" t="s">
        <v>86</v>
      </c>
      <c r="AD83" s="20" t="s">
        <v>86</v>
      </c>
      <c r="AE83" s="20" t="s">
        <v>86</v>
      </c>
      <c r="AF83" s="20" t="s">
        <v>86</v>
      </c>
      <c r="AG83" s="20" t="s">
        <v>86</v>
      </c>
      <c r="AH83" s="20" t="s">
        <v>86</v>
      </c>
      <c r="AI83" s="20" t="s">
        <v>86</v>
      </c>
      <c r="AJ83" s="20" t="s">
        <v>86</v>
      </c>
      <c r="AK83" s="20" t="s">
        <v>86</v>
      </c>
      <c r="AL83" s="20" t="s">
        <v>86</v>
      </c>
      <c r="AM83" s="20" t="s">
        <v>86</v>
      </c>
      <c r="AN83" s="20" t="s">
        <v>86</v>
      </c>
      <c r="AO83" s="20" t="s">
        <v>86</v>
      </c>
      <c r="AP83" s="20" t="s">
        <v>86</v>
      </c>
      <c r="AQ83" s="20" t="s">
        <v>86</v>
      </c>
      <c r="AR83" s="20" t="s">
        <v>86</v>
      </c>
      <c r="AS83" s="20" t="s">
        <v>86</v>
      </c>
      <c r="AT83" s="20" t="s">
        <v>86</v>
      </c>
      <c r="AU83" s="20" t="s">
        <v>86</v>
      </c>
      <c r="AV83" s="20" t="s">
        <v>86</v>
      </c>
      <c r="AW83" s="20" t="s">
        <v>86</v>
      </c>
      <c r="AX83" s="20" t="s">
        <v>86</v>
      </c>
      <c r="AZ83" s="20" t="s">
        <v>86</v>
      </c>
      <c r="BA83" s="20" t="s">
        <v>86</v>
      </c>
      <c r="BB83" s="20" t="s">
        <v>86</v>
      </c>
      <c r="BC83" s="20" t="s">
        <v>86</v>
      </c>
      <c r="BD83" s="20" t="s">
        <v>86</v>
      </c>
      <c r="BE83" s="20" t="s">
        <v>86</v>
      </c>
      <c r="BF83" s="20" t="s">
        <v>86</v>
      </c>
      <c r="BG83" s="20" t="s">
        <v>86</v>
      </c>
      <c r="BH83" s="20" t="s">
        <v>86</v>
      </c>
      <c r="BI83" s="20" t="s">
        <v>86</v>
      </c>
      <c r="BJ83" s="20" t="s">
        <v>86</v>
      </c>
      <c r="BK83" s="20" t="s">
        <v>86</v>
      </c>
      <c r="BL83" s="20" t="s">
        <v>86</v>
      </c>
      <c r="BM83" s="20" t="s">
        <v>86</v>
      </c>
      <c r="BN83" s="20" t="s">
        <v>86</v>
      </c>
      <c r="BO83" s="20" t="s">
        <v>86</v>
      </c>
      <c r="BP83" s="20" t="s">
        <v>86</v>
      </c>
      <c r="BQ83" s="20" t="s">
        <v>86</v>
      </c>
      <c r="BR83" s="20" t="s">
        <v>86</v>
      </c>
      <c r="BS83" s="20" t="s">
        <v>86</v>
      </c>
      <c r="BT83" s="20" t="s">
        <v>86</v>
      </c>
      <c r="BU83" s="20" t="s">
        <v>86</v>
      </c>
      <c r="BV83" s="20" t="s">
        <v>86</v>
      </c>
      <c r="BW83" s="20" t="s">
        <v>86</v>
      </c>
      <c r="BX83" s="20" t="s">
        <v>86</v>
      </c>
      <c r="BY83" s="20" t="s">
        <v>86</v>
      </c>
      <c r="BZ83" s="20" t="s">
        <v>86</v>
      </c>
      <c r="CA83" s="20" t="s">
        <v>86</v>
      </c>
      <c r="CB83" s="20" t="s">
        <v>86</v>
      </c>
      <c r="CC83" s="20" t="s">
        <v>86</v>
      </c>
      <c r="CD83" s="20" t="s">
        <v>86</v>
      </c>
      <c r="CE83" s="20" t="s">
        <v>86</v>
      </c>
      <c r="CF83" s="20" t="s">
        <v>86</v>
      </c>
      <c r="CH83" s="20" t="s">
        <v>86</v>
      </c>
      <c r="CI83" s="20" t="s">
        <v>86</v>
      </c>
      <c r="CJ83" s="20" t="s">
        <v>86</v>
      </c>
      <c r="CK83" s="20" t="s">
        <v>86</v>
      </c>
      <c r="CL83" s="20" t="s">
        <v>86</v>
      </c>
      <c r="CM83" s="20" t="s">
        <v>86</v>
      </c>
      <c r="CN83" s="20" t="s">
        <v>86</v>
      </c>
      <c r="CO83" s="20" t="s">
        <v>86</v>
      </c>
      <c r="CP83" s="20" t="s">
        <v>86</v>
      </c>
      <c r="CQ83" s="20" t="s">
        <v>86</v>
      </c>
      <c r="CR83" s="20" t="s">
        <v>86</v>
      </c>
      <c r="CS83" s="20" t="s">
        <v>86</v>
      </c>
      <c r="CT83" s="20" t="s">
        <v>86</v>
      </c>
      <c r="CU83" s="20" t="s">
        <v>86</v>
      </c>
      <c r="CV83" s="20" t="s">
        <v>86</v>
      </c>
      <c r="CW83" s="20" t="s">
        <v>86</v>
      </c>
      <c r="DD83" s="20" t="s">
        <v>86</v>
      </c>
      <c r="DE83" s="20" t="s">
        <v>86</v>
      </c>
      <c r="DF83" s="20" t="s">
        <v>86</v>
      </c>
      <c r="DG83" s="20" t="s">
        <v>86</v>
      </c>
      <c r="DH83" s="20" t="s">
        <v>86</v>
      </c>
      <c r="DI83" s="20" t="s">
        <v>86</v>
      </c>
      <c r="DJ83" s="20" t="s">
        <v>86</v>
      </c>
      <c r="DK83" s="20" t="s">
        <v>86</v>
      </c>
      <c r="DL83" s="20" t="s">
        <v>86</v>
      </c>
      <c r="DN83" s="20" t="s">
        <v>86</v>
      </c>
      <c r="DO83" s="20" t="s">
        <v>86</v>
      </c>
      <c r="DP83" s="20" t="s">
        <v>86</v>
      </c>
      <c r="DQ83" s="20" t="s">
        <v>86</v>
      </c>
      <c r="DR83" s="20" t="s">
        <v>86</v>
      </c>
      <c r="DS83" s="20" t="s">
        <v>86</v>
      </c>
      <c r="DT83" s="20" t="s">
        <v>86</v>
      </c>
      <c r="DU83" s="20" t="s">
        <v>86</v>
      </c>
      <c r="DV83" s="20" t="s">
        <v>86</v>
      </c>
      <c r="DW83" s="20" t="s">
        <v>86</v>
      </c>
      <c r="DX83" s="20" t="s">
        <v>86</v>
      </c>
      <c r="DY83" s="20" t="s">
        <v>86</v>
      </c>
      <c r="EA83" s="20" t="s">
        <v>86</v>
      </c>
      <c r="EB83" s="20" t="s">
        <v>86</v>
      </c>
      <c r="EC83" s="20" t="s">
        <v>86</v>
      </c>
      <c r="ED83" s="20" t="s">
        <v>86</v>
      </c>
      <c r="EE83" s="20" t="s">
        <v>86</v>
      </c>
      <c r="EF83" s="20" t="s">
        <v>86</v>
      </c>
      <c r="EG83" s="20" t="s">
        <v>86</v>
      </c>
      <c r="EH83" s="20" t="s">
        <v>86</v>
      </c>
      <c r="EI83" s="20" t="s">
        <v>86</v>
      </c>
      <c r="EJ83" s="20" t="s">
        <v>86</v>
      </c>
      <c r="EK83" s="20" t="s">
        <v>86</v>
      </c>
      <c r="EL83" s="20" t="s">
        <v>86</v>
      </c>
      <c r="EM83" s="20" t="s">
        <v>86</v>
      </c>
      <c r="EN83" s="20" t="s">
        <v>86</v>
      </c>
      <c r="EO83" s="20" t="s">
        <v>86</v>
      </c>
      <c r="EP83" s="20" t="s">
        <v>86</v>
      </c>
      <c r="EQ83" s="20" t="s">
        <v>86</v>
      </c>
      <c r="ES83" s="20" t="s">
        <v>86</v>
      </c>
      <c r="ET83" s="20" t="s">
        <v>86</v>
      </c>
      <c r="EU83" s="20" t="s">
        <v>86</v>
      </c>
      <c r="FA83" s="20" t="s">
        <v>86</v>
      </c>
    </row>
    <row r="84" spans="1:157" s="20" customFormat="1" ht="15" customHeight="1" outlineLevel="1" x14ac:dyDescent="0.25">
      <c r="A84" s="267"/>
      <c r="B84" s="60" t="s">
        <v>39</v>
      </c>
      <c r="C84" s="20" t="s">
        <v>86</v>
      </c>
      <c r="D84" s="20" t="s">
        <v>86</v>
      </c>
      <c r="E84" s="20" t="s">
        <v>86</v>
      </c>
      <c r="F84" s="20" t="s">
        <v>86</v>
      </c>
      <c r="H84" s="20" t="s">
        <v>86</v>
      </c>
      <c r="I84" s="20" t="s">
        <v>86</v>
      </c>
      <c r="J84" s="20" t="s">
        <v>86</v>
      </c>
      <c r="K84" s="20" t="s">
        <v>86</v>
      </c>
      <c r="L84" s="20" t="s">
        <v>86</v>
      </c>
      <c r="M84" s="20" t="s">
        <v>86</v>
      </c>
      <c r="O84" s="20" t="s">
        <v>86</v>
      </c>
      <c r="P84" s="20" t="s">
        <v>86</v>
      </c>
      <c r="Q84" s="20" t="s">
        <v>86</v>
      </c>
      <c r="R84" s="20" t="s">
        <v>86</v>
      </c>
      <c r="S84" s="20" t="s">
        <v>86</v>
      </c>
      <c r="T84" s="20" t="s">
        <v>86</v>
      </c>
      <c r="U84" s="20" t="s">
        <v>86</v>
      </c>
      <c r="V84" s="20" t="s">
        <v>86</v>
      </c>
      <c r="W84" s="20" t="s">
        <v>86</v>
      </c>
      <c r="X84" s="20" t="s">
        <v>86</v>
      </c>
      <c r="Y84" s="20" t="s">
        <v>86</v>
      </c>
      <c r="Z84" s="20" t="s">
        <v>86</v>
      </c>
      <c r="AA84" s="20" t="s">
        <v>86</v>
      </c>
      <c r="AB84" s="20" t="s">
        <v>86</v>
      </c>
      <c r="AC84" s="20" t="s">
        <v>86</v>
      </c>
      <c r="AD84" s="20" t="s">
        <v>86</v>
      </c>
      <c r="AE84" s="20" t="s">
        <v>86</v>
      </c>
      <c r="AF84" s="20" t="s">
        <v>86</v>
      </c>
      <c r="AG84" s="20" t="s">
        <v>86</v>
      </c>
      <c r="AH84" s="20" t="s">
        <v>86</v>
      </c>
      <c r="AI84" s="20" t="s">
        <v>86</v>
      </c>
      <c r="AJ84" s="20" t="s">
        <v>86</v>
      </c>
      <c r="AK84" s="20" t="s">
        <v>86</v>
      </c>
      <c r="AL84" s="20" t="s">
        <v>86</v>
      </c>
      <c r="AM84" s="20" t="s">
        <v>86</v>
      </c>
      <c r="AN84" s="20" t="s">
        <v>86</v>
      </c>
      <c r="AO84" s="20" t="s">
        <v>86</v>
      </c>
      <c r="AP84" s="20" t="s">
        <v>86</v>
      </c>
      <c r="AQ84" s="20" t="s">
        <v>86</v>
      </c>
      <c r="AR84" s="20" t="s">
        <v>86</v>
      </c>
      <c r="AS84" s="20" t="s">
        <v>86</v>
      </c>
      <c r="AT84" s="20" t="s">
        <v>86</v>
      </c>
      <c r="AU84" s="20" t="s">
        <v>86</v>
      </c>
      <c r="AV84" s="20" t="s">
        <v>86</v>
      </c>
      <c r="AW84" s="20" t="s">
        <v>86</v>
      </c>
      <c r="AX84" s="20" t="s">
        <v>86</v>
      </c>
      <c r="AZ84" s="20" t="s">
        <v>86</v>
      </c>
      <c r="BA84" s="20" t="s">
        <v>86</v>
      </c>
      <c r="BB84" s="20" t="s">
        <v>86</v>
      </c>
      <c r="BC84" s="20" t="s">
        <v>86</v>
      </c>
      <c r="BD84" s="20" t="s">
        <v>86</v>
      </c>
      <c r="BE84" s="20" t="s">
        <v>86</v>
      </c>
      <c r="BF84" s="20" t="s">
        <v>86</v>
      </c>
      <c r="BG84" s="20" t="s">
        <v>86</v>
      </c>
      <c r="BH84" s="20" t="s">
        <v>86</v>
      </c>
      <c r="BI84" s="20" t="s">
        <v>86</v>
      </c>
      <c r="BJ84" s="20" t="s">
        <v>86</v>
      </c>
      <c r="BK84" s="20" t="s">
        <v>86</v>
      </c>
      <c r="BL84" s="20" t="s">
        <v>86</v>
      </c>
      <c r="BM84" s="20" t="s">
        <v>86</v>
      </c>
      <c r="BN84" s="20" t="s">
        <v>86</v>
      </c>
      <c r="BO84" s="20" t="s">
        <v>86</v>
      </c>
      <c r="BP84" s="20" t="s">
        <v>86</v>
      </c>
      <c r="BQ84" s="20" t="s">
        <v>86</v>
      </c>
      <c r="BR84" s="20" t="s">
        <v>86</v>
      </c>
      <c r="BS84" s="20" t="s">
        <v>86</v>
      </c>
      <c r="BT84" s="20" t="s">
        <v>86</v>
      </c>
      <c r="BU84" s="20" t="s">
        <v>86</v>
      </c>
      <c r="BV84" s="20" t="s">
        <v>86</v>
      </c>
      <c r="BW84" s="20" t="s">
        <v>86</v>
      </c>
      <c r="BX84" s="20" t="s">
        <v>86</v>
      </c>
      <c r="BY84" s="20" t="s">
        <v>86</v>
      </c>
      <c r="BZ84" s="20" t="s">
        <v>86</v>
      </c>
      <c r="CA84" s="20" t="s">
        <v>86</v>
      </c>
      <c r="CB84" s="20" t="s">
        <v>86</v>
      </c>
      <c r="CC84" s="20" t="s">
        <v>86</v>
      </c>
      <c r="CD84" s="20" t="s">
        <v>86</v>
      </c>
      <c r="CE84" s="20" t="s">
        <v>86</v>
      </c>
      <c r="CF84" s="20" t="s">
        <v>86</v>
      </c>
      <c r="CH84" s="20" t="s">
        <v>86</v>
      </c>
      <c r="CI84" s="20" t="s">
        <v>86</v>
      </c>
      <c r="CJ84" s="20" t="s">
        <v>86</v>
      </c>
      <c r="CK84" s="20" t="s">
        <v>86</v>
      </c>
      <c r="CL84" s="20" t="s">
        <v>86</v>
      </c>
      <c r="CM84" s="20" t="s">
        <v>86</v>
      </c>
      <c r="CN84" s="20" t="s">
        <v>86</v>
      </c>
      <c r="CO84" s="20" t="s">
        <v>86</v>
      </c>
      <c r="CP84" s="20" t="s">
        <v>86</v>
      </c>
      <c r="CQ84" s="20" t="s">
        <v>86</v>
      </c>
      <c r="CR84" s="20" t="s">
        <v>86</v>
      </c>
      <c r="CS84" s="20" t="s">
        <v>86</v>
      </c>
      <c r="CT84" s="20" t="s">
        <v>86</v>
      </c>
      <c r="CU84" s="20" t="s">
        <v>86</v>
      </c>
      <c r="CV84" s="20" t="s">
        <v>86</v>
      </c>
      <c r="CW84" s="20" t="s">
        <v>86</v>
      </c>
      <c r="DD84" s="20" t="s">
        <v>86</v>
      </c>
      <c r="DE84" s="20" t="s">
        <v>86</v>
      </c>
      <c r="DF84" s="20" t="s">
        <v>86</v>
      </c>
      <c r="DG84" s="20" t="s">
        <v>86</v>
      </c>
      <c r="DH84" s="20" t="s">
        <v>86</v>
      </c>
      <c r="DI84" s="20" t="s">
        <v>86</v>
      </c>
      <c r="DJ84" s="20" t="s">
        <v>86</v>
      </c>
      <c r="DK84" s="20" t="s">
        <v>86</v>
      </c>
      <c r="DL84" s="20" t="s">
        <v>86</v>
      </c>
      <c r="DN84" s="20" t="s">
        <v>86</v>
      </c>
      <c r="DO84" s="20" t="s">
        <v>86</v>
      </c>
      <c r="DP84" s="20" t="s">
        <v>86</v>
      </c>
      <c r="DQ84" s="20" t="s">
        <v>86</v>
      </c>
      <c r="DR84" s="20" t="s">
        <v>86</v>
      </c>
      <c r="DS84" s="20" t="s">
        <v>86</v>
      </c>
      <c r="DT84" s="20" t="s">
        <v>86</v>
      </c>
      <c r="DU84" s="20" t="s">
        <v>86</v>
      </c>
      <c r="DV84" s="20" t="s">
        <v>86</v>
      </c>
      <c r="DW84" s="20" t="s">
        <v>86</v>
      </c>
      <c r="DX84" s="20" t="s">
        <v>86</v>
      </c>
      <c r="DY84" s="20" t="s">
        <v>86</v>
      </c>
      <c r="EA84" s="20" t="s">
        <v>86</v>
      </c>
      <c r="EB84" s="20" t="s">
        <v>86</v>
      </c>
      <c r="EC84" s="20" t="s">
        <v>86</v>
      </c>
      <c r="ED84" s="20" t="s">
        <v>86</v>
      </c>
      <c r="EE84" s="20" t="s">
        <v>86</v>
      </c>
      <c r="EF84" s="20" t="s">
        <v>86</v>
      </c>
      <c r="EG84" s="20" t="s">
        <v>86</v>
      </c>
      <c r="EH84" s="20" t="s">
        <v>86</v>
      </c>
      <c r="EI84" s="20" t="s">
        <v>86</v>
      </c>
      <c r="EJ84" s="20" t="s">
        <v>86</v>
      </c>
      <c r="EK84" s="20" t="s">
        <v>86</v>
      </c>
      <c r="EL84" s="20" t="s">
        <v>86</v>
      </c>
      <c r="EM84" s="20" t="s">
        <v>86</v>
      </c>
      <c r="EN84" s="20" t="s">
        <v>86</v>
      </c>
      <c r="EO84" s="20" t="s">
        <v>86</v>
      </c>
      <c r="EP84" s="20" t="s">
        <v>86</v>
      </c>
      <c r="EQ84" s="20" t="s">
        <v>86</v>
      </c>
      <c r="ES84" s="20" t="s">
        <v>86</v>
      </c>
      <c r="ET84" s="20" t="s">
        <v>86</v>
      </c>
      <c r="EU84" s="20" t="s">
        <v>86</v>
      </c>
      <c r="FA84" s="20" t="s">
        <v>86</v>
      </c>
    </row>
    <row r="85" spans="1:157" s="20" customFormat="1" ht="15" customHeight="1" outlineLevel="1" x14ac:dyDescent="0.25">
      <c r="A85" s="268"/>
      <c r="B85" s="60" t="s">
        <v>40</v>
      </c>
      <c r="C85" s="20" t="s">
        <v>86</v>
      </c>
      <c r="D85" s="20" t="s">
        <v>86</v>
      </c>
      <c r="E85" s="20" t="s">
        <v>86</v>
      </c>
      <c r="F85" s="20" t="s">
        <v>86</v>
      </c>
      <c r="H85" s="20" t="s">
        <v>86</v>
      </c>
      <c r="I85" s="20" t="s">
        <v>86</v>
      </c>
      <c r="J85" s="20" t="s">
        <v>86</v>
      </c>
      <c r="K85" s="20" t="s">
        <v>86</v>
      </c>
      <c r="L85" s="20" t="s">
        <v>86</v>
      </c>
      <c r="M85" s="20" t="s">
        <v>86</v>
      </c>
      <c r="O85" s="20" t="s">
        <v>86</v>
      </c>
      <c r="P85" s="20" t="s">
        <v>86</v>
      </c>
      <c r="Q85" s="20" t="s">
        <v>86</v>
      </c>
      <c r="R85" s="20" t="s">
        <v>86</v>
      </c>
      <c r="S85" s="20" t="s">
        <v>86</v>
      </c>
      <c r="T85" s="20" t="s">
        <v>86</v>
      </c>
      <c r="U85" s="20" t="s">
        <v>86</v>
      </c>
      <c r="V85" s="20" t="s">
        <v>86</v>
      </c>
      <c r="W85" s="20" t="s">
        <v>86</v>
      </c>
      <c r="X85" s="20" t="s">
        <v>86</v>
      </c>
      <c r="Y85" s="20" t="s">
        <v>86</v>
      </c>
      <c r="Z85" s="20" t="s">
        <v>86</v>
      </c>
      <c r="AA85" s="20" t="s">
        <v>86</v>
      </c>
      <c r="AB85" s="20" t="s">
        <v>86</v>
      </c>
      <c r="AC85" s="20" t="s">
        <v>86</v>
      </c>
      <c r="AD85" s="20" t="s">
        <v>86</v>
      </c>
      <c r="AE85" s="20" t="s">
        <v>86</v>
      </c>
      <c r="AF85" s="20" t="s">
        <v>86</v>
      </c>
      <c r="AG85" s="20" t="s">
        <v>86</v>
      </c>
      <c r="AH85" s="20" t="s">
        <v>86</v>
      </c>
      <c r="AI85" s="20" t="s">
        <v>86</v>
      </c>
      <c r="AJ85" s="20" t="s">
        <v>86</v>
      </c>
      <c r="AK85" s="20" t="s">
        <v>86</v>
      </c>
      <c r="AL85" s="20" t="s">
        <v>86</v>
      </c>
      <c r="AM85" s="20" t="s">
        <v>86</v>
      </c>
      <c r="AN85" s="20" t="s">
        <v>86</v>
      </c>
      <c r="AO85" s="20" t="s">
        <v>86</v>
      </c>
      <c r="AP85" s="20" t="s">
        <v>86</v>
      </c>
      <c r="AQ85" s="20" t="s">
        <v>86</v>
      </c>
      <c r="AR85" s="20" t="s">
        <v>86</v>
      </c>
      <c r="AS85" s="20" t="s">
        <v>86</v>
      </c>
      <c r="AT85" s="20" t="s">
        <v>86</v>
      </c>
      <c r="AU85" s="20" t="s">
        <v>86</v>
      </c>
      <c r="AV85" s="20" t="s">
        <v>86</v>
      </c>
      <c r="AW85" s="20" t="s">
        <v>86</v>
      </c>
      <c r="AX85" s="20" t="s">
        <v>86</v>
      </c>
      <c r="AZ85" s="20" t="s">
        <v>86</v>
      </c>
      <c r="BA85" s="20" t="s">
        <v>86</v>
      </c>
      <c r="BB85" s="20" t="s">
        <v>86</v>
      </c>
      <c r="BC85" s="20" t="s">
        <v>86</v>
      </c>
      <c r="BD85" s="20" t="s">
        <v>86</v>
      </c>
      <c r="BE85" s="20" t="s">
        <v>86</v>
      </c>
      <c r="BF85" s="20" t="s">
        <v>86</v>
      </c>
      <c r="BG85" s="20" t="s">
        <v>86</v>
      </c>
      <c r="BH85" s="20" t="s">
        <v>86</v>
      </c>
      <c r="BI85" s="20" t="s">
        <v>86</v>
      </c>
      <c r="BJ85" s="20" t="s">
        <v>86</v>
      </c>
      <c r="BK85" s="20" t="s">
        <v>86</v>
      </c>
      <c r="BL85" s="20" t="s">
        <v>86</v>
      </c>
      <c r="BM85" s="20" t="s">
        <v>86</v>
      </c>
      <c r="BN85" s="20" t="s">
        <v>86</v>
      </c>
      <c r="BO85" s="20" t="s">
        <v>86</v>
      </c>
      <c r="BP85" s="20" t="s">
        <v>86</v>
      </c>
      <c r="BQ85" s="20" t="s">
        <v>86</v>
      </c>
      <c r="BR85" s="20" t="s">
        <v>86</v>
      </c>
      <c r="BS85" s="20" t="s">
        <v>86</v>
      </c>
      <c r="BT85" s="20" t="s">
        <v>86</v>
      </c>
      <c r="BU85" s="20" t="s">
        <v>86</v>
      </c>
      <c r="BV85" s="20" t="s">
        <v>86</v>
      </c>
      <c r="BW85" s="20" t="s">
        <v>86</v>
      </c>
      <c r="BX85" s="20" t="s">
        <v>86</v>
      </c>
      <c r="BY85" s="20" t="s">
        <v>86</v>
      </c>
      <c r="BZ85" s="20" t="s">
        <v>86</v>
      </c>
      <c r="CA85" s="20" t="s">
        <v>86</v>
      </c>
      <c r="CB85" s="20" t="s">
        <v>86</v>
      </c>
      <c r="CC85" s="20" t="s">
        <v>86</v>
      </c>
      <c r="CD85" s="20" t="s">
        <v>86</v>
      </c>
      <c r="CE85" s="20" t="s">
        <v>86</v>
      </c>
      <c r="CF85" s="20" t="s">
        <v>86</v>
      </c>
      <c r="CH85" s="20" t="s">
        <v>86</v>
      </c>
      <c r="CI85" s="20" t="s">
        <v>86</v>
      </c>
      <c r="CJ85" s="20" t="s">
        <v>86</v>
      </c>
      <c r="CK85" s="20" t="s">
        <v>86</v>
      </c>
      <c r="CL85" s="20" t="s">
        <v>86</v>
      </c>
      <c r="CM85" s="20" t="s">
        <v>86</v>
      </c>
      <c r="CN85" s="20" t="s">
        <v>86</v>
      </c>
      <c r="CO85" s="20" t="s">
        <v>86</v>
      </c>
      <c r="CP85" s="20" t="s">
        <v>86</v>
      </c>
      <c r="CQ85" s="20" t="s">
        <v>86</v>
      </c>
      <c r="CR85" s="20" t="s">
        <v>86</v>
      </c>
      <c r="CS85" s="20" t="s">
        <v>86</v>
      </c>
      <c r="CT85" s="20" t="s">
        <v>86</v>
      </c>
      <c r="CU85" s="20" t="s">
        <v>86</v>
      </c>
      <c r="CV85" s="20" t="s">
        <v>86</v>
      </c>
      <c r="CW85" s="20" t="s">
        <v>86</v>
      </c>
      <c r="DD85" s="20" t="s">
        <v>86</v>
      </c>
      <c r="DE85" s="20" t="s">
        <v>86</v>
      </c>
      <c r="DF85" s="20" t="s">
        <v>86</v>
      </c>
      <c r="DG85" s="20" t="s">
        <v>86</v>
      </c>
      <c r="DH85" s="20" t="s">
        <v>86</v>
      </c>
      <c r="DI85" s="20" t="s">
        <v>86</v>
      </c>
      <c r="DJ85" s="20" t="s">
        <v>86</v>
      </c>
      <c r="DK85" s="20" t="s">
        <v>86</v>
      </c>
      <c r="DL85" s="20" t="s">
        <v>86</v>
      </c>
      <c r="DN85" s="20" t="s">
        <v>86</v>
      </c>
      <c r="DO85" s="20" t="s">
        <v>86</v>
      </c>
      <c r="DP85" s="20" t="s">
        <v>86</v>
      </c>
      <c r="DQ85" s="20" t="s">
        <v>86</v>
      </c>
      <c r="DR85" s="20" t="s">
        <v>86</v>
      </c>
      <c r="DS85" s="20" t="s">
        <v>86</v>
      </c>
      <c r="DT85" s="20" t="s">
        <v>86</v>
      </c>
      <c r="DU85" s="20" t="s">
        <v>86</v>
      </c>
      <c r="DV85" s="20" t="s">
        <v>86</v>
      </c>
      <c r="DW85" s="20" t="s">
        <v>86</v>
      </c>
      <c r="DX85" s="20" t="s">
        <v>86</v>
      </c>
      <c r="DY85" s="20" t="s">
        <v>86</v>
      </c>
      <c r="EA85" s="20" t="s">
        <v>86</v>
      </c>
      <c r="EB85" s="20" t="s">
        <v>86</v>
      </c>
      <c r="EC85" s="20" t="s">
        <v>86</v>
      </c>
      <c r="ED85" s="20" t="s">
        <v>86</v>
      </c>
      <c r="EE85" s="20" t="s">
        <v>86</v>
      </c>
      <c r="EF85" s="20" t="s">
        <v>86</v>
      </c>
      <c r="EG85" s="20" t="s">
        <v>86</v>
      </c>
      <c r="EH85" s="20" t="s">
        <v>86</v>
      </c>
      <c r="EI85" s="20" t="s">
        <v>86</v>
      </c>
      <c r="EJ85" s="20" t="s">
        <v>86</v>
      </c>
      <c r="EK85" s="20" t="s">
        <v>86</v>
      </c>
      <c r="EL85" s="20" t="s">
        <v>86</v>
      </c>
      <c r="EM85" s="20" t="s">
        <v>86</v>
      </c>
      <c r="EN85" s="20" t="s">
        <v>86</v>
      </c>
      <c r="EO85" s="20" t="s">
        <v>86</v>
      </c>
      <c r="EP85" s="20" t="s">
        <v>86</v>
      </c>
      <c r="EQ85" s="20" t="s">
        <v>86</v>
      </c>
      <c r="ES85" s="20" t="s">
        <v>86</v>
      </c>
      <c r="ET85" s="20" t="s">
        <v>86</v>
      </c>
      <c r="EU85" s="20" t="s">
        <v>86</v>
      </c>
      <c r="FA85" s="20" t="s">
        <v>86</v>
      </c>
    </row>
    <row r="86" spans="1:157" s="20" customFormat="1" ht="15" customHeight="1" outlineLevel="1" x14ac:dyDescent="0.25">
      <c r="A86" s="266">
        <v>12</v>
      </c>
      <c r="B86" s="60" t="s">
        <v>38</v>
      </c>
      <c r="C86" s="20" t="s">
        <v>86</v>
      </c>
      <c r="D86" s="20" t="s">
        <v>86</v>
      </c>
      <c r="E86" s="20" t="s">
        <v>86</v>
      </c>
      <c r="F86" s="20" t="s">
        <v>86</v>
      </c>
      <c r="H86" s="20" t="s">
        <v>86</v>
      </c>
      <c r="I86" s="20" t="s">
        <v>86</v>
      </c>
      <c r="J86" s="20" t="s">
        <v>86</v>
      </c>
      <c r="K86" s="20" t="s">
        <v>86</v>
      </c>
      <c r="L86" s="20" t="s">
        <v>86</v>
      </c>
      <c r="M86" s="20" t="s">
        <v>86</v>
      </c>
      <c r="O86" s="20" t="s">
        <v>86</v>
      </c>
      <c r="P86" s="20" t="s">
        <v>86</v>
      </c>
      <c r="Q86" s="20" t="s">
        <v>86</v>
      </c>
      <c r="R86" s="20" t="s">
        <v>86</v>
      </c>
      <c r="S86" s="20" t="s">
        <v>86</v>
      </c>
      <c r="T86" s="20" t="s">
        <v>86</v>
      </c>
      <c r="U86" s="20" t="s">
        <v>86</v>
      </c>
      <c r="V86" s="20" t="s">
        <v>86</v>
      </c>
      <c r="W86" s="20" t="s">
        <v>86</v>
      </c>
      <c r="X86" s="20" t="s">
        <v>86</v>
      </c>
      <c r="Y86" s="20" t="s">
        <v>86</v>
      </c>
      <c r="Z86" s="20" t="s">
        <v>86</v>
      </c>
      <c r="AA86" s="20" t="s">
        <v>86</v>
      </c>
      <c r="AB86" s="20" t="s">
        <v>86</v>
      </c>
      <c r="AC86" s="20" t="s">
        <v>86</v>
      </c>
      <c r="AD86" s="20" t="s">
        <v>86</v>
      </c>
      <c r="AE86" s="20" t="s">
        <v>86</v>
      </c>
      <c r="AF86" s="20" t="s">
        <v>86</v>
      </c>
      <c r="AG86" s="20" t="s">
        <v>86</v>
      </c>
      <c r="AH86" s="20" t="s">
        <v>86</v>
      </c>
      <c r="AI86" s="20" t="s">
        <v>86</v>
      </c>
      <c r="AJ86" s="20" t="s">
        <v>86</v>
      </c>
      <c r="AK86" s="20" t="s">
        <v>86</v>
      </c>
      <c r="AL86" s="20" t="s">
        <v>86</v>
      </c>
      <c r="AM86" s="20" t="s">
        <v>86</v>
      </c>
      <c r="AN86" s="20" t="s">
        <v>86</v>
      </c>
      <c r="AO86" s="20" t="s">
        <v>86</v>
      </c>
      <c r="AP86" s="20" t="s">
        <v>86</v>
      </c>
      <c r="AQ86" s="20" t="s">
        <v>86</v>
      </c>
      <c r="AR86" s="20" t="s">
        <v>86</v>
      </c>
      <c r="AS86" s="20" t="s">
        <v>86</v>
      </c>
      <c r="AT86" s="20" t="s">
        <v>86</v>
      </c>
      <c r="AU86" s="20" t="s">
        <v>86</v>
      </c>
      <c r="AV86" s="20" t="s">
        <v>86</v>
      </c>
      <c r="AW86" s="20" t="s">
        <v>86</v>
      </c>
      <c r="AX86" s="20" t="s">
        <v>86</v>
      </c>
      <c r="AZ86" s="20" t="s">
        <v>86</v>
      </c>
      <c r="BA86" s="20" t="s">
        <v>86</v>
      </c>
      <c r="BB86" s="20" t="s">
        <v>86</v>
      </c>
      <c r="BC86" s="20" t="s">
        <v>86</v>
      </c>
      <c r="BD86" s="20" t="s">
        <v>86</v>
      </c>
      <c r="BE86" s="20" t="s">
        <v>86</v>
      </c>
      <c r="BF86" s="20" t="s">
        <v>86</v>
      </c>
      <c r="BG86" s="20" t="s">
        <v>86</v>
      </c>
      <c r="BH86" s="20" t="s">
        <v>86</v>
      </c>
      <c r="BI86" s="20" t="s">
        <v>86</v>
      </c>
      <c r="BJ86" s="20" t="s">
        <v>86</v>
      </c>
      <c r="BK86" s="20" t="s">
        <v>86</v>
      </c>
      <c r="BL86" s="20" t="s">
        <v>86</v>
      </c>
      <c r="BM86" s="20" t="s">
        <v>86</v>
      </c>
      <c r="BN86" s="20" t="s">
        <v>86</v>
      </c>
      <c r="BO86" s="20" t="s">
        <v>86</v>
      </c>
      <c r="BP86" s="20" t="s">
        <v>86</v>
      </c>
      <c r="BQ86" s="20" t="s">
        <v>86</v>
      </c>
      <c r="BR86" s="20" t="s">
        <v>86</v>
      </c>
      <c r="BS86" s="20" t="s">
        <v>86</v>
      </c>
      <c r="BT86" s="20" t="s">
        <v>86</v>
      </c>
      <c r="BU86" s="20" t="s">
        <v>86</v>
      </c>
      <c r="BV86" s="20" t="s">
        <v>86</v>
      </c>
      <c r="BW86" s="20" t="s">
        <v>86</v>
      </c>
      <c r="BX86" s="20" t="s">
        <v>86</v>
      </c>
      <c r="BY86" s="20" t="s">
        <v>86</v>
      </c>
      <c r="BZ86" s="20" t="s">
        <v>86</v>
      </c>
      <c r="CA86" s="20" t="s">
        <v>86</v>
      </c>
      <c r="CB86" s="20" t="s">
        <v>86</v>
      </c>
      <c r="CC86" s="20" t="s">
        <v>86</v>
      </c>
      <c r="CD86" s="20" t="s">
        <v>86</v>
      </c>
      <c r="CE86" s="20" t="s">
        <v>86</v>
      </c>
      <c r="CF86" s="20" t="s">
        <v>86</v>
      </c>
      <c r="CH86" s="20" t="s">
        <v>86</v>
      </c>
      <c r="CI86" s="20" t="s">
        <v>86</v>
      </c>
      <c r="CJ86" s="20" t="s">
        <v>86</v>
      </c>
      <c r="CK86" s="20" t="s">
        <v>86</v>
      </c>
      <c r="CL86" s="20" t="s">
        <v>86</v>
      </c>
      <c r="CM86" s="20" t="s">
        <v>86</v>
      </c>
      <c r="CN86" s="20" t="s">
        <v>86</v>
      </c>
      <c r="CO86" s="20" t="s">
        <v>86</v>
      </c>
      <c r="CP86" s="20" t="s">
        <v>86</v>
      </c>
      <c r="CQ86" s="20" t="s">
        <v>86</v>
      </c>
      <c r="CR86" s="20" t="s">
        <v>86</v>
      </c>
      <c r="CS86" s="20" t="s">
        <v>86</v>
      </c>
      <c r="CT86" s="20" t="s">
        <v>86</v>
      </c>
      <c r="CU86" s="20" t="s">
        <v>86</v>
      </c>
      <c r="CV86" s="20" t="s">
        <v>86</v>
      </c>
      <c r="CW86" s="20" t="s">
        <v>86</v>
      </c>
      <c r="DD86" s="20" t="s">
        <v>86</v>
      </c>
      <c r="DE86" s="20" t="s">
        <v>86</v>
      </c>
      <c r="DF86" s="20" t="s">
        <v>86</v>
      </c>
      <c r="DG86" s="20" t="s">
        <v>86</v>
      </c>
      <c r="DH86" s="20" t="s">
        <v>86</v>
      </c>
      <c r="DI86" s="20" t="s">
        <v>86</v>
      </c>
      <c r="DJ86" s="20" t="s">
        <v>86</v>
      </c>
      <c r="DK86" s="20" t="s">
        <v>86</v>
      </c>
      <c r="DL86" s="20" t="s">
        <v>86</v>
      </c>
      <c r="DN86" s="20" t="s">
        <v>86</v>
      </c>
      <c r="DO86" s="20" t="s">
        <v>86</v>
      </c>
      <c r="DP86" s="20" t="s">
        <v>86</v>
      </c>
      <c r="DQ86" s="20" t="s">
        <v>86</v>
      </c>
      <c r="DR86" s="20" t="s">
        <v>86</v>
      </c>
      <c r="DS86" s="20" t="s">
        <v>86</v>
      </c>
      <c r="DT86" s="20" t="s">
        <v>86</v>
      </c>
      <c r="DU86" s="20" t="s">
        <v>86</v>
      </c>
      <c r="DV86" s="20" t="s">
        <v>86</v>
      </c>
      <c r="DW86" s="20" t="s">
        <v>86</v>
      </c>
      <c r="DX86" s="20" t="s">
        <v>86</v>
      </c>
      <c r="DY86" s="20" t="s">
        <v>86</v>
      </c>
      <c r="EA86" s="20" t="s">
        <v>86</v>
      </c>
      <c r="EB86" s="20" t="s">
        <v>86</v>
      </c>
      <c r="EC86" s="20" t="s">
        <v>86</v>
      </c>
      <c r="ED86" s="20" t="s">
        <v>86</v>
      </c>
      <c r="EE86" s="20" t="s">
        <v>86</v>
      </c>
      <c r="EF86" s="20" t="s">
        <v>86</v>
      </c>
      <c r="EG86" s="20" t="s">
        <v>86</v>
      </c>
      <c r="EH86" s="20" t="s">
        <v>86</v>
      </c>
      <c r="EI86" s="20" t="s">
        <v>86</v>
      </c>
      <c r="EJ86" s="20" t="s">
        <v>86</v>
      </c>
      <c r="EK86" s="20" t="s">
        <v>86</v>
      </c>
      <c r="EL86" s="20" t="s">
        <v>86</v>
      </c>
      <c r="EM86" s="20" t="s">
        <v>86</v>
      </c>
      <c r="EN86" s="20" t="s">
        <v>86</v>
      </c>
      <c r="EO86" s="20" t="s">
        <v>86</v>
      </c>
      <c r="EP86" s="20" t="s">
        <v>86</v>
      </c>
      <c r="EQ86" s="20" t="s">
        <v>86</v>
      </c>
      <c r="ES86" s="20" t="s">
        <v>86</v>
      </c>
      <c r="ET86" s="20" t="s">
        <v>86</v>
      </c>
      <c r="EU86" s="20" t="s">
        <v>86</v>
      </c>
      <c r="FA86" s="20" t="s">
        <v>86</v>
      </c>
    </row>
    <row r="87" spans="1:157" s="20" customFormat="1" ht="15" customHeight="1" outlineLevel="1" x14ac:dyDescent="0.25">
      <c r="A87" s="267"/>
      <c r="B87" s="60" t="s">
        <v>39</v>
      </c>
      <c r="C87" s="20" t="s">
        <v>86</v>
      </c>
      <c r="D87" s="20" t="s">
        <v>86</v>
      </c>
      <c r="E87" s="20" t="s">
        <v>86</v>
      </c>
      <c r="F87" s="20" t="s">
        <v>86</v>
      </c>
      <c r="H87" s="20" t="s">
        <v>86</v>
      </c>
      <c r="I87" s="20" t="s">
        <v>86</v>
      </c>
      <c r="J87" s="20" t="s">
        <v>86</v>
      </c>
      <c r="K87" s="20" t="s">
        <v>86</v>
      </c>
      <c r="L87" s="20" t="s">
        <v>86</v>
      </c>
      <c r="M87" s="20" t="s">
        <v>86</v>
      </c>
      <c r="O87" s="20" t="s">
        <v>86</v>
      </c>
      <c r="P87" s="20" t="s">
        <v>86</v>
      </c>
      <c r="Q87" s="20" t="s">
        <v>86</v>
      </c>
      <c r="R87" s="20" t="s">
        <v>86</v>
      </c>
      <c r="S87" s="20" t="s">
        <v>86</v>
      </c>
      <c r="T87" s="20" t="s">
        <v>86</v>
      </c>
      <c r="U87" s="20" t="s">
        <v>86</v>
      </c>
      <c r="V87" s="20" t="s">
        <v>86</v>
      </c>
      <c r="W87" s="20" t="s">
        <v>86</v>
      </c>
      <c r="X87" s="20" t="s">
        <v>86</v>
      </c>
      <c r="Y87" s="20" t="s">
        <v>86</v>
      </c>
      <c r="Z87" s="20" t="s">
        <v>86</v>
      </c>
      <c r="AA87" s="20" t="s">
        <v>86</v>
      </c>
      <c r="AB87" s="20" t="s">
        <v>86</v>
      </c>
      <c r="AC87" s="20" t="s">
        <v>86</v>
      </c>
      <c r="AD87" s="20" t="s">
        <v>86</v>
      </c>
      <c r="AE87" s="20" t="s">
        <v>86</v>
      </c>
      <c r="AF87" s="20" t="s">
        <v>86</v>
      </c>
      <c r="AG87" s="20" t="s">
        <v>86</v>
      </c>
      <c r="AH87" s="20" t="s">
        <v>86</v>
      </c>
      <c r="AI87" s="20" t="s">
        <v>86</v>
      </c>
      <c r="AJ87" s="20" t="s">
        <v>86</v>
      </c>
      <c r="AK87" s="20" t="s">
        <v>86</v>
      </c>
      <c r="AL87" s="20" t="s">
        <v>86</v>
      </c>
      <c r="AM87" s="20" t="s">
        <v>86</v>
      </c>
      <c r="AN87" s="20" t="s">
        <v>86</v>
      </c>
      <c r="AO87" s="20" t="s">
        <v>86</v>
      </c>
      <c r="AP87" s="20" t="s">
        <v>86</v>
      </c>
      <c r="AQ87" s="20" t="s">
        <v>86</v>
      </c>
      <c r="AR87" s="20" t="s">
        <v>86</v>
      </c>
      <c r="AS87" s="20" t="s">
        <v>86</v>
      </c>
      <c r="AT87" s="20" t="s">
        <v>86</v>
      </c>
      <c r="AU87" s="20" t="s">
        <v>86</v>
      </c>
      <c r="AV87" s="20" t="s">
        <v>86</v>
      </c>
      <c r="AW87" s="20" t="s">
        <v>86</v>
      </c>
      <c r="AX87" s="20" t="s">
        <v>86</v>
      </c>
      <c r="AZ87" s="20" t="s">
        <v>86</v>
      </c>
      <c r="BA87" s="20" t="s">
        <v>86</v>
      </c>
      <c r="BB87" s="20" t="s">
        <v>86</v>
      </c>
      <c r="BC87" s="20" t="s">
        <v>86</v>
      </c>
      <c r="BD87" s="20" t="s">
        <v>86</v>
      </c>
      <c r="BE87" s="20" t="s">
        <v>86</v>
      </c>
      <c r="BF87" s="20" t="s">
        <v>86</v>
      </c>
      <c r="BG87" s="20" t="s">
        <v>86</v>
      </c>
      <c r="BH87" s="20" t="s">
        <v>86</v>
      </c>
      <c r="BI87" s="20" t="s">
        <v>86</v>
      </c>
      <c r="BJ87" s="20" t="s">
        <v>86</v>
      </c>
      <c r="BK87" s="20" t="s">
        <v>86</v>
      </c>
      <c r="BL87" s="20" t="s">
        <v>86</v>
      </c>
      <c r="BM87" s="20" t="s">
        <v>86</v>
      </c>
      <c r="BN87" s="20" t="s">
        <v>86</v>
      </c>
      <c r="BO87" s="20" t="s">
        <v>86</v>
      </c>
      <c r="BP87" s="20" t="s">
        <v>86</v>
      </c>
      <c r="BQ87" s="20" t="s">
        <v>86</v>
      </c>
      <c r="BR87" s="20" t="s">
        <v>86</v>
      </c>
      <c r="BS87" s="20" t="s">
        <v>86</v>
      </c>
      <c r="BT87" s="20" t="s">
        <v>86</v>
      </c>
      <c r="BU87" s="20" t="s">
        <v>86</v>
      </c>
      <c r="BV87" s="20" t="s">
        <v>86</v>
      </c>
      <c r="BW87" s="20" t="s">
        <v>86</v>
      </c>
      <c r="BX87" s="20" t="s">
        <v>86</v>
      </c>
      <c r="BY87" s="20" t="s">
        <v>86</v>
      </c>
      <c r="BZ87" s="20" t="s">
        <v>86</v>
      </c>
      <c r="CA87" s="20" t="s">
        <v>86</v>
      </c>
      <c r="CB87" s="20" t="s">
        <v>86</v>
      </c>
      <c r="CC87" s="20" t="s">
        <v>86</v>
      </c>
      <c r="CD87" s="20" t="s">
        <v>86</v>
      </c>
      <c r="CE87" s="20" t="s">
        <v>86</v>
      </c>
      <c r="CF87" s="20" t="s">
        <v>86</v>
      </c>
      <c r="CH87" s="20" t="s">
        <v>86</v>
      </c>
      <c r="CI87" s="20" t="s">
        <v>86</v>
      </c>
      <c r="CJ87" s="20" t="s">
        <v>86</v>
      </c>
      <c r="CK87" s="20" t="s">
        <v>86</v>
      </c>
      <c r="CL87" s="20" t="s">
        <v>86</v>
      </c>
      <c r="CM87" s="20" t="s">
        <v>86</v>
      </c>
      <c r="CN87" s="20" t="s">
        <v>86</v>
      </c>
      <c r="CO87" s="20" t="s">
        <v>86</v>
      </c>
      <c r="CP87" s="20" t="s">
        <v>86</v>
      </c>
      <c r="CQ87" s="20" t="s">
        <v>86</v>
      </c>
      <c r="CR87" s="20" t="s">
        <v>86</v>
      </c>
      <c r="CS87" s="20" t="s">
        <v>86</v>
      </c>
      <c r="CT87" s="20" t="s">
        <v>86</v>
      </c>
      <c r="CU87" s="20" t="s">
        <v>86</v>
      </c>
      <c r="CV87" s="20" t="s">
        <v>86</v>
      </c>
      <c r="CW87" s="20" t="s">
        <v>86</v>
      </c>
      <c r="DD87" s="20" t="s">
        <v>86</v>
      </c>
      <c r="DE87" s="20" t="s">
        <v>86</v>
      </c>
      <c r="DF87" s="20" t="s">
        <v>86</v>
      </c>
      <c r="DG87" s="20" t="s">
        <v>86</v>
      </c>
      <c r="DH87" s="20" t="s">
        <v>86</v>
      </c>
      <c r="DI87" s="20" t="s">
        <v>86</v>
      </c>
      <c r="DJ87" s="20" t="s">
        <v>86</v>
      </c>
      <c r="DK87" s="20" t="s">
        <v>86</v>
      </c>
      <c r="DL87" s="20" t="s">
        <v>86</v>
      </c>
      <c r="DN87" s="20" t="s">
        <v>86</v>
      </c>
      <c r="DO87" s="20" t="s">
        <v>86</v>
      </c>
      <c r="DP87" s="20" t="s">
        <v>86</v>
      </c>
      <c r="DQ87" s="20" t="s">
        <v>86</v>
      </c>
      <c r="DR87" s="20" t="s">
        <v>86</v>
      </c>
      <c r="DS87" s="20" t="s">
        <v>86</v>
      </c>
      <c r="DT87" s="20" t="s">
        <v>86</v>
      </c>
      <c r="DU87" s="20" t="s">
        <v>86</v>
      </c>
      <c r="DV87" s="20" t="s">
        <v>86</v>
      </c>
      <c r="DW87" s="20" t="s">
        <v>86</v>
      </c>
      <c r="DX87" s="20" t="s">
        <v>86</v>
      </c>
      <c r="DY87" s="20" t="s">
        <v>86</v>
      </c>
      <c r="EA87" s="20" t="s">
        <v>86</v>
      </c>
      <c r="EB87" s="20" t="s">
        <v>86</v>
      </c>
      <c r="EC87" s="20" t="s">
        <v>86</v>
      </c>
      <c r="ED87" s="20" t="s">
        <v>86</v>
      </c>
      <c r="EE87" s="20" t="s">
        <v>86</v>
      </c>
      <c r="EF87" s="20" t="s">
        <v>86</v>
      </c>
      <c r="EG87" s="20" t="s">
        <v>86</v>
      </c>
      <c r="EH87" s="20" t="s">
        <v>86</v>
      </c>
      <c r="EI87" s="20" t="s">
        <v>86</v>
      </c>
      <c r="EJ87" s="20" t="s">
        <v>86</v>
      </c>
      <c r="EK87" s="20" t="s">
        <v>86</v>
      </c>
      <c r="EL87" s="20" t="s">
        <v>86</v>
      </c>
      <c r="EM87" s="20" t="s">
        <v>86</v>
      </c>
      <c r="EN87" s="20" t="s">
        <v>86</v>
      </c>
      <c r="EO87" s="20" t="s">
        <v>86</v>
      </c>
      <c r="EP87" s="20" t="s">
        <v>86</v>
      </c>
      <c r="EQ87" s="20" t="s">
        <v>86</v>
      </c>
      <c r="ES87" s="20" t="s">
        <v>86</v>
      </c>
      <c r="ET87" s="20" t="s">
        <v>86</v>
      </c>
      <c r="EU87" s="20" t="s">
        <v>86</v>
      </c>
      <c r="FA87" s="20" t="s">
        <v>86</v>
      </c>
    </row>
    <row r="88" spans="1:157" s="20" customFormat="1" ht="15" customHeight="1" outlineLevel="1" x14ac:dyDescent="0.25">
      <c r="A88" s="268"/>
      <c r="B88" s="60" t="s">
        <v>40</v>
      </c>
      <c r="C88" s="20" t="s">
        <v>86</v>
      </c>
      <c r="D88" s="20" t="s">
        <v>86</v>
      </c>
      <c r="E88" s="20" t="s">
        <v>86</v>
      </c>
      <c r="F88" s="20" t="s">
        <v>86</v>
      </c>
      <c r="H88" s="20" t="s">
        <v>86</v>
      </c>
      <c r="I88" s="20" t="s">
        <v>86</v>
      </c>
      <c r="J88" s="20" t="s">
        <v>86</v>
      </c>
      <c r="K88" s="20" t="s">
        <v>86</v>
      </c>
      <c r="L88" s="20" t="s">
        <v>86</v>
      </c>
      <c r="M88" s="20" t="s">
        <v>86</v>
      </c>
      <c r="O88" s="20" t="s">
        <v>86</v>
      </c>
      <c r="P88" s="20" t="s">
        <v>86</v>
      </c>
      <c r="Q88" s="20" t="s">
        <v>86</v>
      </c>
      <c r="R88" s="20" t="s">
        <v>86</v>
      </c>
      <c r="S88" s="20" t="s">
        <v>86</v>
      </c>
      <c r="T88" s="20" t="s">
        <v>86</v>
      </c>
      <c r="U88" s="20" t="s">
        <v>86</v>
      </c>
      <c r="V88" s="20" t="s">
        <v>86</v>
      </c>
      <c r="W88" s="20" t="s">
        <v>86</v>
      </c>
      <c r="X88" s="20" t="s">
        <v>86</v>
      </c>
      <c r="Y88" s="20" t="s">
        <v>86</v>
      </c>
      <c r="Z88" s="20" t="s">
        <v>86</v>
      </c>
      <c r="AA88" s="20" t="s">
        <v>86</v>
      </c>
      <c r="AB88" s="20" t="s">
        <v>86</v>
      </c>
      <c r="AC88" s="20" t="s">
        <v>86</v>
      </c>
      <c r="AD88" s="20" t="s">
        <v>86</v>
      </c>
      <c r="AE88" s="20" t="s">
        <v>86</v>
      </c>
      <c r="AF88" s="20" t="s">
        <v>86</v>
      </c>
      <c r="AG88" s="20" t="s">
        <v>86</v>
      </c>
      <c r="AH88" s="20" t="s">
        <v>86</v>
      </c>
      <c r="AI88" s="20" t="s">
        <v>86</v>
      </c>
      <c r="AJ88" s="20" t="s">
        <v>86</v>
      </c>
      <c r="AK88" s="20" t="s">
        <v>86</v>
      </c>
      <c r="AL88" s="20" t="s">
        <v>86</v>
      </c>
      <c r="AM88" s="20" t="s">
        <v>86</v>
      </c>
      <c r="AN88" s="20" t="s">
        <v>86</v>
      </c>
      <c r="AO88" s="20" t="s">
        <v>86</v>
      </c>
      <c r="AP88" s="20" t="s">
        <v>86</v>
      </c>
      <c r="AQ88" s="20" t="s">
        <v>86</v>
      </c>
      <c r="AR88" s="20" t="s">
        <v>86</v>
      </c>
      <c r="AS88" s="20" t="s">
        <v>86</v>
      </c>
      <c r="AT88" s="20" t="s">
        <v>86</v>
      </c>
      <c r="AU88" s="20" t="s">
        <v>86</v>
      </c>
      <c r="AV88" s="20" t="s">
        <v>86</v>
      </c>
      <c r="AW88" s="20" t="s">
        <v>86</v>
      </c>
      <c r="AX88" s="20" t="s">
        <v>86</v>
      </c>
      <c r="AZ88" s="20" t="s">
        <v>86</v>
      </c>
      <c r="BA88" s="20" t="s">
        <v>86</v>
      </c>
      <c r="BB88" s="20" t="s">
        <v>86</v>
      </c>
      <c r="BC88" s="20" t="s">
        <v>86</v>
      </c>
      <c r="BD88" s="20" t="s">
        <v>86</v>
      </c>
      <c r="BE88" s="20" t="s">
        <v>86</v>
      </c>
      <c r="BF88" s="20" t="s">
        <v>86</v>
      </c>
      <c r="BG88" s="20" t="s">
        <v>86</v>
      </c>
      <c r="BH88" s="20" t="s">
        <v>86</v>
      </c>
      <c r="BI88" s="20" t="s">
        <v>86</v>
      </c>
      <c r="BJ88" s="20" t="s">
        <v>86</v>
      </c>
      <c r="BK88" s="20" t="s">
        <v>86</v>
      </c>
      <c r="BL88" s="20" t="s">
        <v>86</v>
      </c>
      <c r="BM88" s="20" t="s">
        <v>86</v>
      </c>
      <c r="BN88" s="20" t="s">
        <v>86</v>
      </c>
      <c r="BO88" s="20" t="s">
        <v>86</v>
      </c>
      <c r="BP88" s="20" t="s">
        <v>86</v>
      </c>
      <c r="BQ88" s="20" t="s">
        <v>86</v>
      </c>
      <c r="BR88" s="20" t="s">
        <v>86</v>
      </c>
      <c r="BS88" s="20" t="s">
        <v>86</v>
      </c>
      <c r="BT88" s="20" t="s">
        <v>86</v>
      </c>
      <c r="BU88" s="20" t="s">
        <v>86</v>
      </c>
      <c r="BV88" s="20" t="s">
        <v>86</v>
      </c>
      <c r="BW88" s="20" t="s">
        <v>86</v>
      </c>
      <c r="BX88" s="20" t="s">
        <v>86</v>
      </c>
      <c r="BY88" s="20" t="s">
        <v>86</v>
      </c>
      <c r="BZ88" s="20" t="s">
        <v>86</v>
      </c>
      <c r="CA88" s="20" t="s">
        <v>86</v>
      </c>
      <c r="CB88" s="20" t="s">
        <v>86</v>
      </c>
      <c r="CC88" s="20" t="s">
        <v>86</v>
      </c>
      <c r="CD88" s="20" t="s">
        <v>86</v>
      </c>
      <c r="CE88" s="20" t="s">
        <v>86</v>
      </c>
      <c r="CF88" s="20" t="s">
        <v>86</v>
      </c>
      <c r="CH88" s="20" t="s">
        <v>86</v>
      </c>
      <c r="CI88" s="20" t="s">
        <v>86</v>
      </c>
      <c r="CJ88" s="20" t="s">
        <v>86</v>
      </c>
      <c r="CK88" s="20" t="s">
        <v>86</v>
      </c>
      <c r="CL88" s="20" t="s">
        <v>86</v>
      </c>
      <c r="CM88" s="20" t="s">
        <v>86</v>
      </c>
      <c r="CN88" s="20" t="s">
        <v>86</v>
      </c>
      <c r="CO88" s="20" t="s">
        <v>86</v>
      </c>
      <c r="CP88" s="20" t="s">
        <v>86</v>
      </c>
      <c r="CQ88" s="20" t="s">
        <v>86</v>
      </c>
      <c r="CR88" s="20" t="s">
        <v>86</v>
      </c>
      <c r="CS88" s="20" t="s">
        <v>86</v>
      </c>
      <c r="CT88" s="20" t="s">
        <v>86</v>
      </c>
      <c r="CU88" s="20" t="s">
        <v>86</v>
      </c>
      <c r="CV88" s="20" t="s">
        <v>86</v>
      </c>
      <c r="CW88" s="20" t="s">
        <v>86</v>
      </c>
      <c r="DD88" s="20" t="s">
        <v>86</v>
      </c>
      <c r="DE88" s="20" t="s">
        <v>86</v>
      </c>
      <c r="DF88" s="20" t="s">
        <v>86</v>
      </c>
      <c r="DG88" s="20" t="s">
        <v>86</v>
      </c>
      <c r="DH88" s="20" t="s">
        <v>86</v>
      </c>
      <c r="DI88" s="20" t="s">
        <v>86</v>
      </c>
      <c r="DJ88" s="20" t="s">
        <v>86</v>
      </c>
      <c r="DK88" s="20" t="s">
        <v>86</v>
      </c>
      <c r="DL88" s="20" t="s">
        <v>86</v>
      </c>
      <c r="DN88" s="20" t="s">
        <v>86</v>
      </c>
      <c r="DO88" s="20" t="s">
        <v>86</v>
      </c>
      <c r="DP88" s="20" t="s">
        <v>86</v>
      </c>
      <c r="DQ88" s="20" t="s">
        <v>86</v>
      </c>
      <c r="DR88" s="20" t="s">
        <v>86</v>
      </c>
      <c r="DS88" s="20" t="s">
        <v>86</v>
      </c>
      <c r="DT88" s="20" t="s">
        <v>86</v>
      </c>
      <c r="DU88" s="20" t="s">
        <v>86</v>
      </c>
      <c r="DV88" s="20" t="s">
        <v>86</v>
      </c>
      <c r="DW88" s="20" t="s">
        <v>86</v>
      </c>
      <c r="DX88" s="20" t="s">
        <v>86</v>
      </c>
      <c r="DY88" s="20" t="s">
        <v>86</v>
      </c>
      <c r="EA88" s="20" t="s">
        <v>86</v>
      </c>
      <c r="EB88" s="20" t="s">
        <v>86</v>
      </c>
      <c r="EC88" s="20" t="s">
        <v>86</v>
      </c>
      <c r="ED88" s="20" t="s">
        <v>86</v>
      </c>
      <c r="EE88" s="20" t="s">
        <v>86</v>
      </c>
      <c r="EF88" s="20" t="s">
        <v>86</v>
      </c>
      <c r="EG88" s="20" t="s">
        <v>86</v>
      </c>
      <c r="EH88" s="20" t="s">
        <v>86</v>
      </c>
      <c r="EI88" s="20" t="s">
        <v>86</v>
      </c>
      <c r="EJ88" s="20" t="s">
        <v>86</v>
      </c>
      <c r="EK88" s="20" t="s">
        <v>86</v>
      </c>
      <c r="EL88" s="20" t="s">
        <v>86</v>
      </c>
      <c r="EM88" s="20" t="s">
        <v>86</v>
      </c>
      <c r="EN88" s="20" t="s">
        <v>86</v>
      </c>
      <c r="EO88" s="20" t="s">
        <v>86</v>
      </c>
      <c r="EP88" s="20" t="s">
        <v>86</v>
      </c>
      <c r="EQ88" s="20" t="s">
        <v>86</v>
      </c>
      <c r="ES88" s="20" t="s">
        <v>86</v>
      </c>
      <c r="ET88" s="20" t="s">
        <v>86</v>
      </c>
      <c r="EU88" s="20" t="s">
        <v>86</v>
      </c>
      <c r="FA88" s="20" t="s">
        <v>86</v>
      </c>
    </row>
    <row r="89" spans="1:157" s="20" customFormat="1" ht="15" customHeight="1" outlineLevel="1" x14ac:dyDescent="0.25">
      <c r="A89" s="266">
        <v>13</v>
      </c>
      <c r="B89" s="60" t="s">
        <v>38</v>
      </c>
      <c r="C89" s="20" t="s">
        <v>86</v>
      </c>
      <c r="D89" s="20" t="s">
        <v>86</v>
      </c>
      <c r="E89" s="20" t="s">
        <v>86</v>
      </c>
      <c r="F89" s="20" t="s">
        <v>86</v>
      </c>
      <c r="H89" s="20" t="s">
        <v>86</v>
      </c>
      <c r="I89" s="20" t="s">
        <v>86</v>
      </c>
      <c r="J89" s="20" t="s">
        <v>86</v>
      </c>
      <c r="K89" s="20" t="s">
        <v>86</v>
      </c>
      <c r="L89" s="20" t="s">
        <v>86</v>
      </c>
      <c r="M89" s="20" t="s">
        <v>86</v>
      </c>
      <c r="O89" s="20" t="s">
        <v>86</v>
      </c>
      <c r="P89" s="20" t="s">
        <v>86</v>
      </c>
      <c r="Q89" s="20" t="s">
        <v>86</v>
      </c>
      <c r="R89" s="20" t="s">
        <v>86</v>
      </c>
      <c r="S89" s="20" t="s">
        <v>86</v>
      </c>
      <c r="T89" s="20" t="s">
        <v>86</v>
      </c>
      <c r="U89" s="20" t="s">
        <v>86</v>
      </c>
      <c r="V89" s="20" t="s">
        <v>86</v>
      </c>
      <c r="W89" s="20" t="s">
        <v>86</v>
      </c>
      <c r="X89" s="20" t="s">
        <v>86</v>
      </c>
      <c r="Y89" s="20" t="s">
        <v>86</v>
      </c>
      <c r="Z89" s="20" t="s">
        <v>86</v>
      </c>
      <c r="AA89" s="20" t="s">
        <v>86</v>
      </c>
      <c r="AB89" s="20" t="s">
        <v>86</v>
      </c>
      <c r="AC89" s="20" t="s">
        <v>86</v>
      </c>
      <c r="AD89" s="20" t="s">
        <v>86</v>
      </c>
      <c r="AE89" s="20" t="s">
        <v>86</v>
      </c>
      <c r="AF89" s="20" t="s">
        <v>86</v>
      </c>
      <c r="AG89" s="20" t="s">
        <v>86</v>
      </c>
      <c r="AH89" s="20" t="s">
        <v>86</v>
      </c>
      <c r="AI89" s="20" t="s">
        <v>86</v>
      </c>
      <c r="AJ89" s="20" t="s">
        <v>86</v>
      </c>
      <c r="AK89" s="20" t="s">
        <v>86</v>
      </c>
      <c r="AL89" s="20" t="s">
        <v>86</v>
      </c>
      <c r="AM89" s="20" t="s">
        <v>86</v>
      </c>
      <c r="AN89" s="20" t="s">
        <v>86</v>
      </c>
      <c r="AO89" s="20" t="s">
        <v>86</v>
      </c>
      <c r="AP89" s="20" t="s">
        <v>86</v>
      </c>
      <c r="AQ89" s="20" t="s">
        <v>86</v>
      </c>
      <c r="AR89" s="20" t="s">
        <v>86</v>
      </c>
      <c r="AS89" s="20" t="s">
        <v>86</v>
      </c>
      <c r="AT89" s="20" t="s">
        <v>86</v>
      </c>
      <c r="AU89" s="20" t="s">
        <v>86</v>
      </c>
      <c r="AV89" s="20" t="s">
        <v>86</v>
      </c>
      <c r="AW89" s="20" t="s">
        <v>86</v>
      </c>
      <c r="AX89" s="20" t="s">
        <v>86</v>
      </c>
      <c r="AZ89" s="20" t="s">
        <v>86</v>
      </c>
      <c r="BA89" s="20" t="s">
        <v>86</v>
      </c>
      <c r="BB89" s="20" t="s">
        <v>86</v>
      </c>
      <c r="BC89" s="20" t="s">
        <v>86</v>
      </c>
      <c r="BD89" s="20" t="s">
        <v>86</v>
      </c>
      <c r="BE89" s="20" t="s">
        <v>86</v>
      </c>
      <c r="BF89" s="20" t="s">
        <v>86</v>
      </c>
      <c r="BG89" s="20" t="s">
        <v>86</v>
      </c>
      <c r="BH89" s="20" t="s">
        <v>86</v>
      </c>
      <c r="BI89" s="20" t="s">
        <v>86</v>
      </c>
      <c r="BJ89" s="20" t="s">
        <v>86</v>
      </c>
      <c r="BK89" s="20" t="s">
        <v>86</v>
      </c>
      <c r="BL89" s="20" t="s">
        <v>86</v>
      </c>
      <c r="BM89" s="20" t="s">
        <v>86</v>
      </c>
      <c r="BN89" s="20" t="s">
        <v>86</v>
      </c>
      <c r="BO89" s="20" t="s">
        <v>86</v>
      </c>
      <c r="BP89" s="20" t="s">
        <v>86</v>
      </c>
      <c r="BQ89" s="20" t="s">
        <v>86</v>
      </c>
      <c r="BR89" s="20" t="s">
        <v>86</v>
      </c>
      <c r="BS89" s="20" t="s">
        <v>86</v>
      </c>
      <c r="BT89" s="20" t="s">
        <v>86</v>
      </c>
      <c r="BU89" s="20" t="s">
        <v>86</v>
      </c>
      <c r="BV89" s="20" t="s">
        <v>86</v>
      </c>
      <c r="BW89" s="20" t="s">
        <v>86</v>
      </c>
      <c r="BX89" s="20" t="s">
        <v>86</v>
      </c>
      <c r="BY89" s="20" t="s">
        <v>86</v>
      </c>
      <c r="BZ89" s="20" t="s">
        <v>86</v>
      </c>
      <c r="CA89" s="20" t="s">
        <v>86</v>
      </c>
      <c r="CB89" s="20" t="s">
        <v>86</v>
      </c>
      <c r="CC89" s="20" t="s">
        <v>86</v>
      </c>
      <c r="CD89" s="20" t="s">
        <v>86</v>
      </c>
      <c r="CE89" s="20" t="s">
        <v>86</v>
      </c>
      <c r="CF89" s="20" t="s">
        <v>86</v>
      </c>
      <c r="CH89" s="20" t="s">
        <v>86</v>
      </c>
      <c r="CI89" s="20" t="s">
        <v>86</v>
      </c>
      <c r="CJ89" s="20" t="s">
        <v>86</v>
      </c>
      <c r="CK89" s="20" t="s">
        <v>86</v>
      </c>
      <c r="CL89" s="20" t="s">
        <v>86</v>
      </c>
      <c r="CM89" s="20" t="s">
        <v>86</v>
      </c>
      <c r="CN89" s="20" t="s">
        <v>86</v>
      </c>
      <c r="CO89" s="20" t="s">
        <v>86</v>
      </c>
      <c r="CP89" s="20" t="s">
        <v>86</v>
      </c>
      <c r="CQ89" s="20" t="s">
        <v>86</v>
      </c>
      <c r="CR89" s="20" t="s">
        <v>86</v>
      </c>
      <c r="CS89" s="20" t="s">
        <v>86</v>
      </c>
      <c r="CT89" s="20" t="s">
        <v>86</v>
      </c>
      <c r="CU89" s="20" t="s">
        <v>86</v>
      </c>
      <c r="CV89" s="20" t="s">
        <v>86</v>
      </c>
      <c r="CW89" s="20" t="s">
        <v>86</v>
      </c>
      <c r="DD89" s="20" t="s">
        <v>86</v>
      </c>
      <c r="DE89" s="20" t="s">
        <v>86</v>
      </c>
      <c r="DF89" s="20" t="s">
        <v>86</v>
      </c>
      <c r="DG89" s="20" t="s">
        <v>86</v>
      </c>
      <c r="DH89" s="20" t="s">
        <v>86</v>
      </c>
      <c r="DI89" s="20" t="s">
        <v>86</v>
      </c>
      <c r="DJ89" s="20" t="s">
        <v>86</v>
      </c>
      <c r="DK89" s="20" t="s">
        <v>86</v>
      </c>
      <c r="DL89" s="20" t="s">
        <v>86</v>
      </c>
      <c r="DN89" s="20" t="s">
        <v>86</v>
      </c>
      <c r="DO89" s="20" t="s">
        <v>86</v>
      </c>
      <c r="DP89" s="20" t="s">
        <v>86</v>
      </c>
      <c r="DQ89" s="20" t="s">
        <v>86</v>
      </c>
      <c r="DR89" s="20" t="s">
        <v>86</v>
      </c>
      <c r="DS89" s="20" t="s">
        <v>86</v>
      </c>
      <c r="DT89" s="20" t="s">
        <v>86</v>
      </c>
      <c r="DU89" s="20" t="s">
        <v>86</v>
      </c>
      <c r="DV89" s="20" t="s">
        <v>86</v>
      </c>
      <c r="DW89" s="20" t="s">
        <v>86</v>
      </c>
      <c r="DX89" s="20" t="s">
        <v>86</v>
      </c>
      <c r="DY89" s="20" t="s">
        <v>86</v>
      </c>
      <c r="EA89" s="20" t="s">
        <v>86</v>
      </c>
      <c r="EB89" s="20" t="s">
        <v>86</v>
      </c>
      <c r="EC89" s="20" t="s">
        <v>86</v>
      </c>
      <c r="ED89" s="20" t="s">
        <v>86</v>
      </c>
      <c r="EE89" s="20" t="s">
        <v>86</v>
      </c>
      <c r="EF89" s="20" t="s">
        <v>86</v>
      </c>
      <c r="EG89" s="20" t="s">
        <v>86</v>
      </c>
      <c r="EH89" s="20" t="s">
        <v>86</v>
      </c>
      <c r="EI89" s="20" t="s">
        <v>86</v>
      </c>
      <c r="EJ89" s="20" t="s">
        <v>86</v>
      </c>
      <c r="EK89" s="20" t="s">
        <v>86</v>
      </c>
      <c r="EL89" s="20" t="s">
        <v>86</v>
      </c>
      <c r="EM89" s="20" t="s">
        <v>86</v>
      </c>
      <c r="EN89" s="20" t="s">
        <v>86</v>
      </c>
      <c r="EO89" s="20" t="s">
        <v>86</v>
      </c>
      <c r="EP89" s="20" t="s">
        <v>86</v>
      </c>
      <c r="EQ89" s="20" t="s">
        <v>86</v>
      </c>
      <c r="ES89" s="20" t="s">
        <v>86</v>
      </c>
      <c r="ET89" s="20" t="s">
        <v>86</v>
      </c>
      <c r="EU89" s="20" t="s">
        <v>86</v>
      </c>
      <c r="FA89" s="20" t="s">
        <v>86</v>
      </c>
    </row>
    <row r="90" spans="1:157" s="20" customFormat="1" ht="15" customHeight="1" outlineLevel="1" x14ac:dyDescent="0.25">
      <c r="A90" s="267"/>
      <c r="B90" s="60" t="s">
        <v>39</v>
      </c>
      <c r="C90" s="20" t="s">
        <v>86</v>
      </c>
      <c r="D90" s="20" t="s">
        <v>86</v>
      </c>
      <c r="E90" s="20" t="s">
        <v>86</v>
      </c>
      <c r="F90" s="20" t="s">
        <v>86</v>
      </c>
      <c r="H90" s="20" t="s">
        <v>86</v>
      </c>
      <c r="I90" s="20" t="s">
        <v>86</v>
      </c>
      <c r="J90" s="20" t="s">
        <v>86</v>
      </c>
      <c r="K90" s="20" t="s">
        <v>86</v>
      </c>
      <c r="L90" s="20" t="s">
        <v>86</v>
      </c>
      <c r="M90" s="20" t="s">
        <v>86</v>
      </c>
      <c r="O90" s="20" t="s">
        <v>86</v>
      </c>
      <c r="P90" s="20" t="s">
        <v>86</v>
      </c>
      <c r="Q90" s="20" t="s">
        <v>86</v>
      </c>
      <c r="R90" s="20" t="s">
        <v>86</v>
      </c>
      <c r="S90" s="20" t="s">
        <v>86</v>
      </c>
      <c r="T90" s="20" t="s">
        <v>86</v>
      </c>
      <c r="U90" s="20" t="s">
        <v>86</v>
      </c>
      <c r="V90" s="20" t="s">
        <v>86</v>
      </c>
      <c r="W90" s="20" t="s">
        <v>86</v>
      </c>
      <c r="X90" s="20" t="s">
        <v>86</v>
      </c>
      <c r="Y90" s="20" t="s">
        <v>86</v>
      </c>
      <c r="Z90" s="20" t="s">
        <v>86</v>
      </c>
      <c r="AA90" s="20" t="s">
        <v>86</v>
      </c>
      <c r="AB90" s="20" t="s">
        <v>86</v>
      </c>
      <c r="AC90" s="20" t="s">
        <v>86</v>
      </c>
      <c r="AD90" s="20" t="s">
        <v>86</v>
      </c>
      <c r="AE90" s="20" t="s">
        <v>86</v>
      </c>
      <c r="AF90" s="20" t="s">
        <v>86</v>
      </c>
      <c r="AG90" s="20" t="s">
        <v>86</v>
      </c>
      <c r="AH90" s="20" t="s">
        <v>86</v>
      </c>
      <c r="AI90" s="20" t="s">
        <v>86</v>
      </c>
      <c r="AJ90" s="20" t="s">
        <v>86</v>
      </c>
      <c r="AK90" s="20" t="s">
        <v>86</v>
      </c>
      <c r="AL90" s="20" t="s">
        <v>86</v>
      </c>
      <c r="AM90" s="20" t="s">
        <v>86</v>
      </c>
      <c r="AN90" s="20" t="s">
        <v>86</v>
      </c>
      <c r="AO90" s="20" t="s">
        <v>86</v>
      </c>
      <c r="AP90" s="20" t="s">
        <v>86</v>
      </c>
      <c r="AQ90" s="20" t="s">
        <v>86</v>
      </c>
      <c r="AR90" s="20" t="s">
        <v>86</v>
      </c>
      <c r="AS90" s="20" t="s">
        <v>86</v>
      </c>
      <c r="AT90" s="20" t="s">
        <v>86</v>
      </c>
      <c r="AU90" s="20" t="s">
        <v>86</v>
      </c>
      <c r="AV90" s="20" t="s">
        <v>86</v>
      </c>
      <c r="AW90" s="20" t="s">
        <v>86</v>
      </c>
      <c r="AX90" s="20" t="s">
        <v>86</v>
      </c>
      <c r="AZ90" s="20" t="s">
        <v>86</v>
      </c>
      <c r="BA90" s="20" t="s">
        <v>86</v>
      </c>
      <c r="BB90" s="20" t="s">
        <v>86</v>
      </c>
      <c r="BC90" s="20" t="s">
        <v>86</v>
      </c>
      <c r="BD90" s="20" t="s">
        <v>86</v>
      </c>
      <c r="BE90" s="20" t="s">
        <v>86</v>
      </c>
      <c r="BF90" s="20" t="s">
        <v>86</v>
      </c>
      <c r="BG90" s="20" t="s">
        <v>86</v>
      </c>
      <c r="BH90" s="20" t="s">
        <v>86</v>
      </c>
      <c r="BI90" s="20" t="s">
        <v>86</v>
      </c>
      <c r="BJ90" s="20" t="s">
        <v>86</v>
      </c>
      <c r="BK90" s="20" t="s">
        <v>86</v>
      </c>
      <c r="BL90" s="20" t="s">
        <v>86</v>
      </c>
      <c r="BM90" s="20" t="s">
        <v>86</v>
      </c>
      <c r="BN90" s="20" t="s">
        <v>86</v>
      </c>
      <c r="BO90" s="20" t="s">
        <v>86</v>
      </c>
      <c r="BP90" s="20" t="s">
        <v>86</v>
      </c>
      <c r="BQ90" s="20" t="s">
        <v>86</v>
      </c>
      <c r="BR90" s="20" t="s">
        <v>86</v>
      </c>
      <c r="BS90" s="20" t="s">
        <v>86</v>
      </c>
      <c r="BT90" s="20" t="s">
        <v>86</v>
      </c>
      <c r="BU90" s="20" t="s">
        <v>86</v>
      </c>
      <c r="BV90" s="20" t="s">
        <v>86</v>
      </c>
      <c r="BW90" s="20" t="s">
        <v>86</v>
      </c>
      <c r="BX90" s="20" t="s">
        <v>86</v>
      </c>
      <c r="BY90" s="20" t="s">
        <v>86</v>
      </c>
      <c r="BZ90" s="20" t="s">
        <v>86</v>
      </c>
      <c r="CA90" s="20" t="s">
        <v>86</v>
      </c>
      <c r="CB90" s="20" t="s">
        <v>86</v>
      </c>
      <c r="CC90" s="20" t="s">
        <v>86</v>
      </c>
      <c r="CD90" s="20" t="s">
        <v>86</v>
      </c>
      <c r="CE90" s="20" t="s">
        <v>86</v>
      </c>
      <c r="CF90" s="20" t="s">
        <v>86</v>
      </c>
      <c r="CH90" s="20" t="s">
        <v>86</v>
      </c>
      <c r="CI90" s="20" t="s">
        <v>86</v>
      </c>
      <c r="CJ90" s="20" t="s">
        <v>86</v>
      </c>
      <c r="CK90" s="20" t="s">
        <v>86</v>
      </c>
      <c r="CL90" s="20" t="s">
        <v>86</v>
      </c>
      <c r="CM90" s="20" t="s">
        <v>86</v>
      </c>
      <c r="CN90" s="20" t="s">
        <v>86</v>
      </c>
      <c r="CO90" s="20" t="s">
        <v>86</v>
      </c>
      <c r="CP90" s="20" t="s">
        <v>86</v>
      </c>
      <c r="CQ90" s="20" t="s">
        <v>86</v>
      </c>
      <c r="CR90" s="20" t="s">
        <v>86</v>
      </c>
      <c r="CS90" s="20" t="s">
        <v>86</v>
      </c>
      <c r="CT90" s="20" t="s">
        <v>86</v>
      </c>
      <c r="CU90" s="20" t="s">
        <v>86</v>
      </c>
      <c r="CV90" s="20" t="s">
        <v>86</v>
      </c>
      <c r="CW90" s="20" t="s">
        <v>86</v>
      </c>
      <c r="DD90" s="20" t="s">
        <v>86</v>
      </c>
      <c r="DE90" s="20" t="s">
        <v>86</v>
      </c>
      <c r="DF90" s="20" t="s">
        <v>86</v>
      </c>
      <c r="DG90" s="20" t="s">
        <v>86</v>
      </c>
      <c r="DH90" s="20" t="s">
        <v>86</v>
      </c>
      <c r="DI90" s="20" t="s">
        <v>86</v>
      </c>
      <c r="DJ90" s="20" t="s">
        <v>86</v>
      </c>
      <c r="DK90" s="20" t="s">
        <v>86</v>
      </c>
      <c r="DL90" s="20" t="s">
        <v>86</v>
      </c>
      <c r="DN90" s="20" t="s">
        <v>86</v>
      </c>
      <c r="DO90" s="20" t="s">
        <v>86</v>
      </c>
      <c r="DP90" s="20" t="s">
        <v>86</v>
      </c>
      <c r="DQ90" s="20" t="s">
        <v>86</v>
      </c>
      <c r="DR90" s="20" t="s">
        <v>86</v>
      </c>
      <c r="DS90" s="20" t="s">
        <v>86</v>
      </c>
      <c r="DT90" s="20" t="s">
        <v>86</v>
      </c>
      <c r="DU90" s="20" t="s">
        <v>86</v>
      </c>
      <c r="DV90" s="20" t="s">
        <v>86</v>
      </c>
      <c r="DW90" s="20" t="s">
        <v>86</v>
      </c>
      <c r="DX90" s="20" t="s">
        <v>86</v>
      </c>
      <c r="DY90" s="20" t="s">
        <v>86</v>
      </c>
      <c r="EA90" s="20" t="s">
        <v>86</v>
      </c>
      <c r="EB90" s="20" t="s">
        <v>86</v>
      </c>
      <c r="EC90" s="20" t="s">
        <v>86</v>
      </c>
      <c r="ED90" s="20" t="s">
        <v>86</v>
      </c>
      <c r="EE90" s="20" t="s">
        <v>86</v>
      </c>
      <c r="EF90" s="20" t="s">
        <v>86</v>
      </c>
      <c r="EG90" s="20" t="s">
        <v>86</v>
      </c>
      <c r="EH90" s="20" t="s">
        <v>86</v>
      </c>
      <c r="EI90" s="20" t="s">
        <v>86</v>
      </c>
      <c r="EJ90" s="20" t="s">
        <v>86</v>
      </c>
      <c r="EK90" s="20" t="s">
        <v>86</v>
      </c>
      <c r="EL90" s="20" t="s">
        <v>86</v>
      </c>
      <c r="EM90" s="20" t="s">
        <v>86</v>
      </c>
      <c r="EN90" s="20" t="s">
        <v>86</v>
      </c>
      <c r="EO90" s="20" t="s">
        <v>86</v>
      </c>
      <c r="EP90" s="20" t="s">
        <v>86</v>
      </c>
      <c r="EQ90" s="20" t="s">
        <v>86</v>
      </c>
      <c r="ES90" s="20" t="s">
        <v>86</v>
      </c>
      <c r="ET90" s="20" t="s">
        <v>86</v>
      </c>
      <c r="EU90" s="20" t="s">
        <v>86</v>
      </c>
      <c r="FA90" s="20" t="s">
        <v>86</v>
      </c>
    </row>
    <row r="91" spans="1:157" s="20" customFormat="1" ht="15" customHeight="1" outlineLevel="1" x14ac:dyDescent="0.25">
      <c r="A91" s="268"/>
      <c r="B91" s="60" t="s">
        <v>40</v>
      </c>
      <c r="C91" s="20" t="s">
        <v>86</v>
      </c>
      <c r="D91" s="20" t="s">
        <v>86</v>
      </c>
      <c r="E91" s="20" t="s">
        <v>86</v>
      </c>
      <c r="F91" s="20" t="s">
        <v>86</v>
      </c>
      <c r="H91" s="20" t="s">
        <v>86</v>
      </c>
      <c r="I91" s="20" t="s">
        <v>86</v>
      </c>
      <c r="J91" s="20" t="s">
        <v>86</v>
      </c>
      <c r="K91" s="20" t="s">
        <v>86</v>
      </c>
      <c r="L91" s="20" t="s">
        <v>86</v>
      </c>
      <c r="M91" s="20" t="s">
        <v>86</v>
      </c>
      <c r="O91" s="20" t="s">
        <v>86</v>
      </c>
      <c r="P91" s="20" t="s">
        <v>86</v>
      </c>
      <c r="Q91" s="20" t="s">
        <v>86</v>
      </c>
      <c r="R91" s="20" t="s">
        <v>86</v>
      </c>
      <c r="S91" s="20" t="s">
        <v>86</v>
      </c>
      <c r="T91" s="20" t="s">
        <v>86</v>
      </c>
      <c r="U91" s="20" t="s">
        <v>86</v>
      </c>
      <c r="V91" s="20" t="s">
        <v>86</v>
      </c>
      <c r="W91" s="20" t="s">
        <v>86</v>
      </c>
      <c r="X91" s="20" t="s">
        <v>86</v>
      </c>
      <c r="Y91" s="20" t="s">
        <v>86</v>
      </c>
      <c r="Z91" s="20" t="s">
        <v>86</v>
      </c>
      <c r="AA91" s="20" t="s">
        <v>86</v>
      </c>
      <c r="AB91" s="20" t="s">
        <v>86</v>
      </c>
      <c r="AC91" s="20" t="s">
        <v>86</v>
      </c>
      <c r="AD91" s="20" t="s">
        <v>86</v>
      </c>
      <c r="AE91" s="20" t="s">
        <v>86</v>
      </c>
      <c r="AF91" s="20" t="s">
        <v>86</v>
      </c>
      <c r="AG91" s="20" t="s">
        <v>86</v>
      </c>
      <c r="AH91" s="20" t="s">
        <v>86</v>
      </c>
      <c r="AI91" s="20" t="s">
        <v>86</v>
      </c>
      <c r="AJ91" s="20" t="s">
        <v>86</v>
      </c>
      <c r="AK91" s="20" t="s">
        <v>86</v>
      </c>
      <c r="AL91" s="20" t="s">
        <v>86</v>
      </c>
      <c r="AM91" s="20" t="s">
        <v>86</v>
      </c>
      <c r="AN91" s="20" t="s">
        <v>86</v>
      </c>
      <c r="AO91" s="20" t="s">
        <v>86</v>
      </c>
      <c r="AP91" s="20" t="s">
        <v>86</v>
      </c>
      <c r="AQ91" s="20" t="s">
        <v>86</v>
      </c>
      <c r="AR91" s="20" t="s">
        <v>86</v>
      </c>
      <c r="AS91" s="20" t="s">
        <v>86</v>
      </c>
      <c r="AT91" s="20" t="s">
        <v>86</v>
      </c>
      <c r="AU91" s="20" t="s">
        <v>86</v>
      </c>
      <c r="AV91" s="20" t="s">
        <v>86</v>
      </c>
      <c r="AW91" s="20" t="s">
        <v>86</v>
      </c>
      <c r="AX91" s="20" t="s">
        <v>86</v>
      </c>
      <c r="AZ91" s="20" t="s">
        <v>86</v>
      </c>
      <c r="BA91" s="20" t="s">
        <v>86</v>
      </c>
      <c r="BB91" s="20" t="s">
        <v>86</v>
      </c>
      <c r="BC91" s="20" t="s">
        <v>86</v>
      </c>
      <c r="BD91" s="20" t="s">
        <v>86</v>
      </c>
      <c r="BE91" s="20" t="s">
        <v>86</v>
      </c>
      <c r="BF91" s="20" t="s">
        <v>86</v>
      </c>
      <c r="BG91" s="20" t="s">
        <v>86</v>
      </c>
      <c r="BH91" s="20" t="s">
        <v>86</v>
      </c>
      <c r="BI91" s="20" t="s">
        <v>86</v>
      </c>
      <c r="BJ91" s="20" t="s">
        <v>86</v>
      </c>
      <c r="BK91" s="20" t="s">
        <v>86</v>
      </c>
      <c r="BL91" s="20" t="s">
        <v>86</v>
      </c>
      <c r="BM91" s="20" t="s">
        <v>86</v>
      </c>
      <c r="BN91" s="20" t="s">
        <v>86</v>
      </c>
      <c r="BO91" s="20" t="s">
        <v>86</v>
      </c>
      <c r="BP91" s="20" t="s">
        <v>86</v>
      </c>
      <c r="BQ91" s="20" t="s">
        <v>86</v>
      </c>
      <c r="BR91" s="20" t="s">
        <v>86</v>
      </c>
      <c r="BS91" s="20" t="s">
        <v>86</v>
      </c>
      <c r="BT91" s="20" t="s">
        <v>86</v>
      </c>
      <c r="BU91" s="20" t="s">
        <v>86</v>
      </c>
      <c r="BV91" s="20" t="s">
        <v>86</v>
      </c>
      <c r="BW91" s="20" t="s">
        <v>86</v>
      </c>
      <c r="BX91" s="20" t="s">
        <v>86</v>
      </c>
      <c r="BY91" s="20" t="s">
        <v>86</v>
      </c>
      <c r="BZ91" s="20" t="s">
        <v>86</v>
      </c>
      <c r="CA91" s="20" t="s">
        <v>86</v>
      </c>
      <c r="CB91" s="20" t="s">
        <v>86</v>
      </c>
      <c r="CC91" s="20" t="s">
        <v>86</v>
      </c>
      <c r="CD91" s="20" t="s">
        <v>86</v>
      </c>
      <c r="CE91" s="20" t="s">
        <v>86</v>
      </c>
      <c r="CF91" s="20" t="s">
        <v>86</v>
      </c>
      <c r="CH91" s="20" t="s">
        <v>86</v>
      </c>
      <c r="CI91" s="20" t="s">
        <v>86</v>
      </c>
      <c r="CJ91" s="20" t="s">
        <v>86</v>
      </c>
      <c r="CK91" s="20" t="s">
        <v>86</v>
      </c>
      <c r="CL91" s="20" t="s">
        <v>86</v>
      </c>
      <c r="CM91" s="20" t="s">
        <v>86</v>
      </c>
      <c r="CN91" s="20" t="s">
        <v>86</v>
      </c>
      <c r="CO91" s="20" t="s">
        <v>86</v>
      </c>
      <c r="CP91" s="20" t="s">
        <v>86</v>
      </c>
      <c r="CQ91" s="20" t="s">
        <v>86</v>
      </c>
      <c r="CR91" s="20" t="s">
        <v>86</v>
      </c>
      <c r="CS91" s="20" t="s">
        <v>86</v>
      </c>
      <c r="CT91" s="20" t="s">
        <v>86</v>
      </c>
      <c r="CU91" s="20" t="s">
        <v>86</v>
      </c>
      <c r="CV91" s="20" t="s">
        <v>86</v>
      </c>
      <c r="CW91" s="20" t="s">
        <v>86</v>
      </c>
      <c r="DD91" s="20" t="s">
        <v>86</v>
      </c>
      <c r="DE91" s="20" t="s">
        <v>86</v>
      </c>
      <c r="DF91" s="20" t="s">
        <v>86</v>
      </c>
      <c r="DG91" s="20" t="s">
        <v>86</v>
      </c>
      <c r="DH91" s="20" t="s">
        <v>86</v>
      </c>
      <c r="DI91" s="20" t="s">
        <v>86</v>
      </c>
      <c r="DJ91" s="20" t="s">
        <v>86</v>
      </c>
      <c r="DK91" s="20" t="s">
        <v>86</v>
      </c>
      <c r="DL91" s="20" t="s">
        <v>86</v>
      </c>
      <c r="DN91" s="20" t="s">
        <v>86</v>
      </c>
      <c r="DO91" s="20" t="s">
        <v>86</v>
      </c>
      <c r="DP91" s="20" t="s">
        <v>86</v>
      </c>
      <c r="DQ91" s="20" t="s">
        <v>86</v>
      </c>
      <c r="DR91" s="20" t="s">
        <v>86</v>
      </c>
      <c r="DS91" s="20" t="s">
        <v>86</v>
      </c>
      <c r="DT91" s="20" t="s">
        <v>86</v>
      </c>
      <c r="DU91" s="20" t="s">
        <v>86</v>
      </c>
      <c r="DV91" s="20" t="s">
        <v>86</v>
      </c>
      <c r="DW91" s="20" t="s">
        <v>86</v>
      </c>
      <c r="DX91" s="20" t="s">
        <v>86</v>
      </c>
      <c r="DY91" s="20" t="s">
        <v>86</v>
      </c>
      <c r="EA91" s="20" t="s">
        <v>86</v>
      </c>
      <c r="EB91" s="20" t="s">
        <v>86</v>
      </c>
      <c r="EC91" s="20" t="s">
        <v>86</v>
      </c>
      <c r="ED91" s="20" t="s">
        <v>86</v>
      </c>
      <c r="EE91" s="20" t="s">
        <v>86</v>
      </c>
      <c r="EF91" s="20" t="s">
        <v>86</v>
      </c>
      <c r="EG91" s="20" t="s">
        <v>86</v>
      </c>
      <c r="EH91" s="20" t="s">
        <v>86</v>
      </c>
      <c r="EI91" s="20" t="s">
        <v>86</v>
      </c>
      <c r="EJ91" s="20" t="s">
        <v>86</v>
      </c>
      <c r="EK91" s="20" t="s">
        <v>86</v>
      </c>
      <c r="EL91" s="20" t="s">
        <v>86</v>
      </c>
      <c r="EM91" s="20" t="s">
        <v>86</v>
      </c>
      <c r="EN91" s="20" t="s">
        <v>86</v>
      </c>
      <c r="EO91" s="20" t="s">
        <v>86</v>
      </c>
      <c r="EP91" s="20" t="s">
        <v>86</v>
      </c>
      <c r="EQ91" s="20" t="s">
        <v>86</v>
      </c>
      <c r="ES91" s="20" t="s">
        <v>86</v>
      </c>
      <c r="ET91" s="20" t="s">
        <v>86</v>
      </c>
      <c r="EU91" s="20" t="s">
        <v>86</v>
      </c>
      <c r="FA91" s="20" t="s">
        <v>86</v>
      </c>
    </row>
    <row r="92" spans="1:157" s="20" customFormat="1" ht="15" customHeight="1" outlineLevel="1" x14ac:dyDescent="0.25">
      <c r="A92" s="266">
        <v>14</v>
      </c>
      <c r="B92" s="60" t="s">
        <v>38</v>
      </c>
      <c r="C92" s="20" t="s">
        <v>86</v>
      </c>
      <c r="D92" s="20" t="s">
        <v>86</v>
      </c>
      <c r="E92" s="20" t="s">
        <v>86</v>
      </c>
      <c r="F92" s="20" t="s">
        <v>86</v>
      </c>
      <c r="H92" s="20" t="s">
        <v>86</v>
      </c>
      <c r="I92" s="20" t="s">
        <v>86</v>
      </c>
      <c r="J92" s="20" t="s">
        <v>86</v>
      </c>
      <c r="K92" s="20" t="s">
        <v>86</v>
      </c>
      <c r="L92" s="20" t="s">
        <v>86</v>
      </c>
      <c r="M92" s="20" t="s">
        <v>86</v>
      </c>
      <c r="O92" s="20" t="s">
        <v>86</v>
      </c>
      <c r="P92" s="20" t="s">
        <v>86</v>
      </c>
      <c r="Q92" s="20" t="s">
        <v>86</v>
      </c>
      <c r="R92" s="20" t="s">
        <v>86</v>
      </c>
      <c r="S92" s="20" t="s">
        <v>86</v>
      </c>
      <c r="T92" s="20" t="s">
        <v>86</v>
      </c>
      <c r="U92" s="20" t="s">
        <v>86</v>
      </c>
      <c r="V92" s="20" t="s">
        <v>86</v>
      </c>
      <c r="W92" s="20" t="s">
        <v>86</v>
      </c>
      <c r="X92" s="20" t="s">
        <v>86</v>
      </c>
      <c r="Y92" s="20" t="s">
        <v>86</v>
      </c>
      <c r="Z92" s="20" t="s">
        <v>86</v>
      </c>
      <c r="AA92" s="20" t="s">
        <v>86</v>
      </c>
      <c r="AB92" s="20" t="s">
        <v>86</v>
      </c>
      <c r="AC92" s="20" t="s">
        <v>86</v>
      </c>
      <c r="AD92" s="20" t="s">
        <v>86</v>
      </c>
      <c r="AE92" s="20" t="s">
        <v>86</v>
      </c>
      <c r="AF92" s="20" t="s">
        <v>86</v>
      </c>
      <c r="AG92" s="20" t="s">
        <v>86</v>
      </c>
      <c r="AH92" s="20" t="s">
        <v>86</v>
      </c>
      <c r="AI92" s="20" t="s">
        <v>86</v>
      </c>
      <c r="AJ92" s="20" t="s">
        <v>86</v>
      </c>
      <c r="AK92" s="20" t="s">
        <v>86</v>
      </c>
      <c r="AL92" s="20" t="s">
        <v>86</v>
      </c>
      <c r="AM92" s="20" t="s">
        <v>86</v>
      </c>
      <c r="AN92" s="20" t="s">
        <v>86</v>
      </c>
      <c r="AO92" s="20" t="s">
        <v>86</v>
      </c>
      <c r="AP92" s="20" t="s">
        <v>86</v>
      </c>
      <c r="AQ92" s="20" t="s">
        <v>86</v>
      </c>
      <c r="AR92" s="20" t="s">
        <v>86</v>
      </c>
      <c r="AS92" s="20" t="s">
        <v>86</v>
      </c>
      <c r="AT92" s="20" t="s">
        <v>86</v>
      </c>
      <c r="AU92" s="20" t="s">
        <v>86</v>
      </c>
      <c r="AV92" s="20" t="s">
        <v>86</v>
      </c>
      <c r="AW92" s="20" t="s">
        <v>86</v>
      </c>
      <c r="AX92" s="20" t="s">
        <v>86</v>
      </c>
      <c r="AZ92" s="20" t="s">
        <v>86</v>
      </c>
      <c r="BA92" s="20" t="s">
        <v>86</v>
      </c>
      <c r="BB92" s="20" t="s">
        <v>86</v>
      </c>
      <c r="BC92" s="20" t="s">
        <v>86</v>
      </c>
      <c r="BD92" s="20" t="s">
        <v>86</v>
      </c>
      <c r="BE92" s="20" t="s">
        <v>86</v>
      </c>
      <c r="BF92" s="20" t="s">
        <v>86</v>
      </c>
      <c r="BG92" s="20" t="s">
        <v>86</v>
      </c>
      <c r="BH92" s="20" t="s">
        <v>86</v>
      </c>
      <c r="BI92" s="20" t="s">
        <v>86</v>
      </c>
      <c r="BJ92" s="20" t="s">
        <v>86</v>
      </c>
      <c r="BK92" s="20" t="s">
        <v>86</v>
      </c>
      <c r="BL92" s="20" t="s">
        <v>86</v>
      </c>
      <c r="BM92" s="20" t="s">
        <v>86</v>
      </c>
      <c r="BN92" s="20" t="s">
        <v>86</v>
      </c>
      <c r="BO92" s="20" t="s">
        <v>86</v>
      </c>
      <c r="BP92" s="20" t="s">
        <v>86</v>
      </c>
      <c r="BQ92" s="20" t="s">
        <v>86</v>
      </c>
      <c r="BR92" s="20" t="s">
        <v>86</v>
      </c>
      <c r="BS92" s="20" t="s">
        <v>86</v>
      </c>
      <c r="BT92" s="20" t="s">
        <v>86</v>
      </c>
      <c r="BU92" s="20" t="s">
        <v>86</v>
      </c>
      <c r="BV92" s="20" t="s">
        <v>86</v>
      </c>
      <c r="BW92" s="20" t="s">
        <v>86</v>
      </c>
      <c r="BX92" s="20" t="s">
        <v>86</v>
      </c>
      <c r="BY92" s="20" t="s">
        <v>86</v>
      </c>
      <c r="BZ92" s="20" t="s">
        <v>86</v>
      </c>
      <c r="CA92" s="20" t="s">
        <v>86</v>
      </c>
      <c r="CB92" s="20" t="s">
        <v>86</v>
      </c>
      <c r="CC92" s="20" t="s">
        <v>86</v>
      </c>
      <c r="CD92" s="20" t="s">
        <v>86</v>
      </c>
      <c r="CE92" s="20" t="s">
        <v>86</v>
      </c>
      <c r="CF92" s="20" t="s">
        <v>86</v>
      </c>
      <c r="CH92" s="20" t="s">
        <v>86</v>
      </c>
      <c r="CI92" s="20" t="s">
        <v>86</v>
      </c>
      <c r="CJ92" s="20" t="s">
        <v>86</v>
      </c>
      <c r="CK92" s="20" t="s">
        <v>86</v>
      </c>
      <c r="CL92" s="20" t="s">
        <v>86</v>
      </c>
      <c r="CM92" s="20" t="s">
        <v>86</v>
      </c>
      <c r="CN92" s="20" t="s">
        <v>86</v>
      </c>
      <c r="CO92" s="20" t="s">
        <v>86</v>
      </c>
      <c r="CP92" s="20" t="s">
        <v>86</v>
      </c>
      <c r="CQ92" s="20" t="s">
        <v>86</v>
      </c>
      <c r="CR92" s="20" t="s">
        <v>86</v>
      </c>
      <c r="CS92" s="20" t="s">
        <v>86</v>
      </c>
      <c r="CT92" s="20" t="s">
        <v>86</v>
      </c>
      <c r="CU92" s="20" t="s">
        <v>86</v>
      </c>
      <c r="CV92" s="20" t="s">
        <v>86</v>
      </c>
      <c r="CW92" s="20" t="s">
        <v>86</v>
      </c>
      <c r="DD92" s="20" t="s">
        <v>86</v>
      </c>
      <c r="DE92" s="20" t="s">
        <v>86</v>
      </c>
      <c r="DF92" s="20" t="s">
        <v>86</v>
      </c>
      <c r="DG92" s="20" t="s">
        <v>86</v>
      </c>
      <c r="DH92" s="20" t="s">
        <v>86</v>
      </c>
      <c r="DI92" s="20" t="s">
        <v>86</v>
      </c>
      <c r="DJ92" s="20" t="s">
        <v>86</v>
      </c>
      <c r="DK92" s="20" t="s">
        <v>86</v>
      </c>
      <c r="DL92" s="20" t="s">
        <v>86</v>
      </c>
      <c r="DN92" s="20" t="s">
        <v>86</v>
      </c>
      <c r="DO92" s="20" t="s">
        <v>86</v>
      </c>
      <c r="DP92" s="20" t="s">
        <v>86</v>
      </c>
      <c r="DQ92" s="20" t="s">
        <v>86</v>
      </c>
      <c r="DR92" s="20" t="s">
        <v>86</v>
      </c>
      <c r="DS92" s="20" t="s">
        <v>86</v>
      </c>
      <c r="DT92" s="20" t="s">
        <v>86</v>
      </c>
      <c r="DU92" s="20" t="s">
        <v>86</v>
      </c>
      <c r="DV92" s="20" t="s">
        <v>86</v>
      </c>
      <c r="DW92" s="20" t="s">
        <v>86</v>
      </c>
      <c r="DX92" s="20" t="s">
        <v>86</v>
      </c>
      <c r="DY92" s="20" t="s">
        <v>86</v>
      </c>
      <c r="EA92" s="20" t="s">
        <v>86</v>
      </c>
      <c r="EB92" s="20" t="s">
        <v>86</v>
      </c>
      <c r="EC92" s="20" t="s">
        <v>86</v>
      </c>
      <c r="ED92" s="20" t="s">
        <v>86</v>
      </c>
      <c r="EE92" s="20" t="s">
        <v>86</v>
      </c>
      <c r="EF92" s="20" t="s">
        <v>86</v>
      </c>
      <c r="EG92" s="20" t="s">
        <v>86</v>
      </c>
      <c r="EH92" s="20" t="s">
        <v>86</v>
      </c>
      <c r="EI92" s="20" t="s">
        <v>86</v>
      </c>
      <c r="EJ92" s="20" t="s">
        <v>86</v>
      </c>
      <c r="EK92" s="20" t="s">
        <v>86</v>
      </c>
      <c r="EL92" s="20" t="s">
        <v>86</v>
      </c>
      <c r="EM92" s="20" t="s">
        <v>86</v>
      </c>
      <c r="EN92" s="20" t="s">
        <v>86</v>
      </c>
      <c r="EO92" s="20" t="s">
        <v>86</v>
      </c>
      <c r="EP92" s="20" t="s">
        <v>86</v>
      </c>
      <c r="EQ92" s="20" t="s">
        <v>86</v>
      </c>
      <c r="ES92" s="20" t="s">
        <v>86</v>
      </c>
      <c r="ET92" s="20" t="s">
        <v>86</v>
      </c>
      <c r="EU92" s="20" t="s">
        <v>86</v>
      </c>
      <c r="FA92" s="20" t="s">
        <v>86</v>
      </c>
    </row>
    <row r="93" spans="1:157" s="20" customFormat="1" ht="15" customHeight="1" outlineLevel="1" x14ac:dyDescent="0.25">
      <c r="A93" s="267"/>
      <c r="B93" s="60" t="s">
        <v>39</v>
      </c>
      <c r="C93" s="20" t="s">
        <v>86</v>
      </c>
      <c r="D93" s="20" t="s">
        <v>86</v>
      </c>
      <c r="E93" s="20" t="s">
        <v>86</v>
      </c>
      <c r="F93" s="20" t="s">
        <v>86</v>
      </c>
      <c r="H93" s="20" t="s">
        <v>86</v>
      </c>
      <c r="I93" s="20" t="s">
        <v>86</v>
      </c>
      <c r="J93" s="20" t="s">
        <v>86</v>
      </c>
      <c r="K93" s="20" t="s">
        <v>86</v>
      </c>
      <c r="L93" s="20" t="s">
        <v>86</v>
      </c>
      <c r="M93" s="20" t="s">
        <v>86</v>
      </c>
      <c r="O93" s="20" t="s">
        <v>86</v>
      </c>
      <c r="P93" s="20" t="s">
        <v>86</v>
      </c>
      <c r="Q93" s="20" t="s">
        <v>86</v>
      </c>
      <c r="R93" s="20" t="s">
        <v>86</v>
      </c>
      <c r="S93" s="20" t="s">
        <v>86</v>
      </c>
      <c r="T93" s="20" t="s">
        <v>86</v>
      </c>
      <c r="U93" s="20" t="s">
        <v>86</v>
      </c>
      <c r="V93" s="20" t="s">
        <v>86</v>
      </c>
      <c r="W93" s="20" t="s">
        <v>86</v>
      </c>
      <c r="X93" s="20" t="s">
        <v>86</v>
      </c>
      <c r="Y93" s="20" t="s">
        <v>86</v>
      </c>
      <c r="Z93" s="20" t="s">
        <v>86</v>
      </c>
      <c r="AA93" s="20" t="s">
        <v>86</v>
      </c>
      <c r="AB93" s="20" t="s">
        <v>86</v>
      </c>
      <c r="AC93" s="20" t="s">
        <v>86</v>
      </c>
      <c r="AD93" s="20" t="s">
        <v>86</v>
      </c>
      <c r="AE93" s="20" t="s">
        <v>86</v>
      </c>
      <c r="AF93" s="20" t="s">
        <v>86</v>
      </c>
      <c r="AG93" s="20" t="s">
        <v>86</v>
      </c>
      <c r="AH93" s="20" t="s">
        <v>86</v>
      </c>
      <c r="AI93" s="20" t="s">
        <v>86</v>
      </c>
      <c r="AJ93" s="20" t="s">
        <v>86</v>
      </c>
      <c r="AK93" s="20" t="s">
        <v>86</v>
      </c>
      <c r="AL93" s="20" t="s">
        <v>86</v>
      </c>
      <c r="AM93" s="20" t="s">
        <v>86</v>
      </c>
      <c r="AN93" s="20" t="s">
        <v>86</v>
      </c>
      <c r="AO93" s="20" t="s">
        <v>86</v>
      </c>
      <c r="AP93" s="20" t="s">
        <v>86</v>
      </c>
      <c r="AQ93" s="20" t="s">
        <v>86</v>
      </c>
      <c r="AR93" s="20" t="s">
        <v>86</v>
      </c>
      <c r="AS93" s="20" t="s">
        <v>86</v>
      </c>
      <c r="AT93" s="20" t="s">
        <v>86</v>
      </c>
      <c r="AU93" s="20" t="s">
        <v>86</v>
      </c>
      <c r="AV93" s="20" t="s">
        <v>86</v>
      </c>
      <c r="AW93" s="20" t="s">
        <v>86</v>
      </c>
      <c r="AX93" s="20" t="s">
        <v>86</v>
      </c>
      <c r="AZ93" s="20" t="s">
        <v>86</v>
      </c>
      <c r="BA93" s="20" t="s">
        <v>86</v>
      </c>
      <c r="BB93" s="20" t="s">
        <v>86</v>
      </c>
      <c r="BC93" s="20" t="s">
        <v>86</v>
      </c>
      <c r="BD93" s="20" t="s">
        <v>86</v>
      </c>
      <c r="BE93" s="20" t="s">
        <v>86</v>
      </c>
      <c r="BF93" s="20" t="s">
        <v>86</v>
      </c>
      <c r="BG93" s="20" t="s">
        <v>86</v>
      </c>
      <c r="BH93" s="20" t="s">
        <v>86</v>
      </c>
      <c r="BI93" s="20" t="s">
        <v>86</v>
      </c>
      <c r="BJ93" s="20" t="s">
        <v>86</v>
      </c>
      <c r="BK93" s="20" t="s">
        <v>86</v>
      </c>
      <c r="BL93" s="20" t="s">
        <v>86</v>
      </c>
      <c r="BM93" s="20" t="s">
        <v>86</v>
      </c>
      <c r="BN93" s="20" t="s">
        <v>86</v>
      </c>
      <c r="BO93" s="20" t="s">
        <v>86</v>
      </c>
      <c r="BP93" s="20" t="s">
        <v>86</v>
      </c>
      <c r="BQ93" s="20" t="s">
        <v>86</v>
      </c>
      <c r="BR93" s="20" t="s">
        <v>86</v>
      </c>
      <c r="BS93" s="20" t="s">
        <v>86</v>
      </c>
      <c r="BT93" s="20" t="s">
        <v>86</v>
      </c>
      <c r="BU93" s="20" t="s">
        <v>86</v>
      </c>
      <c r="BV93" s="20" t="s">
        <v>86</v>
      </c>
      <c r="BW93" s="20" t="s">
        <v>86</v>
      </c>
      <c r="BX93" s="20" t="s">
        <v>86</v>
      </c>
      <c r="BY93" s="20" t="s">
        <v>86</v>
      </c>
      <c r="BZ93" s="20" t="s">
        <v>86</v>
      </c>
      <c r="CA93" s="20" t="s">
        <v>86</v>
      </c>
      <c r="CB93" s="20" t="s">
        <v>86</v>
      </c>
      <c r="CC93" s="20" t="s">
        <v>86</v>
      </c>
      <c r="CD93" s="20" t="s">
        <v>86</v>
      </c>
      <c r="CE93" s="20" t="s">
        <v>86</v>
      </c>
      <c r="CF93" s="20" t="s">
        <v>86</v>
      </c>
      <c r="CH93" s="20" t="s">
        <v>86</v>
      </c>
      <c r="CI93" s="20" t="s">
        <v>86</v>
      </c>
      <c r="CJ93" s="20" t="s">
        <v>86</v>
      </c>
      <c r="CK93" s="20" t="s">
        <v>86</v>
      </c>
      <c r="CL93" s="20" t="s">
        <v>86</v>
      </c>
      <c r="CM93" s="20" t="s">
        <v>86</v>
      </c>
      <c r="CN93" s="20" t="s">
        <v>86</v>
      </c>
      <c r="CO93" s="20" t="s">
        <v>86</v>
      </c>
      <c r="CP93" s="20" t="s">
        <v>86</v>
      </c>
      <c r="CQ93" s="20" t="s">
        <v>86</v>
      </c>
      <c r="CR93" s="20" t="s">
        <v>86</v>
      </c>
      <c r="CS93" s="20" t="s">
        <v>86</v>
      </c>
      <c r="CT93" s="20" t="s">
        <v>86</v>
      </c>
      <c r="CU93" s="20" t="s">
        <v>86</v>
      </c>
      <c r="CV93" s="20" t="s">
        <v>86</v>
      </c>
      <c r="CW93" s="20" t="s">
        <v>86</v>
      </c>
      <c r="DD93" s="20" t="s">
        <v>86</v>
      </c>
      <c r="DE93" s="20" t="s">
        <v>86</v>
      </c>
      <c r="DF93" s="20" t="s">
        <v>86</v>
      </c>
      <c r="DG93" s="20" t="s">
        <v>86</v>
      </c>
      <c r="DH93" s="20" t="s">
        <v>86</v>
      </c>
      <c r="DI93" s="20" t="s">
        <v>86</v>
      </c>
      <c r="DJ93" s="20" t="s">
        <v>86</v>
      </c>
      <c r="DK93" s="20" t="s">
        <v>86</v>
      </c>
      <c r="DL93" s="20" t="s">
        <v>86</v>
      </c>
      <c r="DN93" s="20" t="s">
        <v>86</v>
      </c>
      <c r="DO93" s="20" t="s">
        <v>86</v>
      </c>
      <c r="DP93" s="20" t="s">
        <v>86</v>
      </c>
      <c r="DQ93" s="20" t="s">
        <v>86</v>
      </c>
      <c r="DR93" s="20" t="s">
        <v>86</v>
      </c>
      <c r="DS93" s="20" t="s">
        <v>86</v>
      </c>
      <c r="DT93" s="20" t="s">
        <v>86</v>
      </c>
      <c r="DU93" s="20" t="s">
        <v>86</v>
      </c>
      <c r="DV93" s="20" t="s">
        <v>86</v>
      </c>
      <c r="DW93" s="20" t="s">
        <v>86</v>
      </c>
      <c r="DX93" s="20" t="s">
        <v>86</v>
      </c>
      <c r="DY93" s="20" t="s">
        <v>86</v>
      </c>
      <c r="EA93" s="20" t="s">
        <v>86</v>
      </c>
      <c r="EB93" s="20" t="s">
        <v>86</v>
      </c>
      <c r="EC93" s="20" t="s">
        <v>86</v>
      </c>
      <c r="ED93" s="20" t="s">
        <v>86</v>
      </c>
      <c r="EE93" s="20" t="s">
        <v>86</v>
      </c>
      <c r="EF93" s="20" t="s">
        <v>86</v>
      </c>
      <c r="EG93" s="20" t="s">
        <v>86</v>
      </c>
      <c r="EH93" s="20" t="s">
        <v>86</v>
      </c>
      <c r="EI93" s="20" t="s">
        <v>86</v>
      </c>
      <c r="EJ93" s="20" t="s">
        <v>86</v>
      </c>
      <c r="EK93" s="20" t="s">
        <v>86</v>
      </c>
      <c r="EL93" s="20" t="s">
        <v>86</v>
      </c>
      <c r="EM93" s="20" t="s">
        <v>86</v>
      </c>
      <c r="EN93" s="20" t="s">
        <v>86</v>
      </c>
      <c r="EO93" s="20" t="s">
        <v>86</v>
      </c>
      <c r="EP93" s="20" t="s">
        <v>86</v>
      </c>
      <c r="EQ93" s="20" t="s">
        <v>86</v>
      </c>
      <c r="ES93" s="20" t="s">
        <v>86</v>
      </c>
      <c r="ET93" s="20" t="s">
        <v>86</v>
      </c>
      <c r="EU93" s="20" t="s">
        <v>86</v>
      </c>
      <c r="FA93" s="20" t="s">
        <v>86</v>
      </c>
    </row>
    <row r="94" spans="1:157" s="20" customFormat="1" ht="15" customHeight="1" outlineLevel="1" x14ac:dyDescent="0.25">
      <c r="A94" s="268"/>
      <c r="B94" s="60" t="s">
        <v>40</v>
      </c>
      <c r="C94" s="20" t="s">
        <v>86</v>
      </c>
      <c r="D94" s="20" t="s">
        <v>86</v>
      </c>
      <c r="E94" s="20" t="s">
        <v>86</v>
      </c>
      <c r="F94" s="20" t="s">
        <v>86</v>
      </c>
      <c r="H94" s="20" t="s">
        <v>86</v>
      </c>
      <c r="I94" s="20" t="s">
        <v>86</v>
      </c>
      <c r="J94" s="20" t="s">
        <v>86</v>
      </c>
      <c r="K94" s="20" t="s">
        <v>86</v>
      </c>
      <c r="L94" s="20" t="s">
        <v>86</v>
      </c>
      <c r="M94" s="20" t="s">
        <v>86</v>
      </c>
      <c r="O94" s="20" t="s">
        <v>86</v>
      </c>
      <c r="P94" s="20" t="s">
        <v>86</v>
      </c>
      <c r="Q94" s="20" t="s">
        <v>86</v>
      </c>
      <c r="R94" s="20" t="s">
        <v>86</v>
      </c>
      <c r="S94" s="20" t="s">
        <v>86</v>
      </c>
      <c r="T94" s="20" t="s">
        <v>86</v>
      </c>
      <c r="U94" s="20" t="s">
        <v>86</v>
      </c>
      <c r="V94" s="20" t="s">
        <v>86</v>
      </c>
      <c r="W94" s="20" t="s">
        <v>86</v>
      </c>
      <c r="X94" s="20" t="s">
        <v>86</v>
      </c>
      <c r="Y94" s="20" t="s">
        <v>86</v>
      </c>
      <c r="Z94" s="20" t="s">
        <v>86</v>
      </c>
      <c r="AA94" s="20" t="s">
        <v>86</v>
      </c>
      <c r="AB94" s="20" t="s">
        <v>86</v>
      </c>
      <c r="AC94" s="20" t="s">
        <v>86</v>
      </c>
      <c r="AD94" s="20" t="s">
        <v>86</v>
      </c>
      <c r="AE94" s="20" t="s">
        <v>86</v>
      </c>
      <c r="AF94" s="20" t="s">
        <v>86</v>
      </c>
      <c r="AG94" s="20" t="s">
        <v>86</v>
      </c>
      <c r="AH94" s="20" t="s">
        <v>86</v>
      </c>
      <c r="AI94" s="20" t="s">
        <v>86</v>
      </c>
      <c r="AJ94" s="20" t="s">
        <v>86</v>
      </c>
      <c r="AK94" s="20" t="s">
        <v>86</v>
      </c>
      <c r="AL94" s="20" t="s">
        <v>86</v>
      </c>
      <c r="AM94" s="20" t="s">
        <v>86</v>
      </c>
      <c r="AN94" s="20" t="s">
        <v>86</v>
      </c>
      <c r="AO94" s="20" t="s">
        <v>86</v>
      </c>
      <c r="AP94" s="20" t="s">
        <v>86</v>
      </c>
      <c r="AQ94" s="20" t="s">
        <v>86</v>
      </c>
      <c r="AR94" s="20" t="s">
        <v>86</v>
      </c>
      <c r="AS94" s="20" t="s">
        <v>86</v>
      </c>
      <c r="AT94" s="20" t="s">
        <v>86</v>
      </c>
      <c r="AU94" s="20" t="s">
        <v>86</v>
      </c>
      <c r="AV94" s="20" t="s">
        <v>86</v>
      </c>
      <c r="AW94" s="20" t="s">
        <v>86</v>
      </c>
      <c r="AX94" s="20" t="s">
        <v>86</v>
      </c>
      <c r="AZ94" s="20" t="s">
        <v>86</v>
      </c>
      <c r="BA94" s="20" t="s">
        <v>86</v>
      </c>
      <c r="BB94" s="20" t="s">
        <v>86</v>
      </c>
      <c r="BC94" s="20" t="s">
        <v>86</v>
      </c>
      <c r="BD94" s="20" t="s">
        <v>86</v>
      </c>
      <c r="BE94" s="20" t="s">
        <v>86</v>
      </c>
      <c r="BF94" s="20" t="s">
        <v>86</v>
      </c>
      <c r="BG94" s="20" t="s">
        <v>86</v>
      </c>
      <c r="BH94" s="20" t="s">
        <v>86</v>
      </c>
      <c r="BI94" s="20" t="s">
        <v>86</v>
      </c>
      <c r="BJ94" s="20" t="s">
        <v>86</v>
      </c>
      <c r="BK94" s="20" t="s">
        <v>86</v>
      </c>
      <c r="BL94" s="20" t="s">
        <v>86</v>
      </c>
      <c r="BM94" s="20" t="s">
        <v>86</v>
      </c>
      <c r="BN94" s="20" t="s">
        <v>86</v>
      </c>
      <c r="BO94" s="20" t="s">
        <v>86</v>
      </c>
      <c r="BP94" s="20" t="s">
        <v>86</v>
      </c>
      <c r="BQ94" s="20" t="s">
        <v>86</v>
      </c>
      <c r="BR94" s="20" t="s">
        <v>86</v>
      </c>
      <c r="BS94" s="20" t="s">
        <v>86</v>
      </c>
      <c r="BT94" s="20" t="s">
        <v>86</v>
      </c>
      <c r="BU94" s="20" t="s">
        <v>86</v>
      </c>
      <c r="BV94" s="20" t="s">
        <v>86</v>
      </c>
      <c r="BW94" s="20" t="s">
        <v>86</v>
      </c>
      <c r="BX94" s="20" t="s">
        <v>86</v>
      </c>
      <c r="BY94" s="20" t="s">
        <v>86</v>
      </c>
      <c r="BZ94" s="20" t="s">
        <v>86</v>
      </c>
      <c r="CA94" s="20" t="s">
        <v>86</v>
      </c>
      <c r="CB94" s="20" t="s">
        <v>86</v>
      </c>
      <c r="CC94" s="20" t="s">
        <v>86</v>
      </c>
      <c r="CD94" s="20" t="s">
        <v>86</v>
      </c>
      <c r="CE94" s="20" t="s">
        <v>86</v>
      </c>
      <c r="CF94" s="20" t="s">
        <v>86</v>
      </c>
      <c r="CH94" s="20" t="s">
        <v>86</v>
      </c>
      <c r="CI94" s="20" t="s">
        <v>86</v>
      </c>
      <c r="CJ94" s="20" t="s">
        <v>86</v>
      </c>
      <c r="CK94" s="20" t="s">
        <v>86</v>
      </c>
      <c r="CL94" s="20" t="s">
        <v>86</v>
      </c>
      <c r="CM94" s="20" t="s">
        <v>86</v>
      </c>
      <c r="CN94" s="20" t="s">
        <v>86</v>
      </c>
      <c r="CO94" s="20" t="s">
        <v>86</v>
      </c>
      <c r="CP94" s="20" t="s">
        <v>86</v>
      </c>
      <c r="CQ94" s="20" t="s">
        <v>86</v>
      </c>
      <c r="CR94" s="20" t="s">
        <v>86</v>
      </c>
      <c r="CS94" s="20" t="s">
        <v>86</v>
      </c>
      <c r="CT94" s="20" t="s">
        <v>86</v>
      </c>
      <c r="CU94" s="20" t="s">
        <v>86</v>
      </c>
      <c r="CV94" s="20" t="s">
        <v>86</v>
      </c>
      <c r="CW94" s="20" t="s">
        <v>86</v>
      </c>
      <c r="DD94" s="20" t="s">
        <v>86</v>
      </c>
      <c r="DE94" s="20" t="s">
        <v>86</v>
      </c>
      <c r="DF94" s="20" t="s">
        <v>86</v>
      </c>
      <c r="DG94" s="20" t="s">
        <v>86</v>
      </c>
      <c r="DH94" s="20" t="s">
        <v>86</v>
      </c>
      <c r="DI94" s="20" t="s">
        <v>86</v>
      </c>
      <c r="DJ94" s="20" t="s">
        <v>86</v>
      </c>
      <c r="DK94" s="20" t="s">
        <v>86</v>
      </c>
      <c r="DL94" s="20" t="s">
        <v>86</v>
      </c>
      <c r="DN94" s="20" t="s">
        <v>86</v>
      </c>
      <c r="DO94" s="20" t="s">
        <v>86</v>
      </c>
      <c r="DP94" s="20" t="s">
        <v>86</v>
      </c>
      <c r="DQ94" s="20" t="s">
        <v>86</v>
      </c>
      <c r="DR94" s="20" t="s">
        <v>86</v>
      </c>
      <c r="DS94" s="20" t="s">
        <v>86</v>
      </c>
      <c r="DT94" s="20" t="s">
        <v>86</v>
      </c>
      <c r="DU94" s="20" t="s">
        <v>86</v>
      </c>
      <c r="DV94" s="20" t="s">
        <v>86</v>
      </c>
      <c r="DW94" s="20" t="s">
        <v>86</v>
      </c>
      <c r="DX94" s="20" t="s">
        <v>86</v>
      </c>
      <c r="DY94" s="20" t="s">
        <v>86</v>
      </c>
      <c r="EA94" s="20" t="s">
        <v>86</v>
      </c>
      <c r="EB94" s="20" t="s">
        <v>86</v>
      </c>
      <c r="EC94" s="20" t="s">
        <v>86</v>
      </c>
      <c r="ED94" s="20" t="s">
        <v>86</v>
      </c>
      <c r="EE94" s="20" t="s">
        <v>86</v>
      </c>
      <c r="EF94" s="20" t="s">
        <v>86</v>
      </c>
      <c r="EG94" s="20" t="s">
        <v>86</v>
      </c>
      <c r="EH94" s="20" t="s">
        <v>86</v>
      </c>
      <c r="EI94" s="20" t="s">
        <v>86</v>
      </c>
      <c r="EJ94" s="20" t="s">
        <v>86</v>
      </c>
      <c r="EK94" s="20" t="s">
        <v>86</v>
      </c>
      <c r="EL94" s="20" t="s">
        <v>86</v>
      </c>
      <c r="EM94" s="20" t="s">
        <v>86</v>
      </c>
      <c r="EN94" s="20" t="s">
        <v>86</v>
      </c>
      <c r="EO94" s="20" t="s">
        <v>86</v>
      </c>
      <c r="EP94" s="20" t="s">
        <v>86</v>
      </c>
      <c r="EQ94" s="20" t="s">
        <v>86</v>
      </c>
      <c r="ES94" s="20" t="s">
        <v>86</v>
      </c>
      <c r="ET94" s="20" t="s">
        <v>86</v>
      </c>
      <c r="EU94" s="20" t="s">
        <v>86</v>
      </c>
      <c r="FA94" s="20" t="s">
        <v>86</v>
      </c>
    </row>
    <row r="95" spans="1:157" s="20" customFormat="1" ht="15" customHeight="1" outlineLevel="1" x14ac:dyDescent="0.25">
      <c r="A95" s="266">
        <v>15</v>
      </c>
      <c r="B95" s="60" t="s">
        <v>38</v>
      </c>
      <c r="C95" s="20" t="s">
        <v>86</v>
      </c>
      <c r="D95" s="20" t="s">
        <v>86</v>
      </c>
      <c r="E95" s="20" t="s">
        <v>86</v>
      </c>
      <c r="F95" s="20" t="s">
        <v>86</v>
      </c>
      <c r="H95" s="20" t="s">
        <v>86</v>
      </c>
      <c r="I95" s="20" t="s">
        <v>86</v>
      </c>
      <c r="J95" s="20" t="s">
        <v>86</v>
      </c>
      <c r="K95" s="20" t="s">
        <v>86</v>
      </c>
      <c r="L95" s="20" t="s">
        <v>86</v>
      </c>
      <c r="M95" s="20" t="s">
        <v>86</v>
      </c>
      <c r="O95" s="20" t="s">
        <v>86</v>
      </c>
      <c r="P95" s="20" t="s">
        <v>86</v>
      </c>
      <c r="Q95" s="20" t="s">
        <v>86</v>
      </c>
      <c r="R95" s="20" t="s">
        <v>86</v>
      </c>
      <c r="S95" s="20" t="s">
        <v>86</v>
      </c>
      <c r="T95" s="20" t="s">
        <v>86</v>
      </c>
      <c r="U95" s="20" t="s">
        <v>86</v>
      </c>
      <c r="V95" s="20" t="s">
        <v>86</v>
      </c>
      <c r="W95" s="20" t="s">
        <v>86</v>
      </c>
      <c r="X95" s="20" t="s">
        <v>86</v>
      </c>
      <c r="Y95" s="20" t="s">
        <v>86</v>
      </c>
      <c r="Z95" s="20" t="s">
        <v>86</v>
      </c>
      <c r="AA95" s="20" t="s">
        <v>86</v>
      </c>
      <c r="AB95" s="20" t="s">
        <v>86</v>
      </c>
      <c r="AC95" s="20" t="s">
        <v>86</v>
      </c>
      <c r="AD95" s="20" t="s">
        <v>86</v>
      </c>
      <c r="AE95" s="20" t="s">
        <v>86</v>
      </c>
      <c r="AF95" s="20" t="s">
        <v>86</v>
      </c>
      <c r="AG95" s="20" t="s">
        <v>86</v>
      </c>
      <c r="AH95" s="20" t="s">
        <v>86</v>
      </c>
      <c r="AI95" s="20" t="s">
        <v>86</v>
      </c>
      <c r="AJ95" s="20" t="s">
        <v>86</v>
      </c>
      <c r="AK95" s="20" t="s">
        <v>86</v>
      </c>
      <c r="AL95" s="20" t="s">
        <v>86</v>
      </c>
      <c r="AM95" s="20" t="s">
        <v>86</v>
      </c>
      <c r="AN95" s="20" t="s">
        <v>86</v>
      </c>
      <c r="AO95" s="20" t="s">
        <v>86</v>
      </c>
      <c r="AP95" s="20" t="s">
        <v>86</v>
      </c>
      <c r="AQ95" s="20" t="s">
        <v>86</v>
      </c>
      <c r="AR95" s="20" t="s">
        <v>86</v>
      </c>
      <c r="AS95" s="20" t="s">
        <v>86</v>
      </c>
      <c r="AT95" s="20" t="s">
        <v>86</v>
      </c>
      <c r="AU95" s="20" t="s">
        <v>86</v>
      </c>
      <c r="AV95" s="20" t="s">
        <v>86</v>
      </c>
      <c r="AW95" s="20" t="s">
        <v>86</v>
      </c>
      <c r="AX95" s="20" t="s">
        <v>86</v>
      </c>
      <c r="AZ95" s="20" t="s">
        <v>86</v>
      </c>
      <c r="BA95" s="20" t="s">
        <v>86</v>
      </c>
      <c r="BB95" s="20" t="s">
        <v>86</v>
      </c>
      <c r="BC95" s="20" t="s">
        <v>86</v>
      </c>
      <c r="BD95" s="20" t="s">
        <v>86</v>
      </c>
      <c r="BE95" s="20" t="s">
        <v>86</v>
      </c>
      <c r="BF95" s="20" t="s">
        <v>86</v>
      </c>
      <c r="BG95" s="20" t="s">
        <v>86</v>
      </c>
      <c r="BH95" s="20" t="s">
        <v>86</v>
      </c>
      <c r="BI95" s="20" t="s">
        <v>86</v>
      </c>
      <c r="BJ95" s="20" t="s">
        <v>86</v>
      </c>
      <c r="BK95" s="20" t="s">
        <v>86</v>
      </c>
      <c r="BL95" s="20" t="s">
        <v>86</v>
      </c>
      <c r="BM95" s="20" t="s">
        <v>86</v>
      </c>
      <c r="BN95" s="20" t="s">
        <v>86</v>
      </c>
      <c r="BO95" s="20" t="s">
        <v>86</v>
      </c>
      <c r="BP95" s="20" t="s">
        <v>86</v>
      </c>
      <c r="BQ95" s="20" t="s">
        <v>86</v>
      </c>
      <c r="BR95" s="20" t="s">
        <v>86</v>
      </c>
      <c r="BS95" s="20" t="s">
        <v>86</v>
      </c>
      <c r="BT95" s="20" t="s">
        <v>86</v>
      </c>
      <c r="BU95" s="20" t="s">
        <v>86</v>
      </c>
      <c r="BV95" s="20" t="s">
        <v>86</v>
      </c>
      <c r="BW95" s="20" t="s">
        <v>86</v>
      </c>
      <c r="BX95" s="20" t="s">
        <v>86</v>
      </c>
      <c r="BY95" s="20" t="s">
        <v>86</v>
      </c>
      <c r="BZ95" s="20" t="s">
        <v>86</v>
      </c>
      <c r="CA95" s="20" t="s">
        <v>86</v>
      </c>
      <c r="CB95" s="20" t="s">
        <v>86</v>
      </c>
      <c r="CC95" s="20" t="s">
        <v>86</v>
      </c>
      <c r="CD95" s="20" t="s">
        <v>86</v>
      </c>
      <c r="CE95" s="20" t="s">
        <v>86</v>
      </c>
      <c r="CF95" s="20" t="s">
        <v>86</v>
      </c>
      <c r="CH95" s="20" t="s">
        <v>86</v>
      </c>
      <c r="CI95" s="20" t="s">
        <v>86</v>
      </c>
      <c r="CJ95" s="20" t="s">
        <v>86</v>
      </c>
      <c r="CK95" s="20" t="s">
        <v>86</v>
      </c>
      <c r="CL95" s="20" t="s">
        <v>86</v>
      </c>
      <c r="CM95" s="20" t="s">
        <v>86</v>
      </c>
      <c r="CN95" s="20" t="s">
        <v>86</v>
      </c>
      <c r="CO95" s="20" t="s">
        <v>86</v>
      </c>
      <c r="CP95" s="20" t="s">
        <v>86</v>
      </c>
      <c r="CQ95" s="20" t="s">
        <v>86</v>
      </c>
      <c r="CR95" s="20" t="s">
        <v>86</v>
      </c>
      <c r="CS95" s="20" t="s">
        <v>86</v>
      </c>
      <c r="CT95" s="20" t="s">
        <v>86</v>
      </c>
      <c r="CU95" s="20" t="s">
        <v>86</v>
      </c>
      <c r="CV95" s="20" t="s">
        <v>86</v>
      </c>
      <c r="CW95" s="20" t="s">
        <v>86</v>
      </c>
      <c r="DD95" s="20" t="s">
        <v>86</v>
      </c>
      <c r="DE95" s="20" t="s">
        <v>86</v>
      </c>
      <c r="DF95" s="20" t="s">
        <v>86</v>
      </c>
      <c r="DG95" s="20" t="s">
        <v>86</v>
      </c>
      <c r="DH95" s="20" t="s">
        <v>86</v>
      </c>
      <c r="DI95" s="20" t="s">
        <v>86</v>
      </c>
      <c r="DJ95" s="20" t="s">
        <v>86</v>
      </c>
      <c r="DK95" s="20" t="s">
        <v>86</v>
      </c>
      <c r="DL95" s="20" t="s">
        <v>86</v>
      </c>
      <c r="DN95" s="20" t="s">
        <v>86</v>
      </c>
      <c r="DO95" s="20" t="s">
        <v>86</v>
      </c>
      <c r="DP95" s="20" t="s">
        <v>86</v>
      </c>
      <c r="DQ95" s="20" t="s">
        <v>86</v>
      </c>
      <c r="DR95" s="20" t="s">
        <v>86</v>
      </c>
      <c r="DS95" s="20" t="s">
        <v>86</v>
      </c>
      <c r="DT95" s="20" t="s">
        <v>86</v>
      </c>
      <c r="DU95" s="20" t="s">
        <v>86</v>
      </c>
      <c r="DV95" s="20" t="s">
        <v>86</v>
      </c>
      <c r="DW95" s="20" t="s">
        <v>86</v>
      </c>
      <c r="DX95" s="20" t="s">
        <v>86</v>
      </c>
      <c r="DY95" s="20" t="s">
        <v>86</v>
      </c>
      <c r="EA95" s="20" t="s">
        <v>86</v>
      </c>
      <c r="EB95" s="20" t="s">
        <v>86</v>
      </c>
      <c r="EC95" s="20" t="s">
        <v>86</v>
      </c>
      <c r="ED95" s="20" t="s">
        <v>86</v>
      </c>
      <c r="EE95" s="20" t="s">
        <v>86</v>
      </c>
      <c r="EF95" s="20" t="s">
        <v>86</v>
      </c>
      <c r="EG95" s="20" t="s">
        <v>86</v>
      </c>
      <c r="EH95" s="20" t="s">
        <v>86</v>
      </c>
      <c r="EI95" s="20" t="s">
        <v>86</v>
      </c>
      <c r="EJ95" s="20" t="s">
        <v>86</v>
      </c>
      <c r="EK95" s="20" t="s">
        <v>86</v>
      </c>
      <c r="EL95" s="20" t="s">
        <v>86</v>
      </c>
      <c r="EM95" s="20" t="s">
        <v>86</v>
      </c>
      <c r="EN95" s="20" t="s">
        <v>86</v>
      </c>
      <c r="EO95" s="20" t="s">
        <v>86</v>
      </c>
      <c r="EP95" s="20" t="s">
        <v>86</v>
      </c>
      <c r="EQ95" s="20" t="s">
        <v>86</v>
      </c>
      <c r="ES95" s="20" t="s">
        <v>86</v>
      </c>
      <c r="ET95" s="20" t="s">
        <v>86</v>
      </c>
      <c r="EU95" s="20" t="s">
        <v>86</v>
      </c>
      <c r="FA95" s="20" t="s">
        <v>86</v>
      </c>
    </row>
    <row r="96" spans="1:157" s="20" customFormat="1" ht="15" customHeight="1" outlineLevel="1" x14ac:dyDescent="0.25">
      <c r="A96" s="267"/>
      <c r="B96" s="60" t="s">
        <v>39</v>
      </c>
      <c r="C96" s="20" t="s">
        <v>86</v>
      </c>
      <c r="D96" s="20" t="s">
        <v>86</v>
      </c>
      <c r="E96" s="20" t="s">
        <v>86</v>
      </c>
      <c r="F96" s="20" t="s">
        <v>86</v>
      </c>
      <c r="H96" s="20" t="s">
        <v>86</v>
      </c>
      <c r="I96" s="20" t="s">
        <v>86</v>
      </c>
      <c r="J96" s="20" t="s">
        <v>86</v>
      </c>
      <c r="K96" s="20" t="s">
        <v>86</v>
      </c>
      <c r="L96" s="20" t="s">
        <v>86</v>
      </c>
      <c r="M96" s="20" t="s">
        <v>86</v>
      </c>
      <c r="O96" s="20" t="s">
        <v>86</v>
      </c>
      <c r="P96" s="20" t="s">
        <v>86</v>
      </c>
      <c r="Q96" s="20" t="s">
        <v>86</v>
      </c>
      <c r="R96" s="20" t="s">
        <v>86</v>
      </c>
      <c r="S96" s="20" t="s">
        <v>86</v>
      </c>
      <c r="T96" s="20" t="s">
        <v>86</v>
      </c>
      <c r="U96" s="20" t="s">
        <v>86</v>
      </c>
      <c r="V96" s="20" t="s">
        <v>86</v>
      </c>
      <c r="W96" s="20" t="s">
        <v>86</v>
      </c>
      <c r="X96" s="20" t="s">
        <v>86</v>
      </c>
      <c r="Y96" s="20" t="s">
        <v>86</v>
      </c>
      <c r="Z96" s="20" t="s">
        <v>86</v>
      </c>
      <c r="AA96" s="20" t="s">
        <v>86</v>
      </c>
      <c r="AB96" s="20" t="s">
        <v>86</v>
      </c>
      <c r="AC96" s="20" t="s">
        <v>86</v>
      </c>
      <c r="AD96" s="20" t="s">
        <v>86</v>
      </c>
      <c r="AE96" s="20" t="s">
        <v>86</v>
      </c>
      <c r="AF96" s="20" t="s">
        <v>86</v>
      </c>
      <c r="AG96" s="20" t="s">
        <v>86</v>
      </c>
      <c r="AH96" s="20" t="s">
        <v>86</v>
      </c>
      <c r="AI96" s="20" t="s">
        <v>86</v>
      </c>
      <c r="AJ96" s="20" t="s">
        <v>86</v>
      </c>
      <c r="AK96" s="20" t="s">
        <v>86</v>
      </c>
      <c r="AL96" s="20" t="s">
        <v>86</v>
      </c>
      <c r="AM96" s="20" t="s">
        <v>86</v>
      </c>
      <c r="AN96" s="20" t="s">
        <v>86</v>
      </c>
      <c r="AO96" s="20" t="s">
        <v>86</v>
      </c>
      <c r="AP96" s="20" t="s">
        <v>86</v>
      </c>
      <c r="AQ96" s="20" t="s">
        <v>86</v>
      </c>
      <c r="AR96" s="20" t="s">
        <v>86</v>
      </c>
      <c r="AS96" s="20" t="s">
        <v>86</v>
      </c>
      <c r="AT96" s="20" t="s">
        <v>86</v>
      </c>
      <c r="AU96" s="20" t="s">
        <v>86</v>
      </c>
      <c r="AV96" s="20" t="s">
        <v>86</v>
      </c>
      <c r="AW96" s="20" t="s">
        <v>86</v>
      </c>
      <c r="AX96" s="20" t="s">
        <v>86</v>
      </c>
      <c r="AZ96" s="20" t="s">
        <v>86</v>
      </c>
      <c r="BA96" s="20" t="s">
        <v>86</v>
      </c>
      <c r="BB96" s="20" t="s">
        <v>86</v>
      </c>
      <c r="BC96" s="20" t="s">
        <v>86</v>
      </c>
      <c r="BD96" s="20" t="s">
        <v>86</v>
      </c>
      <c r="BE96" s="20" t="s">
        <v>86</v>
      </c>
      <c r="BF96" s="20" t="s">
        <v>86</v>
      </c>
      <c r="BG96" s="20" t="s">
        <v>86</v>
      </c>
      <c r="BH96" s="20" t="s">
        <v>86</v>
      </c>
      <c r="BI96" s="20" t="s">
        <v>86</v>
      </c>
      <c r="BJ96" s="20" t="s">
        <v>86</v>
      </c>
      <c r="BK96" s="20" t="s">
        <v>86</v>
      </c>
      <c r="BL96" s="20" t="s">
        <v>86</v>
      </c>
      <c r="BM96" s="20" t="s">
        <v>86</v>
      </c>
      <c r="BN96" s="20" t="s">
        <v>86</v>
      </c>
      <c r="BO96" s="20" t="s">
        <v>86</v>
      </c>
      <c r="BP96" s="20" t="s">
        <v>86</v>
      </c>
      <c r="BQ96" s="20" t="s">
        <v>86</v>
      </c>
      <c r="BR96" s="20" t="s">
        <v>86</v>
      </c>
      <c r="BS96" s="20" t="s">
        <v>86</v>
      </c>
      <c r="BT96" s="20" t="s">
        <v>86</v>
      </c>
      <c r="BU96" s="20" t="s">
        <v>86</v>
      </c>
      <c r="BV96" s="20" t="s">
        <v>86</v>
      </c>
      <c r="BW96" s="20" t="s">
        <v>86</v>
      </c>
      <c r="BX96" s="20" t="s">
        <v>86</v>
      </c>
      <c r="BY96" s="20" t="s">
        <v>86</v>
      </c>
      <c r="BZ96" s="20" t="s">
        <v>86</v>
      </c>
      <c r="CA96" s="20" t="s">
        <v>86</v>
      </c>
      <c r="CB96" s="20" t="s">
        <v>86</v>
      </c>
      <c r="CC96" s="20" t="s">
        <v>86</v>
      </c>
      <c r="CD96" s="20" t="s">
        <v>86</v>
      </c>
      <c r="CE96" s="20" t="s">
        <v>86</v>
      </c>
      <c r="CF96" s="20" t="s">
        <v>86</v>
      </c>
      <c r="CH96" s="20" t="s">
        <v>86</v>
      </c>
      <c r="CI96" s="20" t="s">
        <v>86</v>
      </c>
      <c r="CJ96" s="20" t="s">
        <v>86</v>
      </c>
      <c r="CK96" s="20" t="s">
        <v>86</v>
      </c>
      <c r="CL96" s="20" t="s">
        <v>86</v>
      </c>
      <c r="CM96" s="20" t="s">
        <v>86</v>
      </c>
      <c r="CN96" s="20" t="s">
        <v>86</v>
      </c>
      <c r="CO96" s="20" t="s">
        <v>86</v>
      </c>
      <c r="CP96" s="20" t="s">
        <v>86</v>
      </c>
      <c r="CQ96" s="20" t="s">
        <v>86</v>
      </c>
      <c r="CR96" s="20" t="s">
        <v>86</v>
      </c>
      <c r="CS96" s="20" t="s">
        <v>86</v>
      </c>
      <c r="CT96" s="20" t="s">
        <v>86</v>
      </c>
      <c r="CU96" s="20" t="s">
        <v>86</v>
      </c>
      <c r="CV96" s="20" t="s">
        <v>86</v>
      </c>
      <c r="CW96" s="20" t="s">
        <v>86</v>
      </c>
      <c r="DD96" s="20" t="s">
        <v>86</v>
      </c>
      <c r="DE96" s="20" t="s">
        <v>86</v>
      </c>
      <c r="DF96" s="20" t="s">
        <v>86</v>
      </c>
      <c r="DG96" s="20" t="s">
        <v>86</v>
      </c>
      <c r="DH96" s="20" t="s">
        <v>86</v>
      </c>
      <c r="DI96" s="20" t="s">
        <v>86</v>
      </c>
      <c r="DJ96" s="20" t="s">
        <v>86</v>
      </c>
      <c r="DK96" s="20" t="s">
        <v>86</v>
      </c>
      <c r="DL96" s="20" t="s">
        <v>86</v>
      </c>
      <c r="DN96" s="20" t="s">
        <v>86</v>
      </c>
      <c r="DO96" s="20" t="s">
        <v>86</v>
      </c>
      <c r="DP96" s="20" t="s">
        <v>86</v>
      </c>
      <c r="DQ96" s="20" t="s">
        <v>86</v>
      </c>
      <c r="DR96" s="20" t="s">
        <v>86</v>
      </c>
      <c r="DS96" s="20" t="s">
        <v>86</v>
      </c>
      <c r="DT96" s="20" t="s">
        <v>86</v>
      </c>
      <c r="DU96" s="20" t="s">
        <v>86</v>
      </c>
      <c r="DV96" s="20" t="s">
        <v>86</v>
      </c>
      <c r="DW96" s="20" t="s">
        <v>86</v>
      </c>
      <c r="DX96" s="20" t="s">
        <v>86</v>
      </c>
      <c r="DY96" s="20" t="s">
        <v>86</v>
      </c>
      <c r="EA96" s="20" t="s">
        <v>86</v>
      </c>
      <c r="EB96" s="20" t="s">
        <v>86</v>
      </c>
      <c r="EC96" s="20" t="s">
        <v>86</v>
      </c>
      <c r="ED96" s="20" t="s">
        <v>86</v>
      </c>
      <c r="EE96" s="20" t="s">
        <v>86</v>
      </c>
      <c r="EF96" s="20" t="s">
        <v>86</v>
      </c>
      <c r="EG96" s="20" t="s">
        <v>86</v>
      </c>
      <c r="EH96" s="20" t="s">
        <v>86</v>
      </c>
      <c r="EI96" s="20" t="s">
        <v>86</v>
      </c>
      <c r="EJ96" s="20" t="s">
        <v>86</v>
      </c>
      <c r="EK96" s="20" t="s">
        <v>86</v>
      </c>
      <c r="EL96" s="20" t="s">
        <v>86</v>
      </c>
      <c r="EM96" s="20" t="s">
        <v>86</v>
      </c>
      <c r="EN96" s="20" t="s">
        <v>86</v>
      </c>
      <c r="EO96" s="20" t="s">
        <v>86</v>
      </c>
      <c r="EP96" s="20" t="s">
        <v>86</v>
      </c>
      <c r="EQ96" s="20" t="s">
        <v>86</v>
      </c>
      <c r="ES96" s="20" t="s">
        <v>86</v>
      </c>
      <c r="ET96" s="20" t="s">
        <v>86</v>
      </c>
      <c r="EU96" s="20" t="s">
        <v>86</v>
      </c>
      <c r="FA96" s="20" t="s">
        <v>86</v>
      </c>
    </row>
    <row r="97" spans="1:174" s="20" customFormat="1" ht="15" customHeight="1" outlineLevel="1" x14ac:dyDescent="0.25">
      <c r="A97" s="268"/>
      <c r="B97" s="60" t="s">
        <v>40</v>
      </c>
      <c r="C97" s="20" t="s">
        <v>86</v>
      </c>
      <c r="D97" s="20" t="s">
        <v>86</v>
      </c>
      <c r="E97" s="20" t="s">
        <v>86</v>
      </c>
      <c r="F97" s="20" t="s">
        <v>86</v>
      </c>
      <c r="H97" s="20" t="s">
        <v>86</v>
      </c>
      <c r="I97" s="20" t="s">
        <v>86</v>
      </c>
      <c r="J97" s="20" t="s">
        <v>86</v>
      </c>
      <c r="K97" s="20" t="s">
        <v>86</v>
      </c>
      <c r="L97" s="20" t="s">
        <v>86</v>
      </c>
      <c r="M97" s="20" t="s">
        <v>86</v>
      </c>
      <c r="O97" s="20" t="s">
        <v>86</v>
      </c>
      <c r="P97" s="20" t="s">
        <v>86</v>
      </c>
      <c r="Q97" s="20" t="s">
        <v>86</v>
      </c>
      <c r="R97" s="20" t="s">
        <v>86</v>
      </c>
      <c r="S97" s="20" t="s">
        <v>86</v>
      </c>
      <c r="T97" s="20" t="s">
        <v>86</v>
      </c>
      <c r="U97" s="20" t="s">
        <v>86</v>
      </c>
      <c r="V97" s="20" t="s">
        <v>86</v>
      </c>
      <c r="W97" s="20" t="s">
        <v>86</v>
      </c>
      <c r="X97" s="20" t="s">
        <v>86</v>
      </c>
      <c r="Y97" s="20" t="s">
        <v>86</v>
      </c>
      <c r="Z97" s="20" t="s">
        <v>86</v>
      </c>
      <c r="AA97" s="20" t="s">
        <v>86</v>
      </c>
      <c r="AB97" s="20" t="s">
        <v>86</v>
      </c>
      <c r="AC97" s="20" t="s">
        <v>86</v>
      </c>
      <c r="AD97" s="20" t="s">
        <v>86</v>
      </c>
      <c r="AE97" s="20" t="s">
        <v>86</v>
      </c>
      <c r="AF97" s="20" t="s">
        <v>86</v>
      </c>
      <c r="AG97" s="20" t="s">
        <v>86</v>
      </c>
      <c r="AH97" s="20" t="s">
        <v>86</v>
      </c>
      <c r="AI97" s="20" t="s">
        <v>86</v>
      </c>
      <c r="AJ97" s="20" t="s">
        <v>86</v>
      </c>
      <c r="AK97" s="20" t="s">
        <v>86</v>
      </c>
      <c r="AL97" s="20" t="s">
        <v>86</v>
      </c>
      <c r="AM97" s="20" t="s">
        <v>86</v>
      </c>
      <c r="AN97" s="20" t="s">
        <v>86</v>
      </c>
      <c r="AO97" s="20" t="s">
        <v>86</v>
      </c>
      <c r="AP97" s="20" t="s">
        <v>86</v>
      </c>
      <c r="AQ97" s="20" t="s">
        <v>86</v>
      </c>
      <c r="AR97" s="20" t="s">
        <v>86</v>
      </c>
      <c r="AS97" s="20" t="s">
        <v>86</v>
      </c>
      <c r="AT97" s="20" t="s">
        <v>86</v>
      </c>
      <c r="AU97" s="20" t="s">
        <v>86</v>
      </c>
      <c r="AV97" s="20" t="s">
        <v>86</v>
      </c>
      <c r="AW97" s="20" t="s">
        <v>86</v>
      </c>
      <c r="AX97" s="20" t="s">
        <v>86</v>
      </c>
      <c r="AZ97" s="20" t="s">
        <v>86</v>
      </c>
      <c r="BA97" s="20" t="s">
        <v>86</v>
      </c>
      <c r="BB97" s="20" t="s">
        <v>86</v>
      </c>
      <c r="BC97" s="20" t="s">
        <v>86</v>
      </c>
      <c r="BD97" s="20" t="s">
        <v>86</v>
      </c>
      <c r="BE97" s="20" t="s">
        <v>86</v>
      </c>
      <c r="BF97" s="20" t="s">
        <v>86</v>
      </c>
      <c r="BG97" s="20" t="s">
        <v>86</v>
      </c>
      <c r="BH97" s="20" t="s">
        <v>86</v>
      </c>
      <c r="BI97" s="20" t="s">
        <v>86</v>
      </c>
      <c r="BJ97" s="20" t="s">
        <v>86</v>
      </c>
      <c r="BK97" s="20" t="s">
        <v>86</v>
      </c>
      <c r="BL97" s="20" t="s">
        <v>86</v>
      </c>
      <c r="BM97" s="20" t="s">
        <v>86</v>
      </c>
      <c r="BN97" s="20" t="s">
        <v>86</v>
      </c>
      <c r="BO97" s="20" t="s">
        <v>86</v>
      </c>
      <c r="BP97" s="20" t="s">
        <v>86</v>
      </c>
      <c r="BQ97" s="20" t="s">
        <v>86</v>
      </c>
      <c r="BR97" s="20" t="s">
        <v>86</v>
      </c>
      <c r="BS97" s="20" t="s">
        <v>86</v>
      </c>
      <c r="BT97" s="20" t="s">
        <v>86</v>
      </c>
      <c r="BU97" s="20" t="s">
        <v>86</v>
      </c>
      <c r="BV97" s="20" t="s">
        <v>86</v>
      </c>
      <c r="BW97" s="20" t="s">
        <v>86</v>
      </c>
      <c r="BX97" s="20" t="s">
        <v>86</v>
      </c>
      <c r="BY97" s="20" t="s">
        <v>86</v>
      </c>
      <c r="BZ97" s="20" t="s">
        <v>86</v>
      </c>
      <c r="CA97" s="20" t="s">
        <v>86</v>
      </c>
      <c r="CB97" s="20" t="s">
        <v>86</v>
      </c>
      <c r="CC97" s="20" t="s">
        <v>86</v>
      </c>
      <c r="CD97" s="20" t="s">
        <v>86</v>
      </c>
      <c r="CE97" s="20" t="s">
        <v>86</v>
      </c>
      <c r="CF97" s="20" t="s">
        <v>86</v>
      </c>
      <c r="CH97" s="20" t="s">
        <v>86</v>
      </c>
      <c r="CI97" s="20" t="s">
        <v>86</v>
      </c>
      <c r="CJ97" s="20" t="s">
        <v>86</v>
      </c>
      <c r="CK97" s="20" t="s">
        <v>86</v>
      </c>
      <c r="CL97" s="20" t="s">
        <v>86</v>
      </c>
      <c r="CM97" s="20" t="s">
        <v>86</v>
      </c>
      <c r="CN97" s="20" t="s">
        <v>86</v>
      </c>
      <c r="CO97" s="20" t="s">
        <v>86</v>
      </c>
      <c r="CP97" s="20" t="s">
        <v>86</v>
      </c>
      <c r="CQ97" s="20" t="s">
        <v>86</v>
      </c>
      <c r="CR97" s="20" t="s">
        <v>86</v>
      </c>
      <c r="CS97" s="20" t="s">
        <v>86</v>
      </c>
      <c r="CT97" s="20" t="s">
        <v>86</v>
      </c>
      <c r="CU97" s="20" t="s">
        <v>86</v>
      </c>
      <c r="CV97" s="20" t="s">
        <v>86</v>
      </c>
      <c r="CW97" s="20" t="s">
        <v>86</v>
      </c>
      <c r="DD97" s="20" t="s">
        <v>86</v>
      </c>
      <c r="DE97" s="20" t="s">
        <v>86</v>
      </c>
      <c r="DF97" s="20" t="s">
        <v>86</v>
      </c>
      <c r="DG97" s="20" t="s">
        <v>86</v>
      </c>
      <c r="DH97" s="20" t="s">
        <v>86</v>
      </c>
      <c r="DI97" s="20" t="s">
        <v>86</v>
      </c>
      <c r="DJ97" s="20" t="s">
        <v>86</v>
      </c>
      <c r="DK97" s="20" t="s">
        <v>86</v>
      </c>
      <c r="DL97" s="20" t="s">
        <v>86</v>
      </c>
      <c r="DN97" s="20" t="s">
        <v>86</v>
      </c>
      <c r="DO97" s="20" t="s">
        <v>86</v>
      </c>
      <c r="DP97" s="20" t="s">
        <v>86</v>
      </c>
      <c r="DQ97" s="20" t="s">
        <v>86</v>
      </c>
      <c r="DR97" s="20" t="s">
        <v>86</v>
      </c>
      <c r="DS97" s="20" t="s">
        <v>86</v>
      </c>
      <c r="DT97" s="20" t="s">
        <v>86</v>
      </c>
      <c r="DU97" s="20" t="s">
        <v>86</v>
      </c>
      <c r="DV97" s="20" t="s">
        <v>86</v>
      </c>
      <c r="DW97" s="20" t="s">
        <v>86</v>
      </c>
      <c r="DX97" s="20" t="s">
        <v>86</v>
      </c>
      <c r="DY97" s="20" t="s">
        <v>86</v>
      </c>
      <c r="EA97" s="20" t="s">
        <v>86</v>
      </c>
      <c r="EB97" s="20" t="s">
        <v>86</v>
      </c>
      <c r="EC97" s="20" t="s">
        <v>86</v>
      </c>
      <c r="ED97" s="20" t="s">
        <v>86</v>
      </c>
      <c r="EE97" s="20" t="s">
        <v>86</v>
      </c>
      <c r="EF97" s="20" t="s">
        <v>86</v>
      </c>
      <c r="EG97" s="20" t="s">
        <v>86</v>
      </c>
      <c r="EH97" s="20" t="s">
        <v>86</v>
      </c>
      <c r="EI97" s="20" t="s">
        <v>86</v>
      </c>
      <c r="EJ97" s="20" t="s">
        <v>86</v>
      </c>
      <c r="EK97" s="20" t="s">
        <v>86</v>
      </c>
      <c r="EL97" s="20" t="s">
        <v>86</v>
      </c>
      <c r="EM97" s="20" t="s">
        <v>86</v>
      </c>
      <c r="EN97" s="20" t="s">
        <v>86</v>
      </c>
      <c r="EO97" s="20" t="s">
        <v>86</v>
      </c>
      <c r="EP97" s="20" t="s">
        <v>86</v>
      </c>
      <c r="EQ97" s="20" t="s">
        <v>86</v>
      </c>
      <c r="ES97" s="20" t="s">
        <v>86</v>
      </c>
      <c r="ET97" s="20" t="s">
        <v>86</v>
      </c>
      <c r="EU97" s="20" t="s">
        <v>86</v>
      </c>
      <c r="FA97" s="20" t="s">
        <v>86</v>
      </c>
    </row>
    <row r="98" spans="1:174" ht="15.75" customHeight="1" x14ac:dyDescent="0.25">
      <c r="A98" s="270" t="s">
        <v>42</v>
      </c>
      <c r="B98" s="27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</row>
    <row r="99" spans="1:174" s="20" customFormat="1" ht="15" customHeight="1" outlineLevel="1" x14ac:dyDescent="0.25">
      <c r="A99" s="57"/>
      <c r="B99" s="61" t="s">
        <v>43</v>
      </c>
      <c r="C99" s="20" t="s">
        <v>517</v>
      </c>
      <c r="D99" s="20" t="s">
        <v>525</v>
      </c>
      <c r="E99" s="20" t="s">
        <v>526</v>
      </c>
      <c r="F99" s="20" t="s">
        <v>527</v>
      </c>
      <c r="H99" s="20" t="s">
        <v>375</v>
      </c>
      <c r="I99" s="20" t="s">
        <v>179</v>
      </c>
      <c r="J99" s="20" t="s">
        <v>181</v>
      </c>
      <c r="K99" s="20" t="s">
        <v>370</v>
      </c>
      <c r="L99" s="20" t="s">
        <v>188</v>
      </c>
      <c r="M99" s="20" t="s">
        <v>369</v>
      </c>
      <c r="O99" s="20" t="s">
        <v>538</v>
      </c>
      <c r="P99" s="20" t="s">
        <v>539</v>
      </c>
      <c r="Q99" s="20" t="s">
        <v>540</v>
      </c>
      <c r="R99" s="20" t="s">
        <v>541</v>
      </c>
      <c r="S99" s="20" t="s">
        <v>542</v>
      </c>
      <c r="T99" s="20" t="s">
        <v>543</v>
      </c>
      <c r="U99" s="20" t="s">
        <v>544</v>
      </c>
      <c r="V99" s="20" t="s">
        <v>545</v>
      </c>
      <c r="W99" s="20" t="s">
        <v>546</v>
      </c>
      <c r="X99" s="20" t="s">
        <v>547</v>
      </c>
      <c r="Y99" s="20" t="s">
        <v>1462</v>
      </c>
      <c r="Z99" s="20" t="s">
        <v>1506</v>
      </c>
      <c r="AA99" s="20" t="s">
        <v>1465</v>
      </c>
      <c r="AB99" s="20" t="s">
        <v>350</v>
      </c>
      <c r="AC99" s="20" t="s">
        <v>549</v>
      </c>
      <c r="AD99" s="20" t="s">
        <v>550</v>
      </c>
      <c r="AE99" s="20" t="s">
        <v>551</v>
      </c>
      <c r="AF99" s="20" t="s">
        <v>552</v>
      </c>
      <c r="AG99" s="20" t="s">
        <v>553</v>
      </c>
      <c r="AH99" s="20" t="s">
        <v>554</v>
      </c>
      <c r="AI99" s="20" t="s">
        <v>555</v>
      </c>
      <c r="AJ99" s="20" t="s">
        <v>556</v>
      </c>
      <c r="AK99" s="20" t="s">
        <v>557</v>
      </c>
      <c r="AL99" s="20" t="s">
        <v>558</v>
      </c>
      <c r="AM99" s="20" t="s">
        <v>1383</v>
      </c>
      <c r="AN99" s="20" t="s">
        <v>1469</v>
      </c>
      <c r="AO99" s="20" t="s">
        <v>559</v>
      </c>
      <c r="AP99" s="20" t="s">
        <v>560</v>
      </c>
      <c r="AQ99" s="20" t="s">
        <v>561</v>
      </c>
      <c r="AR99" s="20" t="s">
        <v>562</v>
      </c>
      <c r="AS99" s="20" t="s">
        <v>563</v>
      </c>
      <c r="AT99" s="20" t="s">
        <v>564</v>
      </c>
      <c r="AU99" s="20" t="s">
        <v>565</v>
      </c>
      <c r="AV99" s="20" t="s">
        <v>547</v>
      </c>
      <c r="AW99" s="20" t="s">
        <v>566</v>
      </c>
      <c r="AX99" s="20" t="s">
        <v>545</v>
      </c>
      <c r="AZ99" s="20" t="s">
        <v>761</v>
      </c>
      <c r="BA99" s="20" t="s">
        <v>751</v>
      </c>
      <c r="BB99" s="20" t="s">
        <v>752</v>
      </c>
      <c r="BC99" s="20" t="s">
        <v>753</v>
      </c>
      <c r="BD99" s="20" t="s">
        <v>754</v>
      </c>
      <c r="BE99" s="20" t="s">
        <v>772</v>
      </c>
      <c r="BF99" s="20" t="s">
        <v>755</v>
      </c>
      <c r="BG99" s="20" t="s">
        <v>757</v>
      </c>
      <c r="BH99" s="20" t="s">
        <v>758</v>
      </c>
      <c r="BI99" s="20" t="s">
        <v>760</v>
      </c>
      <c r="BJ99" s="20" t="s">
        <v>761</v>
      </c>
      <c r="BK99" s="20" t="s">
        <v>762</v>
      </c>
      <c r="BL99" s="20" t="s">
        <v>763</v>
      </c>
      <c r="BM99" s="20" t="s">
        <v>764</v>
      </c>
      <c r="BN99" s="20" t="s">
        <v>765</v>
      </c>
      <c r="BO99" s="20" t="s">
        <v>766</v>
      </c>
      <c r="BP99" s="20" t="s">
        <v>767</v>
      </c>
      <c r="BQ99" s="20" t="s">
        <v>1510</v>
      </c>
      <c r="BR99" s="20" t="s">
        <v>768</v>
      </c>
      <c r="BS99" s="20" t="s">
        <v>769</v>
      </c>
      <c r="BT99" s="20" t="s">
        <v>770</v>
      </c>
      <c r="BU99" s="20" t="s">
        <v>771</v>
      </c>
      <c r="BV99" s="20" t="s">
        <v>772</v>
      </c>
      <c r="BW99" s="20" t="s">
        <v>1500</v>
      </c>
      <c r="BX99" s="20" t="s">
        <v>773</v>
      </c>
      <c r="BY99" s="20" t="s">
        <v>774</v>
      </c>
      <c r="BZ99" s="20" t="s">
        <v>775</v>
      </c>
      <c r="CA99" s="20" t="s">
        <v>776</v>
      </c>
      <c r="CB99" s="20" t="s">
        <v>777</v>
      </c>
      <c r="CC99" s="20" t="s">
        <v>778</v>
      </c>
      <c r="CD99" s="20" t="s">
        <v>1449</v>
      </c>
      <c r="CE99" s="20" t="s">
        <v>779</v>
      </c>
      <c r="CF99" s="20" t="s">
        <v>1493</v>
      </c>
      <c r="CH99" s="20" t="s">
        <v>209</v>
      </c>
      <c r="CI99" s="20" t="s">
        <v>209</v>
      </c>
      <c r="CJ99" s="20" t="s">
        <v>209</v>
      </c>
      <c r="CK99" s="20" t="s">
        <v>209</v>
      </c>
      <c r="CL99" s="20" t="s">
        <v>209</v>
      </c>
      <c r="CM99" s="20" t="s">
        <v>209</v>
      </c>
      <c r="CN99" s="20" t="s">
        <v>209</v>
      </c>
      <c r="CO99" s="20" t="s">
        <v>209</v>
      </c>
      <c r="CP99" s="20" t="s">
        <v>209</v>
      </c>
      <c r="CQ99" s="20" t="s">
        <v>209</v>
      </c>
      <c r="CR99" s="20" t="s">
        <v>209</v>
      </c>
      <c r="CS99" s="20" t="s">
        <v>209</v>
      </c>
      <c r="CT99" s="20" t="s">
        <v>209</v>
      </c>
      <c r="CU99" s="20" t="s">
        <v>209</v>
      </c>
      <c r="CV99" s="20" t="s">
        <v>209</v>
      </c>
      <c r="CW99" s="20" t="s">
        <v>209</v>
      </c>
      <c r="DD99" s="20" t="s">
        <v>1180</v>
      </c>
      <c r="DE99" s="20" t="s">
        <v>1180</v>
      </c>
      <c r="DF99" s="20" t="s">
        <v>1180</v>
      </c>
      <c r="DG99" s="20" t="s">
        <v>1180</v>
      </c>
      <c r="DH99" s="20" t="s">
        <v>1180</v>
      </c>
      <c r="DI99" s="20" t="s">
        <v>1180</v>
      </c>
      <c r="DJ99" s="20" t="s">
        <v>1180</v>
      </c>
      <c r="DK99" s="20" t="s">
        <v>1180</v>
      </c>
      <c r="DL99" s="20" t="s">
        <v>1180</v>
      </c>
      <c r="DN99" s="20" t="s">
        <v>217</v>
      </c>
      <c r="DO99" s="20" t="s">
        <v>217</v>
      </c>
      <c r="DP99" s="20" t="s">
        <v>217</v>
      </c>
      <c r="DQ99" s="20" t="s">
        <v>217</v>
      </c>
      <c r="DR99" s="20" t="s">
        <v>217</v>
      </c>
      <c r="DS99" s="20" t="s">
        <v>217</v>
      </c>
      <c r="DT99" s="20" t="s">
        <v>217</v>
      </c>
      <c r="DU99" s="20" t="s">
        <v>217</v>
      </c>
      <c r="DV99" s="20" t="s">
        <v>217</v>
      </c>
      <c r="DW99" s="20" t="s">
        <v>217</v>
      </c>
      <c r="DX99" s="20" t="s">
        <v>217</v>
      </c>
      <c r="DY99" s="20" t="s">
        <v>217</v>
      </c>
      <c r="EA99" s="20" t="s">
        <v>1180</v>
      </c>
      <c r="EB99" s="20" t="s">
        <v>1180</v>
      </c>
      <c r="EC99" s="20" t="s">
        <v>1180</v>
      </c>
      <c r="ED99" s="20" t="s">
        <v>1180</v>
      </c>
      <c r="EE99" s="20" t="s">
        <v>1180</v>
      </c>
      <c r="EF99" s="20" t="s">
        <v>1180</v>
      </c>
      <c r="EG99" s="20" t="s">
        <v>1180</v>
      </c>
      <c r="EH99" s="20" t="s">
        <v>1180</v>
      </c>
      <c r="EI99" s="20" t="s">
        <v>1180</v>
      </c>
      <c r="EJ99" s="20" t="s">
        <v>1180</v>
      </c>
      <c r="EK99" s="20" t="s">
        <v>1180</v>
      </c>
      <c r="EL99" s="20" t="s">
        <v>1180</v>
      </c>
      <c r="EM99" s="20" t="s">
        <v>1180</v>
      </c>
      <c r="EN99" s="20" t="s">
        <v>1180</v>
      </c>
      <c r="EO99" s="20" t="s">
        <v>1180</v>
      </c>
      <c r="EP99" s="20" t="s">
        <v>1180</v>
      </c>
      <c r="EQ99" s="20" t="s">
        <v>1180</v>
      </c>
      <c r="ES99" s="20" t="s">
        <v>784</v>
      </c>
      <c r="ET99" s="20" t="s">
        <v>784</v>
      </c>
      <c r="EU99" s="20" t="s">
        <v>784</v>
      </c>
      <c r="FA99" s="20" t="s">
        <v>784</v>
      </c>
    </row>
    <row r="100" spans="1:174" s="20" customFormat="1" ht="15" customHeight="1" outlineLevel="1" x14ac:dyDescent="0.25">
      <c r="A100" s="57"/>
      <c r="B100" s="51" t="s">
        <v>44</v>
      </c>
      <c r="C100" s="20" t="s">
        <v>516</v>
      </c>
      <c r="D100" s="20" t="s">
        <v>516</v>
      </c>
      <c r="E100" s="20" t="s">
        <v>516</v>
      </c>
      <c r="F100" s="20" t="s">
        <v>516</v>
      </c>
      <c r="H100" s="20" t="s">
        <v>155</v>
      </c>
      <c r="I100" s="20" t="s">
        <v>155</v>
      </c>
      <c r="J100" s="20" t="s">
        <v>155</v>
      </c>
      <c r="K100" s="20" t="s">
        <v>155</v>
      </c>
      <c r="L100" s="20" t="s">
        <v>155</v>
      </c>
      <c r="M100" s="20" t="s">
        <v>155</v>
      </c>
      <c r="O100" s="20" t="s">
        <v>530</v>
      </c>
      <c r="P100" s="20" t="s">
        <v>530</v>
      </c>
      <c r="Q100" s="20" t="s">
        <v>530</v>
      </c>
      <c r="R100" s="20" t="s">
        <v>530</v>
      </c>
      <c r="S100" s="20" t="s">
        <v>530</v>
      </c>
      <c r="T100" s="20" t="s">
        <v>316</v>
      </c>
      <c r="U100" s="20" t="s">
        <v>316</v>
      </c>
      <c r="V100" s="20" t="s">
        <v>316</v>
      </c>
      <c r="W100" s="20" t="s">
        <v>316</v>
      </c>
      <c r="X100" s="20" t="s">
        <v>316</v>
      </c>
      <c r="Y100" s="20" t="s">
        <v>316</v>
      </c>
      <c r="Z100" s="20" t="s">
        <v>316</v>
      </c>
      <c r="AA100" s="20" t="s">
        <v>531</v>
      </c>
      <c r="AB100" s="20" t="s">
        <v>531</v>
      </c>
      <c r="AC100" s="20" t="s">
        <v>532</v>
      </c>
      <c r="AD100" s="20" t="s">
        <v>532</v>
      </c>
      <c r="AE100" s="20" t="s">
        <v>532</v>
      </c>
      <c r="AF100" s="20" t="s">
        <v>532</v>
      </c>
      <c r="AG100" s="20" t="s">
        <v>532</v>
      </c>
      <c r="AH100" s="20" t="s">
        <v>532</v>
      </c>
      <c r="AI100" s="20" t="s">
        <v>532</v>
      </c>
      <c r="AJ100" s="20" t="s">
        <v>532</v>
      </c>
      <c r="AK100" s="20" t="s">
        <v>532</v>
      </c>
      <c r="AL100" s="20" t="s">
        <v>532</v>
      </c>
      <c r="AM100" s="20" t="s">
        <v>1384</v>
      </c>
      <c r="AN100" s="20" t="s">
        <v>1384</v>
      </c>
      <c r="AO100" s="20" t="s">
        <v>533</v>
      </c>
      <c r="AP100" s="20" t="s">
        <v>533</v>
      </c>
      <c r="AQ100" s="20" t="s">
        <v>533</v>
      </c>
      <c r="AR100" s="20" t="s">
        <v>534</v>
      </c>
      <c r="AS100" s="20" t="s">
        <v>535</v>
      </c>
      <c r="AT100" s="20" t="s">
        <v>535</v>
      </c>
      <c r="AU100" s="20" t="s">
        <v>535</v>
      </c>
      <c r="AV100" s="20" t="s">
        <v>535</v>
      </c>
      <c r="AW100" s="20" t="s">
        <v>536</v>
      </c>
      <c r="AX100" s="20" t="s">
        <v>537</v>
      </c>
      <c r="AZ100" s="20" t="s">
        <v>113</v>
      </c>
      <c r="BA100" s="20" t="s">
        <v>113</v>
      </c>
      <c r="BB100" s="20" t="s">
        <v>113</v>
      </c>
      <c r="BC100" s="20" t="s">
        <v>113</v>
      </c>
      <c r="BD100" s="20" t="s">
        <v>113</v>
      </c>
      <c r="BE100" s="20" t="s">
        <v>759</v>
      </c>
      <c r="BF100" s="20" t="s">
        <v>113</v>
      </c>
      <c r="BG100" s="20" t="s">
        <v>756</v>
      </c>
      <c r="BH100" s="20" t="s">
        <v>759</v>
      </c>
      <c r="BI100" s="20" t="s">
        <v>759</v>
      </c>
      <c r="BJ100" s="20" t="s">
        <v>759</v>
      </c>
      <c r="BK100" s="20" t="s">
        <v>759</v>
      </c>
      <c r="BL100" s="20" t="s">
        <v>759</v>
      </c>
      <c r="BM100" s="20" t="s">
        <v>759</v>
      </c>
      <c r="BN100" s="20" t="s">
        <v>759</v>
      </c>
      <c r="BO100" s="20" t="s">
        <v>759</v>
      </c>
      <c r="BP100" s="20" t="s">
        <v>759</v>
      </c>
      <c r="BQ100" s="20" t="s">
        <v>759</v>
      </c>
      <c r="BR100" s="20" t="s">
        <v>759</v>
      </c>
      <c r="BS100" s="20" t="s">
        <v>759</v>
      </c>
      <c r="BT100" s="20" t="s">
        <v>759</v>
      </c>
      <c r="BU100" s="20" t="s">
        <v>759</v>
      </c>
      <c r="BV100" s="20" t="s">
        <v>759</v>
      </c>
      <c r="BW100" s="20" t="s">
        <v>759</v>
      </c>
      <c r="BX100" s="20" t="s">
        <v>759</v>
      </c>
      <c r="BY100" s="20" t="s">
        <v>759</v>
      </c>
      <c r="BZ100" s="20" t="s">
        <v>759</v>
      </c>
      <c r="CA100" s="20" t="s">
        <v>759</v>
      </c>
      <c r="CB100" s="20" t="s">
        <v>759</v>
      </c>
      <c r="CC100" s="20" t="s">
        <v>759</v>
      </c>
      <c r="CD100" s="20" t="s">
        <v>759</v>
      </c>
      <c r="CE100" s="20" t="s">
        <v>1492</v>
      </c>
      <c r="CF100" s="20" t="s">
        <v>1492</v>
      </c>
      <c r="CH100" s="20" t="s">
        <v>1177</v>
      </c>
      <c r="CI100" s="20" t="s">
        <v>1177</v>
      </c>
      <c r="CJ100" s="20" t="s">
        <v>1177</v>
      </c>
      <c r="CK100" s="20" t="s">
        <v>1177</v>
      </c>
      <c r="CL100" s="20" t="s">
        <v>1177</v>
      </c>
      <c r="CM100" s="20" t="s">
        <v>1177</v>
      </c>
      <c r="CN100" s="20" t="s">
        <v>1177</v>
      </c>
      <c r="CO100" s="20" t="s">
        <v>1177</v>
      </c>
      <c r="CP100" s="20" t="s">
        <v>1177</v>
      </c>
      <c r="CQ100" s="20" t="s">
        <v>1177</v>
      </c>
      <c r="CR100" s="20" t="s">
        <v>1177</v>
      </c>
      <c r="CS100" s="20" t="s">
        <v>1177</v>
      </c>
      <c r="CT100" s="20" t="s">
        <v>1177</v>
      </c>
      <c r="CU100" s="20" t="s">
        <v>1177</v>
      </c>
      <c r="CV100" s="20" t="s">
        <v>1177</v>
      </c>
      <c r="CW100" s="20" t="s">
        <v>1177</v>
      </c>
      <c r="DD100" s="20" t="s">
        <v>1181</v>
      </c>
      <c r="DE100" s="20" t="s">
        <v>1181</v>
      </c>
      <c r="DF100" s="20" t="s">
        <v>1181</v>
      </c>
      <c r="DG100" s="20" t="s">
        <v>1181</v>
      </c>
      <c r="DH100" s="20" t="s">
        <v>1181</v>
      </c>
      <c r="DI100" s="20" t="s">
        <v>1181</v>
      </c>
      <c r="DJ100" s="20" t="s">
        <v>1181</v>
      </c>
      <c r="DK100" s="20" t="s">
        <v>1181</v>
      </c>
      <c r="DL100" s="20" t="s">
        <v>1181</v>
      </c>
      <c r="DN100" s="20" t="s">
        <v>218</v>
      </c>
      <c r="DO100" s="20" t="s">
        <v>218</v>
      </c>
      <c r="DP100" s="20" t="s">
        <v>218</v>
      </c>
      <c r="DQ100" s="20" t="s">
        <v>218</v>
      </c>
      <c r="DR100" s="20" t="s">
        <v>218</v>
      </c>
      <c r="DS100" s="20" t="s">
        <v>218</v>
      </c>
      <c r="DT100" s="20" t="s">
        <v>218</v>
      </c>
      <c r="DU100" s="20" t="s">
        <v>218</v>
      </c>
      <c r="DV100" s="20" t="s">
        <v>218</v>
      </c>
      <c r="DW100" s="20" t="s">
        <v>218</v>
      </c>
      <c r="DX100" s="20" t="s">
        <v>218</v>
      </c>
      <c r="DY100" s="20" t="s">
        <v>218</v>
      </c>
      <c r="EA100" s="20" t="s">
        <v>1181</v>
      </c>
      <c r="EB100" s="20" t="s">
        <v>1181</v>
      </c>
      <c r="EC100" s="20" t="s">
        <v>1181</v>
      </c>
      <c r="ED100" s="20" t="s">
        <v>1181</v>
      </c>
      <c r="EE100" s="20" t="s">
        <v>1181</v>
      </c>
      <c r="EF100" s="20" t="s">
        <v>1181</v>
      </c>
      <c r="EG100" s="20" t="s">
        <v>1181</v>
      </c>
      <c r="EH100" s="20" t="s">
        <v>1181</v>
      </c>
      <c r="EI100" s="20" t="s">
        <v>1181</v>
      </c>
      <c r="EJ100" s="20" t="s">
        <v>1181</v>
      </c>
      <c r="EK100" s="20" t="s">
        <v>1181</v>
      </c>
      <c r="EL100" s="20" t="s">
        <v>1181</v>
      </c>
      <c r="EM100" s="20" t="s">
        <v>1181</v>
      </c>
      <c r="EN100" s="20" t="s">
        <v>1181</v>
      </c>
      <c r="EO100" s="20" t="s">
        <v>1181</v>
      </c>
      <c r="EP100" s="20" t="s">
        <v>1181</v>
      </c>
      <c r="EQ100" s="20" t="s">
        <v>1181</v>
      </c>
      <c r="ES100" s="20" t="s">
        <v>1182</v>
      </c>
      <c r="ET100" s="20" t="s">
        <v>1182</v>
      </c>
      <c r="EU100" s="20" t="s">
        <v>1182</v>
      </c>
      <c r="FA100" s="20" t="s">
        <v>208</v>
      </c>
    </row>
    <row r="101" spans="1:174" s="20" customFormat="1" ht="15" customHeight="1" outlineLevel="1" x14ac:dyDescent="0.25">
      <c r="A101" s="57"/>
      <c r="B101" s="51" t="s">
        <v>45</v>
      </c>
      <c r="C101" s="20" t="s">
        <v>86</v>
      </c>
      <c r="D101" s="20" t="s">
        <v>86</v>
      </c>
      <c r="E101" s="20" t="s">
        <v>86</v>
      </c>
      <c r="F101" s="20" t="s">
        <v>86</v>
      </c>
      <c r="H101" s="20" t="s">
        <v>86</v>
      </c>
      <c r="I101" s="20" t="s">
        <v>86</v>
      </c>
      <c r="J101" s="20" t="s">
        <v>86</v>
      </c>
      <c r="K101" s="20" t="s">
        <v>86</v>
      </c>
      <c r="L101" s="20" t="s">
        <v>86</v>
      </c>
      <c r="M101" s="20" t="s">
        <v>86</v>
      </c>
      <c r="O101" s="20" t="s">
        <v>86</v>
      </c>
      <c r="P101" s="20" t="s">
        <v>86</v>
      </c>
      <c r="Q101" s="20" t="s">
        <v>86</v>
      </c>
      <c r="R101" s="20" t="s">
        <v>86</v>
      </c>
      <c r="S101" s="20" t="s">
        <v>86</v>
      </c>
      <c r="T101" s="20" t="s">
        <v>86</v>
      </c>
      <c r="U101" s="20" t="s">
        <v>86</v>
      </c>
      <c r="V101" s="20" t="s">
        <v>86</v>
      </c>
      <c r="W101" s="20" t="s">
        <v>86</v>
      </c>
      <c r="X101" s="20" t="s">
        <v>86</v>
      </c>
      <c r="Y101" s="20" t="s">
        <v>86</v>
      </c>
      <c r="Z101" s="20" t="s">
        <v>86</v>
      </c>
      <c r="AA101" s="20" t="s">
        <v>86</v>
      </c>
      <c r="AB101" s="20" t="s">
        <v>86</v>
      </c>
      <c r="AC101" s="20" t="s">
        <v>86</v>
      </c>
      <c r="AD101" s="20" t="s">
        <v>86</v>
      </c>
      <c r="AE101" s="20" t="s">
        <v>86</v>
      </c>
      <c r="AF101" s="20" t="s">
        <v>86</v>
      </c>
      <c r="AG101" s="20" t="s">
        <v>86</v>
      </c>
      <c r="AH101" s="20" t="s">
        <v>86</v>
      </c>
      <c r="AI101" s="20" t="s">
        <v>86</v>
      </c>
      <c r="AJ101" s="20" t="s">
        <v>86</v>
      </c>
      <c r="AK101" s="20" t="s">
        <v>86</v>
      </c>
      <c r="AL101" s="20" t="s">
        <v>86</v>
      </c>
      <c r="AM101" s="20" t="s">
        <v>86</v>
      </c>
      <c r="AN101" s="20" t="s">
        <v>86</v>
      </c>
      <c r="AO101" s="20" t="s">
        <v>86</v>
      </c>
      <c r="AP101" s="20" t="s">
        <v>86</v>
      </c>
      <c r="AQ101" s="20" t="s">
        <v>86</v>
      </c>
      <c r="AR101" s="20" t="s">
        <v>86</v>
      </c>
      <c r="AS101" s="20" t="s">
        <v>86</v>
      </c>
      <c r="AT101" s="20" t="s">
        <v>86</v>
      </c>
      <c r="AU101" s="20" t="s">
        <v>86</v>
      </c>
      <c r="AV101" s="20" t="s">
        <v>86</v>
      </c>
      <c r="AW101" s="20" t="s">
        <v>86</v>
      </c>
      <c r="AX101" s="20" t="s">
        <v>86</v>
      </c>
      <c r="AZ101" s="20" t="s">
        <v>86</v>
      </c>
      <c r="BA101" s="20" t="s">
        <v>86</v>
      </c>
      <c r="BB101" s="20" t="s">
        <v>86</v>
      </c>
      <c r="BC101" s="20" t="s">
        <v>86</v>
      </c>
      <c r="BD101" s="20" t="s">
        <v>86</v>
      </c>
      <c r="BE101" s="20" t="s">
        <v>86</v>
      </c>
      <c r="BF101" s="20" t="s">
        <v>86</v>
      </c>
      <c r="BG101" s="20" t="s">
        <v>86</v>
      </c>
      <c r="BH101" s="20" t="s">
        <v>86</v>
      </c>
      <c r="BI101" s="20" t="s">
        <v>86</v>
      </c>
      <c r="BJ101" s="20" t="s">
        <v>86</v>
      </c>
      <c r="BK101" s="20" t="s">
        <v>86</v>
      </c>
      <c r="BL101" s="20" t="s">
        <v>86</v>
      </c>
      <c r="BM101" s="20" t="s">
        <v>86</v>
      </c>
      <c r="BN101" s="20" t="s">
        <v>86</v>
      </c>
      <c r="BO101" s="20" t="s">
        <v>86</v>
      </c>
      <c r="BP101" s="20" t="s">
        <v>86</v>
      </c>
      <c r="BQ101" s="20" t="s">
        <v>86</v>
      </c>
      <c r="BR101" s="20" t="s">
        <v>86</v>
      </c>
      <c r="BS101" s="20" t="s">
        <v>86</v>
      </c>
      <c r="BT101" s="20" t="s">
        <v>86</v>
      </c>
      <c r="BU101" s="20" t="s">
        <v>86</v>
      </c>
      <c r="BV101" s="20" t="s">
        <v>86</v>
      </c>
      <c r="BW101" s="20" t="s">
        <v>86</v>
      </c>
      <c r="BX101" s="20" t="s">
        <v>86</v>
      </c>
      <c r="BY101" s="20" t="s">
        <v>86</v>
      </c>
      <c r="BZ101" s="20" t="s">
        <v>86</v>
      </c>
      <c r="CA101" s="20" t="s">
        <v>86</v>
      </c>
      <c r="CB101" s="20" t="s">
        <v>86</v>
      </c>
      <c r="CC101" s="20" t="s">
        <v>86</v>
      </c>
      <c r="CD101" s="20" t="s">
        <v>86</v>
      </c>
      <c r="CE101" s="20" t="s">
        <v>86</v>
      </c>
      <c r="CF101" s="20" t="s">
        <v>86</v>
      </c>
      <c r="CH101" s="20" t="s">
        <v>86</v>
      </c>
      <c r="CI101" s="20" t="s">
        <v>86</v>
      </c>
      <c r="CJ101" s="20" t="s">
        <v>86</v>
      </c>
      <c r="CK101" s="20" t="s">
        <v>86</v>
      </c>
      <c r="CL101" s="20" t="s">
        <v>86</v>
      </c>
      <c r="CM101" s="20" t="s">
        <v>86</v>
      </c>
      <c r="CN101" s="20" t="s">
        <v>86</v>
      </c>
      <c r="CO101" s="20" t="s">
        <v>86</v>
      </c>
      <c r="CP101" s="20" t="s">
        <v>86</v>
      </c>
      <c r="CQ101" s="20" t="s">
        <v>86</v>
      </c>
      <c r="CR101" s="20" t="s">
        <v>86</v>
      </c>
      <c r="CS101" s="20" t="s">
        <v>86</v>
      </c>
      <c r="CT101" s="20" t="s">
        <v>86</v>
      </c>
      <c r="CU101" s="20" t="s">
        <v>86</v>
      </c>
      <c r="CV101" s="20" t="s">
        <v>86</v>
      </c>
      <c r="CW101" s="20" t="s">
        <v>86</v>
      </c>
      <c r="DD101" s="20" t="s">
        <v>86</v>
      </c>
      <c r="DE101" s="20" t="s">
        <v>86</v>
      </c>
      <c r="DF101" s="20" t="s">
        <v>86</v>
      </c>
      <c r="DG101" s="20" t="s">
        <v>86</v>
      </c>
      <c r="DH101" s="20" t="s">
        <v>86</v>
      </c>
      <c r="DI101" s="20" t="s">
        <v>86</v>
      </c>
      <c r="DJ101" s="20" t="s">
        <v>86</v>
      </c>
      <c r="DK101" s="20" t="s">
        <v>86</v>
      </c>
      <c r="DL101" s="20" t="s">
        <v>86</v>
      </c>
      <c r="DN101" s="20" t="s">
        <v>1175</v>
      </c>
      <c r="DO101" s="20" t="s">
        <v>1175</v>
      </c>
      <c r="DP101" s="20" t="s">
        <v>1175</v>
      </c>
      <c r="DQ101" s="20" t="s">
        <v>1175</v>
      </c>
      <c r="DR101" s="20" t="s">
        <v>1175</v>
      </c>
      <c r="DS101" s="20" t="s">
        <v>1175</v>
      </c>
      <c r="DT101" s="20" t="s">
        <v>1175</v>
      </c>
      <c r="DU101" s="20" t="s">
        <v>1175</v>
      </c>
      <c r="DV101" s="20" t="s">
        <v>1175</v>
      </c>
      <c r="DW101" s="20" t="s">
        <v>1175</v>
      </c>
      <c r="DX101" s="20" t="s">
        <v>1175</v>
      </c>
      <c r="DY101" s="20" t="s">
        <v>1175</v>
      </c>
      <c r="EA101" s="20" t="s">
        <v>86</v>
      </c>
      <c r="EB101" s="20" t="s">
        <v>86</v>
      </c>
      <c r="EC101" s="20" t="s">
        <v>86</v>
      </c>
      <c r="ED101" s="20" t="s">
        <v>86</v>
      </c>
      <c r="EE101" s="20" t="s">
        <v>86</v>
      </c>
      <c r="EF101" s="20" t="s">
        <v>86</v>
      </c>
      <c r="EG101" s="20" t="s">
        <v>86</v>
      </c>
      <c r="EH101" s="20" t="s">
        <v>86</v>
      </c>
      <c r="EI101" s="20" t="s">
        <v>86</v>
      </c>
      <c r="EJ101" s="20" t="s">
        <v>86</v>
      </c>
      <c r="EK101" s="20" t="s">
        <v>86</v>
      </c>
      <c r="EL101" s="20" t="s">
        <v>86</v>
      </c>
      <c r="EM101" s="20" t="s">
        <v>86</v>
      </c>
      <c r="EN101" s="20" t="s">
        <v>86</v>
      </c>
      <c r="EO101" s="20" t="s">
        <v>86</v>
      </c>
      <c r="EP101" s="20" t="s">
        <v>86</v>
      </c>
      <c r="EQ101" s="20" t="s">
        <v>86</v>
      </c>
      <c r="ES101" s="20" t="s">
        <v>86</v>
      </c>
      <c r="ET101" s="20" t="s">
        <v>86</v>
      </c>
      <c r="EU101" s="20" t="s">
        <v>86</v>
      </c>
      <c r="FA101" s="20" t="s">
        <v>86</v>
      </c>
    </row>
    <row r="102" spans="1:174" s="20" customFormat="1" ht="15" customHeight="1" outlineLevel="1" x14ac:dyDescent="0.25">
      <c r="A102" s="57"/>
      <c r="B102" s="51" t="s">
        <v>47</v>
      </c>
      <c r="C102" s="20" t="s">
        <v>86</v>
      </c>
      <c r="D102" s="20" t="s">
        <v>86</v>
      </c>
      <c r="E102" s="20" t="s">
        <v>86</v>
      </c>
      <c r="F102" s="20" t="s">
        <v>86</v>
      </c>
      <c r="H102" s="20" t="s">
        <v>86</v>
      </c>
      <c r="I102" s="20" t="s">
        <v>86</v>
      </c>
      <c r="J102" s="20" t="s">
        <v>86</v>
      </c>
      <c r="K102" s="20" t="s">
        <v>86</v>
      </c>
      <c r="L102" s="20" t="s">
        <v>86</v>
      </c>
      <c r="M102" s="20" t="s">
        <v>86</v>
      </c>
      <c r="O102" s="20" t="s">
        <v>86</v>
      </c>
      <c r="P102" s="20" t="s">
        <v>86</v>
      </c>
      <c r="Q102" s="20" t="s">
        <v>86</v>
      </c>
      <c r="R102" s="20" t="s">
        <v>86</v>
      </c>
      <c r="S102" s="20" t="s">
        <v>86</v>
      </c>
      <c r="T102" s="20" t="s">
        <v>86</v>
      </c>
      <c r="U102" s="20" t="s">
        <v>86</v>
      </c>
      <c r="V102" s="20" t="s">
        <v>86</v>
      </c>
      <c r="W102" s="20" t="s">
        <v>86</v>
      </c>
      <c r="X102" s="20" t="s">
        <v>86</v>
      </c>
      <c r="Y102" s="20" t="s">
        <v>86</v>
      </c>
      <c r="Z102" s="20" t="s">
        <v>86</v>
      </c>
      <c r="AA102" s="20" t="s">
        <v>86</v>
      </c>
      <c r="AB102" s="20" t="s">
        <v>86</v>
      </c>
      <c r="AC102" s="20" t="s">
        <v>86</v>
      </c>
      <c r="AD102" s="20" t="s">
        <v>86</v>
      </c>
      <c r="AE102" s="20" t="s">
        <v>86</v>
      </c>
      <c r="AF102" s="20" t="s">
        <v>86</v>
      </c>
      <c r="AG102" s="20" t="s">
        <v>86</v>
      </c>
      <c r="AH102" s="20" t="s">
        <v>86</v>
      </c>
      <c r="AI102" s="20" t="s">
        <v>86</v>
      </c>
      <c r="AJ102" s="20" t="s">
        <v>86</v>
      </c>
      <c r="AK102" s="20" t="s">
        <v>86</v>
      </c>
      <c r="AL102" s="20" t="s">
        <v>86</v>
      </c>
      <c r="AM102" s="20" t="s">
        <v>86</v>
      </c>
      <c r="AN102" s="20" t="s">
        <v>86</v>
      </c>
      <c r="AO102" s="20" t="s">
        <v>86</v>
      </c>
      <c r="AP102" s="20" t="s">
        <v>86</v>
      </c>
      <c r="AQ102" s="20" t="s">
        <v>86</v>
      </c>
      <c r="AR102" s="20" t="s">
        <v>86</v>
      </c>
      <c r="AS102" s="20" t="s">
        <v>86</v>
      </c>
      <c r="AT102" s="20" t="s">
        <v>86</v>
      </c>
      <c r="AU102" s="20" t="s">
        <v>86</v>
      </c>
      <c r="AV102" s="20" t="s">
        <v>86</v>
      </c>
      <c r="AW102" s="20" t="s">
        <v>86</v>
      </c>
      <c r="AX102" s="20" t="s">
        <v>86</v>
      </c>
      <c r="AZ102" s="20" t="s">
        <v>86</v>
      </c>
      <c r="BA102" s="20" t="s">
        <v>86</v>
      </c>
      <c r="BB102" s="20" t="s">
        <v>86</v>
      </c>
      <c r="BC102" s="20" t="s">
        <v>86</v>
      </c>
      <c r="BD102" s="20" t="s">
        <v>86</v>
      </c>
      <c r="BE102" s="20" t="s">
        <v>86</v>
      </c>
      <c r="BF102" s="20" t="s">
        <v>86</v>
      </c>
      <c r="BG102" s="20" t="s">
        <v>86</v>
      </c>
      <c r="BH102" s="20" t="s">
        <v>86</v>
      </c>
      <c r="BI102" s="20" t="s">
        <v>86</v>
      </c>
      <c r="BJ102" s="20" t="s">
        <v>86</v>
      </c>
      <c r="BK102" s="20" t="s">
        <v>86</v>
      </c>
      <c r="BL102" s="20" t="s">
        <v>86</v>
      </c>
      <c r="BM102" s="20" t="s">
        <v>86</v>
      </c>
      <c r="BN102" s="20" t="s">
        <v>86</v>
      </c>
      <c r="BO102" s="20" t="s">
        <v>86</v>
      </c>
      <c r="BP102" s="20" t="s">
        <v>86</v>
      </c>
      <c r="BQ102" s="20" t="s">
        <v>86</v>
      </c>
      <c r="BR102" s="20" t="s">
        <v>86</v>
      </c>
      <c r="BS102" s="20" t="s">
        <v>86</v>
      </c>
      <c r="BT102" s="20" t="s">
        <v>86</v>
      </c>
      <c r="BU102" s="20" t="s">
        <v>86</v>
      </c>
      <c r="BV102" s="20" t="s">
        <v>86</v>
      </c>
      <c r="BW102" s="20" t="s">
        <v>86</v>
      </c>
      <c r="BX102" s="20" t="s">
        <v>86</v>
      </c>
      <c r="BY102" s="20" t="s">
        <v>86</v>
      </c>
      <c r="BZ102" s="20" t="s">
        <v>86</v>
      </c>
      <c r="CA102" s="20" t="s">
        <v>86</v>
      </c>
      <c r="CB102" s="20" t="s">
        <v>86</v>
      </c>
      <c r="CC102" s="20" t="s">
        <v>86</v>
      </c>
      <c r="CD102" s="20" t="s">
        <v>86</v>
      </c>
      <c r="CE102" s="20" t="s">
        <v>86</v>
      </c>
      <c r="CF102" s="20" t="s">
        <v>86</v>
      </c>
      <c r="CH102" s="20" t="s">
        <v>86</v>
      </c>
      <c r="CI102" s="20" t="s">
        <v>86</v>
      </c>
      <c r="CJ102" s="20" t="s">
        <v>86</v>
      </c>
      <c r="CK102" s="20" t="s">
        <v>86</v>
      </c>
      <c r="CL102" s="20" t="s">
        <v>86</v>
      </c>
      <c r="CM102" s="20" t="s">
        <v>86</v>
      </c>
      <c r="CN102" s="20" t="s">
        <v>86</v>
      </c>
      <c r="CO102" s="20" t="s">
        <v>86</v>
      </c>
      <c r="CP102" s="20" t="s">
        <v>86</v>
      </c>
      <c r="CQ102" s="20" t="s">
        <v>86</v>
      </c>
      <c r="CR102" s="20" t="s">
        <v>86</v>
      </c>
      <c r="CS102" s="20" t="s">
        <v>86</v>
      </c>
      <c r="CT102" s="20" t="s">
        <v>86</v>
      </c>
      <c r="CU102" s="20" t="s">
        <v>86</v>
      </c>
      <c r="CV102" s="20" t="s">
        <v>86</v>
      </c>
      <c r="CW102" s="20" t="s">
        <v>86</v>
      </c>
      <c r="DD102" s="20" t="s">
        <v>86</v>
      </c>
      <c r="DE102" s="20" t="s">
        <v>86</v>
      </c>
      <c r="DF102" s="20" t="s">
        <v>86</v>
      </c>
      <c r="DG102" s="20" t="s">
        <v>86</v>
      </c>
      <c r="DH102" s="20" t="s">
        <v>86</v>
      </c>
      <c r="DI102" s="20" t="s">
        <v>86</v>
      </c>
      <c r="DJ102" s="20" t="s">
        <v>86</v>
      </c>
      <c r="DK102" s="20" t="s">
        <v>86</v>
      </c>
      <c r="DL102" s="20" t="s">
        <v>86</v>
      </c>
      <c r="DN102" s="20" t="s">
        <v>86</v>
      </c>
      <c r="DO102" s="20" t="s">
        <v>86</v>
      </c>
      <c r="DP102" s="20" t="s">
        <v>86</v>
      </c>
      <c r="DQ102" s="20" t="s">
        <v>86</v>
      </c>
      <c r="DR102" s="20" t="s">
        <v>86</v>
      </c>
      <c r="DS102" s="20" t="s">
        <v>86</v>
      </c>
      <c r="DT102" s="20" t="s">
        <v>86</v>
      </c>
      <c r="DU102" s="20" t="s">
        <v>86</v>
      </c>
      <c r="DV102" s="20" t="s">
        <v>86</v>
      </c>
      <c r="DW102" s="20" t="s">
        <v>86</v>
      </c>
      <c r="DX102" s="20" t="s">
        <v>86</v>
      </c>
      <c r="DY102" s="20" t="s">
        <v>86</v>
      </c>
      <c r="EA102" s="20" t="s">
        <v>86</v>
      </c>
      <c r="EB102" s="20" t="s">
        <v>86</v>
      </c>
      <c r="EC102" s="20" t="s">
        <v>86</v>
      </c>
      <c r="ED102" s="20" t="s">
        <v>86</v>
      </c>
      <c r="EE102" s="20" t="s">
        <v>86</v>
      </c>
      <c r="EF102" s="20" t="s">
        <v>86</v>
      </c>
      <c r="EG102" s="20" t="s">
        <v>86</v>
      </c>
      <c r="EH102" s="20" t="s">
        <v>86</v>
      </c>
      <c r="EI102" s="20" t="s">
        <v>86</v>
      </c>
      <c r="EJ102" s="20" t="s">
        <v>86</v>
      </c>
      <c r="EK102" s="20" t="s">
        <v>86</v>
      </c>
      <c r="EL102" s="20" t="s">
        <v>86</v>
      </c>
      <c r="EM102" s="20" t="s">
        <v>86</v>
      </c>
      <c r="EN102" s="20" t="s">
        <v>86</v>
      </c>
      <c r="EO102" s="20" t="s">
        <v>86</v>
      </c>
      <c r="EP102" s="20" t="s">
        <v>86</v>
      </c>
      <c r="EQ102" s="20" t="s">
        <v>86</v>
      </c>
      <c r="ES102" s="20" t="s">
        <v>86</v>
      </c>
      <c r="ET102" s="20" t="s">
        <v>86</v>
      </c>
      <c r="EU102" s="20" t="s">
        <v>86</v>
      </c>
      <c r="FA102" s="20" t="s">
        <v>86</v>
      </c>
    </row>
    <row r="103" spans="1:174" s="20" customFormat="1" ht="15" customHeight="1" outlineLevel="1" x14ac:dyDescent="0.25">
      <c r="A103" s="57"/>
      <c r="B103" s="51" t="s">
        <v>43</v>
      </c>
      <c r="C103" s="20" t="s">
        <v>517</v>
      </c>
      <c r="D103" s="20" t="s">
        <v>525</v>
      </c>
      <c r="E103" s="20" t="s">
        <v>526</v>
      </c>
      <c r="F103" s="20" t="s">
        <v>527</v>
      </c>
      <c r="H103" s="20" t="s">
        <v>375</v>
      </c>
      <c r="I103" s="20" t="s">
        <v>179</v>
      </c>
      <c r="J103" s="20" t="s">
        <v>181</v>
      </c>
      <c r="K103" s="20" t="s">
        <v>86</v>
      </c>
      <c r="L103" s="20" t="s">
        <v>188</v>
      </c>
      <c r="M103" s="20" t="s">
        <v>369</v>
      </c>
      <c r="O103" s="20" t="s">
        <v>538</v>
      </c>
      <c r="P103" s="20" t="s">
        <v>539</v>
      </c>
      <c r="Q103" s="20" t="s">
        <v>540</v>
      </c>
      <c r="R103" s="20" t="s">
        <v>541</v>
      </c>
      <c r="S103" s="20" t="s">
        <v>542</v>
      </c>
      <c r="T103" s="20" t="s">
        <v>543</v>
      </c>
      <c r="U103" s="20" t="s">
        <v>544</v>
      </c>
      <c r="V103" s="20" t="s">
        <v>545</v>
      </c>
      <c r="W103" s="20" t="s">
        <v>546</v>
      </c>
      <c r="X103" s="20" t="s">
        <v>547</v>
      </c>
      <c r="Y103" s="20" t="s">
        <v>1462</v>
      </c>
      <c r="Z103" s="20" t="s">
        <v>548</v>
      </c>
      <c r="AA103" s="20" t="s">
        <v>1465</v>
      </c>
      <c r="AB103" s="20" t="s">
        <v>350</v>
      </c>
      <c r="AC103" s="20" t="s">
        <v>549</v>
      </c>
      <c r="AD103" s="20" t="s">
        <v>550</v>
      </c>
      <c r="AE103" s="20" t="s">
        <v>551</v>
      </c>
      <c r="AF103" s="20" t="s">
        <v>552</v>
      </c>
      <c r="AG103" s="20" t="s">
        <v>553</v>
      </c>
      <c r="AH103" s="20" t="s">
        <v>554</v>
      </c>
      <c r="AI103" s="20" t="s">
        <v>555</v>
      </c>
      <c r="AJ103" s="20" t="s">
        <v>556</v>
      </c>
      <c r="AK103" s="20" t="s">
        <v>557</v>
      </c>
      <c r="AL103" s="20" t="s">
        <v>558</v>
      </c>
      <c r="AM103" s="20" t="s">
        <v>1383</v>
      </c>
      <c r="AN103" s="20" t="s">
        <v>1469</v>
      </c>
      <c r="AO103" s="20" t="s">
        <v>559</v>
      </c>
      <c r="AP103" s="20" t="s">
        <v>560</v>
      </c>
      <c r="AQ103" s="20" t="s">
        <v>561</v>
      </c>
      <c r="AR103" s="20" t="s">
        <v>562</v>
      </c>
      <c r="AS103" s="20" t="s">
        <v>563</v>
      </c>
      <c r="AT103" s="20" t="s">
        <v>564</v>
      </c>
      <c r="AU103" s="20" t="s">
        <v>565</v>
      </c>
      <c r="AV103" s="20" t="s">
        <v>547</v>
      </c>
      <c r="AW103" s="20" t="s">
        <v>566</v>
      </c>
      <c r="AX103" s="20" t="s">
        <v>545</v>
      </c>
      <c r="AZ103" s="20" t="s">
        <v>86</v>
      </c>
      <c r="BA103" s="20" t="s">
        <v>86</v>
      </c>
      <c r="BB103" s="20" t="s">
        <v>86</v>
      </c>
      <c r="BC103" s="20" t="s">
        <v>86</v>
      </c>
      <c r="BD103" s="20" t="s">
        <v>86</v>
      </c>
      <c r="BE103" s="20" t="s">
        <v>86</v>
      </c>
      <c r="BF103" s="20" t="s">
        <v>86</v>
      </c>
      <c r="BG103" s="20" t="s">
        <v>86</v>
      </c>
      <c r="BH103" s="20" t="s">
        <v>86</v>
      </c>
      <c r="BI103" s="20" t="s">
        <v>86</v>
      </c>
      <c r="BJ103" s="20" t="s">
        <v>86</v>
      </c>
      <c r="BK103" s="20" t="s">
        <v>86</v>
      </c>
      <c r="BL103" s="20" t="s">
        <v>86</v>
      </c>
      <c r="BM103" s="20" t="s">
        <v>86</v>
      </c>
      <c r="BN103" s="20" t="s">
        <v>86</v>
      </c>
      <c r="BO103" s="20" t="s">
        <v>86</v>
      </c>
      <c r="BP103" s="20" t="s">
        <v>86</v>
      </c>
      <c r="BQ103" s="20" t="s">
        <v>86</v>
      </c>
      <c r="BR103" s="20" t="s">
        <v>86</v>
      </c>
      <c r="BS103" s="20" t="s">
        <v>86</v>
      </c>
      <c r="BT103" s="20" t="s">
        <v>86</v>
      </c>
      <c r="BU103" s="20" t="s">
        <v>86</v>
      </c>
      <c r="BV103" s="20" t="s">
        <v>86</v>
      </c>
      <c r="BW103" s="20" t="s">
        <v>86</v>
      </c>
      <c r="BX103" s="20" t="s">
        <v>86</v>
      </c>
      <c r="BY103" s="20" t="s">
        <v>86</v>
      </c>
      <c r="BZ103" s="20" t="s">
        <v>86</v>
      </c>
      <c r="CA103" s="20" t="s">
        <v>86</v>
      </c>
      <c r="CB103" s="20" t="s">
        <v>86</v>
      </c>
      <c r="CC103" s="20" t="s">
        <v>86</v>
      </c>
      <c r="CD103" s="20" t="s">
        <v>86</v>
      </c>
      <c r="CE103" s="20" t="s">
        <v>86</v>
      </c>
      <c r="CF103" s="20" t="s">
        <v>86</v>
      </c>
      <c r="CH103" s="20" t="s">
        <v>86</v>
      </c>
      <c r="CI103" s="20" t="s">
        <v>86</v>
      </c>
      <c r="CJ103" s="20" t="s">
        <v>86</v>
      </c>
      <c r="CK103" s="20" t="s">
        <v>86</v>
      </c>
      <c r="CL103" s="20" t="s">
        <v>86</v>
      </c>
      <c r="CM103" s="20" t="s">
        <v>86</v>
      </c>
      <c r="CN103" s="20" t="s">
        <v>86</v>
      </c>
      <c r="CO103" s="20" t="s">
        <v>86</v>
      </c>
      <c r="CP103" s="20" t="s">
        <v>86</v>
      </c>
      <c r="CQ103" s="20" t="s">
        <v>86</v>
      </c>
      <c r="CR103" s="20" t="s">
        <v>86</v>
      </c>
      <c r="CS103" s="20" t="s">
        <v>86</v>
      </c>
      <c r="CT103" s="20" t="s">
        <v>86</v>
      </c>
      <c r="CU103" s="20" t="s">
        <v>86</v>
      </c>
      <c r="CV103" s="20" t="s">
        <v>86</v>
      </c>
      <c r="CW103" s="20" t="s">
        <v>86</v>
      </c>
      <c r="DD103" s="20" t="s">
        <v>86</v>
      </c>
      <c r="DE103" s="20" t="s">
        <v>86</v>
      </c>
      <c r="DF103" s="20" t="s">
        <v>86</v>
      </c>
      <c r="DG103" s="20" t="s">
        <v>86</v>
      </c>
      <c r="DH103" s="20" t="s">
        <v>86</v>
      </c>
      <c r="DI103" s="20" t="s">
        <v>86</v>
      </c>
      <c r="DJ103" s="20" t="s">
        <v>86</v>
      </c>
      <c r="DK103" s="20" t="s">
        <v>86</v>
      </c>
      <c r="DL103" s="20" t="s">
        <v>86</v>
      </c>
      <c r="DN103" s="20" t="s">
        <v>86</v>
      </c>
      <c r="DO103" s="20" t="s">
        <v>86</v>
      </c>
      <c r="DP103" s="20" t="s">
        <v>86</v>
      </c>
      <c r="DQ103" s="20" t="s">
        <v>86</v>
      </c>
      <c r="DR103" s="20" t="s">
        <v>86</v>
      </c>
      <c r="DS103" s="20" t="s">
        <v>86</v>
      </c>
      <c r="DT103" s="20" t="s">
        <v>86</v>
      </c>
      <c r="DU103" s="20" t="s">
        <v>86</v>
      </c>
      <c r="DV103" s="20" t="s">
        <v>86</v>
      </c>
      <c r="DW103" s="20" t="s">
        <v>86</v>
      </c>
      <c r="DX103" s="20" t="s">
        <v>86</v>
      </c>
      <c r="DY103" s="20" t="s">
        <v>86</v>
      </c>
      <c r="EA103" s="20" t="s">
        <v>86</v>
      </c>
      <c r="EB103" s="20" t="s">
        <v>86</v>
      </c>
      <c r="EC103" s="20" t="s">
        <v>86</v>
      </c>
      <c r="ED103" s="20" t="s">
        <v>86</v>
      </c>
      <c r="EE103" s="20" t="s">
        <v>86</v>
      </c>
      <c r="EF103" s="20" t="s">
        <v>86</v>
      </c>
      <c r="EG103" s="20" t="s">
        <v>86</v>
      </c>
      <c r="EH103" s="20" t="s">
        <v>86</v>
      </c>
      <c r="EI103" s="20" t="s">
        <v>86</v>
      </c>
      <c r="EJ103" s="20" t="s">
        <v>86</v>
      </c>
      <c r="EK103" s="20" t="s">
        <v>86</v>
      </c>
      <c r="EL103" s="20" t="s">
        <v>86</v>
      </c>
      <c r="EM103" s="20" t="s">
        <v>86</v>
      </c>
      <c r="EN103" s="20" t="s">
        <v>86</v>
      </c>
      <c r="EO103" s="20" t="s">
        <v>86</v>
      </c>
      <c r="EP103" s="20" t="s">
        <v>86</v>
      </c>
      <c r="EQ103" s="20" t="s">
        <v>86</v>
      </c>
      <c r="ES103" s="20" t="s">
        <v>86</v>
      </c>
      <c r="ET103" s="20" t="s">
        <v>86</v>
      </c>
      <c r="EU103" s="20" t="s">
        <v>86</v>
      </c>
      <c r="FA103" s="20" t="s">
        <v>86</v>
      </c>
    </row>
    <row r="104" spans="1:174" ht="15" customHeight="1" x14ac:dyDescent="0.25">
      <c r="A104" s="57"/>
      <c r="B104" s="51" t="s">
        <v>44</v>
      </c>
      <c r="C104" s="20" t="s">
        <v>516</v>
      </c>
      <c r="D104" s="20" t="s">
        <v>516</v>
      </c>
      <c r="E104" s="20" t="s">
        <v>516</v>
      </c>
      <c r="F104" s="20" t="s">
        <v>516</v>
      </c>
      <c r="G104" s="20"/>
      <c r="H104" s="20" t="s">
        <v>155</v>
      </c>
      <c r="I104" s="20" t="s">
        <v>155</v>
      </c>
      <c r="J104" s="20" t="s">
        <v>155</v>
      </c>
      <c r="K104" s="20" t="s">
        <v>155</v>
      </c>
      <c r="L104" s="20" t="s">
        <v>155</v>
      </c>
      <c r="M104" s="20" t="s">
        <v>155</v>
      </c>
      <c r="N104" s="20"/>
      <c r="O104" s="20" t="s">
        <v>530</v>
      </c>
      <c r="P104" s="20" t="s">
        <v>530</v>
      </c>
      <c r="Q104" s="20" t="s">
        <v>530</v>
      </c>
      <c r="R104" s="20" t="s">
        <v>530</v>
      </c>
      <c r="S104" s="20" t="s">
        <v>530</v>
      </c>
      <c r="T104" s="20" t="s">
        <v>316</v>
      </c>
      <c r="U104" s="20" t="s">
        <v>316</v>
      </c>
      <c r="V104" s="20" t="s">
        <v>316</v>
      </c>
      <c r="W104" s="20" t="s">
        <v>316</v>
      </c>
      <c r="X104" s="20" t="s">
        <v>316</v>
      </c>
      <c r="Y104" s="20" t="s">
        <v>316</v>
      </c>
      <c r="Z104" s="20" t="s">
        <v>316</v>
      </c>
      <c r="AA104" s="20" t="s">
        <v>531</v>
      </c>
      <c r="AB104" s="20" t="s">
        <v>531</v>
      </c>
      <c r="AC104" s="20" t="s">
        <v>532</v>
      </c>
      <c r="AD104" s="20" t="s">
        <v>532</v>
      </c>
      <c r="AE104" s="20" t="s">
        <v>532</v>
      </c>
      <c r="AF104" s="20" t="s">
        <v>532</v>
      </c>
      <c r="AG104" s="20" t="s">
        <v>532</v>
      </c>
      <c r="AH104" s="20" t="s">
        <v>532</v>
      </c>
      <c r="AI104" s="20" t="s">
        <v>532</v>
      </c>
      <c r="AJ104" s="20" t="s">
        <v>532</v>
      </c>
      <c r="AK104" s="20" t="s">
        <v>532</v>
      </c>
      <c r="AL104" s="20" t="s">
        <v>532</v>
      </c>
      <c r="AM104" s="20" t="s">
        <v>1384</v>
      </c>
      <c r="AN104" s="20" t="s">
        <v>1384</v>
      </c>
      <c r="AO104" s="20" t="s">
        <v>533</v>
      </c>
      <c r="AP104" s="20" t="s">
        <v>533</v>
      </c>
      <c r="AQ104" s="20" t="s">
        <v>533</v>
      </c>
      <c r="AR104" s="20" t="s">
        <v>534</v>
      </c>
      <c r="AS104" s="20" t="s">
        <v>535</v>
      </c>
      <c r="AT104" s="20" t="s">
        <v>535</v>
      </c>
      <c r="AU104" s="20" t="s">
        <v>535</v>
      </c>
      <c r="AV104" s="20" t="s">
        <v>535</v>
      </c>
      <c r="AW104" s="20" t="s">
        <v>536</v>
      </c>
      <c r="AX104" s="20" t="s">
        <v>537</v>
      </c>
      <c r="AY104" s="20"/>
      <c r="AZ104" s="20" t="s">
        <v>86</v>
      </c>
      <c r="BA104" s="20" t="s">
        <v>86</v>
      </c>
      <c r="BB104" s="20" t="s">
        <v>86</v>
      </c>
      <c r="BC104" s="20" t="s">
        <v>86</v>
      </c>
      <c r="BD104" s="20" t="s">
        <v>86</v>
      </c>
      <c r="BE104" s="20" t="s">
        <v>86</v>
      </c>
      <c r="BF104" s="20" t="s">
        <v>86</v>
      </c>
      <c r="BG104" s="20" t="s">
        <v>86</v>
      </c>
      <c r="BH104" s="20" t="s">
        <v>86</v>
      </c>
      <c r="BI104" s="20" t="s">
        <v>86</v>
      </c>
      <c r="BJ104" s="20" t="s">
        <v>86</v>
      </c>
      <c r="BK104" s="20" t="s">
        <v>86</v>
      </c>
      <c r="BL104" s="20" t="s">
        <v>86</v>
      </c>
      <c r="BM104" s="20" t="s">
        <v>86</v>
      </c>
      <c r="BN104" s="20" t="s">
        <v>86</v>
      </c>
      <c r="BO104" s="20" t="s">
        <v>86</v>
      </c>
      <c r="BP104" s="20" t="s">
        <v>86</v>
      </c>
      <c r="BQ104" s="20" t="s">
        <v>86</v>
      </c>
      <c r="BR104" s="20" t="s">
        <v>86</v>
      </c>
      <c r="BS104" s="20" t="s">
        <v>86</v>
      </c>
      <c r="BT104" s="20" t="s">
        <v>86</v>
      </c>
      <c r="BU104" s="20" t="s">
        <v>86</v>
      </c>
      <c r="BV104" s="20" t="s">
        <v>86</v>
      </c>
      <c r="BW104" s="20" t="s">
        <v>86</v>
      </c>
      <c r="BX104" s="20" t="s">
        <v>86</v>
      </c>
      <c r="BY104" s="20" t="s">
        <v>86</v>
      </c>
      <c r="BZ104" s="20" t="s">
        <v>86</v>
      </c>
      <c r="CA104" s="20" t="s">
        <v>86</v>
      </c>
      <c r="CB104" s="20" t="s">
        <v>86</v>
      </c>
      <c r="CC104" s="20" t="s">
        <v>86</v>
      </c>
      <c r="CD104" s="20" t="s">
        <v>86</v>
      </c>
      <c r="CE104" s="20" t="s">
        <v>86</v>
      </c>
      <c r="CF104" s="20" t="s">
        <v>86</v>
      </c>
      <c r="CG104" s="20"/>
      <c r="CH104" s="20" t="s">
        <v>86</v>
      </c>
      <c r="CI104" s="20" t="s">
        <v>86</v>
      </c>
      <c r="CJ104" s="20" t="s">
        <v>86</v>
      </c>
      <c r="CK104" s="20" t="s">
        <v>86</v>
      </c>
      <c r="CL104" s="20" t="s">
        <v>86</v>
      </c>
      <c r="CM104" s="20" t="s">
        <v>86</v>
      </c>
      <c r="CN104" s="20" t="s">
        <v>86</v>
      </c>
      <c r="CO104" s="20" t="s">
        <v>86</v>
      </c>
      <c r="CP104" s="20" t="s">
        <v>86</v>
      </c>
      <c r="CQ104" s="20" t="s">
        <v>86</v>
      </c>
      <c r="CR104" s="20" t="s">
        <v>86</v>
      </c>
      <c r="CS104" s="20" t="s">
        <v>86</v>
      </c>
      <c r="CT104" s="20" t="s">
        <v>86</v>
      </c>
      <c r="CU104" s="20" t="s">
        <v>86</v>
      </c>
      <c r="CV104" s="20" t="s">
        <v>86</v>
      </c>
      <c r="CW104" s="20" t="s">
        <v>86</v>
      </c>
      <c r="CX104" s="20"/>
      <c r="CY104" s="20"/>
      <c r="CZ104" s="20"/>
      <c r="DA104" s="20"/>
      <c r="DB104" s="20"/>
      <c r="DC104" s="20"/>
      <c r="DD104" s="20" t="s">
        <v>86</v>
      </c>
      <c r="DE104" s="20" t="s">
        <v>86</v>
      </c>
      <c r="DF104" s="20" t="s">
        <v>86</v>
      </c>
      <c r="DG104" s="20" t="s">
        <v>86</v>
      </c>
      <c r="DH104" s="20" t="s">
        <v>86</v>
      </c>
      <c r="DI104" s="20" t="s">
        <v>86</v>
      </c>
      <c r="DJ104" s="20" t="s">
        <v>86</v>
      </c>
      <c r="DK104" s="20" t="s">
        <v>86</v>
      </c>
      <c r="DL104" s="20" t="s">
        <v>86</v>
      </c>
      <c r="DM104" s="20"/>
      <c r="DN104" s="20" t="s">
        <v>86</v>
      </c>
      <c r="DO104" s="20" t="s">
        <v>86</v>
      </c>
      <c r="DP104" s="20" t="s">
        <v>86</v>
      </c>
      <c r="DQ104" s="20" t="s">
        <v>86</v>
      </c>
      <c r="DR104" s="20" t="s">
        <v>86</v>
      </c>
      <c r="DS104" s="20" t="s">
        <v>86</v>
      </c>
      <c r="DT104" s="20" t="s">
        <v>86</v>
      </c>
      <c r="DU104" s="20" t="s">
        <v>86</v>
      </c>
      <c r="DV104" s="20" t="s">
        <v>86</v>
      </c>
      <c r="DW104" s="20" t="s">
        <v>86</v>
      </c>
      <c r="DX104" s="20" t="s">
        <v>86</v>
      </c>
      <c r="DY104" s="20" t="s">
        <v>86</v>
      </c>
      <c r="DZ104" s="20"/>
      <c r="EA104" s="20" t="s">
        <v>86</v>
      </c>
      <c r="EB104" s="20" t="s">
        <v>86</v>
      </c>
      <c r="EC104" s="20" t="s">
        <v>86</v>
      </c>
      <c r="ED104" s="20" t="s">
        <v>86</v>
      </c>
      <c r="EE104" s="20" t="s">
        <v>86</v>
      </c>
      <c r="EF104" s="20" t="s">
        <v>86</v>
      </c>
      <c r="EG104" s="20" t="s">
        <v>86</v>
      </c>
      <c r="EH104" s="20" t="s">
        <v>86</v>
      </c>
      <c r="EI104" s="20" t="s">
        <v>86</v>
      </c>
      <c r="EJ104" s="20" t="s">
        <v>86</v>
      </c>
      <c r="EK104" s="20" t="s">
        <v>86</v>
      </c>
      <c r="EL104" s="20" t="s">
        <v>86</v>
      </c>
      <c r="EM104" s="20" t="s">
        <v>86</v>
      </c>
      <c r="EN104" s="20" t="s">
        <v>86</v>
      </c>
      <c r="EO104" s="20" t="s">
        <v>86</v>
      </c>
      <c r="EP104" s="20" t="s">
        <v>86</v>
      </c>
      <c r="EQ104" s="20" t="s">
        <v>86</v>
      </c>
      <c r="ER104" s="20"/>
      <c r="ES104" s="20" t="s">
        <v>86</v>
      </c>
      <c r="ET104" s="20" t="s">
        <v>86</v>
      </c>
      <c r="EU104" s="20" t="s">
        <v>86</v>
      </c>
      <c r="EV104" s="20"/>
      <c r="EW104" s="20"/>
      <c r="EX104" s="20"/>
      <c r="EY104" s="20"/>
      <c r="EZ104" s="20"/>
      <c r="FA104" s="20" t="s">
        <v>86</v>
      </c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</row>
    <row r="105" spans="1:174" ht="15" customHeight="1" x14ac:dyDescent="0.25">
      <c r="A105" s="57"/>
      <c r="B105" s="51" t="s">
        <v>45</v>
      </c>
      <c r="C105" s="20" t="s">
        <v>86</v>
      </c>
      <c r="D105" s="20" t="s">
        <v>86</v>
      </c>
      <c r="E105" s="20" t="s">
        <v>86</v>
      </c>
      <c r="F105" s="20" t="s">
        <v>86</v>
      </c>
      <c r="G105" s="20"/>
      <c r="H105" s="20" t="s">
        <v>86</v>
      </c>
      <c r="I105" s="20" t="s">
        <v>86</v>
      </c>
      <c r="J105" s="20" t="s">
        <v>86</v>
      </c>
      <c r="K105" s="20" t="s">
        <v>86</v>
      </c>
      <c r="L105" s="20" t="s">
        <v>86</v>
      </c>
      <c r="M105" s="20" t="s">
        <v>86</v>
      </c>
      <c r="N105" s="20"/>
      <c r="O105" s="20" t="s">
        <v>86</v>
      </c>
      <c r="P105" s="20" t="s">
        <v>86</v>
      </c>
      <c r="Q105" s="20" t="s">
        <v>86</v>
      </c>
      <c r="R105" s="20" t="s">
        <v>86</v>
      </c>
      <c r="S105" s="20" t="s">
        <v>86</v>
      </c>
      <c r="T105" s="20" t="s">
        <v>86</v>
      </c>
      <c r="U105" s="20" t="s">
        <v>86</v>
      </c>
      <c r="V105" s="20" t="s">
        <v>86</v>
      </c>
      <c r="W105" s="20" t="s">
        <v>86</v>
      </c>
      <c r="X105" s="20" t="s">
        <v>86</v>
      </c>
      <c r="Y105" s="20" t="s">
        <v>86</v>
      </c>
      <c r="Z105" s="20" t="s">
        <v>86</v>
      </c>
      <c r="AA105" s="20" t="s">
        <v>86</v>
      </c>
      <c r="AB105" s="20" t="s">
        <v>86</v>
      </c>
      <c r="AC105" s="20" t="s">
        <v>86</v>
      </c>
      <c r="AD105" s="20" t="s">
        <v>86</v>
      </c>
      <c r="AE105" s="20" t="s">
        <v>86</v>
      </c>
      <c r="AF105" s="20" t="s">
        <v>86</v>
      </c>
      <c r="AG105" s="20" t="s">
        <v>86</v>
      </c>
      <c r="AH105" s="20" t="s">
        <v>86</v>
      </c>
      <c r="AI105" s="20" t="s">
        <v>86</v>
      </c>
      <c r="AJ105" s="20" t="s">
        <v>86</v>
      </c>
      <c r="AK105" s="20" t="s">
        <v>86</v>
      </c>
      <c r="AL105" s="20" t="s">
        <v>86</v>
      </c>
      <c r="AM105" s="20" t="s">
        <v>86</v>
      </c>
      <c r="AN105" s="20" t="s">
        <v>86</v>
      </c>
      <c r="AO105" s="20" t="s">
        <v>86</v>
      </c>
      <c r="AP105" s="20" t="s">
        <v>86</v>
      </c>
      <c r="AQ105" s="20" t="s">
        <v>86</v>
      </c>
      <c r="AR105" s="20" t="s">
        <v>86</v>
      </c>
      <c r="AS105" s="20" t="s">
        <v>86</v>
      </c>
      <c r="AT105" s="20" t="s">
        <v>86</v>
      </c>
      <c r="AU105" s="20" t="s">
        <v>86</v>
      </c>
      <c r="AV105" s="20" t="s">
        <v>86</v>
      </c>
      <c r="AW105" s="20" t="s">
        <v>86</v>
      </c>
      <c r="AX105" s="20" t="s">
        <v>86</v>
      </c>
      <c r="AY105" s="20"/>
      <c r="AZ105" s="20" t="s">
        <v>86</v>
      </c>
      <c r="BA105" s="20" t="s">
        <v>86</v>
      </c>
      <c r="BB105" s="20" t="s">
        <v>86</v>
      </c>
      <c r="BC105" s="20" t="s">
        <v>86</v>
      </c>
      <c r="BD105" s="20" t="s">
        <v>86</v>
      </c>
      <c r="BE105" s="20" t="s">
        <v>86</v>
      </c>
      <c r="BF105" s="20" t="s">
        <v>86</v>
      </c>
      <c r="BG105" s="20" t="s">
        <v>86</v>
      </c>
      <c r="BH105" s="20" t="s">
        <v>86</v>
      </c>
      <c r="BI105" s="20" t="s">
        <v>86</v>
      </c>
      <c r="BJ105" s="20" t="s">
        <v>86</v>
      </c>
      <c r="BK105" s="20" t="s">
        <v>86</v>
      </c>
      <c r="BL105" s="20" t="s">
        <v>86</v>
      </c>
      <c r="BM105" s="20" t="s">
        <v>86</v>
      </c>
      <c r="BN105" s="20" t="s">
        <v>86</v>
      </c>
      <c r="BO105" s="20" t="s">
        <v>86</v>
      </c>
      <c r="BP105" s="20" t="s">
        <v>86</v>
      </c>
      <c r="BQ105" s="20" t="s">
        <v>86</v>
      </c>
      <c r="BR105" s="20" t="s">
        <v>86</v>
      </c>
      <c r="BS105" s="20" t="s">
        <v>86</v>
      </c>
      <c r="BT105" s="20" t="s">
        <v>86</v>
      </c>
      <c r="BU105" s="20" t="s">
        <v>86</v>
      </c>
      <c r="BV105" s="20" t="s">
        <v>86</v>
      </c>
      <c r="BW105" s="20" t="s">
        <v>86</v>
      </c>
      <c r="BX105" s="20" t="s">
        <v>86</v>
      </c>
      <c r="BY105" s="20" t="s">
        <v>86</v>
      </c>
      <c r="BZ105" s="20" t="s">
        <v>86</v>
      </c>
      <c r="CA105" s="20" t="s">
        <v>86</v>
      </c>
      <c r="CB105" s="20" t="s">
        <v>86</v>
      </c>
      <c r="CC105" s="20" t="s">
        <v>86</v>
      </c>
      <c r="CD105" s="20" t="s">
        <v>86</v>
      </c>
      <c r="CE105" s="20" t="s">
        <v>86</v>
      </c>
      <c r="CF105" s="20" t="s">
        <v>86</v>
      </c>
      <c r="CG105" s="20"/>
      <c r="CH105" s="20" t="s">
        <v>86</v>
      </c>
      <c r="CI105" s="20" t="s">
        <v>86</v>
      </c>
      <c r="CJ105" s="20" t="s">
        <v>86</v>
      </c>
      <c r="CK105" s="20" t="s">
        <v>86</v>
      </c>
      <c r="CL105" s="20" t="s">
        <v>86</v>
      </c>
      <c r="CM105" s="20" t="s">
        <v>86</v>
      </c>
      <c r="CN105" s="20" t="s">
        <v>86</v>
      </c>
      <c r="CO105" s="20" t="s">
        <v>86</v>
      </c>
      <c r="CP105" s="20" t="s">
        <v>86</v>
      </c>
      <c r="CQ105" s="20" t="s">
        <v>86</v>
      </c>
      <c r="CR105" s="20" t="s">
        <v>86</v>
      </c>
      <c r="CS105" s="20" t="s">
        <v>86</v>
      </c>
      <c r="CT105" s="20" t="s">
        <v>86</v>
      </c>
      <c r="CU105" s="20" t="s">
        <v>86</v>
      </c>
      <c r="CV105" s="20" t="s">
        <v>86</v>
      </c>
      <c r="CW105" s="20" t="s">
        <v>86</v>
      </c>
      <c r="CX105" s="20"/>
      <c r="CY105" s="20"/>
      <c r="CZ105" s="20"/>
      <c r="DA105" s="20"/>
      <c r="DB105" s="20"/>
      <c r="DC105" s="20"/>
      <c r="DD105" s="20" t="s">
        <v>86</v>
      </c>
      <c r="DE105" s="20" t="s">
        <v>86</v>
      </c>
      <c r="DF105" s="20" t="s">
        <v>86</v>
      </c>
      <c r="DG105" s="20" t="s">
        <v>86</v>
      </c>
      <c r="DH105" s="20" t="s">
        <v>86</v>
      </c>
      <c r="DI105" s="20" t="s">
        <v>86</v>
      </c>
      <c r="DJ105" s="20" t="s">
        <v>86</v>
      </c>
      <c r="DK105" s="20" t="s">
        <v>86</v>
      </c>
      <c r="DL105" s="20" t="s">
        <v>86</v>
      </c>
      <c r="DM105" s="20"/>
      <c r="DN105" s="20" t="s">
        <v>86</v>
      </c>
      <c r="DO105" s="20" t="s">
        <v>86</v>
      </c>
      <c r="DP105" s="20" t="s">
        <v>86</v>
      </c>
      <c r="DQ105" s="20" t="s">
        <v>86</v>
      </c>
      <c r="DR105" s="20" t="s">
        <v>86</v>
      </c>
      <c r="DS105" s="20" t="s">
        <v>86</v>
      </c>
      <c r="DT105" s="20" t="s">
        <v>86</v>
      </c>
      <c r="DU105" s="20" t="s">
        <v>86</v>
      </c>
      <c r="DV105" s="20" t="s">
        <v>86</v>
      </c>
      <c r="DW105" s="20" t="s">
        <v>86</v>
      </c>
      <c r="DX105" s="20" t="s">
        <v>86</v>
      </c>
      <c r="DY105" s="20" t="s">
        <v>86</v>
      </c>
      <c r="DZ105" s="20"/>
      <c r="EA105" s="20" t="s">
        <v>86</v>
      </c>
      <c r="EB105" s="20" t="s">
        <v>86</v>
      </c>
      <c r="EC105" s="20" t="s">
        <v>86</v>
      </c>
      <c r="ED105" s="20" t="s">
        <v>86</v>
      </c>
      <c r="EE105" s="20" t="s">
        <v>86</v>
      </c>
      <c r="EF105" s="20" t="s">
        <v>86</v>
      </c>
      <c r="EG105" s="20" t="s">
        <v>86</v>
      </c>
      <c r="EH105" s="20" t="s">
        <v>86</v>
      </c>
      <c r="EI105" s="20" t="s">
        <v>86</v>
      </c>
      <c r="EJ105" s="20" t="s">
        <v>86</v>
      </c>
      <c r="EK105" s="20" t="s">
        <v>86</v>
      </c>
      <c r="EL105" s="20" t="s">
        <v>86</v>
      </c>
      <c r="EM105" s="20" t="s">
        <v>86</v>
      </c>
      <c r="EN105" s="20" t="s">
        <v>86</v>
      </c>
      <c r="EO105" s="20" t="s">
        <v>86</v>
      </c>
      <c r="EP105" s="20" t="s">
        <v>86</v>
      </c>
      <c r="EQ105" s="20" t="s">
        <v>86</v>
      </c>
      <c r="ER105" s="20"/>
      <c r="ES105" s="20" t="s">
        <v>86</v>
      </c>
      <c r="ET105" s="20" t="s">
        <v>86</v>
      </c>
      <c r="EU105" s="20" t="s">
        <v>86</v>
      </c>
      <c r="EV105" s="20"/>
      <c r="EW105" s="20"/>
      <c r="EX105" s="20"/>
      <c r="EY105" s="20"/>
      <c r="EZ105" s="20"/>
      <c r="FA105" s="20" t="s">
        <v>86</v>
      </c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</row>
    <row r="106" spans="1:174" ht="15" customHeight="1" x14ac:dyDescent="0.25">
      <c r="A106" s="57"/>
      <c r="B106" s="51" t="s">
        <v>47</v>
      </c>
      <c r="C106" s="20" t="s">
        <v>86</v>
      </c>
      <c r="D106" s="20" t="s">
        <v>86</v>
      </c>
      <c r="E106" s="20" t="s">
        <v>86</v>
      </c>
      <c r="F106" s="20" t="s">
        <v>86</v>
      </c>
      <c r="G106" s="20"/>
      <c r="H106" s="20" t="s">
        <v>86</v>
      </c>
      <c r="I106" s="20" t="s">
        <v>86</v>
      </c>
      <c r="J106" s="20" t="s">
        <v>86</v>
      </c>
      <c r="K106" s="20" t="s">
        <v>86</v>
      </c>
      <c r="L106" s="20" t="s">
        <v>86</v>
      </c>
      <c r="M106" s="20" t="s">
        <v>86</v>
      </c>
      <c r="N106" s="20"/>
      <c r="O106" s="20" t="s">
        <v>86</v>
      </c>
      <c r="P106" s="20" t="s">
        <v>86</v>
      </c>
      <c r="Q106" s="20" t="s">
        <v>86</v>
      </c>
      <c r="R106" s="20" t="s">
        <v>86</v>
      </c>
      <c r="S106" s="20" t="s">
        <v>86</v>
      </c>
      <c r="T106" s="20" t="s">
        <v>86</v>
      </c>
      <c r="U106" s="20" t="s">
        <v>86</v>
      </c>
      <c r="V106" s="20" t="s">
        <v>86</v>
      </c>
      <c r="W106" s="20" t="s">
        <v>86</v>
      </c>
      <c r="X106" s="20" t="s">
        <v>86</v>
      </c>
      <c r="Y106" s="20" t="s">
        <v>86</v>
      </c>
      <c r="Z106" s="20" t="s">
        <v>86</v>
      </c>
      <c r="AA106" s="20" t="s">
        <v>86</v>
      </c>
      <c r="AB106" s="20" t="s">
        <v>86</v>
      </c>
      <c r="AC106" s="20" t="s">
        <v>86</v>
      </c>
      <c r="AD106" s="20" t="s">
        <v>86</v>
      </c>
      <c r="AE106" s="20" t="s">
        <v>86</v>
      </c>
      <c r="AF106" s="20" t="s">
        <v>86</v>
      </c>
      <c r="AG106" s="20" t="s">
        <v>86</v>
      </c>
      <c r="AH106" s="20" t="s">
        <v>86</v>
      </c>
      <c r="AI106" s="20" t="s">
        <v>86</v>
      </c>
      <c r="AJ106" s="20" t="s">
        <v>86</v>
      </c>
      <c r="AK106" s="20" t="s">
        <v>86</v>
      </c>
      <c r="AL106" s="20" t="s">
        <v>86</v>
      </c>
      <c r="AM106" s="20" t="s">
        <v>86</v>
      </c>
      <c r="AN106" s="20" t="s">
        <v>86</v>
      </c>
      <c r="AO106" s="20" t="s">
        <v>86</v>
      </c>
      <c r="AP106" s="20" t="s">
        <v>86</v>
      </c>
      <c r="AQ106" s="20" t="s">
        <v>86</v>
      </c>
      <c r="AR106" s="20" t="s">
        <v>86</v>
      </c>
      <c r="AS106" s="20" t="s">
        <v>86</v>
      </c>
      <c r="AT106" s="20" t="s">
        <v>86</v>
      </c>
      <c r="AU106" s="20" t="s">
        <v>86</v>
      </c>
      <c r="AV106" s="20" t="s">
        <v>86</v>
      </c>
      <c r="AW106" s="20" t="s">
        <v>86</v>
      </c>
      <c r="AX106" s="20" t="s">
        <v>86</v>
      </c>
      <c r="AY106" s="20"/>
      <c r="AZ106" s="20" t="s">
        <v>86</v>
      </c>
      <c r="BA106" s="20" t="s">
        <v>86</v>
      </c>
      <c r="BB106" s="20" t="s">
        <v>86</v>
      </c>
      <c r="BC106" s="20" t="s">
        <v>86</v>
      </c>
      <c r="BD106" s="20" t="s">
        <v>86</v>
      </c>
      <c r="BE106" s="20" t="s">
        <v>86</v>
      </c>
      <c r="BF106" s="20" t="s">
        <v>86</v>
      </c>
      <c r="BG106" s="20" t="s">
        <v>86</v>
      </c>
      <c r="BH106" s="20" t="s">
        <v>86</v>
      </c>
      <c r="BI106" s="20" t="s">
        <v>86</v>
      </c>
      <c r="BJ106" s="20" t="s">
        <v>86</v>
      </c>
      <c r="BK106" s="20" t="s">
        <v>86</v>
      </c>
      <c r="BL106" s="20" t="s">
        <v>86</v>
      </c>
      <c r="BM106" s="20" t="s">
        <v>86</v>
      </c>
      <c r="BN106" s="20" t="s">
        <v>86</v>
      </c>
      <c r="BO106" s="20" t="s">
        <v>86</v>
      </c>
      <c r="BP106" s="20" t="s">
        <v>86</v>
      </c>
      <c r="BQ106" s="20" t="s">
        <v>86</v>
      </c>
      <c r="BR106" s="20" t="s">
        <v>86</v>
      </c>
      <c r="BS106" s="20" t="s">
        <v>86</v>
      </c>
      <c r="BT106" s="20" t="s">
        <v>86</v>
      </c>
      <c r="BU106" s="20" t="s">
        <v>86</v>
      </c>
      <c r="BV106" s="20" t="s">
        <v>86</v>
      </c>
      <c r="BW106" s="20" t="s">
        <v>86</v>
      </c>
      <c r="BX106" s="20" t="s">
        <v>86</v>
      </c>
      <c r="BY106" s="20" t="s">
        <v>86</v>
      </c>
      <c r="BZ106" s="20" t="s">
        <v>86</v>
      </c>
      <c r="CA106" s="20" t="s">
        <v>86</v>
      </c>
      <c r="CB106" s="20" t="s">
        <v>86</v>
      </c>
      <c r="CC106" s="20" t="s">
        <v>86</v>
      </c>
      <c r="CD106" s="20" t="s">
        <v>86</v>
      </c>
      <c r="CE106" s="20" t="s">
        <v>86</v>
      </c>
      <c r="CF106" s="20" t="s">
        <v>86</v>
      </c>
      <c r="CG106" s="20"/>
      <c r="CH106" s="20" t="s">
        <v>86</v>
      </c>
      <c r="CI106" s="20" t="s">
        <v>86</v>
      </c>
      <c r="CJ106" s="20" t="s">
        <v>86</v>
      </c>
      <c r="CK106" s="20" t="s">
        <v>86</v>
      </c>
      <c r="CL106" s="20" t="s">
        <v>86</v>
      </c>
      <c r="CM106" s="20" t="s">
        <v>86</v>
      </c>
      <c r="CN106" s="20" t="s">
        <v>86</v>
      </c>
      <c r="CO106" s="20" t="s">
        <v>86</v>
      </c>
      <c r="CP106" s="20" t="s">
        <v>86</v>
      </c>
      <c r="CQ106" s="20" t="s">
        <v>86</v>
      </c>
      <c r="CR106" s="20" t="s">
        <v>86</v>
      </c>
      <c r="CS106" s="20" t="s">
        <v>86</v>
      </c>
      <c r="CT106" s="20" t="s">
        <v>86</v>
      </c>
      <c r="CU106" s="20" t="s">
        <v>86</v>
      </c>
      <c r="CV106" s="20" t="s">
        <v>86</v>
      </c>
      <c r="CW106" s="20" t="s">
        <v>86</v>
      </c>
      <c r="CX106" s="20"/>
      <c r="CY106" s="20"/>
      <c r="CZ106" s="20"/>
      <c r="DA106" s="20"/>
      <c r="DB106" s="20"/>
      <c r="DC106" s="20"/>
      <c r="DD106" s="20" t="s">
        <v>86</v>
      </c>
      <c r="DE106" s="20" t="s">
        <v>86</v>
      </c>
      <c r="DF106" s="20" t="s">
        <v>86</v>
      </c>
      <c r="DG106" s="20" t="s">
        <v>86</v>
      </c>
      <c r="DH106" s="20" t="s">
        <v>86</v>
      </c>
      <c r="DI106" s="20" t="s">
        <v>86</v>
      </c>
      <c r="DJ106" s="20" t="s">
        <v>86</v>
      </c>
      <c r="DK106" s="20" t="s">
        <v>86</v>
      </c>
      <c r="DL106" s="20" t="s">
        <v>86</v>
      </c>
      <c r="DM106" s="20"/>
      <c r="DN106" s="20" t="s">
        <v>86</v>
      </c>
      <c r="DO106" s="20" t="s">
        <v>86</v>
      </c>
      <c r="DP106" s="20" t="s">
        <v>86</v>
      </c>
      <c r="DQ106" s="20" t="s">
        <v>86</v>
      </c>
      <c r="DR106" s="20" t="s">
        <v>86</v>
      </c>
      <c r="DS106" s="20" t="s">
        <v>86</v>
      </c>
      <c r="DT106" s="20" t="s">
        <v>86</v>
      </c>
      <c r="DU106" s="20" t="s">
        <v>86</v>
      </c>
      <c r="DV106" s="20" t="s">
        <v>86</v>
      </c>
      <c r="DW106" s="20" t="s">
        <v>86</v>
      </c>
      <c r="DX106" s="20" t="s">
        <v>86</v>
      </c>
      <c r="DY106" s="20" t="s">
        <v>86</v>
      </c>
      <c r="DZ106" s="20"/>
      <c r="EA106" s="20" t="s">
        <v>86</v>
      </c>
      <c r="EB106" s="20" t="s">
        <v>86</v>
      </c>
      <c r="EC106" s="20" t="s">
        <v>86</v>
      </c>
      <c r="ED106" s="20" t="s">
        <v>86</v>
      </c>
      <c r="EE106" s="20" t="s">
        <v>86</v>
      </c>
      <c r="EF106" s="20" t="s">
        <v>86</v>
      </c>
      <c r="EG106" s="20" t="s">
        <v>86</v>
      </c>
      <c r="EH106" s="20" t="s">
        <v>86</v>
      </c>
      <c r="EI106" s="20" t="s">
        <v>86</v>
      </c>
      <c r="EJ106" s="20" t="s">
        <v>86</v>
      </c>
      <c r="EK106" s="20" t="s">
        <v>86</v>
      </c>
      <c r="EL106" s="20" t="s">
        <v>86</v>
      </c>
      <c r="EM106" s="20" t="s">
        <v>86</v>
      </c>
      <c r="EN106" s="20" t="s">
        <v>86</v>
      </c>
      <c r="EO106" s="20" t="s">
        <v>86</v>
      </c>
      <c r="EP106" s="20" t="s">
        <v>86</v>
      </c>
      <c r="EQ106" s="20" t="s">
        <v>86</v>
      </c>
      <c r="ER106" s="20"/>
      <c r="ES106" s="20" t="s">
        <v>86</v>
      </c>
      <c r="ET106" s="20" t="s">
        <v>86</v>
      </c>
      <c r="EU106" s="20" t="s">
        <v>86</v>
      </c>
      <c r="EV106" s="20"/>
      <c r="EW106" s="20"/>
      <c r="EX106" s="20"/>
      <c r="EY106" s="20"/>
      <c r="EZ106" s="20"/>
      <c r="FA106" s="20" t="s">
        <v>86</v>
      </c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</row>
    <row r="107" spans="1:174" ht="15.75" customHeight="1" x14ac:dyDescent="0.25">
      <c r="A107" s="270" t="s">
        <v>510</v>
      </c>
      <c r="B107" s="27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</row>
    <row r="108" spans="1:174" s="20" customFormat="1" ht="15" customHeight="1" outlineLevel="1" x14ac:dyDescent="0.25">
      <c r="A108" s="57"/>
      <c r="B108" s="61" t="s">
        <v>511</v>
      </c>
      <c r="C108" s="20" t="s">
        <v>515</v>
      </c>
      <c r="D108" s="20" t="s">
        <v>515</v>
      </c>
      <c r="E108" s="20" t="s">
        <v>515</v>
      </c>
      <c r="F108" s="20" t="s">
        <v>515</v>
      </c>
      <c r="H108" s="20" t="s">
        <v>515</v>
      </c>
      <c r="I108" s="20" t="s">
        <v>515</v>
      </c>
      <c r="J108" s="20" t="s">
        <v>515</v>
      </c>
      <c r="K108" s="20" t="s">
        <v>515</v>
      </c>
      <c r="L108" s="20" t="s">
        <v>515</v>
      </c>
      <c r="M108" s="20" t="s">
        <v>515</v>
      </c>
      <c r="O108" s="20" t="s">
        <v>515</v>
      </c>
      <c r="P108" s="20" t="s">
        <v>515</v>
      </c>
      <c r="Q108" s="20" t="s">
        <v>515</v>
      </c>
      <c r="R108" s="20" t="s">
        <v>515</v>
      </c>
      <c r="S108" s="20" t="s">
        <v>515</v>
      </c>
      <c r="T108" s="20" t="s">
        <v>515</v>
      </c>
      <c r="U108" s="20" t="s">
        <v>515</v>
      </c>
      <c r="V108" s="20" t="s">
        <v>515</v>
      </c>
      <c r="W108" s="20" t="s">
        <v>515</v>
      </c>
      <c r="X108" s="20" t="s">
        <v>515</v>
      </c>
      <c r="Y108" s="20" t="s">
        <v>515</v>
      </c>
      <c r="Z108" s="20" t="s">
        <v>515</v>
      </c>
      <c r="AA108" s="20" t="s">
        <v>515</v>
      </c>
      <c r="AB108" s="20" t="s">
        <v>515</v>
      </c>
      <c r="AC108" s="20" t="s">
        <v>515</v>
      </c>
      <c r="AD108" s="20" t="s">
        <v>515</v>
      </c>
      <c r="AE108" s="20" t="s">
        <v>515</v>
      </c>
      <c r="AF108" s="20" t="s">
        <v>515</v>
      </c>
      <c r="AG108" s="20" t="s">
        <v>515</v>
      </c>
      <c r="AH108" s="20" t="s">
        <v>515</v>
      </c>
      <c r="AI108" s="20" t="s">
        <v>515</v>
      </c>
      <c r="AJ108" s="20" t="s">
        <v>515</v>
      </c>
      <c r="AK108" s="20" t="s">
        <v>515</v>
      </c>
      <c r="AL108" s="20" t="s">
        <v>515</v>
      </c>
      <c r="AM108" s="20" t="s">
        <v>515</v>
      </c>
      <c r="AN108" s="20" t="s">
        <v>515</v>
      </c>
      <c r="AO108" s="20" t="s">
        <v>515</v>
      </c>
      <c r="AP108" s="20" t="s">
        <v>515</v>
      </c>
      <c r="AQ108" s="20" t="s">
        <v>515</v>
      </c>
      <c r="AR108" s="20" t="s">
        <v>515</v>
      </c>
      <c r="AS108" s="20" t="s">
        <v>515</v>
      </c>
      <c r="AT108" s="20" t="s">
        <v>515</v>
      </c>
      <c r="AU108" s="20" t="s">
        <v>515</v>
      </c>
      <c r="AV108" s="20" t="s">
        <v>515</v>
      </c>
      <c r="AW108" s="20" t="s">
        <v>515</v>
      </c>
      <c r="AX108" s="20" t="s">
        <v>515</v>
      </c>
      <c r="AZ108" s="20" t="s">
        <v>515</v>
      </c>
      <c r="BA108" s="20" t="s">
        <v>515</v>
      </c>
      <c r="BB108" s="20" t="s">
        <v>515</v>
      </c>
      <c r="BC108" s="20" t="s">
        <v>515</v>
      </c>
      <c r="BD108" s="20" t="s">
        <v>515</v>
      </c>
      <c r="BE108" s="20" t="s">
        <v>515</v>
      </c>
      <c r="BF108" s="20" t="s">
        <v>515</v>
      </c>
      <c r="BG108" s="20" t="s">
        <v>515</v>
      </c>
      <c r="BH108" s="20" t="s">
        <v>515</v>
      </c>
      <c r="BI108" s="20" t="s">
        <v>515</v>
      </c>
      <c r="BJ108" s="20" t="s">
        <v>515</v>
      </c>
      <c r="BK108" s="20" t="s">
        <v>515</v>
      </c>
      <c r="BL108" s="20" t="s">
        <v>515</v>
      </c>
      <c r="BM108" s="20" t="s">
        <v>515</v>
      </c>
      <c r="BN108" s="20" t="s">
        <v>515</v>
      </c>
      <c r="BO108" s="20" t="s">
        <v>515</v>
      </c>
      <c r="BP108" s="20" t="s">
        <v>515</v>
      </c>
      <c r="BQ108" s="20" t="s">
        <v>515</v>
      </c>
      <c r="BR108" s="20" t="s">
        <v>515</v>
      </c>
      <c r="BS108" s="20" t="s">
        <v>515</v>
      </c>
      <c r="BT108" s="20" t="s">
        <v>515</v>
      </c>
      <c r="BU108" s="20" t="s">
        <v>515</v>
      </c>
      <c r="BV108" s="20" t="s">
        <v>515</v>
      </c>
      <c r="BX108" s="20" t="s">
        <v>515</v>
      </c>
      <c r="BY108" s="20" t="s">
        <v>515</v>
      </c>
      <c r="BZ108" s="20" t="s">
        <v>515</v>
      </c>
      <c r="CA108" s="20" t="s">
        <v>515</v>
      </c>
      <c r="CB108" s="20" t="s">
        <v>515</v>
      </c>
      <c r="CC108" s="20" t="s">
        <v>515</v>
      </c>
      <c r="CE108" s="20" t="s">
        <v>515</v>
      </c>
      <c r="CH108" s="20" t="s">
        <v>515</v>
      </c>
      <c r="CI108" s="20" t="s">
        <v>515</v>
      </c>
      <c r="CJ108" s="20" t="s">
        <v>515</v>
      </c>
      <c r="CK108" s="20" t="s">
        <v>515</v>
      </c>
      <c r="CL108" s="20" t="s">
        <v>515</v>
      </c>
      <c r="CM108" s="20" t="s">
        <v>515</v>
      </c>
      <c r="CN108" s="20" t="s">
        <v>515</v>
      </c>
      <c r="CO108" s="20" t="s">
        <v>515</v>
      </c>
      <c r="CP108" s="20" t="s">
        <v>515</v>
      </c>
      <c r="CQ108" s="20" t="s">
        <v>515</v>
      </c>
      <c r="CR108" s="20" t="s">
        <v>515</v>
      </c>
      <c r="CS108" s="20" t="s">
        <v>515</v>
      </c>
      <c r="CT108" s="20" t="s">
        <v>515</v>
      </c>
      <c r="CU108" s="20" t="s">
        <v>515</v>
      </c>
      <c r="CV108" s="20" t="s">
        <v>515</v>
      </c>
      <c r="CW108" s="20" t="s">
        <v>515</v>
      </c>
      <c r="CY108" s="20" t="s">
        <v>515</v>
      </c>
      <c r="CZ108" s="20" t="s">
        <v>515</v>
      </c>
      <c r="DA108" s="20" t="s">
        <v>515</v>
      </c>
      <c r="DB108" s="20" t="s">
        <v>515</v>
      </c>
      <c r="DD108" s="20" t="s">
        <v>515</v>
      </c>
      <c r="DE108" s="20" t="s">
        <v>515</v>
      </c>
      <c r="DF108" s="20" t="s">
        <v>515</v>
      </c>
      <c r="DG108" s="20" t="s">
        <v>515</v>
      </c>
      <c r="DH108" s="20" t="s">
        <v>515</v>
      </c>
      <c r="DI108" s="20" t="s">
        <v>515</v>
      </c>
      <c r="DJ108" s="20" t="s">
        <v>515</v>
      </c>
      <c r="DK108" s="20" t="s">
        <v>515</v>
      </c>
      <c r="DL108" s="20" t="s">
        <v>515</v>
      </c>
      <c r="DN108" s="20" t="s">
        <v>515</v>
      </c>
      <c r="DO108" s="20" t="s">
        <v>515</v>
      </c>
      <c r="DP108" s="20" t="s">
        <v>515</v>
      </c>
      <c r="DQ108" s="20" t="s">
        <v>515</v>
      </c>
      <c r="DR108" s="20" t="s">
        <v>515</v>
      </c>
      <c r="DS108" s="20" t="s">
        <v>515</v>
      </c>
      <c r="DT108" s="20" t="s">
        <v>515</v>
      </c>
      <c r="DU108" s="20" t="s">
        <v>515</v>
      </c>
      <c r="DV108" s="20" t="s">
        <v>515</v>
      </c>
      <c r="DW108" s="20" t="s">
        <v>515</v>
      </c>
      <c r="DX108" s="20" t="s">
        <v>515</v>
      </c>
      <c r="DY108" s="20" t="s">
        <v>515</v>
      </c>
      <c r="EA108" s="20" t="s">
        <v>515</v>
      </c>
      <c r="EB108" s="20" t="s">
        <v>515</v>
      </c>
      <c r="EC108" s="20" t="s">
        <v>515</v>
      </c>
      <c r="ED108" s="20" t="s">
        <v>515</v>
      </c>
      <c r="EE108" s="20" t="s">
        <v>515</v>
      </c>
      <c r="EF108" s="20" t="s">
        <v>515</v>
      </c>
      <c r="EG108" s="20" t="s">
        <v>515</v>
      </c>
      <c r="EH108" s="20" t="s">
        <v>515</v>
      </c>
      <c r="EI108" s="20" t="s">
        <v>515</v>
      </c>
      <c r="EJ108" s="20" t="s">
        <v>515</v>
      </c>
      <c r="EK108" s="20" t="s">
        <v>515</v>
      </c>
      <c r="EL108" s="20" t="s">
        <v>515</v>
      </c>
      <c r="EM108" s="20" t="s">
        <v>515</v>
      </c>
      <c r="EN108" s="20" t="s">
        <v>515</v>
      </c>
      <c r="EO108" s="20" t="s">
        <v>515</v>
      </c>
      <c r="EP108" s="20" t="s">
        <v>515</v>
      </c>
      <c r="EQ108" s="20" t="s">
        <v>515</v>
      </c>
      <c r="ES108" s="20" t="s">
        <v>515</v>
      </c>
      <c r="ET108" s="20" t="s">
        <v>515</v>
      </c>
      <c r="EU108" s="20" t="s">
        <v>515</v>
      </c>
      <c r="EW108" s="20" t="s">
        <v>515</v>
      </c>
      <c r="EX108" s="20" t="s">
        <v>515</v>
      </c>
      <c r="EY108" s="20" t="s">
        <v>515</v>
      </c>
      <c r="FA108" s="20" t="s">
        <v>515</v>
      </c>
      <c r="FC108" s="20" t="s">
        <v>515</v>
      </c>
      <c r="FD108" s="20" t="s">
        <v>515</v>
      </c>
      <c r="FE108" s="20" t="s">
        <v>515</v>
      </c>
      <c r="FF108" s="20" t="s">
        <v>515</v>
      </c>
      <c r="FG108" s="20" t="s">
        <v>515</v>
      </c>
      <c r="FH108" s="20" t="s">
        <v>515</v>
      </c>
      <c r="FI108" s="20" t="s">
        <v>515</v>
      </c>
      <c r="FJ108" s="20" t="s">
        <v>515</v>
      </c>
      <c r="FK108" s="20" t="s">
        <v>515</v>
      </c>
    </row>
    <row r="109" spans="1:174" s="20" customFormat="1" ht="15" customHeight="1" outlineLevel="1" x14ac:dyDescent="0.25">
      <c r="A109" s="57"/>
      <c r="B109" s="51" t="s">
        <v>512</v>
      </c>
      <c r="C109" s="20" t="s">
        <v>514</v>
      </c>
      <c r="D109" s="20" t="s">
        <v>514</v>
      </c>
      <c r="E109" s="20" t="s">
        <v>514</v>
      </c>
      <c r="F109" s="20" t="s">
        <v>528</v>
      </c>
      <c r="H109" s="20" t="s">
        <v>528</v>
      </c>
      <c r="I109" s="20" t="s">
        <v>567</v>
      </c>
      <c r="J109" s="20" t="s">
        <v>567</v>
      </c>
      <c r="K109" s="20" t="s">
        <v>567</v>
      </c>
      <c r="L109" s="20" t="s">
        <v>936</v>
      </c>
      <c r="M109" s="20" t="s">
        <v>936</v>
      </c>
      <c r="O109" s="20" t="s">
        <v>936</v>
      </c>
      <c r="P109" s="20" t="s">
        <v>937</v>
      </c>
      <c r="Q109" s="20" t="s">
        <v>937</v>
      </c>
      <c r="R109" s="20" t="s">
        <v>938</v>
      </c>
      <c r="S109" s="20" t="s">
        <v>938</v>
      </c>
      <c r="T109" s="20" t="s">
        <v>938</v>
      </c>
      <c r="U109" s="20" t="s">
        <v>939</v>
      </c>
      <c r="V109" s="20" t="s">
        <v>939</v>
      </c>
      <c r="W109" s="20" t="s">
        <v>944</v>
      </c>
      <c r="X109" s="20" t="s">
        <v>944</v>
      </c>
      <c r="Y109" s="20" t="s">
        <v>944</v>
      </c>
      <c r="Z109" s="20" t="s">
        <v>940</v>
      </c>
      <c r="AA109" s="20" t="s">
        <v>940</v>
      </c>
      <c r="AB109" s="20" t="s">
        <v>945</v>
      </c>
      <c r="AC109" s="20" t="s">
        <v>945</v>
      </c>
      <c r="AD109" s="20" t="s">
        <v>945</v>
      </c>
      <c r="AE109" s="20" t="s">
        <v>941</v>
      </c>
      <c r="AF109" s="20" t="s">
        <v>941</v>
      </c>
      <c r="AG109" s="20" t="s">
        <v>946</v>
      </c>
      <c r="AH109" s="20" t="s">
        <v>946</v>
      </c>
      <c r="AI109" s="20" t="s">
        <v>946</v>
      </c>
      <c r="AJ109" s="20" t="s">
        <v>942</v>
      </c>
      <c r="AK109" s="20" t="s">
        <v>942</v>
      </c>
      <c r="AL109" s="20" t="s">
        <v>947</v>
      </c>
      <c r="AM109" s="20" t="s">
        <v>947</v>
      </c>
      <c r="AN109" s="20" t="s">
        <v>947</v>
      </c>
      <c r="AO109" s="20" t="s">
        <v>947</v>
      </c>
      <c r="AP109" s="20" t="s">
        <v>947</v>
      </c>
      <c r="AQ109" s="20" t="s">
        <v>943</v>
      </c>
      <c r="AR109" s="20" t="s">
        <v>943</v>
      </c>
      <c r="AS109" s="20" t="s">
        <v>948</v>
      </c>
      <c r="AT109" s="20" t="s">
        <v>948</v>
      </c>
      <c r="AU109" s="20" t="s">
        <v>948</v>
      </c>
      <c r="AV109" s="20" t="s">
        <v>949</v>
      </c>
      <c r="AW109" s="20" t="s">
        <v>949</v>
      </c>
      <c r="AX109" s="20" t="s">
        <v>949</v>
      </c>
      <c r="AZ109" s="20" t="s">
        <v>528</v>
      </c>
      <c r="BA109" s="20" t="s">
        <v>528</v>
      </c>
      <c r="BB109" s="20" t="s">
        <v>528</v>
      </c>
      <c r="BC109" s="20" t="s">
        <v>528</v>
      </c>
      <c r="BD109" s="20" t="s">
        <v>528</v>
      </c>
      <c r="BE109" s="20" t="s">
        <v>528</v>
      </c>
      <c r="BF109" s="20" t="s">
        <v>528</v>
      </c>
      <c r="BG109" s="20" t="s">
        <v>528</v>
      </c>
      <c r="BH109" s="20" t="s">
        <v>964</v>
      </c>
      <c r="BI109" s="20" t="s">
        <v>964</v>
      </c>
      <c r="BJ109" s="20" t="s">
        <v>964</v>
      </c>
      <c r="BK109" s="20" t="s">
        <v>964</v>
      </c>
      <c r="BL109" s="20" t="s">
        <v>964</v>
      </c>
      <c r="BM109" s="20" t="s">
        <v>964</v>
      </c>
      <c r="BN109" s="20" t="s">
        <v>964</v>
      </c>
      <c r="BO109" s="20" t="s">
        <v>964</v>
      </c>
      <c r="BP109" s="20" t="s">
        <v>964</v>
      </c>
      <c r="BQ109" s="20" t="s">
        <v>937</v>
      </c>
      <c r="BR109" s="20" t="s">
        <v>937</v>
      </c>
      <c r="BS109" s="20" t="s">
        <v>937</v>
      </c>
      <c r="BT109" s="20" t="s">
        <v>937</v>
      </c>
      <c r="BU109" s="20" t="s">
        <v>937</v>
      </c>
      <c r="BV109" s="20" t="s">
        <v>937</v>
      </c>
      <c r="BX109" s="20" t="s">
        <v>937</v>
      </c>
      <c r="BY109" s="20" t="s">
        <v>937</v>
      </c>
      <c r="BZ109" s="20" t="s">
        <v>939</v>
      </c>
      <c r="CA109" s="20" t="s">
        <v>939</v>
      </c>
      <c r="CB109" s="20" t="s">
        <v>939</v>
      </c>
      <c r="CC109" s="20" t="s">
        <v>939</v>
      </c>
      <c r="CE109" s="20" t="s">
        <v>939</v>
      </c>
      <c r="CH109" s="20" t="s">
        <v>942</v>
      </c>
      <c r="CI109" s="20" t="s">
        <v>942</v>
      </c>
      <c r="CJ109" s="20" t="s">
        <v>942</v>
      </c>
      <c r="CK109" s="20" t="s">
        <v>942</v>
      </c>
      <c r="CL109" s="20" t="s">
        <v>943</v>
      </c>
      <c r="CM109" s="20" t="s">
        <v>943</v>
      </c>
      <c r="CN109" s="20" t="s">
        <v>943</v>
      </c>
      <c r="CO109" s="20" t="s">
        <v>943</v>
      </c>
      <c r="CP109" s="20" t="s">
        <v>967</v>
      </c>
      <c r="CQ109" s="20" t="s">
        <v>967</v>
      </c>
      <c r="CR109" s="20" t="s">
        <v>967</v>
      </c>
      <c r="CS109" s="20" t="s">
        <v>967</v>
      </c>
      <c r="CT109" s="20" t="s">
        <v>968</v>
      </c>
      <c r="CU109" s="20" t="s">
        <v>968</v>
      </c>
      <c r="CV109" s="20" t="s">
        <v>968</v>
      </c>
      <c r="CW109" s="20" t="s">
        <v>968</v>
      </c>
      <c r="CY109" s="20" t="s">
        <v>973</v>
      </c>
      <c r="CZ109" s="20" t="s">
        <v>973</v>
      </c>
      <c r="DA109" s="20" t="s">
        <v>968</v>
      </c>
      <c r="DB109" s="20" t="s">
        <v>968</v>
      </c>
      <c r="DD109" s="20" t="s">
        <v>973</v>
      </c>
      <c r="DE109" s="20" t="s">
        <v>973</v>
      </c>
      <c r="DF109" s="20" t="s">
        <v>973</v>
      </c>
      <c r="DG109" s="20" t="s">
        <v>973</v>
      </c>
      <c r="DH109" s="20" t="s">
        <v>968</v>
      </c>
      <c r="DI109" s="20" t="s">
        <v>968</v>
      </c>
      <c r="DJ109" s="20" t="s">
        <v>968</v>
      </c>
      <c r="DK109" s="20" t="s">
        <v>968</v>
      </c>
      <c r="DL109" s="20" t="s">
        <v>968</v>
      </c>
      <c r="DN109" s="20" t="s">
        <v>974</v>
      </c>
      <c r="DO109" s="20" t="s">
        <v>974</v>
      </c>
      <c r="DP109" s="20" t="s">
        <v>974</v>
      </c>
      <c r="DQ109" s="20" t="s">
        <v>974</v>
      </c>
      <c r="DR109" s="20" t="s">
        <v>974</v>
      </c>
      <c r="DS109" s="20" t="s">
        <v>974</v>
      </c>
      <c r="DT109" s="20" t="s">
        <v>975</v>
      </c>
      <c r="DU109" s="20" t="s">
        <v>975</v>
      </c>
      <c r="DV109" s="20" t="s">
        <v>975</v>
      </c>
      <c r="DW109" s="20" t="s">
        <v>975</v>
      </c>
      <c r="DX109" s="20" t="s">
        <v>975</v>
      </c>
      <c r="DY109" s="20" t="s">
        <v>975</v>
      </c>
      <c r="EA109" s="20" t="s">
        <v>976</v>
      </c>
      <c r="EB109" s="20" t="s">
        <v>976</v>
      </c>
      <c r="EC109" s="20" t="s">
        <v>976</v>
      </c>
      <c r="ED109" s="20" t="s">
        <v>976</v>
      </c>
      <c r="EE109" s="20" t="s">
        <v>976</v>
      </c>
      <c r="EF109" s="20" t="s">
        <v>976</v>
      </c>
      <c r="EG109" s="20" t="s">
        <v>976</v>
      </c>
      <c r="EH109" s="20" t="s">
        <v>976</v>
      </c>
      <c r="EI109" s="20" t="s">
        <v>977</v>
      </c>
      <c r="EJ109" s="20" t="s">
        <v>977</v>
      </c>
      <c r="EK109" s="20" t="s">
        <v>977</v>
      </c>
      <c r="EL109" s="20" t="s">
        <v>977</v>
      </c>
      <c r="EM109" s="20" t="s">
        <v>977</v>
      </c>
      <c r="EN109" s="20" t="s">
        <v>977</v>
      </c>
      <c r="EO109" s="20" t="s">
        <v>977</v>
      </c>
      <c r="EP109" s="20" t="s">
        <v>977</v>
      </c>
      <c r="EQ109" s="20" t="s">
        <v>977</v>
      </c>
      <c r="ES109" s="20" t="s">
        <v>986</v>
      </c>
      <c r="ET109" s="20" t="s">
        <v>986</v>
      </c>
      <c r="EU109" s="20" t="s">
        <v>986</v>
      </c>
      <c r="EW109" s="20" t="s">
        <v>987</v>
      </c>
      <c r="EX109" s="20" t="s">
        <v>987</v>
      </c>
      <c r="EY109" s="20" t="s">
        <v>990</v>
      </c>
      <c r="FA109" s="20" t="s">
        <v>991</v>
      </c>
      <c r="FC109" s="20" t="s">
        <v>992</v>
      </c>
      <c r="FD109" s="20" t="s">
        <v>992</v>
      </c>
      <c r="FE109" s="20" t="s">
        <v>992</v>
      </c>
      <c r="FF109" s="20" t="s">
        <v>992</v>
      </c>
      <c r="FG109" s="20" t="s">
        <v>992</v>
      </c>
      <c r="FH109" s="20" t="s">
        <v>992</v>
      </c>
      <c r="FI109" s="20" t="s">
        <v>992</v>
      </c>
      <c r="FJ109" s="20" t="s">
        <v>992</v>
      </c>
      <c r="FK109" s="20" t="s">
        <v>992</v>
      </c>
    </row>
    <row r="110" spans="1:174" s="20" customFormat="1" ht="15" customHeight="1" outlineLevel="1" x14ac:dyDescent="0.25">
      <c r="A110" s="57"/>
      <c r="B110" s="51" t="s">
        <v>513</v>
      </c>
      <c r="C110" s="20" t="s">
        <v>359</v>
      </c>
      <c r="D110" s="20" t="s">
        <v>359</v>
      </c>
      <c r="E110" s="20" t="s">
        <v>359</v>
      </c>
      <c r="F110" s="20" t="s">
        <v>359</v>
      </c>
      <c r="H110" s="20" t="s">
        <v>529</v>
      </c>
      <c r="I110" s="20" t="s">
        <v>529</v>
      </c>
      <c r="J110" s="20" t="s">
        <v>529</v>
      </c>
      <c r="K110" s="20" t="s">
        <v>529</v>
      </c>
      <c r="L110" s="20" t="s">
        <v>529</v>
      </c>
      <c r="M110" s="20" t="s">
        <v>529</v>
      </c>
      <c r="O110" s="20" t="s">
        <v>950</v>
      </c>
      <c r="P110" s="20" t="s">
        <v>950</v>
      </c>
      <c r="Q110" s="20" t="s">
        <v>359</v>
      </c>
      <c r="R110" s="20" t="s">
        <v>359</v>
      </c>
      <c r="S110" s="20" t="s">
        <v>529</v>
      </c>
      <c r="T110" s="20" t="s">
        <v>529</v>
      </c>
      <c r="U110" s="20" t="s">
        <v>950</v>
      </c>
      <c r="V110" s="20" t="s">
        <v>359</v>
      </c>
      <c r="W110" s="20" t="s">
        <v>359</v>
      </c>
      <c r="X110" s="20" t="s">
        <v>529</v>
      </c>
      <c r="Y110" s="20" t="s">
        <v>950</v>
      </c>
      <c r="Z110" s="20" t="s">
        <v>950</v>
      </c>
      <c r="AA110" s="20" t="s">
        <v>359</v>
      </c>
      <c r="AB110" s="20" t="s">
        <v>359</v>
      </c>
      <c r="AC110" s="20" t="s">
        <v>529</v>
      </c>
      <c r="AD110" s="20" t="s">
        <v>950</v>
      </c>
      <c r="AE110" s="20" t="s">
        <v>950</v>
      </c>
      <c r="AF110" s="20" t="s">
        <v>359</v>
      </c>
      <c r="AG110" s="20" t="s">
        <v>359</v>
      </c>
      <c r="AH110" s="20" t="s">
        <v>529</v>
      </c>
      <c r="AI110" s="20" t="s">
        <v>950</v>
      </c>
      <c r="AJ110" s="20" t="s">
        <v>950</v>
      </c>
      <c r="AK110" s="20" t="s">
        <v>359</v>
      </c>
      <c r="AL110" s="20" t="s">
        <v>359</v>
      </c>
      <c r="AM110" s="20" t="s">
        <v>359</v>
      </c>
      <c r="AN110" s="20" t="s">
        <v>359</v>
      </c>
      <c r="AO110" s="20" t="s">
        <v>529</v>
      </c>
      <c r="AP110" s="20" t="s">
        <v>950</v>
      </c>
      <c r="AQ110" s="20" t="s">
        <v>950</v>
      </c>
      <c r="AR110" s="20" t="s">
        <v>359</v>
      </c>
      <c r="AS110" s="20" t="s">
        <v>359</v>
      </c>
      <c r="AT110" s="20" t="s">
        <v>529</v>
      </c>
      <c r="AU110" s="20" t="s">
        <v>950</v>
      </c>
      <c r="AV110" s="20" t="s">
        <v>950</v>
      </c>
      <c r="AW110" s="20" t="s">
        <v>359</v>
      </c>
      <c r="AX110" s="20" t="s">
        <v>359</v>
      </c>
      <c r="AZ110" s="20" t="s">
        <v>359</v>
      </c>
      <c r="BA110" s="20" t="s">
        <v>950</v>
      </c>
      <c r="BB110" s="20" t="s">
        <v>529</v>
      </c>
      <c r="BC110" s="20" t="s">
        <v>359</v>
      </c>
      <c r="BD110" s="20" t="s">
        <v>950</v>
      </c>
      <c r="BE110" s="20" t="s">
        <v>950</v>
      </c>
      <c r="BF110" s="20" t="s">
        <v>529</v>
      </c>
      <c r="BG110" s="20" t="s">
        <v>359</v>
      </c>
      <c r="BH110" s="20" t="s">
        <v>950</v>
      </c>
      <c r="BI110" s="20" t="s">
        <v>529</v>
      </c>
      <c r="BJ110" s="20" t="s">
        <v>359</v>
      </c>
      <c r="BK110" s="20" t="s">
        <v>950</v>
      </c>
      <c r="BL110" s="20" t="s">
        <v>529</v>
      </c>
      <c r="BM110" s="20" t="s">
        <v>359</v>
      </c>
      <c r="BN110" s="20" t="s">
        <v>950</v>
      </c>
      <c r="BO110" s="20" t="s">
        <v>529</v>
      </c>
      <c r="BP110" s="20" t="s">
        <v>359</v>
      </c>
      <c r="BQ110" s="20" t="s">
        <v>950</v>
      </c>
      <c r="BR110" s="20" t="s">
        <v>529</v>
      </c>
      <c r="BS110" s="20" t="s">
        <v>359</v>
      </c>
      <c r="BT110" s="20" t="s">
        <v>950</v>
      </c>
      <c r="BU110" s="20" t="s">
        <v>529</v>
      </c>
      <c r="BV110" s="20" t="s">
        <v>359</v>
      </c>
      <c r="BX110" s="20" t="s">
        <v>950</v>
      </c>
      <c r="BY110" s="20" t="s">
        <v>529</v>
      </c>
      <c r="BZ110" s="20" t="s">
        <v>950</v>
      </c>
      <c r="CA110" s="20" t="s">
        <v>529</v>
      </c>
      <c r="CB110" s="20" t="s">
        <v>359</v>
      </c>
      <c r="CC110" s="20" t="s">
        <v>950</v>
      </c>
      <c r="CE110" s="20" t="s">
        <v>529</v>
      </c>
      <c r="CH110" s="20" t="s">
        <v>359</v>
      </c>
      <c r="CI110" s="20" t="s">
        <v>950</v>
      </c>
      <c r="CJ110" s="20" t="s">
        <v>529</v>
      </c>
      <c r="CK110" s="20" t="s">
        <v>359</v>
      </c>
      <c r="CL110" s="20" t="s">
        <v>950</v>
      </c>
      <c r="CM110" s="20" t="s">
        <v>529</v>
      </c>
      <c r="CN110" s="20" t="s">
        <v>359</v>
      </c>
      <c r="CO110" s="20" t="s">
        <v>950</v>
      </c>
      <c r="CP110" s="20" t="s">
        <v>529</v>
      </c>
      <c r="CQ110" s="20" t="s">
        <v>359</v>
      </c>
      <c r="CR110" s="20" t="s">
        <v>950</v>
      </c>
      <c r="CS110" s="20" t="s">
        <v>529</v>
      </c>
      <c r="CT110" s="20" t="s">
        <v>359</v>
      </c>
      <c r="CU110" s="20" t="s">
        <v>950</v>
      </c>
      <c r="CV110" s="20" t="s">
        <v>529</v>
      </c>
      <c r="CW110" s="20" t="s">
        <v>359</v>
      </c>
      <c r="CY110" s="20" t="s">
        <v>971</v>
      </c>
      <c r="CZ110" s="20" t="s">
        <v>971</v>
      </c>
      <c r="DA110" s="20" t="s">
        <v>971</v>
      </c>
      <c r="DB110" s="20" t="s">
        <v>971</v>
      </c>
      <c r="DD110" s="20" t="s">
        <v>529</v>
      </c>
      <c r="DE110" s="20" t="s">
        <v>359</v>
      </c>
      <c r="DF110" s="20" t="s">
        <v>950</v>
      </c>
      <c r="DG110" s="20" t="s">
        <v>529</v>
      </c>
      <c r="DH110" s="20" t="s">
        <v>359</v>
      </c>
      <c r="DI110" s="20" t="s">
        <v>950</v>
      </c>
      <c r="DJ110" s="20" t="s">
        <v>529</v>
      </c>
      <c r="DK110" s="20" t="s">
        <v>359</v>
      </c>
      <c r="DL110" s="20" t="s">
        <v>950</v>
      </c>
      <c r="DN110" s="20" t="s">
        <v>972</v>
      </c>
      <c r="DO110" s="20" t="s">
        <v>972</v>
      </c>
      <c r="DP110" s="20" t="s">
        <v>972</v>
      </c>
      <c r="DQ110" s="20" t="s">
        <v>972</v>
      </c>
      <c r="DR110" s="20" t="s">
        <v>972</v>
      </c>
      <c r="DS110" s="20" t="s">
        <v>972</v>
      </c>
      <c r="DT110" s="20" t="s">
        <v>972</v>
      </c>
      <c r="DU110" s="20" t="s">
        <v>972</v>
      </c>
      <c r="DV110" s="20" t="s">
        <v>972</v>
      </c>
      <c r="DW110" s="20" t="s">
        <v>972</v>
      </c>
      <c r="DX110" s="20" t="s">
        <v>972</v>
      </c>
      <c r="DY110" s="20" t="s">
        <v>972</v>
      </c>
      <c r="EA110" s="20" t="s">
        <v>529</v>
      </c>
      <c r="EB110" s="20" t="s">
        <v>359</v>
      </c>
      <c r="EC110" s="20" t="s">
        <v>950</v>
      </c>
      <c r="ED110" s="20" t="s">
        <v>950</v>
      </c>
      <c r="EE110" s="20" t="s">
        <v>950</v>
      </c>
      <c r="EF110" s="20" t="s">
        <v>950</v>
      </c>
      <c r="EG110" s="20" t="s">
        <v>950</v>
      </c>
      <c r="EH110" s="20" t="s">
        <v>950</v>
      </c>
      <c r="EI110" s="20" t="s">
        <v>950</v>
      </c>
      <c r="EJ110" s="20" t="s">
        <v>950</v>
      </c>
      <c r="EK110" s="20" t="s">
        <v>950</v>
      </c>
      <c r="EL110" s="20" t="s">
        <v>950</v>
      </c>
      <c r="EM110" s="20" t="s">
        <v>950</v>
      </c>
      <c r="EN110" s="20" t="s">
        <v>950</v>
      </c>
      <c r="EO110" s="20" t="s">
        <v>950</v>
      </c>
      <c r="EP110" s="20" t="s">
        <v>950</v>
      </c>
      <c r="EQ110" s="20" t="s">
        <v>950</v>
      </c>
      <c r="ES110" s="20" t="s">
        <v>359</v>
      </c>
      <c r="ET110" s="20" t="s">
        <v>950</v>
      </c>
      <c r="EU110" s="20" t="s">
        <v>529</v>
      </c>
      <c r="EW110" s="20" t="s">
        <v>359</v>
      </c>
      <c r="EX110" s="20" t="s">
        <v>950</v>
      </c>
      <c r="EY110" s="20" t="s">
        <v>529</v>
      </c>
      <c r="FA110" s="20" t="s">
        <v>784</v>
      </c>
      <c r="FC110" s="20" t="s">
        <v>971</v>
      </c>
      <c r="FD110" s="20" t="s">
        <v>971</v>
      </c>
      <c r="FE110" s="20" t="s">
        <v>971</v>
      </c>
      <c r="FF110" s="20" t="s">
        <v>971</v>
      </c>
      <c r="FG110" s="20" t="s">
        <v>971</v>
      </c>
      <c r="FH110" s="20" t="s">
        <v>971</v>
      </c>
      <c r="FI110" s="20" t="s">
        <v>971</v>
      </c>
      <c r="FJ110" s="20" t="s">
        <v>971</v>
      </c>
      <c r="FK110" s="20" t="s">
        <v>971</v>
      </c>
    </row>
    <row r="111" spans="1:174" s="20" customFormat="1" ht="15" customHeight="1" outlineLevel="1" x14ac:dyDescent="0.25">
      <c r="A111" s="57"/>
      <c r="B111" s="51" t="s">
        <v>40</v>
      </c>
      <c r="C111" s="20" t="s">
        <v>86</v>
      </c>
      <c r="D111" s="20" t="s">
        <v>86</v>
      </c>
      <c r="E111" s="20" t="s">
        <v>86</v>
      </c>
      <c r="F111" s="20" t="s">
        <v>86</v>
      </c>
      <c r="H111" s="20" t="s">
        <v>86</v>
      </c>
      <c r="I111" s="20" t="s">
        <v>86</v>
      </c>
      <c r="J111" s="20" t="s">
        <v>86</v>
      </c>
      <c r="K111" s="20" t="s">
        <v>86</v>
      </c>
      <c r="L111" s="20" t="s">
        <v>86</v>
      </c>
      <c r="M111" s="20" t="s">
        <v>86</v>
      </c>
      <c r="O111" s="20" t="s">
        <v>86</v>
      </c>
      <c r="P111" s="20" t="s">
        <v>86</v>
      </c>
      <c r="Q111" s="20" t="s">
        <v>86</v>
      </c>
      <c r="R111" s="20" t="s">
        <v>86</v>
      </c>
      <c r="S111" s="20" t="s">
        <v>86</v>
      </c>
      <c r="T111" s="20" t="s">
        <v>86</v>
      </c>
      <c r="U111" s="20" t="s">
        <v>86</v>
      </c>
      <c r="V111" s="20" t="s">
        <v>86</v>
      </c>
      <c r="W111" s="20" t="s">
        <v>86</v>
      </c>
      <c r="X111" s="20" t="s">
        <v>86</v>
      </c>
      <c r="Y111" s="20" t="s">
        <v>86</v>
      </c>
      <c r="Z111" s="20" t="s">
        <v>86</v>
      </c>
      <c r="AA111" s="20" t="s">
        <v>86</v>
      </c>
      <c r="AB111" s="20" t="s">
        <v>86</v>
      </c>
      <c r="AC111" s="20" t="s">
        <v>86</v>
      </c>
      <c r="AD111" s="20" t="s">
        <v>86</v>
      </c>
      <c r="AE111" s="20" t="s">
        <v>86</v>
      </c>
      <c r="AF111" s="20" t="s">
        <v>86</v>
      </c>
      <c r="AG111" s="20" t="s">
        <v>86</v>
      </c>
      <c r="AH111" s="20" t="s">
        <v>86</v>
      </c>
      <c r="AI111" s="20" t="s">
        <v>86</v>
      </c>
      <c r="AJ111" s="20" t="s">
        <v>86</v>
      </c>
      <c r="AK111" s="20" t="s">
        <v>86</v>
      </c>
      <c r="AL111" s="20" t="s">
        <v>86</v>
      </c>
      <c r="AM111" s="20" t="s">
        <v>86</v>
      </c>
      <c r="AN111" s="20" t="s">
        <v>86</v>
      </c>
      <c r="AO111" s="20" t="s">
        <v>86</v>
      </c>
      <c r="AP111" s="20" t="s">
        <v>86</v>
      </c>
      <c r="AQ111" s="20" t="s">
        <v>86</v>
      </c>
      <c r="AR111" s="20" t="s">
        <v>86</v>
      </c>
      <c r="AS111" s="20" t="s">
        <v>86</v>
      </c>
      <c r="AT111" s="20" t="s">
        <v>86</v>
      </c>
      <c r="AU111" s="20" t="s">
        <v>86</v>
      </c>
      <c r="AV111" s="20" t="s">
        <v>86</v>
      </c>
      <c r="AW111" s="20" t="s">
        <v>86</v>
      </c>
      <c r="AX111" s="20" t="s">
        <v>86</v>
      </c>
      <c r="AZ111" s="20" t="s">
        <v>86</v>
      </c>
      <c r="BA111" s="20" t="s">
        <v>86</v>
      </c>
      <c r="BB111" s="20" t="s">
        <v>86</v>
      </c>
      <c r="BC111" s="20" t="s">
        <v>86</v>
      </c>
      <c r="BD111" s="20" t="s">
        <v>86</v>
      </c>
      <c r="BE111" s="20" t="s">
        <v>86</v>
      </c>
      <c r="BF111" s="20" t="s">
        <v>86</v>
      </c>
      <c r="BG111" s="20" t="s">
        <v>86</v>
      </c>
      <c r="BH111" s="20" t="s">
        <v>86</v>
      </c>
      <c r="BI111" s="20" t="s">
        <v>86</v>
      </c>
      <c r="BJ111" s="20" t="s">
        <v>86</v>
      </c>
      <c r="BK111" s="20" t="s">
        <v>86</v>
      </c>
      <c r="BL111" s="20" t="s">
        <v>86</v>
      </c>
      <c r="BM111" s="20" t="s">
        <v>86</v>
      </c>
      <c r="BN111" s="20" t="s">
        <v>86</v>
      </c>
      <c r="BO111" s="20" t="s">
        <v>86</v>
      </c>
      <c r="BP111" s="20" t="s">
        <v>86</v>
      </c>
      <c r="BQ111" s="20" t="s">
        <v>86</v>
      </c>
      <c r="BR111" s="20" t="s">
        <v>86</v>
      </c>
      <c r="BS111" s="20" t="s">
        <v>86</v>
      </c>
      <c r="BT111" s="20" t="s">
        <v>86</v>
      </c>
      <c r="BU111" s="20" t="s">
        <v>86</v>
      </c>
      <c r="BV111" s="20" t="s">
        <v>86</v>
      </c>
      <c r="BX111" s="20" t="s">
        <v>86</v>
      </c>
      <c r="BY111" s="20" t="s">
        <v>86</v>
      </c>
      <c r="BZ111" s="20" t="s">
        <v>86</v>
      </c>
      <c r="CA111" s="20" t="s">
        <v>86</v>
      </c>
      <c r="CB111" s="20" t="s">
        <v>86</v>
      </c>
      <c r="CC111" s="20" t="s">
        <v>86</v>
      </c>
      <c r="CE111" s="20" t="s">
        <v>86</v>
      </c>
      <c r="CH111" s="20" t="s">
        <v>86</v>
      </c>
      <c r="CI111" s="20" t="s">
        <v>86</v>
      </c>
      <c r="CJ111" s="20" t="s">
        <v>86</v>
      </c>
      <c r="CK111" s="20" t="s">
        <v>86</v>
      </c>
      <c r="CL111" s="20" t="s">
        <v>86</v>
      </c>
      <c r="CM111" s="20" t="s">
        <v>86</v>
      </c>
      <c r="CN111" s="20" t="s">
        <v>86</v>
      </c>
      <c r="CO111" s="20" t="s">
        <v>86</v>
      </c>
      <c r="CP111" s="20" t="s">
        <v>86</v>
      </c>
      <c r="CQ111" s="20" t="s">
        <v>86</v>
      </c>
      <c r="CR111" s="20" t="s">
        <v>86</v>
      </c>
      <c r="CS111" s="20" t="s">
        <v>86</v>
      </c>
      <c r="CT111" s="20" t="s">
        <v>86</v>
      </c>
      <c r="CU111" s="20" t="s">
        <v>86</v>
      </c>
      <c r="CV111" s="20" t="s">
        <v>86</v>
      </c>
      <c r="CW111" s="20" t="s">
        <v>86</v>
      </c>
      <c r="CY111" s="20" t="s">
        <v>86</v>
      </c>
      <c r="CZ111" s="20" t="s">
        <v>86</v>
      </c>
      <c r="DA111" s="20" t="s">
        <v>86</v>
      </c>
      <c r="DB111" s="20" t="s">
        <v>86</v>
      </c>
      <c r="DD111" s="20" t="s">
        <v>86</v>
      </c>
      <c r="DE111" s="20" t="s">
        <v>86</v>
      </c>
      <c r="DF111" s="20" t="s">
        <v>86</v>
      </c>
      <c r="DG111" s="20" t="s">
        <v>86</v>
      </c>
      <c r="DH111" s="20" t="s">
        <v>86</v>
      </c>
      <c r="DI111" s="20" t="s">
        <v>86</v>
      </c>
      <c r="DJ111" s="20" t="s">
        <v>86</v>
      </c>
      <c r="DK111" s="20" t="s">
        <v>86</v>
      </c>
      <c r="DL111" s="20" t="s">
        <v>86</v>
      </c>
      <c r="DN111" s="20" t="s">
        <v>86</v>
      </c>
      <c r="DO111" s="20" t="s">
        <v>86</v>
      </c>
      <c r="DP111" s="20" t="s">
        <v>86</v>
      </c>
      <c r="DQ111" s="20" t="s">
        <v>86</v>
      </c>
      <c r="DR111" s="20" t="s">
        <v>86</v>
      </c>
      <c r="DS111" s="20" t="s">
        <v>86</v>
      </c>
      <c r="DT111" s="20" t="s">
        <v>86</v>
      </c>
      <c r="DU111" s="20" t="s">
        <v>86</v>
      </c>
      <c r="DV111" s="20" t="s">
        <v>86</v>
      </c>
      <c r="DW111" s="20" t="s">
        <v>86</v>
      </c>
      <c r="DX111" s="20" t="s">
        <v>86</v>
      </c>
      <c r="DY111" s="20" t="s">
        <v>86</v>
      </c>
      <c r="EA111" s="20" t="s">
        <v>86</v>
      </c>
      <c r="EB111" s="20" t="s">
        <v>86</v>
      </c>
      <c r="EC111" s="20" t="s">
        <v>86</v>
      </c>
      <c r="ED111" s="20" t="s">
        <v>86</v>
      </c>
      <c r="EE111" s="20" t="s">
        <v>86</v>
      </c>
      <c r="EF111" s="20" t="s">
        <v>86</v>
      </c>
      <c r="EG111" s="20" t="s">
        <v>86</v>
      </c>
      <c r="EH111" s="20" t="s">
        <v>86</v>
      </c>
      <c r="EI111" s="20" t="s">
        <v>86</v>
      </c>
      <c r="EJ111" s="20" t="s">
        <v>86</v>
      </c>
      <c r="EK111" s="20" t="s">
        <v>86</v>
      </c>
      <c r="EL111" s="20" t="s">
        <v>86</v>
      </c>
      <c r="EM111" s="20" t="s">
        <v>86</v>
      </c>
      <c r="EN111" s="20" t="s">
        <v>86</v>
      </c>
      <c r="EO111" s="20" t="s">
        <v>86</v>
      </c>
      <c r="EP111" s="20" t="s">
        <v>86</v>
      </c>
      <c r="EQ111" s="20" t="s">
        <v>86</v>
      </c>
      <c r="ES111" s="20" t="s">
        <v>86</v>
      </c>
      <c r="ET111" s="20" t="s">
        <v>86</v>
      </c>
      <c r="EU111" s="20" t="s">
        <v>86</v>
      </c>
      <c r="EW111" s="20" t="s">
        <v>86</v>
      </c>
      <c r="EX111" s="20" t="s">
        <v>86</v>
      </c>
      <c r="EY111" s="20" t="s">
        <v>86</v>
      </c>
      <c r="FA111" s="20" t="s">
        <v>86</v>
      </c>
      <c r="FC111" s="20" t="s">
        <v>86</v>
      </c>
      <c r="FD111" s="20" t="s">
        <v>86</v>
      </c>
      <c r="FE111" s="20" t="s">
        <v>86</v>
      </c>
      <c r="FF111" s="20" t="s">
        <v>86</v>
      </c>
      <c r="FG111" s="20" t="s">
        <v>86</v>
      </c>
      <c r="FH111" s="20" t="s">
        <v>86</v>
      </c>
      <c r="FI111" s="20" t="s">
        <v>86</v>
      </c>
      <c r="FJ111" s="20" t="s">
        <v>86</v>
      </c>
      <c r="FK111" s="20" t="s">
        <v>86</v>
      </c>
    </row>
    <row r="112" spans="1:174" ht="15.75" customHeight="1" x14ac:dyDescent="0.25">
      <c r="A112" s="270"/>
      <c r="B112" s="27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</row>
    <row r="113" spans="1:174" s="20" customFormat="1" ht="15" customHeight="1" outlineLevel="1" x14ac:dyDescent="0.25">
      <c r="A113" s="57"/>
      <c r="B113" s="61" t="s">
        <v>511</v>
      </c>
      <c r="C113" s="20" t="s">
        <v>515</v>
      </c>
      <c r="D113" s="20" t="s">
        <v>515</v>
      </c>
      <c r="E113" s="20" t="s">
        <v>515</v>
      </c>
      <c r="F113" s="20" t="s">
        <v>515</v>
      </c>
      <c r="H113" s="20" t="s">
        <v>515</v>
      </c>
      <c r="I113" s="20" t="s">
        <v>515</v>
      </c>
      <c r="J113" s="20" t="s">
        <v>515</v>
      </c>
      <c r="K113" s="20" t="s">
        <v>515</v>
      </c>
      <c r="L113" s="20" t="s">
        <v>515</v>
      </c>
      <c r="M113" s="20" t="s">
        <v>515</v>
      </c>
      <c r="O113" s="20" t="s">
        <v>515</v>
      </c>
      <c r="P113" s="20" t="s">
        <v>515</v>
      </c>
      <c r="Q113" s="20" t="s">
        <v>515</v>
      </c>
      <c r="R113" s="20" t="s">
        <v>515</v>
      </c>
      <c r="S113" s="20" t="s">
        <v>515</v>
      </c>
      <c r="T113" s="20" t="s">
        <v>515</v>
      </c>
      <c r="U113" s="20" t="s">
        <v>515</v>
      </c>
      <c r="V113" s="20" t="s">
        <v>515</v>
      </c>
      <c r="W113" s="20" t="s">
        <v>515</v>
      </c>
      <c r="X113" s="20" t="s">
        <v>515</v>
      </c>
      <c r="Y113" s="20" t="s">
        <v>515</v>
      </c>
      <c r="Z113" s="20" t="s">
        <v>515</v>
      </c>
      <c r="AA113" s="20" t="s">
        <v>515</v>
      </c>
      <c r="AB113" s="20" t="s">
        <v>515</v>
      </c>
      <c r="AC113" s="20" t="s">
        <v>515</v>
      </c>
      <c r="AD113" s="20" t="s">
        <v>515</v>
      </c>
      <c r="AE113" s="20" t="s">
        <v>515</v>
      </c>
      <c r="AF113" s="20" t="s">
        <v>515</v>
      </c>
      <c r="AG113" s="20" t="s">
        <v>515</v>
      </c>
      <c r="AH113" s="20" t="s">
        <v>515</v>
      </c>
      <c r="AI113" s="20" t="s">
        <v>515</v>
      </c>
      <c r="AJ113" s="20" t="s">
        <v>515</v>
      </c>
      <c r="AK113" s="20" t="s">
        <v>515</v>
      </c>
      <c r="AL113" s="20" t="s">
        <v>515</v>
      </c>
      <c r="AM113" s="20" t="s">
        <v>515</v>
      </c>
      <c r="AN113" s="20" t="s">
        <v>515</v>
      </c>
      <c r="AO113" s="20" t="s">
        <v>515</v>
      </c>
      <c r="AP113" s="20" t="s">
        <v>515</v>
      </c>
      <c r="AQ113" s="20" t="s">
        <v>515</v>
      </c>
      <c r="AR113" s="20" t="s">
        <v>515</v>
      </c>
      <c r="AS113" s="20" t="s">
        <v>515</v>
      </c>
      <c r="AT113" s="20" t="s">
        <v>515</v>
      </c>
      <c r="AU113" s="20" t="s">
        <v>515</v>
      </c>
      <c r="AV113" s="20" t="s">
        <v>515</v>
      </c>
      <c r="AW113" s="20" t="s">
        <v>515</v>
      </c>
      <c r="AX113" s="20" t="s">
        <v>515</v>
      </c>
      <c r="AZ113" s="20" t="s">
        <v>515</v>
      </c>
      <c r="BA113" s="20" t="s">
        <v>515</v>
      </c>
      <c r="BB113" s="20" t="s">
        <v>515</v>
      </c>
      <c r="BC113" s="20" t="s">
        <v>515</v>
      </c>
      <c r="BD113" s="20" t="s">
        <v>515</v>
      </c>
      <c r="BE113" s="20" t="s">
        <v>515</v>
      </c>
      <c r="BF113" s="20" t="s">
        <v>515</v>
      </c>
      <c r="BG113" s="20" t="s">
        <v>515</v>
      </c>
      <c r="BH113" s="20" t="s">
        <v>515</v>
      </c>
      <c r="BI113" s="20" t="s">
        <v>515</v>
      </c>
      <c r="BJ113" s="20" t="s">
        <v>515</v>
      </c>
      <c r="BK113" s="20" t="s">
        <v>515</v>
      </c>
      <c r="BL113" s="20" t="s">
        <v>515</v>
      </c>
      <c r="BM113" s="20" t="s">
        <v>515</v>
      </c>
      <c r="BN113" s="20" t="s">
        <v>515</v>
      </c>
      <c r="BO113" s="20" t="s">
        <v>515</v>
      </c>
      <c r="BP113" s="20" t="s">
        <v>515</v>
      </c>
      <c r="BQ113" s="20" t="s">
        <v>515</v>
      </c>
      <c r="BR113" s="20" t="s">
        <v>515</v>
      </c>
      <c r="BS113" s="20" t="s">
        <v>515</v>
      </c>
      <c r="BT113" s="20" t="s">
        <v>515</v>
      </c>
      <c r="BU113" s="20" t="s">
        <v>515</v>
      </c>
      <c r="BV113" s="20" t="s">
        <v>515</v>
      </c>
      <c r="BX113" s="20" t="s">
        <v>515</v>
      </c>
      <c r="BY113" s="20" t="s">
        <v>515</v>
      </c>
      <c r="BZ113" s="20" t="s">
        <v>515</v>
      </c>
      <c r="CA113" s="20" t="s">
        <v>515</v>
      </c>
      <c r="CB113" s="20" t="s">
        <v>515</v>
      </c>
      <c r="CC113" s="20" t="s">
        <v>515</v>
      </c>
      <c r="CE113" s="20" t="s">
        <v>515</v>
      </c>
      <c r="CH113" s="20" t="s">
        <v>515</v>
      </c>
      <c r="CI113" s="20" t="s">
        <v>515</v>
      </c>
      <c r="CJ113" s="20" t="s">
        <v>515</v>
      </c>
      <c r="CK113" s="20" t="s">
        <v>515</v>
      </c>
      <c r="CL113" s="20" t="s">
        <v>515</v>
      </c>
      <c r="CM113" s="20" t="s">
        <v>515</v>
      </c>
      <c r="CN113" s="20" t="s">
        <v>515</v>
      </c>
      <c r="CO113" s="20" t="s">
        <v>515</v>
      </c>
      <c r="CP113" s="20" t="s">
        <v>515</v>
      </c>
      <c r="CQ113" s="20" t="s">
        <v>515</v>
      </c>
      <c r="CR113" s="20" t="s">
        <v>515</v>
      </c>
      <c r="CS113" s="20" t="s">
        <v>515</v>
      </c>
      <c r="CT113" s="20" t="s">
        <v>515</v>
      </c>
      <c r="CU113" s="20" t="s">
        <v>515</v>
      </c>
      <c r="CV113" s="20" t="s">
        <v>515</v>
      </c>
      <c r="CW113" s="20" t="s">
        <v>515</v>
      </c>
      <c r="CY113" s="20" t="s">
        <v>515</v>
      </c>
      <c r="CZ113" s="20" t="s">
        <v>515</v>
      </c>
      <c r="DA113" s="20" t="s">
        <v>515</v>
      </c>
      <c r="DB113" s="20" t="s">
        <v>515</v>
      </c>
      <c r="DD113" s="20" t="s">
        <v>515</v>
      </c>
      <c r="DE113" s="20" t="s">
        <v>515</v>
      </c>
      <c r="DF113" s="20" t="s">
        <v>515</v>
      </c>
      <c r="DG113" s="20" t="s">
        <v>515</v>
      </c>
      <c r="DH113" s="20" t="s">
        <v>515</v>
      </c>
      <c r="DI113" s="20" t="s">
        <v>515</v>
      </c>
      <c r="DJ113" s="20" t="s">
        <v>515</v>
      </c>
      <c r="DK113" s="20" t="s">
        <v>515</v>
      </c>
      <c r="DL113" s="20" t="s">
        <v>515</v>
      </c>
      <c r="DN113" s="20" t="s">
        <v>515</v>
      </c>
      <c r="DO113" s="20" t="s">
        <v>515</v>
      </c>
      <c r="DP113" s="20" t="s">
        <v>515</v>
      </c>
      <c r="DQ113" s="20" t="s">
        <v>515</v>
      </c>
      <c r="DR113" s="20" t="s">
        <v>515</v>
      </c>
      <c r="DS113" s="20" t="s">
        <v>515</v>
      </c>
      <c r="DT113" s="20" t="s">
        <v>515</v>
      </c>
      <c r="DU113" s="20" t="s">
        <v>515</v>
      </c>
      <c r="DV113" s="20" t="s">
        <v>515</v>
      </c>
      <c r="DW113" s="20" t="s">
        <v>515</v>
      </c>
      <c r="DX113" s="20" t="s">
        <v>515</v>
      </c>
      <c r="DY113" s="20" t="s">
        <v>515</v>
      </c>
      <c r="EA113" s="20" t="s">
        <v>515</v>
      </c>
      <c r="EB113" s="20" t="s">
        <v>515</v>
      </c>
      <c r="EC113" s="20" t="s">
        <v>515</v>
      </c>
      <c r="ED113" s="20" t="s">
        <v>515</v>
      </c>
      <c r="EE113" s="20" t="s">
        <v>515</v>
      </c>
      <c r="EF113" s="20" t="s">
        <v>515</v>
      </c>
      <c r="EG113" s="20" t="s">
        <v>515</v>
      </c>
      <c r="EH113" s="20" t="s">
        <v>515</v>
      </c>
      <c r="EI113" s="20" t="s">
        <v>515</v>
      </c>
      <c r="EJ113" s="20" t="s">
        <v>515</v>
      </c>
      <c r="EK113" s="20" t="s">
        <v>515</v>
      </c>
      <c r="EL113" s="20" t="s">
        <v>515</v>
      </c>
      <c r="EM113" s="20" t="s">
        <v>515</v>
      </c>
      <c r="EN113" s="20" t="s">
        <v>515</v>
      </c>
      <c r="EO113" s="20" t="s">
        <v>515</v>
      </c>
      <c r="EP113" s="20" t="s">
        <v>515</v>
      </c>
      <c r="EQ113" s="20" t="s">
        <v>515</v>
      </c>
      <c r="ES113" s="20" t="s">
        <v>515</v>
      </c>
      <c r="ET113" s="20" t="s">
        <v>515</v>
      </c>
      <c r="EU113" s="20" t="s">
        <v>515</v>
      </c>
      <c r="EW113" s="20" t="s">
        <v>515</v>
      </c>
      <c r="EX113" s="20" t="s">
        <v>515</v>
      </c>
      <c r="EY113" s="20" t="s">
        <v>515</v>
      </c>
      <c r="FA113" s="20" t="s">
        <v>515</v>
      </c>
      <c r="FC113" s="20" t="s">
        <v>515</v>
      </c>
      <c r="FD113" s="20" t="s">
        <v>515</v>
      </c>
      <c r="FE113" s="20" t="s">
        <v>515</v>
      </c>
      <c r="FF113" s="20" t="s">
        <v>515</v>
      </c>
      <c r="FG113" s="20" t="s">
        <v>515</v>
      </c>
      <c r="FH113" s="20" t="s">
        <v>515</v>
      </c>
      <c r="FI113" s="20" t="s">
        <v>515</v>
      </c>
      <c r="FJ113" s="20" t="s">
        <v>515</v>
      </c>
      <c r="FK113" s="20" t="s">
        <v>515</v>
      </c>
      <c r="FM113" s="20" t="s">
        <v>1426</v>
      </c>
      <c r="FN113" s="20" t="s">
        <v>1426</v>
      </c>
      <c r="FO113" s="20" t="s">
        <v>1426</v>
      </c>
      <c r="FP113" s="20" t="s">
        <v>1426</v>
      </c>
      <c r="FQ113" s="20" t="s">
        <v>1426</v>
      </c>
    </row>
    <row r="114" spans="1:174" s="20" customFormat="1" ht="15" customHeight="1" outlineLevel="1" x14ac:dyDescent="0.25">
      <c r="A114" s="57"/>
      <c r="B114" s="51" t="s">
        <v>512</v>
      </c>
      <c r="C114" s="20" t="s">
        <v>951</v>
      </c>
      <c r="D114" s="20" t="s">
        <v>951</v>
      </c>
      <c r="E114" s="20" t="s">
        <v>951</v>
      </c>
      <c r="F114" s="20" t="s">
        <v>952</v>
      </c>
      <c r="H114" s="20" t="s">
        <v>952</v>
      </c>
      <c r="I114" s="20" t="s">
        <v>953</v>
      </c>
      <c r="J114" s="20" t="s">
        <v>953</v>
      </c>
      <c r="K114" s="20" t="s">
        <v>953</v>
      </c>
      <c r="L114" s="20" t="s">
        <v>954</v>
      </c>
      <c r="M114" s="20" t="s">
        <v>954</v>
      </c>
      <c r="O114" s="20" t="s">
        <v>955</v>
      </c>
      <c r="P114" s="20" t="s">
        <v>955</v>
      </c>
      <c r="Q114" s="20" t="s">
        <v>955</v>
      </c>
      <c r="R114" s="20" t="s">
        <v>956</v>
      </c>
      <c r="S114" s="20" t="s">
        <v>956</v>
      </c>
      <c r="T114" s="20" t="s">
        <v>957</v>
      </c>
      <c r="U114" s="20" t="s">
        <v>957</v>
      </c>
      <c r="V114" s="20" t="s">
        <v>957</v>
      </c>
      <c r="W114" s="20" t="s">
        <v>958</v>
      </c>
      <c r="X114" s="20" t="s">
        <v>958</v>
      </c>
      <c r="Y114" s="20" t="s">
        <v>959</v>
      </c>
      <c r="Z114" s="20" t="s">
        <v>959</v>
      </c>
      <c r="AA114" s="20" t="s">
        <v>959</v>
      </c>
      <c r="AB114" s="20" t="s">
        <v>960</v>
      </c>
      <c r="AC114" s="20" t="s">
        <v>960</v>
      </c>
      <c r="AD114" s="20" t="s">
        <v>960</v>
      </c>
      <c r="AE114" s="20" t="s">
        <v>960</v>
      </c>
      <c r="AF114" s="20" t="s">
        <v>960</v>
      </c>
      <c r="AG114" s="20" t="s">
        <v>960</v>
      </c>
      <c r="AH114" s="20" t="s">
        <v>961</v>
      </c>
      <c r="AI114" s="20" t="s">
        <v>961</v>
      </c>
      <c r="AJ114" s="20" t="s">
        <v>961</v>
      </c>
      <c r="AK114" s="20" t="s">
        <v>961</v>
      </c>
      <c r="AL114" s="20" t="s">
        <v>961</v>
      </c>
      <c r="AM114" s="20" t="s">
        <v>961</v>
      </c>
      <c r="AN114" s="20" t="s">
        <v>961</v>
      </c>
      <c r="AO114" s="20" t="s">
        <v>961</v>
      </c>
      <c r="AP114" s="20" t="s">
        <v>961</v>
      </c>
      <c r="AQ114" s="20" t="s">
        <v>961</v>
      </c>
      <c r="AR114" s="20" t="s">
        <v>962</v>
      </c>
      <c r="AS114" s="20" t="s">
        <v>962</v>
      </c>
      <c r="AT114" s="20" t="s">
        <v>962</v>
      </c>
      <c r="AU114" s="20" t="s">
        <v>962</v>
      </c>
      <c r="AV114" s="20" t="s">
        <v>962</v>
      </c>
      <c r="AW114" s="20" t="s">
        <v>962</v>
      </c>
      <c r="AX114" s="20" t="s">
        <v>962</v>
      </c>
      <c r="AZ114" s="20" t="s">
        <v>951</v>
      </c>
      <c r="BA114" s="20" t="s">
        <v>951</v>
      </c>
      <c r="BB114" s="20" t="s">
        <v>951</v>
      </c>
      <c r="BC114" s="20" t="s">
        <v>952</v>
      </c>
      <c r="BD114" s="20" t="s">
        <v>952</v>
      </c>
      <c r="BE114" s="20" t="s">
        <v>952</v>
      </c>
      <c r="BF114" s="20" t="s">
        <v>952</v>
      </c>
      <c r="BG114" s="20" t="s">
        <v>952</v>
      </c>
      <c r="BH114" s="20" t="s">
        <v>953</v>
      </c>
      <c r="BI114" s="20" t="s">
        <v>953</v>
      </c>
      <c r="BJ114" s="20" t="s">
        <v>953</v>
      </c>
      <c r="BK114" s="20" t="s">
        <v>954</v>
      </c>
      <c r="BL114" s="20" t="s">
        <v>954</v>
      </c>
      <c r="BM114" s="20" t="s">
        <v>954</v>
      </c>
      <c r="BN114" s="20" t="s">
        <v>954</v>
      </c>
      <c r="BO114" s="20" t="s">
        <v>955</v>
      </c>
      <c r="BP114" s="20" t="s">
        <v>955</v>
      </c>
      <c r="BQ114" s="20" t="s">
        <v>955</v>
      </c>
      <c r="BR114" s="20" t="s">
        <v>956</v>
      </c>
      <c r="BS114" s="20" t="s">
        <v>956</v>
      </c>
      <c r="BT114" s="20" t="s">
        <v>956</v>
      </c>
      <c r="BU114" s="20" t="s">
        <v>956</v>
      </c>
      <c r="BV114" s="20" t="s">
        <v>958</v>
      </c>
      <c r="BX114" s="20" t="s">
        <v>958</v>
      </c>
      <c r="BY114" s="20" t="s">
        <v>958</v>
      </c>
      <c r="BZ114" s="20" t="s">
        <v>960</v>
      </c>
      <c r="CA114" s="20" t="s">
        <v>960</v>
      </c>
      <c r="CB114" s="20" t="s">
        <v>960</v>
      </c>
      <c r="CC114" s="20" t="s">
        <v>960</v>
      </c>
      <c r="CE114" s="20" t="s">
        <v>960</v>
      </c>
      <c r="CH114" s="20" t="s">
        <v>961</v>
      </c>
      <c r="CI114" s="20" t="s">
        <v>961</v>
      </c>
      <c r="CJ114" s="20" t="s">
        <v>962</v>
      </c>
      <c r="CK114" s="20" t="s">
        <v>962</v>
      </c>
      <c r="CL114" s="20" t="s">
        <v>962</v>
      </c>
      <c r="CM114" s="20" t="s">
        <v>962</v>
      </c>
      <c r="CN114" s="20" t="s">
        <v>970</v>
      </c>
      <c r="CO114" s="20" t="s">
        <v>969</v>
      </c>
      <c r="CP114" s="20" t="s">
        <v>1419</v>
      </c>
      <c r="CQ114" s="20" t="s">
        <v>1419</v>
      </c>
      <c r="CR114" s="20" t="s">
        <v>1419</v>
      </c>
      <c r="CS114" s="20" t="s">
        <v>1419</v>
      </c>
      <c r="CT114" s="20" t="s">
        <v>1420</v>
      </c>
      <c r="CU114" s="20" t="s">
        <v>1420</v>
      </c>
      <c r="CV114" s="20" t="s">
        <v>1420</v>
      </c>
      <c r="CW114" s="20" t="s">
        <v>1420</v>
      </c>
      <c r="CY114" s="20" t="s">
        <v>1419</v>
      </c>
      <c r="CZ114" s="20" t="s">
        <v>1419</v>
      </c>
      <c r="DA114" s="20" t="s">
        <v>1420</v>
      </c>
      <c r="DB114" s="20" t="s">
        <v>1420</v>
      </c>
      <c r="DD114" s="20" t="s">
        <v>1419</v>
      </c>
      <c r="DE114" s="20" t="s">
        <v>1419</v>
      </c>
      <c r="DF114" s="20" t="s">
        <v>1419</v>
      </c>
      <c r="DG114" s="20" t="s">
        <v>1419</v>
      </c>
      <c r="DH114" s="20" t="s">
        <v>1420</v>
      </c>
      <c r="DI114" s="20" t="s">
        <v>1420</v>
      </c>
      <c r="DJ114" s="20" t="s">
        <v>1420</v>
      </c>
      <c r="DK114" s="20" t="s">
        <v>1420</v>
      </c>
      <c r="DL114" s="20" t="s">
        <v>1420</v>
      </c>
      <c r="DN114" s="20" t="s">
        <v>1421</v>
      </c>
      <c r="DO114" s="20" t="s">
        <v>1421</v>
      </c>
      <c r="DP114" s="20" t="s">
        <v>1421</v>
      </c>
      <c r="DQ114" s="20" t="s">
        <v>1421</v>
      </c>
      <c r="DR114" s="20" t="s">
        <v>1421</v>
      </c>
      <c r="DS114" s="20" t="s">
        <v>1421</v>
      </c>
      <c r="DT114" s="20" t="s">
        <v>1422</v>
      </c>
      <c r="DU114" s="20" t="s">
        <v>1422</v>
      </c>
      <c r="DV114" s="20" t="s">
        <v>1422</v>
      </c>
      <c r="DW114" s="20" t="s">
        <v>1422</v>
      </c>
      <c r="DX114" s="20" t="s">
        <v>1422</v>
      </c>
      <c r="DY114" s="20" t="s">
        <v>1422</v>
      </c>
      <c r="EA114" s="20" t="s">
        <v>1423</v>
      </c>
      <c r="EB114" s="20" t="s">
        <v>1423</v>
      </c>
      <c r="EC114" s="20" t="s">
        <v>1423</v>
      </c>
      <c r="ED114" s="20" t="s">
        <v>1423</v>
      </c>
      <c r="EE114" s="20" t="s">
        <v>1423</v>
      </c>
      <c r="EF114" s="20" t="s">
        <v>1423</v>
      </c>
      <c r="EG114" s="20" t="s">
        <v>1423</v>
      </c>
      <c r="EH114" s="20" t="s">
        <v>1423</v>
      </c>
      <c r="EI114" s="20" t="s">
        <v>1423</v>
      </c>
      <c r="EJ114" s="20" t="s">
        <v>1423</v>
      </c>
      <c r="EK114" s="20" t="s">
        <v>1423</v>
      </c>
      <c r="EL114" s="20" t="s">
        <v>1423</v>
      </c>
      <c r="EM114" s="20" t="s">
        <v>1423</v>
      </c>
      <c r="EN114" s="20" t="s">
        <v>1423</v>
      </c>
      <c r="EO114" s="20" t="s">
        <v>1423</v>
      </c>
      <c r="EP114" s="20" t="s">
        <v>1423</v>
      </c>
      <c r="EQ114" s="20" t="s">
        <v>1423</v>
      </c>
      <c r="ES114" s="20" t="s">
        <v>1424</v>
      </c>
      <c r="ET114" s="20" t="s">
        <v>1424</v>
      </c>
      <c r="EU114" s="20" t="s">
        <v>1424</v>
      </c>
      <c r="EW114" s="20" t="s">
        <v>1425</v>
      </c>
      <c r="EX114" s="20" t="s">
        <v>1425</v>
      </c>
      <c r="EY114" s="20" t="s">
        <v>1425</v>
      </c>
      <c r="FA114" s="20" t="s">
        <v>1425</v>
      </c>
      <c r="FC114" s="20" t="s">
        <v>1425</v>
      </c>
      <c r="FD114" s="20" t="s">
        <v>1425</v>
      </c>
      <c r="FE114" s="20" t="s">
        <v>1425</v>
      </c>
      <c r="FF114" s="20" t="s">
        <v>1425</v>
      </c>
      <c r="FG114" s="20" t="s">
        <v>1425</v>
      </c>
      <c r="FH114" s="20" t="s">
        <v>1425</v>
      </c>
      <c r="FI114" s="20" t="s">
        <v>1425</v>
      </c>
      <c r="FJ114" s="20" t="s">
        <v>1425</v>
      </c>
      <c r="FK114" s="20" t="s">
        <v>1425</v>
      </c>
    </row>
    <row r="115" spans="1:174" s="20" customFormat="1" ht="15" customHeight="1" outlineLevel="1" x14ac:dyDescent="0.25">
      <c r="A115" s="57"/>
      <c r="B115" s="51" t="s">
        <v>513</v>
      </c>
      <c r="C115" s="20" t="s">
        <v>950</v>
      </c>
      <c r="D115" s="20" t="s">
        <v>950</v>
      </c>
      <c r="E115" s="20" t="s">
        <v>359</v>
      </c>
      <c r="F115" s="20" t="s">
        <v>359</v>
      </c>
      <c r="H115" s="20" t="s">
        <v>950</v>
      </c>
      <c r="I115" s="20" t="s">
        <v>950</v>
      </c>
      <c r="J115" s="20" t="s">
        <v>359</v>
      </c>
      <c r="K115" s="20" t="s">
        <v>359</v>
      </c>
      <c r="L115" s="20" t="s">
        <v>529</v>
      </c>
      <c r="M115" s="20" t="s">
        <v>529</v>
      </c>
      <c r="O115" s="20" t="s">
        <v>950</v>
      </c>
      <c r="P115" s="20" t="s">
        <v>950</v>
      </c>
      <c r="Q115" s="20" t="s">
        <v>359</v>
      </c>
      <c r="R115" s="20" t="s">
        <v>359</v>
      </c>
      <c r="S115" s="20" t="s">
        <v>529</v>
      </c>
      <c r="T115" s="20" t="s">
        <v>529</v>
      </c>
      <c r="U115" s="20" t="s">
        <v>950</v>
      </c>
      <c r="V115" s="20" t="s">
        <v>950</v>
      </c>
      <c r="W115" s="20" t="s">
        <v>359</v>
      </c>
      <c r="X115" s="20" t="s">
        <v>359</v>
      </c>
      <c r="Y115" s="20" t="s">
        <v>529</v>
      </c>
      <c r="Z115" s="20" t="s">
        <v>529</v>
      </c>
      <c r="AA115" s="20" t="s">
        <v>950</v>
      </c>
      <c r="AB115" s="20" t="s">
        <v>950</v>
      </c>
      <c r="AC115" s="20" t="s">
        <v>359</v>
      </c>
      <c r="AD115" s="20" t="s">
        <v>359</v>
      </c>
      <c r="AE115" s="20" t="s">
        <v>529</v>
      </c>
      <c r="AF115" s="20" t="s">
        <v>529</v>
      </c>
      <c r="AG115" s="20" t="s">
        <v>950</v>
      </c>
      <c r="AH115" s="20" t="s">
        <v>950</v>
      </c>
      <c r="AI115" s="20" t="s">
        <v>359</v>
      </c>
      <c r="AJ115" s="20" t="s">
        <v>359</v>
      </c>
      <c r="AK115" s="20" t="s">
        <v>529</v>
      </c>
      <c r="AL115" s="20" t="s">
        <v>529</v>
      </c>
      <c r="AM115" s="20" t="s">
        <v>950</v>
      </c>
      <c r="AN115" s="20" t="s">
        <v>950</v>
      </c>
      <c r="AO115" s="20" t="s">
        <v>950</v>
      </c>
      <c r="AP115" s="20" t="s">
        <v>950</v>
      </c>
      <c r="AQ115" s="20" t="s">
        <v>359</v>
      </c>
      <c r="AR115" s="20" t="s">
        <v>359</v>
      </c>
      <c r="AS115" s="20" t="s">
        <v>529</v>
      </c>
      <c r="AT115" s="20" t="s">
        <v>529</v>
      </c>
      <c r="AU115" s="20" t="s">
        <v>950</v>
      </c>
      <c r="AV115" s="20" t="s">
        <v>950</v>
      </c>
      <c r="AW115" s="20" t="s">
        <v>359</v>
      </c>
      <c r="AX115" s="20" t="s">
        <v>359</v>
      </c>
      <c r="AZ115" s="20" t="s">
        <v>529</v>
      </c>
      <c r="BA115" s="20" t="s">
        <v>359</v>
      </c>
      <c r="BB115" s="20" t="s">
        <v>950</v>
      </c>
      <c r="BC115" s="20" t="s">
        <v>529</v>
      </c>
      <c r="BD115" s="20" t="s">
        <v>359</v>
      </c>
      <c r="BE115" s="20" t="s">
        <v>359</v>
      </c>
      <c r="BF115" s="20" t="s">
        <v>950</v>
      </c>
      <c r="BG115" s="20" t="s">
        <v>529</v>
      </c>
      <c r="BH115" s="20" t="s">
        <v>359</v>
      </c>
      <c r="BI115" s="20" t="s">
        <v>950</v>
      </c>
      <c r="BJ115" s="20" t="s">
        <v>529</v>
      </c>
      <c r="BK115" s="20" t="s">
        <v>359</v>
      </c>
      <c r="BL115" s="20" t="s">
        <v>950</v>
      </c>
      <c r="BM115" s="20" t="s">
        <v>529</v>
      </c>
      <c r="BN115" s="20" t="s">
        <v>359</v>
      </c>
      <c r="BO115" s="20" t="s">
        <v>950</v>
      </c>
      <c r="BP115" s="20" t="s">
        <v>529</v>
      </c>
      <c r="BQ115" s="20" t="s">
        <v>359</v>
      </c>
      <c r="BR115" s="20" t="s">
        <v>950</v>
      </c>
      <c r="BS115" s="20" t="s">
        <v>529</v>
      </c>
      <c r="BT115" s="20" t="s">
        <v>359</v>
      </c>
      <c r="BU115" s="20" t="s">
        <v>950</v>
      </c>
      <c r="BV115" s="20" t="s">
        <v>529</v>
      </c>
      <c r="BX115" s="20" t="s">
        <v>359</v>
      </c>
      <c r="BY115" s="20" t="s">
        <v>950</v>
      </c>
      <c r="BZ115" s="20" t="s">
        <v>359</v>
      </c>
      <c r="CA115" s="20" t="s">
        <v>950</v>
      </c>
      <c r="CB115" s="20" t="s">
        <v>529</v>
      </c>
      <c r="CC115" s="20" t="s">
        <v>359</v>
      </c>
      <c r="CE115" s="20" t="s">
        <v>950</v>
      </c>
      <c r="CH115" s="20" t="s">
        <v>529</v>
      </c>
      <c r="CI115" s="20" t="s">
        <v>359</v>
      </c>
      <c r="CJ115" s="20" t="s">
        <v>950</v>
      </c>
      <c r="CK115" s="20" t="s">
        <v>529</v>
      </c>
      <c r="CL115" s="20" t="s">
        <v>359</v>
      </c>
      <c r="CM115" s="20" t="s">
        <v>950</v>
      </c>
      <c r="CN115" s="20" t="s">
        <v>529</v>
      </c>
      <c r="CO115" s="20" t="s">
        <v>359</v>
      </c>
      <c r="CP115" s="20" t="s">
        <v>529</v>
      </c>
      <c r="CQ115" s="20" t="s">
        <v>359</v>
      </c>
      <c r="CR115" s="20" t="s">
        <v>529</v>
      </c>
      <c r="CS115" s="20" t="s">
        <v>359</v>
      </c>
      <c r="CT115" s="20" t="s">
        <v>529</v>
      </c>
      <c r="CU115" s="20" t="s">
        <v>359</v>
      </c>
      <c r="CV115" s="20" t="s">
        <v>529</v>
      </c>
      <c r="CW115" s="20" t="s">
        <v>359</v>
      </c>
      <c r="CY115" s="20" t="s">
        <v>529</v>
      </c>
      <c r="CZ115" s="20" t="s">
        <v>359</v>
      </c>
      <c r="DA115" s="20" t="s">
        <v>529</v>
      </c>
      <c r="DB115" s="20" t="s">
        <v>359</v>
      </c>
      <c r="DD115" s="20" t="s">
        <v>529</v>
      </c>
      <c r="DE115" s="20" t="s">
        <v>359</v>
      </c>
      <c r="DF115" s="20" t="s">
        <v>529</v>
      </c>
      <c r="DG115" s="20" t="s">
        <v>359</v>
      </c>
      <c r="DH115" s="20" t="s">
        <v>529</v>
      </c>
      <c r="DI115" s="20" t="s">
        <v>359</v>
      </c>
      <c r="DJ115" s="20" t="s">
        <v>529</v>
      </c>
      <c r="DK115" s="20" t="s">
        <v>359</v>
      </c>
      <c r="DL115" s="20" t="s">
        <v>529</v>
      </c>
      <c r="DN115" s="20" t="s">
        <v>359</v>
      </c>
      <c r="DO115" s="20" t="s">
        <v>529</v>
      </c>
      <c r="DP115" s="20" t="s">
        <v>359</v>
      </c>
      <c r="DQ115" s="20" t="s">
        <v>529</v>
      </c>
      <c r="DR115" s="20" t="s">
        <v>359</v>
      </c>
      <c r="DS115" s="20" t="s">
        <v>529</v>
      </c>
      <c r="DT115" s="20" t="s">
        <v>359</v>
      </c>
      <c r="DU115" s="20" t="s">
        <v>529</v>
      </c>
      <c r="DV115" s="20" t="s">
        <v>359</v>
      </c>
      <c r="DW115" s="20" t="s">
        <v>529</v>
      </c>
      <c r="DX115" s="20" t="s">
        <v>359</v>
      </c>
      <c r="DY115" s="20" t="s">
        <v>529</v>
      </c>
      <c r="EA115" s="20" t="s">
        <v>359</v>
      </c>
      <c r="EB115" s="20" t="s">
        <v>529</v>
      </c>
      <c r="EC115" s="20" t="s">
        <v>359</v>
      </c>
      <c r="ED115" s="20" t="s">
        <v>529</v>
      </c>
      <c r="EE115" s="20" t="s">
        <v>359</v>
      </c>
      <c r="EF115" s="20" t="s">
        <v>529</v>
      </c>
      <c r="EG115" s="20" t="s">
        <v>359</v>
      </c>
      <c r="EH115" s="20" t="s">
        <v>529</v>
      </c>
      <c r="EI115" s="20" t="s">
        <v>359</v>
      </c>
      <c r="EJ115" s="20" t="s">
        <v>529</v>
      </c>
      <c r="EK115" s="20" t="s">
        <v>359</v>
      </c>
      <c r="EL115" s="20" t="s">
        <v>529</v>
      </c>
      <c r="EM115" s="20" t="s">
        <v>359</v>
      </c>
      <c r="EN115" s="20" t="s">
        <v>529</v>
      </c>
      <c r="EO115" s="20" t="s">
        <v>359</v>
      </c>
      <c r="EP115" s="20" t="s">
        <v>359</v>
      </c>
      <c r="EQ115" s="20" t="s">
        <v>529</v>
      </c>
      <c r="ES115" s="20" t="s">
        <v>359</v>
      </c>
      <c r="ET115" s="20" t="s">
        <v>529</v>
      </c>
      <c r="EU115" s="20" t="s">
        <v>359</v>
      </c>
      <c r="EW115" s="20" t="s">
        <v>529</v>
      </c>
      <c r="EX115" s="20" t="s">
        <v>359</v>
      </c>
      <c r="EY115" s="20" t="s">
        <v>529</v>
      </c>
      <c r="FA115" s="20" t="s">
        <v>359</v>
      </c>
      <c r="FC115" s="20" t="s">
        <v>359</v>
      </c>
      <c r="FD115" s="20" t="s">
        <v>529</v>
      </c>
      <c r="FE115" s="20" t="s">
        <v>359</v>
      </c>
      <c r="FF115" s="20" t="s">
        <v>529</v>
      </c>
      <c r="FG115" s="20" t="s">
        <v>359</v>
      </c>
      <c r="FH115" s="20" t="s">
        <v>529</v>
      </c>
      <c r="FI115" s="20" t="s">
        <v>359</v>
      </c>
      <c r="FJ115" s="20" t="s">
        <v>529</v>
      </c>
      <c r="FK115" s="20" t="s">
        <v>359</v>
      </c>
      <c r="FM115" s="20" t="s">
        <v>529</v>
      </c>
      <c r="FN115" s="20" t="s">
        <v>359</v>
      </c>
      <c r="FO115" s="20" t="s">
        <v>529</v>
      </c>
      <c r="FP115" s="20" t="s">
        <v>359</v>
      </c>
      <c r="FQ115" s="20" t="s">
        <v>529</v>
      </c>
    </row>
    <row r="116" spans="1:174" s="20" customFormat="1" ht="15" customHeight="1" outlineLevel="1" x14ac:dyDescent="0.25">
      <c r="A116" s="57"/>
      <c r="B116" s="51" t="s">
        <v>40</v>
      </c>
      <c r="C116" s="20" t="s">
        <v>86</v>
      </c>
      <c r="D116" s="20" t="s">
        <v>86</v>
      </c>
      <c r="E116" s="20" t="s">
        <v>86</v>
      </c>
      <c r="F116" s="20" t="s">
        <v>86</v>
      </c>
      <c r="H116" s="20" t="s">
        <v>86</v>
      </c>
      <c r="I116" s="20" t="s">
        <v>86</v>
      </c>
      <c r="J116" s="20" t="s">
        <v>86</v>
      </c>
      <c r="K116" s="20" t="s">
        <v>86</v>
      </c>
      <c r="L116" s="20" t="s">
        <v>86</v>
      </c>
      <c r="M116" s="20" t="s">
        <v>86</v>
      </c>
      <c r="O116" s="20" t="s">
        <v>86</v>
      </c>
      <c r="P116" s="20" t="s">
        <v>86</v>
      </c>
      <c r="Q116" s="20" t="s">
        <v>86</v>
      </c>
      <c r="R116" s="20" t="s">
        <v>86</v>
      </c>
      <c r="S116" s="20" t="s">
        <v>86</v>
      </c>
      <c r="T116" s="20" t="s">
        <v>86</v>
      </c>
      <c r="U116" s="20" t="s">
        <v>86</v>
      </c>
      <c r="V116" s="20" t="s">
        <v>86</v>
      </c>
      <c r="W116" s="20" t="s">
        <v>86</v>
      </c>
      <c r="X116" s="20" t="s">
        <v>86</v>
      </c>
      <c r="Y116" s="20" t="s">
        <v>86</v>
      </c>
      <c r="Z116" s="20" t="s">
        <v>86</v>
      </c>
      <c r="AA116" s="20" t="s">
        <v>86</v>
      </c>
      <c r="AB116" s="20" t="s">
        <v>86</v>
      </c>
      <c r="AC116" s="20" t="s">
        <v>86</v>
      </c>
      <c r="AD116" s="20" t="s">
        <v>86</v>
      </c>
      <c r="AE116" s="20" t="s">
        <v>86</v>
      </c>
      <c r="AF116" s="20" t="s">
        <v>86</v>
      </c>
      <c r="AG116" s="20" t="s">
        <v>86</v>
      </c>
      <c r="AH116" s="20" t="s">
        <v>86</v>
      </c>
      <c r="AI116" s="20" t="s">
        <v>86</v>
      </c>
      <c r="AJ116" s="20" t="s">
        <v>86</v>
      </c>
      <c r="AK116" s="20" t="s">
        <v>86</v>
      </c>
      <c r="AL116" s="20" t="s">
        <v>86</v>
      </c>
      <c r="AM116" s="20" t="s">
        <v>86</v>
      </c>
      <c r="AN116" s="20" t="s">
        <v>86</v>
      </c>
      <c r="AO116" s="20" t="s">
        <v>86</v>
      </c>
      <c r="AP116" s="20" t="s">
        <v>86</v>
      </c>
      <c r="AQ116" s="20" t="s">
        <v>86</v>
      </c>
      <c r="AR116" s="20" t="s">
        <v>86</v>
      </c>
      <c r="AS116" s="20" t="s">
        <v>86</v>
      </c>
      <c r="AT116" s="20" t="s">
        <v>86</v>
      </c>
      <c r="AU116" s="20" t="s">
        <v>86</v>
      </c>
      <c r="AV116" s="20" t="s">
        <v>86</v>
      </c>
      <c r="AW116" s="20" t="s">
        <v>86</v>
      </c>
      <c r="AX116" s="20" t="s">
        <v>86</v>
      </c>
      <c r="AZ116" s="20" t="s">
        <v>86</v>
      </c>
      <c r="BA116" s="20" t="s">
        <v>86</v>
      </c>
      <c r="BB116" s="20" t="s">
        <v>86</v>
      </c>
      <c r="BC116" s="20" t="s">
        <v>86</v>
      </c>
      <c r="BD116" s="20" t="s">
        <v>86</v>
      </c>
      <c r="BE116" s="20" t="s">
        <v>86</v>
      </c>
      <c r="BF116" s="20" t="s">
        <v>86</v>
      </c>
      <c r="BG116" s="20" t="s">
        <v>86</v>
      </c>
      <c r="BH116" s="20" t="s">
        <v>86</v>
      </c>
      <c r="BI116" s="20" t="s">
        <v>86</v>
      </c>
      <c r="BJ116" s="20" t="s">
        <v>86</v>
      </c>
      <c r="BK116" s="20" t="s">
        <v>86</v>
      </c>
      <c r="BL116" s="20" t="s">
        <v>86</v>
      </c>
      <c r="BM116" s="20" t="s">
        <v>86</v>
      </c>
      <c r="BN116" s="20" t="s">
        <v>86</v>
      </c>
      <c r="BO116" s="20" t="s">
        <v>86</v>
      </c>
      <c r="BP116" s="20" t="s">
        <v>86</v>
      </c>
      <c r="BQ116" s="20" t="s">
        <v>86</v>
      </c>
      <c r="BR116" s="20" t="s">
        <v>86</v>
      </c>
      <c r="BS116" s="20" t="s">
        <v>86</v>
      </c>
      <c r="BT116" s="20" t="s">
        <v>86</v>
      </c>
      <c r="BU116" s="20" t="s">
        <v>86</v>
      </c>
      <c r="BV116" s="20" t="s">
        <v>86</v>
      </c>
      <c r="BX116" s="20" t="s">
        <v>86</v>
      </c>
      <c r="BY116" s="20" t="s">
        <v>86</v>
      </c>
      <c r="BZ116" s="20" t="s">
        <v>86</v>
      </c>
      <c r="CA116" s="20" t="s">
        <v>86</v>
      </c>
      <c r="CB116" s="20" t="s">
        <v>86</v>
      </c>
      <c r="CC116" s="20" t="s">
        <v>86</v>
      </c>
      <c r="CE116" s="20" t="s">
        <v>86</v>
      </c>
      <c r="CH116" s="20" t="s">
        <v>86</v>
      </c>
      <c r="CI116" s="20" t="s">
        <v>86</v>
      </c>
      <c r="CJ116" s="20" t="s">
        <v>86</v>
      </c>
      <c r="CK116" s="20" t="s">
        <v>86</v>
      </c>
      <c r="CL116" s="20" t="s">
        <v>86</v>
      </c>
      <c r="CM116" s="20" t="s">
        <v>86</v>
      </c>
      <c r="CN116" s="20" t="s">
        <v>86</v>
      </c>
      <c r="CO116" s="20" t="s">
        <v>86</v>
      </c>
      <c r="CP116" s="20" t="s">
        <v>86</v>
      </c>
      <c r="CQ116" s="20" t="s">
        <v>86</v>
      </c>
      <c r="CR116" s="20" t="s">
        <v>86</v>
      </c>
      <c r="CS116" s="20" t="s">
        <v>86</v>
      </c>
      <c r="CT116" s="20" t="s">
        <v>86</v>
      </c>
      <c r="CU116" s="20" t="s">
        <v>86</v>
      </c>
      <c r="CV116" s="20" t="s">
        <v>86</v>
      </c>
      <c r="CW116" s="20" t="s">
        <v>86</v>
      </c>
      <c r="CY116" s="20" t="s">
        <v>86</v>
      </c>
      <c r="CZ116" s="20" t="s">
        <v>86</v>
      </c>
      <c r="DA116" s="20" t="s">
        <v>86</v>
      </c>
      <c r="DB116" s="20" t="s">
        <v>86</v>
      </c>
      <c r="DD116" s="20" t="s">
        <v>86</v>
      </c>
      <c r="DE116" s="20" t="s">
        <v>86</v>
      </c>
      <c r="DF116" s="20" t="s">
        <v>86</v>
      </c>
      <c r="DG116" s="20" t="s">
        <v>86</v>
      </c>
      <c r="DH116" s="20" t="s">
        <v>86</v>
      </c>
      <c r="DI116" s="20" t="s">
        <v>86</v>
      </c>
      <c r="DJ116" s="20" t="s">
        <v>86</v>
      </c>
      <c r="DK116" s="20" t="s">
        <v>86</v>
      </c>
      <c r="DL116" s="20" t="s">
        <v>86</v>
      </c>
      <c r="DN116" s="20" t="s">
        <v>86</v>
      </c>
      <c r="DO116" s="20" t="s">
        <v>86</v>
      </c>
      <c r="DP116" s="20" t="s">
        <v>86</v>
      </c>
      <c r="DQ116" s="20" t="s">
        <v>86</v>
      </c>
      <c r="DR116" s="20" t="s">
        <v>86</v>
      </c>
      <c r="DS116" s="20" t="s">
        <v>86</v>
      </c>
      <c r="DT116" s="20" t="s">
        <v>86</v>
      </c>
      <c r="DU116" s="20" t="s">
        <v>86</v>
      </c>
      <c r="DV116" s="20" t="s">
        <v>86</v>
      </c>
      <c r="DW116" s="20" t="s">
        <v>86</v>
      </c>
      <c r="DX116" s="20" t="s">
        <v>86</v>
      </c>
      <c r="DY116" s="20" t="s">
        <v>86</v>
      </c>
      <c r="EA116" s="20" t="s">
        <v>86</v>
      </c>
      <c r="EB116" s="20" t="s">
        <v>86</v>
      </c>
      <c r="EC116" s="20" t="s">
        <v>86</v>
      </c>
      <c r="ED116" s="20" t="s">
        <v>86</v>
      </c>
      <c r="EE116" s="20" t="s">
        <v>86</v>
      </c>
      <c r="EF116" s="20" t="s">
        <v>86</v>
      </c>
      <c r="EG116" s="20" t="s">
        <v>86</v>
      </c>
      <c r="EH116" s="20" t="s">
        <v>86</v>
      </c>
      <c r="EI116" s="20" t="s">
        <v>86</v>
      </c>
      <c r="EJ116" s="20" t="s">
        <v>86</v>
      </c>
      <c r="EK116" s="20" t="s">
        <v>86</v>
      </c>
      <c r="EL116" s="20" t="s">
        <v>86</v>
      </c>
      <c r="EM116" s="20" t="s">
        <v>86</v>
      </c>
      <c r="EN116" s="20" t="s">
        <v>86</v>
      </c>
      <c r="EO116" s="20" t="s">
        <v>86</v>
      </c>
      <c r="EP116" s="20" t="s">
        <v>86</v>
      </c>
      <c r="EQ116" s="20" t="s">
        <v>86</v>
      </c>
      <c r="ES116" s="20" t="s">
        <v>86</v>
      </c>
      <c r="ET116" s="20" t="s">
        <v>86</v>
      </c>
      <c r="EU116" s="20" t="s">
        <v>86</v>
      </c>
      <c r="EW116" s="20" t="s">
        <v>86</v>
      </c>
      <c r="EX116" s="20" t="s">
        <v>86</v>
      </c>
      <c r="EY116" s="20" t="s">
        <v>86</v>
      </c>
      <c r="FA116" s="20" t="s">
        <v>86</v>
      </c>
      <c r="FC116" s="20" t="s">
        <v>86</v>
      </c>
      <c r="FD116" s="20" t="s">
        <v>86</v>
      </c>
      <c r="FE116" s="20" t="s">
        <v>86</v>
      </c>
      <c r="FF116" s="20" t="s">
        <v>86</v>
      </c>
      <c r="FG116" s="20" t="s">
        <v>86</v>
      </c>
      <c r="FH116" s="20" t="s">
        <v>86</v>
      </c>
      <c r="FI116" s="20" t="s">
        <v>86</v>
      </c>
      <c r="FJ116" s="20" t="s">
        <v>86</v>
      </c>
      <c r="FK116" s="20" t="s">
        <v>86</v>
      </c>
      <c r="FM116" s="20" t="s">
        <v>86</v>
      </c>
      <c r="FN116" s="20" t="s">
        <v>86</v>
      </c>
      <c r="FO116" s="20" t="s">
        <v>86</v>
      </c>
      <c r="FP116" s="20" t="s">
        <v>86</v>
      </c>
      <c r="FQ116" s="20" t="s">
        <v>86</v>
      </c>
    </row>
    <row r="117" spans="1:174" ht="15.75" customHeight="1" x14ac:dyDescent="0.25">
      <c r="A117" s="270"/>
      <c r="B117" s="27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</row>
    <row r="118" spans="1:174" s="20" customFormat="1" ht="15" customHeight="1" outlineLevel="1" x14ac:dyDescent="0.25">
      <c r="A118" s="57"/>
      <c r="B118" s="61" t="s">
        <v>511</v>
      </c>
      <c r="C118" s="20" t="s">
        <v>515</v>
      </c>
      <c r="D118" s="20" t="s">
        <v>515</v>
      </c>
      <c r="E118" s="20" t="s">
        <v>515</v>
      </c>
      <c r="F118" s="20" t="s">
        <v>515</v>
      </c>
      <c r="H118" s="20" t="s">
        <v>515</v>
      </c>
      <c r="I118" s="20" t="s">
        <v>515</v>
      </c>
      <c r="J118" s="20" t="s">
        <v>515</v>
      </c>
      <c r="K118" s="20" t="s">
        <v>515</v>
      </c>
      <c r="L118" s="20" t="s">
        <v>515</v>
      </c>
      <c r="M118" s="20" t="s">
        <v>515</v>
      </c>
      <c r="O118" s="20" t="s">
        <v>515</v>
      </c>
      <c r="P118" s="20" t="s">
        <v>515</v>
      </c>
      <c r="Q118" s="20" t="s">
        <v>515</v>
      </c>
      <c r="R118" s="20" t="s">
        <v>515</v>
      </c>
      <c r="S118" s="20" t="s">
        <v>515</v>
      </c>
      <c r="U118" s="20" t="s">
        <v>515</v>
      </c>
      <c r="V118" s="20" t="s">
        <v>515</v>
      </c>
      <c r="W118" s="157" t="s">
        <v>515</v>
      </c>
      <c r="X118" s="157" t="s">
        <v>515</v>
      </c>
      <c r="Y118" s="20" t="s">
        <v>515</v>
      </c>
      <c r="Z118" s="20" t="s">
        <v>515</v>
      </c>
      <c r="AA118" s="20" t="s">
        <v>515</v>
      </c>
      <c r="AB118" s="20" t="s">
        <v>515</v>
      </c>
      <c r="AC118" s="20" t="s">
        <v>515</v>
      </c>
      <c r="AD118" s="20" t="s">
        <v>515</v>
      </c>
      <c r="AE118" s="20" t="s">
        <v>1428</v>
      </c>
      <c r="AF118" s="20" t="s">
        <v>1428</v>
      </c>
      <c r="AG118" s="20" t="s">
        <v>515</v>
      </c>
      <c r="AH118" s="20" t="s">
        <v>515</v>
      </c>
      <c r="AI118" s="20" t="s">
        <v>515</v>
      </c>
      <c r="AJ118" s="20" t="s">
        <v>515</v>
      </c>
      <c r="AK118" s="20" t="s">
        <v>515</v>
      </c>
      <c r="AL118" s="20" t="s">
        <v>515</v>
      </c>
      <c r="AM118" s="20" t="s">
        <v>515</v>
      </c>
      <c r="AN118" s="20" t="s">
        <v>515</v>
      </c>
      <c r="AZ118" s="20" t="s">
        <v>515</v>
      </c>
      <c r="BA118" s="20" t="s">
        <v>515</v>
      </c>
      <c r="BB118" s="20" t="s">
        <v>515</v>
      </c>
      <c r="BC118" s="20" t="s">
        <v>515</v>
      </c>
      <c r="BD118" s="20" t="s">
        <v>515</v>
      </c>
      <c r="BE118" s="20" t="s">
        <v>515</v>
      </c>
      <c r="BF118" s="20" t="s">
        <v>515</v>
      </c>
      <c r="BG118" s="20" t="s">
        <v>515</v>
      </c>
      <c r="BH118" s="20" t="s">
        <v>515</v>
      </c>
      <c r="BI118" s="20" t="s">
        <v>515</v>
      </c>
      <c r="BJ118" s="20" t="s">
        <v>515</v>
      </c>
      <c r="BK118" s="20" t="s">
        <v>515</v>
      </c>
      <c r="BL118" s="20" t="s">
        <v>515</v>
      </c>
      <c r="BM118" s="20" t="s">
        <v>515</v>
      </c>
      <c r="BN118" s="20" t="s">
        <v>515</v>
      </c>
      <c r="BO118" s="20" t="s">
        <v>515</v>
      </c>
      <c r="BP118" s="20" t="s">
        <v>515</v>
      </c>
      <c r="BQ118" s="20" t="s">
        <v>515</v>
      </c>
      <c r="BR118" s="20" t="s">
        <v>515</v>
      </c>
      <c r="BS118" s="20" t="s">
        <v>515</v>
      </c>
      <c r="BT118" s="20" t="s">
        <v>515</v>
      </c>
      <c r="BU118" s="20" t="s">
        <v>515</v>
      </c>
      <c r="BV118" s="20" t="s">
        <v>1428</v>
      </c>
      <c r="BX118" s="20" t="s">
        <v>515</v>
      </c>
      <c r="BY118" s="20" t="s">
        <v>515</v>
      </c>
      <c r="CA118" s="20" t="s">
        <v>515</v>
      </c>
      <c r="CB118" s="20" t="s">
        <v>515</v>
      </c>
      <c r="CC118" s="20" t="s">
        <v>515</v>
      </c>
      <c r="CD118" s="20" t="s">
        <v>515</v>
      </c>
      <c r="CE118" s="20" t="s">
        <v>515</v>
      </c>
      <c r="CF118" s="20" t="s">
        <v>515</v>
      </c>
      <c r="CH118" s="20" t="s">
        <v>515</v>
      </c>
      <c r="CI118" s="20" t="s">
        <v>515</v>
      </c>
      <c r="CJ118" s="20" t="s">
        <v>515</v>
      </c>
      <c r="CK118" s="20" t="s">
        <v>515</v>
      </c>
      <c r="CL118" s="20" t="s">
        <v>515</v>
      </c>
      <c r="CM118" s="20" t="s">
        <v>515</v>
      </c>
      <c r="CN118" s="20" t="s">
        <v>515</v>
      </c>
      <c r="CO118" s="20" t="s">
        <v>515</v>
      </c>
      <c r="CP118" s="20" t="s">
        <v>515</v>
      </c>
      <c r="CQ118" s="20" t="s">
        <v>515</v>
      </c>
      <c r="CR118" s="20" t="s">
        <v>515</v>
      </c>
      <c r="CS118" s="20" t="s">
        <v>515</v>
      </c>
      <c r="CT118" s="20" t="s">
        <v>515</v>
      </c>
      <c r="CU118" s="20" t="s">
        <v>515</v>
      </c>
      <c r="CV118" s="20" t="s">
        <v>515</v>
      </c>
      <c r="CW118" s="20" t="s">
        <v>515</v>
      </c>
      <c r="DD118" s="20" t="s">
        <v>515</v>
      </c>
      <c r="DE118" s="20" t="s">
        <v>515</v>
      </c>
      <c r="DF118" s="20" t="s">
        <v>515</v>
      </c>
      <c r="DG118" s="20" t="s">
        <v>515</v>
      </c>
      <c r="DH118" s="20" t="s">
        <v>515</v>
      </c>
      <c r="DI118" s="20" t="s">
        <v>515</v>
      </c>
      <c r="DJ118" s="20" t="s">
        <v>515</v>
      </c>
      <c r="DK118" s="20" t="s">
        <v>515</v>
      </c>
      <c r="DL118" s="20" t="s">
        <v>515</v>
      </c>
      <c r="EA118" s="157" t="s">
        <v>515</v>
      </c>
      <c r="EB118" s="157" t="s">
        <v>515</v>
      </c>
      <c r="EC118" s="157" t="s">
        <v>515</v>
      </c>
      <c r="ED118" s="157" t="s">
        <v>515</v>
      </c>
      <c r="EE118" s="157" t="s">
        <v>515</v>
      </c>
      <c r="EF118" s="157" t="s">
        <v>515</v>
      </c>
      <c r="EG118" s="157" t="s">
        <v>515</v>
      </c>
      <c r="EH118" s="157" t="s">
        <v>515</v>
      </c>
      <c r="EI118" s="157" t="s">
        <v>515</v>
      </c>
      <c r="EJ118" s="157" t="s">
        <v>515</v>
      </c>
      <c r="EK118" s="157" t="s">
        <v>515</v>
      </c>
      <c r="EL118" s="157" t="s">
        <v>515</v>
      </c>
      <c r="EM118" s="157" t="s">
        <v>515</v>
      </c>
      <c r="EN118" s="157" t="s">
        <v>515</v>
      </c>
      <c r="EO118" s="157" t="s">
        <v>515</v>
      </c>
      <c r="EP118" s="157" t="s">
        <v>515</v>
      </c>
      <c r="EQ118" s="157" t="s">
        <v>515</v>
      </c>
      <c r="ES118" s="20" t="s">
        <v>515</v>
      </c>
      <c r="ET118" s="20" t="s">
        <v>515</v>
      </c>
      <c r="EU118" s="20" t="s">
        <v>515</v>
      </c>
      <c r="EW118" s="20" t="s">
        <v>515</v>
      </c>
      <c r="EY118" s="20" t="s">
        <v>515</v>
      </c>
      <c r="FA118" s="20" t="s">
        <v>515</v>
      </c>
      <c r="FM118" s="20" t="s">
        <v>515</v>
      </c>
      <c r="FN118" s="20" t="s">
        <v>515</v>
      </c>
      <c r="FO118" s="20" t="s">
        <v>515</v>
      </c>
      <c r="FP118" s="20" t="s">
        <v>515</v>
      </c>
      <c r="FQ118" s="20" t="s">
        <v>515</v>
      </c>
    </row>
    <row r="119" spans="1:174" s="20" customFormat="1" ht="15" customHeight="1" outlineLevel="1" x14ac:dyDescent="0.25">
      <c r="A119" s="57"/>
      <c r="B119" s="51" t="s">
        <v>512</v>
      </c>
      <c r="C119" s="20" t="s">
        <v>1429</v>
      </c>
      <c r="D119" s="20" t="s">
        <v>1429</v>
      </c>
      <c r="E119" s="20" t="s">
        <v>1429</v>
      </c>
      <c r="F119" s="20" t="s">
        <v>1429</v>
      </c>
      <c r="H119" s="20" t="s">
        <v>1429</v>
      </c>
      <c r="I119" s="20" t="s">
        <v>1429</v>
      </c>
      <c r="J119" s="20" t="s">
        <v>1429</v>
      </c>
      <c r="K119" s="20" t="s">
        <v>1429</v>
      </c>
      <c r="L119" s="20" t="s">
        <v>1429</v>
      </c>
      <c r="M119" s="20" t="s">
        <v>1429</v>
      </c>
      <c r="O119" s="20" t="s">
        <v>1463</v>
      </c>
      <c r="P119" s="20" t="s">
        <v>1463</v>
      </c>
      <c r="Q119" s="20" t="s">
        <v>1463</v>
      </c>
      <c r="R119" s="20" t="s">
        <v>1463</v>
      </c>
      <c r="S119" s="20" t="s">
        <v>1466</v>
      </c>
      <c r="U119" s="20" t="s">
        <v>1466</v>
      </c>
      <c r="V119" s="20" t="s">
        <v>1466</v>
      </c>
      <c r="W119" s="157" t="s">
        <v>1467</v>
      </c>
      <c r="X119" s="157" t="s">
        <v>1467</v>
      </c>
      <c r="Y119" s="20" t="s">
        <v>1463</v>
      </c>
      <c r="Z119" s="20" t="s">
        <v>1463</v>
      </c>
      <c r="AA119" s="20" t="s">
        <v>1463</v>
      </c>
      <c r="AB119" s="20" t="s">
        <v>1463</v>
      </c>
      <c r="AC119" s="20" t="s">
        <v>1463</v>
      </c>
      <c r="AD119" s="20" t="s">
        <v>1466</v>
      </c>
      <c r="AE119" s="20" t="s">
        <v>1429</v>
      </c>
      <c r="AF119" s="20" t="s">
        <v>1429</v>
      </c>
      <c r="AG119" s="20" t="s">
        <v>1466</v>
      </c>
      <c r="AH119" s="20" t="s">
        <v>1466</v>
      </c>
      <c r="AI119" s="20" t="s">
        <v>1466</v>
      </c>
      <c r="AJ119" s="20" t="s">
        <v>1466</v>
      </c>
      <c r="AK119" s="20" t="s">
        <v>1466</v>
      </c>
      <c r="AL119" s="20" t="s">
        <v>1467</v>
      </c>
      <c r="AM119" s="20" t="s">
        <v>1467</v>
      </c>
      <c r="AN119" s="20" t="s">
        <v>1467</v>
      </c>
      <c r="AZ119" s="20" t="s">
        <v>1429</v>
      </c>
      <c r="BA119" s="20" t="s">
        <v>1429</v>
      </c>
      <c r="BB119" s="20" t="s">
        <v>1429</v>
      </c>
      <c r="BC119" s="20" t="s">
        <v>1429</v>
      </c>
      <c r="BD119" s="20" t="s">
        <v>1429</v>
      </c>
      <c r="BE119" s="20" t="s">
        <v>1437</v>
      </c>
      <c r="BF119" s="20" t="s">
        <v>1437</v>
      </c>
      <c r="BG119" s="20" t="s">
        <v>1437</v>
      </c>
      <c r="BH119" s="20" t="s">
        <v>1437</v>
      </c>
      <c r="BI119" s="20" t="s">
        <v>1437</v>
      </c>
      <c r="BJ119" s="20" t="s">
        <v>1437</v>
      </c>
      <c r="BK119" s="20" t="s">
        <v>1458</v>
      </c>
      <c r="BL119" s="20" t="s">
        <v>1458</v>
      </c>
      <c r="BM119" s="20" t="s">
        <v>1459</v>
      </c>
      <c r="BN119" s="20" t="s">
        <v>1459</v>
      </c>
      <c r="BO119" s="20" t="s">
        <v>1438</v>
      </c>
      <c r="BP119" s="20" t="s">
        <v>1438</v>
      </c>
      <c r="BQ119" s="20" t="s">
        <v>1458</v>
      </c>
      <c r="BR119" s="20" t="s">
        <v>1438</v>
      </c>
      <c r="BS119" s="20" t="s">
        <v>1458</v>
      </c>
      <c r="BT119" s="20" t="s">
        <v>1438</v>
      </c>
      <c r="BU119" s="20" t="s">
        <v>1438</v>
      </c>
      <c r="BV119" s="20" t="s">
        <v>1429</v>
      </c>
      <c r="BX119" s="20" t="s">
        <v>1459</v>
      </c>
      <c r="BY119" s="20" t="s">
        <v>1459</v>
      </c>
      <c r="CA119" s="20" t="s">
        <v>1438</v>
      </c>
      <c r="CB119" s="20" t="s">
        <v>1459</v>
      </c>
      <c r="CC119" s="20" t="s">
        <v>1459</v>
      </c>
      <c r="CD119" s="20" t="s">
        <v>1438</v>
      </c>
      <c r="CE119" s="20" t="s">
        <v>1438</v>
      </c>
      <c r="CF119" s="20" t="s">
        <v>1438</v>
      </c>
      <c r="CH119" s="20" t="s">
        <v>1474</v>
      </c>
      <c r="CI119" s="20" t="s">
        <v>1474</v>
      </c>
      <c r="CJ119" s="20" t="s">
        <v>1474</v>
      </c>
      <c r="CK119" s="20" t="s">
        <v>1474</v>
      </c>
      <c r="CL119" s="20" t="s">
        <v>1475</v>
      </c>
      <c r="CM119" s="20" t="s">
        <v>1475</v>
      </c>
      <c r="CN119" s="20" t="s">
        <v>1475</v>
      </c>
      <c r="CO119" s="20" t="s">
        <v>1475</v>
      </c>
      <c r="CP119" s="20" t="s">
        <v>1476</v>
      </c>
      <c r="CQ119" s="20" t="s">
        <v>1476</v>
      </c>
      <c r="CR119" s="20" t="s">
        <v>1476</v>
      </c>
      <c r="CS119" s="20" t="s">
        <v>1476</v>
      </c>
      <c r="CT119" s="20" t="s">
        <v>1471</v>
      </c>
      <c r="CU119" s="20" t="s">
        <v>1471</v>
      </c>
      <c r="CV119" s="20" t="s">
        <v>1471</v>
      </c>
      <c r="CW119" s="20" t="s">
        <v>1471</v>
      </c>
      <c r="DD119" s="20" t="s">
        <v>1474</v>
      </c>
      <c r="DE119" s="20" t="s">
        <v>1474</v>
      </c>
      <c r="DF119" s="20" t="s">
        <v>1474</v>
      </c>
      <c r="DG119" s="20" t="s">
        <v>1474</v>
      </c>
      <c r="DH119" s="20" t="s">
        <v>1475</v>
      </c>
      <c r="DI119" s="20" t="s">
        <v>1475</v>
      </c>
      <c r="DJ119" s="20" t="s">
        <v>1475</v>
      </c>
      <c r="DK119" s="20" t="s">
        <v>1475</v>
      </c>
      <c r="DL119" s="20" t="s">
        <v>1475</v>
      </c>
      <c r="EA119" s="157" t="s">
        <v>1471</v>
      </c>
      <c r="EB119" s="157" t="s">
        <v>1471</v>
      </c>
      <c r="EC119" s="157" t="s">
        <v>1471</v>
      </c>
      <c r="ED119" s="157" t="s">
        <v>1471</v>
      </c>
      <c r="EE119" s="157" t="s">
        <v>1471</v>
      </c>
      <c r="EF119" s="157" t="s">
        <v>1472</v>
      </c>
      <c r="EG119" s="157" t="s">
        <v>1472</v>
      </c>
      <c r="EH119" s="157" t="s">
        <v>1472</v>
      </c>
      <c r="EI119" s="157" t="s">
        <v>1472</v>
      </c>
      <c r="EJ119" s="157" t="s">
        <v>1472</v>
      </c>
      <c r="EK119" s="157" t="s">
        <v>1472</v>
      </c>
      <c r="EL119" s="157" t="s">
        <v>1473</v>
      </c>
      <c r="EM119" s="157" t="s">
        <v>1473</v>
      </c>
      <c r="EN119" s="157" t="s">
        <v>1473</v>
      </c>
      <c r="EO119" s="157" t="s">
        <v>1473</v>
      </c>
      <c r="EP119" s="157" t="s">
        <v>1473</v>
      </c>
      <c r="EQ119" s="157" t="s">
        <v>1473</v>
      </c>
      <c r="ES119" s="20" t="s">
        <v>1479</v>
      </c>
      <c r="ET119" s="20" t="s">
        <v>1479</v>
      </c>
      <c r="EU119" s="20" t="s">
        <v>1479</v>
      </c>
      <c r="EW119" s="20" t="s">
        <v>1479</v>
      </c>
      <c r="EY119" s="20" t="s">
        <v>1479</v>
      </c>
      <c r="FA119" s="20" t="s">
        <v>1480</v>
      </c>
      <c r="FM119" s="20" t="s">
        <v>1481</v>
      </c>
      <c r="FN119" s="20" t="s">
        <v>1481</v>
      </c>
      <c r="FO119" s="20" t="s">
        <v>1481</v>
      </c>
      <c r="FP119" s="20" t="s">
        <v>1481</v>
      </c>
      <c r="FQ119" s="20" t="s">
        <v>1481</v>
      </c>
    </row>
    <row r="120" spans="1:174" s="20" customFormat="1" ht="15" customHeight="1" outlineLevel="1" x14ac:dyDescent="0.25">
      <c r="A120" s="57"/>
      <c r="B120" s="51" t="s">
        <v>513</v>
      </c>
      <c r="C120" s="20" t="s">
        <v>529</v>
      </c>
      <c r="D120" s="20" t="s">
        <v>1430</v>
      </c>
      <c r="E120" s="20" t="s">
        <v>529</v>
      </c>
      <c r="F120" s="20" t="s">
        <v>1430</v>
      </c>
      <c r="H120" s="20" t="s">
        <v>529</v>
      </c>
      <c r="I120" s="20" t="s">
        <v>1430</v>
      </c>
      <c r="J120" s="20" t="s">
        <v>529</v>
      </c>
      <c r="K120" s="20" t="s">
        <v>1430</v>
      </c>
      <c r="L120" s="20" t="s">
        <v>529</v>
      </c>
      <c r="M120" s="20" t="s">
        <v>1430</v>
      </c>
      <c r="O120" s="20" t="s">
        <v>1470</v>
      </c>
      <c r="P120" s="20" t="s">
        <v>1470</v>
      </c>
      <c r="Q120" s="20" t="s">
        <v>1470</v>
      </c>
      <c r="R120" s="20" t="s">
        <v>1470</v>
      </c>
      <c r="S120" s="20" t="s">
        <v>529</v>
      </c>
      <c r="U120" s="20" t="s">
        <v>1457</v>
      </c>
      <c r="V120" s="20" t="s">
        <v>529</v>
      </c>
      <c r="W120" s="157" t="s">
        <v>1430</v>
      </c>
      <c r="X120" s="157" t="s">
        <v>1430</v>
      </c>
      <c r="Y120" s="20" t="s">
        <v>529</v>
      </c>
      <c r="Z120" s="20" t="s">
        <v>1457</v>
      </c>
      <c r="AA120" s="20" t="s">
        <v>529</v>
      </c>
      <c r="AB120" s="20" t="s">
        <v>1457</v>
      </c>
      <c r="AC120" s="20" t="s">
        <v>529</v>
      </c>
      <c r="AD120" s="20" t="s">
        <v>1430</v>
      </c>
      <c r="AE120" s="20" t="s">
        <v>529</v>
      </c>
      <c r="AF120" s="20" t="s">
        <v>529</v>
      </c>
      <c r="AG120" s="20" t="s">
        <v>1457</v>
      </c>
      <c r="AH120" s="20" t="s">
        <v>1430</v>
      </c>
      <c r="AI120" s="20" t="s">
        <v>1457</v>
      </c>
      <c r="AJ120" s="20" t="s">
        <v>1430</v>
      </c>
      <c r="AK120" s="20" t="s">
        <v>1457</v>
      </c>
      <c r="AL120" s="20" t="s">
        <v>1430</v>
      </c>
      <c r="AM120" s="20" t="s">
        <v>1457</v>
      </c>
      <c r="AN120" s="20" t="s">
        <v>1430</v>
      </c>
      <c r="AZ120" s="20" t="s">
        <v>1430</v>
      </c>
      <c r="BA120" s="20" t="s">
        <v>529</v>
      </c>
      <c r="BB120" s="20" t="s">
        <v>1430</v>
      </c>
      <c r="BC120" s="20" t="s">
        <v>529</v>
      </c>
      <c r="BD120" s="20" t="s">
        <v>1430</v>
      </c>
      <c r="BE120" s="20" t="s">
        <v>529</v>
      </c>
      <c r="BF120" s="20" t="s">
        <v>1430</v>
      </c>
      <c r="BG120" s="20" t="s">
        <v>529</v>
      </c>
      <c r="BH120" s="20" t="s">
        <v>1430</v>
      </c>
      <c r="BI120" s="20" t="s">
        <v>529</v>
      </c>
      <c r="BJ120" s="20" t="s">
        <v>1430</v>
      </c>
      <c r="BK120" s="20" t="s">
        <v>529</v>
      </c>
      <c r="BL120" s="20" t="s">
        <v>529</v>
      </c>
      <c r="BM120" s="20" t="s">
        <v>1430</v>
      </c>
      <c r="BN120" s="20" t="s">
        <v>1457</v>
      </c>
      <c r="BO120" s="20" t="s">
        <v>1457</v>
      </c>
      <c r="BP120" s="20" t="s">
        <v>1430</v>
      </c>
      <c r="BQ120" s="20" t="s">
        <v>529</v>
      </c>
      <c r="BR120" s="20" t="s">
        <v>1457</v>
      </c>
      <c r="BS120" s="20" t="s">
        <v>529</v>
      </c>
      <c r="BT120" s="20" t="s">
        <v>1430</v>
      </c>
      <c r="BU120" s="20" t="s">
        <v>1430</v>
      </c>
      <c r="BV120" s="20" t="s">
        <v>1430</v>
      </c>
      <c r="BX120" s="20" t="s">
        <v>1430</v>
      </c>
      <c r="BY120" s="20" t="s">
        <v>1457</v>
      </c>
      <c r="CA120" s="20" t="s">
        <v>1430</v>
      </c>
      <c r="CB120" s="20" t="s">
        <v>1430</v>
      </c>
      <c r="CC120" s="20" t="s">
        <v>1457</v>
      </c>
      <c r="CD120" s="20" t="s">
        <v>1457</v>
      </c>
      <c r="CE120" s="20" t="s">
        <v>1430</v>
      </c>
      <c r="CF120" s="20" t="s">
        <v>1457</v>
      </c>
      <c r="CH120" s="20" t="s">
        <v>1457</v>
      </c>
      <c r="CI120" s="20" t="s">
        <v>529</v>
      </c>
      <c r="CJ120" s="20" t="s">
        <v>1430</v>
      </c>
      <c r="CK120" s="20" t="s">
        <v>1457</v>
      </c>
      <c r="CL120" s="20" t="s">
        <v>529</v>
      </c>
      <c r="CM120" s="20" t="s">
        <v>1430</v>
      </c>
      <c r="CN120" s="20" t="s">
        <v>1457</v>
      </c>
      <c r="CO120" s="20" t="s">
        <v>529</v>
      </c>
      <c r="CP120" s="20" t="s">
        <v>1430</v>
      </c>
      <c r="CQ120" s="20" t="s">
        <v>1457</v>
      </c>
      <c r="CR120" s="20" t="s">
        <v>529</v>
      </c>
      <c r="CS120" s="20" t="s">
        <v>1430</v>
      </c>
      <c r="CT120" s="20" t="s">
        <v>1457</v>
      </c>
      <c r="CU120" s="20" t="s">
        <v>529</v>
      </c>
      <c r="CV120" s="20" t="s">
        <v>1430</v>
      </c>
      <c r="CW120" s="20" t="s">
        <v>1457</v>
      </c>
      <c r="DD120" s="20" t="s">
        <v>1457</v>
      </c>
      <c r="DE120" s="20" t="s">
        <v>1430</v>
      </c>
      <c r="DF120" s="20" t="s">
        <v>1457</v>
      </c>
      <c r="DG120" s="20" t="s">
        <v>1430</v>
      </c>
      <c r="DH120" s="20" t="s">
        <v>1457</v>
      </c>
      <c r="DI120" s="20" t="s">
        <v>529</v>
      </c>
      <c r="DJ120" s="20" t="s">
        <v>1457</v>
      </c>
      <c r="DK120" s="20" t="s">
        <v>529</v>
      </c>
      <c r="DL120" s="20" t="s">
        <v>1457</v>
      </c>
      <c r="EA120" s="157" t="s">
        <v>1430</v>
      </c>
      <c r="EB120" s="157" t="s">
        <v>1457</v>
      </c>
      <c r="EC120" s="157" t="s">
        <v>529</v>
      </c>
      <c r="ED120" s="157" t="s">
        <v>1430</v>
      </c>
      <c r="EE120" s="157" t="s">
        <v>529</v>
      </c>
      <c r="EF120" s="157" t="s">
        <v>1457</v>
      </c>
      <c r="EG120" s="157" t="s">
        <v>1430</v>
      </c>
      <c r="EH120" s="157" t="s">
        <v>1457</v>
      </c>
      <c r="EI120" s="157" t="s">
        <v>1430</v>
      </c>
      <c r="EJ120" s="157" t="s">
        <v>1457</v>
      </c>
      <c r="EK120" s="157" t="s">
        <v>1430</v>
      </c>
      <c r="EL120" s="157" t="s">
        <v>529</v>
      </c>
      <c r="EM120" s="157" t="s">
        <v>1457</v>
      </c>
      <c r="EN120" s="157" t="s">
        <v>529</v>
      </c>
      <c r="EO120" s="157" t="s">
        <v>1457</v>
      </c>
      <c r="EP120" s="157" t="s">
        <v>529</v>
      </c>
      <c r="EQ120" s="157" t="s">
        <v>1457</v>
      </c>
      <c r="ES120" s="20" t="s">
        <v>1457</v>
      </c>
      <c r="ET120" s="20" t="s">
        <v>1457</v>
      </c>
      <c r="EU120" s="20" t="s">
        <v>1457</v>
      </c>
      <c r="EW120" s="20" t="s">
        <v>1457</v>
      </c>
      <c r="EY120" s="20" t="s">
        <v>1457</v>
      </c>
      <c r="FA120" s="20" t="s">
        <v>1430</v>
      </c>
      <c r="FM120" s="20" t="s">
        <v>529</v>
      </c>
      <c r="FN120" s="20" t="s">
        <v>1430</v>
      </c>
      <c r="FO120" s="20" t="s">
        <v>529</v>
      </c>
      <c r="FP120" s="20" t="s">
        <v>1430</v>
      </c>
      <c r="FQ120" s="20" t="s">
        <v>529</v>
      </c>
    </row>
    <row r="121" spans="1:174" s="20" customFormat="1" ht="15" customHeight="1" outlineLevel="1" x14ac:dyDescent="0.25">
      <c r="A121" s="57"/>
      <c r="B121" s="51" t="s">
        <v>40</v>
      </c>
      <c r="C121" s="20" t="s">
        <v>86</v>
      </c>
      <c r="D121" s="20" t="s">
        <v>86</v>
      </c>
      <c r="E121" s="20" t="s">
        <v>86</v>
      </c>
      <c r="F121" s="20" t="s">
        <v>86</v>
      </c>
      <c r="H121" s="20" t="s">
        <v>86</v>
      </c>
      <c r="I121" s="20" t="s">
        <v>86</v>
      </c>
      <c r="J121" s="20" t="s">
        <v>86</v>
      </c>
      <c r="K121" s="20" t="s">
        <v>86</v>
      </c>
      <c r="L121" s="20" t="s">
        <v>86</v>
      </c>
      <c r="M121" s="20" t="s">
        <v>86</v>
      </c>
      <c r="O121" s="20" t="s">
        <v>86</v>
      </c>
      <c r="P121" s="20" t="s">
        <v>86</v>
      </c>
      <c r="Q121" s="20" t="s">
        <v>86</v>
      </c>
      <c r="R121" s="20" t="s">
        <v>86</v>
      </c>
      <c r="S121" s="20" t="s">
        <v>86</v>
      </c>
      <c r="T121" s="20" t="s">
        <v>86</v>
      </c>
      <c r="U121" s="20" t="s">
        <v>86</v>
      </c>
      <c r="V121" s="20" t="s">
        <v>86</v>
      </c>
      <c r="W121" s="20" t="s">
        <v>86</v>
      </c>
      <c r="X121" s="20" t="s">
        <v>86</v>
      </c>
      <c r="Y121" s="20" t="s">
        <v>86</v>
      </c>
      <c r="Z121" s="20" t="s">
        <v>86</v>
      </c>
      <c r="AA121" s="20" t="s">
        <v>86</v>
      </c>
      <c r="AB121" s="20" t="s">
        <v>86</v>
      </c>
      <c r="AC121" s="20" t="s">
        <v>86</v>
      </c>
      <c r="AD121" s="20" t="s">
        <v>86</v>
      </c>
      <c r="AE121" s="20" t="s">
        <v>1432</v>
      </c>
      <c r="AF121" s="20" t="s">
        <v>1432</v>
      </c>
      <c r="AG121" s="20" t="s">
        <v>86</v>
      </c>
      <c r="AH121" s="20" t="s">
        <v>86</v>
      </c>
      <c r="AI121" s="20" t="s">
        <v>86</v>
      </c>
      <c r="AJ121" s="20" t="s">
        <v>86</v>
      </c>
      <c r="AK121" s="20" t="s">
        <v>86</v>
      </c>
      <c r="AL121" s="20" t="s">
        <v>86</v>
      </c>
      <c r="AM121" s="20" t="s">
        <v>86</v>
      </c>
      <c r="AN121" s="20" t="s">
        <v>86</v>
      </c>
      <c r="AO121" s="20" t="s">
        <v>86</v>
      </c>
      <c r="AP121" s="20" t="s">
        <v>86</v>
      </c>
      <c r="AQ121" s="20" t="s">
        <v>86</v>
      </c>
      <c r="AR121" s="20" t="s">
        <v>86</v>
      </c>
      <c r="AS121" s="20" t="s">
        <v>86</v>
      </c>
      <c r="AT121" s="20" t="s">
        <v>86</v>
      </c>
      <c r="AU121" s="20" t="s">
        <v>86</v>
      </c>
      <c r="AV121" s="20" t="s">
        <v>86</v>
      </c>
      <c r="AW121" s="20" t="s">
        <v>86</v>
      </c>
      <c r="AX121" s="20" t="s">
        <v>86</v>
      </c>
      <c r="AZ121" s="20" t="s">
        <v>86</v>
      </c>
      <c r="BA121" s="20" t="s">
        <v>86</v>
      </c>
      <c r="BB121" s="20" t="s">
        <v>86</v>
      </c>
      <c r="BC121" s="20" t="s">
        <v>86</v>
      </c>
      <c r="BD121" s="20" t="s">
        <v>1433</v>
      </c>
      <c r="BE121" s="20" t="s">
        <v>86</v>
      </c>
      <c r="BF121" s="20" t="s">
        <v>86</v>
      </c>
      <c r="BG121" s="20" t="s">
        <v>86</v>
      </c>
      <c r="BH121" s="20" t="s">
        <v>86</v>
      </c>
      <c r="BI121" s="20" t="s">
        <v>86</v>
      </c>
      <c r="BJ121" s="20" t="s">
        <v>86</v>
      </c>
      <c r="BK121" s="20" t="s">
        <v>86</v>
      </c>
      <c r="BL121" s="20" t="s">
        <v>86</v>
      </c>
      <c r="BM121" s="20" t="s">
        <v>86</v>
      </c>
      <c r="BN121" s="20" t="s">
        <v>86</v>
      </c>
      <c r="BO121" s="20" t="s">
        <v>86</v>
      </c>
      <c r="BP121" s="20" t="s">
        <v>86</v>
      </c>
      <c r="BQ121" s="20" t="s">
        <v>86</v>
      </c>
      <c r="BR121" s="20" t="s">
        <v>86</v>
      </c>
      <c r="BS121" s="20" t="s">
        <v>86</v>
      </c>
      <c r="BT121" s="20" t="s">
        <v>86</v>
      </c>
      <c r="BU121" s="20" t="s">
        <v>86</v>
      </c>
      <c r="BV121" s="20" t="s">
        <v>1431</v>
      </c>
      <c r="BX121" s="20" t="s">
        <v>86</v>
      </c>
      <c r="BY121" s="20" t="s">
        <v>86</v>
      </c>
      <c r="BZ121" s="20" t="s">
        <v>86</v>
      </c>
      <c r="CA121" s="20" t="s">
        <v>86</v>
      </c>
      <c r="CB121" s="20" t="s">
        <v>86</v>
      </c>
      <c r="CC121" s="20" t="s">
        <v>86</v>
      </c>
      <c r="CD121" s="20" t="s">
        <v>86</v>
      </c>
      <c r="CE121" s="20" t="s">
        <v>86</v>
      </c>
      <c r="CF121" s="20" t="s">
        <v>86</v>
      </c>
      <c r="CH121" s="20" t="s">
        <v>86</v>
      </c>
      <c r="CI121" s="20" t="s">
        <v>86</v>
      </c>
      <c r="CJ121" s="20" t="s">
        <v>86</v>
      </c>
      <c r="CK121" s="20" t="s">
        <v>86</v>
      </c>
      <c r="CL121" s="20" t="s">
        <v>86</v>
      </c>
      <c r="CM121" s="20" t="s">
        <v>86</v>
      </c>
      <c r="CN121" s="20" t="s">
        <v>86</v>
      </c>
      <c r="CO121" s="20" t="s">
        <v>86</v>
      </c>
      <c r="CP121" s="20" t="s">
        <v>86</v>
      </c>
      <c r="CQ121" s="20" t="s">
        <v>86</v>
      </c>
      <c r="CR121" s="20" t="s">
        <v>86</v>
      </c>
      <c r="CS121" s="20" t="s">
        <v>86</v>
      </c>
      <c r="CT121" s="20" t="s">
        <v>86</v>
      </c>
      <c r="CU121" s="20" t="s">
        <v>86</v>
      </c>
      <c r="CV121" s="20" t="s">
        <v>86</v>
      </c>
      <c r="CW121" s="20" t="s">
        <v>86</v>
      </c>
      <c r="CY121" s="20" t="s">
        <v>86</v>
      </c>
      <c r="CZ121" s="20" t="s">
        <v>86</v>
      </c>
      <c r="DA121" s="20" t="s">
        <v>86</v>
      </c>
      <c r="DB121" s="20" t="s">
        <v>86</v>
      </c>
      <c r="DD121" s="20" t="s">
        <v>86</v>
      </c>
      <c r="DE121" s="20" t="s">
        <v>86</v>
      </c>
      <c r="DF121" s="20" t="s">
        <v>86</v>
      </c>
      <c r="DG121" s="20" t="s">
        <v>86</v>
      </c>
      <c r="DH121" s="20" t="s">
        <v>86</v>
      </c>
      <c r="DI121" s="20" t="s">
        <v>86</v>
      </c>
      <c r="DJ121" s="20" t="s">
        <v>86</v>
      </c>
      <c r="DK121" s="20" t="s">
        <v>86</v>
      </c>
      <c r="DL121" s="20" t="s">
        <v>86</v>
      </c>
      <c r="DN121" s="20" t="s">
        <v>86</v>
      </c>
      <c r="DO121" s="20" t="s">
        <v>86</v>
      </c>
      <c r="DP121" s="20" t="s">
        <v>86</v>
      </c>
      <c r="DQ121" s="20" t="s">
        <v>86</v>
      </c>
      <c r="DR121" s="20" t="s">
        <v>86</v>
      </c>
      <c r="DS121" s="20" t="s">
        <v>86</v>
      </c>
      <c r="DT121" s="20" t="s">
        <v>86</v>
      </c>
      <c r="DU121" s="20" t="s">
        <v>86</v>
      </c>
      <c r="DV121" s="20" t="s">
        <v>86</v>
      </c>
      <c r="DW121" s="20" t="s">
        <v>86</v>
      </c>
      <c r="DX121" s="20" t="s">
        <v>86</v>
      </c>
      <c r="DY121" s="20" t="s">
        <v>86</v>
      </c>
      <c r="EA121" s="157" t="s">
        <v>86</v>
      </c>
      <c r="EB121" s="157" t="s">
        <v>86</v>
      </c>
      <c r="EC121" s="157" t="s">
        <v>86</v>
      </c>
      <c r="ED121" s="157" t="s">
        <v>86</v>
      </c>
      <c r="EE121" s="157" t="s">
        <v>86</v>
      </c>
      <c r="EF121" s="157" t="s">
        <v>86</v>
      </c>
      <c r="EG121" s="157" t="s">
        <v>86</v>
      </c>
      <c r="EH121" s="157" t="s">
        <v>86</v>
      </c>
      <c r="EI121" s="157" t="s">
        <v>86</v>
      </c>
      <c r="EJ121" s="157" t="s">
        <v>86</v>
      </c>
      <c r="EK121" s="157" t="s">
        <v>86</v>
      </c>
      <c r="EL121" s="157" t="s">
        <v>86</v>
      </c>
      <c r="EM121" s="157" t="s">
        <v>86</v>
      </c>
      <c r="EN121" s="157" t="s">
        <v>86</v>
      </c>
      <c r="EO121" s="157" t="s">
        <v>86</v>
      </c>
      <c r="EP121" s="157" t="s">
        <v>86</v>
      </c>
      <c r="EQ121" s="157" t="s">
        <v>86</v>
      </c>
      <c r="ES121" s="20" t="s">
        <v>86</v>
      </c>
      <c r="ET121" s="20" t="s">
        <v>86</v>
      </c>
      <c r="EU121" s="20" t="s">
        <v>86</v>
      </c>
      <c r="EW121" s="20" t="s">
        <v>86</v>
      </c>
      <c r="EX121" s="20" t="s">
        <v>86</v>
      </c>
      <c r="EY121" s="20" t="s">
        <v>86</v>
      </c>
      <c r="FA121" s="20" t="s">
        <v>86</v>
      </c>
      <c r="FC121" s="20" t="s">
        <v>86</v>
      </c>
      <c r="FD121" s="20" t="s">
        <v>86</v>
      </c>
      <c r="FE121" s="20" t="s">
        <v>86</v>
      </c>
      <c r="FF121" s="20" t="s">
        <v>86</v>
      </c>
      <c r="FG121" s="20" t="s">
        <v>86</v>
      </c>
      <c r="FH121" s="20" t="s">
        <v>86</v>
      </c>
      <c r="FI121" s="20" t="s">
        <v>86</v>
      </c>
      <c r="FJ121" s="20" t="s">
        <v>86</v>
      </c>
      <c r="FK121" s="20" t="s">
        <v>86</v>
      </c>
      <c r="FM121" s="20" t="s">
        <v>86</v>
      </c>
      <c r="FN121" s="20" t="s">
        <v>86</v>
      </c>
      <c r="FO121" s="20" t="s">
        <v>86</v>
      </c>
      <c r="FP121" s="20" t="s">
        <v>86</v>
      </c>
      <c r="FQ121" s="20" t="s">
        <v>86</v>
      </c>
    </row>
    <row r="122" spans="1:174" ht="15.75" customHeight="1" x14ac:dyDescent="0.25">
      <c r="A122" s="270"/>
      <c r="B122" s="27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</row>
    <row r="123" spans="1:174" s="20" customFormat="1" ht="15" customHeight="1" outlineLevel="1" x14ac:dyDescent="0.25">
      <c r="A123" s="57"/>
      <c r="B123" s="61" t="s">
        <v>511</v>
      </c>
      <c r="C123" s="20" t="s">
        <v>515</v>
      </c>
      <c r="D123" s="20" t="s">
        <v>515</v>
      </c>
      <c r="E123" s="20" t="s">
        <v>515</v>
      </c>
      <c r="F123" s="20" t="s">
        <v>515</v>
      </c>
      <c r="H123" s="20" t="s">
        <v>515</v>
      </c>
      <c r="I123" s="20" t="s">
        <v>515</v>
      </c>
      <c r="J123" s="20" t="s">
        <v>515</v>
      </c>
      <c r="K123" s="157" t="s">
        <v>515</v>
      </c>
      <c r="L123" s="157" t="s">
        <v>515</v>
      </c>
      <c r="M123" s="157" t="s">
        <v>515</v>
      </c>
      <c r="O123" s="157" t="s">
        <v>515</v>
      </c>
      <c r="P123" s="157" t="s">
        <v>515</v>
      </c>
      <c r="Q123" s="157" t="s">
        <v>515</v>
      </c>
      <c r="R123" s="157" t="s">
        <v>515</v>
      </c>
      <c r="U123" s="157" t="s">
        <v>515</v>
      </c>
      <c r="V123" s="157" t="s">
        <v>515</v>
      </c>
      <c r="W123" s="157" t="s">
        <v>515</v>
      </c>
      <c r="Y123" s="157" t="s">
        <v>515</v>
      </c>
      <c r="Z123" s="157" t="s">
        <v>515</v>
      </c>
      <c r="AA123" s="157" t="s">
        <v>515</v>
      </c>
      <c r="AB123" s="157" t="s">
        <v>515</v>
      </c>
      <c r="AC123" s="157" t="s">
        <v>515</v>
      </c>
      <c r="AD123" s="157" t="s">
        <v>515</v>
      </c>
      <c r="AE123" s="157" t="s">
        <v>515</v>
      </c>
      <c r="AF123" s="157" t="s">
        <v>515</v>
      </c>
      <c r="AG123" s="157" t="s">
        <v>515</v>
      </c>
      <c r="AZ123" s="20" t="s">
        <v>515</v>
      </c>
      <c r="BA123" s="20" t="s">
        <v>515</v>
      </c>
      <c r="BB123" s="20" t="s">
        <v>515</v>
      </c>
      <c r="BC123" s="20" t="s">
        <v>515</v>
      </c>
      <c r="BD123" s="20" t="s">
        <v>515</v>
      </c>
      <c r="BE123" s="20" t="s">
        <v>515</v>
      </c>
      <c r="BF123" s="20" t="s">
        <v>515</v>
      </c>
      <c r="BG123" s="20" t="s">
        <v>515</v>
      </c>
      <c r="BH123" s="20" t="s">
        <v>515</v>
      </c>
      <c r="BI123" s="20" t="s">
        <v>515</v>
      </c>
      <c r="BJ123" s="20" t="s">
        <v>515</v>
      </c>
      <c r="BK123" s="20" t="s">
        <v>515</v>
      </c>
      <c r="BL123" s="20" t="s">
        <v>515</v>
      </c>
      <c r="BM123" s="20" t="s">
        <v>515</v>
      </c>
      <c r="BN123" s="20" t="s">
        <v>515</v>
      </c>
      <c r="BO123" s="20" t="s">
        <v>515</v>
      </c>
      <c r="BP123" s="20" t="s">
        <v>515</v>
      </c>
      <c r="BQ123" s="20" t="s">
        <v>515</v>
      </c>
      <c r="BR123" s="20" t="s">
        <v>515</v>
      </c>
      <c r="BS123" s="20" t="s">
        <v>515</v>
      </c>
      <c r="BT123" s="20" t="s">
        <v>515</v>
      </c>
      <c r="BU123" s="20" t="s">
        <v>515</v>
      </c>
      <c r="BV123" s="20" t="s">
        <v>515</v>
      </c>
      <c r="BW123" s="20" t="s">
        <v>515</v>
      </c>
      <c r="BX123" s="20" t="s">
        <v>515</v>
      </c>
      <c r="BY123" s="20" t="s">
        <v>515</v>
      </c>
      <c r="BZ123" s="20" t="s">
        <v>515</v>
      </c>
      <c r="CA123" s="20" t="s">
        <v>515</v>
      </c>
      <c r="CB123" s="20" t="s">
        <v>515</v>
      </c>
      <c r="CC123" s="20" t="s">
        <v>515</v>
      </c>
      <c r="CD123" s="20" t="s">
        <v>515</v>
      </c>
      <c r="CE123" s="20" t="s">
        <v>515</v>
      </c>
      <c r="CF123" s="20" t="s">
        <v>515</v>
      </c>
      <c r="CH123" s="20" t="s">
        <v>515</v>
      </c>
      <c r="CI123" s="20" t="s">
        <v>515</v>
      </c>
      <c r="CJ123" s="20" t="s">
        <v>515</v>
      </c>
      <c r="CK123" s="20" t="s">
        <v>515</v>
      </c>
      <c r="CL123" s="20" t="s">
        <v>515</v>
      </c>
      <c r="CM123" s="20" t="s">
        <v>515</v>
      </c>
      <c r="CN123" s="20" t="s">
        <v>515</v>
      </c>
      <c r="CO123" s="20" t="s">
        <v>515</v>
      </c>
      <c r="CP123" s="20" t="s">
        <v>515</v>
      </c>
      <c r="CQ123" s="20" t="s">
        <v>515</v>
      </c>
      <c r="CR123" s="20" t="s">
        <v>515</v>
      </c>
      <c r="CS123" s="20" t="s">
        <v>515</v>
      </c>
      <c r="CT123" s="20" t="s">
        <v>515</v>
      </c>
      <c r="CU123" s="20" t="s">
        <v>515</v>
      </c>
      <c r="CV123" s="20" t="s">
        <v>515</v>
      </c>
      <c r="CW123" s="20" t="s">
        <v>515</v>
      </c>
    </row>
    <row r="124" spans="1:174" s="20" customFormat="1" ht="15" customHeight="1" outlineLevel="1" x14ac:dyDescent="0.25">
      <c r="A124" s="57"/>
      <c r="B124" s="51" t="s">
        <v>512</v>
      </c>
      <c r="C124" s="20" t="s">
        <v>1503</v>
      </c>
      <c r="D124" s="20" t="s">
        <v>1503</v>
      </c>
      <c r="E124" s="20" t="s">
        <v>1503</v>
      </c>
      <c r="F124" s="20" t="s">
        <v>1503</v>
      </c>
      <c r="H124" s="20" t="s">
        <v>1503</v>
      </c>
      <c r="I124" s="20" t="s">
        <v>1503</v>
      </c>
      <c r="J124" s="20" t="s">
        <v>1503</v>
      </c>
      <c r="K124" s="157" t="s">
        <v>1504</v>
      </c>
      <c r="L124" s="157" t="s">
        <v>1504</v>
      </c>
      <c r="M124" s="157" t="s">
        <v>1504</v>
      </c>
      <c r="O124" s="157" t="s">
        <v>1504</v>
      </c>
      <c r="P124" s="157" t="s">
        <v>1504</v>
      </c>
      <c r="Q124" s="157" t="s">
        <v>1504</v>
      </c>
      <c r="R124" s="157" t="s">
        <v>1504</v>
      </c>
      <c r="U124" s="157" t="s">
        <v>1505</v>
      </c>
      <c r="V124" s="157" t="s">
        <v>1505</v>
      </c>
      <c r="W124" s="157" t="s">
        <v>1505</v>
      </c>
      <c r="Y124" s="157" t="s">
        <v>1505</v>
      </c>
      <c r="Z124" s="157" t="s">
        <v>1507</v>
      </c>
      <c r="AA124" s="157" t="s">
        <v>1507</v>
      </c>
      <c r="AB124" s="157" t="s">
        <v>1507</v>
      </c>
      <c r="AC124" s="157" t="s">
        <v>1507</v>
      </c>
      <c r="AD124" s="157" t="s">
        <v>1507</v>
      </c>
      <c r="AE124" s="157" t="s">
        <v>1507</v>
      </c>
      <c r="AF124" s="157" t="s">
        <v>1507</v>
      </c>
      <c r="AG124" s="157" t="s">
        <v>1507</v>
      </c>
      <c r="AZ124" s="20" t="s">
        <v>1503</v>
      </c>
      <c r="BA124" s="20" t="s">
        <v>1503</v>
      </c>
      <c r="BB124" s="20" t="s">
        <v>1503</v>
      </c>
      <c r="BC124" s="20" t="s">
        <v>1503</v>
      </c>
      <c r="BD124" s="20" t="s">
        <v>1503</v>
      </c>
      <c r="BE124" s="20" t="s">
        <v>1503</v>
      </c>
      <c r="BF124" s="20" t="s">
        <v>1503</v>
      </c>
      <c r="BG124" s="20" t="s">
        <v>1503</v>
      </c>
      <c r="BH124" s="20" t="s">
        <v>1504</v>
      </c>
      <c r="BI124" s="20" t="s">
        <v>1504</v>
      </c>
      <c r="BJ124" s="20" t="s">
        <v>1504</v>
      </c>
      <c r="BK124" s="20" t="s">
        <v>1504</v>
      </c>
      <c r="BL124" s="20" t="s">
        <v>1504</v>
      </c>
      <c r="BM124" s="20" t="s">
        <v>1504</v>
      </c>
      <c r="BN124" s="20" t="s">
        <v>1504</v>
      </c>
      <c r="BO124" s="20" t="s">
        <v>1505</v>
      </c>
      <c r="BP124" s="20" t="s">
        <v>1505</v>
      </c>
      <c r="BQ124" s="20" t="s">
        <v>1505</v>
      </c>
      <c r="BR124" s="20" t="s">
        <v>1505</v>
      </c>
      <c r="BS124" s="20" t="s">
        <v>1505</v>
      </c>
      <c r="BT124" s="20" t="s">
        <v>1505</v>
      </c>
      <c r="BU124" s="20" t="s">
        <v>1505</v>
      </c>
      <c r="BV124" s="20" t="s">
        <v>1507</v>
      </c>
      <c r="BW124" s="20" t="s">
        <v>1507</v>
      </c>
      <c r="BX124" s="20" t="s">
        <v>1507</v>
      </c>
      <c r="BY124" s="20" t="s">
        <v>1507</v>
      </c>
      <c r="BZ124" s="20" t="s">
        <v>1507</v>
      </c>
      <c r="CA124" s="20" t="s">
        <v>1507</v>
      </c>
      <c r="CB124" s="20" t="s">
        <v>1507</v>
      </c>
      <c r="CC124" s="20" t="s">
        <v>1507</v>
      </c>
      <c r="CD124" s="20" t="s">
        <v>1507</v>
      </c>
      <c r="CE124" s="20" t="s">
        <v>1507</v>
      </c>
      <c r="CF124" s="20" t="s">
        <v>1507</v>
      </c>
      <c r="CH124" s="20" t="s">
        <v>1512</v>
      </c>
      <c r="CI124" s="20" t="s">
        <v>1512</v>
      </c>
      <c r="CJ124" s="20" t="s">
        <v>1512</v>
      </c>
      <c r="CK124" s="20" t="s">
        <v>1512</v>
      </c>
      <c r="CL124" s="20" t="s">
        <v>1513</v>
      </c>
      <c r="CM124" s="20" t="s">
        <v>1513</v>
      </c>
      <c r="CN124" s="20" t="s">
        <v>1513</v>
      </c>
      <c r="CO124" s="20" t="s">
        <v>1513</v>
      </c>
      <c r="CP124" s="20" t="s">
        <v>1514</v>
      </c>
      <c r="CQ124" s="20" t="s">
        <v>1514</v>
      </c>
      <c r="CR124" s="20" t="s">
        <v>1514</v>
      </c>
      <c r="CS124" s="20" t="s">
        <v>1514</v>
      </c>
      <c r="CT124" s="20" t="s">
        <v>1515</v>
      </c>
      <c r="CU124" s="20" t="s">
        <v>1515</v>
      </c>
      <c r="CV124" s="20" t="s">
        <v>1515</v>
      </c>
      <c r="CW124" s="20" t="s">
        <v>1515</v>
      </c>
    </row>
    <row r="125" spans="1:174" s="20" customFormat="1" ht="15" customHeight="1" outlineLevel="1" x14ac:dyDescent="0.25">
      <c r="A125" s="57"/>
      <c r="B125" s="51" t="s">
        <v>513</v>
      </c>
      <c r="C125" s="20" t="s">
        <v>529</v>
      </c>
      <c r="D125" s="20" t="s">
        <v>529</v>
      </c>
      <c r="E125" s="20" t="s">
        <v>529</v>
      </c>
      <c r="F125" s="20" t="s">
        <v>529</v>
      </c>
      <c r="H125" s="20" t="s">
        <v>529</v>
      </c>
      <c r="I125" s="20" t="s">
        <v>529</v>
      </c>
      <c r="J125" s="20" t="s">
        <v>529</v>
      </c>
      <c r="K125" s="157" t="s">
        <v>1457</v>
      </c>
      <c r="L125" s="157" t="s">
        <v>1457</v>
      </c>
      <c r="M125" s="157" t="s">
        <v>1457</v>
      </c>
      <c r="O125" s="157" t="s">
        <v>1457</v>
      </c>
      <c r="P125" s="157" t="s">
        <v>1457</v>
      </c>
      <c r="Q125" s="157" t="s">
        <v>1457</v>
      </c>
      <c r="R125" s="157" t="s">
        <v>1457</v>
      </c>
      <c r="U125" s="157" t="s">
        <v>1430</v>
      </c>
      <c r="V125" s="157" t="s">
        <v>1430</v>
      </c>
      <c r="W125" s="157" t="s">
        <v>1430</v>
      </c>
      <c r="Y125" s="157" t="s">
        <v>1430</v>
      </c>
      <c r="Z125" s="157" t="s">
        <v>1457</v>
      </c>
      <c r="AA125" s="157" t="s">
        <v>1457</v>
      </c>
      <c r="AB125" s="157" t="s">
        <v>1457</v>
      </c>
      <c r="AC125" s="157" t="s">
        <v>1457</v>
      </c>
      <c r="AD125" s="157" t="s">
        <v>1457</v>
      </c>
      <c r="AE125" s="157" t="s">
        <v>1457</v>
      </c>
      <c r="AF125" s="157" t="s">
        <v>1457</v>
      </c>
      <c r="AG125" s="157" t="s">
        <v>1457</v>
      </c>
      <c r="AZ125" s="20" t="s">
        <v>529</v>
      </c>
      <c r="BA125" s="20" t="s">
        <v>529</v>
      </c>
      <c r="BB125" s="20" t="s">
        <v>529</v>
      </c>
      <c r="BC125" s="20" t="s">
        <v>529</v>
      </c>
      <c r="BD125" s="20" t="s">
        <v>529</v>
      </c>
      <c r="BE125" s="20" t="s">
        <v>529</v>
      </c>
      <c r="BF125" s="20" t="s">
        <v>529</v>
      </c>
      <c r="BG125" s="20" t="s">
        <v>529</v>
      </c>
      <c r="BH125" s="20" t="s">
        <v>1457</v>
      </c>
      <c r="BI125" s="20" t="s">
        <v>1457</v>
      </c>
      <c r="BJ125" s="20" t="s">
        <v>1457</v>
      </c>
      <c r="BK125" s="20" t="s">
        <v>1457</v>
      </c>
      <c r="BL125" s="20" t="s">
        <v>1457</v>
      </c>
      <c r="BM125" s="20" t="s">
        <v>1457</v>
      </c>
      <c r="BN125" s="20" t="s">
        <v>1457</v>
      </c>
      <c r="BO125" s="20" t="s">
        <v>1430</v>
      </c>
      <c r="BP125" s="20" t="s">
        <v>1430</v>
      </c>
      <c r="BQ125" s="20" t="s">
        <v>1430</v>
      </c>
      <c r="BR125" s="20" t="s">
        <v>1430</v>
      </c>
      <c r="BS125" s="20" t="s">
        <v>1430</v>
      </c>
      <c r="BT125" s="20" t="s">
        <v>1430</v>
      </c>
      <c r="BU125" s="20" t="s">
        <v>1430</v>
      </c>
      <c r="BV125" s="20" t="s">
        <v>1457</v>
      </c>
      <c r="BW125" s="20" t="s">
        <v>1457</v>
      </c>
      <c r="BX125" s="20" t="s">
        <v>1457</v>
      </c>
      <c r="BY125" s="20" t="s">
        <v>1457</v>
      </c>
      <c r="BZ125" s="20" t="s">
        <v>1457</v>
      </c>
      <c r="CA125" s="20" t="s">
        <v>1457</v>
      </c>
      <c r="CB125" s="20" t="s">
        <v>1457</v>
      </c>
      <c r="CC125" s="20" t="s">
        <v>1457</v>
      </c>
      <c r="CD125" s="20" t="s">
        <v>1457</v>
      </c>
      <c r="CE125" s="20" t="s">
        <v>1457</v>
      </c>
      <c r="CF125" s="20" t="s">
        <v>1457</v>
      </c>
      <c r="CH125" s="20" t="s">
        <v>529</v>
      </c>
      <c r="CI125" s="20" t="s">
        <v>529</v>
      </c>
      <c r="CJ125" s="20" t="s">
        <v>529</v>
      </c>
      <c r="CK125" s="20" t="s">
        <v>529</v>
      </c>
      <c r="CL125" s="20" t="s">
        <v>1430</v>
      </c>
      <c r="CM125" s="20" t="s">
        <v>1430</v>
      </c>
      <c r="CN125" s="20" t="s">
        <v>1430</v>
      </c>
      <c r="CO125" s="20" t="s">
        <v>1430</v>
      </c>
      <c r="CP125" s="20" t="s">
        <v>1457</v>
      </c>
      <c r="CQ125" s="20" t="s">
        <v>1457</v>
      </c>
      <c r="CR125" s="20" t="s">
        <v>1516</v>
      </c>
      <c r="CS125" s="20" t="s">
        <v>1516</v>
      </c>
      <c r="CT125" s="20" t="s">
        <v>529</v>
      </c>
      <c r="CU125" s="20" t="s">
        <v>1516</v>
      </c>
      <c r="CV125" s="20" t="s">
        <v>529</v>
      </c>
      <c r="CW125" s="20" t="s">
        <v>1516</v>
      </c>
    </row>
    <row r="126" spans="1:174" s="20" customFormat="1" ht="15" customHeight="1" outlineLevel="1" x14ac:dyDescent="0.25">
      <c r="A126" s="57"/>
      <c r="B126" s="51" t="s">
        <v>40</v>
      </c>
      <c r="C126" s="20" t="s">
        <v>86</v>
      </c>
      <c r="D126" s="20" t="s">
        <v>86</v>
      </c>
      <c r="E126" s="20" t="s">
        <v>86</v>
      </c>
      <c r="F126" s="20" t="s">
        <v>86</v>
      </c>
      <c r="H126" s="20" t="s">
        <v>86</v>
      </c>
      <c r="I126" s="20" t="s">
        <v>86</v>
      </c>
      <c r="J126" s="20" t="s">
        <v>86</v>
      </c>
      <c r="K126" s="20" t="s">
        <v>86</v>
      </c>
      <c r="L126" s="20" t="s">
        <v>86</v>
      </c>
      <c r="M126" s="20" t="s">
        <v>86</v>
      </c>
      <c r="O126" s="20" t="s">
        <v>86</v>
      </c>
      <c r="P126" s="20" t="s">
        <v>86</v>
      </c>
      <c r="Q126" s="20" t="s">
        <v>86</v>
      </c>
      <c r="R126" s="20" t="s">
        <v>86</v>
      </c>
      <c r="S126" s="20" t="s">
        <v>86</v>
      </c>
      <c r="T126" s="20" t="s">
        <v>86</v>
      </c>
      <c r="U126" s="20" t="s">
        <v>86</v>
      </c>
      <c r="V126" s="20" t="s">
        <v>86</v>
      </c>
      <c r="W126" s="20" t="s">
        <v>86</v>
      </c>
      <c r="X126" s="20" t="s">
        <v>86</v>
      </c>
      <c r="Y126" s="20" t="s">
        <v>86</v>
      </c>
      <c r="Z126" s="20" t="s">
        <v>86</v>
      </c>
      <c r="AA126" s="20" t="s">
        <v>86</v>
      </c>
      <c r="AB126" s="20" t="s">
        <v>86</v>
      </c>
      <c r="AC126" s="20" t="s">
        <v>86</v>
      </c>
      <c r="AD126" s="20" t="s">
        <v>86</v>
      </c>
      <c r="AE126" s="20" t="s">
        <v>86</v>
      </c>
      <c r="AF126" s="20" t="s">
        <v>86</v>
      </c>
      <c r="AG126" s="20" t="s">
        <v>86</v>
      </c>
      <c r="AH126" s="20" t="s">
        <v>86</v>
      </c>
      <c r="AI126" s="20" t="s">
        <v>86</v>
      </c>
      <c r="AJ126" s="20" t="s">
        <v>86</v>
      </c>
      <c r="AK126" s="20" t="s">
        <v>86</v>
      </c>
      <c r="AL126" s="20" t="s">
        <v>86</v>
      </c>
      <c r="AM126" s="20" t="s">
        <v>86</v>
      </c>
      <c r="AN126" s="20" t="s">
        <v>86</v>
      </c>
      <c r="AO126" s="20" t="s">
        <v>86</v>
      </c>
      <c r="AP126" s="20" t="s">
        <v>86</v>
      </c>
      <c r="AQ126" s="20" t="s">
        <v>86</v>
      </c>
      <c r="AR126" s="20" t="s">
        <v>86</v>
      </c>
      <c r="AS126" s="20" t="s">
        <v>86</v>
      </c>
      <c r="AT126" s="20" t="s">
        <v>86</v>
      </c>
      <c r="AU126" s="20" t="s">
        <v>86</v>
      </c>
      <c r="AV126" s="20" t="s">
        <v>86</v>
      </c>
      <c r="AW126" s="20" t="s">
        <v>86</v>
      </c>
      <c r="AX126" s="20" t="s">
        <v>86</v>
      </c>
      <c r="AZ126" s="20" t="s">
        <v>86</v>
      </c>
      <c r="BA126" s="20" t="s">
        <v>86</v>
      </c>
      <c r="BB126" s="20" t="s">
        <v>86</v>
      </c>
      <c r="BC126" s="20" t="s">
        <v>86</v>
      </c>
      <c r="BD126" s="20" t="s">
        <v>86</v>
      </c>
      <c r="BE126" s="20" t="s">
        <v>86</v>
      </c>
      <c r="BF126" s="20" t="s">
        <v>86</v>
      </c>
      <c r="BG126" s="20" t="s">
        <v>86</v>
      </c>
      <c r="BH126" s="20" t="s">
        <v>86</v>
      </c>
      <c r="BI126" s="20" t="s">
        <v>86</v>
      </c>
      <c r="BJ126" s="20" t="s">
        <v>86</v>
      </c>
      <c r="BK126" s="20" t="s">
        <v>86</v>
      </c>
      <c r="BL126" s="20" t="s">
        <v>86</v>
      </c>
      <c r="BM126" s="20" t="s">
        <v>86</v>
      </c>
      <c r="BN126" s="20" t="s">
        <v>86</v>
      </c>
      <c r="BO126" s="20" t="s">
        <v>86</v>
      </c>
      <c r="BP126" s="20" t="s">
        <v>86</v>
      </c>
      <c r="BQ126" s="20" t="s">
        <v>86</v>
      </c>
      <c r="BR126" s="20" t="s">
        <v>86</v>
      </c>
      <c r="BS126" s="20" t="s">
        <v>86</v>
      </c>
      <c r="BT126" s="20" t="s">
        <v>86</v>
      </c>
      <c r="BU126" s="20" t="s">
        <v>86</v>
      </c>
      <c r="BV126" s="20" t="s">
        <v>86</v>
      </c>
      <c r="BX126" s="20" t="s">
        <v>86</v>
      </c>
      <c r="BY126" s="20" t="s">
        <v>86</v>
      </c>
      <c r="BZ126" s="20" t="s">
        <v>86</v>
      </c>
      <c r="CA126" s="20" t="s">
        <v>86</v>
      </c>
      <c r="CB126" s="20" t="s">
        <v>86</v>
      </c>
      <c r="CC126" s="20" t="s">
        <v>86</v>
      </c>
      <c r="CE126" s="20" t="s">
        <v>86</v>
      </c>
      <c r="CH126" s="20" t="s">
        <v>86</v>
      </c>
      <c r="CI126" s="20" t="s">
        <v>86</v>
      </c>
      <c r="CJ126" s="20" t="s">
        <v>86</v>
      </c>
      <c r="CK126" s="20" t="s">
        <v>86</v>
      </c>
      <c r="CL126" s="20" t="s">
        <v>86</v>
      </c>
      <c r="CM126" s="20" t="s">
        <v>86</v>
      </c>
      <c r="CN126" s="20" t="s">
        <v>86</v>
      </c>
      <c r="CO126" s="20" t="s">
        <v>86</v>
      </c>
      <c r="CP126" s="20" t="s">
        <v>86</v>
      </c>
      <c r="CQ126" s="20" t="s">
        <v>86</v>
      </c>
      <c r="CR126" s="20" t="s">
        <v>86</v>
      </c>
      <c r="CS126" s="20" t="s">
        <v>86</v>
      </c>
      <c r="CT126" s="20" t="s">
        <v>86</v>
      </c>
      <c r="CU126" s="20" t="s">
        <v>86</v>
      </c>
      <c r="CV126" s="20" t="s">
        <v>86</v>
      </c>
      <c r="CW126" s="20" t="s">
        <v>86</v>
      </c>
      <c r="CY126" s="20" t="s">
        <v>86</v>
      </c>
      <c r="CZ126" s="20" t="s">
        <v>86</v>
      </c>
      <c r="DA126" s="20" t="s">
        <v>86</v>
      </c>
      <c r="DB126" s="20" t="s">
        <v>86</v>
      </c>
      <c r="DD126" s="20" t="s">
        <v>86</v>
      </c>
      <c r="DE126" s="20" t="s">
        <v>86</v>
      </c>
      <c r="DF126" s="20" t="s">
        <v>86</v>
      </c>
      <c r="DG126" s="20" t="s">
        <v>86</v>
      </c>
      <c r="DH126" s="20" t="s">
        <v>86</v>
      </c>
      <c r="DI126" s="20" t="s">
        <v>86</v>
      </c>
      <c r="DJ126" s="20" t="s">
        <v>86</v>
      </c>
      <c r="DK126" s="20" t="s">
        <v>86</v>
      </c>
      <c r="DL126" s="20" t="s">
        <v>86</v>
      </c>
      <c r="DN126" s="20" t="s">
        <v>86</v>
      </c>
      <c r="DO126" s="20" t="s">
        <v>86</v>
      </c>
      <c r="DP126" s="20" t="s">
        <v>86</v>
      </c>
      <c r="DQ126" s="20" t="s">
        <v>86</v>
      </c>
      <c r="DR126" s="20" t="s">
        <v>86</v>
      </c>
      <c r="DS126" s="20" t="s">
        <v>86</v>
      </c>
      <c r="DT126" s="20" t="s">
        <v>86</v>
      </c>
      <c r="DU126" s="20" t="s">
        <v>86</v>
      </c>
      <c r="DV126" s="20" t="s">
        <v>86</v>
      </c>
      <c r="DW126" s="20" t="s">
        <v>86</v>
      </c>
      <c r="DX126" s="20" t="s">
        <v>86</v>
      </c>
      <c r="DY126" s="20" t="s">
        <v>86</v>
      </c>
      <c r="EA126" s="20" t="s">
        <v>86</v>
      </c>
      <c r="EB126" s="20" t="s">
        <v>86</v>
      </c>
      <c r="EC126" s="20" t="s">
        <v>86</v>
      </c>
      <c r="ED126" s="20" t="s">
        <v>86</v>
      </c>
      <c r="EE126" s="20" t="s">
        <v>86</v>
      </c>
      <c r="EF126" s="20" t="s">
        <v>86</v>
      </c>
      <c r="EG126" s="20" t="s">
        <v>86</v>
      </c>
      <c r="EH126" s="20" t="s">
        <v>86</v>
      </c>
      <c r="EI126" s="20" t="s">
        <v>86</v>
      </c>
      <c r="EJ126" s="20" t="s">
        <v>86</v>
      </c>
      <c r="EK126" s="20" t="s">
        <v>86</v>
      </c>
      <c r="EL126" s="20" t="s">
        <v>86</v>
      </c>
      <c r="EM126" s="20" t="s">
        <v>86</v>
      </c>
      <c r="EN126" s="20" t="s">
        <v>86</v>
      </c>
      <c r="EO126" s="20" t="s">
        <v>86</v>
      </c>
      <c r="EP126" s="20" t="s">
        <v>86</v>
      </c>
      <c r="EQ126" s="20" t="s">
        <v>86</v>
      </c>
      <c r="ES126" s="20" t="s">
        <v>86</v>
      </c>
      <c r="ET126" s="20" t="s">
        <v>86</v>
      </c>
      <c r="EU126" s="20" t="s">
        <v>86</v>
      </c>
      <c r="EW126" s="20" t="s">
        <v>86</v>
      </c>
      <c r="EX126" s="20" t="s">
        <v>86</v>
      </c>
      <c r="EY126" s="20" t="s">
        <v>86</v>
      </c>
      <c r="FA126" s="20" t="s">
        <v>86</v>
      </c>
      <c r="FC126" s="20" t="s">
        <v>86</v>
      </c>
      <c r="FD126" s="20" t="s">
        <v>86</v>
      </c>
      <c r="FE126" s="20" t="s">
        <v>86</v>
      </c>
      <c r="FF126" s="20" t="s">
        <v>86</v>
      </c>
      <c r="FG126" s="20" t="s">
        <v>86</v>
      </c>
      <c r="FH126" s="20" t="s">
        <v>86</v>
      </c>
      <c r="FI126" s="20" t="s">
        <v>86</v>
      </c>
      <c r="FJ126" s="20" t="s">
        <v>86</v>
      </c>
      <c r="FK126" s="20" t="s">
        <v>86</v>
      </c>
    </row>
    <row r="127" spans="1:174" ht="15.75" customHeight="1" x14ac:dyDescent="0.25">
      <c r="A127" s="270"/>
      <c r="B127" s="27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</row>
    <row r="128" spans="1:174" s="20" customFormat="1" ht="15" customHeight="1" outlineLevel="1" x14ac:dyDescent="0.25">
      <c r="A128" s="57"/>
      <c r="B128" s="61" t="s">
        <v>511</v>
      </c>
      <c r="AH128" s="20" t="s">
        <v>515</v>
      </c>
      <c r="AI128" s="20" t="s">
        <v>515</v>
      </c>
      <c r="AJ128" s="20" t="s">
        <v>515</v>
      </c>
      <c r="AK128" s="20" t="s">
        <v>515</v>
      </c>
      <c r="AL128" s="20" t="s">
        <v>515</v>
      </c>
      <c r="AM128" s="20" t="s">
        <v>515</v>
      </c>
      <c r="AN128" s="20" t="s">
        <v>515</v>
      </c>
    </row>
    <row r="129" spans="1:174" s="20" customFormat="1" ht="15" customHeight="1" outlineLevel="1" x14ac:dyDescent="0.25">
      <c r="A129" s="57"/>
      <c r="B129" s="51" t="s">
        <v>512</v>
      </c>
      <c r="AH129" s="20" t="s">
        <v>1512</v>
      </c>
      <c r="AI129" s="20" t="s">
        <v>1512</v>
      </c>
      <c r="AJ129" s="20" t="s">
        <v>1512</v>
      </c>
      <c r="AK129" s="20" t="s">
        <v>1512</v>
      </c>
      <c r="AL129" s="20" t="s">
        <v>1513</v>
      </c>
      <c r="AM129" s="20" t="s">
        <v>1513</v>
      </c>
      <c r="AN129" s="20" t="s">
        <v>1513</v>
      </c>
    </row>
    <row r="130" spans="1:174" s="20" customFormat="1" ht="15" customHeight="1" outlineLevel="1" x14ac:dyDescent="0.25">
      <c r="A130" s="57"/>
      <c r="B130" s="51" t="s">
        <v>513</v>
      </c>
      <c r="AH130" s="20" t="s">
        <v>529</v>
      </c>
      <c r="AI130" s="20" t="s">
        <v>529</v>
      </c>
      <c r="AJ130" s="20" t="s">
        <v>529</v>
      </c>
      <c r="AK130" s="20" t="s">
        <v>529</v>
      </c>
      <c r="AL130" s="20" t="s">
        <v>1430</v>
      </c>
      <c r="AM130" s="20" t="s">
        <v>1430</v>
      </c>
      <c r="AN130" s="20" t="s">
        <v>1430</v>
      </c>
    </row>
    <row r="131" spans="1:174" s="20" customFormat="1" ht="15" customHeight="1" outlineLevel="1" x14ac:dyDescent="0.25">
      <c r="A131" s="57"/>
      <c r="B131" s="51" t="s">
        <v>40</v>
      </c>
      <c r="C131" s="20" t="s">
        <v>86</v>
      </c>
      <c r="D131" s="20" t="s">
        <v>86</v>
      </c>
      <c r="E131" s="20" t="s">
        <v>86</v>
      </c>
      <c r="F131" s="20" t="s">
        <v>86</v>
      </c>
      <c r="H131" s="20" t="s">
        <v>86</v>
      </c>
      <c r="I131" s="20" t="s">
        <v>86</v>
      </c>
      <c r="J131" s="20" t="s">
        <v>86</v>
      </c>
      <c r="K131" s="20" t="s">
        <v>86</v>
      </c>
      <c r="L131" s="20" t="s">
        <v>86</v>
      </c>
      <c r="M131" s="20" t="s">
        <v>86</v>
      </c>
      <c r="O131" s="20" t="s">
        <v>86</v>
      </c>
      <c r="P131" s="20" t="s">
        <v>86</v>
      </c>
      <c r="Q131" s="20" t="s">
        <v>86</v>
      </c>
      <c r="R131" s="20" t="s">
        <v>86</v>
      </c>
      <c r="S131" s="20" t="s">
        <v>86</v>
      </c>
      <c r="T131" s="20" t="s">
        <v>86</v>
      </c>
      <c r="U131" s="20" t="s">
        <v>86</v>
      </c>
      <c r="V131" s="20" t="s">
        <v>86</v>
      </c>
      <c r="W131" s="20" t="s">
        <v>86</v>
      </c>
      <c r="X131" s="20" t="s">
        <v>86</v>
      </c>
      <c r="Y131" s="20" t="s">
        <v>86</v>
      </c>
      <c r="Z131" s="20" t="s">
        <v>86</v>
      </c>
      <c r="AA131" s="20" t="s">
        <v>86</v>
      </c>
      <c r="AB131" s="20" t="s">
        <v>86</v>
      </c>
      <c r="AC131" s="20" t="s">
        <v>86</v>
      </c>
      <c r="AD131" s="20" t="s">
        <v>86</v>
      </c>
      <c r="AE131" s="20" t="s">
        <v>86</v>
      </c>
      <c r="AF131" s="20" t="s">
        <v>86</v>
      </c>
      <c r="AG131" s="20" t="s">
        <v>86</v>
      </c>
      <c r="AH131" s="20" t="s">
        <v>86</v>
      </c>
      <c r="AI131" s="20" t="s">
        <v>86</v>
      </c>
      <c r="AJ131" s="20" t="s">
        <v>86</v>
      </c>
      <c r="AK131" s="20" t="s">
        <v>86</v>
      </c>
      <c r="AL131" s="20" t="s">
        <v>86</v>
      </c>
      <c r="AM131" s="20" t="s">
        <v>86</v>
      </c>
      <c r="AN131" s="20" t="s">
        <v>86</v>
      </c>
      <c r="AO131" s="20" t="s">
        <v>86</v>
      </c>
      <c r="AP131" s="20" t="s">
        <v>86</v>
      </c>
      <c r="AQ131" s="20" t="s">
        <v>86</v>
      </c>
      <c r="AR131" s="20" t="s">
        <v>86</v>
      </c>
      <c r="AS131" s="20" t="s">
        <v>86</v>
      </c>
      <c r="AT131" s="20" t="s">
        <v>86</v>
      </c>
      <c r="AU131" s="20" t="s">
        <v>86</v>
      </c>
      <c r="AV131" s="20" t="s">
        <v>86</v>
      </c>
      <c r="AW131" s="20" t="s">
        <v>86</v>
      </c>
      <c r="AX131" s="20" t="s">
        <v>86</v>
      </c>
      <c r="AZ131" s="20" t="s">
        <v>86</v>
      </c>
      <c r="BA131" s="20" t="s">
        <v>86</v>
      </c>
      <c r="BB131" s="20" t="s">
        <v>86</v>
      </c>
      <c r="BC131" s="20" t="s">
        <v>86</v>
      </c>
      <c r="BD131" s="20" t="s">
        <v>86</v>
      </c>
      <c r="BE131" s="20" t="s">
        <v>86</v>
      </c>
      <c r="BF131" s="20" t="s">
        <v>86</v>
      </c>
      <c r="BG131" s="20" t="s">
        <v>86</v>
      </c>
      <c r="BH131" s="20" t="s">
        <v>86</v>
      </c>
      <c r="BI131" s="20" t="s">
        <v>86</v>
      </c>
      <c r="BJ131" s="20" t="s">
        <v>86</v>
      </c>
      <c r="BK131" s="20" t="s">
        <v>86</v>
      </c>
      <c r="BL131" s="20" t="s">
        <v>86</v>
      </c>
      <c r="BM131" s="20" t="s">
        <v>86</v>
      </c>
      <c r="BN131" s="20" t="s">
        <v>86</v>
      </c>
      <c r="BO131" s="20" t="s">
        <v>86</v>
      </c>
      <c r="BP131" s="20" t="s">
        <v>86</v>
      </c>
      <c r="BQ131" s="20" t="s">
        <v>86</v>
      </c>
      <c r="BR131" s="20" t="s">
        <v>86</v>
      </c>
      <c r="BS131" s="20" t="s">
        <v>86</v>
      </c>
      <c r="BT131" s="20" t="s">
        <v>86</v>
      </c>
      <c r="BU131" s="20" t="s">
        <v>86</v>
      </c>
      <c r="BV131" s="20" t="s">
        <v>86</v>
      </c>
      <c r="BX131" s="20" t="s">
        <v>86</v>
      </c>
      <c r="BY131" s="20" t="s">
        <v>86</v>
      </c>
      <c r="BZ131" s="20" t="s">
        <v>86</v>
      </c>
      <c r="CA131" s="20" t="s">
        <v>86</v>
      </c>
      <c r="CB131" s="20" t="s">
        <v>86</v>
      </c>
      <c r="CC131" s="20" t="s">
        <v>86</v>
      </c>
      <c r="CE131" s="20" t="s">
        <v>86</v>
      </c>
      <c r="CH131" s="20" t="s">
        <v>86</v>
      </c>
      <c r="CI131" s="20" t="s">
        <v>86</v>
      </c>
      <c r="CJ131" s="20" t="s">
        <v>86</v>
      </c>
      <c r="CK131" s="20" t="s">
        <v>86</v>
      </c>
      <c r="CL131" s="20" t="s">
        <v>86</v>
      </c>
      <c r="CM131" s="20" t="s">
        <v>86</v>
      </c>
      <c r="CN131" s="20" t="s">
        <v>86</v>
      </c>
      <c r="CO131" s="20" t="s">
        <v>86</v>
      </c>
      <c r="CP131" s="20" t="s">
        <v>86</v>
      </c>
      <c r="CQ131" s="20" t="s">
        <v>86</v>
      </c>
      <c r="CR131" s="20" t="s">
        <v>86</v>
      </c>
      <c r="CS131" s="20" t="s">
        <v>86</v>
      </c>
      <c r="CT131" s="20" t="s">
        <v>86</v>
      </c>
      <c r="CU131" s="20" t="s">
        <v>86</v>
      </c>
      <c r="CV131" s="20" t="s">
        <v>86</v>
      </c>
      <c r="CW131" s="20" t="s">
        <v>86</v>
      </c>
      <c r="CY131" s="20" t="s">
        <v>86</v>
      </c>
      <c r="CZ131" s="20" t="s">
        <v>86</v>
      </c>
      <c r="DA131" s="20" t="s">
        <v>86</v>
      </c>
      <c r="DB131" s="20" t="s">
        <v>86</v>
      </c>
      <c r="DD131" s="20" t="s">
        <v>86</v>
      </c>
      <c r="DE131" s="20" t="s">
        <v>86</v>
      </c>
      <c r="DF131" s="20" t="s">
        <v>86</v>
      </c>
      <c r="DG131" s="20" t="s">
        <v>86</v>
      </c>
      <c r="DH131" s="20" t="s">
        <v>86</v>
      </c>
      <c r="DI131" s="20" t="s">
        <v>86</v>
      </c>
      <c r="DJ131" s="20" t="s">
        <v>86</v>
      </c>
      <c r="DK131" s="20" t="s">
        <v>86</v>
      </c>
      <c r="DL131" s="20" t="s">
        <v>86</v>
      </c>
      <c r="DN131" s="20" t="s">
        <v>86</v>
      </c>
      <c r="DO131" s="20" t="s">
        <v>86</v>
      </c>
      <c r="DP131" s="20" t="s">
        <v>86</v>
      </c>
      <c r="DQ131" s="20" t="s">
        <v>86</v>
      </c>
      <c r="DR131" s="20" t="s">
        <v>86</v>
      </c>
      <c r="DS131" s="20" t="s">
        <v>86</v>
      </c>
      <c r="DT131" s="20" t="s">
        <v>86</v>
      </c>
      <c r="DU131" s="20" t="s">
        <v>86</v>
      </c>
      <c r="DV131" s="20" t="s">
        <v>86</v>
      </c>
      <c r="DW131" s="20" t="s">
        <v>86</v>
      </c>
      <c r="DX131" s="20" t="s">
        <v>86</v>
      </c>
      <c r="DY131" s="20" t="s">
        <v>86</v>
      </c>
      <c r="EA131" s="20" t="s">
        <v>86</v>
      </c>
      <c r="EB131" s="20" t="s">
        <v>86</v>
      </c>
      <c r="EC131" s="20" t="s">
        <v>86</v>
      </c>
      <c r="ED131" s="20" t="s">
        <v>86</v>
      </c>
      <c r="EE131" s="20" t="s">
        <v>86</v>
      </c>
      <c r="EF131" s="20" t="s">
        <v>86</v>
      </c>
      <c r="EG131" s="20" t="s">
        <v>86</v>
      </c>
      <c r="EH131" s="20" t="s">
        <v>86</v>
      </c>
      <c r="EI131" s="20" t="s">
        <v>86</v>
      </c>
      <c r="EJ131" s="20" t="s">
        <v>86</v>
      </c>
      <c r="EK131" s="20" t="s">
        <v>86</v>
      </c>
      <c r="EL131" s="20" t="s">
        <v>86</v>
      </c>
      <c r="EM131" s="20" t="s">
        <v>86</v>
      </c>
      <c r="EN131" s="20" t="s">
        <v>86</v>
      </c>
      <c r="EO131" s="20" t="s">
        <v>86</v>
      </c>
      <c r="EP131" s="20" t="s">
        <v>86</v>
      </c>
      <c r="EQ131" s="20" t="s">
        <v>86</v>
      </c>
      <c r="ES131" s="20" t="s">
        <v>86</v>
      </c>
      <c r="ET131" s="20" t="s">
        <v>86</v>
      </c>
      <c r="EU131" s="20" t="s">
        <v>86</v>
      </c>
      <c r="EW131" s="20" t="s">
        <v>86</v>
      </c>
      <c r="EX131" s="20" t="s">
        <v>86</v>
      </c>
      <c r="EY131" s="20" t="s">
        <v>86</v>
      </c>
      <c r="FA131" s="20" t="s">
        <v>86</v>
      </c>
      <c r="FC131" s="20" t="s">
        <v>86</v>
      </c>
      <c r="FD131" s="20" t="s">
        <v>86</v>
      </c>
      <c r="FE131" s="20" t="s">
        <v>86</v>
      </c>
      <c r="FF131" s="20" t="s">
        <v>86</v>
      </c>
      <c r="FG131" s="20" t="s">
        <v>86</v>
      </c>
      <c r="FH131" s="20" t="s">
        <v>86</v>
      </c>
      <c r="FI131" s="20" t="s">
        <v>86</v>
      </c>
      <c r="FJ131" s="20" t="s">
        <v>86</v>
      </c>
      <c r="FK131" s="20" t="s">
        <v>86</v>
      </c>
    </row>
    <row r="132" spans="1:174" ht="15.75" customHeight="1" x14ac:dyDescent="0.25">
      <c r="A132" s="270"/>
      <c r="B132" s="27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</row>
    <row r="133" spans="1:174" s="20" customFormat="1" ht="15" customHeight="1" outlineLevel="1" x14ac:dyDescent="0.25">
      <c r="A133" s="57"/>
      <c r="B133" s="61" t="s">
        <v>511</v>
      </c>
    </row>
    <row r="134" spans="1:174" s="20" customFormat="1" ht="15" customHeight="1" outlineLevel="1" x14ac:dyDescent="0.25">
      <c r="A134" s="57"/>
      <c r="B134" s="51" t="s">
        <v>512</v>
      </c>
    </row>
    <row r="135" spans="1:174" s="20" customFormat="1" ht="15" customHeight="1" outlineLevel="1" x14ac:dyDescent="0.25">
      <c r="A135" s="57"/>
      <c r="B135" s="51" t="s">
        <v>513</v>
      </c>
    </row>
    <row r="136" spans="1:174" s="20" customFormat="1" ht="15" customHeight="1" outlineLevel="1" x14ac:dyDescent="0.25">
      <c r="A136" s="57"/>
      <c r="B136" s="51" t="s">
        <v>40</v>
      </c>
      <c r="C136" s="20" t="s">
        <v>86</v>
      </c>
      <c r="D136" s="20" t="s">
        <v>86</v>
      </c>
      <c r="E136" s="20" t="s">
        <v>86</v>
      </c>
      <c r="F136" s="20" t="s">
        <v>86</v>
      </c>
      <c r="H136" s="20" t="s">
        <v>86</v>
      </c>
      <c r="I136" s="20" t="s">
        <v>86</v>
      </c>
      <c r="J136" s="20" t="s">
        <v>86</v>
      </c>
      <c r="K136" s="20" t="s">
        <v>86</v>
      </c>
      <c r="L136" s="20" t="s">
        <v>86</v>
      </c>
      <c r="M136" s="20" t="s">
        <v>86</v>
      </c>
      <c r="O136" s="20" t="s">
        <v>86</v>
      </c>
      <c r="P136" s="20" t="s">
        <v>86</v>
      </c>
      <c r="Q136" s="20" t="s">
        <v>86</v>
      </c>
      <c r="R136" s="20" t="s">
        <v>86</v>
      </c>
      <c r="S136" s="20" t="s">
        <v>86</v>
      </c>
      <c r="T136" s="20" t="s">
        <v>86</v>
      </c>
      <c r="U136" s="20" t="s">
        <v>86</v>
      </c>
      <c r="V136" s="20" t="s">
        <v>86</v>
      </c>
      <c r="W136" s="20" t="s">
        <v>86</v>
      </c>
      <c r="X136" s="20" t="s">
        <v>86</v>
      </c>
      <c r="Y136" s="20" t="s">
        <v>86</v>
      </c>
      <c r="Z136" s="20" t="s">
        <v>86</v>
      </c>
      <c r="AA136" s="20" t="s">
        <v>86</v>
      </c>
      <c r="AB136" s="20" t="s">
        <v>86</v>
      </c>
      <c r="AC136" s="20" t="s">
        <v>86</v>
      </c>
      <c r="AD136" s="20" t="s">
        <v>86</v>
      </c>
      <c r="AE136" s="20" t="s">
        <v>86</v>
      </c>
      <c r="AF136" s="20" t="s">
        <v>86</v>
      </c>
      <c r="AG136" s="20" t="s">
        <v>86</v>
      </c>
      <c r="AH136" s="20" t="s">
        <v>86</v>
      </c>
      <c r="AI136" s="20" t="s">
        <v>86</v>
      </c>
      <c r="AJ136" s="20" t="s">
        <v>86</v>
      </c>
      <c r="AK136" s="20" t="s">
        <v>86</v>
      </c>
      <c r="AL136" s="20" t="s">
        <v>86</v>
      </c>
      <c r="AM136" s="20" t="s">
        <v>86</v>
      </c>
      <c r="AN136" s="20" t="s">
        <v>86</v>
      </c>
      <c r="AO136" s="20" t="s">
        <v>86</v>
      </c>
      <c r="AP136" s="20" t="s">
        <v>86</v>
      </c>
      <c r="AQ136" s="20" t="s">
        <v>86</v>
      </c>
      <c r="AR136" s="20" t="s">
        <v>86</v>
      </c>
      <c r="AS136" s="20" t="s">
        <v>86</v>
      </c>
      <c r="AT136" s="20" t="s">
        <v>86</v>
      </c>
      <c r="AU136" s="20" t="s">
        <v>86</v>
      </c>
      <c r="AV136" s="20" t="s">
        <v>86</v>
      </c>
      <c r="AW136" s="20" t="s">
        <v>86</v>
      </c>
      <c r="AX136" s="20" t="s">
        <v>86</v>
      </c>
      <c r="AZ136" s="20" t="s">
        <v>86</v>
      </c>
      <c r="BA136" s="20" t="s">
        <v>86</v>
      </c>
      <c r="BB136" s="20" t="s">
        <v>86</v>
      </c>
      <c r="BC136" s="20" t="s">
        <v>86</v>
      </c>
      <c r="BD136" s="20" t="s">
        <v>86</v>
      </c>
      <c r="BE136" s="20" t="s">
        <v>86</v>
      </c>
      <c r="BF136" s="20" t="s">
        <v>86</v>
      </c>
      <c r="BG136" s="20" t="s">
        <v>86</v>
      </c>
      <c r="BH136" s="20" t="s">
        <v>86</v>
      </c>
      <c r="BI136" s="20" t="s">
        <v>86</v>
      </c>
      <c r="BJ136" s="20" t="s">
        <v>86</v>
      </c>
      <c r="BK136" s="20" t="s">
        <v>86</v>
      </c>
      <c r="BL136" s="20" t="s">
        <v>86</v>
      </c>
      <c r="BM136" s="20" t="s">
        <v>86</v>
      </c>
      <c r="BN136" s="20" t="s">
        <v>86</v>
      </c>
      <c r="BO136" s="20" t="s">
        <v>86</v>
      </c>
      <c r="BP136" s="20" t="s">
        <v>86</v>
      </c>
      <c r="BQ136" s="20" t="s">
        <v>86</v>
      </c>
      <c r="BR136" s="20" t="s">
        <v>86</v>
      </c>
      <c r="BS136" s="20" t="s">
        <v>86</v>
      </c>
      <c r="BT136" s="20" t="s">
        <v>86</v>
      </c>
      <c r="BU136" s="20" t="s">
        <v>86</v>
      </c>
      <c r="BV136" s="20" t="s">
        <v>86</v>
      </c>
      <c r="BX136" s="20" t="s">
        <v>86</v>
      </c>
      <c r="BY136" s="20" t="s">
        <v>86</v>
      </c>
      <c r="BZ136" s="20" t="s">
        <v>86</v>
      </c>
      <c r="CA136" s="20" t="s">
        <v>86</v>
      </c>
      <c r="CB136" s="20" t="s">
        <v>86</v>
      </c>
      <c r="CC136" s="20" t="s">
        <v>86</v>
      </c>
      <c r="CE136" s="20" t="s">
        <v>86</v>
      </c>
      <c r="CH136" s="20" t="s">
        <v>86</v>
      </c>
      <c r="CI136" s="20" t="s">
        <v>86</v>
      </c>
      <c r="CJ136" s="20" t="s">
        <v>86</v>
      </c>
      <c r="CK136" s="20" t="s">
        <v>86</v>
      </c>
      <c r="CL136" s="20" t="s">
        <v>86</v>
      </c>
      <c r="CM136" s="20" t="s">
        <v>86</v>
      </c>
      <c r="CN136" s="20" t="s">
        <v>86</v>
      </c>
      <c r="CO136" s="20" t="s">
        <v>86</v>
      </c>
      <c r="CP136" s="20" t="s">
        <v>86</v>
      </c>
      <c r="CQ136" s="20" t="s">
        <v>86</v>
      </c>
      <c r="CR136" s="20" t="s">
        <v>86</v>
      </c>
      <c r="CS136" s="20" t="s">
        <v>86</v>
      </c>
      <c r="CT136" s="20" t="s">
        <v>86</v>
      </c>
      <c r="CU136" s="20" t="s">
        <v>86</v>
      </c>
      <c r="CV136" s="20" t="s">
        <v>86</v>
      </c>
      <c r="CW136" s="20" t="s">
        <v>86</v>
      </c>
      <c r="CY136" s="20" t="s">
        <v>86</v>
      </c>
      <c r="CZ136" s="20" t="s">
        <v>86</v>
      </c>
      <c r="DA136" s="20" t="s">
        <v>86</v>
      </c>
      <c r="DB136" s="20" t="s">
        <v>86</v>
      </c>
      <c r="DD136" s="20" t="s">
        <v>86</v>
      </c>
      <c r="DE136" s="20" t="s">
        <v>86</v>
      </c>
      <c r="DF136" s="20" t="s">
        <v>86</v>
      </c>
      <c r="DG136" s="20" t="s">
        <v>86</v>
      </c>
      <c r="DH136" s="20" t="s">
        <v>86</v>
      </c>
      <c r="DI136" s="20" t="s">
        <v>86</v>
      </c>
      <c r="DJ136" s="20" t="s">
        <v>86</v>
      </c>
      <c r="DK136" s="20" t="s">
        <v>86</v>
      </c>
      <c r="DL136" s="20" t="s">
        <v>86</v>
      </c>
      <c r="DN136" s="20" t="s">
        <v>86</v>
      </c>
      <c r="DO136" s="20" t="s">
        <v>86</v>
      </c>
      <c r="DP136" s="20" t="s">
        <v>86</v>
      </c>
      <c r="DQ136" s="20" t="s">
        <v>86</v>
      </c>
      <c r="DR136" s="20" t="s">
        <v>86</v>
      </c>
      <c r="DS136" s="20" t="s">
        <v>86</v>
      </c>
      <c r="DT136" s="20" t="s">
        <v>86</v>
      </c>
      <c r="DU136" s="20" t="s">
        <v>86</v>
      </c>
      <c r="DV136" s="20" t="s">
        <v>86</v>
      </c>
      <c r="DW136" s="20" t="s">
        <v>86</v>
      </c>
      <c r="DX136" s="20" t="s">
        <v>86</v>
      </c>
      <c r="DY136" s="20" t="s">
        <v>86</v>
      </c>
      <c r="EA136" s="20" t="s">
        <v>86</v>
      </c>
      <c r="EB136" s="20" t="s">
        <v>86</v>
      </c>
      <c r="EC136" s="20" t="s">
        <v>86</v>
      </c>
      <c r="ED136" s="20" t="s">
        <v>86</v>
      </c>
      <c r="EE136" s="20" t="s">
        <v>86</v>
      </c>
      <c r="EF136" s="20" t="s">
        <v>86</v>
      </c>
      <c r="EG136" s="20" t="s">
        <v>86</v>
      </c>
      <c r="EH136" s="20" t="s">
        <v>86</v>
      </c>
      <c r="EI136" s="20" t="s">
        <v>86</v>
      </c>
      <c r="EJ136" s="20" t="s">
        <v>86</v>
      </c>
      <c r="EK136" s="20" t="s">
        <v>86</v>
      </c>
      <c r="EL136" s="20" t="s">
        <v>86</v>
      </c>
      <c r="EM136" s="20" t="s">
        <v>86</v>
      </c>
      <c r="EN136" s="20" t="s">
        <v>86</v>
      </c>
      <c r="EO136" s="20" t="s">
        <v>86</v>
      </c>
      <c r="EP136" s="20" t="s">
        <v>86</v>
      </c>
      <c r="EQ136" s="20" t="s">
        <v>86</v>
      </c>
      <c r="ES136" s="20" t="s">
        <v>86</v>
      </c>
      <c r="ET136" s="20" t="s">
        <v>86</v>
      </c>
      <c r="EU136" s="20" t="s">
        <v>86</v>
      </c>
      <c r="EW136" s="20" t="s">
        <v>86</v>
      </c>
      <c r="EX136" s="20" t="s">
        <v>86</v>
      </c>
      <c r="EY136" s="20" t="s">
        <v>86</v>
      </c>
      <c r="FA136" s="20" t="s">
        <v>86</v>
      </c>
      <c r="FC136" s="20" t="s">
        <v>86</v>
      </c>
      <c r="FD136" s="20" t="s">
        <v>86</v>
      </c>
      <c r="FE136" s="20" t="s">
        <v>86</v>
      </c>
      <c r="FF136" s="20" t="s">
        <v>86</v>
      </c>
      <c r="FG136" s="20" t="s">
        <v>86</v>
      </c>
      <c r="FH136" s="20" t="s">
        <v>86</v>
      </c>
      <c r="FI136" s="20" t="s">
        <v>86</v>
      </c>
      <c r="FJ136" s="20" t="s">
        <v>86</v>
      </c>
      <c r="FK136" s="20" t="s">
        <v>86</v>
      </c>
    </row>
  </sheetData>
  <customSheetViews>
    <customSheetView guid="{419F547F-471E-4CC6-9411-4FA180928706}">
      <pane xSplit="2" ySplit="2" topLeftCell="C3" activePane="bottomRight" state="frozenSplit"/>
      <selection pane="bottomRight" activeCell="A6" sqref="A6"/>
      <pageMargins left="0.7" right="0.7" top="0.75" bottom="0.75" header="0.3" footer="0.3"/>
      <pageSetup paperSize="9" orientation="portrait"/>
    </customSheetView>
    <customSheetView guid="{C1C7FEEB-F3A6-4F65-8C49-1BE6813A76D9}">
      <pane xSplit="2" ySplit="2" topLeftCell="C3" activePane="bottomRight" state="frozenSplit"/>
      <selection pane="bottomRight" activeCell="D1" sqref="D1"/>
      <pageMargins left="0.7" right="0.7" top="0.75" bottom="0.75" header="0.3" footer="0.3"/>
      <pageSetup paperSize="9" orientation="portrait"/>
    </customSheetView>
  </customSheetViews>
  <mergeCells count="29">
    <mergeCell ref="A127:B127"/>
    <mergeCell ref="A132:B132"/>
    <mergeCell ref="A112:B112"/>
    <mergeCell ref="A117:B117"/>
    <mergeCell ref="A122:B122"/>
    <mergeCell ref="A107:B107"/>
    <mergeCell ref="A28:B28"/>
    <mergeCell ref="A33:B33"/>
    <mergeCell ref="A52:B52"/>
    <mergeCell ref="A98:B98"/>
    <mergeCell ref="A53:A55"/>
    <mergeCell ref="A56:A58"/>
    <mergeCell ref="A59:A61"/>
    <mergeCell ref="A2:B2"/>
    <mergeCell ref="A89:A91"/>
    <mergeCell ref="A92:A94"/>
    <mergeCell ref="A95:A97"/>
    <mergeCell ref="A71:A73"/>
    <mergeCell ref="A74:A76"/>
    <mergeCell ref="A77:A79"/>
    <mergeCell ref="A80:A82"/>
    <mergeCell ref="A83:A85"/>
    <mergeCell ref="A86:A88"/>
    <mergeCell ref="A68:A70"/>
    <mergeCell ref="A34:A39"/>
    <mergeCell ref="A62:A64"/>
    <mergeCell ref="A65:A67"/>
    <mergeCell ref="A40:A45"/>
    <mergeCell ref="A46:A51"/>
  </mergeCells>
  <conditionalFormatting sqref="G5 C1:G4 L2:AS2 K1:K2 C98:G99 K58:K65 K56 H98:J100 G53:G97 M53:N97 C100 G100:G102 C104 G104:G106 N101:N102 C103:J103 L103:N103 L105:N106 N104 H105:J106 L98:AI98 AK98:AL98 L99:AL100 H1:J11 L36:AL36 L52:AL52 L15:N35 H15:J41 H52:J52 N42:N51 N13:N14 BB28:BD28 BB33:BD33 BA14:BD14 BB110 CX15:CX25 DC15:DC25 DM15:DM25 DZ15:DZ25 FB5:FB12 FB29:FB30 CK33:DF33 C6:G52 L37:N41 ER15:ER25 FB15:FH16 CG110 CX110 DZ110 EZ110:FB110 BG3:BK36 CA38:CE39 CA29:CE32 BG38:BK43 H12:H13 N12:S12 FB36:FB45 CW4:DC4 CK4:CT4 CX5:CX12 DV5:DV12 DZ7:EA8 DX12 DZ9:EB12 CM36 EC30:EQ32 DU53 DU56 DZ99:DZ100 CX99:DD100 DH12 DM29:EV30 DM3:DN3 DM4:EB4 DM5:DM8 DM36:ER36 DM33:EV33 DH28 DH33 DK33 DK28:FH28 DL9:DM12 DM99:DM100 ER99:ES100 EV99:FK100 EV36:EV45 CM5:CM11 FG5:FH6 FJ28:FK28 FJ15:FK16 FB17:FB25 EZ4:FK4 EZ5:EZ12 EZ33:FB33 EZ29:EZ30 EW13:EY27 EY36:EZ36 EZ37:EZ45 DZ5:EB6 EP4:EV4 EP5:ER12 EV5:EV12 EV15:EZ25 CO36:DC36 DH36 DK36 FJ36:FK36 FG36:FH36 BO38:BV43 BB52:BD52 BB107:BD108 BA101:BD106 BF46:BV51 BG44:BV45 BB98:BD99 AZ111:BD111 BB112:BD112 BC114:BD114 AZ116:BD116 BB117:BD117 AZ121:BD121 BB122:BD122 AZ126:BD126 AZ113:BD113 BB127:BD130 AZ131:BD131 BB132:BD135 AZ136:BD136 CA5:CD27 CG5:CH12 CG15:CH25 CB40:CE40 L4:S11 AL4:AL12 DK3:DK4 CM29:CM30 CX37:CX45 DC38:DC45 DM37:DM45 DZ37:DZ45 ER37:ER45 CX29:DC29 CX30 DC30 DC5:DC12 L1:AL1 AO1:AS1 AO52:AS52 AO36 AO98:AS100 L3:AL3 AO3:AS4 BF113:CF113 BF101:BV106 FL1:FR16 FL113 FR113 FL28:FR39 FL17:FL27 FR17:FR27 FL52:FR112 FL40:FL51 FR40:FR51 CB41:CC43 CE41:CE51 BF121:BJ121 BV118:BW121 BZ118:CA121 ER118:ER121 CX118:DC121 DM118:DZ121 EV118:EV121 EX118:EX121 EZ118:EZ121 FB118:FL121 FR118:FR121 CG29:CG30 CG38:CH45 CE101:CF106 BO3:BW33 BO34:BV36 CG36:CI36 CA34:CF37 CG37 BW34:BW37 CA28:DF28 CA33:CI33 CA4:CH4 BG100:BV100 BG109:FK109 CA3:DC3 BF111:FK112 BF99:BV99 BF107:FK108 BF98:FK98 BF52:FK52 BF116:FR117 BF114:FR114 BF122:FR122 CD118:CG121 BB1:FK2 BX44:CC51 BG53:CF64 BX99:CH100 BX101:CC106 BF127:FR136 CG123:CG125 BF126:CG126 CX123:FR126">
    <cfRule type="containsBlanks" dxfId="882" priority="1048">
      <formula>LEN(TRIM(C1))=0</formula>
    </cfRule>
  </conditionalFormatting>
  <conditionalFormatting sqref="K4:K11 AU2:AZ2 AU4:AY4 DZ3:EB3 AW1:AZ1 K66:K100 K103 K105:K106 AW100:AY100 AY101:AY106 AU98:AY99 AY53:AY97 AU52:AY52 K15:K41 K52:K54 CG46:CG51 CG31:CG32 CG26:CH27 BF55:BF64 CX26:CX27 DC13:DC14 DC26:DC27 DM26:DM27 DM13:DM14 DZ14:ER14 DZ26:DZ27 DZ13 EB13:ER13 ER26:ER27 CG34:CG35 CO34:DF34 CX35 DC35 DM35 DZ35 FB26:FB27 FB13:FB14 FB31:FB32 FB35 FB46:FB51 FB53:FK97 FB101:FK106 CG13:CX13 AY5:AY51 CX46:CX51 DC46:DC51 DM46:DM51 DZ46:DZ51 ER46:ER51 EV46:EV51 EZ46:EZ51 DU57:DU58 DU55 DZ53:DZ97 DZ102:DZ106 CG53:CG57 CG101:CH106 DM31:EV32 DM34:EV34 DH34 DK34 CG58:DC97 CX57:DH57 CX56:DG56 DM54:DM56 CX53:DC55 DE53:DE55 DI53:DJ53 DL53:DM53 DL57:DM57 DM58:DM97 CX101:DD106 DM102:DM106 DM101:DZ101 ER101:ES106 EV101:EZ106 ER35:EV35 ER53:EZ54 ER55 EV55:EZ55 ER56:EZ97 FG34:FH34 FJ34:FK34 EZ35 EX34:FB34 EZ31:EZ32 EO3:EV3 EV26:EZ27 EV13:EZ14 CG14:CI14 CX14 CL31:DC32 EX3:FK3">
    <cfRule type="containsBlanks" dxfId="881" priority="1038">
      <formula>LEN(TRIM(K1))=0</formula>
    </cfRule>
  </conditionalFormatting>
  <conditionalFormatting sqref="K3">
    <cfRule type="containsBlanks" dxfId="880" priority="1030">
      <formula>LEN(TRIM(K3))=0</formula>
    </cfRule>
  </conditionalFormatting>
  <conditionalFormatting sqref="AT2:AT4 AT98:AT99 AT52">
    <cfRule type="containsBlanks" dxfId="879" priority="1029">
      <formula>LEN(TRIM(AT2))=0</formula>
    </cfRule>
  </conditionalFormatting>
  <conditionalFormatting sqref="AT1">
    <cfRule type="containsBlanks" dxfId="878" priority="1028">
      <formula>LEN(TRIM(AT1))=0</formula>
    </cfRule>
  </conditionalFormatting>
  <conditionalFormatting sqref="AU1">
    <cfRule type="containsBlanks" dxfId="877" priority="1027">
      <formula>LEN(TRIM(AU1))=0</formula>
    </cfRule>
  </conditionalFormatting>
  <conditionalFormatting sqref="AU3">
    <cfRule type="containsBlanks" dxfId="876" priority="1026">
      <formula>LEN(TRIM(AU3))=0</formula>
    </cfRule>
  </conditionalFormatting>
  <conditionalFormatting sqref="AV1">
    <cfRule type="containsBlanks" dxfId="875" priority="1025">
      <formula>LEN(TRIM(AV1))=0</formula>
    </cfRule>
  </conditionalFormatting>
  <conditionalFormatting sqref="AV3">
    <cfRule type="containsBlanks" dxfId="874" priority="1024">
      <formula>LEN(TRIM(AV3))=0</formula>
    </cfRule>
  </conditionalFormatting>
  <conditionalFormatting sqref="AW3">
    <cfRule type="containsBlanks" dxfId="873" priority="1023">
      <formula>LEN(TRIM(AW3))=0</formula>
    </cfRule>
  </conditionalFormatting>
  <conditionalFormatting sqref="AX3:AY3">
    <cfRule type="containsBlanks" dxfId="872" priority="1022">
      <formula>LEN(TRIM(AX3))=0</formula>
    </cfRule>
  </conditionalFormatting>
  <conditionalFormatting sqref="AZ3 BB3:BD3">
    <cfRule type="containsBlanks" dxfId="871" priority="1021">
      <formula>LEN(TRIM(AZ3))=0</formula>
    </cfRule>
  </conditionalFormatting>
  <conditionalFormatting sqref="C5:F5">
    <cfRule type="containsBlanks" dxfId="870" priority="1020">
      <formula>LEN(TRIM(C5))=0</formula>
    </cfRule>
  </conditionalFormatting>
  <conditionalFormatting sqref="BA79:BA100 BA2:BA13 BA15:BA42 BA44:BA67">
    <cfRule type="containsBlanks" dxfId="869" priority="1019">
      <formula>LEN(TRIM(BA2))=0</formula>
    </cfRule>
  </conditionalFormatting>
  <conditionalFormatting sqref="BA1">
    <cfRule type="containsBlanks" dxfId="868" priority="1018">
      <formula>LEN(TRIM(BA1))=0</formula>
    </cfRule>
  </conditionalFormatting>
  <conditionalFormatting sqref="M107:AL107 C107:G107 AO107:AS107">
    <cfRule type="containsBlanks" dxfId="867" priority="1017">
      <formula>LEN(TRIM(C107))=0</formula>
    </cfRule>
  </conditionalFormatting>
  <conditionalFormatting sqref="I107">
    <cfRule type="containsBlanks" dxfId="866" priority="1015">
      <formula>LEN(TRIM(I107))=0</formula>
    </cfRule>
  </conditionalFormatting>
  <conditionalFormatting sqref="J107">
    <cfRule type="containsBlanks" dxfId="865" priority="1014">
      <formula>LEN(TRIM(J107))=0</formula>
    </cfRule>
  </conditionalFormatting>
  <conditionalFormatting sqref="L107">
    <cfRule type="containsBlanks" dxfId="864" priority="1013">
      <formula>LEN(TRIM(L107))=0</formula>
    </cfRule>
  </conditionalFormatting>
  <conditionalFormatting sqref="K107 AU107:AY107">
    <cfRule type="containsBlanks" dxfId="863" priority="1016">
      <formula>LEN(TRIM(K107))=0</formula>
    </cfRule>
  </conditionalFormatting>
  <conditionalFormatting sqref="H107">
    <cfRule type="containsBlanks" dxfId="862" priority="1011">
      <formula>LEN(TRIM(H107))=0</formula>
    </cfRule>
  </conditionalFormatting>
  <conditionalFormatting sqref="AT107">
    <cfRule type="containsBlanks" dxfId="861" priority="1010">
      <formula>LEN(TRIM(AT107))=0</formula>
    </cfRule>
  </conditionalFormatting>
  <conditionalFormatting sqref="BA107">
    <cfRule type="containsBlanks" dxfId="860" priority="1009">
      <formula>LEN(TRIM(BA107))=0</formula>
    </cfRule>
  </conditionalFormatting>
  <conditionalFormatting sqref="N108 N111 C108:G111 N109:AL110 AO110 AO109:AS109">
    <cfRule type="containsBlanks" dxfId="859" priority="1008">
      <formula>LEN(TRIM(C108))=0</formula>
    </cfRule>
  </conditionalFormatting>
  <conditionalFormatting sqref="BA110">
    <cfRule type="containsBlanks" dxfId="858" priority="1000">
      <formula>LEN(TRIM(BA110))=0</formula>
    </cfRule>
  </conditionalFormatting>
  <conditionalFormatting sqref="C106">
    <cfRule type="containsBlanks" dxfId="857" priority="999">
      <formula>LEN(TRIM(C106))=0</formula>
    </cfRule>
  </conditionalFormatting>
  <conditionalFormatting sqref="C105">
    <cfRule type="containsBlanks" dxfId="856" priority="998">
      <formula>LEN(TRIM(C105))=0</formula>
    </cfRule>
  </conditionalFormatting>
  <conditionalFormatting sqref="AY108 AY111 AV109:AY109">
    <cfRule type="containsBlanks" dxfId="855" priority="1007">
      <formula>LEN(TRIM(AV108))=0</formula>
    </cfRule>
  </conditionalFormatting>
  <conditionalFormatting sqref="H110">
    <cfRule type="containsBlanks" dxfId="854" priority="1002">
      <formula>LEN(TRIM(H110))=0</formula>
    </cfRule>
  </conditionalFormatting>
  <conditionalFormatting sqref="BC34:BC36">
    <cfRule type="containsBlanks" dxfId="853" priority="938">
      <formula>LEN(TRIM(BC34))=0</formula>
    </cfRule>
  </conditionalFormatting>
  <conditionalFormatting sqref="C102">
    <cfRule type="containsBlanks" dxfId="852" priority="997">
      <formula>LEN(TRIM(C102))=0</formula>
    </cfRule>
  </conditionalFormatting>
  <conditionalFormatting sqref="C101">
    <cfRule type="containsBlanks" dxfId="851" priority="996">
      <formula>LEN(TRIM(C101))=0</formula>
    </cfRule>
  </conditionalFormatting>
  <conditionalFormatting sqref="H109">
    <cfRule type="containsBlanks" dxfId="850" priority="963">
      <formula>LEN(TRIM(H109))=0</formula>
    </cfRule>
  </conditionalFormatting>
  <conditionalFormatting sqref="K55">
    <cfRule type="containsBlanks" dxfId="849" priority="994">
      <formula>LEN(TRIM(K55))=0</formula>
    </cfRule>
  </conditionalFormatting>
  <conditionalFormatting sqref="I58:I65 I56">
    <cfRule type="containsBlanks" dxfId="848" priority="993">
      <formula>LEN(TRIM(I56))=0</formula>
    </cfRule>
  </conditionalFormatting>
  <conditionalFormatting sqref="I53:I54 I66:I97">
    <cfRule type="containsBlanks" dxfId="847" priority="992">
      <formula>LEN(TRIM(I53))=0</formula>
    </cfRule>
  </conditionalFormatting>
  <conditionalFormatting sqref="I55">
    <cfRule type="containsBlanks" dxfId="846" priority="991">
      <formula>LEN(TRIM(I55))=0</formula>
    </cfRule>
  </conditionalFormatting>
  <conditionalFormatting sqref="J58:J65 J56">
    <cfRule type="containsBlanks" dxfId="845" priority="990">
      <formula>LEN(TRIM(J56))=0</formula>
    </cfRule>
  </conditionalFormatting>
  <conditionalFormatting sqref="J53:J54 J66:J97">
    <cfRule type="containsBlanks" dxfId="844" priority="989">
      <formula>LEN(TRIM(J53))=0</formula>
    </cfRule>
  </conditionalFormatting>
  <conditionalFormatting sqref="J55">
    <cfRule type="containsBlanks" dxfId="843" priority="988">
      <formula>LEN(TRIM(J55))=0</formula>
    </cfRule>
  </conditionalFormatting>
  <conditionalFormatting sqref="L58:L65 L56">
    <cfRule type="containsBlanks" dxfId="842" priority="987">
      <formula>LEN(TRIM(L56))=0</formula>
    </cfRule>
  </conditionalFormatting>
  <conditionalFormatting sqref="L53:L54 L66:L97">
    <cfRule type="containsBlanks" dxfId="841" priority="986">
      <formula>LEN(TRIM(L53))=0</formula>
    </cfRule>
  </conditionalFormatting>
  <conditionalFormatting sqref="L55">
    <cfRule type="containsBlanks" dxfId="840" priority="985">
      <formula>LEN(TRIM(L55))=0</formula>
    </cfRule>
  </conditionalFormatting>
  <conditionalFormatting sqref="C58:C65 C56">
    <cfRule type="containsBlanks" dxfId="839" priority="984">
      <formula>LEN(TRIM(C56))=0</formula>
    </cfRule>
  </conditionalFormatting>
  <conditionalFormatting sqref="C53:C54 C66:C97">
    <cfRule type="containsBlanks" dxfId="838" priority="983">
      <formula>LEN(TRIM(C53))=0</formula>
    </cfRule>
  </conditionalFormatting>
  <conditionalFormatting sqref="C55">
    <cfRule type="containsBlanks" dxfId="837" priority="982">
      <formula>LEN(TRIM(C55))=0</formula>
    </cfRule>
  </conditionalFormatting>
  <conditionalFormatting sqref="D58:D65 D56">
    <cfRule type="containsBlanks" dxfId="836" priority="981">
      <formula>LEN(TRIM(D56))=0</formula>
    </cfRule>
  </conditionalFormatting>
  <conditionalFormatting sqref="D53:D54 D66:D97">
    <cfRule type="containsBlanks" dxfId="835" priority="980">
      <formula>LEN(TRIM(D53))=0</formula>
    </cfRule>
  </conditionalFormatting>
  <conditionalFormatting sqref="D55">
    <cfRule type="containsBlanks" dxfId="834" priority="979">
      <formula>LEN(TRIM(D55))=0</formula>
    </cfRule>
  </conditionalFormatting>
  <conditionalFormatting sqref="E58:E65 E56">
    <cfRule type="containsBlanks" dxfId="833" priority="978">
      <formula>LEN(TRIM(E56))=0</formula>
    </cfRule>
  </conditionalFormatting>
  <conditionalFormatting sqref="E53:E54 E66:E97">
    <cfRule type="containsBlanks" dxfId="832" priority="977">
      <formula>LEN(TRIM(E53))=0</formula>
    </cfRule>
  </conditionalFormatting>
  <conditionalFormatting sqref="E55">
    <cfRule type="containsBlanks" dxfId="831" priority="976">
      <formula>LEN(TRIM(E55))=0</formula>
    </cfRule>
  </conditionalFormatting>
  <conditionalFormatting sqref="F58:F65 F56">
    <cfRule type="containsBlanks" dxfId="830" priority="975">
      <formula>LEN(TRIM(F56))=0</formula>
    </cfRule>
  </conditionalFormatting>
  <conditionalFormatting sqref="F53:F54 F66:F97">
    <cfRule type="containsBlanks" dxfId="829" priority="974">
      <formula>LEN(TRIM(F53))=0</formula>
    </cfRule>
  </conditionalFormatting>
  <conditionalFormatting sqref="F55">
    <cfRule type="containsBlanks" dxfId="828" priority="973">
      <formula>LEN(TRIM(F55))=0</formula>
    </cfRule>
  </conditionalFormatting>
  <conditionalFormatting sqref="H58:H65 H56">
    <cfRule type="containsBlanks" dxfId="827" priority="972">
      <formula>LEN(TRIM(H56))=0</formula>
    </cfRule>
  </conditionalFormatting>
  <conditionalFormatting sqref="H53:H54 H66:H97">
    <cfRule type="containsBlanks" dxfId="826" priority="971">
      <formula>LEN(TRIM(H53))=0</formula>
    </cfRule>
  </conditionalFormatting>
  <conditionalFormatting sqref="H55">
    <cfRule type="containsBlanks" dxfId="825" priority="970">
      <formula>LEN(TRIM(H55))=0</formula>
    </cfRule>
  </conditionalFormatting>
  <conditionalFormatting sqref="D100:F100">
    <cfRule type="containsBlanks" dxfId="824" priority="969">
      <formula>LEN(TRIM(D100))=0</formula>
    </cfRule>
  </conditionalFormatting>
  <conditionalFormatting sqref="D102:F102">
    <cfRule type="containsBlanks" dxfId="823" priority="968">
      <formula>LEN(TRIM(D102))=0</formula>
    </cfRule>
  </conditionalFormatting>
  <conditionalFormatting sqref="D101:F101">
    <cfRule type="containsBlanks" dxfId="822" priority="967">
      <formula>LEN(TRIM(D101))=0</formula>
    </cfRule>
  </conditionalFormatting>
  <conditionalFormatting sqref="D104:F104">
    <cfRule type="containsBlanks" dxfId="821" priority="966">
      <formula>LEN(TRIM(D104))=0</formula>
    </cfRule>
  </conditionalFormatting>
  <conditionalFormatting sqref="D106:F106">
    <cfRule type="containsBlanks" dxfId="820" priority="965">
      <formula>LEN(TRIM(D106))=0</formula>
    </cfRule>
  </conditionalFormatting>
  <conditionalFormatting sqref="D105:F105">
    <cfRule type="containsBlanks" dxfId="819" priority="964">
      <formula>LEN(TRIM(D105))=0</formula>
    </cfRule>
  </conditionalFormatting>
  <conditionalFormatting sqref="I109">
    <cfRule type="containsBlanks" dxfId="818" priority="962">
      <formula>LEN(TRIM(I109))=0</formula>
    </cfRule>
  </conditionalFormatting>
  <conditionalFormatting sqref="J109:M109">
    <cfRule type="containsBlanks" dxfId="817" priority="961">
      <formula>LEN(TRIM(J109))=0</formula>
    </cfRule>
  </conditionalFormatting>
  <conditionalFormatting sqref="I110:M110">
    <cfRule type="containsBlanks" dxfId="816" priority="960">
      <formula>LEN(TRIM(I110))=0</formula>
    </cfRule>
  </conditionalFormatting>
  <conditionalFormatting sqref="H111:M111">
    <cfRule type="containsBlanks" dxfId="815" priority="959">
      <formula>LEN(TRIM(H111))=0</formula>
    </cfRule>
  </conditionalFormatting>
  <conditionalFormatting sqref="H108:M108">
    <cfRule type="containsBlanks" dxfId="814" priority="958">
      <formula>LEN(TRIM(H108))=0</formula>
    </cfRule>
  </conditionalFormatting>
  <conditionalFormatting sqref="H101:M102">
    <cfRule type="containsBlanks" dxfId="813" priority="957">
      <formula>LEN(TRIM(H101))=0</formula>
    </cfRule>
  </conditionalFormatting>
  <conditionalFormatting sqref="H104:M104">
    <cfRule type="containsBlanks" dxfId="812" priority="956">
      <formula>LEN(TRIM(H104))=0</formula>
    </cfRule>
  </conditionalFormatting>
  <conditionalFormatting sqref="AT100:AV100">
    <cfRule type="containsBlanks" dxfId="811" priority="955">
      <formula>LEN(TRIM(AT100))=0</formula>
    </cfRule>
  </conditionalFormatting>
  <conditionalFormatting sqref="O101:AL102 AO101:AX102">
    <cfRule type="containsBlanks" dxfId="810" priority="954">
      <formula>LEN(TRIM(O101))=0</formula>
    </cfRule>
  </conditionalFormatting>
  <conditionalFormatting sqref="O105:AL106 AO105:AX106">
    <cfRule type="containsBlanks" dxfId="809" priority="953">
      <formula>LEN(TRIM(O105))=0</formula>
    </cfRule>
  </conditionalFormatting>
  <conditionalFormatting sqref="AJ98">
    <cfRule type="containsBlanks" dxfId="808" priority="952">
      <formula>LEN(TRIM(AJ98))=0</formula>
    </cfRule>
  </conditionalFormatting>
  <conditionalFormatting sqref="O103:AL103 AO103:AS103">
    <cfRule type="containsBlanks" dxfId="807" priority="951">
      <formula>LEN(TRIM(O103))=0</formula>
    </cfRule>
  </conditionalFormatting>
  <conditionalFormatting sqref="AU103:AX103">
    <cfRule type="containsBlanks" dxfId="806" priority="950">
      <formula>LEN(TRIM(AU103))=0</formula>
    </cfRule>
  </conditionalFormatting>
  <conditionalFormatting sqref="AT103">
    <cfRule type="containsBlanks" dxfId="805" priority="949">
      <formula>LEN(TRIM(AT103))=0</formula>
    </cfRule>
  </conditionalFormatting>
  <conditionalFormatting sqref="O104:AL104 AO104:AS104">
    <cfRule type="containsBlanks" dxfId="804" priority="948">
      <formula>LEN(TRIM(O104))=0</formula>
    </cfRule>
  </conditionalFormatting>
  <conditionalFormatting sqref="AW104:AX104">
    <cfRule type="containsBlanks" dxfId="803" priority="947">
      <formula>LEN(TRIM(AW104))=0</formula>
    </cfRule>
  </conditionalFormatting>
  <conditionalFormatting sqref="AT104:AV104">
    <cfRule type="containsBlanks" dxfId="802" priority="946">
      <formula>LEN(TRIM(AT104))=0</formula>
    </cfRule>
  </conditionalFormatting>
  <conditionalFormatting sqref="O108:AL108 AO108:AX108">
    <cfRule type="containsBlanks" dxfId="801" priority="945">
      <formula>LEN(TRIM(O108))=0</formula>
    </cfRule>
  </conditionalFormatting>
  <conditionalFormatting sqref="AZ65:AZ69 AZ4:AZ33 AZ37:AZ39 AZ41:AZ42 AZ76:AZ106 AZ44:AZ61">
    <cfRule type="containsBlanks" dxfId="800" priority="944">
      <formula>LEN(TRIM(AZ4))=0</formula>
    </cfRule>
  </conditionalFormatting>
  <conditionalFormatting sqref="AZ107">
    <cfRule type="containsBlanks" dxfId="799" priority="943">
      <formula>LEN(TRIM(AZ107))=0</formula>
    </cfRule>
  </conditionalFormatting>
  <conditionalFormatting sqref="AZ110">
    <cfRule type="containsBlanks" dxfId="798" priority="942">
      <formula>LEN(TRIM(AZ110))=0</formula>
    </cfRule>
  </conditionalFormatting>
  <conditionalFormatting sqref="AZ108:BA108">
    <cfRule type="containsBlanks" dxfId="797" priority="941">
      <formula>LEN(TRIM(AZ108))=0</formula>
    </cfRule>
  </conditionalFormatting>
  <conditionalFormatting sqref="AZ34:AZ36">
    <cfRule type="containsBlanks" dxfId="796" priority="940">
      <formula>LEN(TRIM(AZ34))=0</formula>
    </cfRule>
  </conditionalFormatting>
  <conditionalFormatting sqref="BB34:BB36">
    <cfRule type="containsBlanks" dxfId="795" priority="939">
      <formula>LEN(TRIM(BB34))=0</formula>
    </cfRule>
  </conditionalFormatting>
  <conditionalFormatting sqref="BA112">
    <cfRule type="containsBlanks" dxfId="794" priority="845">
      <formula>LEN(TRIM(BA112))=0</formula>
    </cfRule>
  </conditionalFormatting>
  <conditionalFormatting sqref="BD34:BD36">
    <cfRule type="containsBlanks" dxfId="793" priority="936">
      <formula>LEN(TRIM(BD34))=0</formula>
    </cfRule>
  </conditionalFormatting>
  <conditionalFormatting sqref="AZ40">
    <cfRule type="containsBlanks" dxfId="792" priority="935">
      <formula>LEN(TRIM(AZ40))=0</formula>
    </cfRule>
  </conditionalFormatting>
  <conditionalFormatting sqref="BB42:BC42">
    <cfRule type="containsBlanks" dxfId="791" priority="934">
      <formula>LEN(TRIM(BB42))=0</formula>
    </cfRule>
  </conditionalFormatting>
  <conditionalFormatting sqref="BD42">
    <cfRule type="containsBlanks" dxfId="790" priority="933">
      <formula>LEN(TRIM(BD42))=0</formula>
    </cfRule>
  </conditionalFormatting>
  <conditionalFormatting sqref="BC44:BC45">
    <cfRule type="containsBlanks" dxfId="789" priority="932">
      <formula>LEN(TRIM(BC44))=0</formula>
    </cfRule>
  </conditionalFormatting>
  <conditionalFormatting sqref="BB44:BB45">
    <cfRule type="containsBlanks" dxfId="788" priority="931">
      <formula>LEN(TRIM(BB44))=0</formula>
    </cfRule>
  </conditionalFormatting>
  <conditionalFormatting sqref="BD44:BD45">
    <cfRule type="containsBlanks" dxfId="787" priority="930">
      <formula>LEN(TRIM(BD44))=0</formula>
    </cfRule>
  </conditionalFormatting>
  <conditionalFormatting sqref="BB38:BD39">
    <cfRule type="containsBlanks" dxfId="786" priority="929">
      <formula>LEN(TRIM(BB38))=0</formula>
    </cfRule>
  </conditionalFormatting>
  <conditionalFormatting sqref="BB40:BD40">
    <cfRule type="containsBlanks" dxfId="785" priority="928">
      <formula>LEN(TRIM(BB40))=0</formula>
    </cfRule>
  </conditionalFormatting>
  <conditionalFormatting sqref="BB41:BD41">
    <cfRule type="containsBlanks" dxfId="784" priority="927">
      <formula>LEN(TRIM(BB41))=0</formula>
    </cfRule>
  </conditionalFormatting>
  <conditionalFormatting sqref="BB46:BD51">
    <cfRule type="containsBlanks" dxfId="783" priority="926">
      <formula>LEN(TRIM(BB46))=0</formula>
    </cfRule>
  </conditionalFormatting>
  <conditionalFormatting sqref="BB79:BD97 BB53:BD67">
    <cfRule type="containsBlanks" dxfId="782" priority="925">
      <formula>LEN(TRIM(BB53))=0</formula>
    </cfRule>
  </conditionalFormatting>
  <conditionalFormatting sqref="BB26:BD27 BB25:BC25 BB15:BD24">
    <cfRule type="containsBlanks" dxfId="781" priority="924">
      <formula>LEN(TRIM(BB15))=0</formula>
    </cfRule>
  </conditionalFormatting>
  <conditionalFormatting sqref="BD25">
    <cfRule type="containsBlanks" dxfId="780" priority="923">
      <formula>LEN(TRIM(BD25))=0</formula>
    </cfRule>
  </conditionalFormatting>
  <conditionalFormatting sqref="BB29:BD32">
    <cfRule type="containsBlanks" dxfId="779" priority="922">
      <formula>LEN(TRIM(BB29))=0</formula>
    </cfRule>
  </conditionalFormatting>
  <conditionalFormatting sqref="BB4:BD13">
    <cfRule type="containsBlanks" dxfId="778" priority="921">
      <formula>LEN(TRIM(BB4))=0</formula>
    </cfRule>
  </conditionalFormatting>
  <conditionalFormatting sqref="O58:AL65 O56:AL56 AO56:AX56 AO58:AX65">
    <cfRule type="containsBlanks" dxfId="777" priority="920">
      <formula>LEN(TRIM(O56))=0</formula>
    </cfRule>
  </conditionalFormatting>
  <conditionalFormatting sqref="O66:AL97 AO66:AX97 AO53:AX54 O53:AL54">
    <cfRule type="containsBlanks" dxfId="776" priority="919">
      <formula>LEN(TRIM(O53))=0</formula>
    </cfRule>
  </conditionalFormatting>
  <conditionalFormatting sqref="O55:AL55 AO55:AX55">
    <cfRule type="containsBlanks" dxfId="775" priority="918">
      <formula>LEN(TRIM(O55))=0</formula>
    </cfRule>
  </conditionalFormatting>
  <conditionalFormatting sqref="O15:Q34 S15:T34">
    <cfRule type="containsBlanks" dxfId="774" priority="917">
      <formula>LEN(TRIM(O15))=0</formula>
    </cfRule>
  </conditionalFormatting>
  <conditionalFormatting sqref="R15:R34">
    <cfRule type="containsBlanks" dxfId="773" priority="916">
      <formula>LEN(TRIM(R15))=0</formula>
    </cfRule>
  </conditionalFormatting>
  <conditionalFormatting sqref="U15:AL34 AX15:AX27 AO28:AX34">
    <cfRule type="containsBlanks" dxfId="772" priority="915">
      <formula>LEN(TRIM(U15))=0</formula>
    </cfRule>
  </conditionalFormatting>
  <conditionalFormatting sqref="O38:Q41 S38:T41">
    <cfRule type="containsBlanks" dxfId="771" priority="914">
      <formula>LEN(TRIM(O38))=0</formula>
    </cfRule>
  </conditionalFormatting>
  <conditionalFormatting sqref="R38:R41">
    <cfRule type="containsBlanks" dxfId="770" priority="913">
      <formula>LEN(TRIM(R38))=0</formula>
    </cfRule>
  </conditionalFormatting>
  <conditionalFormatting sqref="U38:AL41 AO38:AX41">
    <cfRule type="containsBlanks" dxfId="769" priority="912">
      <formula>LEN(TRIM(U38))=0</formula>
    </cfRule>
  </conditionalFormatting>
  <conditionalFormatting sqref="O35:AL35 AO35:AX35">
    <cfRule type="containsBlanks" dxfId="768" priority="911">
      <formula>LEN(TRIM(O35))=0</formula>
    </cfRule>
  </conditionalFormatting>
  <conditionalFormatting sqref="H14:M14">
    <cfRule type="containsBlanks" dxfId="767" priority="910">
      <formula>LEN(TRIM(H14))=0</formula>
    </cfRule>
  </conditionalFormatting>
  <conditionalFormatting sqref="H42:M51">
    <cfRule type="containsBlanks" dxfId="766" priority="909">
      <formula>LEN(TRIM(H42))=0</formula>
    </cfRule>
  </conditionalFormatting>
  <conditionalFormatting sqref="O42:AL51 AO42:AX51">
    <cfRule type="containsBlanks" dxfId="765" priority="908">
      <formula>LEN(TRIM(O42))=0</formula>
    </cfRule>
  </conditionalFormatting>
  <conditionalFormatting sqref="I13:M13">
    <cfRule type="containsBlanks" dxfId="764" priority="907">
      <formula>LEN(TRIM(I13))=0</formula>
    </cfRule>
  </conditionalFormatting>
  <conditionalFormatting sqref="O13:AL13 AX13">
    <cfRule type="containsBlanks" dxfId="763" priority="906">
      <formula>LEN(TRIM(O13))=0</formula>
    </cfRule>
  </conditionalFormatting>
  <conditionalFormatting sqref="O14:AL14 AX14">
    <cfRule type="containsBlanks" dxfId="762" priority="905">
      <formula>LEN(TRIM(O14))=0</formula>
    </cfRule>
  </conditionalFormatting>
  <conditionalFormatting sqref="BF53">
    <cfRule type="containsBlanks" dxfId="761" priority="898">
      <formula>LEN(TRIM(BF53))=0</formula>
    </cfRule>
  </conditionalFormatting>
  <conditionalFormatting sqref="BF54">
    <cfRule type="containsBlanks" dxfId="760" priority="897">
      <formula>LEN(TRIM(BF54))=0</formula>
    </cfRule>
  </conditionalFormatting>
  <conditionalFormatting sqref="BB100:BD100 BF100">
    <cfRule type="containsBlanks" dxfId="759" priority="893">
      <formula>LEN(TRIM(BB100))=0</formula>
    </cfRule>
  </conditionalFormatting>
  <conditionalFormatting sqref="O111:AL111 AO111:AX111">
    <cfRule type="containsBlanks" dxfId="758" priority="890">
      <formula>LEN(TRIM(O111))=0</formula>
    </cfRule>
  </conditionalFormatting>
  <conditionalFormatting sqref="CI15:CN25">
    <cfRule type="containsBlanks" dxfId="757" priority="888">
      <formula>LEN(TRIM(CI15))=0</formula>
    </cfRule>
  </conditionalFormatting>
  <conditionalFormatting sqref="CI26:CN27">
    <cfRule type="containsBlanks" dxfId="756" priority="887">
      <formula>LEN(TRIM(CI26))=0</formula>
    </cfRule>
  </conditionalFormatting>
  <conditionalFormatting sqref="CQ15:CW25">
    <cfRule type="containsBlanks" dxfId="755" priority="886">
      <formula>LEN(TRIM(CQ15))=0</formula>
    </cfRule>
  </conditionalFormatting>
  <conditionalFormatting sqref="CQ26:CW27">
    <cfRule type="containsBlanks" dxfId="754" priority="885">
      <formula>LEN(TRIM(CQ26))=0</formula>
    </cfRule>
  </conditionalFormatting>
  <conditionalFormatting sqref="CY14:DB14 CZ13:DB14">
    <cfRule type="containsBlanks" dxfId="753" priority="884">
      <formula>LEN(TRIM(CY13))=0</formula>
    </cfRule>
  </conditionalFormatting>
  <conditionalFormatting sqref="CY15:DB25">
    <cfRule type="containsBlanks" dxfId="752" priority="883">
      <formula>LEN(TRIM(CY15))=0</formula>
    </cfRule>
  </conditionalFormatting>
  <conditionalFormatting sqref="CY26:DB27">
    <cfRule type="containsBlanks" dxfId="751" priority="882">
      <formula>LEN(TRIM(CY26))=0</formula>
    </cfRule>
  </conditionalFormatting>
  <conditionalFormatting sqref="DD14:DF14 DD13 DF13 DH13:DH14 DK13:DL14">
    <cfRule type="containsBlanks" dxfId="750" priority="881">
      <formula>LEN(TRIM(DD13))=0</formula>
    </cfRule>
  </conditionalFormatting>
  <conditionalFormatting sqref="DD15:DF25 DH15:DH25 DK15:DL25">
    <cfRule type="containsBlanks" dxfId="749" priority="880">
      <formula>LEN(TRIM(DD15))=0</formula>
    </cfRule>
  </conditionalFormatting>
  <conditionalFormatting sqref="DD26:DF27 DH26:DH27 DK26:DL27">
    <cfRule type="containsBlanks" dxfId="748" priority="879">
      <formula>LEN(TRIM(DD26))=0</formula>
    </cfRule>
  </conditionalFormatting>
  <conditionalFormatting sqref="DN14:DY14 DN13:DS13 DV13:DY13">
    <cfRule type="containsBlanks" dxfId="747" priority="878">
      <formula>LEN(TRIM(DN13))=0</formula>
    </cfRule>
  </conditionalFormatting>
  <conditionalFormatting sqref="DN15:DY25">
    <cfRule type="containsBlanks" dxfId="746" priority="877">
      <formula>LEN(TRIM(DN15))=0</formula>
    </cfRule>
  </conditionalFormatting>
  <conditionalFormatting sqref="DN26:DY27">
    <cfRule type="containsBlanks" dxfId="745" priority="876">
      <formula>LEN(TRIM(DN26))=0</formula>
    </cfRule>
  </conditionalFormatting>
  <conditionalFormatting sqref="EA13">
    <cfRule type="containsBlanks" dxfId="744" priority="875">
      <formula>LEN(TRIM(EA13))=0</formula>
    </cfRule>
  </conditionalFormatting>
  <conditionalFormatting sqref="EA15:EQ27">
    <cfRule type="containsBlanks" dxfId="743" priority="874">
      <formula>LEN(TRIM(EA15))=0</formula>
    </cfRule>
  </conditionalFormatting>
  <conditionalFormatting sqref="CH34">
    <cfRule type="containsBlanks" dxfId="742" priority="873">
      <formula>LEN(TRIM(CH34))=0</formula>
    </cfRule>
  </conditionalFormatting>
  <conditionalFormatting sqref="CI34">
    <cfRule type="containsBlanks" dxfId="741" priority="872">
      <formula>LEN(TRIM(CI34))=0</formula>
    </cfRule>
  </conditionalFormatting>
  <conditionalFormatting sqref="CK34">
    <cfRule type="containsBlanks" dxfId="740" priority="870">
      <formula>LEN(TRIM(CK34))=0</formula>
    </cfRule>
  </conditionalFormatting>
  <conditionalFormatting sqref="CL34">
    <cfRule type="containsBlanks" dxfId="739" priority="869">
      <formula>LEN(TRIM(CL34))=0</formula>
    </cfRule>
  </conditionalFormatting>
  <conditionalFormatting sqref="CM34">
    <cfRule type="containsBlanks" dxfId="738" priority="868">
      <formula>LEN(TRIM(CM34))=0</formula>
    </cfRule>
  </conditionalFormatting>
  <conditionalFormatting sqref="CN34">
    <cfRule type="containsBlanks" dxfId="737" priority="867">
      <formula>LEN(TRIM(CN34))=0</formula>
    </cfRule>
  </conditionalFormatting>
  <conditionalFormatting sqref="CH35:CI35 CM35">
    <cfRule type="containsBlanks" dxfId="736" priority="866">
      <formula>LEN(TRIM(CH35))=0</formula>
    </cfRule>
  </conditionalFormatting>
  <conditionalFormatting sqref="CQ35:CW35">
    <cfRule type="containsBlanks" dxfId="735" priority="865">
      <formula>LEN(TRIM(CQ35))=0</formula>
    </cfRule>
  </conditionalFormatting>
  <conditionalFormatting sqref="CY35:DB35">
    <cfRule type="containsBlanks" dxfId="734" priority="864">
      <formula>LEN(TRIM(CY35))=0</formula>
    </cfRule>
  </conditionalFormatting>
  <conditionalFormatting sqref="DE35:DF35 DH35 DK35">
    <cfRule type="containsBlanks" dxfId="733" priority="863">
      <formula>LEN(TRIM(DE35))=0</formula>
    </cfRule>
  </conditionalFormatting>
  <conditionalFormatting sqref="DN35:DY35">
    <cfRule type="containsBlanks" dxfId="732" priority="862">
      <formula>LEN(TRIM(DN35))=0</formula>
    </cfRule>
  </conditionalFormatting>
  <conditionalFormatting sqref="EA35:EQ35">
    <cfRule type="containsBlanks" dxfId="731" priority="861">
      <formula>LEN(TRIM(EA35))=0</formula>
    </cfRule>
  </conditionalFormatting>
  <conditionalFormatting sqref="FG35:FH35 FJ35:FK35">
    <cfRule type="containsBlanks" dxfId="730" priority="860">
      <formula>LEN(TRIM(FG35))=0</formula>
    </cfRule>
  </conditionalFormatting>
  <conditionalFormatting sqref="FA5:FA27">
    <cfRule type="containsBlanks" dxfId="729" priority="859">
      <formula>LEN(TRIM(FA5))=0</formula>
    </cfRule>
  </conditionalFormatting>
  <conditionalFormatting sqref="FA29:FA32">
    <cfRule type="containsBlanks" dxfId="728" priority="858">
      <formula>LEN(TRIM(FA29))=0</formula>
    </cfRule>
  </conditionalFormatting>
  <conditionalFormatting sqref="FA35:FA51">
    <cfRule type="containsBlanks" dxfId="727" priority="857">
      <formula>LEN(TRIM(FA35))=0</formula>
    </cfRule>
  </conditionalFormatting>
  <conditionalFormatting sqref="FA53:FA97">
    <cfRule type="containsBlanks" dxfId="726" priority="856">
      <formula>LEN(TRIM(FA53))=0</formula>
    </cfRule>
  </conditionalFormatting>
  <conditionalFormatting sqref="FA101:FA106">
    <cfRule type="containsBlanks" dxfId="725" priority="855">
      <formula>LEN(TRIM(FA101))=0</formula>
    </cfRule>
  </conditionalFormatting>
  <conditionalFormatting sqref="BB115 CG115 CX115 DC115 DL115:DM115 DZ115 ER115 FB115">
    <cfRule type="containsBlanks" dxfId="724" priority="854">
      <formula>LEN(TRIM(BB115))=0</formula>
    </cfRule>
  </conditionalFormatting>
  <conditionalFormatting sqref="M112:AL112 C112:G112 AO112:AS112">
    <cfRule type="containsBlanks" dxfId="723" priority="853">
      <formula>LEN(TRIM(C112))=0</formula>
    </cfRule>
  </conditionalFormatting>
  <conditionalFormatting sqref="I112">
    <cfRule type="containsBlanks" dxfId="722" priority="851">
      <formula>LEN(TRIM(I112))=0</formula>
    </cfRule>
  </conditionalFormatting>
  <conditionalFormatting sqref="J112">
    <cfRule type="containsBlanks" dxfId="721" priority="850">
      <formula>LEN(TRIM(J112))=0</formula>
    </cfRule>
  </conditionalFormatting>
  <conditionalFormatting sqref="L112">
    <cfRule type="containsBlanks" dxfId="720" priority="849">
      <formula>LEN(TRIM(L112))=0</formula>
    </cfRule>
  </conditionalFormatting>
  <conditionalFormatting sqref="K112 AU112:AY112">
    <cfRule type="containsBlanks" dxfId="719" priority="852">
      <formula>LEN(TRIM(K112))=0</formula>
    </cfRule>
  </conditionalFormatting>
  <conditionalFormatting sqref="H112">
    <cfRule type="containsBlanks" dxfId="718" priority="847">
      <formula>LEN(TRIM(H112))=0</formula>
    </cfRule>
  </conditionalFormatting>
  <conditionalFormatting sqref="AT112">
    <cfRule type="containsBlanks" dxfId="717" priority="846">
      <formula>LEN(TRIM(AT112))=0</formula>
    </cfRule>
  </conditionalFormatting>
  <conditionalFormatting sqref="N113 G113 C116:G116 N115:N116 C114:G114 N114:AL114 AO114:AR114">
    <cfRule type="containsBlanks" dxfId="716" priority="844">
      <formula>LEN(TRIM(C113))=0</formula>
    </cfRule>
  </conditionalFormatting>
  <conditionalFormatting sqref="BA115">
    <cfRule type="containsBlanks" dxfId="715" priority="839">
      <formula>LEN(TRIM(BA115))=0</formula>
    </cfRule>
  </conditionalFormatting>
  <conditionalFormatting sqref="AY113:AY114 AY116">
    <cfRule type="containsBlanks" dxfId="714" priority="843">
      <formula>LEN(TRIM(AY113))=0</formula>
    </cfRule>
  </conditionalFormatting>
  <conditionalFormatting sqref="BA122">
    <cfRule type="containsBlanks" dxfId="713" priority="787">
      <formula>LEN(TRIM(BA122))=0</formula>
    </cfRule>
  </conditionalFormatting>
  <conditionalFormatting sqref="L114:M114">
    <cfRule type="containsBlanks" dxfId="712" priority="836">
      <formula>LEN(TRIM(L114))=0</formula>
    </cfRule>
  </conditionalFormatting>
  <conditionalFormatting sqref="L115:M115">
    <cfRule type="containsBlanks" dxfId="711" priority="835">
      <formula>LEN(TRIM(L115))=0</formula>
    </cfRule>
  </conditionalFormatting>
  <conditionalFormatting sqref="L116:M116">
    <cfRule type="containsBlanks" dxfId="710" priority="834">
      <formula>LEN(TRIM(L116))=0</formula>
    </cfRule>
  </conditionalFormatting>
  <conditionalFormatting sqref="AP36:AX36">
    <cfRule type="containsBlanks" dxfId="709" priority="756">
      <formula>LEN(TRIM(AP36))=0</formula>
    </cfRule>
  </conditionalFormatting>
  <conditionalFormatting sqref="AZ112">
    <cfRule type="containsBlanks" dxfId="708" priority="831">
      <formula>LEN(TRIM(AZ112))=0</formula>
    </cfRule>
  </conditionalFormatting>
  <conditionalFormatting sqref="AZ114">
    <cfRule type="containsBlanks" dxfId="707" priority="830">
      <formula>LEN(TRIM(AZ114))=0</formula>
    </cfRule>
  </conditionalFormatting>
  <conditionalFormatting sqref="BB43">
    <cfRule type="containsBlanks" dxfId="706" priority="754">
      <formula>LEN(TRIM(BB43))=0</formula>
    </cfRule>
  </conditionalFormatting>
  <conditionalFormatting sqref="CG113 DZ113 ER113 EV113 EZ113 FB113">
    <cfRule type="containsBlanks" dxfId="705" priority="828">
      <formula>LEN(TRIM(CG113))=0</formula>
    </cfRule>
  </conditionalFormatting>
  <conditionalFormatting sqref="O116:AL116 AO116:AX116">
    <cfRule type="containsBlanks" dxfId="704" priority="827">
      <formula>LEN(TRIM(O116))=0</formula>
    </cfRule>
  </conditionalFormatting>
  <conditionalFormatting sqref="M117:AS117 C117:G117">
    <cfRule type="containsBlanks" dxfId="703" priority="824">
      <formula>LEN(TRIM(C117))=0</formula>
    </cfRule>
  </conditionalFormatting>
  <conditionalFormatting sqref="L117">
    <cfRule type="containsBlanks" dxfId="702" priority="820">
      <formula>LEN(TRIM(L117))=0</formula>
    </cfRule>
  </conditionalFormatting>
  <conditionalFormatting sqref="AU117:AY117">
    <cfRule type="containsBlanks" dxfId="701" priority="823">
      <formula>LEN(TRIM(AU117))=0</formula>
    </cfRule>
  </conditionalFormatting>
  <conditionalFormatting sqref="AT117">
    <cfRule type="containsBlanks" dxfId="700" priority="817">
      <formula>LEN(TRIM(AT117))=0</formula>
    </cfRule>
  </conditionalFormatting>
  <conditionalFormatting sqref="BA117">
    <cfRule type="containsBlanks" dxfId="699" priority="816">
      <formula>LEN(TRIM(BA117))=0</formula>
    </cfRule>
  </conditionalFormatting>
  <conditionalFormatting sqref="N118:N121 AF119 C121:G121 G118:G120 AO119:AS120 T119:T120 Y119:Y120">
    <cfRule type="containsBlanks" dxfId="698" priority="815">
      <formula>LEN(TRIM(C118))=0</formula>
    </cfRule>
  </conditionalFormatting>
  <conditionalFormatting sqref="BA120">
    <cfRule type="containsBlanks" dxfId="697" priority="810">
      <formula>LEN(TRIM(BA120))=0</formula>
    </cfRule>
  </conditionalFormatting>
  <conditionalFormatting sqref="AU119:AY120 AY118 AY121">
    <cfRule type="containsBlanks" dxfId="696" priority="814">
      <formula>LEN(TRIM(AU118))=0</formula>
    </cfRule>
  </conditionalFormatting>
  <conditionalFormatting sqref="AT119:AT120">
    <cfRule type="containsBlanks" dxfId="695" priority="811">
      <formula>LEN(TRIM(AT119))=0</formula>
    </cfRule>
  </conditionalFormatting>
  <conditionalFormatting sqref="L121:M121">
    <cfRule type="containsBlanks" dxfId="694" priority="805">
      <formula>LEN(TRIM(L121))=0</formula>
    </cfRule>
  </conditionalFormatting>
  <conditionalFormatting sqref="T118 AF118 AO118:AX118 Y118">
    <cfRule type="containsBlanks" dxfId="693" priority="803">
      <formula>LEN(TRIM(T118))=0</formula>
    </cfRule>
  </conditionalFormatting>
  <conditionalFormatting sqref="AZ117">
    <cfRule type="containsBlanks" dxfId="692" priority="802">
      <formula>LEN(TRIM(AZ117))=0</formula>
    </cfRule>
  </conditionalFormatting>
  <conditionalFormatting sqref="AZ119:AZ120">
    <cfRule type="containsBlanks" dxfId="691" priority="801">
      <formula>LEN(TRIM(AZ119))=0</formula>
    </cfRule>
  </conditionalFormatting>
  <conditionalFormatting sqref="O121:AD121 AF121:AX121">
    <cfRule type="containsBlanks" dxfId="690" priority="798">
      <formula>LEN(TRIM(O121))=0</formula>
    </cfRule>
  </conditionalFormatting>
  <conditionalFormatting sqref="M122:AS122 C122:G122">
    <cfRule type="containsBlanks" dxfId="689" priority="795">
      <formula>LEN(TRIM(C122))=0</formula>
    </cfRule>
  </conditionalFormatting>
  <conditionalFormatting sqref="L122">
    <cfRule type="containsBlanks" dxfId="688" priority="791">
      <formula>LEN(TRIM(L122))=0</formula>
    </cfRule>
  </conditionalFormatting>
  <conditionalFormatting sqref="AU122:AY122">
    <cfRule type="containsBlanks" dxfId="687" priority="794">
      <formula>LEN(TRIM(AU122))=0</formula>
    </cfRule>
  </conditionalFormatting>
  <conditionalFormatting sqref="AT122">
    <cfRule type="containsBlanks" dxfId="686" priority="788">
      <formula>LEN(TRIM(AT122))=0</formula>
    </cfRule>
  </conditionalFormatting>
  <conditionalFormatting sqref="D126:G126 N123:N126 G123:G125 S124:T125 X124:X125 AH124:AS125">
    <cfRule type="containsBlanks" dxfId="685" priority="786">
      <formula>LEN(TRIM(D123))=0</formula>
    </cfRule>
  </conditionalFormatting>
  <conditionalFormatting sqref="AU124:AY125 AY123 AY126">
    <cfRule type="containsBlanks" dxfId="684" priority="785">
      <formula>LEN(TRIM(AU123))=0</formula>
    </cfRule>
  </conditionalFormatting>
  <conditionalFormatting sqref="AT124:AT125">
    <cfRule type="containsBlanks" dxfId="683" priority="782">
      <formula>LEN(TRIM(AT124))=0</formula>
    </cfRule>
  </conditionalFormatting>
  <conditionalFormatting sqref="CH37">
    <cfRule type="containsBlanks" dxfId="682" priority="747">
      <formula>LEN(TRIM(CH37))=0</formula>
    </cfRule>
  </conditionalFormatting>
  <conditionalFormatting sqref="L126:M126">
    <cfRule type="containsBlanks" dxfId="681" priority="776">
      <formula>LEN(TRIM(L126))=0</formula>
    </cfRule>
  </conditionalFormatting>
  <conditionalFormatting sqref="CQ37 CV37">
    <cfRule type="containsBlanks" dxfId="680" priority="745">
      <formula>LEN(TRIM(CQ37))=0</formula>
    </cfRule>
  </conditionalFormatting>
  <conditionalFormatting sqref="S123:T123 X123 AH123:AX123">
    <cfRule type="containsBlanks" dxfId="679" priority="774">
      <formula>LEN(TRIM(S123))=0</formula>
    </cfRule>
  </conditionalFormatting>
  <conditionalFormatting sqref="AZ122">
    <cfRule type="containsBlanks" dxfId="678" priority="773">
      <formula>LEN(TRIM(AZ122))=0</formula>
    </cfRule>
  </conditionalFormatting>
  <conditionalFormatting sqref="CZ37:DC37">
    <cfRule type="containsBlanks" dxfId="677" priority="742">
      <formula>LEN(TRIM(CZ37))=0</formula>
    </cfRule>
  </conditionalFormatting>
  <conditionalFormatting sqref="CR37:CU37 CW37">
    <cfRule type="containsBlanks" dxfId="676" priority="744">
      <formula>LEN(TRIM(CR37))=0</formula>
    </cfRule>
  </conditionalFormatting>
  <conditionalFormatting sqref="O126:AL126 AO126:AX126">
    <cfRule type="containsBlanks" dxfId="675" priority="769">
      <formula>LEN(TRIM(O126))=0</formula>
    </cfRule>
  </conditionalFormatting>
  <conditionalFormatting sqref="H116:K116 I114:K115">
    <cfRule type="containsBlanks" dxfId="674" priority="767">
      <formula>LEN(TRIM(H114))=0</formula>
    </cfRule>
  </conditionalFormatting>
  <conditionalFormatting sqref="H117:K117">
    <cfRule type="containsBlanks" dxfId="673" priority="766">
      <formula>LEN(TRIM(H117))=0</formula>
    </cfRule>
  </conditionalFormatting>
  <conditionalFormatting sqref="H121:K121">
    <cfRule type="containsBlanks" dxfId="672" priority="765">
      <formula>LEN(TRIM(H121))=0</formula>
    </cfRule>
  </conditionalFormatting>
  <conditionalFormatting sqref="H122:K122">
    <cfRule type="containsBlanks" dxfId="671" priority="764">
      <formula>LEN(TRIM(H122))=0</formula>
    </cfRule>
  </conditionalFormatting>
  <conditionalFormatting sqref="H126:K126">
    <cfRule type="containsBlanks" dxfId="670" priority="763">
      <formula>LEN(TRIM(H126))=0</formula>
    </cfRule>
  </conditionalFormatting>
  <conditionalFormatting sqref="CJ30:CJ33 CJ35:CJ36 CJ38:CJ42 CJ44:CJ45">
    <cfRule type="containsBlanks" dxfId="669" priority="762">
      <formula>LEN(TRIM(CJ30))=0</formula>
    </cfRule>
  </conditionalFormatting>
  <conditionalFormatting sqref="CJ34">
    <cfRule type="containsBlanks" dxfId="668" priority="761">
      <formula>LEN(TRIM(CJ34))=0</formula>
    </cfRule>
  </conditionalFormatting>
  <conditionalFormatting sqref="CH29:CH32">
    <cfRule type="containsBlanks" dxfId="667" priority="760">
      <formula>LEN(TRIM(CH29))=0</formula>
    </cfRule>
  </conditionalFormatting>
  <conditionalFormatting sqref="CI29:CI32">
    <cfRule type="containsBlanks" dxfId="666" priority="759">
      <formula>LEN(TRIM(CI29))=0</formula>
    </cfRule>
  </conditionalFormatting>
  <conditionalFormatting sqref="CK30:CK32">
    <cfRule type="containsBlanks" dxfId="665" priority="758">
      <formula>LEN(TRIM(CK30))=0</formula>
    </cfRule>
  </conditionalFormatting>
  <conditionalFormatting sqref="O37:AL37 AO37:AX37">
    <cfRule type="containsBlanks" dxfId="664" priority="757">
      <formula>LEN(TRIM(O37))=0</formula>
    </cfRule>
  </conditionalFormatting>
  <conditionalFormatting sqref="BC43">
    <cfRule type="containsBlanks" dxfId="663" priority="755">
      <formula>LEN(TRIM(BC43))=0</formula>
    </cfRule>
  </conditionalFormatting>
  <conditionalFormatting sqref="BD43">
    <cfRule type="containsBlanks" dxfId="662" priority="753">
      <formula>LEN(TRIM(BD43))=0</formula>
    </cfRule>
  </conditionalFormatting>
  <conditionalFormatting sqref="BB37:BD37 BG37:BH37">
    <cfRule type="containsBlanks" dxfId="661" priority="752">
      <formula>LEN(TRIM(BB37))=0</formula>
    </cfRule>
  </conditionalFormatting>
  <conditionalFormatting sqref="BI37:BK37">
    <cfRule type="containsBlanks" dxfId="660" priority="751">
      <formula>LEN(TRIM(BI37))=0</formula>
    </cfRule>
  </conditionalFormatting>
  <conditionalFormatting sqref="BO37:BT37">
    <cfRule type="containsBlanks" dxfId="659" priority="750">
      <formula>LEN(TRIM(BO37))=0</formula>
    </cfRule>
  </conditionalFormatting>
  <conditionalFormatting sqref="BU37:BV37">
    <cfRule type="containsBlanks" dxfId="658" priority="749">
      <formula>LEN(TRIM(BU37))=0</formula>
    </cfRule>
  </conditionalFormatting>
  <conditionalFormatting sqref="CI37:CJ37">
    <cfRule type="containsBlanks" dxfId="657" priority="746">
      <formula>LEN(TRIM(CI37))=0</formula>
    </cfRule>
  </conditionalFormatting>
  <conditionalFormatting sqref="CY37">
    <cfRule type="containsBlanks" dxfId="656" priority="743">
      <formula>LEN(TRIM(CY37))=0</formula>
    </cfRule>
  </conditionalFormatting>
  <conditionalFormatting sqref="DH37 DK37:DL37">
    <cfRule type="containsBlanks" dxfId="655" priority="741">
      <formula>LEN(TRIM(DH37))=0</formula>
    </cfRule>
  </conditionalFormatting>
  <conditionalFormatting sqref="FG37:FH37">
    <cfRule type="containsBlanks" dxfId="654" priority="740">
      <formula>LEN(TRIM(FG37))=0</formula>
    </cfRule>
  </conditionalFormatting>
  <conditionalFormatting sqref="FJ37:FK37">
    <cfRule type="containsBlanks" dxfId="653" priority="739">
      <formula>LEN(TRIM(FJ37))=0</formula>
    </cfRule>
  </conditionalFormatting>
  <conditionalFormatting sqref="AZ43:BA43">
    <cfRule type="containsBlanks" dxfId="652" priority="661">
      <formula>LEN(TRIM(AZ43))=0</formula>
    </cfRule>
  </conditionalFormatting>
  <conditionalFormatting sqref="C113:F113">
    <cfRule type="containsBlanks" dxfId="651" priority="738">
      <formula>LEN(TRIM(C113))=0</formula>
    </cfRule>
  </conditionalFormatting>
  <conditionalFormatting sqref="H113:M113">
    <cfRule type="containsBlanks" dxfId="650" priority="737">
      <formula>LEN(TRIM(H113))=0</formula>
    </cfRule>
  </conditionalFormatting>
  <conditionalFormatting sqref="O113:AL113 AO113:AX113">
    <cfRule type="containsBlanks" dxfId="649" priority="736">
      <formula>LEN(TRIM(O113))=0</formula>
    </cfRule>
  </conditionalFormatting>
  <conditionalFormatting sqref="CH113:DY113">
    <cfRule type="containsBlanks" dxfId="648" priority="734">
      <formula>LEN(TRIM(CH113))=0</formula>
    </cfRule>
  </conditionalFormatting>
  <conditionalFormatting sqref="AT109:AU109">
    <cfRule type="containsBlanks" dxfId="647" priority="724">
      <formula>LEN(TRIM(AT109))=0</formula>
    </cfRule>
  </conditionalFormatting>
  <conditionalFormatting sqref="AP110:AT110">
    <cfRule type="containsBlanks" dxfId="646" priority="723">
      <formula>LEN(TRIM(AP110))=0</formula>
    </cfRule>
  </conditionalFormatting>
  <conditionalFormatting sqref="AU110:AY110">
    <cfRule type="containsBlanks" dxfId="645" priority="722">
      <formula>LEN(TRIM(AU110))=0</formula>
    </cfRule>
  </conditionalFormatting>
  <conditionalFormatting sqref="C115:M115">
    <cfRule type="containsBlanks" dxfId="644" priority="721">
      <formula>LEN(TRIM(C115))=0</formula>
    </cfRule>
  </conditionalFormatting>
  <conditionalFormatting sqref="O115:T115">
    <cfRule type="containsBlanks" dxfId="643" priority="720">
      <formula>LEN(TRIM(O115))=0</formula>
    </cfRule>
  </conditionalFormatting>
  <conditionalFormatting sqref="U115:Z115">
    <cfRule type="containsBlanks" dxfId="642" priority="719">
      <formula>LEN(TRIM(U115))=0</formula>
    </cfRule>
  </conditionalFormatting>
  <conditionalFormatting sqref="AA115:AF115">
    <cfRule type="containsBlanks" dxfId="641" priority="718">
      <formula>LEN(TRIM(AA115))=0</formula>
    </cfRule>
  </conditionalFormatting>
  <conditionalFormatting sqref="AG115:AL115">
    <cfRule type="containsBlanks" dxfId="640" priority="717">
      <formula>LEN(TRIM(AG115))=0</formula>
    </cfRule>
  </conditionalFormatting>
  <conditionalFormatting sqref="AO115:AT115">
    <cfRule type="containsBlanks" dxfId="639" priority="716">
      <formula>LEN(TRIM(AO115))=0</formula>
    </cfRule>
  </conditionalFormatting>
  <conditionalFormatting sqref="AU115:AZ115">
    <cfRule type="containsBlanks" dxfId="638" priority="715">
      <formula>LEN(TRIM(AU115))=0</formula>
    </cfRule>
  </conditionalFormatting>
  <conditionalFormatting sqref="H114">
    <cfRule type="containsBlanks" dxfId="637" priority="714">
      <formula>LEN(TRIM(H114))=0</formula>
    </cfRule>
  </conditionalFormatting>
  <conditionalFormatting sqref="AS114:AX114">
    <cfRule type="containsBlanks" dxfId="636" priority="713">
      <formula>LEN(TRIM(AS114))=0</formula>
    </cfRule>
  </conditionalFormatting>
  <conditionalFormatting sqref="M127:AS127 C127:G127">
    <cfRule type="containsBlanks" dxfId="635" priority="711">
      <formula>LEN(TRIM(C127))=0</formula>
    </cfRule>
  </conditionalFormatting>
  <conditionalFormatting sqref="L127">
    <cfRule type="containsBlanks" dxfId="634" priority="709">
      <formula>LEN(TRIM(L127))=0</formula>
    </cfRule>
  </conditionalFormatting>
  <conditionalFormatting sqref="AU127:AY127">
    <cfRule type="containsBlanks" dxfId="633" priority="710">
      <formula>LEN(TRIM(AU127))=0</formula>
    </cfRule>
  </conditionalFormatting>
  <conditionalFormatting sqref="AT127">
    <cfRule type="containsBlanks" dxfId="632" priority="707">
      <formula>LEN(TRIM(AT127))=0</formula>
    </cfRule>
  </conditionalFormatting>
  <conditionalFormatting sqref="BA127">
    <cfRule type="containsBlanks" dxfId="631" priority="706">
      <formula>LEN(TRIM(BA127))=0</formula>
    </cfRule>
  </conditionalFormatting>
  <conditionalFormatting sqref="C128:G131 N129:AG130 N128 N131 AO129:AS130">
    <cfRule type="containsBlanks" dxfId="630" priority="705">
      <formula>LEN(TRIM(C128))=0</formula>
    </cfRule>
  </conditionalFormatting>
  <conditionalFormatting sqref="BA129:BA130">
    <cfRule type="containsBlanks" dxfId="629" priority="701">
      <formula>LEN(TRIM(BA129))=0</formula>
    </cfRule>
  </conditionalFormatting>
  <conditionalFormatting sqref="AU129:AY130 AY128 AY131">
    <cfRule type="containsBlanks" dxfId="628" priority="704">
      <formula>LEN(TRIM(AU128))=0</formula>
    </cfRule>
  </conditionalFormatting>
  <conditionalFormatting sqref="AT129:AT130">
    <cfRule type="containsBlanks" dxfId="627" priority="702">
      <formula>LEN(TRIM(AT129))=0</formula>
    </cfRule>
  </conditionalFormatting>
  <conditionalFormatting sqref="L129:M129">
    <cfRule type="containsBlanks" dxfId="626" priority="700">
      <formula>LEN(TRIM(L129))=0</formula>
    </cfRule>
  </conditionalFormatting>
  <conditionalFormatting sqref="L130:M130">
    <cfRule type="containsBlanks" dxfId="625" priority="699">
      <formula>LEN(TRIM(L130))=0</formula>
    </cfRule>
  </conditionalFormatting>
  <conditionalFormatting sqref="L131:M131">
    <cfRule type="containsBlanks" dxfId="624" priority="698">
      <formula>LEN(TRIM(L131))=0</formula>
    </cfRule>
  </conditionalFormatting>
  <conditionalFormatting sqref="L128:M128">
    <cfRule type="containsBlanks" dxfId="623" priority="697">
      <formula>LEN(TRIM(L128))=0</formula>
    </cfRule>
  </conditionalFormatting>
  <conditionalFormatting sqref="O128:AG128 AO128:AX128">
    <cfRule type="containsBlanks" dxfId="622" priority="696">
      <formula>LEN(TRIM(O128))=0</formula>
    </cfRule>
  </conditionalFormatting>
  <conditionalFormatting sqref="AZ127">
    <cfRule type="containsBlanks" dxfId="621" priority="695">
      <formula>LEN(TRIM(AZ127))=0</formula>
    </cfRule>
  </conditionalFormatting>
  <conditionalFormatting sqref="AZ129:AZ130">
    <cfRule type="containsBlanks" dxfId="620" priority="694">
      <formula>LEN(TRIM(AZ129))=0</formula>
    </cfRule>
  </conditionalFormatting>
  <conditionalFormatting sqref="AZ128:BA128">
    <cfRule type="containsBlanks" dxfId="619" priority="693">
      <formula>LEN(TRIM(AZ128))=0</formula>
    </cfRule>
  </conditionalFormatting>
  <conditionalFormatting sqref="O131:AG131 AO131:AX131">
    <cfRule type="containsBlanks" dxfId="618" priority="691">
      <formula>LEN(TRIM(O131))=0</formula>
    </cfRule>
  </conditionalFormatting>
  <conditionalFormatting sqref="H127:K127">
    <cfRule type="containsBlanks" dxfId="617" priority="689">
      <formula>LEN(TRIM(H127))=0</formula>
    </cfRule>
  </conditionalFormatting>
  <conditionalFormatting sqref="H128:K131">
    <cfRule type="containsBlanks" dxfId="616" priority="688">
      <formula>LEN(TRIM(H128))=0</formula>
    </cfRule>
  </conditionalFormatting>
  <conditionalFormatting sqref="M132:AS132 C132:G132">
    <cfRule type="containsBlanks" dxfId="615" priority="686">
      <formula>LEN(TRIM(C132))=0</formula>
    </cfRule>
  </conditionalFormatting>
  <conditionalFormatting sqref="L132">
    <cfRule type="containsBlanks" dxfId="614" priority="684">
      <formula>LEN(TRIM(L132))=0</formula>
    </cfRule>
  </conditionalFormatting>
  <conditionalFormatting sqref="AU132:AY132">
    <cfRule type="containsBlanks" dxfId="613" priority="685">
      <formula>LEN(TRIM(AU132))=0</formula>
    </cfRule>
  </conditionalFormatting>
  <conditionalFormatting sqref="AT132">
    <cfRule type="containsBlanks" dxfId="612" priority="682">
      <formula>LEN(TRIM(AT132))=0</formula>
    </cfRule>
  </conditionalFormatting>
  <conditionalFormatting sqref="BA132">
    <cfRule type="containsBlanks" dxfId="611" priority="681">
      <formula>LEN(TRIM(BA132))=0</formula>
    </cfRule>
  </conditionalFormatting>
  <conditionalFormatting sqref="C133:G136 N134:AS135 N133 N136">
    <cfRule type="containsBlanks" dxfId="610" priority="680">
      <formula>LEN(TRIM(C133))=0</formula>
    </cfRule>
  </conditionalFormatting>
  <conditionalFormatting sqref="BA134:BA135">
    <cfRule type="containsBlanks" dxfId="609" priority="676">
      <formula>LEN(TRIM(BA134))=0</formula>
    </cfRule>
  </conditionalFormatting>
  <conditionalFormatting sqref="AU134:AY135 AY133 AY136">
    <cfRule type="containsBlanks" dxfId="608" priority="679">
      <formula>LEN(TRIM(AU133))=0</formula>
    </cfRule>
  </conditionalFormatting>
  <conditionalFormatting sqref="AT134:AT135">
    <cfRule type="containsBlanks" dxfId="607" priority="677">
      <formula>LEN(TRIM(AT134))=0</formula>
    </cfRule>
  </conditionalFormatting>
  <conditionalFormatting sqref="L134:M134">
    <cfRule type="containsBlanks" dxfId="606" priority="675">
      <formula>LEN(TRIM(L134))=0</formula>
    </cfRule>
  </conditionalFormatting>
  <conditionalFormatting sqref="L135:M135">
    <cfRule type="containsBlanks" dxfId="605" priority="674">
      <formula>LEN(TRIM(L135))=0</formula>
    </cfRule>
  </conditionalFormatting>
  <conditionalFormatting sqref="L136:M136">
    <cfRule type="containsBlanks" dxfId="604" priority="673">
      <formula>LEN(TRIM(L136))=0</formula>
    </cfRule>
  </conditionalFormatting>
  <conditionalFormatting sqref="L133:M133">
    <cfRule type="containsBlanks" dxfId="603" priority="672">
      <formula>LEN(TRIM(L133))=0</formula>
    </cfRule>
  </conditionalFormatting>
  <conditionalFormatting sqref="O133:AX133">
    <cfRule type="containsBlanks" dxfId="602" priority="671">
      <formula>LEN(TRIM(O133))=0</formula>
    </cfRule>
  </conditionalFormatting>
  <conditionalFormatting sqref="AZ132">
    <cfRule type="containsBlanks" dxfId="601" priority="670">
      <formula>LEN(TRIM(AZ132))=0</formula>
    </cfRule>
  </conditionalFormatting>
  <conditionalFormatting sqref="AZ134:AZ135">
    <cfRule type="containsBlanks" dxfId="600" priority="669">
      <formula>LEN(TRIM(AZ134))=0</formula>
    </cfRule>
  </conditionalFormatting>
  <conditionalFormatting sqref="AZ133:BA133">
    <cfRule type="containsBlanks" dxfId="599" priority="668">
      <formula>LEN(TRIM(AZ133))=0</formula>
    </cfRule>
  </conditionalFormatting>
  <conditionalFormatting sqref="O136:AL136 AO136:AX136">
    <cfRule type="containsBlanks" dxfId="598" priority="666">
      <formula>LEN(TRIM(O136))=0</formula>
    </cfRule>
  </conditionalFormatting>
  <conditionalFormatting sqref="H132:K132">
    <cfRule type="containsBlanks" dxfId="597" priority="664">
      <formula>LEN(TRIM(H132))=0</formula>
    </cfRule>
  </conditionalFormatting>
  <conditionalFormatting sqref="H133:K136">
    <cfRule type="containsBlanks" dxfId="596" priority="663">
      <formula>LEN(TRIM(H133))=0</formula>
    </cfRule>
  </conditionalFormatting>
  <conditionalFormatting sqref="BF110 BI110 BL110 BO110 BR110 BU110 BY110 CA110 CE110:CF110">
    <cfRule type="containsBlanks" dxfId="595" priority="659">
      <formula>LEN(TRIM(BF110))=0</formula>
    </cfRule>
  </conditionalFormatting>
  <conditionalFormatting sqref="BD110 BH110 BK110 BN110 BQ110 BT110 BX110 BZ110 CC110:CD110">
    <cfRule type="containsBlanks" dxfId="594" priority="658">
      <formula>LEN(TRIM(BD110))=0</formula>
    </cfRule>
  </conditionalFormatting>
  <conditionalFormatting sqref="BC110 BG110 BJ110 BM110 BP110 BS110 BV110:BW110 CB110">
    <cfRule type="containsBlanks" dxfId="593" priority="657">
      <formula>LEN(TRIM(BC110))=0</formula>
    </cfRule>
  </conditionalFormatting>
  <conditionalFormatting sqref="BF115 BI115 BL115 BO115 BR115 BU115 BY115 CA115 CE115:CF115">
    <cfRule type="containsBlanks" dxfId="592" priority="656">
      <formula>LEN(TRIM(BF115))=0</formula>
    </cfRule>
  </conditionalFormatting>
  <conditionalFormatting sqref="BD115 BH115 BK115 BN115 BQ115 BT115 BX115 BZ115 CC115:CD115">
    <cfRule type="containsBlanks" dxfId="591" priority="655">
      <formula>LEN(TRIM(BD115))=0</formula>
    </cfRule>
  </conditionalFormatting>
  <conditionalFormatting sqref="BC115 BG115 BJ115 BM115 BP115 BS115 BV115:BW115 CB115">
    <cfRule type="containsBlanks" dxfId="590" priority="654">
      <formula>LEN(TRIM(BC115))=0</formula>
    </cfRule>
  </conditionalFormatting>
  <conditionalFormatting sqref="AZ109:BD109 BF109">
    <cfRule type="containsBlanks" dxfId="589" priority="653">
      <formula>LEN(TRIM(AZ109))=0</formula>
    </cfRule>
  </conditionalFormatting>
  <conditionalFormatting sqref="CJ110">
    <cfRule type="containsBlanks" dxfId="588" priority="652">
      <formula>LEN(TRIM(CJ110))=0</formula>
    </cfRule>
  </conditionalFormatting>
  <conditionalFormatting sqref="CI110">
    <cfRule type="containsBlanks" dxfId="587" priority="651">
      <formula>LEN(TRIM(CI110))=0</formula>
    </cfRule>
  </conditionalFormatting>
  <conditionalFormatting sqref="CH110">
    <cfRule type="containsBlanks" dxfId="586" priority="650">
      <formula>LEN(TRIM(CH110))=0</formula>
    </cfRule>
  </conditionalFormatting>
  <conditionalFormatting sqref="CO15:CP25">
    <cfRule type="containsBlanks" dxfId="585" priority="649">
      <formula>LEN(TRIM(CO15))=0</formula>
    </cfRule>
  </conditionalFormatting>
  <conditionalFormatting sqref="CO26:CP27">
    <cfRule type="containsBlanks" dxfId="584" priority="648">
      <formula>LEN(TRIM(CO26))=0</formula>
    </cfRule>
  </conditionalFormatting>
  <conditionalFormatting sqref="CO35:CP35">
    <cfRule type="containsBlanks" dxfId="583" priority="647">
      <formula>LEN(TRIM(CO35))=0</formula>
    </cfRule>
  </conditionalFormatting>
  <conditionalFormatting sqref="CO37">
    <cfRule type="containsBlanks" dxfId="582" priority="646">
      <formula>LEN(TRIM(CO37))=0</formula>
    </cfRule>
  </conditionalFormatting>
  <conditionalFormatting sqref="CP37">
    <cfRule type="containsBlanks" dxfId="581" priority="645">
      <formula>LEN(TRIM(CP37))=0</formula>
    </cfRule>
  </conditionalFormatting>
  <conditionalFormatting sqref="CJ115">
    <cfRule type="containsBlanks" dxfId="580" priority="644">
      <formula>LEN(TRIM(CJ115))=0</formula>
    </cfRule>
  </conditionalFormatting>
  <conditionalFormatting sqref="CI115">
    <cfRule type="containsBlanks" dxfId="579" priority="643">
      <formula>LEN(TRIM(CI115))=0</formula>
    </cfRule>
  </conditionalFormatting>
  <conditionalFormatting sqref="CH115">
    <cfRule type="containsBlanks" dxfId="578" priority="642">
      <formula>LEN(TRIM(CH115))=0</formula>
    </cfRule>
  </conditionalFormatting>
  <conditionalFormatting sqref="CM115">
    <cfRule type="containsBlanks" dxfId="577" priority="641">
      <formula>LEN(TRIM(CM115))=0</formula>
    </cfRule>
  </conditionalFormatting>
  <conditionalFormatting sqref="CL115">
    <cfRule type="containsBlanks" dxfId="576" priority="640">
      <formula>LEN(TRIM(CL115))=0</formula>
    </cfRule>
  </conditionalFormatting>
  <conditionalFormatting sqref="CK115">
    <cfRule type="containsBlanks" dxfId="575" priority="639">
      <formula>LEN(TRIM(CK115))=0</formula>
    </cfRule>
  </conditionalFormatting>
  <conditionalFormatting sqref="CO115">
    <cfRule type="containsBlanks" dxfId="574" priority="637">
      <formula>LEN(TRIM(CO115))=0</formula>
    </cfRule>
  </conditionalFormatting>
  <conditionalFormatting sqref="CN115">
    <cfRule type="containsBlanks" dxfId="573" priority="636">
      <formula>LEN(TRIM(CN115))=0</formula>
    </cfRule>
  </conditionalFormatting>
  <conditionalFormatting sqref="CM110">
    <cfRule type="containsBlanks" dxfId="572" priority="629">
      <formula>LEN(TRIM(CM110))=0</formula>
    </cfRule>
  </conditionalFormatting>
  <conditionalFormatting sqref="CL110">
    <cfRule type="containsBlanks" dxfId="571" priority="628">
      <formula>LEN(TRIM(CL110))=0</formula>
    </cfRule>
  </conditionalFormatting>
  <conditionalFormatting sqref="CK110">
    <cfRule type="containsBlanks" dxfId="570" priority="627">
      <formula>LEN(TRIM(CK110))=0</formula>
    </cfRule>
  </conditionalFormatting>
  <conditionalFormatting sqref="CP110">
    <cfRule type="containsBlanks" dxfId="569" priority="626">
      <formula>LEN(TRIM(CP110))=0</formula>
    </cfRule>
  </conditionalFormatting>
  <conditionalFormatting sqref="CO110">
    <cfRule type="containsBlanks" dxfId="568" priority="625">
      <formula>LEN(TRIM(CO110))=0</formula>
    </cfRule>
  </conditionalFormatting>
  <conditionalFormatting sqref="CN110">
    <cfRule type="containsBlanks" dxfId="567" priority="624">
      <formula>LEN(TRIM(CN110))=0</formula>
    </cfRule>
  </conditionalFormatting>
  <conditionalFormatting sqref="CS110">
    <cfRule type="containsBlanks" dxfId="566" priority="623">
      <formula>LEN(TRIM(CS110))=0</formula>
    </cfRule>
  </conditionalFormatting>
  <conditionalFormatting sqref="CR110">
    <cfRule type="containsBlanks" dxfId="565" priority="622">
      <formula>LEN(TRIM(CR110))=0</formula>
    </cfRule>
  </conditionalFormatting>
  <conditionalFormatting sqref="CQ110">
    <cfRule type="containsBlanks" dxfId="564" priority="621">
      <formula>LEN(TRIM(CQ110))=0</formula>
    </cfRule>
  </conditionalFormatting>
  <conditionalFormatting sqref="CV110">
    <cfRule type="containsBlanks" dxfId="563" priority="620">
      <formula>LEN(TRIM(CV110))=0</formula>
    </cfRule>
  </conditionalFormatting>
  <conditionalFormatting sqref="CU110">
    <cfRule type="containsBlanks" dxfId="562" priority="619">
      <formula>LEN(TRIM(CU110))=0</formula>
    </cfRule>
  </conditionalFormatting>
  <conditionalFormatting sqref="CT110">
    <cfRule type="containsBlanks" dxfId="561" priority="618">
      <formula>LEN(TRIM(CT110))=0</formula>
    </cfRule>
  </conditionalFormatting>
  <conditionalFormatting sqref="CW110">
    <cfRule type="containsBlanks" dxfId="560" priority="617">
      <formula>LEN(TRIM(CW110))=0</formula>
    </cfRule>
  </conditionalFormatting>
  <conditionalFormatting sqref="CY110">
    <cfRule type="containsBlanks" dxfId="559" priority="614">
      <formula>LEN(TRIM(CY110))=0</formula>
    </cfRule>
  </conditionalFormatting>
  <conditionalFormatting sqref="DD110">
    <cfRule type="containsBlanks" dxfId="558" priority="613">
      <formula>LEN(TRIM(DD110))=0</formula>
    </cfRule>
  </conditionalFormatting>
  <conditionalFormatting sqref="DC110">
    <cfRule type="containsBlanks" dxfId="557" priority="612">
      <formula>LEN(TRIM(DC110))=0</formula>
    </cfRule>
  </conditionalFormatting>
  <conditionalFormatting sqref="DG110">
    <cfRule type="containsBlanks" dxfId="556" priority="610">
      <formula>LEN(TRIM(DG110))=0</formula>
    </cfRule>
  </conditionalFormatting>
  <conditionalFormatting sqref="DF110">
    <cfRule type="containsBlanks" dxfId="555" priority="609">
      <formula>LEN(TRIM(DF110))=0</formula>
    </cfRule>
  </conditionalFormatting>
  <conditionalFormatting sqref="DE110">
    <cfRule type="containsBlanks" dxfId="554" priority="608">
      <formula>LEN(TRIM(DE110))=0</formula>
    </cfRule>
  </conditionalFormatting>
  <conditionalFormatting sqref="DJ110">
    <cfRule type="containsBlanks" dxfId="553" priority="607">
      <formula>LEN(TRIM(DJ110))=0</formula>
    </cfRule>
  </conditionalFormatting>
  <conditionalFormatting sqref="DI110">
    <cfRule type="containsBlanks" dxfId="552" priority="606">
      <formula>LEN(TRIM(DI110))=0</formula>
    </cfRule>
  </conditionalFormatting>
  <conditionalFormatting sqref="DH110">
    <cfRule type="containsBlanks" dxfId="551" priority="605">
      <formula>LEN(TRIM(DH110))=0</formula>
    </cfRule>
  </conditionalFormatting>
  <conditionalFormatting sqref="DM110">
    <cfRule type="containsBlanks" dxfId="550" priority="604">
      <formula>LEN(TRIM(DM110))=0</formula>
    </cfRule>
  </conditionalFormatting>
  <conditionalFormatting sqref="DL110">
    <cfRule type="containsBlanks" dxfId="549" priority="603">
      <formula>LEN(TRIM(DL110))=0</formula>
    </cfRule>
  </conditionalFormatting>
  <conditionalFormatting sqref="DK110">
    <cfRule type="containsBlanks" dxfId="548" priority="602">
      <formula>LEN(TRIM(DK110))=0</formula>
    </cfRule>
  </conditionalFormatting>
  <conditionalFormatting sqref="DN110">
    <cfRule type="containsBlanks" dxfId="547" priority="601">
      <formula>LEN(TRIM(DN110))=0</formula>
    </cfRule>
  </conditionalFormatting>
  <conditionalFormatting sqref="EA110">
    <cfRule type="containsBlanks" dxfId="546" priority="589">
      <formula>LEN(TRIM(EA110))=0</formula>
    </cfRule>
  </conditionalFormatting>
  <conditionalFormatting sqref="EC110">
    <cfRule type="containsBlanks" dxfId="545" priority="588">
      <formula>LEN(TRIM(EC110))=0</formula>
    </cfRule>
  </conditionalFormatting>
  <conditionalFormatting sqref="EB110">
    <cfRule type="containsBlanks" dxfId="544" priority="587">
      <formula>LEN(TRIM(EB110))=0</formula>
    </cfRule>
  </conditionalFormatting>
  <conditionalFormatting sqref="ER110">
    <cfRule type="containsBlanks" dxfId="543" priority="573">
      <formula>LEN(TRIM(ER110))=0</formula>
    </cfRule>
  </conditionalFormatting>
  <conditionalFormatting sqref="ET110">
    <cfRule type="containsBlanks" dxfId="542" priority="571">
      <formula>LEN(TRIM(ET110))=0</formula>
    </cfRule>
  </conditionalFormatting>
  <conditionalFormatting sqref="ES110">
    <cfRule type="containsBlanks" dxfId="541" priority="570">
      <formula>LEN(TRIM(ES110))=0</formula>
    </cfRule>
  </conditionalFormatting>
  <conditionalFormatting sqref="EU110">
    <cfRule type="containsBlanks" dxfId="540" priority="569">
      <formula>LEN(TRIM(EU110))=0</formula>
    </cfRule>
  </conditionalFormatting>
  <conditionalFormatting sqref="EV110">
    <cfRule type="containsBlanks" dxfId="539" priority="567">
      <formula>LEN(TRIM(EV110))=0</formula>
    </cfRule>
  </conditionalFormatting>
  <conditionalFormatting sqref="EX110">
    <cfRule type="containsBlanks" dxfId="538" priority="565">
      <formula>LEN(TRIM(EX110))=0</formula>
    </cfRule>
  </conditionalFormatting>
  <conditionalFormatting sqref="EW110">
    <cfRule type="containsBlanks" dxfId="537" priority="564">
      <formula>LEN(TRIM(EW110))=0</formula>
    </cfRule>
  </conditionalFormatting>
  <conditionalFormatting sqref="EY110">
    <cfRule type="containsBlanks" dxfId="536" priority="563">
      <formula>LEN(TRIM(EY110))=0</formula>
    </cfRule>
  </conditionalFormatting>
  <conditionalFormatting sqref="FC110">
    <cfRule type="containsBlanks" dxfId="535" priority="561">
      <formula>LEN(TRIM(FC110))=0</formula>
    </cfRule>
  </conditionalFormatting>
  <conditionalFormatting sqref="BA114:BB114">
    <cfRule type="containsBlanks" dxfId="534" priority="553">
      <formula>LEN(TRIM(BA114))=0</formula>
    </cfRule>
  </conditionalFormatting>
  <conditionalFormatting sqref="CZ110:DB110">
    <cfRule type="containsBlanks" dxfId="533" priority="552">
      <formula>LEN(TRIM(CZ110))=0</formula>
    </cfRule>
  </conditionalFormatting>
  <conditionalFormatting sqref="DO110:DY110">
    <cfRule type="containsBlanks" dxfId="532" priority="551">
      <formula>LEN(TRIM(DO110))=0</formula>
    </cfRule>
  </conditionalFormatting>
  <conditionalFormatting sqref="ED110:EQ110">
    <cfRule type="containsBlanks" dxfId="531" priority="550">
      <formula>LEN(TRIM(ED110))=0</formula>
    </cfRule>
  </conditionalFormatting>
  <conditionalFormatting sqref="FD110:FK110">
    <cfRule type="containsBlanks" dxfId="530" priority="549">
      <formula>LEN(TRIM(FD110))=0</formula>
    </cfRule>
  </conditionalFormatting>
  <conditionalFormatting sqref="BF38:BF39 BF3:BF36">
    <cfRule type="containsBlanks" dxfId="529" priority="548">
      <formula>LEN(TRIM(BF3))=0</formula>
    </cfRule>
  </conditionalFormatting>
  <conditionalFormatting sqref="BF37">
    <cfRule type="containsBlanks" dxfId="528" priority="547">
      <formula>LEN(TRIM(BF37))=0</formula>
    </cfRule>
  </conditionalFormatting>
  <conditionalFormatting sqref="BF40:BF45">
    <cfRule type="containsBlanks" dxfId="527" priority="546">
      <formula>LEN(TRIM(BF40))=0</formula>
    </cfRule>
  </conditionalFormatting>
  <conditionalFormatting sqref="BL38:BN43 BL3:BN36">
    <cfRule type="containsBlanks" dxfId="526" priority="545">
      <formula>LEN(TRIM(BL3))=0</formula>
    </cfRule>
  </conditionalFormatting>
  <conditionalFormatting sqref="BL37:BN37">
    <cfRule type="containsBlanks" dxfId="525" priority="544">
      <formula>LEN(TRIM(BL37))=0</formula>
    </cfRule>
  </conditionalFormatting>
  <conditionalFormatting sqref="BX38:BY43 BX3:BY36">
    <cfRule type="containsBlanks" dxfId="524" priority="543">
      <formula>LEN(TRIM(BX3))=0</formula>
    </cfRule>
  </conditionalFormatting>
  <conditionalFormatting sqref="BX37:BY37">
    <cfRule type="containsBlanks" dxfId="523" priority="542">
      <formula>LEN(TRIM(BX37))=0</formula>
    </cfRule>
  </conditionalFormatting>
  <conditionalFormatting sqref="BZ38:BZ43 BZ3:BZ36">
    <cfRule type="containsBlanks" dxfId="522" priority="541">
      <formula>LEN(TRIM(BZ3))=0</formula>
    </cfRule>
  </conditionalFormatting>
  <conditionalFormatting sqref="BZ37">
    <cfRule type="containsBlanks" dxfId="521" priority="540">
      <formula>LEN(TRIM(BZ37))=0</formula>
    </cfRule>
  </conditionalFormatting>
  <conditionalFormatting sqref="CA40:CA43">
    <cfRule type="containsBlanks" dxfId="520" priority="539">
      <formula>LEN(TRIM(CA40))=0</formula>
    </cfRule>
  </conditionalFormatting>
  <conditionalFormatting sqref="I12:M12">
    <cfRule type="containsBlanks" dxfId="519" priority="538">
      <formula>LEN(TRIM(I12))=0</formula>
    </cfRule>
  </conditionalFormatting>
  <conditionalFormatting sqref="AO6:AQ27">
    <cfRule type="containsBlanks" dxfId="518" priority="537">
      <formula>LEN(TRIM(AO6))=0</formula>
    </cfRule>
  </conditionalFormatting>
  <conditionalFormatting sqref="AO5:AQ5">
    <cfRule type="containsBlanks" dxfId="517" priority="536">
      <formula>LEN(TRIM(AO5))=0</formula>
    </cfRule>
  </conditionalFormatting>
  <conditionalFormatting sqref="AR6:AT27">
    <cfRule type="containsBlanks" dxfId="516" priority="535">
      <formula>LEN(TRIM(AR6))=0</formula>
    </cfRule>
  </conditionalFormatting>
  <conditionalFormatting sqref="AR5:AT5">
    <cfRule type="containsBlanks" dxfId="515" priority="534">
      <formula>LEN(TRIM(AR5))=0</formula>
    </cfRule>
  </conditionalFormatting>
  <conditionalFormatting sqref="AU6:AW27">
    <cfRule type="containsBlanks" dxfId="514" priority="533">
      <formula>LEN(TRIM(AU6))=0</formula>
    </cfRule>
  </conditionalFormatting>
  <conditionalFormatting sqref="AU5:AW5">
    <cfRule type="containsBlanks" dxfId="513" priority="532">
      <formula>LEN(TRIM(AU5))=0</formula>
    </cfRule>
  </conditionalFormatting>
  <conditionalFormatting sqref="CI38:CI45">
    <cfRule type="containsBlanks" dxfId="512" priority="531">
      <formula>LEN(TRIM(CI38))=0</formula>
    </cfRule>
  </conditionalFormatting>
  <conditionalFormatting sqref="CI4:CI12">
    <cfRule type="containsBlanks" dxfId="511" priority="530">
      <formula>LEN(TRIM(CI4))=0</formula>
    </cfRule>
  </conditionalFormatting>
  <conditionalFormatting sqref="CH46:CI51">
    <cfRule type="containsBlanks" dxfId="510" priority="529">
      <formula>LEN(TRIM(CH46))=0</formula>
    </cfRule>
  </conditionalFormatting>
  <conditionalFormatting sqref="CV4:CV11">
    <cfRule type="containsBlanks" dxfId="509" priority="515">
      <formula>LEN(TRIM(CV4))=0</formula>
    </cfRule>
  </conditionalFormatting>
  <conditionalFormatting sqref="CJ46:CW51">
    <cfRule type="containsBlanks" dxfId="508" priority="528">
      <formula>LEN(TRIM(CJ46))=0</formula>
    </cfRule>
  </conditionalFormatting>
  <conditionalFormatting sqref="CY46:DB51">
    <cfRule type="containsBlanks" dxfId="507" priority="527">
      <formula>LEN(TRIM(CY46))=0</formula>
    </cfRule>
  </conditionalFormatting>
  <conditionalFormatting sqref="DD46:DL51">
    <cfRule type="containsBlanks" dxfId="506" priority="526">
      <formula>LEN(TRIM(DD46))=0</formula>
    </cfRule>
  </conditionalFormatting>
  <conditionalFormatting sqref="EB40:EQ45">
    <cfRule type="containsBlanks" dxfId="505" priority="523">
      <formula>LEN(TRIM(EB40))=0</formula>
    </cfRule>
  </conditionalFormatting>
  <conditionalFormatting sqref="EA50:EQ51 EB46:EQ49">
    <cfRule type="containsBlanks" dxfId="504" priority="524">
      <formula>LEN(TRIM(EA46))=0</formula>
    </cfRule>
  </conditionalFormatting>
  <conditionalFormatting sqref="ES40:EU51">
    <cfRule type="containsBlanks" dxfId="503" priority="522">
      <formula>LEN(TRIM(ES40))=0</formula>
    </cfRule>
  </conditionalFormatting>
  <conditionalFormatting sqref="EW43:EY51 EX40:EY42">
    <cfRule type="containsBlanks" dxfId="502" priority="521">
      <formula>LEN(TRIM(EW40))=0</formula>
    </cfRule>
  </conditionalFormatting>
  <conditionalFormatting sqref="FG40:FH51 FJ40:FK51">
    <cfRule type="containsBlanks" dxfId="501" priority="520">
      <formula>LEN(TRIM(FG40))=0</formula>
    </cfRule>
  </conditionalFormatting>
  <conditionalFormatting sqref="EA53:EQ97">
    <cfRule type="containsBlanks" dxfId="500" priority="519">
      <formula>LEN(TRIM(EA53))=0</formula>
    </cfRule>
  </conditionalFormatting>
  <conditionalFormatting sqref="CJ4:CJ12">
    <cfRule type="containsBlanks" dxfId="499" priority="518">
      <formula>LEN(TRIM(CJ4))=0</formula>
    </cfRule>
  </conditionalFormatting>
  <conditionalFormatting sqref="CU5:CU11">
    <cfRule type="containsBlanks" dxfId="498" priority="517">
      <formula>LEN(TRIM(CU5))=0</formula>
    </cfRule>
  </conditionalFormatting>
  <conditionalFormatting sqref="CJ55:CL55 CJ57:CL57">
    <cfRule type="containsBlanks" dxfId="497" priority="477">
      <formula>LEN(TRIM(CJ55))=0</formula>
    </cfRule>
  </conditionalFormatting>
  <conditionalFormatting sqref="CU4">
    <cfRule type="containsBlanks" dxfId="496" priority="514">
      <formula>LEN(TRIM(CU4))=0</formula>
    </cfRule>
  </conditionalFormatting>
  <conditionalFormatting sqref="CW5:CW12">
    <cfRule type="containsBlanks" dxfId="495" priority="513">
      <formula>LEN(TRIM(CW5))=0</formula>
    </cfRule>
  </conditionalFormatting>
  <conditionalFormatting sqref="DN5:DN12">
    <cfRule type="containsBlanks" dxfId="494" priority="512">
      <formula>LEN(TRIM(DN5))=0</formula>
    </cfRule>
  </conditionalFormatting>
  <conditionalFormatting sqref="DO3:DY3">
    <cfRule type="containsBlanks" dxfId="493" priority="511">
      <formula>LEN(TRIM(DO3))=0</formula>
    </cfRule>
  </conditionalFormatting>
  <conditionalFormatting sqref="DO5:DO12">
    <cfRule type="containsBlanks" dxfId="492" priority="510">
      <formula>LEN(TRIM(DO5))=0</formula>
    </cfRule>
  </conditionalFormatting>
  <conditionalFormatting sqref="DP5:DP12">
    <cfRule type="containsBlanks" dxfId="491" priority="509">
      <formula>LEN(TRIM(DP5))=0</formula>
    </cfRule>
  </conditionalFormatting>
  <conditionalFormatting sqref="DQ5:DQ12">
    <cfRule type="containsBlanks" dxfId="490" priority="508">
      <formula>LEN(TRIM(DQ5))=0</formula>
    </cfRule>
  </conditionalFormatting>
  <conditionalFormatting sqref="DR5:DR12">
    <cfRule type="containsBlanks" dxfId="489" priority="507">
      <formula>LEN(TRIM(DR5))=0</formula>
    </cfRule>
  </conditionalFormatting>
  <conditionalFormatting sqref="DS5:DS12">
    <cfRule type="containsBlanks" dxfId="488" priority="506">
      <formula>LEN(TRIM(DS5))=0</formula>
    </cfRule>
  </conditionalFormatting>
  <conditionalFormatting sqref="DN37:DY39">
    <cfRule type="containsBlanks" dxfId="487" priority="497">
      <formula>LEN(TRIM(DN37))=0</formula>
    </cfRule>
  </conditionalFormatting>
  <conditionalFormatting sqref="DT5:DU13">
    <cfRule type="containsBlanks" dxfId="486" priority="502">
      <formula>LEN(TRIM(DT5))=0</formula>
    </cfRule>
  </conditionalFormatting>
  <conditionalFormatting sqref="DW5:DW12">
    <cfRule type="containsBlanks" dxfId="485" priority="501">
      <formula>LEN(TRIM(DW5))=0</formula>
    </cfRule>
  </conditionalFormatting>
  <conditionalFormatting sqref="DX5:DX11">
    <cfRule type="containsBlanks" dxfId="484" priority="500">
      <formula>LEN(TRIM(DX5))=0</formula>
    </cfRule>
  </conditionalFormatting>
  <conditionalFormatting sqref="DY5:DY12">
    <cfRule type="containsBlanks" dxfId="483" priority="499">
      <formula>LEN(TRIM(DY5))=0</formula>
    </cfRule>
  </conditionalFormatting>
  <conditionalFormatting sqref="EA40:EA49">
    <cfRule type="containsBlanks" dxfId="482" priority="498">
      <formula>LEN(TRIM(EA40))=0</formula>
    </cfRule>
  </conditionalFormatting>
  <conditionalFormatting sqref="DN40:DY51">
    <cfRule type="containsBlanks" dxfId="481" priority="496">
      <formula>LEN(TRIM(DN40))=0</formula>
    </cfRule>
  </conditionalFormatting>
  <conditionalFormatting sqref="DU54">
    <cfRule type="containsBlanks" dxfId="480" priority="494">
      <formula>LEN(TRIM(DU54))=0</formula>
    </cfRule>
  </conditionalFormatting>
  <conditionalFormatting sqref="DV53:DY53 DV56:DY56">
    <cfRule type="containsBlanks" dxfId="479" priority="493">
      <formula>LEN(TRIM(DV53))=0</formula>
    </cfRule>
  </conditionalFormatting>
  <conditionalFormatting sqref="DV55:DY55 DV57:DY58">
    <cfRule type="containsBlanks" dxfId="478" priority="492">
      <formula>LEN(TRIM(DV55))=0</formula>
    </cfRule>
  </conditionalFormatting>
  <conditionalFormatting sqref="DV54:DY54">
    <cfRule type="containsBlanks" dxfId="477" priority="491">
      <formula>LEN(TRIM(DV54))=0</formula>
    </cfRule>
  </conditionalFormatting>
  <conditionalFormatting sqref="DN53:DT53 DN56:DT56">
    <cfRule type="containsBlanks" dxfId="476" priority="490">
      <formula>LEN(TRIM(DN53))=0</formula>
    </cfRule>
  </conditionalFormatting>
  <conditionalFormatting sqref="DN57:DT58 DN55:DT55">
    <cfRule type="containsBlanks" dxfId="475" priority="489">
      <formula>LEN(TRIM(DN55))=0</formula>
    </cfRule>
  </conditionalFormatting>
  <conditionalFormatting sqref="DN54:DT54">
    <cfRule type="containsBlanks" dxfId="474" priority="488">
      <formula>LEN(TRIM(DN54))=0</formula>
    </cfRule>
  </conditionalFormatting>
  <conditionalFormatting sqref="DN59:DY97">
    <cfRule type="containsBlanks" dxfId="473" priority="487">
      <formula>LEN(TRIM(DN59))=0</formula>
    </cfRule>
  </conditionalFormatting>
  <conditionalFormatting sqref="DN99:DY100">
    <cfRule type="containsBlanks" dxfId="472" priority="486">
      <formula>LEN(TRIM(DN99))=0</formula>
    </cfRule>
  </conditionalFormatting>
  <conditionalFormatting sqref="DN102:DY106">
    <cfRule type="containsBlanks" dxfId="471" priority="485">
      <formula>LEN(TRIM(DN102))=0</formula>
    </cfRule>
  </conditionalFormatting>
  <conditionalFormatting sqref="CH53 CH56">
    <cfRule type="containsBlanks" dxfId="470" priority="484">
      <formula>LEN(TRIM(CH53))=0</formula>
    </cfRule>
  </conditionalFormatting>
  <conditionalFormatting sqref="CH55 CH57">
    <cfRule type="containsBlanks" dxfId="469" priority="483">
      <formula>LEN(TRIM(CH55))=0</formula>
    </cfRule>
  </conditionalFormatting>
  <conditionalFormatting sqref="CH54">
    <cfRule type="containsBlanks" dxfId="468" priority="482">
      <formula>LEN(TRIM(CH54))=0</formula>
    </cfRule>
  </conditionalFormatting>
  <conditionalFormatting sqref="CI53 CI56">
    <cfRule type="containsBlanks" dxfId="467" priority="481">
      <formula>LEN(TRIM(CI53))=0</formula>
    </cfRule>
  </conditionalFormatting>
  <conditionalFormatting sqref="CI55 CI57">
    <cfRule type="containsBlanks" dxfId="466" priority="480">
      <formula>LEN(TRIM(CI55))=0</formula>
    </cfRule>
  </conditionalFormatting>
  <conditionalFormatting sqref="CI54">
    <cfRule type="containsBlanks" dxfId="465" priority="479">
      <formula>LEN(TRIM(CI54))=0</formula>
    </cfRule>
  </conditionalFormatting>
  <conditionalFormatting sqref="CJ53:CL53 CJ56:CL56">
    <cfRule type="containsBlanks" dxfId="464" priority="478">
      <formula>LEN(TRIM(CJ53))=0</formula>
    </cfRule>
  </conditionalFormatting>
  <conditionalFormatting sqref="CJ54:CL54">
    <cfRule type="containsBlanks" dxfId="463" priority="476">
      <formula>LEN(TRIM(CJ54))=0</formula>
    </cfRule>
  </conditionalFormatting>
  <conditionalFormatting sqref="CM53 CM56">
    <cfRule type="containsBlanks" dxfId="462" priority="475">
      <formula>LEN(TRIM(CM53))=0</formula>
    </cfRule>
  </conditionalFormatting>
  <conditionalFormatting sqref="CM55 CM57">
    <cfRule type="containsBlanks" dxfId="461" priority="474">
      <formula>LEN(TRIM(CM55))=0</formula>
    </cfRule>
  </conditionalFormatting>
  <conditionalFormatting sqref="CM54">
    <cfRule type="containsBlanks" dxfId="460" priority="473">
      <formula>LEN(TRIM(CM54))=0</formula>
    </cfRule>
  </conditionalFormatting>
  <conditionalFormatting sqref="FC17:FC27">
    <cfRule type="containsBlanks" dxfId="459" priority="376">
      <formula>LEN(TRIM(FC17))=0</formula>
    </cfRule>
  </conditionalFormatting>
  <conditionalFormatting sqref="CN53:CW53 CN56:CW56">
    <cfRule type="containsBlanks" dxfId="458" priority="472">
      <formula>LEN(TRIM(CN53))=0</formula>
    </cfRule>
  </conditionalFormatting>
  <conditionalFormatting sqref="CN55:CW55 CN57:CW57">
    <cfRule type="containsBlanks" dxfId="457" priority="471">
      <formula>LEN(TRIM(CN55))=0</formula>
    </cfRule>
  </conditionalFormatting>
  <conditionalFormatting sqref="CN54:CW54">
    <cfRule type="containsBlanks" dxfId="456" priority="470">
      <formula>LEN(TRIM(CN54))=0</formula>
    </cfRule>
  </conditionalFormatting>
  <conditionalFormatting sqref="CI99:CW100">
    <cfRule type="containsBlanks" dxfId="455" priority="469">
      <formula>LEN(TRIM(CI99))=0</formula>
    </cfRule>
  </conditionalFormatting>
  <conditionalFormatting sqref="CI101:CW106">
    <cfRule type="containsBlanks" dxfId="454" priority="468">
      <formula>LEN(TRIM(CI101))=0</formula>
    </cfRule>
  </conditionalFormatting>
  <conditionalFormatting sqref="CJ43">
    <cfRule type="containsBlanks" dxfId="453" priority="467">
      <formula>LEN(TRIM(CJ43))=0</formula>
    </cfRule>
  </conditionalFormatting>
  <conditionalFormatting sqref="DE3:DE13">
    <cfRule type="containsBlanks" dxfId="452" priority="466">
      <formula>LEN(TRIM(DE3))=0</formula>
    </cfRule>
  </conditionalFormatting>
  <conditionalFormatting sqref="DE29:DE32">
    <cfRule type="containsBlanks" dxfId="451" priority="465">
      <formula>LEN(TRIM(DE29))=0</formula>
    </cfRule>
  </conditionalFormatting>
  <conditionalFormatting sqref="DE36:DE37">
    <cfRule type="containsBlanks" dxfId="450" priority="464">
      <formula>LEN(TRIM(DE36))=0</formula>
    </cfRule>
  </conditionalFormatting>
  <conditionalFormatting sqref="DF3:DF8 DF10:DF12">
    <cfRule type="containsBlanks" dxfId="449" priority="463">
      <formula>LEN(TRIM(DF3))=0</formula>
    </cfRule>
  </conditionalFormatting>
  <conditionalFormatting sqref="DF36:DF37">
    <cfRule type="containsBlanks" dxfId="448" priority="462">
      <formula>LEN(TRIM(DF36))=0</formula>
    </cfRule>
  </conditionalFormatting>
  <conditionalFormatting sqref="DD3:DD12">
    <cfRule type="containsBlanks" dxfId="447" priority="461">
      <formula>LEN(TRIM(DD3))=0</formula>
    </cfRule>
  </conditionalFormatting>
  <conditionalFormatting sqref="DD35:DD37">
    <cfRule type="containsBlanks" dxfId="446" priority="460">
      <formula>LEN(TRIM(DD35))=0</formula>
    </cfRule>
  </conditionalFormatting>
  <conditionalFormatting sqref="DD29:DD32">
    <cfRule type="containsBlanks" dxfId="445" priority="459">
      <formula>LEN(TRIM(DD29))=0</formula>
    </cfRule>
  </conditionalFormatting>
  <conditionalFormatting sqref="DF29:DF32">
    <cfRule type="containsBlanks" dxfId="444" priority="458">
      <formula>LEN(TRIM(DF29))=0</formula>
    </cfRule>
  </conditionalFormatting>
  <conditionalFormatting sqref="ET12">
    <cfRule type="containsBlanks" dxfId="443" priority="380">
      <formula>LEN(TRIM(ET12))=0</formula>
    </cfRule>
  </conditionalFormatting>
  <conditionalFormatting sqref="DH29:DH32">
    <cfRule type="containsBlanks" dxfId="442" priority="456">
      <formula>LEN(TRIM(DH29))=0</formula>
    </cfRule>
  </conditionalFormatting>
  <conditionalFormatting sqref="EX36">
    <cfRule type="containsBlanks" dxfId="441" priority="377">
      <formula>LEN(TRIM(EX36))=0</formula>
    </cfRule>
  </conditionalFormatting>
  <conditionalFormatting sqref="DL3:DL8">
    <cfRule type="containsBlanks" dxfId="440" priority="454">
      <formula>LEN(TRIM(DL3))=0</formula>
    </cfRule>
  </conditionalFormatting>
  <conditionalFormatting sqref="DL29:DL36">
    <cfRule type="containsBlanks" dxfId="439" priority="453">
      <formula>LEN(TRIM(DL29))=0</formula>
    </cfRule>
  </conditionalFormatting>
  <conditionalFormatting sqref="DG20:DG37 DG3:DG9 DG13:DG18">
    <cfRule type="containsBlanks" dxfId="438" priority="452">
      <formula>LEN(TRIM(DG3))=0</formula>
    </cfRule>
  </conditionalFormatting>
  <conditionalFormatting sqref="DG19">
    <cfRule type="containsBlanks" dxfId="437" priority="451">
      <formula>LEN(TRIM(DG19))=0</formula>
    </cfRule>
  </conditionalFormatting>
  <conditionalFormatting sqref="DF9">
    <cfRule type="containsBlanks" dxfId="436" priority="450">
      <formula>LEN(TRIM(DF9))=0</formula>
    </cfRule>
  </conditionalFormatting>
  <conditionalFormatting sqref="DG10:DG11">
    <cfRule type="containsBlanks" dxfId="435" priority="449">
      <formula>LEN(TRIM(DG10))=0</formula>
    </cfRule>
  </conditionalFormatting>
  <conditionalFormatting sqref="DG12">
    <cfRule type="containsBlanks" dxfId="434" priority="448">
      <formula>LEN(TRIM(DG12))=0</formula>
    </cfRule>
  </conditionalFormatting>
  <conditionalFormatting sqref="DH11">
    <cfRule type="containsBlanks" dxfId="433" priority="447">
      <formula>LEN(TRIM(DH11))=0</formula>
    </cfRule>
  </conditionalFormatting>
  <conditionalFormatting sqref="DH3:DH11">
    <cfRule type="containsBlanks" dxfId="432" priority="446">
      <formula>LEN(TRIM(DH3))=0</formula>
    </cfRule>
  </conditionalFormatting>
  <conditionalFormatting sqref="DH12">
    <cfRule type="containsBlanks" dxfId="431" priority="445">
      <formula>LEN(TRIM(DH12))=0</formula>
    </cfRule>
  </conditionalFormatting>
  <conditionalFormatting sqref="DI3:DJ16 DI25:DJ37 DI40:DJ43">
    <cfRule type="containsBlanks" dxfId="430" priority="444">
      <formula>LEN(TRIM(DI3))=0</formula>
    </cfRule>
  </conditionalFormatting>
  <conditionalFormatting sqref="DI17:DJ24">
    <cfRule type="containsBlanks" dxfId="429" priority="443">
      <formula>LEN(TRIM(DI17))=0</formula>
    </cfRule>
  </conditionalFormatting>
  <conditionalFormatting sqref="DI53:DJ57">
    <cfRule type="containsBlanks" dxfId="428" priority="442">
      <formula>LEN(TRIM(DI53))=0</formula>
    </cfRule>
  </conditionalFormatting>
  <conditionalFormatting sqref="DH56">
    <cfRule type="containsBlanks" dxfId="427" priority="441">
      <formula>LEN(TRIM(DH56))=0</formula>
    </cfRule>
  </conditionalFormatting>
  <conditionalFormatting sqref="DL53:DL56">
    <cfRule type="containsBlanks" dxfId="426" priority="440">
      <formula>LEN(TRIM(DL53))=0</formula>
    </cfRule>
  </conditionalFormatting>
  <conditionalFormatting sqref="DD53:DD55">
    <cfRule type="containsBlanks" dxfId="425" priority="439">
      <formula>LEN(TRIM(DD53))=0</formula>
    </cfRule>
  </conditionalFormatting>
  <conditionalFormatting sqref="DF53:DG55">
    <cfRule type="containsBlanks" dxfId="424" priority="438">
      <formula>LEN(TRIM(DF53))=0</formula>
    </cfRule>
  </conditionalFormatting>
  <conditionalFormatting sqref="DH53:DH55">
    <cfRule type="containsBlanks" dxfId="423" priority="437">
      <formula>LEN(TRIM(DH53))=0</formula>
    </cfRule>
  </conditionalFormatting>
  <conditionalFormatting sqref="DK53">
    <cfRule type="containsBlanks" dxfId="422" priority="436">
      <formula>LEN(TRIM(DK53))=0</formula>
    </cfRule>
  </conditionalFormatting>
  <conditionalFormatting sqref="DK53:DK57">
    <cfRule type="containsBlanks" dxfId="421" priority="435">
      <formula>LEN(TRIM(DK53))=0</formula>
    </cfRule>
  </conditionalFormatting>
  <conditionalFormatting sqref="DD58:DL97">
    <cfRule type="containsBlanks" dxfId="420" priority="434">
      <formula>LEN(TRIM(DD58))=0</formula>
    </cfRule>
  </conditionalFormatting>
  <conditionalFormatting sqref="DE99:DL100">
    <cfRule type="containsBlanks" dxfId="419" priority="433">
      <formula>LEN(TRIM(DE99))=0</formula>
    </cfRule>
  </conditionalFormatting>
  <conditionalFormatting sqref="DE101:DL106">
    <cfRule type="containsBlanks" dxfId="418" priority="432">
      <formula>LEN(TRIM(DE101))=0</formula>
    </cfRule>
  </conditionalFormatting>
  <conditionalFormatting sqref="EA99:EQ100">
    <cfRule type="containsBlanks" dxfId="417" priority="431">
      <formula>LEN(TRIM(EA99))=0</formula>
    </cfRule>
  </conditionalFormatting>
  <conditionalFormatting sqref="EA101:EQ106">
    <cfRule type="containsBlanks" dxfId="416" priority="430">
      <formula>LEN(TRIM(EA101))=0</formula>
    </cfRule>
  </conditionalFormatting>
  <conditionalFormatting sqref="ET99:EU100">
    <cfRule type="containsBlanks" dxfId="415" priority="429">
      <formula>LEN(TRIM(ET99))=0</formula>
    </cfRule>
  </conditionalFormatting>
  <conditionalFormatting sqref="ET101:EU106">
    <cfRule type="containsBlanks" dxfId="414" priority="428">
      <formula>LEN(TRIM(ET101))=0</formula>
    </cfRule>
  </conditionalFormatting>
  <conditionalFormatting sqref="ES36:EU36">
    <cfRule type="containsBlanks" dxfId="413" priority="427">
      <formula>LEN(TRIM(ES36))=0</formula>
    </cfRule>
  </conditionalFormatting>
  <conditionalFormatting sqref="ES37">
    <cfRule type="containsBlanks" dxfId="412" priority="426">
      <formula>LEN(TRIM(ES37))=0</formula>
    </cfRule>
  </conditionalFormatting>
  <conditionalFormatting sqref="ET37:EU37">
    <cfRule type="containsBlanks" dxfId="411" priority="425">
      <formula>LEN(TRIM(ET37))=0</formula>
    </cfRule>
  </conditionalFormatting>
  <conditionalFormatting sqref="ES38:EU39">
    <cfRule type="containsBlanks" dxfId="410" priority="424">
      <formula>LEN(TRIM(ES38))=0</formula>
    </cfRule>
  </conditionalFormatting>
  <conditionalFormatting sqref="ES55:EU55">
    <cfRule type="containsBlanks" dxfId="409" priority="423">
      <formula>LEN(TRIM(ES55))=0</formula>
    </cfRule>
  </conditionalFormatting>
  <conditionalFormatting sqref="CN5:CN12">
    <cfRule type="containsBlanks" dxfId="408" priority="422">
      <formula>LEN(TRIM(CN5))=0</formula>
    </cfRule>
  </conditionalFormatting>
  <conditionalFormatting sqref="CN29:CN30">
    <cfRule type="containsBlanks" dxfId="407" priority="421">
      <formula>LEN(TRIM(CN29))=0</formula>
    </cfRule>
  </conditionalFormatting>
  <conditionalFormatting sqref="CN35:CN41">
    <cfRule type="containsBlanks" dxfId="406" priority="420">
      <formula>LEN(TRIM(CN35))=0</formula>
    </cfRule>
  </conditionalFormatting>
  <conditionalFormatting sqref="CK5:CL11">
    <cfRule type="containsBlanks" dxfId="405" priority="419">
      <formula>LEN(TRIM(CK5))=0</formula>
    </cfRule>
  </conditionalFormatting>
  <conditionalFormatting sqref="CK35:CL41 CK42">
    <cfRule type="containsBlanks" dxfId="404" priority="418">
      <formula>LEN(TRIM(CK35))=0</formula>
    </cfRule>
  </conditionalFormatting>
  <conditionalFormatting sqref="CM37:CM41">
    <cfRule type="containsBlanks" dxfId="403" priority="417">
      <formula>LEN(TRIM(CM37))=0</formula>
    </cfRule>
  </conditionalFormatting>
  <conditionalFormatting sqref="CO5:CO12">
    <cfRule type="containsBlanks" dxfId="402" priority="416">
      <formula>LEN(TRIM(CO5))=0</formula>
    </cfRule>
  </conditionalFormatting>
  <conditionalFormatting sqref="CP5:CT11 CP12:CQ12">
    <cfRule type="containsBlanks" dxfId="401" priority="415">
      <formula>LEN(TRIM(CP5))=0</formula>
    </cfRule>
  </conditionalFormatting>
  <conditionalFormatting sqref="CR12:CV12">
    <cfRule type="containsBlanks" dxfId="400" priority="414">
      <formula>LEN(TRIM(CR12))=0</formula>
    </cfRule>
  </conditionalFormatting>
  <conditionalFormatting sqref="FD5:FD14">
    <cfRule type="containsBlanks" dxfId="399" priority="413">
      <formula>LEN(TRIM(FD5))=0</formula>
    </cfRule>
  </conditionalFormatting>
  <conditionalFormatting sqref="FC5:FC14">
    <cfRule type="containsBlanks" dxfId="398" priority="412">
      <formula>LEN(TRIM(FC5))=0</formula>
    </cfRule>
  </conditionalFormatting>
  <conditionalFormatting sqref="FE5:FE14">
    <cfRule type="containsBlanks" dxfId="397" priority="411">
      <formula>LEN(TRIM(FE5))=0</formula>
    </cfRule>
  </conditionalFormatting>
  <conditionalFormatting sqref="FF5:FF14">
    <cfRule type="containsBlanks" dxfId="396" priority="410">
      <formula>LEN(TRIM(FF5))=0</formula>
    </cfRule>
  </conditionalFormatting>
  <conditionalFormatting sqref="FE29:FE51">
    <cfRule type="containsBlanks" dxfId="395" priority="409">
      <formula>LEN(TRIM(FE29))=0</formula>
    </cfRule>
  </conditionalFormatting>
  <conditionalFormatting sqref="FF29:FF51">
    <cfRule type="containsBlanks" dxfId="394" priority="408">
      <formula>LEN(TRIM(FF29))=0</formula>
    </cfRule>
  </conditionalFormatting>
  <conditionalFormatting sqref="FD29:FD36 FD44:FD51 FD38:FD41">
    <cfRule type="containsBlanks" dxfId="393" priority="407">
      <formula>LEN(TRIM(FD29))=0</formula>
    </cfRule>
  </conditionalFormatting>
  <conditionalFormatting sqref="FC29:FC36 FC44:FC51 FC38:FC41">
    <cfRule type="containsBlanks" dxfId="392" priority="406">
      <formula>LEN(TRIM(FC29))=0</formula>
    </cfRule>
  </conditionalFormatting>
  <conditionalFormatting sqref="FI31:FI36 FI38:FI41 FI44:FI51">
    <cfRule type="containsBlanks" dxfId="391" priority="405">
      <formula>LEN(TRIM(FI31))=0</formula>
    </cfRule>
  </conditionalFormatting>
  <conditionalFormatting sqref="FI5:FI28">
    <cfRule type="containsBlanks" dxfId="390" priority="404">
      <formula>LEN(TRIM(FI5))=0</formula>
    </cfRule>
  </conditionalFormatting>
  <conditionalFormatting sqref="FG7:FG14">
    <cfRule type="containsBlanks" dxfId="389" priority="403">
      <formula>LEN(TRIM(FG7))=0</formula>
    </cfRule>
  </conditionalFormatting>
  <conditionalFormatting sqref="FH7:FH14">
    <cfRule type="containsBlanks" dxfId="388" priority="402">
      <formula>LEN(TRIM(FH7))=0</formula>
    </cfRule>
  </conditionalFormatting>
  <conditionalFormatting sqref="FG29:FH33">
    <cfRule type="containsBlanks" dxfId="387" priority="401">
      <formula>LEN(TRIM(FG29))=0</formula>
    </cfRule>
  </conditionalFormatting>
  <conditionalFormatting sqref="FD17:FH27">
    <cfRule type="containsBlanks" dxfId="386" priority="400">
      <formula>LEN(TRIM(FD17))=0</formula>
    </cfRule>
  </conditionalFormatting>
  <conditionalFormatting sqref="EW3:EW12">
    <cfRule type="containsBlanks" dxfId="385" priority="399">
      <formula>LEN(TRIM(EW3))=0</formula>
    </cfRule>
  </conditionalFormatting>
  <conditionalFormatting sqref="EW29 EW31:EW37 EW40:EW42">
    <cfRule type="containsBlanks" dxfId="384" priority="398">
      <formula>LEN(TRIM(EW29))=0</formula>
    </cfRule>
  </conditionalFormatting>
  <conditionalFormatting sqref="EX4:EX12">
    <cfRule type="containsBlanks" dxfId="383" priority="397">
      <formula>LEN(TRIM(EX4))=0</formula>
    </cfRule>
  </conditionalFormatting>
  <conditionalFormatting sqref="EY4:EY12">
    <cfRule type="containsBlanks" dxfId="382" priority="396">
      <formula>LEN(TRIM(EY4))=0</formula>
    </cfRule>
  </conditionalFormatting>
  <conditionalFormatting sqref="EX29:EY33">
    <cfRule type="containsBlanks" dxfId="381" priority="395">
      <formula>LEN(TRIM(EX29))=0</formula>
    </cfRule>
  </conditionalFormatting>
  <conditionalFormatting sqref="EW30">
    <cfRule type="containsBlanks" dxfId="380" priority="394">
      <formula>LEN(TRIM(EW30))=0</formula>
    </cfRule>
  </conditionalFormatting>
  <conditionalFormatting sqref="EX35:EY35">
    <cfRule type="containsBlanks" dxfId="379" priority="393">
      <formula>LEN(TRIM(EX35))=0</formula>
    </cfRule>
  </conditionalFormatting>
  <conditionalFormatting sqref="EX37">
    <cfRule type="containsBlanks" dxfId="378" priority="392">
      <formula>LEN(TRIM(EX37))=0</formula>
    </cfRule>
  </conditionalFormatting>
  <conditionalFormatting sqref="EY37">
    <cfRule type="containsBlanks" dxfId="377" priority="391">
      <formula>LEN(TRIM(EY37))=0</formula>
    </cfRule>
  </conditionalFormatting>
  <conditionalFormatting sqref="EC3:EH3">
    <cfRule type="containsBlanks" dxfId="376" priority="390">
      <formula>LEN(TRIM(EC3))=0</formula>
    </cfRule>
  </conditionalFormatting>
  <conditionalFormatting sqref="EI3:EN3">
    <cfRule type="containsBlanks" dxfId="375" priority="389">
      <formula>LEN(TRIM(EI3))=0</formula>
    </cfRule>
  </conditionalFormatting>
  <conditionalFormatting sqref="EC4:EO12">
    <cfRule type="containsBlanks" dxfId="374" priority="388">
      <formula>LEN(TRIM(EC4))=0</formula>
    </cfRule>
  </conditionalFormatting>
  <conditionalFormatting sqref="ES15:ES27 ES5:ES11">
    <cfRule type="containsBlanks" dxfId="373" priority="387">
      <formula>LEN(TRIM(ES5))=0</formula>
    </cfRule>
  </conditionalFormatting>
  <conditionalFormatting sqref="ES14">
    <cfRule type="containsBlanks" dxfId="372" priority="386">
      <formula>LEN(TRIM(ES14))=0</formula>
    </cfRule>
  </conditionalFormatting>
  <conditionalFormatting sqref="ES13">
    <cfRule type="containsBlanks" dxfId="371" priority="385">
      <formula>LEN(TRIM(ES13))=0</formula>
    </cfRule>
  </conditionalFormatting>
  <conditionalFormatting sqref="ES12">
    <cfRule type="containsBlanks" dxfId="370" priority="384">
      <formula>LEN(TRIM(ES12))=0</formula>
    </cfRule>
  </conditionalFormatting>
  <conditionalFormatting sqref="ET15:ET27 ET5:ET11">
    <cfRule type="containsBlanks" dxfId="369" priority="383">
      <formula>LEN(TRIM(ET5))=0</formula>
    </cfRule>
  </conditionalFormatting>
  <conditionalFormatting sqref="ET14">
    <cfRule type="containsBlanks" dxfId="368" priority="382">
      <formula>LEN(TRIM(ET14))=0</formula>
    </cfRule>
  </conditionalFormatting>
  <conditionalFormatting sqref="ET13">
    <cfRule type="containsBlanks" dxfId="367" priority="381">
      <formula>LEN(TRIM(ET13))=0</formula>
    </cfRule>
  </conditionalFormatting>
  <conditionalFormatting sqref="EU5:EU12">
    <cfRule type="containsBlanks" dxfId="366" priority="379">
      <formula>LEN(TRIM(EU5))=0</formula>
    </cfRule>
  </conditionalFormatting>
  <conditionalFormatting sqref="EU13:EU27">
    <cfRule type="containsBlanks" dxfId="365" priority="378">
      <formula>LEN(TRIM(EU13))=0</formula>
    </cfRule>
  </conditionalFormatting>
  <conditionalFormatting sqref="FJ5:FJ14">
    <cfRule type="containsBlanks" dxfId="364" priority="375">
      <formula>LEN(TRIM(FJ5))=0</formula>
    </cfRule>
  </conditionalFormatting>
  <conditionalFormatting sqref="FK5:FK14">
    <cfRule type="containsBlanks" dxfId="363" priority="374">
      <formula>LEN(TRIM(FK5))=0</formula>
    </cfRule>
  </conditionalFormatting>
  <conditionalFormatting sqref="FJ17:FK27">
    <cfRule type="containsBlanks" dxfId="362" priority="373">
      <formula>LEN(TRIM(FJ17))=0</formula>
    </cfRule>
  </conditionalFormatting>
  <conditionalFormatting sqref="FI29:FK30">
    <cfRule type="containsBlanks" dxfId="361" priority="372">
      <formula>LEN(TRIM(FI29))=0</formula>
    </cfRule>
  </conditionalFormatting>
  <conditionalFormatting sqref="FJ31:FK33">
    <cfRule type="containsBlanks" dxfId="360" priority="371">
      <formula>LEN(TRIM(FJ31))=0</formula>
    </cfRule>
  </conditionalFormatting>
  <conditionalFormatting sqref="FG38:FH39">
    <cfRule type="containsBlanks" dxfId="359" priority="370">
      <formula>LEN(TRIM(FG38))=0</formula>
    </cfRule>
  </conditionalFormatting>
  <conditionalFormatting sqref="FI37">
    <cfRule type="containsBlanks" dxfId="358" priority="369">
      <formula>LEN(TRIM(FI37))=0</formula>
    </cfRule>
  </conditionalFormatting>
  <conditionalFormatting sqref="FI42:FI43">
    <cfRule type="containsBlanks" dxfId="357" priority="368">
      <formula>LEN(TRIM(FI42))=0</formula>
    </cfRule>
  </conditionalFormatting>
  <conditionalFormatting sqref="FJ38:FK39">
    <cfRule type="containsBlanks" dxfId="356" priority="367">
      <formula>LEN(TRIM(FJ38))=0</formula>
    </cfRule>
  </conditionalFormatting>
  <conditionalFormatting sqref="CE5:CF27">
    <cfRule type="containsBlanks" dxfId="355" priority="366">
      <formula>LEN(TRIM(CE5))=0</formula>
    </cfRule>
  </conditionalFormatting>
  <conditionalFormatting sqref="T4:AK12">
    <cfRule type="containsBlanks" dxfId="354" priority="365">
      <formula>LEN(TRIM(T4))=0</formula>
    </cfRule>
  </conditionalFormatting>
  <conditionalFormatting sqref="AX6:AX12">
    <cfRule type="containsBlanks" dxfId="353" priority="364">
      <formula>LEN(TRIM(AX6))=0</formula>
    </cfRule>
  </conditionalFormatting>
  <conditionalFormatting sqref="AX5">
    <cfRule type="containsBlanks" dxfId="352" priority="363">
      <formula>LEN(TRIM(AX5))=0</formula>
    </cfRule>
  </conditionalFormatting>
  <conditionalFormatting sqref="CJ14:CW14">
    <cfRule type="containsBlanks" dxfId="351" priority="362">
      <formula>LEN(TRIM(CJ14))=0</formula>
    </cfRule>
  </conditionalFormatting>
  <conditionalFormatting sqref="CK12:CM12">
    <cfRule type="containsBlanks" dxfId="350" priority="361">
      <formula>LEN(TRIM(CK12))=0</formula>
    </cfRule>
  </conditionalFormatting>
  <conditionalFormatting sqref="DK5:DK12">
    <cfRule type="containsBlanks" dxfId="349" priority="360">
      <formula>LEN(TRIM(DK5))=0</formula>
    </cfRule>
  </conditionalFormatting>
  <conditionalFormatting sqref="DK29:DK32">
    <cfRule type="containsBlanks" dxfId="348" priority="359">
      <formula>LEN(TRIM(DK29))=0</formula>
    </cfRule>
  </conditionalFormatting>
  <conditionalFormatting sqref="CL30">
    <cfRule type="containsBlanks" dxfId="347" priority="357">
      <formula>LEN(TRIM(CL30))=0</formula>
    </cfRule>
  </conditionalFormatting>
  <conditionalFormatting sqref="CO29:CW30">
    <cfRule type="containsBlanks" dxfId="346" priority="356">
      <formula>LEN(TRIM(CO29))=0</formula>
    </cfRule>
  </conditionalFormatting>
  <conditionalFormatting sqref="CO38:CW45">
    <cfRule type="containsBlanks" dxfId="345" priority="355">
      <formula>LEN(TRIM(CO38))=0</formula>
    </cfRule>
  </conditionalFormatting>
  <conditionalFormatting sqref="CK43:CK45">
    <cfRule type="containsBlanks" dxfId="344" priority="354">
      <formula>LEN(TRIM(CK43))=0</formula>
    </cfRule>
  </conditionalFormatting>
  <conditionalFormatting sqref="CL42:CN45">
    <cfRule type="containsBlanks" dxfId="343" priority="353">
      <formula>LEN(TRIM(CL42))=0</formula>
    </cfRule>
  </conditionalFormatting>
  <conditionalFormatting sqref="CY38:DB45">
    <cfRule type="containsBlanks" dxfId="342" priority="352">
      <formula>LEN(TRIM(CY38))=0</formula>
    </cfRule>
  </conditionalFormatting>
  <conditionalFormatting sqref="DD38:DH45">
    <cfRule type="containsBlanks" dxfId="341" priority="351">
      <formula>LEN(TRIM(DD38))=0</formula>
    </cfRule>
  </conditionalFormatting>
  <conditionalFormatting sqref="DI38:DL39">
    <cfRule type="containsBlanks" dxfId="340" priority="350">
      <formula>LEN(TRIM(DI38))=0</formula>
    </cfRule>
  </conditionalFormatting>
  <conditionalFormatting sqref="DI44:DL45">
    <cfRule type="containsBlanks" dxfId="339" priority="349">
      <formula>LEN(TRIM(DI44))=0</formula>
    </cfRule>
  </conditionalFormatting>
  <conditionalFormatting sqref="DK40:DL43">
    <cfRule type="containsBlanks" dxfId="338" priority="348">
      <formula>LEN(TRIM(DK40))=0</formula>
    </cfRule>
  </conditionalFormatting>
  <conditionalFormatting sqref="EA37:EQ39">
    <cfRule type="containsBlanks" dxfId="337" priority="346">
      <formula>LEN(TRIM(EA37))=0</formula>
    </cfRule>
  </conditionalFormatting>
  <conditionalFormatting sqref="EW38:EY39">
    <cfRule type="containsBlanks" dxfId="336" priority="345">
      <formula>LEN(TRIM(EW38))=0</formula>
    </cfRule>
  </conditionalFormatting>
  <conditionalFormatting sqref="FC42:FD43">
    <cfRule type="containsBlanks" dxfId="335" priority="344">
      <formula>LEN(TRIM(FC42))=0</formula>
    </cfRule>
  </conditionalFormatting>
  <conditionalFormatting sqref="FC37:FD37">
    <cfRule type="containsBlanks" dxfId="334" priority="343">
      <formula>LEN(TRIM(FC37))=0</formula>
    </cfRule>
  </conditionalFormatting>
  <conditionalFormatting sqref="CY30:DB30">
    <cfRule type="containsBlanks" dxfId="333" priority="342">
      <formula>LEN(TRIM(CY30))=0</formula>
    </cfRule>
  </conditionalFormatting>
  <conditionalFormatting sqref="CL29">
    <cfRule type="containsBlanks" dxfId="332" priority="341">
      <formula>LEN(TRIM(CL29))=0</formula>
    </cfRule>
  </conditionalFormatting>
  <conditionalFormatting sqref="CK29">
    <cfRule type="containsBlanks" dxfId="331" priority="340">
      <formula>LEN(TRIM(CK29))=0</formula>
    </cfRule>
  </conditionalFormatting>
  <conditionalFormatting sqref="CJ29">
    <cfRule type="containsBlanks" dxfId="330" priority="339">
      <formula>LEN(TRIM(CJ29))=0</formula>
    </cfRule>
  </conditionalFormatting>
  <conditionalFormatting sqref="CY13">
    <cfRule type="containsBlanks" dxfId="329" priority="338">
      <formula>LEN(TRIM(CY13))=0</formula>
    </cfRule>
  </conditionalFormatting>
  <conditionalFormatting sqref="CY5:CY8 CY10:CY12">
    <cfRule type="containsBlanks" dxfId="328" priority="337">
      <formula>LEN(TRIM(CY5))=0</formula>
    </cfRule>
  </conditionalFormatting>
  <conditionalFormatting sqref="CY9">
    <cfRule type="containsBlanks" dxfId="327" priority="336">
      <formula>LEN(TRIM(CY9))=0</formula>
    </cfRule>
  </conditionalFormatting>
  <conditionalFormatting sqref="CZ5:DB8 CZ10:DB12">
    <cfRule type="containsBlanks" dxfId="326" priority="335">
      <formula>LEN(TRIM(CZ5))=0</formula>
    </cfRule>
  </conditionalFormatting>
  <conditionalFormatting sqref="CZ9:DB9">
    <cfRule type="containsBlanks" dxfId="325" priority="334">
      <formula>LEN(TRIM(CZ9))=0</formula>
    </cfRule>
  </conditionalFormatting>
  <conditionalFormatting sqref="AM1">
    <cfRule type="containsBlanks" dxfId="324" priority="333">
      <formula>LEN(TRIM(AM1))=0</formula>
    </cfRule>
  </conditionalFormatting>
  <conditionalFormatting sqref="AN1">
    <cfRule type="containsBlanks" dxfId="323" priority="332">
      <formula>LEN(TRIM(AN1))=0</formula>
    </cfRule>
  </conditionalFormatting>
  <conditionalFormatting sqref="AM3:AM4 AM98:AM100 AM6:AM52 AM103:AM104">
    <cfRule type="containsBlanks" dxfId="322" priority="331">
      <formula>LEN(TRIM(AM3))=0</formula>
    </cfRule>
  </conditionalFormatting>
  <conditionalFormatting sqref="AM5">
    <cfRule type="containsBlanks" dxfId="321" priority="330">
      <formula>LEN(TRIM(AM5))=0</formula>
    </cfRule>
  </conditionalFormatting>
  <conditionalFormatting sqref="AM107">
    <cfRule type="containsBlanks" dxfId="320" priority="329">
      <formula>LEN(TRIM(AM107))=0</formula>
    </cfRule>
  </conditionalFormatting>
  <conditionalFormatting sqref="AM108 AM110:AM111">
    <cfRule type="containsBlanks" dxfId="319" priority="328">
      <formula>LEN(TRIM(AM108))=0</formula>
    </cfRule>
  </conditionalFormatting>
  <conditionalFormatting sqref="AM106">
    <cfRule type="containsBlanks" dxfId="318" priority="327">
      <formula>LEN(TRIM(AM106))=0</formula>
    </cfRule>
  </conditionalFormatting>
  <conditionalFormatting sqref="AM105">
    <cfRule type="containsBlanks" dxfId="317" priority="326">
      <formula>LEN(TRIM(AM105))=0</formula>
    </cfRule>
  </conditionalFormatting>
  <conditionalFormatting sqref="AM102">
    <cfRule type="containsBlanks" dxfId="316" priority="325">
      <formula>LEN(TRIM(AM102))=0</formula>
    </cfRule>
  </conditionalFormatting>
  <conditionalFormatting sqref="AM101">
    <cfRule type="containsBlanks" dxfId="315" priority="324">
      <formula>LEN(TRIM(AM101))=0</formula>
    </cfRule>
  </conditionalFormatting>
  <conditionalFormatting sqref="AM58:AM65 AM56">
    <cfRule type="containsBlanks" dxfId="314" priority="323">
      <formula>LEN(TRIM(AM56))=0</formula>
    </cfRule>
  </conditionalFormatting>
  <conditionalFormatting sqref="AM53:AM54 AM66:AM97">
    <cfRule type="containsBlanks" dxfId="313" priority="322">
      <formula>LEN(TRIM(AM53))=0</formula>
    </cfRule>
  </conditionalFormatting>
  <conditionalFormatting sqref="AM55">
    <cfRule type="containsBlanks" dxfId="312" priority="321">
      <formula>LEN(TRIM(AM55))=0</formula>
    </cfRule>
  </conditionalFormatting>
  <conditionalFormatting sqref="AM112">
    <cfRule type="containsBlanks" dxfId="311" priority="320">
      <formula>LEN(TRIM(AM112))=0</formula>
    </cfRule>
  </conditionalFormatting>
  <conditionalFormatting sqref="AM116">
    <cfRule type="containsBlanks" dxfId="310" priority="319">
      <formula>LEN(TRIM(AM116))=0</formula>
    </cfRule>
  </conditionalFormatting>
  <conditionalFormatting sqref="AM113">
    <cfRule type="containsBlanks" dxfId="309" priority="318">
      <formula>LEN(TRIM(AM113))=0</formula>
    </cfRule>
  </conditionalFormatting>
  <conditionalFormatting sqref="AM115">
    <cfRule type="containsBlanks" dxfId="308" priority="317">
      <formula>LEN(TRIM(AM115))=0</formula>
    </cfRule>
  </conditionalFormatting>
  <conditionalFormatting sqref="AN3:AN4 AN98:AN100 AN6:AN52 AN103:AN104">
    <cfRule type="containsBlanks" dxfId="307" priority="316">
      <formula>LEN(TRIM(AN3))=0</formula>
    </cfRule>
  </conditionalFormatting>
  <conditionalFormatting sqref="AN5">
    <cfRule type="containsBlanks" dxfId="306" priority="315">
      <formula>LEN(TRIM(AN5))=0</formula>
    </cfRule>
  </conditionalFormatting>
  <conditionalFormatting sqref="AN107">
    <cfRule type="containsBlanks" dxfId="305" priority="314">
      <formula>LEN(TRIM(AN107))=0</formula>
    </cfRule>
  </conditionalFormatting>
  <conditionalFormatting sqref="AN108 AN110:AN111">
    <cfRule type="containsBlanks" dxfId="304" priority="313">
      <formula>LEN(TRIM(AN108))=0</formula>
    </cfRule>
  </conditionalFormatting>
  <conditionalFormatting sqref="AN106">
    <cfRule type="containsBlanks" dxfId="303" priority="312">
      <formula>LEN(TRIM(AN106))=0</formula>
    </cfRule>
  </conditionalFormatting>
  <conditionalFormatting sqref="AN105">
    <cfRule type="containsBlanks" dxfId="302" priority="311">
      <formula>LEN(TRIM(AN105))=0</formula>
    </cfRule>
  </conditionalFormatting>
  <conditionalFormatting sqref="AN102">
    <cfRule type="containsBlanks" dxfId="301" priority="310">
      <formula>LEN(TRIM(AN102))=0</formula>
    </cfRule>
  </conditionalFormatting>
  <conditionalFormatting sqref="AN101">
    <cfRule type="containsBlanks" dxfId="300" priority="309">
      <formula>LEN(TRIM(AN101))=0</formula>
    </cfRule>
  </conditionalFormatting>
  <conditionalFormatting sqref="AN58:AN65 AN56">
    <cfRule type="containsBlanks" dxfId="299" priority="308">
      <formula>LEN(TRIM(AN56))=0</formula>
    </cfRule>
  </conditionalFormatting>
  <conditionalFormatting sqref="AN53:AN54 AN66:AN97">
    <cfRule type="containsBlanks" dxfId="298" priority="307">
      <formula>LEN(TRIM(AN53))=0</formula>
    </cfRule>
  </conditionalFormatting>
  <conditionalFormatting sqref="AN55">
    <cfRule type="containsBlanks" dxfId="297" priority="306">
      <formula>LEN(TRIM(AN55))=0</formula>
    </cfRule>
  </conditionalFormatting>
  <conditionalFormatting sqref="AN112">
    <cfRule type="containsBlanks" dxfId="296" priority="305">
      <formula>LEN(TRIM(AN112))=0</formula>
    </cfRule>
  </conditionalFormatting>
  <conditionalFormatting sqref="AN116">
    <cfRule type="containsBlanks" dxfId="295" priority="304">
      <formula>LEN(TRIM(AN116))=0</formula>
    </cfRule>
  </conditionalFormatting>
  <conditionalFormatting sqref="AN113">
    <cfRule type="containsBlanks" dxfId="294" priority="303">
      <formula>LEN(TRIM(AN113))=0</formula>
    </cfRule>
  </conditionalFormatting>
  <conditionalFormatting sqref="AN115">
    <cfRule type="containsBlanks" dxfId="293" priority="302">
      <formula>LEN(TRIM(AN115))=0</formula>
    </cfRule>
  </conditionalFormatting>
  <conditionalFormatting sqref="AM109:AN109">
    <cfRule type="containsBlanks" dxfId="292" priority="301">
      <formula>LEN(TRIM(AM109))=0</formula>
    </cfRule>
  </conditionalFormatting>
  <conditionalFormatting sqref="AM114:AN114">
    <cfRule type="containsBlanks" dxfId="291" priority="300">
      <formula>LEN(TRIM(AM114))=0</formula>
    </cfRule>
  </conditionalFormatting>
  <conditionalFormatting sqref="AM126">
    <cfRule type="containsBlanks" dxfId="290" priority="299">
      <formula>LEN(TRIM(AM126))=0</formula>
    </cfRule>
  </conditionalFormatting>
  <conditionalFormatting sqref="AN126">
    <cfRule type="containsBlanks" dxfId="289" priority="298">
      <formula>LEN(TRIM(AN126))=0</formula>
    </cfRule>
  </conditionalFormatting>
  <conditionalFormatting sqref="AM136">
    <cfRule type="containsBlanks" dxfId="286" priority="295">
      <formula>LEN(TRIM(AM136))=0</formula>
    </cfRule>
  </conditionalFormatting>
  <conditionalFormatting sqref="AN136">
    <cfRule type="containsBlanks" dxfId="285" priority="294">
      <formula>LEN(TRIM(AN136))=0</formula>
    </cfRule>
  </conditionalFormatting>
  <conditionalFormatting sqref="BE98:BE107 BE3:BE36 BE38:BE64">
    <cfRule type="containsBlanks" dxfId="284" priority="293">
      <formula>LEN(TRIM(BE3))=0</formula>
    </cfRule>
  </conditionalFormatting>
  <conditionalFormatting sqref="BE108">
    <cfRule type="containsBlanks" dxfId="283" priority="292">
      <formula>LEN(TRIM(BE108))=0</formula>
    </cfRule>
  </conditionalFormatting>
  <conditionalFormatting sqref="BE111">
    <cfRule type="containsBlanks" dxfId="282" priority="291">
      <formula>LEN(TRIM(BE111))=0</formula>
    </cfRule>
  </conditionalFormatting>
  <conditionalFormatting sqref="BE112">
    <cfRule type="containsBlanks" dxfId="281" priority="290">
      <formula>LEN(TRIM(BE112))=0</formula>
    </cfRule>
  </conditionalFormatting>
  <conditionalFormatting sqref="BE116">
    <cfRule type="containsBlanks" dxfId="280" priority="289">
      <formula>LEN(TRIM(BE116))=0</formula>
    </cfRule>
  </conditionalFormatting>
  <conditionalFormatting sqref="BE117">
    <cfRule type="containsBlanks" dxfId="279" priority="288">
      <formula>LEN(TRIM(BE117))=0</formula>
    </cfRule>
  </conditionalFormatting>
  <conditionalFormatting sqref="BE121">
    <cfRule type="containsBlanks" dxfId="278" priority="286">
      <formula>LEN(TRIM(BE121))=0</formula>
    </cfRule>
  </conditionalFormatting>
  <conditionalFormatting sqref="BE122">
    <cfRule type="containsBlanks" dxfId="277" priority="285">
      <formula>LEN(TRIM(BE122))=0</formula>
    </cfRule>
  </conditionalFormatting>
  <conditionalFormatting sqref="DO115 DQ115 DS115 DU115 DW115 DY115">
    <cfRule type="containsBlanks" dxfId="276" priority="260">
      <formula>LEN(TRIM(DO115))=0</formula>
    </cfRule>
  </conditionalFormatting>
  <conditionalFormatting sqref="BE126">
    <cfRule type="containsBlanks" dxfId="275" priority="283">
      <formula>LEN(TRIM(BE126))=0</formula>
    </cfRule>
  </conditionalFormatting>
  <conditionalFormatting sqref="BE37">
    <cfRule type="containsBlanks" dxfId="274" priority="282">
      <formula>LEN(TRIM(BE37))=0</formula>
    </cfRule>
  </conditionalFormatting>
  <conditionalFormatting sqref="BE113">
    <cfRule type="containsBlanks" dxfId="273" priority="281">
      <formula>LEN(TRIM(BE113))=0</formula>
    </cfRule>
  </conditionalFormatting>
  <conditionalFormatting sqref="BE127 BE129:BE130">
    <cfRule type="containsBlanks" dxfId="272" priority="280">
      <formula>LEN(TRIM(BE127))=0</formula>
    </cfRule>
  </conditionalFormatting>
  <conditionalFormatting sqref="BE128">
    <cfRule type="containsBlanks" dxfId="271" priority="279">
      <formula>LEN(TRIM(BE128))=0</formula>
    </cfRule>
  </conditionalFormatting>
  <conditionalFormatting sqref="BE131">
    <cfRule type="containsBlanks" dxfId="270" priority="278">
      <formula>LEN(TRIM(BE131))=0</formula>
    </cfRule>
  </conditionalFormatting>
  <conditionalFormatting sqref="BE132 BE134:BE135">
    <cfRule type="containsBlanks" dxfId="269" priority="277">
      <formula>LEN(TRIM(BE132))=0</formula>
    </cfRule>
  </conditionalFormatting>
  <conditionalFormatting sqref="BE133">
    <cfRule type="containsBlanks" dxfId="268" priority="276">
      <formula>LEN(TRIM(BE133))=0</formula>
    </cfRule>
  </conditionalFormatting>
  <conditionalFormatting sqref="BE136">
    <cfRule type="containsBlanks" dxfId="267" priority="275">
      <formula>LEN(TRIM(BE136))=0</formula>
    </cfRule>
  </conditionalFormatting>
  <conditionalFormatting sqref="BE109">
    <cfRule type="containsBlanks" dxfId="266" priority="274">
      <formula>LEN(TRIM(BE109))=0</formula>
    </cfRule>
  </conditionalFormatting>
  <conditionalFormatting sqref="BE110">
    <cfRule type="containsBlanks" dxfId="265" priority="273">
      <formula>LEN(TRIM(BE110))=0</formula>
    </cfRule>
  </conditionalFormatting>
  <conditionalFormatting sqref="BE115">
    <cfRule type="containsBlanks" dxfId="264" priority="272">
      <formula>LEN(TRIM(BE115))=0</formula>
    </cfRule>
  </conditionalFormatting>
  <conditionalFormatting sqref="BE114">
    <cfRule type="containsBlanks" dxfId="263" priority="271">
      <formula>LEN(TRIM(BE114))=0</formula>
    </cfRule>
  </conditionalFormatting>
  <conditionalFormatting sqref="EA113:EQ113">
    <cfRule type="containsBlanks" dxfId="262" priority="270">
      <formula>LEN(TRIM(EA113))=0</formula>
    </cfRule>
  </conditionalFormatting>
  <conditionalFormatting sqref="ES113:EU113">
    <cfRule type="containsBlanks" dxfId="261" priority="269">
      <formula>LEN(TRIM(ES113))=0</formula>
    </cfRule>
  </conditionalFormatting>
  <conditionalFormatting sqref="CQ115 CS115 CU115 CW115">
    <cfRule type="containsBlanks" dxfId="260" priority="268">
      <formula>LEN(TRIM(CQ115))=0</formula>
    </cfRule>
  </conditionalFormatting>
  <conditionalFormatting sqref="CP115 CR115 CT115 CV115">
    <cfRule type="containsBlanks" dxfId="259" priority="267">
      <formula>LEN(TRIM(CP115))=0</formula>
    </cfRule>
  </conditionalFormatting>
  <conditionalFormatting sqref="CZ115">
    <cfRule type="containsBlanks" dxfId="258" priority="266">
      <formula>LEN(TRIM(CZ115))=0</formula>
    </cfRule>
  </conditionalFormatting>
  <conditionalFormatting sqref="CY115">
    <cfRule type="containsBlanks" dxfId="257" priority="265">
      <formula>LEN(TRIM(CY115))=0</formula>
    </cfRule>
  </conditionalFormatting>
  <conditionalFormatting sqref="DB115">
    <cfRule type="containsBlanks" dxfId="256" priority="264">
      <formula>LEN(TRIM(DB115))=0</formula>
    </cfRule>
  </conditionalFormatting>
  <conditionalFormatting sqref="DA115">
    <cfRule type="containsBlanks" dxfId="255" priority="263">
      <formula>LEN(TRIM(DA115))=0</formula>
    </cfRule>
  </conditionalFormatting>
  <conditionalFormatting sqref="DE115 DG115 DI115 DK115">
    <cfRule type="containsBlanks" dxfId="254" priority="262">
      <formula>LEN(TRIM(DE115))=0</formula>
    </cfRule>
  </conditionalFormatting>
  <conditionalFormatting sqref="DD115 DF115 DH115 DJ115">
    <cfRule type="containsBlanks" dxfId="253" priority="261">
      <formula>LEN(TRIM(DD115))=0</formula>
    </cfRule>
  </conditionalFormatting>
  <conditionalFormatting sqref="DN115 DP115 DR115 DT115 DV115 DX115">
    <cfRule type="containsBlanks" dxfId="252" priority="259">
      <formula>LEN(TRIM(DN115))=0</formula>
    </cfRule>
  </conditionalFormatting>
  <conditionalFormatting sqref="EB115">
    <cfRule type="containsBlanks" dxfId="251" priority="258">
      <formula>LEN(TRIM(EB115))=0</formula>
    </cfRule>
  </conditionalFormatting>
  <conditionalFormatting sqref="EA115">
    <cfRule type="containsBlanks" dxfId="250" priority="257">
      <formula>LEN(TRIM(EA115))=0</formula>
    </cfRule>
  </conditionalFormatting>
  <conditionalFormatting sqref="ED115 EF115 EH115 EJ115 EL115 EN115">
    <cfRule type="containsBlanks" dxfId="249" priority="256">
      <formula>LEN(TRIM(ED115))=0</formula>
    </cfRule>
  </conditionalFormatting>
  <conditionalFormatting sqref="EC115 EE115 EG115 EI115 EK115 EM115 EO115">
    <cfRule type="containsBlanks" dxfId="248" priority="255">
      <formula>LEN(TRIM(EC115))=0</formula>
    </cfRule>
  </conditionalFormatting>
  <conditionalFormatting sqref="EQ115">
    <cfRule type="containsBlanks" dxfId="247" priority="254">
      <formula>LEN(TRIM(EQ115))=0</formula>
    </cfRule>
  </conditionalFormatting>
  <conditionalFormatting sqref="EP115">
    <cfRule type="containsBlanks" dxfId="246" priority="253">
      <formula>LEN(TRIM(EP115))=0</formula>
    </cfRule>
  </conditionalFormatting>
  <conditionalFormatting sqref="ET115">
    <cfRule type="containsBlanks" dxfId="245" priority="252">
      <formula>LEN(TRIM(ET115))=0</formula>
    </cfRule>
  </conditionalFormatting>
  <conditionalFormatting sqref="ES115">
    <cfRule type="containsBlanks" dxfId="244" priority="251">
      <formula>LEN(TRIM(ES115))=0</formula>
    </cfRule>
  </conditionalFormatting>
  <conditionalFormatting sqref="EV115">
    <cfRule type="containsBlanks" dxfId="243" priority="250">
      <formula>LEN(TRIM(EV115))=0</formula>
    </cfRule>
  </conditionalFormatting>
  <conditionalFormatting sqref="EU115">
    <cfRule type="containsBlanks" dxfId="242" priority="249">
      <formula>LEN(TRIM(EU115))=0</formula>
    </cfRule>
  </conditionalFormatting>
  <conditionalFormatting sqref="EW115 EY115">
    <cfRule type="containsBlanks" dxfId="241" priority="248">
      <formula>LEN(TRIM(EW115))=0</formula>
    </cfRule>
  </conditionalFormatting>
  <conditionalFormatting sqref="EX115 EZ115">
    <cfRule type="containsBlanks" dxfId="240" priority="247">
      <formula>LEN(TRIM(EX115))=0</formula>
    </cfRule>
  </conditionalFormatting>
  <conditionalFormatting sqref="FA115">
    <cfRule type="containsBlanks" dxfId="239" priority="246">
      <formula>LEN(TRIM(FA115))=0</formula>
    </cfRule>
  </conditionalFormatting>
  <conditionalFormatting sqref="FD115 FF115 FH115 FJ115 FL115">
    <cfRule type="containsBlanks" dxfId="238" priority="245">
      <formula>LEN(TRIM(FD115))=0</formula>
    </cfRule>
  </conditionalFormatting>
  <conditionalFormatting sqref="FC115 FE115 FG115 FI115 FK115">
    <cfRule type="containsBlanks" dxfId="237" priority="244">
      <formula>LEN(TRIM(FC115))=0</formula>
    </cfRule>
  </conditionalFormatting>
  <conditionalFormatting sqref="FM115 FO115 FQ115">
    <cfRule type="containsBlanks" dxfId="236" priority="243">
      <formula>LEN(TRIM(FM115))=0</formula>
    </cfRule>
  </conditionalFormatting>
  <conditionalFormatting sqref="FN115 FP115 FR115">
    <cfRule type="containsBlanks" dxfId="235" priority="242">
      <formula>LEN(TRIM(FN115))=0</formula>
    </cfRule>
  </conditionalFormatting>
  <conditionalFormatting sqref="FC113:FK113">
    <cfRule type="containsBlanks" dxfId="234" priority="241">
      <formula>LEN(TRIM(FC113))=0</formula>
    </cfRule>
  </conditionalFormatting>
  <conditionalFormatting sqref="FA113">
    <cfRule type="containsBlanks" dxfId="233" priority="240">
      <formula>LEN(TRIM(FA113))=0</formula>
    </cfRule>
  </conditionalFormatting>
  <conditionalFormatting sqref="EW113:EY113">
    <cfRule type="containsBlanks" dxfId="232" priority="239">
      <formula>LEN(TRIM(EW113))=0</formula>
    </cfRule>
  </conditionalFormatting>
  <conditionalFormatting sqref="FM113:FQ113">
    <cfRule type="containsBlanks" dxfId="231" priority="238">
      <formula>LEN(TRIM(FM113))=0</formula>
    </cfRule>
  </conditionalFormatting>
  <conditionalFormatting sqref="FM17:FM27">
    <cfRule type="containsBlanks" dxfId="230" priority="237">
      <formula>LEN(TRIM(FM17))=0</formula>
    </cfRule>
  </conditionalFormatting>
  <conditionalFormatting sqref="FN17:FN27">
    <cfRule type="containsBlanks" dxfId="229" priority="236">
      <formula>LEN(TRIM(FN17))=0</formula>
    </cfRule>
  </conditionalFormatting>
  <conditionalFormatting sqref="FO17:FO27">
    <cfRule type="containsBlanks" dxfId="228" priority="235">
      <formula>LEN(TRIM(FO17))=0</formula>
    </cfRule>
  </conditionalFormatting>
  <conditionalFormatting sqref="FP17:FP27">
    <cfRule type="containsBlanks" dxfId="227" priority="234">
      <formula>LEN(TRIM(FP17))=0</formula>
    </cfRule>
  </conditionalFormatting>
  <conditionalFormatting sqref="FQ17:FQ27">
    <cfRule type="containsBlanks" dxfId="226" priority="233">
      <formula>LEN(TRIM(FQ17))=0</formula>
    </cfRule>
  </conditionalFormatting>
  <conditionalFormatting sqref="FM40:FM51">
    <cfRule type="containsBlanks" dxfId="225" priority="232">
      <formula>LEN(TRIM(FM40))=0</formula>
    </cfRule>
  </conditionalFormatting>
  <conditionalFormatting sqref="FN40:FN51">
    <cfRule type="containsBlanks" dxfId="224" priority="231">
      <formula>LEN(TRIM(FN40))=0</formula>
    </cfRule>
  </conditionalFormatting>
  <conditionalFormatting sqref="FO40:FO51">
    <cfRule type="containsBlanks" dxfId="223" priority="230">
      <formula>LEN(TRIM(FO40))=0</formula>
    </cfRule>
  </conditionalFormatting>
  <conditionalFormatting sqref="FP40:FP51">
    <cfRule type="containsBlanks" dxfId="222" priority="229">
      <formula>LEN(TRIM(FP40))=0</formula>
    </cfRule>
  </conditionalFormatting>
  <conditionalFormatting sqref="FQ40:FQ51">
    <cfRule type="containsBlanks" dxfId="221" priority="228">
      <formula>LEN(TRIM(FQ40))=0</formula>
    </cfRule>
  </conditionalFormatting>
  <conditionalFormatting sqref="AF120">
    <cfRule type="containsBlanks" dxfId="220" priority="227">
      <formula>LEN(TRIM(AF120))=0</formula>
    </cfRule>
  </conditionalFormatting>
  <conditionalFormatting sqref="AE119">
    <cfRule type="containsBlanks" dxfId="219" priority="226">
      <formula>LEN(TRIM(AE119))=0</formula>
    </cfRule>
  </conditionalFormatting>
  <conditionalFormatting sqref="AE118">
    <cfRule type="containsBlanks" dxfId="218" priority="225">
      <formula>LEN(TRIM(AE118))=0</formula>
    </cfRule>
  </conditionalFormatting>
  <conditionalFormatting sqref="AE121">
    <cfRule type="containsBlanks" dxfId="217" priority="224">
      <formula>LEN(TRIM(AE121))=0</formula>
    </cfRule>
  </conditionalFormatting>
  <conditionalFormatting sqref="AE120">
    <cfRule type="containsBlanks" dxfId="216" priority="223">
      <formula>LEN(TRIM(AE120))=0</formula>
    </cfRule>
  </conditionalFormatting>
  <conditionalFormatting sqref="AZ118:BD118">
    <cfRule type="containsBlanks" dxfId="215" priority="222">
      <formula>LEN(TRIM(AZ118))=0</formula>
    </cfRule>
  </conditionalFormatting>
  <conditionalFormatting sqref="BA119:BD119">
    <cfRule type="containsBlanks" dxfId="214" priority="221">
      <formula>LEN(TRIM(BA119))=0</formula>
    </cfRule>
  </conditionalFormatting>
  <conditionalFormatting sqref="BB120">
    <cfRule type="containsBlanks" dxfId="213" priority="220">
      <formula>LEN(TRIM(BB120))=0</formula>
    </cfRule>
  </conditionalFormatting>
  <conditionalFormatting sqref="BD120">
    <cfRule type="containsBlanks" dxfId="212" priority="219">
      <formula>LEN(TRIM(BD120))=0</formula>
    </cfRule>
  </conditionalFormatting>
  <conditionalFormatting sqref="BC120">
    <cfRule type="containsBlanks" dxfId="211" priority="218">
      <formula>LEN(TRIM(BC120))=0</formula>
    </cfRule>
  </conditionalFormatting>
  <conditionalFormatting sqref="BF118">
    <cfRule type="containsBlanks" dxfId="210" priority="217">
      <formula>LEN(TRIM(BF118))=0</formula>
    </cfRule>
  </conditionalFormatting>
  <conditionalFormatting sqref="BF119">
    <cfRule type="containsBlanks" dxfId="209" priority="216">
      <formula>LEN(TRIM(BF119))=0</formula>
    </cfRule>
  </conditionalFormatting>
  <conditionalFormatting sqref="BF120">
    <cfRule type="containsBlanks" dxfId="208" priority="215">
      <formula>LEN(TRIM(BF120))=0</formula>
    </cfRule>
  </conditionalFormatting>
  <conditionalFormatting sqref="BH118">
    <cfRule type="containsBlanks" dxfId="207" priority="214">
      <formula>LEN(TRIM(BH118))=0</formula>
    </cfRule>
  </conditionalFormatting>
  <conditionalFormatting sqref="BH119">
    <cfRule type="containsBlanks" dxfId="206" priority="213">
      <formula>LEN(TRIM(BH119))=0</formula>
    </cfRule>
  </conditionalFormatting>
  <conditionalFormatting sqref="BH120">
    <cfRule type="containsBlanks" dxfId="205" priority="212">
      <formula>LEN(TRIM(BH120))=0</formula>
    </cfRule>
  </conditionalFormatting>
  <conditionalFormatting sqref="BJ118">
    <cfRule type="containsBlanks" dxfId="204" priority="211">
      <formula>LEN(TRIM(BJ118))=0</formula>
    </cfRule>
  </conditionalFormatting>
  <conditionalFormatting sqref="BJ119">
    <cfRule type="containsBlanks" dxfId="203" priority="210">
      <formula>LEN(TRIM(BJ119))=0</formula>
    </cfRule>
  </conditionalFormatting>
  <conditionalFormatting sqref="BJ120">
    <cfRule type="containsBlanks" dxfId="202" priority="209">
      <formula>LEN(TRIM(BJ120))=0</formula>
    </cfRule>
  </conditionalFormatting>
  <conditionalFormatting sqref="BE118">
    <cfRule type="containsBlanks" dxfId="201" priority="208">
      <formula>LEN(TRIM(BE118))=0</formula>
    </cfRule>
  </conditionalFormatting>
  <conditionalFormatting sqref="BE119">
    <cfRule type="containsBlanks" dxfId="200" priority="207">
      <formula>LEN(TRIM(BE119))=0</formula>
    </cfRule>
  </conditionalFormatting>
  <conditionalFormatting sqref="BE120">
    <cfRule type="containsBlanks" dxfId="199" priority="206">
      <formula>LEN(TRIM(BE120))=0</formula>
    </cfRule>
  </conditionalFormatting>
  <conditionalFormatting sqref="BG118">
    <cfRule type="containsBlanks" dxfId="198" priority="205">
      <formula>LEN(TRIM(BG118))=0</formula>
    </cfRule>
  </conditionalFormatting>
  <conditionalFormatting sqref="BG119">
    <cfRule type="containsBlanks" dxfId="197" priority="204">
      <formula>LEN(TRIM(BG119))=0</formula>
    </cfRule>
  </conditionalFormatting>
  <conditionalFormatting sqref="BG120">
    <cfRule type="containsBlanks" dxfId="196" priority="203">
      <formula>LEN(TRIM(BG120))=0</formula>
    </cfRule>
  </conditionalFormatting>
  <conditionalFormatting sqref="BI118">
    <cfRule type="containsBlanks" dxfId="195" priority="202">
      <formula>LEN(TRIM(BI118))=0</formula>
    </cfRule>
  </conditionalFormatting>
  <conditionalFormatting sqref="BI119">
    <cfRule type="containsBlanks" dxfId="194" priority="201">
      <formula>LEN(TRIM(BI119))=0</formula>
    </cfRule>
  </conditionalFormatting>
  <conditionalFormatting sqref="BI120">
    <cfRule type="containsBlanks" dxfId="193" priority="200">
      <formula>LEN(TRIM(BI120))=0</formula>
    </cfRule>
  </conditionalFormatting>
  <conditionalFormatting sqref="H118">
    <cfRule type="containsBlanks" dxfId="192" priority="199">
      <formula>LEN(TRIM(H118))=0</formula>
    </cfRule>
  </conditionalFormatting>
  <conditionalFormatting sqref="H120">
    <cfRule type="containsBlanks" dxfId="191" priority="198">
      <formula>LEN(TRIM(H120))=0</formula>
    </cfRule>
  </conditionalFormatting>
  <conditionalFormatting sqref="J118">
    <cfRule type="containsBlanks" dxfId="190" priority="196">
      <formula>LEN(TRIM(J118))=0</formula>
    </cfRule>
  </conditionalFormatting>
  <conditionalFormatting sqref="J120">
    <cfRule type="containsBlanks" dxfId="189" priority="195">
      <formula>LEN(TRIM(J120))=0</formula>
    </cfRule>
  </conditionalFormatting>
  <conditionalFormatting sqref="L118">
    <cfRule type="containsBlanks" dxfId="188" priority="193">
      <formula>LEN(TRIM(L118))=0</formula>
    </cfRule>
  </conditionalFormatting>
  <conditionalFormatting sqref="L120">
    <cfRule type="containsBlanks" dxfId="187" priority="192">
      <formula>LEN(TRIM(L120))=0</formula>
    </cfRule>
  </conditionalFormatting>
  <conditionalFormatting sqref="I118">
    <cfRule type="containsBlanks" dxfId="186" priority="190">
      <formula>LEN(TRIM(I118))=0</formula>
    </cfRule>
  </conditionalFormatting>
  <conditionalFormatting sqref="I120">
    <cfRule type="containsBlanks" dxfId="185" priority="189">
      <formula>LEN(TRIM(I120))=0</formula>
    </cfRule>
  </conditionalFormatting>
  <conditionalFormatting sqref="I119">
    <cfRule type="containsBlanks" dxfId="184" priority="188">
      <formula>LEN(TRIM(I119))=0</formula>
    </cfRule>
  </conditionalFormatting>
  <conditionalFormatting sqref="K118">
    <cfRule type="containsBlanks" dxfId="183" priority="187">
      <formula>LEN(TRIM(K118))=0</formula>
    </cfRule>
  </conditionalFormatting>
  <conditionalFormatting sqref="K120">
    <cfRule type="containsBlanks" dxfId="182" priority="186">
      <formula>LEN(TRIM(K120))=0</formula>
    </cfRule>
  </conditionalFormatting>
  <conditionalFormatting sqref="M118">
    <cfRule type="containsBlanks" dxfId="181" priority="184">
      <formula>LEN(TRIM(M118))=0</formula>
    </cfRule>
  </conditionalFormatting>
  <conditionalFormatting sqref="M120">
    <cfRule type="containsBlanks" dxfId="180" priority="183">
      <formula>LEN(TRIM(M120))=0</formula>
    </cfRule>
  </conditionalFormatting>
  <conditionalFormatting sqref="CD41:CD51">
    <cfRule type="containsBlanks" dxfId="179" priority="181">
      <formula>LEN(TRIM(CD41))=0</formula>
    </cfRule>
  </conditionalFormatting>
  <conditionalFormatting sqref="CD65:CD97">
    <cfRule type="containsBlanks" dxfId="178" priority="180">
      <formula>LEN(TRIM(CD65))=0</formula>
    </cfRule>
  </conditionalFormatting>
  <conditionalFormatting sqref="CD101:CD106">
    <cfRule type="containsBlanks" dxfId="177" priority="179">
      <formula>LEN(TRIM(CD101))=0</formula>
    </cfRule>
  </conditionalFormatting>
  <conditionalFormatting sqref="J119:M119">
    <cfRule type="containsBlanks" dxfId="176" priority="177">
      <formula>LEN(TRIM(J119))=0</formula>
    </cfRule>
  </conditionalFormatting>
  <conditionalFormatting sqref="H119">
    <cfRule type="containsBlanks" dxfId="175" priority="176">
      <formula>LEN(TRIM(H119))=0</formula>
    </cfRule>
  </conditionalFormatting>
  <conditionalFormatting sqref="C119:F119">
    <cfRule type="containsBlanks" dxfId="174" priority="175">
      <formula>LEN(TRIM(C119))=0</formula>
    </cfRule>
  </conditionalFormatting>
  <conditionalFormatting sqref="C120">
    <cfRule type="containsBlanks" dxfId="173" priority="174">
      <formula>LEN(TRIM(C120))=0</formula>
    </cfRule>
  </conditionalFormatting>
  <conditionalFormatting sqref="D120">
    <cfRule type="containsBlanks" dxfId="172" priority="173">
      <formula>LEN(TRIM(D120))=0</formula>
    </cfRule>
  </conditionalFormatting>
  <conditionalFormatting sqref="E120">
    <cfRule type="containsBlanks" dxfId="171" priority="172">
      <formula>LEN(TRIM(E120))=0</formula>
    </cfRule>
  </conditionalFormatting>
  <conditionalFormatting sqref="F120">
    <cfRule type="containsBlanks" dxfId="170" priority="171">
      <formula>LEN(TRIM(F120))=0</formula>
    </cfRule>
  </conditionalFormatting>
  <conditionalFormatting sqref="C118:F118">
    <cfRule type="containsBlanks" dxfId="169" priority="170">
      <formula>LEN(TRIM(C118))=0</formula>
    </cfRule>
  </conditionalFormatting>
  <conditionalFormatting sqref="BQ121 BQ118:BQ119">
    <cfRule type="containsBlanks" dxfId="168" priority="169">
      <formula>LEN(TRIM(BQ118))=0</formula>
    </cfRule>
  </conditionalFormatting>
  <conditionalFormatting sqref="BQ120">
    <cfRule type="containsBlanks" dxfId="167" priority="168">
      <formula>LEN(TRIM(BQ120))=0</formula>
    </cfRule>
  </conditionalFormatting>
  <conditionalFormatting sqref="BS121 BS118:BS119">
    <cfRule type="containsBlanks" dxfId="166" priority="167">
      <formula>LEN(TRIM(BS118))=0</formula>
    </cfRule>
  </conditionalFormatting>
  <conditionalFormatting sqref="BS120">
    <cfRule type="containsBlanks" dxfId="165" priority="166">
      <formula>LEN(TRIM(BS120))=0</formula>
    </cfRule>
  </conditionalFormatting>
  <conditionalFormatting sqref="BK121 BK118:BK119">
    <cfRule type="containsBlanks" dxfId="164" priority="165">
      <formula>LEN(TRIM(BK118))=0</formula>
    </cfRule>
  </conditionalFormatting>
  <conditionalFormatting sqref="BK120">
    <cfRule type="containsBlanks" dxfId="163" priority="163">
      <formula>LEN(TRIM(BK120))=0</formula>
    </cfRule>
  </conditionalFormatting>
  <conditionalFormatting sqref="BL121 BL118:BL119">
    <cfRule type="containsBlanks" dxfId="162" priority="162">
      <formula>LEN(TRIM(BL118))=0</formula>
    </cfRule>
  </conditionalFormatting>
  <conditionalFormatting sqref="BL120">
    <cfRule type="containsBlanks" dxfId="161" priority="161">
      <formula>LEN(TRIM(BL120))=0</formula>
    </cfRule>
  </conditionalFormatting>
  <conditionalFormatting sqref="BM121 BM118">
    <cfRule type="containsBlanks" dxfId="160" priority="160">
      <formula>LEN(TRIM(BM118))=0</formula>
    </cfRule>
  </conditionalFormatting>
  <conditionalFormatting sqref="BM120">
    <cfRule type="containsBlanks" dxfId="159" priority="159">
      <formula>LEN(TRIM(BM120))=0</formula>
    </cfRule>
  </conditionalFormatting>
  <conditionalFormatting sqref="BN121 BN118">
    <cfRule type="containsBlanks" dxfId="158" priority="158">
      <formula>LEN(TRIM(BN118))=0</formula>
    </cfRule>
  </conditionalFormatting>
  <conditionalFormatting sqref="BN120">
    <cfRule type="containsBlanks" dxfId="157" priority="157">
      <formula>LEN(TRIM(BN120))=0</formula>
    </cfRule>
  </conditionalFormatting>
  <conditionalFormatting sqref="BX121 BX118">
    <cfRule type="containsBlanks" dxfId="156" priority="156">
      <formula>LEN(TRIM(BX118))=0</formula>
    </cfRule>
  </conditionalFormatting>
  <conditionalFormatting sqref="BX120">
    <cfRule type="containsBlanks" dxfId="155" priority="155">
      <formula>LEN(TRIM(BX120))=0</formula>
    </cfRule>
  </conditionalFormatting>
  <conditionalFormatting sqref="BY121 BY118">
    <cfRule type="containsBlanks" dxfId="154" priority="154">
      <formula>LEN(TRIM(BY118))=0</formula>
    </cfRule>
  </conditionalFormatting>
  <conditionalFormatting sqref="BY120">
    <cfRule type="containsBlanks" dxfId="153" priority="153">
      <formula>LEN(TRIM(BY120))=0</formula>
    </cfRule>
  </conditionalFormatting>
  <conditionalFormatting sqref="CB121 CB118">
    <cfRule type="containsBlanks" dxfId="152" priority="152">
      <formula>LEN(TRIM(CB118))=0</formula>
    </cfRule>
  </conditionalFormatting>
  <conditionalFormatting sqref="CB120">
    <cfRule type="containsBlanks" dxfId="151" priority="151">
      <formula>LEN(TRIM(CB120))=0</formula>
    </cfRule>
  </conditionalFormatting>
  <conditionalFormatting sqref="CC121 CC118">
    <cfRule type="containsBlanks" dxfId="150" priority="150">
      <formula>LEN(TRIM(CC118))=0</formula>
    </cfRule>
  </conditionalFormatting>
  <conditionalFormatting sqref="CC120">
    <cfRule type="containsBlanks" dxfId="149" priority="149">
      <formula>LEN(TRIM(CC120))=0</formula>
    </cfRule>
  </conditionalFormatting>
  <conditionalFormatting sqref="BO121 BO118:BO119">
    <cfRule type="containsBlanks" dxfId="148" priority="148">
      <formula>LEN(TRIM(BO118))=0</formula>
    </cfRule>
  </conditionalFormatting>
  <conditionalFormatting sqref="BO120">
    <cfRule type="containsBlanks" dxfId="147" priority="147">
      <formula>LEN(TRIM(BO120))=0</formula>
    </cfRule>
  </conditionalFormatting>
  <conditionalFormatting sqref="BP121 BP118:BP119">
    <cfRule type="containsBlanks" dxfId="146" priority="146">
      <formula>LEN(TRIM(BP118))=0</formula>
    </cfRule>
  </conditionalFormatting>
  <conditionalFormatting sqref="BP120">
    <cfRule type="containsBlanks" dxfId="145" priority="145">
      <formula>LEN(TRIM(BP120))=0</formula>
    </cfRule>
  </conditionalFormatting>
  <conditionalFormatting sqref="BR121 BR118:BR119">
    <cfRule type="containsBlanks" dxfId="144" priority="144">
      <formula>LEN(TRIM(BR118))=0</formula>
    </cfRule>
  </conditionalFormatting>
  <conditionalFormatting sqref="BR120">
    <cfRule type="containsBlanks" dxfId="143" priority="143">
      <formula>LEN(TRIM(BR120))=0</formula>
    </cfRule>
  </conditionalFormatting>
  <conditionalFormatting sqref="BT121 BT118:BT119">
    <cfRule type="containsBlanks" dxfId="142" priority="142">
      <formula>LEN(TRIM(BT118))=0</formula>
    </cfRule>
  </conditionalFormatting>
  <conditionalFormatting sqref="BT120">
    <cfRule type="containsBlanks" dxfId="141" priority="141">
      <formula>LEN(TRIM(BT120))=0</formula>
    </cfRule>
  </conditionalFormatting>
  <conditionalFormatting sqref="BU121 BU118:BU119">
    <cfRule type="containsBlanks" dxfId="140" priority="140">
      <formula>LEN(TRIM(BU118))=0</formula>
    </cfRule>
  </conditionalFormatting>
  <conditionalFormatting sqref="BU120">
    <cfRule type="containsBlanks" dxfId="139" priority="139">
      <formula>LEN(TRIM(BU120))=0</formula>
    </cfRule>
  </conditionalFormatting>
  <conditionalFormatting sqref="BM119">
    <cfRule type="containsBlanks" dxfId="138" priority="138">
      <formula>LEN(TRIM(BM119))=0</formula>
    </cfRule>
  </conditionalFormatting>
  <conditionalFormatting sqref="BN119">
    <cfRule type="containsBlanks" dxfId="137" priority="137">
      <formula>LEN(TRIM(BN119))=0</formula>
    </cfRule>
  </conditionalFormatting>
  <conditionalFormatting sqref="BX119">
    <cfRule type="containsBlanks" dxfId="136" priority="136">
      <formula>LEN(TRIM(BX119))=0</formula>
    </cfRule>
  </conditionalFormatting>
  <conditionalFormatting sqref="BY119">
    <cfRule type="containsBlanks" dxfId="135" priority="135">
      <formula>LEN(TRIM(BY119))=0</formula>
    </cfRule>
  </conditionalFormatting>
  <conditionalFormatting sqref="CB119">
    <cfRule type="containsBlanks" dxfId="134" priority="134">
      <formula>LEN(TRIM(CB119))=0</formula>
    </cfRule>
  </conditionalFormatting>
  <conditionalFormatting sqref="CC119">
    <cfRule type="containsBlanks" dxfId="133" priority="133">
      <formula>LEN(TRIM(CC119))=0</formula>
    </cfRule>
  </conditionalFormatting>
  <conditionalFormatting sqref="Z119:Z120">
    <cfRule type="containsBlanks" dxfId="132" priority="132">
      <formula>LEN(TRIM(Z119))=0</formula>
    </cfRule>
  </conditionalFormatting>
  <conditionalFormatting sqref="Z118">
    <cfRule type="containsBlanks" dxfId="131" priority="131">
      <formula>LEN(TRIM(Z118))=0</formula>
    </cfRule>
  </conditionalFormatting>
  <conditionalFormatting sqref="AA119:AA120">
    <cfRule type="containsBlanks" dxfId="130" priority="130">
      <formula>LEN(TRIM(AA119))=0</formula>
    </cfRule>
  </conditionalFormatting>
  <conditionalFormatting sqref="AA118">
    <cfRule type="containsBlanks" dxfId="129" priority="129">
      <formula>LEN(TRIM(AA118))=0</formula>
    </cfRule>
  </conditionalFormatting>
  <conditionalFormatting sqref="AB119:AB120">
    <cfRule type="containsBlanks" dxfId="128" priority="128">
      <formula>LEN(TRIM(AB119))=0</formula>
    </cfRule>
  </conditionalFormatting>
  <conditionalFormatting sqref="AB118">
    <cfRule type="containsBlanks" dxfId="127" priority="127">
      <formula>LEN(TRIM(AB118))=0</formula>
    </cfRule>
  </conditionalFormatting>
  <conditionalFormatting sqref="AC119:AC120">
    <cfRule type="containsBlanks" dxfId="126" priority="126">
      <formula>LEN(TRIM(AC119))=0</formula>
    </cfRule>
  </conditionalFormatting>
  <conditionalFormatting sqref="AC118">
    <cfRule type="containsBlanks" dxfId="125" priority="125">
      <formula>LEN(TRIM(AC118))=0</formula>
    </cfRule>
  </conditionalFormatting>
  <conditionalFormatting sqref="AD119:AD120">
    <cfRule type="containsBlanks" dxfId="124" priority="124">
      <formula>LEN(TRIM(AD119))=0</formula>
    </cfRule>
  </conditionalFormatting>
  <conditionalFormatting sqref="AD118">
    <cfRule type="containsBlanks" dxfId="123" priority="123">
      <formula>LEN(TRIM(AD118))=0</formula>
    </cfRule>
  </conditionalFormatting>
  <conditionalFormatting sqref="AG119:AG120">
    <cfRule type="containsBlanks" dxfId="122" priority="122">
      <formula>LEN(TRIM(AG119))=0</formula>
    </cfRule>
  </conditionalFormatting>
  <conditionalFormatting sqref="AG118">
    <cfRule type="containsBlanks" dxfId="121" priority="121">
      <formula>LEN(TRIM(AG118))=0</formula>
    </cfRule>
  </conditionalFormatting>
  <conditionalFormatting sqref="AH119:AH120">
    <cfRule type="containsBlanks" dxfId="120" priority="120">
      <formula>LEN(TRIM(AH119))=0</formula>
    </cfRule>
  </conditionalFormatting>
  <conditionalFormatting sqref="AH118">
    <cfRule type="containsBlanks" dxfId="119" priority="119">
      <formula>LEN(TRIM(AH118))=0</formula>
    </cfRule>
  </conditionalFormatting>
  <conditionalFormatting sqref="AI119:AI120">
    <cfRule type="containsBlanks" dxfId="118" priority="118">
      <formula>LEN(TRIM(AI119))=0</formula>
    </cfRule>
  </conditionalFormatting>
  <conditionalFormatting sqref="AI118">
    <cfRule type="containsBlanks" dxfId="117" priority="117">
      <formula>LEN(TRIM(AI118))=0</formula>
    </cfRule>
  </conditionalFormatting>
  <conditionalFormatting sqref="AJ119:AJ120">
    <cfRule type="containsBlanks" dxfId="116" priority="116">
      <formula>LEN(TRIM(AJ119))=0</formula>
    </cfRule>
  </conditionalFormatting>
  <conditionalFormatting sqref="AJ118">
    <cfRule type="containsBlanks" dxfId="115" priority="115">
      <formula>LEN(TRIM(AJ118))=0</formula>
    </cfRule>
  </conditionalFormatting>
  <conditionalFormatting sqref="AK119:AK120">
    <cfRule type="containsBlanks" dxfId="114" priority="114">
      <formula>LEN(TRIM(AK119))=0</formula>
    </cfRule>
  </conditionalFormatting>
  <conditionalFormatting sqref="AK118">
    <cfRule type="containsBlanks" dxfId="113" priority="113">
      <formula>LEN(TRIM(AK118))=0</formula>
    </cfRule>
  </conditionalFormatting>
  <conditionalFormatting sqref="AL119:AL120">
    <cfRule type="containsBlanks" dxfId="112" priority="110">
      <formula>LEN(TRIM(AL119))=0</formula>
    </cfRule>
  </conditionalFormatting>
  <conditionalFormatting sqref="AL118">
    <cfRule type="containsBlanks" dxfId="111" priority="109">
      <formula>LEN(TRIM(AL118))=0</formula>
    </cfRule>
  </conditionalFormatting>
  <conditionalFormatting sqref="AM119:AM120">
    <cfRule type="containsBlanks" dxfId="110" priority="108">
      <formula>LEN(TRIM(AM119))=0</formula>
    </cfRule>
  </conditionalFormatting>
  <conditionalFormatting sqref="AM118">
    <cfRule type="containsBlanks" dxfId="109" priority="107">
      <formula>LEN(TRIM(AM118))=0</formula>
    </cfRule>
  </conditionalFormatting>
  <conditionalFormatting sqref="AN119:AN120">
    <cfRule type="containsBlanks" dxfId="108" priority="106">
      <formula>LEN(TRIM(AN119))=0</formula>
    </cfRule>
  </conditionalFormatting>
  <conditionalFormatting sqref="AN118">
    <cfRule type="containsBlanks" dxfId="107" priority="105">
      <formula>LEN(TRIM(AN118))=0</formula>
    </cfRule>
  </conditionalFormatting>
  <conditionalFormatting sqref="O118">
    <cfRule type="containsBlanks" dxfId="106" priority="101">
      <formula>LEN(TRIM(O118))=0</formula>
    </cfRule>
  </conditionalFormatting>
  <conditionalFormatting sqref="O120">
    <cfRule type="containsBlanks" dxfId="105" priority="100">
      <formula>LEN(TRIM(O120))=0</formula>
    </cfRule>
  </conditionalFormatting>
  <conditionalFormatting sqref="O119">
    <cfRule type="containsBlanks" dxfId="104" priority="99">
      <formula>LEN(TRIM(O119))=0</formula>
    </cfRule>
  </conditionalFormatting>
  <conditionalFormatting sqref="P118">
    <cfRule type="containsBlanks" dxfId="103" priority="98">
      <formula>LEN(TRIM(P118))=0</formula>
    </cfRule>
  </conditionalFormatting>
  <conditionalFormatting sqref="P120">
    <cfRule type="containsBlanks" dxfId="102" priority="97">
      <formula>LEN(TRIM(P120))=0</formula>
    </cfRule>
  </conditionalFormatting>
  <conditionalFormatting sqref="P119">
    <cfRule type="containsBlanks" dxfId="101" priority="96">
      <formula>LEN(TRIM(P119))=0</formula>
    </cfRule>
  </conditionalFormatting>
  <conditionalFormatting sqref="Q118">
    <cfRule type="containsBlanks" dxfId="100" priority="95">
      <formula>LEN(TRIM(Q118))=0</formula>
    </cfRule>
  </conditionalFormatting>
  <conditionalFormatting sqref="Q120">
    <cfRule type="containsBlanks" dxfId="99" priority="94">
      <formula>LEN(TRIM(Q120))=0</formula>
    </cfRule>
  </conditionalFormatting>
  <conditionalFormatting sqref="Q119">
    <cfRule type="containsBlanks" dxfId="98" priority="93">
      <formula>LEN(TRIM(Q119))=0</formula>
    </cfRule>
  </conditionalFormatting>
  <conditionalFormatting sqref="R118">
    <cfRule type="containsBlanks" dxfId="97" priority="92">
      <formula>LEN(TRIM(R118))=0</formula>
    </cfRule>
  </conditionalFormatting>
  <conditionalFormatting sqref="R120">
    <cfRule type="containsBlanks" dxfId="96" priority="91">
      <formula>LEN(TRIM(R120))=0</formula>
    </cfRule>
  </conditionalFormatting>
  <conditionalFormatting sqref="R119">
    <cfRule type="containsBlanks" dxfId="95" priority="90">
      <formula>LEN(TRIM(R119))=0</formula>
    </cfRule>
  </conditionalFormatting>
  <conditionalFormatting sqref="S118">
    <cfRule type="containsBlanks" dxfId="94" priority="89">
      <formula>LEN(TRIM(S118))=0</formula>
    </cfRule>
  </conditionalFormatting>
  <conditionalFormatting sqref="S120">
    <cfRule type="containsBlanks" dxfId="93" priority="88">
      <formula>LEN(TRIM(S120))=0</formula>
    </cfRule>
  </conditionalFormatting>
  <conditionalFormatting sqref="S119">
    <cfRule type="containsBlanks" dxfId="92" priority="87">
      <formula>LEN(TRIM(S119))=0</formula>
    </cfRule>
  </conditionalFormatting>
  <conditionalFormatting sqref="U118">
    <cfRule type="containsBlanks" dxfId="91" priority="86">
      <formula>LEN(TRIM(U118))=0</formula>
    </cfRule>
  </conditionalFormatting>
  <conditionalFormatting sqref="U120">
    <cfRule type="containsBlanks" dxfId="90" priority="85">
      <formula>LEN(TRIM(U120))=0</formula>
    </cfRule>
  </conditionalFormatting>
  <conditionalFormatting sqref="U119">
    <cfRule type="containsBlanks" dxfId="89" priority="84">
      <formula>LEN(TRIM(U119))=0</formula>
    </cfRule>
  </conditionalFormatting>
  <conditionalFormatting sqref="V118">
    <cfRule type="containsBlanks" dxfId="88" priority="83">
      <formula>LEN(TRIM(V118))=0</formula>
    </cfRule>
  </conditionalFormatting>
  <conditionalFormatting sqref="V120">
    <cfRule type="containsBlanks" dxfId="87" priority="82">
      <formula>LEN(TRIM(V120))=0</formula>
    </cfRule>
  </conditionalFormatting>
  <conditionalFormatting sqref="V119">
    <cfRule type="containsBlanks" dxfId="86" priority="81">
      <formula>LEN(TRIM(V119))=0</formula>
    </cfRule>
  </conditionalFormatting>
  <conditionalFormatting sqref="CH118:CW121">
    <cfRule type="containsBlanks" dxfId="85" priority="80">
      <formula>LEN(TRIM(CH118))=0</formula>
    </cfRule>
  </conditionalFormatting>
  <conditionalFormatting sqref="DD118:DL121">
    <cfRule type="containsBlanks" dxfId="84" priority="79">
      <formula>LEN(TRIM(DD118))=0</formula>
    </cfRule>
  </conditionalFormatting>
  <conditionalFormatting sqref="ES118:EU121">
    <cfRule type="containsBlanks" dxfId="83" priority="78">
      <formula>LEN(TRIM(ES118))=0</formula>
    </cfRule>
  </conditionalFormatting>
  <conditionalFormatting sqref="EW118:EW121">
    <cfRule type="containsBlanks" dxfId="82" priority="77">
      <formula>LEN(TRIM(EW118))=0</formula>
    </cfRule>
  </conditionalFormatting>
  <conditionalFormatting sqref="EY118:EY121">
    <cfRule type="containsBlanks" dxfId="81" priority="76">
      <formula>LEN(TRIM(EY118))=0</formula>
    </cfRule>
  </conditionalFormatting>
  <conditionalFormatting sqref="FA118:FA121">
    <cfRule type="containsBlanks" dxfId="80" priority="75">
      <formula>LEN(TRIM(FA118))=0</formula>
    </cfRule>
  </conditionalFormatting>
  <conditionalFormatting sqref="FM118:FM121">
    <cfRule type="containsBlanks" dxfId="79" priority="74">
      <formula>LEN(TRIM(FM118))=0</formula>
    </cfRule>
  </conditionalFormatting>
  <conditionalFormatting sqref="FN118 FN120:FN121">
    <cfRule type="containsBlanks" dxfId="78" priority="73">
      <formula>LEN(TRIM(FN118))=0</formula>
    </cfRule>
  </conditionalFormatting>
  <conditionalFormatting sqref="FO118 FO120:FO121">
    <cfRule type="containsBlanks" dxfId="77" priority="72">
      <formula>LEN(TRIM(FO118))=0</formula>
    </cfRule>
  </conditionalFormatting>
  <conditionalFormatting sqref="FP118 FP120:FP121">
    <cfRule type="containsBlanks" dxfId="76" priority="71">
      <formula>LEN(TRIM(FP118))=0</formula>
    </cfRule>
  </conditionalFormatting>
  <conditionalFormatting sqref="FQ118 FQ120:FQ121">
    <cfRule type="containsBlanks" dxfId="75" priority="70">
      <formula>LEN(TRIM(FQ118))=0</formula>
    </cfRule>
  </conditionalFormatting>
  <conditionalFormatting sqref="FN119:FQ119">
    <cfRule type="containsBlanks" dxfId="74" priority="69">
      <formula>LEN(TRIM(FN119))=0</formula>
    </cfRule>
  </conditionalFormatting>
  <conditionalFormatting sqref="CF29:CF32">
    <cfRule type="containsBlanks" dxfId="73" priority="68">
      <formula>LEN(TRIM(CF29))=0</formula>
    </cfRule>
  </conditionalFormatting>
  <conditionalFormatting sqref="CF38:CF51">
    <cfRule type="containsBlanks" dxfId="72" priority="67">
      <formula>LEN(TRIM(CF38))=0</formula>
    </cfRule>
  </conditionalFormatting>
  <conditionalFormatting sqref="BW38:BW51">
    <cfRule type="containsBlanks" dxfId="71" priority="66">
      <formula>LEN(TRIM(BW38))=0</formula>
    </cfRule>
  </conditionalFormatting>
  <conditionalFormatting sqref="BW99:BW106">
    <cfRule type="containsBlanks" dxfId="70" priority="65">
      <formula>LEN(TRIM(BW99))=0</formula>
    </cfRule>
  </conditionalFormatting>
  <conditionalFormatting sqref="C126">
    <cfRule type="containsBlanks" dxfId="69" priority="64">
      <formula>LEN(TRIM(C126))=0</formula>
    </cfRule>
  </conditionalFormatting>
  <conditionalFormatting sqref="C124">
    <cfRule type="containsBlanks" dxfId="68" priority="63">
      <formula>LEN(TRIM(C124))=0</formula>
    </cfRule>
  </conditionalFormatting>
  <conditionalFormatting sqref="C125">
    <cfRule type="containsBlanks" dxfId="67" priority="62">
      <formula>LEN(TRIM(C125))=0</formula>
    </cfRule>
  </conditionalFormatting>
  <conditionalFormatting sqref="C123">
    <cfRule type="containsBlanks" dxfId="66" priority="61">
      <formula>LEN(TRIM(C123))=0</formula>
    </cfRule>
  </conditionalFormatting>
  <conditionalFormatting sqref="D124:F124">
    <cfRule type="containsBlanks" dxfId="65" priority="60">
      <formula>LEN(TRIM(D124))=0</formula>
    </cfRule>
  </conditionalFormatting>
  <conditionalFormatting sqref="D125:F125">
    <cfRule type="containsBlanks" dxfId="64" priority="59">
      <formula>LEN(TRIM(D125))=0</formula>
    </cfRule>
  </conditionalFormatting>
  <conditionalFormatting sqref="D123:F123">
    <cfRule type="containsBlanks" dxfId="63" priority="58">
      <formula>LEN(TRIM(D123))=0</formula>
    </cfRule>
  </conditionalFormatting>
  <conditionalFormatting sqref="H124:J124">
    <cfRule type="containsBlanks" dxfId="62" priority="57">
      <formula>LEN(TRIM(H124))=0</formula>
    </cfRule>
  </conditionalFormatting>
  <conditionalFormatting sqref="H125:J125">
    <cfRule type="containsBlanks" dxfId="61" priority="56">
      <formula>LEN(TRIM(H125))=0</formula>
    </cfRule>
  </conditionalFormatting>
  <conditionalFormatting sqref="H123:J123">
    <cfRule type="containsBlanks" dxfId="60" priority="55">
      <formula>LEN(TRIM(H123))=0</formula>
    </cfRule>
  </conditionalFormatting>
  <conditionalFormatting sqref="AZ124">
    <cfRule type="containsBlanks" dxfId="59" priority="54">
      <formula>LEN(TRIM(AZ124))=0</formula>
    </cfRule>
  </conditionalFormatting>
  <conditionalFormatting sqref="AZ125">
    <cfRule type="containsBlanks" dxfId="58" priority="53">
      <formula>LEN(TRIM(AZ125))=0</formula>
    </cfRule>
  </conditionalFormatting>
  <conditionalFormatting sqref="AZ123">
    <cfRule type="containsBlanks" dxfId="57" priority="52">
      <formula>LEN(TRIM(AZ123))=0</formula>
    </cfRule>
  </conditionalFormatting>
  <conditionalFormatting sqref="BA124:BD124">
    <cfRule type="containsBlanks" dxfId="56" priority="51">
      <formula>LEN(TRIM(BA124))=0</formula>
    </cfRule>
  </conditionalFormatting>
  <conditionalFormatting sqref="BA125:BD125">
    <cfRule type="containsBlanks" dxfId="55" priority="50">
      <formula>LEN(TRIM(BA125))=0</formula>
    </cfRule>
  </conditionalFormatting>
  <conditionalFormatting sqref="BA123:BD123">
    <cfRule type="containsBlanks" dxfId="54" priority="49">
      <formula>LEN(TRIM(BA123))=0</formula>
    </cfRule>
  </conditionalFormatting>
  <conditionalFormatting sqref="BE124:BF124">
    <cfRule type="containsBlanks" dxfId="53" priority="48">
      <formula>LEN(TRIM(BE124))=0</formula>
    </cfRule>
  </conditionalFormatting>
  <conditionalFormatting sqref="BE125:BF125">
    <cfRule type="containsBlanks" dxfId="52" priority="47">
      <formula>LEN(TRIM(BE125))=0</formula>
    </cfRule>
  </conditionalFormatting>
  <conditionalFormatting sqref="BE123:BF123">
    <cfRule type="containsBlanks" dxfId="51" priority="46">
      <formula>LEN(TRIM(BE123))=0</formula>
    </cfRule>
  </conditionalFormatting>
  <conditionalFormatting sqref="BG124">
    <cfRule type="containsBlanks" dxfId="50" priority="45">
      <formula>LEN(TRIM(BG124))=0</formula>
    </cfRule>
  </conditionalFormatting>
  <conditionalFormatting sqref="BG125">
    <cfRule type="containsBlanks" dxfId="49" priority="44">
      <formula>LEN(TRIM(BG125))=0</formula>
    </cfRule>
  </conditionalFormatting>
  <conditionalFormatting sqref="BG123">
    <cfRule type="containsBlanks" dxfId="48" priority="43">
      <formula>LEN(TRIM(BG123))=0</formula>
    </cfRule>
  </conditionalFormatting>
  <conditionalFormatting sqref="BH124">
    <cfRule type="containsBlanks" dxfId="47" priority="42">
      <formula>LEN(TRIM(BH124))=0</formula>
    </cfRule>
  </conditionalFormatting>
  <conditionalFormatting sqref="BH125">
    <cfRule type="containsBlanks" dxfId="46" priority="41">
      <formula>LEN(TRIM(BH125))=0</formula>
    </cfRule>
  </conditionalFormatting>
  <conditionalFormatting sqref="BH123">
    <cfRule type="containsBlanks" dxfId="45" priority="40">
      <formula>LEN(TRIM(BH123))=0</formula>
    </cfRule>
  </conditionalFormatting>
  <conditionalFormatting sqref="BI124:BK124">
    <cfRule type="containsBlanks" dxfId="44" priority="39">
      <formula>LEN(TRIM(BI124))=0</formula>
    </cfRule>
  </conditionalFormatting>
  <conditionalFormatting sqref="BI125:BK125">
    <cfRule type="containsBlanks" dxfId="43" priority="38">
      <formula>LEN(TRIM(BI125))=0</formula>
    </cfRule>
  </conditionalFormatting>
  <conditionalFormatting sqref="BI123:BK123">
    <cfRule type="containsBlanks" dxfId="42" priority="37">
      <formula>LEN(TRIM(BI123))=0</formula>
    </cfRule>
  </conditionalFormatting>
  <conditionalFormatting sqref="BL124:BN124">
    <cfRule type="containsBlanks" dxfId="41" priority="36">
      <formula>LEN(TRIM(BL124))=0</formula>
    </cfRule>
  </conditionalFormatting>
  <conditionalFormatting sqref="BL125:BN125">
    <cfRule type="containsBlanks" dxfId="40" priority="35">
      <formula>LEN(TRIM(BL125))=0</formula>
    </cfRule>
  </conditionalFormatting>
  <conditionalFormatting sqref="BL123:BN123">
    <cfRule type="containsBlanks" dxfId="39" priority="34">
      <formula>LEN(TRIM(BL123))=0</formula>
    </cfRule>
  </conditionalFormatting>
  <conditionalFormatting sqref="BO124">
    <cfRule type="containsBlanks" dxfId="38" priority="33">
      <formula>LEN(TRIM(BO124))=0</formula>
    </cfRule>
  </conditionalFormatting>
  <conditionalFormatting sqref="BO125">
    <cfRule type="containsBlanks" dxfId="37" priority="32">
      <formula>LEN(TRIM(BO125))=0</formula>
    </cfRule>
  </conditionalFormatting>
  <conditionalFormatting sqref="BO123">
    <cfRule type="containsBlanks" dxfId="36" priority="31">
      <formula>LEN(TRIM(BO123))=0</formula>
    </cfRule>
  </conditionalFormatting>
  <conditionalFormatting sqref="BP124:BR124">
    <cfRule type="containsBlanks" dxfId="35" priority="30">
      <formula>LEN(TRIM(BP124))=0</formula>
    </cfRule>
  </conditionalFormatting>
  <conditionalFormatting sqref="BP125:BR125">
    <cfRule type="containsBlanks" dxfId="34" priority="29">
      <formula>LEN(TRIM(BP125))=0</formula>
    </cfRule>
  </conditionalFormatting>
  <conditionalFormatting sqref="BP123:BR123">
    <cfRule type="containsBlanks" dxfId="33" priority="28">
      <formula>LEN(TRIM(BP123))=0</formula>
    </cfRule>
  </conditionalFormatting>
  <conditionalFormatting sqref="BS124:BU124">
    <cfRule type="containsBlanks" dxfId="32" priority="27">
      <formula>LEN(TRIM(BS124))=0</formula>
    </cfRule>
  </conditionalFormatting>
  <conditionalFormatting sqref="BS125:BU125">
    <cfRule type="containsBlanks" dxfId="31" priority="26">
      <formula>LEN(TRIM(BS125))=0</formula>
    </cfRule>
  </conditionalFormatting>
  <conditionalFormatting sqref="BS123:BU123">
    <cfRule type="containsBlanks" dxfId="30" priority="25">
      <formula>LEN(TRIM(BS123))=0</formula>
    </cfRule>
  </conditionalFormatting>
  <conditionalFormatting sqref="BV124">
    <cfRule type="containsBlanks" dxfId="29" priority="24">
      <formula>LEN(TRIM(BV124))=0</formula>
    </cfRule>
  </conditionalFormatting>
  <conditionalFormatting sqref="BV125">
    <cfRule type="containsBlanks" dxfId="28" priority="23">
      <formula>LEN(TRIM(BV125))=0</formula>
    </cfRule>
  </conditionalFormatting>
  <conditionalFormatting sqref="BV123">
    <cfRule type="containsBlanks" dxfId="27" priority="22">
      <formula>LEN(TRIM(BV123))=0</formula>
    </cfRule>
  </conditionalFormatting>
  <conditionalFormatting sqref="BW124">
    <cfRule type="containsBlanks" dxfId="26" priority="21">
      <formula>LEN(TRIM(BW124))=0</formula>
    </cfRule>
  </conditionalFormatting>
  <conditionalFormatting sqref="BW125">
    <cfRule type="containsBlanks" dxfId="25" priority="20">
      <formula>LEN(TRIM(BW125))=0</formula>
    </cfRule>
  </conditionalFormatting>
  <conditionalFormatting sqref="BW123">
    <cfRule type="containsBlanks" dxfId="24" priority="19">
      <formula>LEN(TRIM(BW123))=0</formula>
    </cfRule>
  </conditionalFormatting>
  <conditionalFormatting sqref="BX124">
    <cfRule type="containsBlanks" dxfId="23" priority="18">
      <formula>LEN(TRIM(BX124))=0</formula>
    </cfRule>
  </conditionalFormatting>
  <conditionalFormatting sqref="BX125">
    <cfRule type="containsBlanks" dxfId="22" priority="17">
      <formula>LEN(TRIM(BX125))=0</formula>
    </cfRule>
  </conditionalFormatting>
  <conditionalFormatting sqref="BX123">
    <cfRule type="containsBlanks" dxfId="21" priority="16">
      <formula>LEN(TRIM(BX123))=0</formula>
    </cfRule>
  </conditionalFormatting>
  <conditionalFormatting sqref="BY124">
    <cfRule type="containsBlanks" dxfId="20" priority="15">
      <formula>LEN(TRIM(BY124))=0</formula>
    </cfRule>
  </conditionalFormatting>
  <conditionalFormatting sqref="BY125">
    <cfRule type="containsBlanks" dxfId="19" priority="14">
      <formula>LEN(TRIM(BY125))=0</formula>
    </cfRule>
  </conditionalFormatting>
  <conditionalFormatting sqref="BY123">
    <cfRule type="containsBlanks" dxfId="18" priority="13">
      <formula>LEN(TRIM(BY123))=0</formula>
    </cfRule>
  </conditionalFormatting>
  <conditionalFormatting sqref="BZ124:CC124">
    <cfRule type="containsBlanks" dxfId="17" priority="12">
      <formula>LEN(TRIM(BZ124))=0</formula>
    </cfRule>
  </conditionalFormatting>
  <conditionalFormatting sqref="BZ125:CC125">
    <cfRule type="containsBlanks" dxfId="16" priority="11">
      <formula>LEN(TRIM(BZ125))=0</formula>
    </cfRule>
  </conditionalFormatting>
  <conditionalFormatting sqref="BZ123:CC123">
    <cfRule type="containsBlanks" dxfId="15" priority="10">
      <formula>LEN(TRIM(BZ123))=0</formula>
    </cfRule>
  </conditionalFormatting>
  <conditionalFormatting sqref="CD124:CF124">
    <cfRule type="containsBlanks" dxfId="14" priority="9">
      <formula>LEN(TRIM(CD124))=0</formula>
    </cfRule>
  </conditionalFormatting>
  <conditionalFormatting sqref="CD125:CF125">
    <cfRule type="containsBlanks" dxfId="13" priority="8">
      <formula>LEN(TRIM(CD125))=0</formula>
    </cfRule>
  </conditionalFormatting>
  <conditionalFormatting sqref="CD123:CF123">
    <cfRule type="containsBlanks" dxfId="12" priority="7">
      <formula>LEN(TRIM(CD123))=0</formula>
    </cfRule>
  </conditionalFormatting>
  <conditionalFormatting sqref="AH129:AN130">
    <cfRule type="containsBlanks" dxfId="11" priority="6">
      <formula>LEN(TRIM(AH129))=0</formula>
    </cfRule>
  </conditionalFormatting>
  <conditionalFormatting sqref="AH128:AN128">
    <cfRule type="containsBlanks" dxfId="9" priority="5">
      <formula>LEN(TRIM(AH128))=0</formula>
    </cfRule>
  </conditionalFormatting>
  <conditionalFormatting sqref="AH131:AL131">
    <cfRule type="containsBlanks" dxfId="7" priority="4">
      <formula>LEN(TRIM(AH131))=0</formula>
    </cfRule>
  </conditionalFormatting>
  <conditionalFormatting sqref="AM131">
    <cfRule type="containsBlanks" dxfId="5" priority="3">
      <formula>LEN(TRIM(AM131))=0</formula>
    </cfRule>
  </conditionalFormatting>
  <conditionalFormatting sqref="AN131">
    <cfRule type="containsBlanks" dxfId="3" priority="2">
      <formula>LEN(TRIM(AN131))=0</formula>
    </cfRule>
  </conditionalFormatting>
  <conditionalFormatting sqref="CH123:CW126">
    <cfRule type="containsBlanks" dxfId="1" priority="1">
      <formula>LEN(TRIM(CH123))=0</formula>
    </cfRule>
  </conditionalFormatting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54"/>
  <sheetViews>
    <sheetView showGridLines="0" zoomScale="145" zoomScaleNormal="145" zoomScalePageLayoutView="145" workbookViewId="0">
      <pane xSplit="3" ySplit="9" topLeftCell="D206" activePane="bottomRight" state="frozen"/>
      <selection pane="topRight" activeCell="D1" sqref="D1"/>
      <selection pane="bottomLeft" activeCell="A10" sqref="A10"/>
      <selection pane="bottomRight" activeCell="B171" sqref="B171:C172"/>
    </sheetView>
  </sheetViews>
  <sheetFormatPr baseColWidth="10" defaultColWidth="11.5" defaultRowHeight="9" customHeight="1" outlineLevelRow="1" x14ac:dyDescent="0.25"/>
  <cols>
    <col min="1" max="1" width="2.625" style="63" customWidth="1"/>
    <col min="2" max="2" width="8.5" style="63" customWidth="1"/>
    <col min="3" max="3" width="26.5" style="63" customWidth="1"/>
    <col min="4" max="44" width="2.375" style="63" customWidth="1"/>
    <col min="45" max="45" width="2.625" style="63" customWidth="1"/>
    <col min="46" max="46" width="2.5" style="63" customWidth="1"/>
    <col min="47" max="49" width="2.625" style="63" customWidth="1"/>
    <col min="50" max="51" width="2.5" style="63" customWidth="1"/>
    <col min="52" max="52" width="2.375" style="63" customWidth="1"/>
    <col min="53" max="54" width="11.5" style="63" customWidth="1"/>
    <col min="55" max="16384" width="11.5" style="64"/>
  </cols>
  <sheetData>
    <row r="1" spans="1:52" s="119" customFormat="1" ht="17.100000000000001" customHeight="1" x14ac:dyDescent="0.25"/>
    <row r="2" spans="1:52" ht="9" customHeight="1" x14ac:dyDescent="0.25">
      <c r="A2" s="363"/>
      <c r="B2" s="364"/>
      <c r="C2" s="364"/>
      <c r="D2" s="365"/>
      <c r="E2" s="372" t="s">
        <v>568</v>
      </c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3"/>
      <c r="AL2" s="373"/>
      <c r="AM2" s="373"/>
      <c r="AN2" s="373"/>
      <c r="AO2" s="373"/>
      <c r="AP2" s="374"/>
      <c r="AQ2" s="381" t="s">
        <v>569</v>
      </c>
      <c r="AR2" s="382"/>
      <c r="AS2" s="382"/>
      <c r="AT2" s="382"/>
      <c r="AU2" s="382"/>
      <c r="AV2" s="382"/>
      <c r="AW2" s="365"/>
      <c r="AX2" s="381" t="s">
        <v>570</v>
      </c>
      <c r="AY2" s="382"/>
      <c r="AZ2" s="383"/>
    </row>
    <row r="3" spans="1:52" ht="9" customHeight="1" x14ac:dyDescent="0.25">
      <c r="A3" s="366"/>
      <c r="B3" s="367"/>
      <c r="C3" s="367"/>
      <c r="D3" s="368"/>
      <c r="E3" s="375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6"/>
      <c r="AF3" s="376"/>
      <c r="AG3" s="376"/>
      <c r="AH3" s="376"/>
      <c r="AI3" s="376"/>
      <c r="AJ3" s="376"/>
      <c r="AK3" s="376"/>
      <c r="AL3" s="376"/>
      <c r="AM3" s="376"/>
      <c r="AN3" s="376"/>
      <c r="AO3" s="376"/>
      <c r="AP3" s="377"/>
      <c r="AQ3" s="384" t="s">
        <v>571</v>
      </c>
      <c r="AR3" s="385"/>
      <c r="AS3" s="385"/>
      <c r="AT3" s="385"/>
      <c r="AU3" s="385"/>
      <c r="AV3" s="385"/>
      <c r="AW3" s="386"/>
      <c r="AX3" s="387">
        <v>1</v>
      </c>
      <c r="AY3" s="388"/>
      <c r="AZ3" s="389"/>
    </row>
    <row r="4" spans="1:52" ht="9" customHeight="1" x14ac:dyDescent="0.25">
      <c r="A4" s="366"/>
      <c r="B4" s="367"/>
      <c r="C4" s="367"/>
      <c r="D4" s="368"/>
      <c r="E4" s="375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6"/>
      <c r="AF4" s="376"/>
      <c r="AG4" s="376"/>
      <c r="AH4" s="376"/>
      <c r="AI4" s="376"/>
      <c r="AJ4" s="376"/>
      <c r="AK4" s="376"/>
      <c r="AL4" s="376"/>
      <c r="AM4" s="376"/>
      <c r="AN4" s="376"/>
      <c r="AO4" s="376"/>
      <c r="AP4" s="377"/>
      <c r="AQ4" s="381" t="s">
        <v>572</v>
      </c>
      <c r="AR4" s="364"/>
      <c r="AS4" s="364"/>
      <c r="AT4" s="364"/>
      <c r="AU4" s="364"/>
      <c r="AV4" s="364"/>
      <c r="AW4" s="365"/>
      <c r="AX4" s="387" t="s">
        <v>52</v>
      </c>
      <c r="AY4" s="388"/>
      <c r="AZ4" s="389"/>
    </row>
    <row r="5" spans="1:52" ht="9" customHeight="1" x14ac:dyDescent="0.25">
      <c r="A5" s="369"/>
      <c r="B5" s="370"/>
      <c r="C5" s="370"/>
      <c r="D5" s="371"/>
      <c r="E5" s="378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  <c r="X5" s="379"/>
      <c r="Y5" s="379"/>
      <c r="Z5" s="379"/>
      <c r="AA5" s="379"/>
      <c r="AB5" s="379"/>
      <c r="AC5" s="379"/>
      <c r="AD5" s="379"/>
      <c r="AE5" s="379"/>
      <c r="AF5" s="379"/>
      <c r="AG5" s="379"/>
      <c r="AH5" s="379"/>
      <c r="AI5" s="379"/>
      <c r="AJ5" s="379"/>
      <c r="AK5" s="379"/>
      <c r="AL5" s="379"/>
      <c r="AM5" s="379"/>
      <c r="AN5" s="379"/>
      <c r="AO5" s="379"/>
      <c r="AP5" s="380"/>
      <c r="AQ5" s="384">
        <v>6</v>
      </c>
      <c r="AR5" s="385"/>
      <c r="AS5" s="385"/>
      <c r="AT5" s="385"/>
      <c r="AU5" s="385"/>
      <c r="AV5" s="385"/>
      <c r="AW5" s="386"/>
      <c r="AX5" s="139"/>
      <c r="AY5" s="66">
        <v>1</v>
      </c>
      <c r="AZ5" s="141"/>
    </row>
    <row r="6" spans="1:52" ht="9" customHeight="1" x14ac:dyDescent="0.25">
      <c r="A6" s="68"/>
      <c r="B6" s="359"/>
      <c r="C6" s="359"/>
      <c r="D6" s="35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</row>
    <row r="7" spans="1:52" ht="14.1" customHeight="1" x14ac:dyDescent="0.25">
      <c r="A7" s="70"/>
      <c r="B7" s="136"/>
      <c r="C7" s="135"/>
      <c r="D7" s="73" t="s">
        <v>573</v>
      </c>
      <c r="E7" s="360">
        <v>2016</v>
      </c>
      <c r="F7" s="361"/>
      <c r="G7" s="361"/>
      <c r="H7" s="361"/>
      <c r="I7" s="361"/>
      <c r="J7" s="361"/>
      <c r="K7" s="361"/>
      <c r="L7" s="361"/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  <c r="AD7" s="361"/>
      <c r="AE7" s="361"/>
      <c r="AF7" s="361"/>
      <c r="AG7" s="361"/>
      <c r="AH7" s="361"/>
      <c r="AI7" s="361"/>
      <c r="AJ7" s="361"/>
      <c r="AK7" s="361"/>
      <c r="AL7" s="361"/>
      <c r="AM7" s="361"/>
      <c r="AN7" s="361"/>
      <c r="AO7" s="361"/>
      <c r="AP7" s="361"/>
      <c r="AQ7" s="361"/>
      <c r="AR7" s="361"/>
      <c r="AS7" s="361"/>
      <c r="AT7" s="361"/>
      <c r="AU7" s="361"/>
      <c r="AV7" s="361"/>
      <c r="AW7" s="361"/>
      <c r="AX7" s="361"/>
      <c r="AY7" s="361"/>
      <c r="AZ7" s="362"/>
    </row>
    <row r="8" spans="1:52" ht="14.1" customHeight="1" x14ac:dyDescent="0.25">
      <c r="A8" s="70"/>
      <c r="B8" s="137"/>
      <c r="C8" s="138"/>
      <c r="D8" s="76" t="s">
        <v>574</v>
      </c>
      <c r="E8" s="352" t="s">
        <v>575</v>
      </c>
      <c r="F8" s="353"/>
      <c r="G8" s="353"/>
      <c r="H8" s="354"/>
      <c r="I8" s="352" t="s">
        <v>576</v>
      </c>
      <c r="J8" s="353"/>
      <c r="K8" s="353"/>
      <c r="L8" s="354"/>
      <c r="M8" s="352" t="s">
        <v>577</v>
      </c>
      <c r="N8" s="353"/>
      <c r="O8" s="353"/>
      <c r="P8" s="354"/>
      <c r="Q8" s="352" t="s">
        <v>578</v>
      </c>
      <c r="R8" s="353"/>
      <c r="S8" s="353"/>
      <c r="T8" s="354"/>
      <c r="U8" s="352" t="s">
        <v>579</v>
      </c>
      <c r="V8" s="353"/>
      <c r="W8" s="353"/>
      <c r="X8" s="354"/>
      <c r="Y8" s="352" t="s">
        <v>580</v>
      </c>
      <c r="Z8" s="353"/>
      <c r="AA8" s="353"/>
      <c r="AB8" s="354"/>
      <c r="AC8" s="352" t="s">
        <v>581</v>
      </c>
      <c r="AD8" s="353"/>
      <c r="AE8" s="353"/>
      <c r="AF8" s="354"/>
      <c r="AG8" s="352" t="s">
        <v>582</v>
      </c>
      <c r="AH8" s="353"/>
      <c r="AI8" s="353"/>
      <c r="AJ8" s="354"/>
      <c r="AK8" s="352" t="s">
        <v>583</v>
      </c>
      <c r="AL8" s="353"/>
      <c r="AM8" s="353"/>
      <c r="AN8" s="354"/>
      <c r="AO8" s="352" t="s">
        <v>584</v>
      </c>
      <c r="AP8" s="353"/>
      <c r="AQ8" s="353"/>
      <c r="AR8" s="354"/>
      <c r="AS8" s="352" t="s">
        <v>585</v>
      </c>
      <c r="AT8" s="353"/>
      <c r="AU8" s="353"/>
      <c r="AV8" s="354"/>
      <c r="AW8" s="352" t="s">
        <v>586</v>
      </c>
      <c r="AX8" s="353"/>
      <c r="AY8" s="353"/>
      <c r="AZ8" s="354"/>
    </row>
    <row r="9" spans="1:52" ht="9" customHeight="1" x14ac:dyDescent="0.25">
      <c r="A9" s="70"/>
      <c r="B9" s="137"/>
      <c r="C9" s="138"/>
      <c r="D9" s="76" t="s">
        <v>587</v>
      </c>
      <c r="E9" s="77">
        <v>1</v>
      </c>
      <c r="F9" s="77">
        <v>2</v>
      </c>
      <c r="G9" s="77">
        <v>3</v>
      </c>
      <c r="H9" s="77">
        <v>4</v>
      </c>
      <c r="I9" s="77">
        <v>1</v>
      </c>
      <c r="J9" s="77">
        <v>2</v>
      </c>
      <c r="K9" s="77">
        <v>3</v>
      </c>
      <c r="L9" s="77">
        <v>4</v>
      </c>
      <c r="M9" s="77">
        <v>1</v>
      </c>
      <c r="N9" s="77">
        <v>2</v>
      </c>
      <c r="O9" s="77">
        <v>3</v>
      </c>
      <c r="P9" s="77">
        <v>4</v>
      </c>
      <c r="Q9" s="77">
        <v>1</v>
      </c>
      <c r="R9" s="77">
        <v>2</v>
      </c>
      <c r="S9" s="77">
        <v>3</v>
      </c>
      <c r="T9" s="77">
        <v>4</v>
      </c>
      <c r="U9" s="77">
        <v>1</v>
      </c>
      <c r="V9" s="77">
        <v>2</v>
      </c>
      <c r="W9" s="77">
        <v>3</v>
      </c>
      <c r="X9" s="77">
        <v>4</v>
      </c>
      <c r="Y9" s="77">
        <v>1</v>
      </c>
      <c r="Z9" s="77">
        <v>2</v>
      </c>
      <c r="AA9" s="77">
        <v>3</v>
      </c>
      <c r="AB9" s="77">
        <v>4</v>
      </c>
      <c r="AC9" s="77">
        <v>1</v>
      </c>
      <c r="AD9" s="77">
        <v>2</v>
      </c>
      <c r="AE9" s="77">
        <v>3</v>
      </c>
      <c r="AF9" s="77">
        <v>4</v>
      </c>
      <c r="AG9" s="77">
        <v>1</v>
      </c>
      <c r="AH9" s="77">
        <v>2</v>
      </c>
      <c r="AI9" s="77">
        <v>3</v>
      </c>
      <c r="AJ9" s="77">
        <v>4</v>
      </c>
      <c r="AK9" s="77">
        <v>1</v>
      </c>
      <c r="AL9" s="77">
        <v>2</v>
      </c>
      <c r="AM9" s="77">
        <v>3</v>
      </c>
      <c r="AN9" s="77">
        <v>4</v>
      </c>
      <c r="AO9" s="77">
        <v>1</v>
      </c>
      <c r="AP9" s="77">
        <v>2</v>
      </c>
      <c r="AQ9" s="77">
        <v>3</v>
      </c>
      <c r="AR9" s="77">
        <v>4</v>
      </c>
      <c r="AS9" s="77">
        <v>1</v>
      </c>
      <c r="AT9" s="77">
        <v>2</v>
      </c>
      <c r="AU9" s="77">
        <v>3</v>
      </c>
      <c r="AV9" s="77">
        <v>4</v>
      </c>
      <c r="AW9" s="77">
        <v>1</v>
      </c>
      <c r="AX9" s="77">
        <v>2</v>
      </c>
      <c r="AY9" s="77">
        <v>3</v>
      </c>
      <c r="AZ9" s="77">
        <v>4</v>
      </c>
    </row>
    <row r="10" spans="1:52" ht="9" customHeight="1" x14ac:dyDescent="0.25">
      <c r="A10" s="78"/>
      <c r="B10" s="79" t="s">
        <v>588</v>
      </c>
      <c r="C10" s="140"/>
      <c r="D10" s="81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</row>
    <row r="11" spans="1:52" ht="9" customHeight="1" x14ac:dyDescent="0.25">
      <c r="A11" s="303">
        <v>1</v>
      </c>
      <c r="B11" s="355" t="s">
        <v>589</v>
      </c>
      <c r="C11" s="356"/>
      <c r="D11" s="83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5"/>
      <c r="R11" s="85"/>
      <c r="S11" s="85"/>
      <c r="T11" s="85"/>
      <c r="U11" s="85"/>
      <c r="V11" s="85"/>
      <c r="W11" s="85"/>
      <c r="X11" s="85"/>
      <c r="Y11" s="84"/>
      <c r="Z11" s="84"/>
      <c r="AA11" s="84"/>
      <c r="AB11" s="84"/>
      <c r="AC11" s="84"/>
      <c r="AD11" s="84"/>
      <c r="AE11" s="84"/>
      <c r="AF11" s="84"/>
      <c r="AG11" s="85"/>
      <c r="AH11" s="85"/>
      <c r="AI11" s="85"/>
      <c r="AJ11" s="85"/>
      <c r="AK11" s="85"/>
      <c r="AL11" s="85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6"/>
    </row>
    <row r="12" spans="1:52" ht="9" customHeight="1" x14ac:dyDescent="0.25">
      <c r="A12" s="304"/>
      <c r="B12" s="357"/>
      <c r="C12" s="358"/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9"/>
      <c r="R12" s="89"/>
      <c r="S12" s="89"/>
      <c r="T12" s="89"/>
      <c r="U12" s="89"/>
      <c r="V12" s="89"/>
      <c r="W12" s="89"/>
      <c r="X12" s="89"/>
      <c r="Y12" s="88"/>
      <c r="Z12" s="88"/>
      <c r="AA12" s="88"/>
      <c r="AB12" s="88"/>
      <c r="AC12" s="88"/>
      <c r="AD12" s="88"/>
      <c r="AE12" s="88"/>
      <c r="AF12" s="88"/>
      <c r="AG12" s="89"/>
      <c r="AH12" s="89"/>
      <c r="AI12" s="89"/>
      <c r="AJ12" s="89"/>
      <c r="AK12" s="89"/>
      <c r="AL12" s="89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90"/>
    </row>
    <row r="13" spans="1:52" ht="9" customHeight="1" outlineLevel="1" x14ac:dyDescent="0.25">
      <c r="A13" s="276"/>
      <c r="B13" s="278" t="s">
        <v>590</v>
      </c>
      <c r="C13" s="305" t="s">
        <v>376</v>
      </c>
      <c r="D13" s="134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 t="str">
        <f>IFERROR(HLOOKUP($C13,DATOS!$C$1:$FR$155,119,FALSE ), "-")</f>
        <v>10/04/2016</v>
      </c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 t="str">
        <f>IFERROR(HLOOKUP($C13,DATOS!$C$1:$FR$155,124,FALSE ), "-")</f>
        <v>07/08/2016</v>
      </c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</row>
    <row r="14" spans="1:52" ht="9" customHeight="1" outlineLevel="1" x14ac:dyDescent="0.25">
      <c r="A14" s="277"/>
      <c r="B14" s="279"/>
      <c r="C14" s="306"/>
      <c r="D14" s="93"/>
      <c r="E14" s="92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2" t="str">
        <f>IFERROR(HLOOKUP($C14,DATOS!$C$1:$FR$155,119,FALSE ), "-")</f>
        <v>-</v>
      </c>
      <c r="R14" s="92"/>
      <c r="S14" s="92"/>
      <c r="T14" s="92"/>
      <c r="U14" s="92"/>
      <c r="V14" s="92"/>
      <c r="W14" s="92"/>
      <c r="X14" s="92"/>
      <c r="Y14" s="94"/>
      <c r="Z14" s="94"/>
      <c r="AA14" s="94"/>
      <c r="AB14" s="94"/>
      <c r="AC14" s="94"/>
      <c r="AD14" s="94"/>
      <c r="AE14" s="94"/>
      <c r="AF14" s="94"/>
      <c r="AG14" s="92" t="str">
        <f>IFERROR(HLOOKUP($C14,DATOS!$C$1:$FR$155,124,FALSE ), "-")</f>
        <v>-</v>
      </c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</row>
    <row r="15" spans="1:52" ht="9" customHeight="1" outlineLevel="1" x14ac:dyDescent="0.25">
      <c r="A15" s="276"/>
      <c r="B15" s="278" t="s">
        <v>591</v>
      </c>
      <c r="C15" s="305" t="s">
        <v>377</v>
      </c>
      <c r="D15" s="93"/>
      <c r="E15" s="92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2" t="str">
        <f>IFERROR(HLOOKUP($C15,DATOS!$C$1:$FR$155,119,FALSE ), "-")</f>
        <v>10/04/2016</v>
      </c>
      <c r="R15" s="92"/>
      <c r="S15" s="92"/>
      <c r="T15" s="92"/>
      <c r="U15" s="92"/>
      <c r="V15" s="92"/>
      <c r="W15" s="92"/>
      <c r="X15" s="92"/>
      <c r="Y15" s="94"/>
      <c r="Z15" s="94"/>
      <c r="AA15" s="94"/>
      <c r="AB15" s="94"/>
      <c r="AC15" s="94"/>
      <c r="AD15" s="94"/>
      <c r="AE15" s="94"/>
      <c r="AF15" s="94"/>
      <c r="AG15" s="92" t="str">
        <f>IFERROR(HLOOKUP($C15,DATOS!$C$1:$FR$155,124,FALSE ), "-")</f>
        <v>07/08/2016</v>
      </c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</row>
    <row r="16" spans="1:52" ht="9" customHeight="1" outlineLevel="1" x14ac:dyDescent="0.25">
      <c r="A16" s="277"/>
      <c r="B16" s="279"/>
      <c r="C16" s="306"/>
      <c r="D16" s="93"/>
      <c r="E16" s="92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2" t="str">
        <f>IFERROR(HLOOKUP($C16,DATOS!$C$1:$FR$155,119,FALSE ), "-")</f>
        <v>-</v>
      </c>
      <c r="R16" s="92"/>
      <c r="S16" s="92"/>
      <c r="T16" s="92"/>
      <c r="U16" s="92"/>
      <c r="V16" s="92"/>
      <c r="W16" s="92"/>
      <c r="X16" s="92"/>
      <c r="Y16" s="94"/>
      <c r="Z16" s="94"/>
      <c r="AA16" s="94"/>
      <c r="AB16" s="94"/>
      <c r="AC16" s="94"/>
      <c r="AD16" s="94"/>
      <c r="AE16" s="94"/>
      <c r="AF16" s="94"/>
      <c r="AG16" s="92" t="str">
        <f>IFERROR(HLOOKUP($C16,DATOS!$C$1:$FR$155,124,FALSE ), "-")</f>
        <v>-</v>
      </c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</row>
    <row r="17" spans="1:52" ht="9" customHeight="1" outlineLevel="1" x14ac:dyDescent="0.25">
      <c r="A17" s="276"/>
      <c r="B17" s="278" t="s">
        <v>592</v>
      </c>
      <c r="C17" s="305" t="s">
        <v>378</v>
      </c>
      <c r="D17" s="93"/>
      <c r="E17" s="92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2" t="str">
        <f>IFERROR(HLOOKUP($C17,DATOS!$C$1:$FR$155,119,FALSE ), "-")</f>
        <v>10/04/2016</v>
      </c>
      <c r="R17" s="92"/>
      <c r="S17" s="92"/>
      <c r="T17" s="92"/>
      <c r="U17" s="92"/>
      <c r="V17" s="92"/>
      <c r="W17" s="92"/>
      <c r="X17" s="92"/>
      <c r="Y17" s="94"/>
      <c r="Z17" s="94"/>
      <c r="AA17" s="94"/>
      <c r="AB17" s="94"/>
      <c r="AC17" s="94"/>
      <c r="AD17" s="94"/>
      <c r="AE17" s="94"/>
      <c r="AF17" s="94"/>
      <c r="AG17" s="92" t="str">
        <f>IFERROR(HLOOKUP($C17,DATOS!$C$1:$FR$155,124,FALSE ), "-")</f>
        <v>07/08/2016</v>
      </c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</row>
    <row r="18" spans="1:52" ht="9" customHeight="1" outlineLevel="1" x14ac:dyDescent="0.25">
      <c r="A18" s="277"/>
      <c r="B18" s="279"/>
      <c r="C18" s="306"/>
      <c r="D18" s="93"/>
      <c r="E18" s="92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2" t="str">
        <f>IFERROR(HLOOKUP($C18,DATOS!$C$1:$FR$155,119,FALSE ), "-")</f>
        <v>-</v>
      </c>
      <c r="R18" s="92"/>
      <c r="S18" s="92"/>
      <c r="T18" s="92"/>
      <c r="U18" s="92"/>
      <c r="V18" s="92"/>
      <c r="W18" s="92"/>
      <c r="X18" s="92"/>
      <c r="Y18" s="94"/>
      <c r="Z18" s="94"/>
      <c r="AA18" s="94"/>
      <c r="AB18" s="94"/>
      <c r="AC18" s="94"/>
      <c r="AD18" s="94"/>
      <c r="AE18" s="94"/>
      <c r="AF18" s="94"/>
      <c r="AG18" s="92" t="str">
        <f>IFERROR(HLOOKUP($C18,DATOS!$C$1:$FR$155,124,FALSE ), "-")</f>
        <v>-</v>
      </c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</row>
    <row r="19" spans="1:52" ht="9" customHeight="1" outlineLevel="1" x14ac:dyDescent="0.25">
      <c r="A19" s="338"/>
      <c r="B19" s="348" t="s">
        <v>593</v>
      </c>
      <c r="C19" s="350" t="s">
        <v>417</v>
      </c>
      <c r="D19" s="93"/>
      <c r="E19" s="92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2" t="str">
        <f>IFERROR(HLOOKUP($C19,DATOS!$C$1:$FR$155,119,FALSE ), "-")</f>
        <v>10/04/2016</v>
      </c>
      <c r="R19" s="92"/>
      <c r="S19" s="92"/>
      <c r="T19" s="92"/>
      <c r="U19" s="92"/>
      <c r="V19" s="92"/>
      <c r="W19" s="92"/>
      <c r="X19" s="92"/>
      <c r="Y19" s="94"/>
      <c r="Z19" s="94"/>
      <c r="AA19" s="94"/>
      <c r="AB19" s="94"/>
      <c r="AC19" s="94"/>
      <c r="AD19" s="94"/>
      <c r="AE19" s="94"/>
      <c r="AF19" s="94"/>
      <c r="AG19" s="92" t="str">
        <f>IFERROR(HLOOKUP($C19,DATOS!$C$1:$FR$155,124,FALSE ), "-")</f>
        <v>07/08/2016</v>
      </c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</row>
    <row r="20" spans="1:52" ht="9" customHeight="1" outlineLevel="1" x14ac:dyDescent="0.25">
      <c r="A20" s="339"/>
      <c r="B20" s="349"/>
      <c r="C20" s="351"/>
      <c r="D20" s="93"/>
      <c r="E20" s="92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2" t="str">
        <f>IFERROR(HLOOKUP($C20,DATOS!$C$1:$FR$155,119,FALSE ), "-")</f>
        <v>-</v>
      </c>
      <c r="R20" s="92"/>
      <c r="S20" s="92"/>
      <c r="T20" s="92"/>
      <c r="U20" s="92"/>
      <c r="V20" s="92"/>
      <c r="W20" s="92"/>
      <c r="X20" s="92"/>
      <c r="Y20" s="94"/>
      <c r="Z20" s="94"/>
      <c r="AA20" s="94"/>
      <c r="AB20" s="94"/>
      <c r="AC20" s="94"/>
      <c r="AD20" s="94"/>
      <c r="AE20" s="94"/>
      <c r="AF20" s="94"/>
      <c r="AG20" s="92" t="str">
        <f>IFERROR(HLOOKUP($C20,DATOS!$C$1:$FR$155,124,FALSE ), "-")</f>
        <v>-</v>
      </c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</row>
    <row r="21" spans="1:52" ht="9" customHeight="1" outlineLevel="1" x14ac:dyDescent="0.25">
      <c r="A21" s="276"/>
      <c r="B21" s="278" t="s">
        <v>594</v>
      </c>
      <c r="C21" s="305" t="s">
        <v>371</v>
      </c>
      <c r="D21" s="93"/>
      <c r="E21" s="92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2" t="str">
        <f>IFERROR(HLOOKUP($C21,DATOS!$C$1:$FR$155,119,FALSE ), "-")</f>
        <v>10/04/2016</v>
      </c>
      <c r="R21" s="93"/>
      <c r="S21" s="92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2" t="str">
        <f>IFERROR(HLOOKUP($C21,DATOS!$C$1:$FR$155,124,FALSE ), "-")</f>
        <v>07/08/2016</v>
      </c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</row>
    <row r="22" spans="1:52" ht="9" customHeight="1" outlineLevel="1" x14ac:dyDescent="0.25">
      <c r="A22" s="277"/>
      <c r="B22" s="279"/>
      <c r="C22" s="306"/>
      <c r="D22" s="93"/>
      <c r="E22" s="92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2" t="str">
        <f>IFERROR(HLOOKUP($C22,DATOS!$C$1:$FR$155,119,FALSE ), "-")</f>
        <v>-</v>
      </c>
      <c r="R22" s="94"/>
      <c r="S22" s="92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2" t="str">
        <f>IFERROR(HLOOKUP($C22,DATOS!$C$1:$FR$155,124,FALSE ), "-")</f>
        <v>-</v>
      </c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</row>
    <row r="23" spans="1:52" ht="9" customHeight="1" outlineLevel="1" x14ac:dyDescent="0.25">
      <c r="A23" s="276"/>
      <c r="B23" s="278" t="s">
        <v>595</v>
      </c>
      <c r="C23" s="305" t="s">
        <v>374</v>
      </c>
      <c r="D23" s="93"/>
      <c r="E23" s="92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2"/>
      <c r="R23" s="92" t="str">
        <f>IFERROR(HLOOKUP($C23,DATOS!$C$1:$FR$155,119,FALSE ), "-")</f>
        <v>10/04/2016</v>
      </c>
      <c r="S23" s="92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2" t="str">
        <f>IFERROR(HLOOKUP($C23,DATOS!$C$1:$FR$155,124,FALSE ), "-")</f>
        <v>07/08/2016</v>
      </c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</row>
    <row r="24" spans="1:52" ht="9" customHeight="1" outlineLevel="1" x14ac:dyDescent="0.25">
      <c r="A24" s="277"/>
      <c r="B24" s="279"/>
      <c r="C24" s="306"/>
      <c r="D24" s="93"/>
      <c r="E24" s="92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2"/>
      <c r="R24" s="92" t="str">
        <f>IFERROR(HLOOKUP($C24,DATOS!$C$1:$FR$155,119,FALSE ), "-")</f>
        <v>-</v>
      </c>
      <c r="S24" s="92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2" t="str">
        <f>IFERROR(HLOOKUP($C24,DATOS!$C$1:$FR$155,124,FALSE ), "-")</f>
        <v>-</v>
      </c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</row>
    <row r="25" spans="1:52" ht="9" customHeight="1" outlineLevel="1" x14ac:dyDescent="0.25">
      <c r="A25" s="276"/>
      <c r="B25" s="278" t="s">
        <v>596</v>
      </c>
      <c r="C25" s="305" t="s">
        <v>366</v>
      </c>
      <c r="D25" s="93"/>
      <c r="E25" s="92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2"/>
      <c r="R25" s="92" t="str">
        <f>IFERROR(HLOOKUP($C25,DATOS!$C$1:$FR$155,119,FALSE ), "-")</f>
        <v>10/04/2016</v>
      </c>
      <c r="S25" s="92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2" t="str">
        <f>IFERROR(HLOOKUP($C25,DATOS!$C$1:$FR$155,124,FALSE ), "-")</f>
        <v>07/08/2016</v>
      </c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</row>
    <row r="26" spans="1:52" ht="9" customHeight="1" outlineLevel="1" x14ac:dyDescent="0.25">
      <c r="A26" s="277"/>
      <c r="B26" s="279"/>
      <c r="C26" s="306"/>
      <c r="D26" s="93"/>
      <c r="E26" s="92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2"/>
      <c r="R26" s="92" t="str">
        <f>IFERROR(HLOOKUP($C26,DATOS!$C$1:$FR$155,119,FALSE ), "-")</f>
        <v>-</v>
      </c>
      <c r="S26" s="92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2" t="str">
        <f>IFERROR(HLOOKUP($C26,DATOS!$C$1:$FR$155,124,FALSE ), "-")</f>
        <v>-</v>
      </c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</row>
    <row r="27" spans="1:52" ht="9" customHeight="1" outlineLevel="1" x14ac:dyDescent="0.25">
      <c r="A27" s="276"/>
      <c r="B27" s="278" t="s">
        <v>597</v>
      </c>
      <c r="C27" s="305" t="s">
        <v>367</v>
      </c>
      <c r="D27" s="93"/>
      <c r="E27" s="92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2"/>
      <c r="R27" s="92" t="str">
        <f>IFERROR(HLOOKUP($C27,DATOS!$C$1:$FR$155,119,FALSE ), "-")</f>
        <v>10/04/2016</v>
      </c>
      <c r="S27" s="92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2" t="str">
        <f>IFERROR(HLOOKUP($C27,DATOS!$C$1:$FR$155,124,FALSE ), "-")</f>
        <v>14/08/2016</v>
      </c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</row>
    <row r="28" spans="1:52" ht="9" customHeight="1" outlineLevel="1" x14ac:dyDescent="0.25">
      <c r="A28" s="277"/>
      <c r="B28" s="279"/>
      <c r="C28" s="306"/>
      <c r="D28" s="93"/>
      <c r="E28" s="92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2"/>
      <c r="R28" s="92" t="str">
        <f>IFERROR(HLOOKUP($C28,DATOS!$C$1:$FR$155,119,FALSE ), "-")</f>
        <v>-</v>
      </c>
      <c r="S28" s="92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2" t="str">
        <f>IFERROR(HLOOKUP($C28,DATOS!$C$1:$FR$155,124,FALSE ), "-")</f>
        <v>-</v>
      </c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</row>
    <row r="29" spans="1:52" ht="9" customHeight="1" outlineLevel="1" x14ac:dyDescent="0.25">
      <c r="A29" s="276"/>
      <c r="B29" s="278" t="s">
        <v>598</v>
      </c>
      <c r="C29" s="305" t="s">
        <v>365</v>
      </c>
      <c r="D29" s="93"/>
      <c r="E29" s="92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2"/>
      <c r="R29" s="92" t="str">
        <f>IFERROR(HLOOKUP($C29,DATOS!$C$1:$FR$155,119,FALSE ), "-")</f>
        <v>10/04/2016</v>
      </c>
      <c r="S29" s="92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2" t="str">
        <f>IFERROR(HLOOKUP($C29,DATOS!$C$1:$FR$155,124,FALSE ), "-")</f>
        <v>14/08/2016</v>
      </c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</row>
    <row r="30" spans="1:52" ht="9" customHeight="1" outlineLevel="1" x14ac:dyDescent="0.25">
      <c r="A30" s="277"/>
      <c r="B30" s="279"/>
      <c r="C30" s="306"/>
      <c r="D30" s="93"/>
      <c r="E30" s="92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2"/>
      <c r="R30" s="92" t="str">
        <f>IFERROR(HLOOKUP($C30,DATOS!$C$1:$FR$155,119,FALSE ), "-")</f>
        <v>-</v>
      </c>
      <c r="S30" s="92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2" t="str">
        <f>IFERROR(HLOOKUP($C30,DATOS!$C$1:$FR$155,124,FALSE ), "-")</f>
        <v>-</v>
      </c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</row>
    <row r="31" spans="1:52" ht="9" customHeight="1" outlineLevel="1" x14ac:dyDescent="0.25">
      <c r="A31" s="276"/>
      <c r="B31" s="278" t="s">
        <v>599</v>
      </c>
      <c r="C31" s="305" t="s">
        <v>368</v>
      </c>
      <c r="D31" s="93"/>
      <c r="E31" s="92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2"/>
      <c r="R31" s="92" t="str">
        <f>IFERROR(HLOOKUP($C31,DATOS!$C$1:$FR$155,119,FALSE ), "-")</f>
        <v>10/04/2016</v>
      </c>
      <c r="S31" s="92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2" t="str">
        <f>IFERROR(HLOOKUP($C31,DATOS!$C$1:$FR$155,124,FALSE ), "-")</f>
        <v>14/08/2016</v>
      </c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</row>
    <row r="32" spans="1:52" ht="9" customHeight="1" outlineLevel="1" x14ac:dyDescent="0.25">
      <c r="A32" s="277"/>
      <c r="B32" s="279"/>
      <c r="C32" s="306"/>
      <c r="D32" s="93"/>
      <c r="E32" s="92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2"/>
      <c r="R32" s="92" t="str">
        <f>IFERROR(HLOOKUP($C32,DATOS!$C$1:$FR$155,119,FALSE ), "-")</f>
        <v>-</v>
      </c>
      <c r="S32" s="92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2" t="str">
        <f>IFERROR(HLOOKUP($C32,DATOS!$C$1:$FR$155,124,FALSE ), "-")</f>
        <v>-</v>
      </c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</row>
    <row r="33" spans="1:52" ht="9" customHeight="1" outlineLevel="1" x14ac:dyDescent="0.25">
      <c r="A33" s="276"/>
      <c r="B33" s="278" t="s">
        <v>600</v>
      </c>
      <c r="C33" s="305" t="s">
        <v>379</v>
      </c>
      <c r="D33" s="93"/>
      <c r="E33" s="92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2"/>
      <c r="R33" s="93"/>
      <c r="S33" s="92" t="str">
        <f>IFERROR(HLOOKUP($C33,DATOS!$C$1:$FR$155,119,FALSE ), "-")</f>
        <v>01/05/2016</v>
      </c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2" t="str">
        <f>IFERROR(HLOOKUP($C33,DATOS!$C$1:$FR$155,124,FALSE ), "-")</f>
        <v>14/08/2016</v>
      </c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</row>
    <row r="34" spans="1:52" ht="9" customHeight="1" outlineLevel="1" x14ac:dyDescent="0.25">
      <c r="A34" s="277"/>
      <c r="B34" s="279"/>
      <c r="C34" s="306"/>
      <c r="D34" s="93"/>
      <c r="E34" s="92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2"/>
      <c r="R34" s="94"/>
      <c r="S34" s="92" t="str">
        <f>IFERROR(HLOOKUP($C34,DATOS!$C$1:$FR$155,119,FALSE ), "-")</f>
        <v>-</v>
      </c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2" t="str">
        <f>IFERROR(HLOOKUP($C34,DATOS!$C$1:$FR$155,124,FALSE ), "-")</f>
        <v>-</v>
      </c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</row>
    <row r="35" spans="1:52" ht="9" customHeight="1" outlineLevel="1" x14ac:dyDescent="0.25">
      <c r="A35" s="276"/>
      <c r="B35" s="278" t="s">
        <v>601</v>
      </c>
      <c r="C35" s="305" t="s">
        <v>380</v>
      </c>
      <c r="D35" s="93"/>
      <c r="E35" s="92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2"/>
      <c r="R35" s="93"/>
      <c r="S35" s="92" t="str">
        <f>IFERROR(HLOOKUP($C35,DATOS!$C$1:$FR$155,119,FALSE ), "-")</f>
        <v>01/05/2016</v>
      </c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2" t="str">
        <f>IFERROR(HLOOKUP($C35,DATOS!$C$1:$FR$155,124,FALSE ), "-")</f>
        <v>14/08/2016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</row>
    <row r="36" spans="1:52" ht="9" customHeight="1" outlineLevel="1" x14ac:dyDescent="0.25">
      <c r="A36" s="277"/>
      <c r="B36" s="279"/>
      <c r="C36" s="306"/>
      <c r="D36" s="93"/>
      <c r="E36" s="92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2"/>
      <c r="R36" s="94"/>
      <c r="S36" s="92" t="str">
        <f>IFERROR(HLOOKUP($C36,DATOS!$C$1:$FR$155,119,FALSE ), "-")</f>
        <v>-</v>
      </c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2" t="str">
        <f>IFERROR(HLOOKUP($C36,DATOS!$C$1:$FR$155,124,FALSE ), "-")</f>
        <v>-</v>
      </c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</row>
    <row r="37" spans="1:52" ht="9" customHeight="1" outlineLevel="1" x14ac:dyDescent="0.25">
      <c r="A37" s="276"/>
      <c r="B37" s="278" t="s">
        <v>602</v>
      </c>
      <c r="C37" s="305" t="s">
        <v>1482</v>
      </c>
      <c r="D37" s="93"/>
      <c r="E37" s="92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2"/>
      <c r="R37" s="93"/>
      <c r="S37" s="92" t="str">
        <f>IFERROR(HLOOKUP($C37,DATOS!$C$1:$FR$155,119,FALSE ), "-")</f>
        <v>-</v>
      </c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2" t="str">
        <f>IFERROR(HLOOKUP($C37,DATOS!$C$1:$FR$155,124,FALSE ), "-")</f>
        <v>-</v>
      </c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</row>
    <row r="38" spans="1:52" ht="9" customHeight="1" outlineLevel="1" x14ac:dyDescent="0.25">
      <c r="A38" s="277"/>
      <c r="B38" s="279"/>
      <c r="C38" s="306"/>
      <c r="D38" s="93"/>
      <c r="E38" s="92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2"/>
      <c r="R38" s="94"/>
      <c r="S38" s="92" t="str">
        <f>IFERROR(HLOOKUP($C38,DATOS!$C$1:$FR$155,119,FALSE ), "-")</f>
        <v>-</v>
      </c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2" t="str">
        <f>IFERROR(HLOOKUP($C38,DATOS!$C$1:$FR$155,124,FALSE ), "-")</f>
        <v>-</v>
      </c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</row>
    <row r="39" spans="1:52" ht="9" customHeight="1" outlineLevel="1" x14ac:dyDescent="0.25">
      <c r="A39" s="276"/>
      <c r="B39" s="278" t="s">
        <v>603</v>
      </c>
      <c r="C39" s="305" t="s">
        <v>382</v>
      </c>
      <c r="D39" s="93"/>
      <c r="E39" s="92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2"/>
      <c r="R39" s="93"/>
      <c r="S39" s="92" t="str">
        <f>IFERROR(HLOOKUP($C39,DATOS!$C$1:$FR$155,119,FALSE ), "-")</f>
        <v>01/05/2016</v>
      </c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2" t="str">
        <f>IFERROR(HLOOKUP($C39,DATOS!$C$1:$FR$155,124,FALSE ), "-")</f>
        <v>14/08/2016</v>
      </c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</row>
    <row r="40" spans="1:52" ht="9" customHeight="1" outlineLevel="1" x14ac:dyDescent="0.25">
      <c r="A40" s="277"/>
      <c r="B40" s="279"/>
      <c r="C40" s="306"/>
      <c r="D40" s="93"/>
      <c r="E40" s="92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2"/>
      <c r="R40" s="94"/>
      <c r="S40" s="92" t="str">
        <f>IFERROR(HLOOKUP($C40,DATOS!$C$1:$FR$155,119,FALSE ), "-")</f>
        <v>-</v>
      </c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2" t="str">
        <f>IFERROR(HLOOKUP($C40,DATOS!$C$1:$FR$155,124,FALSE ), "-")</f>
        <v>-</v>
      </c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</row>
    <row r="41" spans="1:52" ht="9" customHeight="1" outlineLevel="1" x14ac:dyDescent="0.25">
      <c r="A41" s="338"/>
      <c r="B41" s="340" t="s">
        <v>604</v>
      </c>
      <c r="C41" s="342" t="s">
        <v>383</v>
      </c>
      <c r="D41" s="93"/>
      <c r="E41" s="92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2"/>
      <c r="R41" s="93"/>
      <c r="S41" s="92" t="str">
        <f>IFERROR(HLOOKUP($C41,DATOS!$C$1:$FR$155,119,FALSE ), "-")</f>
        <v>08/05/2016</v>
      </c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2">
        <f>IFERROR(HLOOKUP($C41,DATOS!$C$1:$FR$155,124,FALSE ), "-")</f>
        <v>0</v>
      </c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</row>
    <row r="42" spans="1:52" ht="9" customHeight="1" outlineLevel="1" x14ac:dyDescent="0.25">
      <c r="A42" s="339"/>
      <c r="B42" s="341"/>
      <c r="C42" s="343"/>
      <c r="D42" s="93"/>
      <c r="E42" s="92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2"/>
      <c r="R42" s="94"/>
      <c r="S42" s="92" t="str">
        <f>IFERROR(HLOOKUP($C42,DATOS!$C$1:$FR$155,119,FALSE ), "-")</f>
        <v>-</v>
      </c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2" t="str">
        <f>IFERROR(HLOOKUP($C42,DATOS!$C$1:$FR$155,124,FALSE ), "-")</f>
        <v>-</v>
      </c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</row>
    <row r="43" spans="1:52" ht="9" customHeight="1" outlineLevel="1" x14ac:dyDescent="0.25">
      <c r="A43" s="338"/>
      <c r="B43" s="340" t="s">
        <v>605</v>
      </c>
      <c r="C43" s="342" t="s">
        <v>384</v>
      </c>
      <c r="D43" s="93"/>
      <c r="E43" s="92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2"/>
      <c r="R43" s="93"/>
      <c r="S43" s="92"/>
      <c r="T43" s="92">
        <f>IFERROR(HLOOKUP($C43,DATOS!$C$1:$FR$155,119,FALSE ), "-")</f>
        <v>0</v>
      </c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2">
        <f>IFERROR(HLOOKUP($C43,DATOS!$C$1:$FR$155,124,FALSE ), "-")</f>
        <v>0</v>
      </c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</row>
    <row r="44" spans="1:52" ht="9" customHeight="1" outlineLevel="1" x14ac:dyDescent="0.25">
      <c r="A44" s="339"/>
      <c r="B44" s="341"/>
      <c r="C44" s="343"/>
      <c r="D44" s="93"/>
      <c r="E44" s="92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2"/>
      <c r="R44" s="94"/>
      <c r="S44" s="92"/>
      <c r="T44" s="92" t="str">
        <f>IFERROR(HLOOKUP($C44,DATOS!$C$1:$FR$155,119,FALSE ), "-")</f>
        <v>-</v>
      </c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2" t="str">
        <f>IFERROR(HLOOKUP($C44,DATOS!$C$1:$FR$155,124,FALSE ), "-")</f>
        <v>-</v>
      </c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</row>
    <row r="45" spans="1:52" ht="9" customHeight="1" outlineLevel="1" x14ac:dyDescent="0.25">
      <c r="A45" s="276"/>
      <c r="B45" s="278" t="s">
        <v>606</v>
      </c>
      <c r="C45" s="305" t="s">
        <v>385</v>
      </c>
      <c r="D45" s="93"/>
      <c r="E45" s="92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2"/>
      <c r="R45" s="93"/>
      <c r="S45" s="92"/>
      <c r="T45" s="92" t="str">
        <f>IFERROR(HLOOKUP($C45,DATOS!$C$1:$FR$155,119,FALSE ), "-")</f>
        <v>08/05/2016</v>
      </c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2" t="str">
        <f>IFERROR(HLOOKUP($C45,DATOS!$C$1:$FR$155,124,FALSE ), "-")</f>
        <v>21/08/2016</v>
      </c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</row>
    <row r="46" spans="1:52" ht="9" customHeight="1" outlineLevel="1" x14ac:dyDescent="0.25">
      <c r="A46" s="277"/>
      <c r="B46" s="279"/>
      <c r="C46" s="306"/>
      <c r="D46" s="93"/>
      <c r="E46" s="92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2"/>
      <c r="R46" s="94"/>
      <c r="S46" s="92"/>
      <c r="T46" s="92" t="str">
        <f>IFERROR(HLOOKUP($C46,DATOS!$C$1:$FR$155,119,FALSE ), "-")</f>
        <v>-</v>
      </c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2" t="str">
        <f>IFERROR(HLOOKUP($C46,DATOS!$C$1:$FR$155,124,FALSE ), "-")</f>
        <v>-</v>
      </c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</row>
    <row r="47" spans="1:52" ht="9" customHeight="1" outlineLevel="1" x14ac:dyDescent="0.25">
      <c r="A47" s="276"/>
      <c r="B47" s="278" t="s">
        <v>607</v>
      </c>
      <c r="C47" s="305" t="s">
        <v>386</v>
      </c>
      <c r="D47" s="93"/>
      <c r="E47" s="92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2"/>
      <c r="R47" s="93"/>
      <c r="S47" s="92"/>
      <c r="T47" s="92" t="str">
        <f>IFERROR(HLOOKUP($C47,DATOS!$C$1:$FR$155,119,FALSE ), "-")</f>
        <v>08/05/2016</v>
      </c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2" t="str">
        <f>IFERROR(HLOOKUP($C47,DATOS!$C$1:$FR$155,124,FALSE ), "-")</f>
        <v>21/08/2016</v>
      </c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</row>
    <row r="48" spans="1:52" ht="9" customHeight="1" outlineLevel="1" x14ac:dyDescent="0.25">
      <c r="A48" s="277"/>
      <c r="B48" s="279"/>
      <c r="C48" s="306"/>
      <c r="D48" s="93"/>
      <c r="E48" s="92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2"/>
      <c r="R48" s="94"/>
      <c r="S48" s="92"/>
      <c r="T48" s="92" t="str">
        <f>IFERROR(HLOOKUP($C48,DATOS!$C$1:$FR$155,119,FALSE ), "-")</f>
        <v>-</v>
      </c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2" t="str">
        <f>IFERROR(HLOOKUP($C48,DATOS!$C$1:$FR$155,124,FALSE ), "-")</f>
        <v>-</v>
      </c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</row>
    <row r="49" spans="1:52" ht="9" customHeight="1" outlineLevel="1" x14ac:dyDescent="0.25">
      <c r="A49" s="276"/>
      <c r="B49" s="278" t="s">
        <v>608</v>
      </c>
      <c r="C49" s="305" t="s">
        <v>387</v>
      </c>
      <c r="D49" s="93"/>
      <c r="E49" s="92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2"/>
      <c r="R49" s="93"/>
      <c r="S49" s="92"/>
      <c r="T49" s="92" t="str">
        <f>IFERROR(HLOOKUP($C49,DATOS!$C$1:$FR$155,119,FALSE ), "-")</f>
        <v>15/05/2016</v>
      </c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2" t="str">
        <f>IFERROR(HLOOKUP($C49,DATOS!$C$1:$FR$155,124,FALSE ), "-")</f>
        <v>21/08/2016</v>
      </c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</row>
    <row r="50" spans="1:52" ht="9" customHeight="1" outlineLevel="1" x14ac:dyDescent="0.25">
      <c r="A50" s="277"/>
      <c r="B50" s="279"/>
      <c r="C50" s="306"/>
      <c r="D50" s="93"/>
      <c r="E50" s="92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2"/>
      <c r="R50" s="94"/>
      <c r="S50" s="92"/>
      <c r="T50" s="92" t="str">
        <f>IFERROR(HLOOKUP($C50,DATOS!$C$1:$FR$155,119,FALSE ), "-")</f>
        <v>-</v>
      </c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2" t="str">
        <f>IFERROR(HLOOKUP($C50,DATOS!$C$1:$FR$155,124,FALSE ), "-")</f>
        <v>-</v>
      </c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</row>
    <row r="51" spans="1:52" ht="9" customHeight="1" outlineLevel="1" x14ac:dyDescent="0.25">
      <c r="A51" s="338"/>
      <c r="B51" s="340" t="s">
        <v>609</v>
      </c>
      <c r="C51" s="342" t="s">
        <v>388</v>
      </c>
      <c r="D51" s="93"/>
      <c r="E51" s="92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2"/>
      <c r="R51" s="93"/>
      <c r="S51" s="92"/>
      <c r="T51" s="92" t="str">
        <f>IFERROR(HLOOKUP($C51,DATOS!$C$1:$FR$155,119,FALSE ), "-")</f>
        <v>15/05/2016</v>
      </c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2">
        <f>IFERROR(HLOOKUP($C51,DATOS!$C$1:$FR$155,124,FALSE ), "-")</f>
        <v>0</v>
      </c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</row>
    <row r="52" spans="1:52" ht="9" customHeight="1" outlineLevel="1" x14ac:dyDescent="0.25">
      <c r="A52" s="339"/>
      <c r="B52" s="341"/>
      <c r="C52" s="343"/>
      <c r="D52" s="93"/>
      <c r="E52" s="92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2"/>
      <c r="R52" s="94"/>
      <c r="S52" s="92"/>
      <c r="T52" s="92" t="str">
        <f>IFERROR(HLOOKUP($C52,DATOS!$C$1:$FR$155,119,FALSE ), "-")</f>
        <v>-</v>
      </c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2" t="str">
        <f>IFERROR(HLOOKUP($C52,DATOS!$C$1:$FR$155,124,FALSE ), "-")</f>
        <v>-</v>
      </c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</row>
    <row r="53" spans="1:52" ht="9" customHeight="1" outlineLevel="1" x14ac:dyDescent="0.25">
      <c r="A53" s="276"/>
      <c r="B53" s="278" t="s">
        <v>610</v>
      </c>
      <c r="C53" s="305" t="s">
        <v>1461</v>
      </c>
      <c r="D53" s="93"/>
      <c r="E53" s="92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2"/>
      <c r="R53" s="93"/>
      <c r="S53" s="92"/>
      <c r="T53" s="94"/>
      <c r="U53" s="92" t="str">
        <f>IFERROR(HLOOKUP($C53,DATOS!$C$1:$FR$155,119,FALSE ), "-")</f>
        <v>01/05/2016</v>
      </c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2" t="str">
        <f>IFERROR(HLOOKUP($C53,DATOS!$C$1:$FR$155,124,FALSE ), "-")</f>
        <v>21/08/2016</v>
      </c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4"/>
    </row>
    <row r="54" spans="1:52" ht="9" customHeight="1" outlineLevel="1" x14ac:dyDescent="0.25">
      <c r="A54" s="277"/>
      <c r="B54" s="279"/>
      <c r="C54" s="306"/>
      <c r="D54" s="93"/>
      <c r="E54" s="92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2"/>
      <c r="R54" s="94"/>
      <c r="S54" s="92"/>
      <c r="T54" s="94"/>
      <c r="U54" s="92" t="str">
        <f>IFERROR(HLOOKUP($C54,DATOS!$C$1:$FR$155,119,FALSE ), "-")</f>
        <v>-</v>
      </c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2" t="str">
        <f>IFERROR(HLOOKUP($C54,DATOS!$C$1:$FR$155,124,FALSE ), "-")</f>
        <v>-</v>
      </c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</row>
    <row r="55" spans="1:52" ht="9" customHeight="1" outlineLevel="1" x14ac:dyDescent="0.25">
      <c r="A55" s="276"/>
      <c r="B55" s="278" t="s">
        <v>611</v>
      </c>
      <c r="C55" s="305" t="s">
        <v>1483</v>
      </c>
      <c r="D55" s="93"/>
      <c r="E55" s="92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2"/>
      <c r="R55" s="93"/>
      <c r="S55" s="92"/>
      <c r="T55" s="94"/>
      <c r="U55" s="92" t="str">
        <f>IFERROR(HLOOKUP($C55,DATOS!$C$1:$FR$155,119,FALSE ), "-")</f>
        <v>01/05/2016</v>
      </c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2" t="str">
        <f>IFERROR(HLOOKUP($C55,DATOS!$C$1:$FR$155,124,FALSE ), "-")</f>
        <v>28/08/2016</v>
      </c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94"/>
    </row>
    <row r="56" spans="1:52" ht="9" customHeight="1" outlineLevel="1" x14ac:dyDescent="0.25">
      <c r="A56" s="277"/>
      <c r="B56" s="279"/>
      <c r="C56" s="306"/>
      <c r="D56" s="93"/>
      <c r="E56" s="92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2"/>
      <c r="R56" s="94"/>
      <c r="S56" s="92"/>
      <c r="T56" s="94"/>
      <c r="U56" s="92" t="str">
        <f>IFERROR(HLOOKUP($C56,DATOS!$C$1:$FR$155,119,FALSE ), "-")</f>
        <v>-</v>
      </c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2" t="str">
        <f>IFERROR(HLOOKUP($C56,DATOS!$C$1:$FR$155,124,FALSE ), "-")</f>
        <v>-</v>
      </c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4"/>
    </row>
    <row r="57" spans="1:52" ht="9" customHeight="1" outlineLevel="1" x14ac:dyDescent="0.25">
      <c r="A57" s="346"/>
      <c r="B57" s="278" t="s">
        <v>612</v>
      </c>
      <c r="C57" s="305" t="s">
        <v>1484</v>
      </c>
      <c r="D57" s="93"/>
      <c r="E57" s="92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2"/>
      <c r="R57" s="93"/>
      <c r="S57" s="92"/>
      <c r="T57" s="94"/>
      <c r="U57" s="92" t="str">
        <f>IFERROR(HLOOKUP($C57,DATOS!$C$1:$FR$155,119,FALSE ), "-")</f>
        <v>-</v>
      </c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2" t="str">
        <f>IFERROR(HLOOKUP($C57,DATOS!$C$1:$FR$155,124,FALSE ), "-")</f>
        <v>-</v>
      </c>
      <c r="AK57" s="94"/>
      <c r="AL57" s="94"/>
      <c r="AM57" s="94"/>
      <c r="AN57" s="94"/>
      <c r="AO57" s="94"/>
      <c r="AP57" s="94"/>
      <c r="AQ57" s="94"/>
      <c r="AR57" s="94"/>
      <c r="AS57" s="94"/>
      <c r="AT57" s="94"/>
      <c r="AU57" s="94"/>
      <c r="AV57" s="94"/>
      <c r="AW57" s="94"/>
      <c r="AX57" s="94"/>
      <c r="AY57" s="94"/>
      <c r="AZ57" s="94"/>
    </row>
    <row r="58" spans="1:52" ht="9" customHeight="1" outlineLevel="1" x14ac:dyDescent="0.25">
      <c r="A58" s="347"/>
      <c r="B58" s="279"/>
      <c r="C58" s="306"/>
      <c r="D58" s="93"/>
      <c r="E58" s="92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2"/>
      <c r="R58" s="94"/>
      <c r="S58" s="92"/>
      <c r="T58" s="94"/>
      <c r="U58" s="92" t="str">
        <f>IFERROR(HLOOKUP($C58,DATOS!$C$1:$FR$155,119,FALSE ), "-")</f>
        <v>-</v>
      </c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2" t="str">
        <f>IFERROR(HLOOKUP($C58,DATOS!$C$1:$FR$155,124,FALSE ), "-")</f>
        <v>-</v>
      </c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4"/>
      <c r="AW58" s="94"/>
      <c r="AX58" s="94"/>
      <c r="AY58" s="94"/>
      <c r="AZ58" s="94"/>
    </row>
    <row r="59" spans="1:52" ht="9" customHeight="1" outlineLevel="1" x14ac:dyDescent="0.25">
      <c r="A59" s="276"/>
      <c r="B59" s="278" t="s">
        <v>613</v>
      </c>
      <c r="C59" s="305" t="s">
        <v>392</v>
      </c>
      <c r="D59" s="94"/>
      <c r="E59" s="92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2"/>
      <c r="R59" s="94"/>
      <c r="S59" s="92"/>
      <c r="T59" s="94"/>
      <c r="U59" s="92" t="str">
        <f>IFERROR(HLOOKUP($C59,DATOS!$C$1:$FR$155,119,FALSE ), "-")</f>
        <v>01/05/2016</v>
      </c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2" t="str">
        <f>IFERROR(HLOOKUP($C59,DATOS!$C$1:$FR$155,124,FALSE ), "-")</f>
        <v>28/08/2016</v>
      </c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</row>
    <row r="60" spans="1:52" ht="9" customHeight="1" outlineLevel="1" x14ac:dyDescent="0.25">
      <c r="A60" s="277"/>
      <c r="B60" s="279"/>
      <c r="C60" s="306"/>
      <c r="D60" s="94"/>
      <c r="E60" s="92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2"/>
      <c r="R60" s="94"/>
      <c r="S60" s="92"/>
      <c r="T60" s="94"/>
      <c r="U60" s="92" t="str">
        <f>IFERROR(HLOOKUP($C60,DATOS!$C$1:$FR$155,119,FALSE ), "-")</f>
        <v>-</v>
      </c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2" t="str">
        <f>IFERROR(HLOOKUP($C60,DATOS!$C$1:$FR$155,124,FALSE ), "-")</f>
        <v>-</v>
      </c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94"/>
      <c r="AY60" s="94"/>
      <c r="AZ60" s="94"/>
    </row>
    <row r="61" spans="1:52" ht="9" customHeight="1" outlineLevel="1" x14ac:dyDescent="0.25">
      <c r="A61" s="276"/>
      <c r="B61" s="278" t="s">
        <v>614</v>
      </c>
      <c r="C61" s="305" t="s">
        <v>393</v>
      </c>
      <c r="D61" s="94"/>
      <c r="E61" s="92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2"/>
      <c r="R61" s="94"/>
      <c r="S61" s="92"/>
      <c r="T61" s="94"/>
      <c r="U61" s="92" t="str">
        <f>IFERROR(HLOOKUP($C61,DATOS!$C$1:$FR$155,119,FALSE ), "-")</f>
        <v>01/05/2016</v>
      </c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2" t="str">
        <f>IFERROR(HLOOKUP($C61,DATOS!$C$1:$FR$155,124,FALSE ), "-")</f>
        <v>28/08/2016</v>
      </c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</row>
    <row r="62" spans="1:52" ht="9" customHeight="1" outlineLevel="1" x14ac:dyDescent="0.25">
      <c r="A62" s="277"/>
      <c r="B62" s="279"/>
      <c r="C62" s="306"/>
      <c r="D62" s="94"/>
      <c r="E62" s="92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2"/>
      <c r="R62" s="94"/>
      <c r="S62" s="92"/>
      <c r="T62" s="94"/>
      <c r="U62" s="92" t="str">
        <f>IFERROR(HLOOKUP($C62,DATOS!$C$1:$FR$155,119,FALSE ), "-")</f>
        <v>-</v>
      </c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2" t="str">
        <f>IFERROR(HLOOKUP($C62,DATOS!$C$1:$FR$155,124,FALSE ), "-")</f>
        <v>-</v>
      </c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</row>
    <row r="63" spans="1:52" ht="9" customHeight="1" outlineLevel="1" x14ac:dyDescent="0.25">
      <c r="A63" s="276"/>
      <c r="B63" s="278" t="s">
        <v>615</v>
      </c>
      <c r="C63" s="305" t="s">
        <v>394</v>
      </c>
      <c r="D63" s="94"/>
      <c r="E63" s="92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2"/>
      <c r="R63" s="94"/>
      <c r="S63" s="92"/>
      <c r="T63" s="94"/>
      <c r="U63" s="94"/>
      <c r="V63" s="92" t="str">
        <f>IFERROR(HLOOKUP($C63,DATOS!$C$1:$FR$155,119,FALSE ), "-")</f>
        <v>08/05/2016</v>
      </c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2" t="str">
        <f>IFERROR(HLOOKUP($C63,DATOS!$C$1:$FR$155,124,FALSE ), "-")</f>
        <v>28/08/2016</v>
      </c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</row>
    <row r="64" spans="1:52" ht="9" customHeight="1" outlineLevel="1" x14ac:dyDescent="0.25">
      <c r="A64" s="277"/>
      <c r="B64" s="279"/>
      <c r="C64" s="306"/>
      <c r="D64" s="94"/>
      <c r="E64" s="92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2"/>
      <c r="R64" s="94"/>
      <c r="S64" s="92"/>
      <c r="T64" s="94"/>
      <c r="U64" s="94"/>
      <c r="V64" s="92" t="str">
        <f>IFERROR(HLOOKUP($C64,DATOS!$C$1:$FR$155,119,FALSE ), "-")</f>
        <v>-</v>
      </c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2" t="str">
        <f>IFERROR(HLOOKUP($C64,DATOS!$C$1:$FR$155,124,FALSE ), "-")</f>
        <v>-</v>
      </c>
      <c r="AK64" s="94"/>
      <c r="AL64" s="94"/>
      <c r="AM64" s="94"/>
      <c r="AN64" s="94"/>
      <c r="AO64" s="94"/>
      <c r="AP64" s="94"/>
      <c r="AQ64" s="94"/>
      <c r="AR64" s="94"/>
      <c r="AS64" s="94"/>
      <c r="AT64" s="94"/>
      <c r="AU64" s="94"/>
      <c r="AV64" s="94"/>
      <c r="AW64" s="94"/>
      <c r="AX64" s="94"/>
      <c r="AY64" s="94"/>
      <c r="AZ64" s="94"/>
    </row>
    <row r="65" spans="1:52" ht="9" customHeight="1" outlineLevel="1" x14ac:dyDescent="0.25">
      <c r="A65" s="276"/>
      <c r="B65" s="278" t="s">
        <v>616</v>
      </c>
      <c r="C65" s="305" t="s">
        <v>395</v>
      </c>
      <c r="D65" s="94"/>
      <c r="E65" s="92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2"/>
      <c r="R65" s="94"/>
      <c r="S65" s="92"/>
      <c r="T65" s="94"/>
      <c r="U65" s="94"/>
      <c r="V65" s="92" t="str">
        <f>IFERROR(HLOOKUP($C65,DATOS!$C$1:$FR$155,119,FALSE ), "-")</f>
        <v>10/04/2016</v>
      </c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2" t="str">
        <f>IFERROR(HLOOKUP($C65,DATOS!$C$1:$FR$155,124,FALSE ), "-")</f>
        <v>28/08/2016</v>
      </c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4"/>
      <c r="AW65" s="94"/>
      <c r="AX65" s="94"/>
      <c r="AY65" s="94"/>
      <c r="AZ65" s="94"/>
    </row>
    <row r="66" spans="1:52" ht="9" customHeight="1" outlineLevel="1" x14ac:dyDescent="0.25">
      <c r="A66" s="277"/>
      <c r="B66" s="279"/>
      <c r="C66" s="306"/>
      <c r="D66" s="94"/>
      <c r="E66" s="92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2"/>
      <c r="R66" s="94"/>
      <c r="S66" s="92"/>
      <c r="T66" s="94"/>
      <c r="U66" s="94"/>
      <c r="V66" s="92" t="str">
        <f>IFERROR(HLOOKUP($C66,DATOS!$C$1:$FR$155,119,FALSE ), "-")</f>
        <v>-</v>
      </c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2" t="str">
        <f>IFERROR(HLOOKUP($C66,DATOS!$C$1:$FR$155,124,FALSE ), "-")</f>
        <v>-</v>
      </c>
      <c r="AK66" s="94"/>
      <c r="AL66" s="94"/>
      <c r="AM66" s="94"/>
      <c r="AN66" s="94"/>
      <c r="AO66" s="94"/>
      <c r="AP66" s="94"/>
      <c r="AQ66" s="94"/>
      <c r="AR66" s="94"/>
      <c r="AS66" s="94"/>
      <c r="AT66" s="94"/>
      <c r="AU66" s="94"/>
      <c r="AV66" s="94"/>
      <c r="AW66" s="94"/>
      <c r="AX66" s="94"/>
      <c r="AY66" s="94"/>
      <c r="AZ66" s="94"/>
    </row>
    <row r="67" spans="1:52" ht="9" customHeight="1" outlineLevel="1" x14ac:dyDescent="0.25">
      <c r="A67" s="276"/>
      <c r="B67" s="278" t="s">
        <v>617</v>
      </c>
      <c r="C67" s="305" t="s">
        <v>396</v>
      </c>
      <c r="D67" s="94"/>
      <c r="E67" s="92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2"/>
      <c r="R67" s="94"/>
      <c r="S67" s="92"/>
      <c r="T67" s="94"/>
      <c r="U67" s="94"/>
      <c r="V67" s="92" t="str">
        <f>IFERROR(HLOOKUP($C67,DATOS!$C$1:$FR$155,119,FALSE ), "-")</f>
        <v>10/04/2016</v>
      </c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2" t="str">
        <f>IFERROR(HLOOKUP($C67,DATOS!$C$1:$FR$155,124,FALSE ), "-")</f>
        <v>28/08/2016</v>
      </c>
      <c r="AK67" s="94"/>
      <c r="AL67" s="94"/>
      <c r="AM67" s="94"/>
      <c r="AN67" s="94"/>
      <c r="AO67" s="94"/>
      <c r="AP67" s="94"/>
      <c r="AQ67" s="94"/>
      <c r="AR67" s="94"/>
      <c r="AS67" s="94"/>
      <c r="AT67" s="94"/>
      <c r="AU67" s="94"/>
      <c r="AV67" s="94"/>
      <c r="AW67" s="94"/>
      <c r="AX67" s="94"/>
      <c r="AY67" s="94"/>
      <c r="AZ67" s="94"/>
    </row>
    <row r="68" spans="1:52" ht="9" customHeight="1" outlineLevel="1" x14ac:dyDescent="0.25">
      <c r="A68" s="277"/>
      <c r="B68" s="279"/>
      <c r="C68" s="306"/>
      <c r="D68" s="94"/>
      <c r="E68" s="92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2"/>
      <c r="R68" s="94"/>
      <c r="S68" s="92"/>
      <c r="T68" s="94"/>
      <c r="U68" s="94"/>
      <c r="V68" s="92" t="str">
        <f>IFERROR(HLOOKUP($C68,DATOS!$C$1:$FR$155,119,FALSE ), "-")</f>
        <v>-</v>
      </c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2" t="str">
        <f>IFERROR(HLOOKUP($C68,DATOS!$C$1:$FR$155,124,FALSE ), "-")</f>
        <v>-</v>
      </c>
      <c r="AK68" s="94"/>
      <c r="AL68" s="94"/>
      <c r="AM68" s="94"/>
      <c r="AN68" s="94"/>
      <c r="AO68" s="94"/>
      <c r="AP68" s="94"/>
      <c r="AQ68" s="94"/>
      <c r="AR68" s="94"/>
      <c r="AS68" s="94"/>
      <c r="AT68" s="94"/>
      <c r="AU68" s="94"/>
      <c r="AV68" s="94"/>
      <c r="AW68" s="94"/>
      <c r="AX68" s="94"/>
      <c r="AY68" s="94"/>
      <c r="AZ68" s="94"/>
    </row>
    <row r="69" spans="1:52" ht="9" customHeight="1" outlineLevel="1" x14ac:dyDescent="0.25">
      <c r="A69" s="276"/>
      <c r="B69" s="278" t="s">
        <v>618</v>
      </c>
      <c r="C69" s="305" t="s">
        <v>397</v>
      </c>
      <c r="D69" s="94"/>
      <c r="E69" s="92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2"/>
      <c r="R69" s="94"/>
      <c r="S69" s="92"/>
      <c r="T69" s="94"/>
      <c r="U69" s="94"/>
      <c r="V69" s="92" t="str">
        <f>IFERROR(HLOOKUP($C69,DATOS!$C$1:$FR$155,119,FALSE ), "-")</f>
        <v>08/05/2016</v>
      </c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2" t="str">
        <f>IFERROR(HLOOKUP($C69,DATOS!$C$1:$FR$155,124,FALSE ), "-")</f>
        <v>28/08/2016</v>
      </c>
      <c r="AK69" s="92"/>
      <c r="AL69" s="94"/>
      <c r="AM69" s="94"/>
      <c r="AN69" s="94"/>
      <c r="AO69" s="94"/>
      <c r="AP69" s="94"/>
      <c r="AQ69" s="94"/>
      <c r="AR69" s="94"/>
      <c r="AS69" s="94"/>
      <c r="AT69" s="94"/>
      <c r="AU69" s="94"/>
      <c r="AV69" s="94"/>
      <c r="AW69" s="94"/>
      <c r="AX69" s="94"/>
      <c r="AY69" s="94"/>
      <c r="AZ69" s="94"/>
    </row>
    <row r="70" spans="1:52" ht="9" customHeight="1" outlineLevel="1" x14ac:dyDescent="0.25">
      <c r="A70" s="277"/>
      <c r="B70" s="279"/>
      <c r="C70" s="306"/>
      <c r="D70" s="94"/>
      <c r="E70" s="92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2"/>
      <c r="R70" s="94"/>
      <c r="S70" s="92"/>
      <c r="T70" s="94"/>
      <c r="U70" s="94"/>
      <c r="V70" s="92" t="str">
        <f>IFERROR(HLOOKUP($C70,DATOS!$C$1:$FR$155,119,FALSE ), "-")</f>
        <v>-</v>
      </c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2" t="str">
        <f>IFERROR(HLOOKUP($C70,DATOS!$C$1:$FR$155,124,FALSE ), "-")</f>
        <v>-</v>
      </c>
      <c r="AK70" s="92"/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4"/>
      <c r="AW70" s="94"/>
      <c r="AX70" s="94"/>
      <c r="AY70" s="94"/>
      <c r="AZ70" s="94"/>
    </row>
    <row r="71" spans="1:52" ht="9" customHeight="1" outlineLevel="1" x14ac:dyDescent="0.25">
      <c r="A71" s="276"/>
      <c r="B71" s="278" t="s">
        <v>619</v>
      </c>
      <c r="C71" s="305" t="s">
        <v>398</v>
      </c>
      <c r="D71" s="94"/>
      <c r="E71" s="92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2"/>
      <c r="R71" s="94"/>
      <c r="S71" s="92"/>
      <c r="T71" s="94"/>
      <c r="U71" s="94"/>
      <c r="V71" s="92" t="str">
        <f>IFERROR(HLOOKUP($C71,DATOS!$C$1:$FR$155,119,FALSE ), "-")</f>
        <v>08/05/2016</v>
      </c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2">
        <f>IFERROR(HLOOKUP($C71,DATOS!$C$1:$FR$155,124,FALSE ), "-")</f>
        <v>0</v>
      </c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</row>
    <row r="72" spans="1:52" ht="9" customHeight="1" outlineLevel="1" x14ac:dyDescent="0.25">
      <c r="A72" s="277"/>
      <c r="B72" s="279"/>
      <c r="C72" s="306"/>
      <c r="D72" s="94"/>
      <c r="E72" s="92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2"/>
      <c r="R72" s="94"/>
      <c r="S72" s="92"/>
      <c r="T72" s="94"/>
      <c r="U72" s="94"/>
      <c r="V72" s="92" t="str">
        <f>IFERROR(HLOOKUP($C72,DATOS!$C$1:$FR$155,119,FALSE ), "-")</f>
        <v>-</v>
      </c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2" t="str">
        <f>IFERROR(HLOOKUP($C72,DATOS!$C$1:$FR$155,124,FALSE ), "-")</f>
        <v>-</v>
      </c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</row>
    <row r="73" spans="1:52" ht="9" customHeight="1" outlineLevel="1" x14ac:dyDescent="0.25">
      <c r="A73" s="338"/>
      <c r="B73" s="340" t="s">
        <v>620</v>
      </c>
      <c r="C73" s="342" t="s">
        <v>399</v>
      </c>
      <c r="D73" s="94"/>
      <c r="E73" s="92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2"/>
      <c r="R73" s="94"/>
      <c r="S73" s="92"/>
      <c r="T73" s="94"/>
      <c r="U73" s="94"/>
      <c r="V73" s="94"/>
      <c r="W73" s="92" t="str">
        <f>IFERROR(HLOOKUP($C73,DATOS!$C$1:$FR$155,119,FALSE ), "-")</f>
        <v>08/05/2016</v>
      </c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2">
        <f>IFERROR(HLOOKUP($C73,DATOS!$C$1:$FR$155,124,FALSE ), "-")</f>
        <v>0</v>
      </c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</row>
    <row r="74" spans="1:52" ht="9" customHeight="1" outlineLevel="1" x14ac:dyDescent="0.25">
      <c r="A74" s="339"/>
      <c r="B74" s="341"/>
      <c r="C74" s="343"/>
      <c r="D74" s="94"/>
      <c r="E74" s="92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2"/>
      <c r="R74" s="94"/>
      <c r="S74" s="92"/>
      <c r="T74" s="94"/>
      <c r="U74" s="94"/>
      <c r="V74" s="94"/>
      <c r="W74" s="92" t="str">
        <f>IFERROR(HLOOKUP($C74,DATOS!$C$1:$FR$155,119,FALSE ), "-")</f>
        <v>-</v>
      </c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2" t="str">
        <f>IFERROR(HLOOKUP($C74,DATOS!$C$1:$FR$155,124,FALSE ), "-")</f>
        <v>-</v>
      </c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</row>
    <row r="75" spans="1:52" ht="9" customHeight="1" outlineLevel="1" x14ac:dyDescent="0.25">
      <c r="A75" s="276"/>
      <c r="B75" s="278" t="s">
        <v>621</v>
      </c>
      <c r="C75" s="344" t="s">
        <v>1485</v>
      </c>
      <c r="D75" s="94"/>
      <c r="E75" s="92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2"/>
      <c r="R75" s="94"/>
      <c r="S75" s="92"/>
      <c r="T75" s="94"/>
      <c r="U75" s="94"/>
      <c r="V75" s="94"/>
      <c r="W75" s="92" t="str">
        <f>IFERROR(HLOOKUP($C75,DATOS!$C$1:$FR$155,119,FALSE ), "-")</f>
        <v>-</v>
      </c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2" t="str">
        <f>IFERROR(HLOOKUP($C75,DATOS!$C$1:$FR$155,124,FALSE ), "-")</f>
        <v>-</v>
      </c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</row>
    <row r="76" spans="1:52" ht="9" customHeight="1" outlineLevel="1" x14ac:dyDescent="0.25">
      <c r="A76" s="277"/>
      <c r="B76" s="279"/>
      <c r="C76" s="345"/>
      <c r="D76" s="94"/>
      <c r="E76" s="92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2"/>
      <c r="R76" s="94"/>
      <c r="S76" s="92"/>
      <c r="T76" s="94"/>
      <c r="U76" s="94"/>
      <c r="V76" s="94"/>
      <c r="W76" s="92" t="str">
        <f>IFERROR(HLOOKUP($C76,DATOS!$C$1:$FR$155,119,FALSE ), "-")</f>
        <v>-</v>
      </c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2" t="str">
        <f>IFERROR(HLOOKUP($C76,DATOS!$C$1:$FR$155,124,FALSE ), "-")</f>
        <v>-</v>
      </c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4"/>
      <c r="AW76" s="94"/>
      <c r="AX76" s="94"/>
      <c r="AY76" s="94"/>
      <c r="AZ76" s="94"/>
    </row>
    <row r="77" spans="1:52" ht="9" customHeight="1" outlineLevel="1" x14ac:dyDescent="0.25">
      <c r="A77" s="276"/>
      <c r="B77" s="278" t="s">
        <v>622</v>
      </c>
      <c r="C77" s="305" t="s">
        <v>401</v>
      </c>
      <c r="D77" s="94"/>
      <c r="E77" s="92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2"/>
      <c r="R77" s="94"/>
      <c r="S77" s="92"/>
      <c r="T77" s="94"/>
      <c r="U77" s="94"/>
      <c r="V77" s="94"/>
      <c r="W77" s="92" t="str">
        <f>IFERROR(HLOOKUP($C77,DATOS!$C$1:$FR$155,119,FALSE ), "-")</f>
        <v>08/05/2016</v>
      </c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2">
        <f>IFERROR(HLOOKUP($C77,DATOS!$C$1:$FR$155,124,FALSE ), "-")</f>
        <v>0</v>
      </c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</row>
    <row r="78" spans="1:52" ht="9" customHeight="1" outlineLevel="1" x14ac:dyDescent="0.25">
      <c r="A78" s="277"/>
      <c r="B78" s="279"/>
      <c r="C78" s="306"/>
      <c r="D78" s="94"/>
      <c r="E78" s="92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2"/>
      <c r="R78" s="94"/>
      <c r="S78" s="92"/>
      <c r="T78" s="94"/>
      <c r="U78" s="94"/>
      <c r="V78" s="94"/>
      <c r="W78" s="92" t="str">
        <f>IFERROR(HLOOKUP($C78,DATOS!$C$1:$FR$155,119,FALSE ), "-")</f>
        <v>-</v>
      </c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2" t="str">
        <f>IFERROR(HLOOKUP($C78,DATOS!$C$1:$FR$155,124,FALSE ), "-")</f>
        <v>-</v>
      </c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94"/>
      <c r="AW78" s="94"/>
      <c r="AX78" s="94"/>
      <c r="AY78" s="94"/>
      <c r="AZ78" s="94"/>
    </row>
    <row r="79" spans="1:52" ht="9" customHeight="1" outlineLevel="1" x14ac:dyDescent="0.25">
      <c r="A79" s="276"/>
      <c r="B79" s="278" t="s">
        <v>623</v>
      </c>
      <c r="C79" s="305" t="s">
        <v>402</v>
      </c>
      <c r="D79" s="94"/>
      <c r="E79" s="92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2"/>
      <c r="R79" s="94"/>
      <c r="S79" s="92"/>
      <c r="T79" s="94"/>
      <c r="U79" s="94"/>
      <c r="V79" s="94"/>
      <c r="W79" s="92" t="str">
        <f>IFERROR(HLOOKUP($C79,DATOS!$C$1:$FR$155,119,FALSE ), "-")</f>
        <v>15/05/2016</v>
      </c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2">
        <f>IFERROR(HLOOKUP($C79,DATOS!$C$1:$FR$155,124,FALSE ), "-")</f>
        <v>0</v>
      </c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</row>
    <row r="80" spans="1:52" ht="9" customHeight="1" outlineLevel="1" x14ac:dyDescent="0.25">
      <c r="A80" s="277"/>
      <c r="B80" s="279"/>
      <c r="C80" s="306"/>
      <c r="D80" s="94"/>
      <c r="E80" s="92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2"/>
      <c r="R80" s="94"/>
      <c r="S80" s="92"/>
      <c r="T80" s="94"/>
      <c r="U80" s="94"/>
      <c r="V80" s="94"/>
      <c r="W80" s="92" t="str">
        <f>IFERROR(HLOOKUP($C80,DATOS!$C$1:$FR$155,119,FALSE ), "-")</f>
        <v>-</v>
      </c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2" t="str">
        <f>IFERROR(HLOOKUP($C80,DATOS!$C$1:$FR$155,124,FALSE ), "-")</f>
        <v>-</v>
      </c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</row>
    <row r="81" spans="1:52" ht="9" customHeight="1" outlineLevel="1" x14ac:dyDescent="0.25">
      <c r="A81" s="276"/>
      <c r="B81" s="278" t="s">
        <v>624</v>
      </c>
      <c r="C81" s="305" t="s">
        <v>1393</v>
      </c>
      <c r="D81" s="94"/>
      <c r="E81" s="92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2"/>
      <c r="R81" s="94"/>
      <c r="S81" s="92"/>
      <c r="T81" s="94"/>
      <c r="U81" s="94"/>
      <c r="V81" s="94"/>
      <c r="W81" s="92" t="str">
        <f>IFERROR(HLOOKUP($C81,DATOS!$C$1:$FR$155,119,FALSE ), "-")</f>
        <v>15/05/2016</v>
      </c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2">
        <f>IFERROR(HLOOKUP($C81,DATOS!$C$1:$FR$155,124,FALSE ), "-")</f>
        <v>0</v>
      </c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</row>
    <row r="82" spans="1:52" ht="9" customHeight="1" outlineLevel="1" x14ac:dyDescent="0.25">
      <c r="A82" s="277"/>
      <c r="B82" s="279"/>
      <c r="C82" s="306"/>
      <c r="D82" s="94"/>
      <c r="E82" s="92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2"/>
      <c r="R82" s="94"/>
      <c r="S82" s="92"/>
      <c r="T82" s="94"/>
      <c r="U82" s="94"/>
      <c r="V82" s="94"/>
      <c r="W82" s="92" t="str">
        <f>IFERROR(HLOOKUP($C82,DATOS!$C$1:$FR$155,119,FALSE ), "-")</f>
        <v>-</v>
      </c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2" t="str">
        <f>IFERROR(HLOOKUP($C82,DATOS!$C$1:$FR$155,124,FALSE ), "-")</f>
        <v>-</v>
      </c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</row>
    <row r="83" spans="1:52" ht="9" customHeight="1" outlineLevel="1" x14ac:dyDescent="0.25">
      <c r="A83" s="276"/>
      <c r="B83" s="278" t="s">
        <v>625</v>
      </c>
      <c r="C83" s="305" t="s">
        <v>1394</v>
      </c>
      <c r="D83" s="94"/>
      <c r="E83" s="92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2"/>
      <c r="R83" s="94"/>
      <c r="S83" s="92"/>
      <c r="T83" s="94"/>
      <c r="U83" s="94"/>
      <c r="V83" s="94"/>
      <c r="W83" s="92" t="str">
        <f>IFERROR(HLOOKUP($C83,DATOS!$C$1:$FR$155,119,FALSE ), "-")</f>
        <v>-</v>
      </c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2" t="str">
        <f>IFERROR(HLOOKUP($C83,DATOS!$C$1:$FR$155,124,FALSE ), "-")</f>
        <v>-</v>
      </c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</row>
    <row r="84" spans="1:52" ht="9" customHeight="1" outlineLevel="1" x14ac:dyDescent="0.25">
      <c r="A84" s="277"/>
      <c r="B84" s="279"/>
      <c r="C84" s="306"/>
      <c r="D84" s="94"/>
      <c r="E84" s="92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2"/>
      <c r="R84" s="94"/>
      <c r="S84" s="92"/>
      <c r="T84" s="94"/>
      <c r="U84" s="94"/>
      <c r="V84" s="94"/>
      <c r="W84" s="92" t="str">
        <f>IFERROR(HLOOKUP($C84,DATOS!$C$1:$FR$155,119,FALSE ), "-")</f>
        <v>-</v>
      </c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2" t="str">
        <f>IFERROR(HLOOKUP($C84,DATOS!$C$1:$FR$155,124,FALSE ), "-")</f>
        <v>-</v>
      </c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</row>
    <row r="85" spans="1:52" ht="9" customHeight="1" outlineLevel="1" x14ac:dyDescent="0.25">
      <c r="A85" s="335"/>
      <c r="B85" s="329" t="s">
        <v>626</v>
      </c>
      <c r="C85" s="331" t="s">
        <v>403</v>
      </c>
      <c r="D85" s="94"/>
      <c r="E85" s="92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2"/>
      <c r="R85" s="94"/>
      <c r="S85" s="92"/>
      <c r="T85" s="94"/>
      <c r="U85" s="94"/>
      <c r="V85" s="94"/>
      <c r="W85" s="92">
        <f>IFERROR(HLOOKUP($C85,DATOS!$C$1:$FR$155,119,FALSE ), "-")</f>
        <v>0</v>
      </c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2">
        <f>IFERROR(HLOOKUP($C85,DATOS!$C$1:$FR$155,124,FALSE ), "-")</f>
        <v>0</v>
      </c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</row>
    <row r="86" spans="1:52" ht="9" customHeight="1" outlineLevel="1" x14ac:dyDescent="0.25">
      <c r="A86" s="336"/>
      <c r="B86" s="330"/>
      <c r="C86" s="332"/>
      <c r="D86" s="94"/>
      <c r="E86" s="92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2"/>
      <c r="R86" s="94"/>
      <c r="S86" s="92"/>
      <c r="T86" s="94"/>
      <c r="U86" s="94"/>
      <c r="V86" s="94"/>
      <c r="W86" s="92" t="str">
        <f>IFERROR(HLOOKUP($C86,DATOS!$C$1:$FR$155,119,FALSE ), "-")</f>
        <v>-</v>
      </c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2" t="str">
        <f>IFERROR(HLOOKUP($C86,DATOS!$C$1:$FR$155,124,FALSE ), "-")</f>
        <v>-</v>
      </c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</row>
    <row r="87" spans="1:52" ht="9" customHeight="1" outlineLevel="1" x14ac:dyDescent="0.25">
      <c r="A87" s="335"/>
      <c r="B87" s="329" t="s">
        <v>627</v>
      </c>
      <c r="C87" s="331" t="s">
        <v>404</v>
      </c>
      <c r="D87" s="94"/>
      <c r="E87" s="92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2"/>
      <c r="R87" s="94"/>
      <c r="S87" s="92"/>
      <c r="T87" s="94"/>
      <c r="U87" s="94"/>
      <c r="V87" s="94"/>
      <c r="W87" s="94"/>
      <c r="X87" s="92">
        <f>IFERROR(HLOOKUP($C87,DATOS!$C$1:$FR$155,119,FALSE ), "-")</f>
        <v>0</v>
      </c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2">
        <f>IFERROR(HLOOKUP($C87,DATOS!$C$1:$FR$155,124,FALSE ), "-")</f>
        <v>0</v>
      </c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</row>
    <row r="88" spans="1:52" ht="9" customHeight="1" outlineLevel="1" x14ac:dyDescent="0.25">
      <c r="A88" s="336"/>
      <c r="B88" s="330"/>
      <c r="C88" s="332"/>
      <c r="D88" s="94"/>
      <c r="E88" s="92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2"/>
      <c r="R88" s="94"/>
      <c r="S88" s="92"/>
      <c r="T88" s="94"/>
      <c r="U88" s="94"/>
      <c r="V88" s="94"/>
      <c r="W88" s="94"/>
      <c r="X88" s="92" t="str">
        <f>IFERROR(HLOOKUP($C88,DATOS!$C$1:$FR$155,119,FALSE ), "-")</f>
        <v>-</v>
      </c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2" t="str">
        <f>IFERROR(HLOOKUP($C88,DATOS!$C$1:$FR$155,124,FALSE ), "-")</f>
        <v>-</v>
      </c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</row>
    <row r="89" spans="1:52" ht="9" customHeight="1" outlineLevel="1" x14ac:dyDescent="0.25">
      <c r="A89" s="158"/>
      <c r="B89" s="329" t="s">
        <v>628</v>
      </c>
      <c r="C89" s="331" t="s">
        <v>405</v>
      </c>
      <c r="D89" s="94"/>
      <c r="E89" s="92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2"/>
      <c r="R89" s="94"/>
      <c r="S89" s="92"/>
      <c r="T89" s="94"/>
      <c r="U89" s="94"/>
      <c r="V89" s="94"/>
      <c r="W89" s="94"/>
      <c r="X89" s="92">
        <f>IFERROR(HLOOKUP($C89,DATOS!$C$1:$FR$155,119,FALSE ), "-")</f>
        <v>0</v>
      </c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2">
        <f>IFERROR(HLOOKUP($C89,DATOS!$C$1:$FR$155,124,FALSE ), "-")</f>
        <v>0</v>
      </c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</row>
    <row r="90" spans="1:52" ht="9" customHeight="1" outlineLevel="1" x14ac:dyDescent="0.25">
      <c r="A90" s="158"/>
      <c r="B90" s="330"/>
      <c r="C90" s="332"/>
      <c r="D90" s="94"/>
      <c r="E90" s="92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2"/>
      <c r="R90" s="94"/>
      <c r="S90" s="92"/>
      <c r="T90" s="94"/>
      <c r="U90" s="94"/>
      <c r="V90" s="94"/>
      <c r="W90" s="94"/>
      <c r="X90" s="92" t="str">
        <f>IFERROR(HLOOKUP($C90,DATOS!$C$1:$FR$155,119,FALSE ), "-")</f>
        <v>-</v>
      </c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2" t="str">
        <f>IFERROR(HLOOKUP($C90,DATOS!$C$1:$FR$155,124,FALSE ), "-")</f>
        <v>-</v>
      </c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Y90" s="94"/>
      <c r="AZ90" s="94"/>
    </row>
    <row r="91" spans="1:52" ht="9" customHeight="1" outlineLevel="1" x14ac:dyDescent="0.25">
      <c r="A91" s="158"/>
      <c r="B91" s="329" t="s">
        <v>629</v>
      </c>
      <c r="C91" s="331" t="s">
        <v>406</v>
      </c>
      <c r="D91" s="94"/>
      <c r="E91" s="92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2"/>
      <c r="R91" s="94"/>
      <c r="S91" s="92"/>
      <c r="T91" s="94"/>
      <c r="U91" s="94"/>
      <c r="V91" s="94"/>
      <c r="W91" s="94"/>
      <c r="X91" s="92">
        <f>IFERROR(HLOOKUP($C91,DATOS!$C$1:$FR$155,119,FALSE ), "-")</f>
        <v>0</v>
      </c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2">
        <f>IFERROR(HLOOKUP($C91,DATOS!$C$1:$FR$155,124,FALSE ), "-")</f>
        <v>0</v>
      </c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</row>
    <row r="92" spans="1:52" ht="9" customHeight="1" outlineLevel="1" x14ac:dyDescent="0.25">
      <c r="A92" s="158"/>
      <c r="B92" s="330"/>
      <c r="C92" s="332"/>
      <c r="D92" s="94"/>
      <c r="E92" s="92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2"/>
      <c r="R92" s="94"/>
      <c r="S92" s="92"/>
      <c r="T92" s="94"/>
      <c r="U92" s="94"/>
      <c r="V92" s="94"/>
      <c r="W92" s="94"/>
      <c r="X92" s="92" t="str">
        <f>IFERROR(HLOOKUP($C92,DATOS!$C$1:$FR$155,119,FALSE ), "-")</f>
        <v>-</v>
      </c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2" t="str">
        <f>IFERROR(HLOOKUP($C92,DATOS!$C$1:$FR$155,124,FALSE ), "-")</f>
        <v>-</v>
      </c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</row>
    <row r="93" spans="1:52" ht="9" customHeight="1" outlineLevel="1" x14ac:dyDescent="0.25">
      <c r="A93" s="158"/>
      <c r="B93" s="329" t="s">
        <v>630</v>
      </c>
      <c r="C93" s="331" t="s">
        <v>407</v>
      </c>
      <c r="D93" s="94"/>
      <c r="E93" s="92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2"/>
      <c r="R93" s="94"/>
      <c r="S93" s="92"/>
      <c r="T93" s="94"/>
      <c r="U93" s="94"/>
      <c r="V93" s="94"/>
      <c r="W93" s="94"/>
      <c r="X93" s="92">
        <f>IFERROR(HLOOKUP($C93,DATOS!$C$1:$FR$155,119,FALSE ), "-")</f>
        <v>0</v>
      </c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2">
        <f>IFERROR(HLOOKUP($C93,DATOS!$C$1:$FR$155,124,FALSE ), "-")</f>
        <v>0</v>
      </c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</row>
    <row r="94" spans="1:52" ht="9" customHeight="1" outlineLevel="1" x14ac:dyDescent="0.25">
      <c r="A94" s="158"/>
      <c r="B94" s="330"/>
      <c r="C94" s="332"/>
      <c r="D94" s="94"/>
      <c r="E94" s="92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2"/>
      <c r="R94" s="94"/>
      <c r="S94" s="92"/>
      <c r="T94" s="94"/>
      <c r="U94" s="94"/>
      <c r="V94" s="94"/>
      <c r="W94" s="94"/>
      <c r="X94" s="92" t="str">
        <f>IFERROR(HLOOKUP($C94,DATOS!$C$1:$FR$155,119,FALSE ), "-")</f>
        <v>-</v>
      </c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2" t="str">
        <f>IFERROR(HLOOKUP($C94,DATOS!$C$1:$FR$155,124,FALSE ), "-")</f>
        <v>-</v>
      </c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</row>
    <row r="95" spans="1:52" ht="9" customHeight="1" outlineLevel="1" x14ac:dyDescent="0.25">
      <c r="A95" s="335"/>
      <c r="B95" s="329" t="s">
        <v>631</v>
      </c>
      <c r="C95" s="331" t="s">
        <v>414</v>
      </c>
      <c r="D95" s="94"/>
      <c r="E95" s="92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2"/>
      <c r="R95" s="94"/>
      <c r="S95" s="92"/>
      <c r="T95" s="94"/>
      <c r="U95" s="94"/>
      <c r="V95" s="94"/>
      <c r="W95" s="94"/>
      <c r="X95" s="92">
        <f>IFERROR(HLOOKUP($C95,DATOS!$C$1:$FR$155,119,FALSE ), "-")</f>
        <v>0</v>
      </c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2">
        <f>IFERROR(HLOOKUP($C95,DATOS!$C$1:$FR$155,124,FALSE ), "-")</f>
        <v>0</v>
      </c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</row>
    <row r="96" spans="1:52" ht="9" customHeight="1" outlineLevel="1" x14ac:dyDescent="0.25">
      <c r="A96" s="336"/>
      <c r="B96" s="330"/>
      <c r="C96" s="332"/>
      <c r="D96" s="94"/>
      <c r="E96" s="92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2"/>
      <c r="R96" s="94"/>
      <c r="S96" s="92"/>
      <c r="T96" s="94"/>
      <c r="U96" s="94"/>
      <c r="V96" s="94"/>
      <c r="W96" s="94"/>
      <c r="X96" s="92" t="str">
        <f>IFERROR(HLOOKUP($C96,DATOS!$C$1:$FR$155,119,FALSE ), "-")</f>
        <v>-</v>
      </c>
      <c r="Y96" s="92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2" t="str">
        <f>IFERROR(HLOOKUP($C96,DATOS!$C$1:$FR$155,124,FALSE ), "-")</f>
        <v>-</v>
      </c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</row>
    <row r="97" spans="1:52" ht="9" customHeight="1" outlineLevel="1" x14ac:dyDescent="0.25">
      <c r="A97" s="158"/>
      <c r="B97" s="329" t="s">
        <v>632</v>
      </c>
      <c r="C97" s="331" t="s">
        <v>415</v>
      </c>
      <c r="D97" s="94"/>
      <c r="E97" s="92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2"/>
      <c r="R97" s="94"/>
      <c r="S97" s="92"/>
      <c r="T97" s="94"/>
      <c r="U97" s="94"/>
      <c r="V97" s="94"/>
      <c r="W97" s="94"/>
      <c r="X97" s="92">
        <f>IFERROR(HLOOKUP($C97,DATOS!$C$1:$FR$155,119,FALSE ), "-")</f>
        <v>0</v>
      </c>
      <c r="Y97" s="92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2">
        <f>IFERROR(HLOOKUP($C97,DATOS!$C$1:$FR$155,124,FALSE ), "-")</f>
        <v>0</v>
      </c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</row>
    <row r="98" spans="1:52" ht="9" customHeight="1" outlineLevel="1" x14ac:dyDescent="0.25">
      <c r="A98" s="158"/>
      <c r="B98" s="330"/>
      <c r="C98" s="332"/>
      <c r="D98" s="94"/>
      <c r="E98" s="92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2"/>
      <c r="R98" s="94"/>
      <c r="S98" s="92"/>
      <c r="T98" s="94"/>
      <c r="U98" s="94"/>
      <c r="V98" s="94"/>
      <c r="W98" s="94"/>
      <c r="X98" s="92" t="str">
        <f>IFERROR(HLOOKUP($C98,DATOS!$C$1:$FR$155,119,FALSE ), "-")</f>
        <v>-</v>
      </c>
      <c r="Y98" s="92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2" t="str">
        <f>IFERROR(HLOOKUP($C98,DATOS!$C$1:$FR$155,124,FALSE ), "-")</f>
        <v>-</v>
      </c>
      <c r="AM98" s="94"/>
      <c r="AN98" s="94"/>
      <c r="AO98" s="94"/>
      <c r="AP98" s="94"/>
      <c r="AQ98" s="94"/>
      <c r="AR98" s="94"/>
      <c r="AS98" s="94"/>
      <c r="AT98" s="94"/>
      <c r="AU98" s="94"/>
      <c r="AV98" s="94"/>
      <c r="AW98" s="94"/>
      <c r="AX98" s="94"/>
      <c r="AY98" s="94"/>
      <c r="AZ98" s="94"/>
    </row>
    <row r="99" spans="1:52" ht="9" customHeight="1" outlineLevel="1" x14ac:dyDescent="0.25">
      <c r="A99" s="158"/>
      <c r="B99" s="329" t="s">
        <v>633</v>
      </c>
      <c r="C99" s="331" t="s">
        <v>416</v>
      </c>
      <c r="D99" s="94"/>
      <c r="E99" s="92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2"/>
      <c r="R99" s="94"/>
      <c r="S99" s="92"/>
      <c r="T99" s="94"/>
      <c r="U99" s="94"/>
      <c r="V99" s="94"/>
      <c r="W99" s="94"/>
      <c r="X99" s="92">
        <f>IFERROR(HLOOKUP($C99,DATOS!$C$1:$FR$155,119,FALSE ), "-")</f>
        <v>0</v>
      </c>
      <c r="Y99" s="92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2">
        <f>IFERROR(HLOOKUP($C99,DATOS!$C$1:$FR$155,124,FALSE ), "-")</f>
        <v>0</v>
      </c>
      <c r="AM99" s="94"/>
      <c r="AN99" s="94"/>
      <c r="AO99" s="94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</row>
    <row r="100" spans="1:52" ht="9" customHeight="1" outlineLevel="1" x14ac:dyDescent="0.25">
      <c r="A100" s="158"/>
      <c r="B100" s="330"/>
      <c r="C100" s="337"/>
      <c r="D100" s="94"/>
      <c r="E100" s="92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2"/>
      <c r="R100" s="94"/>
      <c r="S100" s="92"/>
      <c r="T100" s="94"/>
      <c r="U100" s="94"/>
      <c r="V100" s="94"/>
      <c r="W100" s="94"/>
      <c r="X100" s="92" t="str">
        <f>IFERROR(HLOOKUP($C100,DATOS!$C$1:$FR$155,119,FALSE ), "-")</f>
        <v>-</v>
      </c>
      <c r="Y100" s="92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2" t="str">
        <f>IFERROR(HLOOKUP($C100,DATOS!$C$1:$FR$155,124,FALSE ), "-")</f>
        <v>-</v>
      </c>
      <c r="AM100" s="94"/>
      <c r="AN100" s="94"/>
      <c r="AO100" s="94"/>
      <c r="AP100" s="94"/>
      <c r="AQ100" s="94"/>
      <c r="AR100" s="94"/>
      <c r="AS100" s="94"/>
      <c r="AT100" s="94"/>
      <c r="AU100" s="94"/>
      <c r="AV100" s="94"/>
      <c r="AW100" s="94"/>
      <c r="AX100" s="94"/>
      <c r="AY100" s="94"/>
      <c r="AZ100" s="94"/>
    </row>
    <row r="101" spans="1:52" ht="9" customHeight="1" outlineLevel="1" x14ac:dyDescent="0.25">
      <c r="A101" s="327"/>
      <c r="B101" s="329" t="s">
        <v>1395</v>
      </c>
      <c r="C101" s="331" t="s">
        <v>420</v>
      </c>
      <c r="D101" s="96"/>
      <c r="E101" s="92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2"/>
      <c r="R101" s="94"/>
      <c r="S101" s="92"/>
      <c r="T101" s="94"/>
      <c r="U101" s="94"/>
      <c r="V101" s="94"/>
      <c r="W101" s="94"/>
      <c r="X101" s="92">
        <f>IFERROR(HLOOKUP($C101,DATOS!$C$1:$FR$155,119,FALSE ), "-")</f>
        <v>0</v>
      </c>
      <c r="Y101" s="92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2">
        <f>IFERROR(HLOOKUP($C101,DATOS!$C$1:$FR$155,124,FALSE ), "-")</f>
        <v>0</v>
      </c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</row>
    <row r="102" spans="1:52" ht="9" customHeight="1" outlineLevel="1" x14ac:dyDescent="0.25">
      <c r="A102" s="328"/>
      <c r="B102" s="330"/>
      <c r="C102" s="332"/>
      <c r="D102" s="96"/>
      <c r="E102" s="92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2"/>
      <c r="R102" s="94"/>
      <c r="S102" s="92"/>
      <c r="T102" s="94"/>
      <c r="U102" s="94"/>
      <c r="V102" s="94"/>
      <c r="W102" s="94"/>
      <c r="X102" s="92" t="str">
        <f>IFERROR(HLOOKUP($C102,DATOS!$C$1:$FR$155,119,FALSE ), "-")</f>
        <v>-</v>
      </c>
      <c r="Y102" s="92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2" t="str">
        <f>IFERROR(HLOOKUP($C102,DATOS!$C$1:$FR$155,124,FALSE ), "-")</f>
        <v>-</v>
      </c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</row>
    <row r="103" spans="1:52" ht="9" customHeight="1" outlineLevel="1" x14ac:dyDescent="0.25">
      <c r="A103" s="327"/>
      <c r="B103" s="329" t="s">
        <v>1396</v>
      </c>
      <c r="C103" s="333" t="s">
        <v>421</v>
      </c>
      <c r="D103" s="96"/>
      <c r="E103" s="92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2"/>
      <c r="R103" s="94"/>
      <c r="S103" s="92"/>
      <c r="T103" s="94"/>
      <c r="U103" s="94"/>
      <c r="V103" s="94"/>
      <c r="W103" s="94"/>
      <c r="X103" s="92">
        <f>IFERROR(HLOOKUP($C103,DATOS!$C$1:$FR$155,119,FALSE ), "-")</f>
        <v>0</v>
      </c>
      <c r="Y103" s="92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2">
        <f>IFERROR(HLOOKUP($C103,DATOS!$C$1:$FR$155,124,FALSE ), "-")</f>
        <v>0</v>
      </c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</row>
    <row r="104" spans="1:52" ht="9" customHeight="1" outlineLevel="1" x14ac:dyDescent="0.25">
      <c r="A104" s="328"/>
      <c r="B104" s="330"/>
      <c r="C104" s="334"/>
      <c r="D104" s="97"/>
      <c r="E104" s="112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2"/>
      <c r="R104" s="98"/>
      <c r="S104" s="92"/>
      <c r="T104" s="98"/>
      <c r="U104" s="98"/>
      <c r="V104" s="98"/>
      <c r="W104" s="98"/>
      <c r="X104" s="92" t="str">
        <f>IFERROR(HLOOKUP($C104,DATOS!$C$1:$FR$155,119,FALSE ), "-")</f>
        <v>-</v>
      </c>
      <c r="Y104" s="92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2" t="str">
        <f>IFERROR(HLOOKUP($C104,DATOS!$C$1:$FR$155,124,FALSE ), "-")</f>
        <v>-</v>
      </c>
      <c r="AM104" s="98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</row>
    <row r="105" spans="1:52" ht="9" customHeight="1" x14ac:dyDescent="0.25">
      <c r="A105" s="303">
        <v>2</v>
      </c>
      <c r="B105" s="310" t="s">
        <v>634</v>
      </c>
      <c r="C105" s="311"/>
      <c r="D105" s="99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20"/>
      <c r="R105" s="101"/>
      <c r="S105" s="120"/>
      <c r="T105" s="101"/>
      <c r="U105" s="101"/>
      <c r="V105" s="101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1"/>
      <c r="AH105" s="101"/>
      <c r="AI105" s="101"/>
      <c r="AJ105" s="101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2"/>
    </row>
    <row r="106" spans="1:52" ht="9" customHeight="1" x14ac:dyDescent="0.25">
      <c r="A106" s="304"/>
      <c r="B106" s="301"/>
      <c r="C106" s="302"/>
      <c r="D106" s="103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20"/>
      <c r="R106" s="105"/>
      <c r="S106" s="120"/>
      <c r="T106" s="105"/>
      <c r="U106" s="105"/>
      <c r="V106" s="105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5"/>
      <c r="AH106" s="105"/>
      <c r="AI106" s="105"/>
      <c r="AJ106" s="105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Y106" s="104"/>
      <c r="AZ106" s="106"/>
    </row>
    <row r="107" spans="1:52" ht="9" customHeight="1" outlineLevel="1" x14ac:dyDescent="0.25">
      <c r="A107" s="276"/>
      <c r="B107" s="278" t="s">
        <v>635</v>
      </c>
      <c r="C107" s="305" t="s">
        <v>423</v>
      </c>
      <c r="D107" s="134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 t="str">
        <f>IFERROR(HLOOKUP($C107,DATOS!$C$1:$FR$155,119,FALSE ), "-")</f>
        <v>10/04/2016</v>
      </c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 t="str">
        <f>IFERROR(HLOOKUP($C107,DATOS!$C$1:$FR$155,124,FALSE ), "-")</f>
        <v>07/08/2016</v>
      </c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</row>
    <row r="108" spans="1:52" ht="9" customHeight="1" outlineLevel="1" x14ac:dyDescent="0.25">
      <c r="A108" s="277"/>
      <c r="B108" s="279"/>
      <c r="C108" s="308"/>
      <c r="D108" s="93"/>
      <c r="E108" s="92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2" t="str">
        <f>IFERROR(HLOOKUP($C108,DATOS!$C$1:$FR$155,119,FALSE ), "-")</f>
        <v>-</v>
      </c>
      <c r="R108" s="92"/>
      <c r="S108" s="92"/>
      <c r="T108" s="92"/>
      <c r="U108" s="92"/>
      <c r="V108" s="92"/>
      <c r="W108" s="92"/>
      <c r="X108" s="92"/>
      <c r="Y108" s="94"/>
      <c r="Z108" s="94"/>
      <c r="AA108" s="94"/>
      <c r="AB108" s="94"/>
      <c r="AC108" s="94"/>
      <c r="AD108" s="94"/>
      <c r="AE108" s="94"/>
      <c r="AF108" s="94"/>
      <c r="AG108" s="92" t="str">
        <f>IFERROR(HLOOKUP($C108,DATOS!$C$1:$FR$155,124,FALSE ), "-")</f>
        <v>-</v>
      </c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</row>
    <row r="109" spans="1:52" ht="9" customHeight="1" outlineLevel="1" x14ac:dyDescent="0.25">
      <c r="A109" s="276"/>
      <c r="B109" s="278" t="s">
        <v>636</v>
      </c>
      <c r="C109" s="305" t="s">
        <v>509</v>
      </c>
      <c r="D109" s="93"/>
      <c r="E109" s="92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2" t="str">
        <f>IFERROR(HLOOKUP($C109,DATOS!$C$1:$FR$155,119,FALSE ), "-")</f>
        <v>10/04/2016</v>
      </c>
      <c r="R109" s="92"/>
      <c r="S109" s="92"/>
      <c r="T109" s="92"/>
      <c r="U109" s="92"/>
      <c r="V109" s="92"/>
      <c r="W109" s="92"/>
      <c r="X109" s="92"/>
      <c r="Y109" s="94"/>
      <c r="Z109" s="94"/>
      <c r="AA109" s="94"/>
      <c r="AB109" s="94"/>
      <c r="AC109" s="94"/>
      <c r="AD109" s="94"/>
      <c r="AE109" s="94"/>
      <c r="AF109" s="94"/>
      <c r="AG109" s="92" t="str">
        <f>IFERROR(HLOOKUP($C109,DATOS!$C$1:$FR$155,124,FALSE ), "-")</f>
        <v>07/08/2016</v>
      </c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94"/>
    </row>
    <row r="110" spans="1:52" ht="9" customHeight="1" outlineLevel="1" x14ac:dyDescent="0.25">
      <c r="A110" s="277"/>
      <c r="B110" s="279"/>
      <c r="C110" s="308"/>
      <c r="D110" s="93"/>
      <c r="E110" s="92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2" t="str">
        <f>IFERROR(HLOOKUP($C110,DATOS!$C$1:$FR$155,119,FALSE ), "-")</f>
        <v>-</v>
      </c>
      <c r="R110" s="92"/>
      <c r="S110" s="92"/>
      <c r="T110" s="92"/>
      <c r="U110" s="92"/>
      <c r="V110" s="92"/>
      <c r="W110" s="92"/>
      <c r="X110" s="92"/>
      <c r="Y110" s="94"/>
      <c r="Z110" s="94"/>
      <c r="AA110" s="94"/>
      <c r="AB110" s="94"/>
      <c r="AC110" s="94"/>
      <c r="AD110" s="94"/>
      <c r="AE110" s="94"/>
      <c r="AF110" s="94"/>
      <c r="AG110" s="92" t="str">
        <f>IFERROR(HLOOKUP($C110,DATOS!$C$1:$FR$155,124,FALSE ), "-")</f>
        <v>-</v>
      </c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4"/>
      <c r="AT110" s="94"/>
      <c r="AU110" s="94"/>
      <c r="AV110" s="94"/>
      <c r="AW110" s="94"/>
      <c r="AX110" s="94"/>
      <c r="AY110" s="94"/>
      <c r="AZ110" s="94"/>
    </row>
    <row r="111" spans="1:52" ht="9" customHeight="1" outlineLevel="1" x14ac:dyDescent="0.25">
      <c r="A111" s="276"/>
      <c r="B111" s="278" t="s">
        <v>637</v>
      </c>
      <c r="C111" s="305" t="s">
        <v>425</v>
      </c>
      <c r="D111" s="93"/>
      <c r="E111" s="92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2" t="str">
        <f>IFERROR(HLOOKUP($C111,DATOS!$C$1:$FR$155,119,FALSE ), "-")</f>
        <v>10/04/2016</v>
      </c>
      <c r="R111" s="92"/>
      <c r="S111" s="92"/>
      <c r="T111" s="92"/>
      <c r="U111" s="92"/>
      <c r="V111" s="92"/>
      <c r="W111" s="92"/>
      <c r="X111" s="92"/>
      <c r="Y111" s="94"/>
      <c r="Z111" s="94"/>
      <c r="AA111" s="94"/>
      <c r="AB111" s="94"/>
      <c r="AC111" s="94"/>
      <c r="AD111" s="94"/>
      <c r="AE111" s="94"/>
      <c r="AF111" s="94"/>
      <c r="AG111" s="92" t="str">
        <f>IFERROR(HLOOKUP($C111,DATOS!$C$1:$FR$155,124,FALSE ), "-")</f>
        <v>07/08/2016</v>
      </c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</row>
    <row r="112" spans="1:52" ht="9" customHeight="1" outlineLevel="1" x14ac:dyDescent="0.25">
      <c r="A112" s="277"/>
      <c r="B112" s="279"/>
      <c r="C112" s="308"/>
      <c r="D112" s="93"/>
      <c r="E112" s="92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2" t="str">
        <f>IFERROR(HLOOKUP($C112,DATOS!$C$1:$FR$155,119,FALSE ), "-")</f>
        <v>-</v>
      </c>
      <c r="R112" s="92"/>
      <c r="S112" s="92"/>
      <c r="T112" s="92"/>
      <c r="U112" s="92"/>
      <c r="V112" s="92"/>
      <c r="W112" s="92"/>
      <c r="X112" s="92"/>
      <c r="Y112" s="94"/>
      <c r="Z112" s="94"/>
      <c r="AA112" s="94"/>
      <c r="AB112" s="94"/>
      <c r="AC112" s="94"/>
      <c r="AD112" s="94"/>
      <c r="AE112" s="94"/>
      <c r="AF112" s="94"/>
      <c r="AG112" s="92" t="str">
        <f>IFERROR(HLOOKUP($C112,DATOS!$C$1:$FR$155,124,FALSE ), "-")</f>
        <v>-</v>
      </c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94"/>
    </row>
    <row r="113" spans="1:52" ht="9" customHeight="1" outlineLevel="1" x14ac:dyDescent="0.25">
      <c r="A113" s="276"/>
      <c r="B113" s="278" t="s">
        <v>638</v>
      </c>
      <c r="C113" s="305" t="s">
        <v>424</v>
      </c>
      <c r="D113" s="93"/>
      <c r="E113" s="92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2" t="str">
        <f>IFERROR(HLOOKUP($C113,DATOS!$C$1:$FR$155,119,FALSE ), "-")</f>
        <v>10/04/2016</v>
      </c>
      <c r="R113" s="92"/>
      <c r="S113" s="92"/>
      <c r="T113" s="92"/>
      <c r="U113" s="92"/>
      <c r="V113" s="92"/>
      <c r="W113" s="92"/>
      <c r="X113" s="92"/>
      <c r="Y113" s="94"/>
      <c r="Z113" s="94"/>
      <c r="AA113" s="94"/>
      <c r="AB113" s="94"/>
      <c r="AC113" s="94"/>
      <c r="AD113" s="94"/>
      <c r="AE113" s="94"/>
      <c r="AF113" s="94"/>
      <c r="AG113" s="92" t="str">
        <f>IFERROR(HLOOKUP($C113,DATOS!$C$1:$FR$155,124,FALSE ), "-")</f>
        <v>07/08/2016</v>
      </c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4"/>
      <c r="AW113" s="94"/>
      <c r="AX113" s="94"/>
      <c r="AY113" s="94"/>
      <c r="AZ113" s="94"/>
    </row>
    <row r="114" spans="1:52" ht="9" customHeight="1" outlineLevel="1" x14ac:dyDescent="0.25">
      <c r="A114" s="277"/>
      <c r="B114" s="279"/>
      <c r="C114" s="308"/>
      <c r="D114" s="93"/>
      <c r="E114" s="92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2" t="str">
        <f>IFERROR(HLOOKUP($C114,DATOS!$C$1:$FR$155,119,FALSE ), "-")</f>
        <v>-</v>
      </c>
      <c r="R114" s="92"/>
      <c r="S114" s="92"/>
      <c r="T114" s="92"/>
      <c r="U114" s="92"/>
      <c r="V114" s="92"/>
      <c r="W114" s="92"/>
      <c r="X114" s="92"/>
      <c r="Y114" s="94"/>
      <c r="Z114" s="94"/>
      <c r="AA114" s="94"/>
      <c r="AB114" s="94"/>
      <c r="AC114" s="94"/>
      <c r="AD114" s="94"/>
      <c r="AE114" s="94"/>
      <c r="AF114" s="94"/>
      <c r="AG114" s="92" t="str">
        <f>IFERROR(HLOOKUP($C114,DATOS!$C$1:$FR$155,124,FALSE ), "-")</f>
        <v>-</v>
      </c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4"/>
      <c r="AW114" s="94"/>
      <c r="AX114" s="94"/>
      <c r="AY114" s="94"/>
      <c r="AZ114" s="94"/>
    </row>
    <row r="115" spans="1:52" ht="9" customHeight="1" outlineLevel="1" x14ac:dyDescent="0.25">
      <c r="A115" s="276"/>
      <c r="B115" s="278" t="s">
        <v>639</v>
      </c>
      <c r="C115" s="305" t="s">
        <v>1487</v>
      </c>
      <c r="D115" s="93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2" t="str">
        <f>IFERROR(HLOOKUP($C115,DATOS!$C$1:$FR$155,119,FALSE ), "-")</f>
        <v>-</v>
      </c>
      <c r="R115" s="93"/>
      <c r="S115" s="92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2" t="str">
        <f>IFERROR(HLOOKUP($C115,DATOS!$C$1:$FR$155,124,FALSE ), "-")</f>
        <v>-</v>
      </c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4"/>
      <c r="AW115" s="94"/>
      <c r="AX115" s="94"/>
      <c r="AY115" s="94"/>
      <c r="AZ115" s="94"/>
    </row>
    <row r="116" spans="1:52" ht="9" customHeight="1" outlineLevel="1" x14ac:dyDescent="0.25">
      <c r="A116" s="277"/>
      <c r="B116" s="279"/>
      <c r="C116" s="308"/>
      <c r="D116" s="93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2" t="str">
        <f>IFERROR(HLOOKUP($C116,DATOS!$C$1:$FR$155,119,FALSE ), "-")</f>
        <v>-</v>
      </c>
      <c r="R116" s="94"/>
      <c r="S116" s="92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2" t="str">
        <f>IFERROR(HLOOKUP($C116,DATOS!$C$1:$FR$155,124,FALSE ), "-")</f>
        <v>-</v>
      </c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</row>
    <row r="117" spans="1:52" ht="9" customHeight="1" outlineLevel="1" x14ac:dyDescent="0.25">
      <c r="A117" s="276"/>
      <c r="B117" s="278" t="s">
        <v>640</v>
      </c>
      <c r="C117" s="305" t="s">
        <v>430</v>
      </c>
      <c r="D117" s="93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2"/>
      <c r="R117" s="92" t="str">
        <f>IFERROR(HLOOKUP($C117,DATOS!$C$1:$FR$155,119,FALSE ), "-")</f>
        <v>16/04/2016</v>
      </c>
      <c r="S117" s="92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2" t="str">
        <f>IFERROR(HLOOKUP($C117,DATOS!$C$1:$FR$155,124,FALSE ), "-")</f>
        <v>07/08/2016</v>
      </c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4"/>
      <c r="AW117" s="94"/>
      <c r="AX117" s="94"/>
      <c r="AY117" s="94"/>
      <c r="AZ117" s="94"/>
    </row>
    <row r="118" spans="1:52" ht="9" customHeight="1" outlineLevel="1" x14ac:dyDescent="0.25">
      <c r="A118" s="277"/>
      <c r="B118" s="279"/>
      <c r="C118" s="308"/>
      <c r="D118" s="93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2"/>
      <c r="R118" s="92" t="str">
        <f>IFERROR(HLOOKUP($C118,DATOS!$C$1:$FR$155,119,FALSE ), "-")</f>
        <v>-</v>
      </c>
      <c r="S118" s="92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2" t="str">
        <f>IFERROR(HLOOKUP($C118,DATOS!$C$1:$FR$155,124,FALSE ), "-")</f>
        <v>-</v>
      </c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94"/>
    </row>
    <row r="119" spans="1:52" ht="9" customHeight="1" outlineLevel="1" x14ac:dyDescent="0.25">
      <c r="A119" s="276"/>
      <c r="B119" s="278" t="s">
        <v>641</v>
      </c>
      <c r="C119" s="305" t="s">
        <v>427</v>
      </c>
      <c r="D119" s="93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2"/>
      <c r="R119" s="92" t="str">
        <f>IFERROR(HLOOKUP($C119,DATOS!$C$1:$FR$155,119,FALSE ), "-")</f>
        <v>16/04/2016</v>
      </c>
      <c r="S119" s="92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2" t="str">
        <f>IFERROR(HLOOKUP($C119,DATOS!$C$1:$FR$155,124,FALSE ), "-")</f>
        <v>07/08/2016</v>
      </c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4"/>
      <c r="AW119" s="94"/>
      <c r="AX119" s="94"/>
      <c r="AY119" s="94"/>
      <c r="AZ119" s="94"/>
    </row>
    <row r="120" spans="1:52" ht="9" customHeight="1" outlineLevel="1" x14ac:dyDescent="0.25">
      <c r="A120" s="277"/>
      <c r="B120" s="279"/>
      <c r="C120" s="308"/>
      <c r="D120" s="93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2"/>
      <c r="R120" s="92" t="str">
        <f>IFERROR(HLOOKUP($C120,DATOS!$C$1:$FR$155,119,FALSE ), "-")</f>
        <v>-</v>
      </c>
      <c r="S120" s="92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2" t="str">
        <f>IFERROR(HLOOKUP($C120,DATOS!$C$1:$FR$155,124,FALSE ), "-")</f>
        <v>-</v>
      </c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/>
      <c r="AS120" s="94"/>
      <c r="AT120" s="94"/>
      <c r="AU120" s="94"/>
      <c r="AV120" s="94"/>
      <c r="AW120" s="94"/>
      <c r="AX120" s="94"/>
      <c r="AY120" s="94"/>
      <c r="AZ120" s="94"/>
    </row>
    <row r="121" spans="1:52" ht="9" customHeight="1" outlineLevel="1" x14ac:dyDescent="0.25">
      <c r="A121" s="276"/>
      <c r="B121" s="278" t="s">
        <v>642</v>
      </c>
      <c r="C121" s="305" t="s">
        <v>426</v>
      </c>
      <c r="D121" s="93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2"/>
      <c r="R121" s="92" t="str">
        <f>IFERROR(HLOOKUP($C121,DATOS!$C$1:$FR$155,119,FALSE ), "-")</f>
        <v>16/04/2016</v>
      </c>
      <c r="S121" s="92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2" t="str">
        <f>IFERROR(HLOOKUP($C121,DATOS!$C$1:$FR$155,124,FALSE ), "-")</f>
        <v>14/08/2016</v>
      </c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4"/>
      <c r="AW121" s="94"/>
      <c r="AX121" s="94"/>
      <c r="AY121" s="94"/>
      <c r="AZ121" s="94"/>
    </row>
    <row r="122" spans="1:52" ht="9" customHeight="1" outlineLevel="1" x14ac:dyDescent="0.25">
      <c r="A122" s="277"/>
      <c r="B122" s="279"/>
      <c r="C122" s="308"/>
      <c r="D122" s="93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2"/>
      <c r="R122" s="92" t="str">
        <f>IFERROR(HLOOKUP($C122,DATOS!$C$1:$FR$155,119,FALSE ), "-")</f>
        <v>-</v>
      </c>
      <c r="S122" s="92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2" t="str">
        <f>IFERROR(HLOOKUP($C122,DATOS!$C$1:$FR$155,124,FALSE ), "-")</f>
        <v>-</v>
      </c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4"/>
      <c r="AW122" s="94"/>
      <c r="AX122" s="94"/>
      <c r="AY122" s="94"/>
      <c r="AZ122" s="94"/>
    </row>
    <row r="123" spans="1:52" ht="9" customHeight="1" outlineLevel="1" x14ac:dyDescent="0.25">
      <c r="A123" s="276"/>
      <c r="B123" s="278" t="s">
        <v>643</v>
      </c>
      <c r="C123" s="305" t="s">
        <v>431</v>
      </c>
      <c r="D123" s="93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2"/>
      <c r="R123" s="92" t="str">
        <f>IFERROR(HLOOKUP($C123,DATOS!$C$1:$FR$155,119,FALSE ), "-")</f>
        <v>16/04/2016</v>
      </c>
      <c r="S123" s="92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2" t="str">
        <f>IFERROR(HLOOKUP($C123,DATOS!$C$1:$FR$155,124,FALSE ), "-")</f>
        <v>14/08/2016</v>
      </c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4"/>
      <c r="AW123" s="94"/>
      <c r="AX123" s="94"/>
      <c r="AY123" s="94"/>
      <c r="AZ123" s="94"/>
    </row>
    <row r="124" spans="1:52" ht="9" customHeight="1" outlineLevel="1" x14ac:dyDescent="0.25">
      <c r="A124" s="277"/>
      <c r="B124" s="279"/>
      <c r="C124" s="308"/>
      <c r="D124" s="93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2"/>
      <c r="R124" s="92" t="str">
        <f>IFERROR(HLOOKUP($C124,DATOS!$C$1:$FR$155,119,FALSE ), "-")</f>
        <v>-</v>
      </c>
      <c r="S124" s="92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2" t="str">
        <f>IFERROR(HLOOKUP($C124,DATOS!$C$1:$FR$155,124,FALSE ), "-")</f>
        <v>-</v>
      </c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  <c r="AT124" s="94"/>
      <c r="AU124" s="94"/>
      <c r="AV124" s="94"/>
      <c r="AW124" s="94"/>
      <c r="AX124" s="94"/>
      <c r="AY124" s="94"/>
      <c r="AZ124" s="94"/>
    </row>
    <row r="125" spans="1:52" ht="9" customHeight="1" outlineLevel="1" x14ac:dyDescent="0.25">
      <c r="A125" s="276"/>
      <c r="B125" s="278" t="s">
        <v>644</v>
      </c>
      <c r="C125" s="305" t="s">
        <v>429</v>
      </c>
      <c r="D125" s="93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2"/>
      <c r="R125" s="92" t="str">
        <f>IFERROR(HLOOKUP($C125,DATOS!$C$1:$FR$155,119,FALSE ), "-")</f>
        <v>16/04/2016</v>
      </c>
      <c r="S125" s="92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2" t="str">
        <f>IFERROR(HLOOKUP($C125,DATOS!$C$1:$FR$155,124,FALSE ), "-")</f>
        <v>14/08/2016</v>
      </c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</row>
    <row r="126" spans="1:52" ht="9" customHeight="1" outlineLevel="1" x14ac:dyDescent="0.25">
      <c r="A126" s="277"/>
      <c r="B126" s="279"/>
      <c r="C126" s="308"/>
      <c r="D126" s="93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2"/>
      <c r="R126" s="92" t="str">
        <f>IFERROR(HLOOKUP($C126,DATOS!$C$1:$FR$155,119,FALSE ), "-")</f>
        <v>-</v>
      </c>
      <c r="S126" s="92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2" t="str">
        <f>IFERROR(HLOOKUP($C126,DATOS!$C$1:$FR$155,124,FALSE ), "-")</f>
        <v>-</v>
      </c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  <c r="AZ126" s="94"/>
    </row>
    <row r="127" spans="1:52" ht="9" customHeight="1" outlineLevel="1" x14ac:dyDescent="0.25">
      <c r="A127" s="276"/>
      <c r="B127" s="278" t="s">
        <v>645</v>
      </c>
      <c r="C127" s="305" t="s">
        <v>439</v>
      </c>
      <c r="D127" s="93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2"/>
      <c r="R127" s="93"/>
      <c r="S127" s="92" t="str">
        <f>IFERROR(HLOOKUP($C127,DATOS!$C$1:$FR$155,119,FALSE ), "-")</f>
        <v>29/05/2016</v>
      </c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2" t="str">
        <f>IFERROR(HLOOKUP($C127,DATOS!$C$1:$FR$155,124,FALSE ), "-")</f>
        <v>14/08/2016</v>
      </c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4"/>
      <c r="AW127" s="94"/>
      <c r="AX127" s="94"/>
      <c r="AY127" s="94"/>
      <c r="AZ127" s="94"/>
    </row>
    <row r="128" spans="1:52" ht="9" customHeight="1" outlineLevel="1" x14ac:dyDescent="0.25">
      <c r="A128" s="277"/>
      <c r="B128" s="279"/>
      <c r="C128" s="308"/>
      <c r="D128" s="93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2"/>
      <c r="R128" s="94"/>
      <c r="S128" s="92" t="str">
        <f>IFERROR(HLOOKUP($C128,DATOS!$C$1:$FR$155,119,FALSE ), "-")</f>
        <v>-</v>
      </c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2" t="str">
        <f>IFERROR(HLOOKUP($C128,DATOS!$C$1:$FR$155,124,FALSE ), "-")</f>
        <v>-</v>
      </c>
      <c r="AI128" s="94"/>
      <c r="AJ128" s="94"/>
      <c r="AK128" s="94"/>
      <c r="AL128" s="94"/>
      <c r="AM128" s="94"/>
      <c r="AN128" s="94"/>
      <c r="AO128" s="94"/>
      <c r="AP128" s="94"/>
      <c r="AQ128" s="94"/>
      <c r="AR128" s="94"/>
      <c r="AS128" s="94"/>
      <c r="AT128" s="94"/>
      <c r="AU128" s="94"/>
      <c r="AV128" s="94"/>
      <c r="AW128" s="94"/>
      <c r="AX128" s="94"/>
      <c r="AY128" s="94"/>
      <c r="AZ128" s="94"/>
    </row>
    <row r="129" spans="1:52" ht="9" customHeight="1" outlineLevel="1" x14ac:dyDescent="0.25">
      <c r="A129" s="276"/>
      <c r="B129" s="278" t="s">
        <v>646</v>
      </c>
      <c r="C129" s="305" t="s">
        <v>434</v>
      </c>
      <c r="D129" s="93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2"/>
      <c r="R129" s="93"/>
      <c r="S129" s="92" t="str">
        <f>IFERROR(HLOOKUP($C129,DATOS!$C$1:$FR$155,119,FALSE ), "-")</f>
        <v>29/05/2016</v>
      </c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2" t="str">
        <f>IFERROR(HLOOKUP($C129,DATOS!$C$1:$FR$155,124,FALSE ), "-")</f>
        <v>14/08/2016</v>
      </c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S129" s="94"/>
      <c r="AT129" s="94"/>
      <c r="AU129" s="94"/>
      <c r="AV129" s="94"/>
      <c r="AW129" s="94"/>
      <c r="AX129" s="94"/>
      <c r="AY129" s="94"/>
      <c r="AZ129" s="94"/>
    </row>
    <row r="130" spans="1:52" ht="9" customHeight="1" outlineLevel="1" x14ac:dyDescent="0.25">
      <c r="A130" s="277"/>
      <c r="B130" s="279"/>
      <c r="C130" s="308"/>
      <c r="D130" s="93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2"/>
      <c r="R130" s="94"/>
      <c r="S130" s="92" t="str">
        <f>IFERROR(HLOOKUP($C130,DATOS!$C$1:$FR$155,119,FALSE ), "-")</f>
        <v>-</v>
      </c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2" t="str">
        <f>IFERROR(HLOOKUP($C130,DATOS!$C$1:$FR$155,124,FALSE ), "-")</f>
        <v>-</v>
      </c>
      <c r="AI130" s="94"/>
      <c r="AJ130" s="94"/>
      <c r="AK130" s="94"/>
      <c r="AL130" s="94"/>
      <c r="AM130" s="94"/>
      <c r="AN130" s="94"/>
      <c r="AO130" s="94"/>
      <c r="AP130" s="94"/>
      <c r="AQ130" s="94"/>
      <c r="AR130" s="94"/>
      <c r="AS130" s="94"/>
      <c r="AT130" s="94"/>
      <c r="AU130" s="94"/>
      <c r="AV130" s="94"/>
      <c r="AW130" s="94"/>
      <c r="AX130" s="94"/>
      <c r="AY130" s="94"/>
      <c r="AZ130" s="94"/>
    </row>
    <row r="131" spans="1:52" ht="9" customHeight="1" outlineLevel="1" x14ac:dyDescent="0.25">
      <c r="A131" s="276"/>
      <c r="B131" s="278" t="s">
        <v>647</v>
      </c>
      <c r="C131" s="305" t="s">
        <v>435</v>
      </c>
      <c r="D131" s="93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2"/>
      <c r="R131" s="93"/>
      <c r="S131" s="92" t="str">
        <f>IFERROR(HLOOKUP($C131,DATOS!$C$1:$FR$155,119,FALSE ), "-")</f>
        <v>30/05/2016</v>
      </c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2" t="str">
        <f>IFERROR(HLOOKUP($C131,DATOS!$C$1:$FR$155,124,FALSE ), "-")</f>
        <v>14/08/2016</v>
      </c>
      <c r="AI131" s="94"/>
      <c r="AJ131" s="94"/>
      <c r="AK131" s="94"/>
      <c r="AL131" s="94"/>
      <c r="AM131" s="94"/>
      <c r="AN131" s="94"/>
      <c r="AO131" s="94"/>
      <c r="AP131" s="94"/>
      <c r="AQ131" s="94"/>
      <c r="AR131" s="94"/>
      <c r="AS131" s="94"/>
      <c r="AT131" s="94"/>
      <c r="AU131" s="94"/>
      <c r="AV131" s="94"/>
      <c r="AW131" s="94"/>
      <c r="AX131" s="94"/>
      <c r="AY131" s="94"/>
      <c r="AZ131" s="94"/>
    </row>
    <row r="132" spans="1:52" ht="9" customHeight="1" outlineLevel="1" x14ac:dyDescent="0.25">
      <c r="A132" s="277"/>
      <c r="B132" s="279"/>
      <c r="C132" s="308"/>
      <c r="D132" s="93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2"/>
      <c r="R132" s="94"/>
      <c r="S132" s="92" t="str">
        <f>IFERROR(HLOOKUP($C132,DATOS!$C$1:$FR$155,119,FALSE ), "-")</f>
        <v>-</v>
      </c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2" t="str">
        <f>IFERROR(HLOOKUP($C132,DATOS!$C$1:$FR$155,124,FALSE ), "-")</f>
        <v>-</v>
      </c>
      <c r="AI132" s="94"/>
      <c r="AJ132" s="94"/>
      <c r="AK132" s="94"/>
      <c r="AL132" s="94"/>
      <c r="AM132" s="94"/>
      <c r="AN132" s="94"/>
      <c r="AO132" s="94"/>
      <c r="AP132" s="94"/>
      <c r="AQ132" s="94"/>
      <c r="AR132" s="94"/>
      <c r="AS132" s="94"/>
      <c r="AT132" s="94"/>
      <c r="AU132" s="94"/>
      <c r="AV132" s="94"/>
      <c r="AW132" s="94"/>
      <c r="AX132" s="94"/>
      <c r="AY132" s="94"/>
      <c r="AZ132" s="94"/>
    </row>
    <row r="133" spans="1:52" ht="9" customHeight="1" outlineLevel="1" x14ac:dyDescent="0.25">
      <c r="A133" s="276"/>
      <c r="B133" s="278" t="s">
        <v>648</v>
      </c>
      <c r="C133" s="305" t="s">
        <v>433</v>
      </c>
      <c r="D133" s="93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2"/>
      <c r="R133" s="93"/>
      <c r="S133" s="92" t="str">
        <f>IFERROR(HLOOKUP($C133,DATOS!$C$1:$FR$155,119,FALSE ), "-")</f>
        <v>30/05/2016</v>
      </c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2" t="str">
        <f>IFERROR(HLOOKUP($C133,DATOS!$C$1:$FR$155,124,FALSE ), "-")</f>
        <v>14/08/2016</v>
      </c>
      <c r="AI133" s="94"/>
      <c r="AJ133" s="94"/>
      <c r="AK133" s="94"/>
      <c r="AL133" s="94"/>
      <c r="AM133" s="94"/>
      <c r="AN133" s="94"/>
      <c r="AO133" s="94"/>
      <c r="AP133" s="94"/>
      <c r="AQ133" s="94"/>
      <c r="AR133" s="94"/>
      <c r="AS133" s="94"/>
      <c r="AT133" s="94"/>
      <c r="AU133" s="94"/>
      <c r="AV133" s="94"/>
      <c r="AW133" s="94"/>
      <c r="AX133" s="94"/>
      <c r="AY133" s="94"/>
      <c r="AZ133" s="94"/>
    </row>
    <row r="134" spans="1:52" ht="9" customHeight="1" outlineLevel="1" x14ac:dyDescent="0.25">
      <c r="A134" s="277"/>
      <c r="B134" s="279"/>
      <c r="C134" s="308"/>
      <c r="D134" s="93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2"/>
      <c r="R134" s="94"/>
      <c r="S134" s="92" t="str">
        <f>IFERROR(HLOOKUP($C134,DATOS!$C$1:$FR$155,119,FALSE ), "-")</f>
        <v>-</v>
      </c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2" t="str">
        <f>IFERROR(HLOOKUP($C134,DATOS!$C$1:$FR$155,124,FALSE ), "-")</f>
        <v>-</v>
      </c>
      <c r="AI134" s="94"/>
      <c r="AJ134" s="94"/>
      <c r="AK134" s="94"/>
      <c r="AL134" s="94"/>
      <c r="AM134" s="94"/>
      <c r="AN134" s="94"/>
      <c r="AO134" s="94"/>
      <c r="AP134" s="94"/>
      <c r="AQ134" s="94"/>
      <c r="AR134" s="94"/>
      <c r="AS134" s="94"/>
      <c r="AT134" s="94"/>
      <c r="AU134" s="94"/>
      <c r="AV134" s="94"/>
      <c r="AW134" s="94"/>
      <c r="AX134" s="94"/>
      <c r="AY134" s="94"/>
      <c r="AZ134" s="94"/>
    </row>
    <row r="135" spans="1:52" ht="9" customHeight="1" outlineLevel="1" x14ac:dyDescent="0.25">
      <c r="A135" s="276"/>
      <c r="B135" s="278" t="s">
        <v>1511</v>
      </c>
      <c r="C135" s="305" t="s">
        <v>445</v>
      </c>
      <c r="D135" s="93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2"/>
      <c r="R135" s="93"/>
      <c r="S135" s="92" t="str">
        <f>IFERROR(HLOOKUP($C135,DATOS!$C$1:$FR$155,119,FALSE ), "-")</f>
        <v>22/05/2016</v>
      </c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2" t="str">
        <f>IFERROR(HLOOKUP($C135,DATOS!$C$1:$FR$155,124,FALSE ), "-")</f>
        <v>21/08/2016</v>
      </c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  <c r="AY135" s="94"/>
      <c r="AZ135" s="94"/>
    </row>
    <row r="136" spans="1:52" ht="9" customHeight="1" outlineLevel="1" x14ac:dyDescent="0.25">
      <c r="A136" s="277"/>
      <c r="B136" s="279"/>
      <c r="C136" s="308"/>
      <c r="D136" s="93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2"/>
      <c r="R136" s="94"/>
      <c r="S136" s="92" t="str">
        <f>IFERROR(HLOOKUP($C136,DATOS!$C$1:$FR$155,119,FALSE ), "-")</f>
        <v>-</v>
      </c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2" t="str">
        <f>IFERROR(HLOOKUP($C136,DATOS!$C$1:$FR$155,124,FALSE ), "-")</f>
        <v>-</v>
      </c>
      <c r="AJ136" s="94"/>
      <c r="AK136" s="94"/>
      <c r="AL136" s="94"/>
      <c r="AM136" s="94"/>
      <c r="AN136" s="94"/>
      <c r="AO136" s="94"/>
      <c r="AP136" s="94"/>
      <c r="AQ136" s="94"/>
      <c r="AR136" s="94"/>
      <c r="AS136" s="94"/>
      <c r="AT136" s="94"/>
      <c r="AU136" s="94"/>
      <c r="AV136" s="94"/>
      <c r="AW136" s="94"/>
      <c r="AX136" s="94"/>
      <c r="AY136" s="94"/>
      <c r="AZ136" s="94"/>
    </row>
    <row r="137" spans="1:52" ht="9" customHeight="1" outlineLevel="1" x14ac:dyDescent="0.25">
      <c r="A137" s="276"/>
      <c r="B137" s="278" t="s">
        <v>649</v>
      </c>
      <c r="C137" s="305" t="s">
        <v>441</v>
      </c>
      <c r="D137" s="93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2"/>
      <c r="R137" s="93"/>
      <c r="S137" s="92"/>
      <c r="T137" s="92" t="str">
        <f>IFERROR(HLOOKUP($C137,DATOS!$C$1:$FR$155,119,FALSE ), "-")</f>
        <v>22/05/2016</v>
      </c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2" t="str">
        <f>IFERROR(HLOOKUP($C137,DATOS!$C$1:$FR$155,124,FALSE ), "-")</f>
        <v>21/08/2016</v>
      </c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4"/>
      <c r="AW137" s="94"/>
      <c r="AX137" s="94"/>
      <c r="AY137" s="94"/>
      <c r="AZ137" s="94"/>
    </row>
    <row r="138" spans="1:52" ht="9" customHeight="1" outlineLevel="1" x14ac:dyDescent="0.25">
      <c r="A138" s="277"/>
      <c r="B138" s="279"/>
      <c r="C138" s="308"/>
      <c r="D138" s="93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2"/>
      <c r="R138" s="94"/>
      <c r="S138" s="92"/>
      <c r="T138" s="92" t="str">
        <f>IFERROR(HLOOKUP($C138,DATOS!$C$1:$FR$155,119,FALSE ), "-")</f>
        <v>-</v>
      </c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2" t="str">
        <f>IFERROR(HLOOKUP($C138,DATOS!$C$1:$FR$155,124,FALSE ), "-")</f>
        <v>-</v>
      </c>
      <c r="AJ138" s="94"/>
      <c r="AK138" s="94"/>
      <c r="AL138" s="94"/>
      <c r="AM138" s="94"/>
      <c r="AN138" s="94"/>
      <c r="AO138" s="94"/>
      <c r="AP138" s="94"/>
      <c r="AQ138" s="94"/>
      <c r="AR138" s="94"/>
      <c r="AS138" s="94"/>
      <c r="AT138" s="94"/>
      <c r="AU138" s="94"/>
      <c r="AV138" s="94"/>
      <c r="AW138" s="94"/>
      <c r="AX138" s="94"/>
      <c r="AY138" s="94"/>
      <c r="AZ138" s="94"/>
    </row>
    <row r="139" spans="1:52" ht="9" customHeight="1" outlineLevel="1" x14ac:dyDescent="0.25">
      <c r="A139" s="276"/>
      <c r="B139" s="278" t="s">
        <v>650</v>
      </c>
      <c r="C139" s="305" t="s">
        <v>1488</v>
      </c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2"/>
      <c r="R139" s="93"/>
      <c r="S139" s="92"/>
      <c r="T139" s="92" t="str">
        <f>IFERROR(HLOOKUP($C139,DATOS!$C$1:$FR$155,119,FALSE ), "-")</f>
        <v>29/05/2016</v>
      </c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2" t="str">
        <f>IFERROR(HLOOKUP($C139,DATOS!$C$1:$FR$155,124,FALSE ), "-")</f>
        <v>21/08/2016</v>
      </c>
      <c r="AJ139" s="94"/>
      <c r="AK139" s="94"/>
      <c r="AL139" s="94"/>
      <c r="AM139" s="94"/>
      <c r="AN139" s="94"/>
      <c r="AO139" s="94"/>
      <c r="AP139" s="94"/>
      <c r="AQ139" s="94"/>
      <c r="AR139" s="94"/>
      <c r="AS139" s="94"/>
      <c r="AT139" s="94"/>
      <c r="AU139" s="94"/>
      <c r="AV139" s="94"/>
      <c r="AW139" s="94"/>
      <c r="AX139" s="94"/>
      <c r="AY139" s="94"/>
      <c r="AZ139" s="94"/>
    </row>
    <row r="140" spans="1:52" ht="9" customHeight="1" outlineLevel="1" x14ac:dyDescent="0.25">
      <c r="A140" s="277"/>
      <c r="B140" s="279"/>
      <c r="C140" s="308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2"/>
      <c r="R140" s="94"/>
      <c r="S140" s="92"/>
      <c r="T140" s="92" t="str">
        <f>IFERROR(HLOOKUP($C140,DATOS!$C$1:$FR$155,119,FALSE ), "-")</f>
        <v>-</v>
      </c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2" t="str">
        <f>IFERROR(HLOOKUP($C140,DATOS!$C$1:$FR$155,124,FALSE ), "-")</f>
        <v>-</v>
      </c>
      <c r="AJ140" s="94"/>
      <c r="AK140" s="94"/>
      <c r="AL140" s="94"/>
      <c r="AM140" s="94"/>
      <c r="AN140" s="94"/>
      <c r="AO140" s="94"/>
      <c r="AP140" s="94"/>
      <c r="AQ140" s="94"/>
      <c r="AR140" s="94"/>
      <c r="AS140" s="94"/>
      <c r="AT140" s="94"/>
      <c r="AU140" s="94"/>
      <c r="AV140" s="94"/>
      <c r="AW140" s="94"/>
      <c r="AX140" s="94"/>
      <c r="AY140" s="94"/>
      <c r="AZ140" s="94"/>
    </row>
    <row r="141" spans="1:52" ht="9" customHeight="1" outlineLevel="1" x14ac:dyDescent="0.25">
      <c r="A141" s="276"/>
      <c r="B141" s="278" t="s">
        <v>651</v>
      </c>
      <c r="C141" s="305" t="s">
        <v>442</v>
      </c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2"/>
      <c r="R141" s="93"/>
      <c r="S141" s="92"/>
      <c r="T141" s="92" t="str">
        <f>IFERROR(HLOOKUP($C141,DATOS!$C$1:$FR$155,119,FALSE ), "-")</f>
        <v>22/05/2016</v>
      </c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2" t="str">
        <f>IFERROR(HLOOKUP($C141,DATOS!$C$1:$FR$155,124,FALSE ), "-")</f>
        <v>21/08/2016</v>
      </c>
      <c r="AJ141" s="94"/>
      <c r="AK141" s="94"/>
      <c r="AL141" s="94"/>
      <c r="AM141" s="94"/>
      <c r="AN141" s="94"/>
      <c r="AO141" s="94"/>
      <c r="AP141" s="94"/>
      <c r="AQ141" s="94"/>
      <c r="AR141" s="94"/>
      <c r="AS141" s="94"/>
      <c r="AT141" s="94"/>
      <c r="AU141" s="94"/>
      <c r="AV141" s="94"/>
      <c r="AW141" s="94"/>
      <c r="AX141" s="94"/>
      <c r="AY141" s="94"/>
      <c r="AZ141" s="94"/>
    </row>
    <row r="142" spans="1:52" ht="9" customHeight="1" outlineLevel="1" x14ac:dyDescent="0.25">
      <c r="A142" s="277"/>
      <c r="B142" s="279"/>
      <c r="C142" s="308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2"/>
      <c r="R142" s="94"/>
      <c r="S142" s="92"/>
      <c r="T142" s="92" t="str">
        <f>IFERROR(HLOOKUP($C142,DATOS!$C$1:$FR$155,119,FALSE ), "-")</f>
        <v>-</v>
      </c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2" t="str">
        <f>IFERROR(HLOOKUP($C142,DATOS!$C$1:$FR$155,124,FALSE ), "-")</f>
        <v>-</v>
      </c>
      <c r="AJ142" s="94"/>
      <c r="AK142" s="94"/>
      <c r="AL142" s="94"/>
      <c r="AM142" s="94"/>
      <c r="AN142" s="94"/>
      <c r="AO142" s="94"/>
      <c r="AP142" s="94"/>
      <c r="AQ142" s="94"/>
      <c r="AR142" s="94"/>
      <c r="AS142" s="94"/>
      <c r="AT142" s="94"/>
      <c r="AU142" s="94"/>
      <c r="AV142" s="94"/>
      <c r="AW142" s="94"/>
      <c r="AX142" s="94"/>
      <c r="AY142" s="94"/>
      <c r="AZ142" s="94"/>
    </row>
    <row r="143" spans="1:52" ht="9" customHeight="1" outlineLevel="1" x14ac:dyDescent="0.25">
      <c r="A143" s="276"/>
      <c r="B143" s="278" t="s">
        <v>652</v>
      </c>
      <c r="C143" s="305" t="s">
        <v>449</v>
      </c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2"/>
      <c r="R143" s="93"/>
      <c r="S143" s="92"/>
      <c r="T143" s="92" t="str">
        <f>IFERROR(HLOOKUP($C143,DATOS!$C$1:$FR$155,119,FALSE ), "-")</f>
        <v>29/05/2016</v>
      </c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2" t="str">
        <f>IFERROR(HLOOKUP($C143,DATOS!$C$1:$FR$155,124,FALSE ), "-")</f>
        <v>21/08/2016</v>
      </c>
      <c r="AJ143" s="94"/>
      <c r="AK143" s="94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94"/>
      <c r="AW143" s="94"/>
      <c r="AX143" s="94"/>
      <c r="AY143" s="94"/>
      <c r="AZ143" s="94"/>
    </row>
    <row r="144" spans="1:52" ht="9" customHeight="1" outlineLevel="1" x14ac:dyDescent="0.25">
      <c r="A144" s="277"/>
      <c r="B144" s="279"/>
      <c r="C144" s="308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2"/>
      <c r="R144" s="94"/>
      <c r="S144" s="92"/>
      <c r="T144" s="92" t="str">
        <f>IFERROR(HLOOKUP($C144,DATOS!$C$1:$FR$155,119,FALSE ), "-")</f>
        <v>-</v>
      </c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2" t="str">
        <f>IFERROR(HLOOKUP($C144,DATOS!$C$1:$FR$155,124,FALSE ), "-")</f>
        <v>-</v>
      </c>
      <c r="AJ144" s="94"/>
      <c r="AK144" s="94"/>
      <c r="AL144" s="94"/>
      <c r="AM144" s="94"/>
      <c r="AN144" s="94"/>
      <c r="AO144" s="94"/>
      <c r="AP144" s="94"/>
      <c r="AQ144" s="94"/>
      <c r="AR144" s="94"/>
      <c r="AS144" s="94"/>
      <c r="AT144" s="94"/>
      <c r="AU144" s="94"/>
      <c r="AV144" s="94"/>
      <c r="AW144" s="94"/>
      <c r="AX144" s="94"/>
      <c r="AY144" s="94"/>
      <c r="AZ144" s="94"/>
    </row>
    <row r="145" spans="1:52" ht="9" customHeight="1" outlineLevel="1" x14ac:dyDescent="0.25">
      <c r="A145" s="276"/>
      <c r="B145" s="278" t="s">
        <v>653</v>
      </c>
      <c r="C145" s="305" t="s">
        <v>444</v>
      </c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2"/>
      <c r="R145" s="93"/>
      <c r="S145" s="92"/>
      <c r="T145" s="92" t="str">
        <f>IFERROR(HLOOKUP($C145,DATOS!$C$1:$FR$155,119,FALSE ), "-")</f>
        <v>22/05/2016</v>
      </c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2" t="str">
        <f>IFERROR(HLOOKUP($C145,DATOS!$C$1:$FR$155,124,FALSE ), "-")</f>
        <v>21/08/2016</v>
      </c>
      <c r="AJ145" s="94"/>
      <c r="AK145" s="94"/>
      <c r="AL145" s="94"/>
      <c r="AM145" s="94"/>
      <c r="AN145" s="94"/>
      <c r="AO145" s="94"/>
      <c r="AP145" s="94"/>
      <c r="AQ145" s="94"/>
      <c r="AR145" s="94"/>
      <c r="AS145" s="94"/>
      <c r="AT145" s="94"/>
      <c r="AU145" s="94"/>
      <c r="AV145" s="94"/>
      <c r="AW145" s="94"/>
      <c r="AX145" s="94"/>
      <c r="AY145" s="94"/>
      <c r="AZ145" s="94"/>
    </row>
    <row r="146" spans="1:52" ht="9" customHeight="1" outlineLevel="1" x14ac:dyDescent="0.25">
      <c r="A146" s="277"/>
      <c r="B146" s="279"/>
      <c r="C146" s="308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2"/>
      <c r="R146" s="94"/>
      <c r="S146" s="92"/>
      <c r="T146" s="92" t="str">
        <f>IFERROR(HLOOKUP($C146,DATOS!$C$1:$FR$155,119,FALSE ), "-")</f>
        <v>-</v>
      </c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2" t="str">
        <f>IFERROR(HLOOKUP($C146,DATOS!$C$1:$FR$155,124,FALSE ), "-")</f>
        <v>-</v>
      </c>
      <c r="AJ146" s="94"/>
      <c r="AK146" s="94"/>
      <c r="AL146" s="94"/>
      <c r="AM146" s="94"/>
      <c r="AN146" s="94"/>
      <c r="AO146" s="94"/>
      <c r="AP146" s="94"/>
      <c r="AQ146" s="94"/>
      <c r="AR146" s="94"/>
      <c r="AS146" s="94"/>
      <c r="AT146" s="94"/>
      <c r="AU146" s="94"/>
      <c r="AV146" s="94"/>
      <c r="AW146" s="94"/>
      <c r="AX146" s="94"/>
      <c r="AY146" s="94"/>
      <c r="AZ146" s="94"/>
    </row>
    <row r="147" spans="1:52" ht="9" customHeight="1" outlineLevel="1" x14ac:dyDescent="0.25">
      <c r="A147" s="276"/>
      <c r="B147" s="278" t="s">
        <v>654</v>
      </c>
      <c r="C147" s="305" t="s">
        <v>447</v>
      </c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2"/>
      <c r="R147" s="93"/>
      <c r="S147" s="92"/>
      <c r="T147" s="94"/>
      <c r="U147" s="92" t="str">
        <f>IFERROR(HLOOKUP($C147,DATOS!$C$1:$FR$155,119,FALSE ), "-")</f>
        <v>22/05/2016</v>
      </c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2" t="str">
        <f>IFERROR(HLOOKUP($C147,DATOS!$C$1:$FR$155,124,FALSE ), "-")</f>
        <v>21/08/2016</v>
      </c>
      <c r="AJ147" s="94"/>
      <c r="AK147" s="94"/>
      <c r="AL147" s="94"/>
      <c r="AM147" s="94"/>
      <c r="AN147" s="94"/>
      <c r="AO147" s="94"/>
      <c r="AP147" s="94"/>
      <c r="AQ147" s="94"/>
      <c r="AR147" s="94"/>
      <c r="AS147" s="94"/>
      <c r="AT147" s="94"/>
      <c r="AU147" s="94"/>
      <c r="AV147" s="94"/>
      <c r="AW147" s="94"/>
      <c r="AX147" s="94"/>
      <c r="AY147" s="94"/>
      <c r="AZ147" s="94"/>
    </row>
    <row r="148" spans="1:52" ht="9" customHeight="1" outlineLevel="1" x14ac:dyDescent="0.25">
      <c r="A148" s="277"/>
      <c r="B148" s="279"/>
      <c r="C148" s="308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2"/>
      <c r="R148" s="94"/>
      <c r="S148" s="92"/>
      <c r="T148" s="94"/>
      <c r="U148" s="92" t="str">
        <f>IFERROR(HLOOKUP($C148,DATOS!$C$1:$FR$155,119,FALSE ), "-")</f>
        <v>-</v>
      </c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2" t="str">
        <f>IFERROR(HLOOKUP($C148,DATOS!$C$1:$FR$155,124,FALSE ), "-")</f>
        <v>-</v>
      </c>
      <c r="AJ148" s="92"/>
      <c r="AK148" s="94"/>
      <c r="AL148" s="94"/>
      <c r="AM148" s="94"/>
      <c r="AN148" s="94"/>
      <c r="AO148" s="94"/>
      <c r="AP148" s="94"/>
      <c r="AQ148" s="94"/>
      <c r="AR148" s="94"/>
      <c r="AS148" s="94"/>
      <c r="AT148" s="94"/>
      <c r="AU148" s="94"/>
      <c r="AV148" s="94"/>
      <c r="AW148" s="94"/>
      <c r="AX148" s="94"/>
      <c r="AY148" s="94"/>
      <c r="AZ148" s="94"/>
    </row>
    <row r="149" spans="1:52" ht="9" customHeight="1" outlineLevel="1" x14ac:dyDescent="0.25">
      <c r="A149" s="276"/>
      <c r="B149" s="278" t="s">
        <v>655</v>
      </c>
      <c r="C149" s="305" t="s">
        <v>448</v>
      </c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2"/>
      <c r="R149" s="93"/>
      <c r="S149" s="92"/>
      <c r="T149" s="94"/>
      <c r="U149" s="92" t="str">
        <f>IFERROR(HLOOKUP($C149,DATOS!$C$1:$FR$155,119,FALSE ), "-")</f>
        <v>10/04/2016</v>
      </c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2" t="str">
        <f>IFERROR(HLOOKUP($C149,DATOS!$C$1:$FR$155,124,FALSE ), "-")</f>
        <v>28/08/2016</v>
      </c>
      <c r="AK149" s="94"/>
      <c r="AL149" s="94"/>
      <c r="AM149" s="94"/>
      <c r="AN149" s="94"/>
      <c r="AO149" s="94"/>
      <c r="AP149" s="94"/>
      <c r="AQ149" s="94"/>
      <c r="AR149" s="94"/>
      <c r="AS149" s="94"/>
      <c r="AT149" s="94"/>
      <c r="AU149" s="94"/>
      <c r="AV149" s="94"/>
      <c r="AW149" s="94"/>
      <c r="AX149" s="94"/>
      <c r="AY149" s="94"/>
      <c r="AZ149" s="94"/>
    </row>
    <row r="150" spans="1:52" ht="9" customHeight="1" outlineLevel="1" x14ac:dyDescent="0.25">
      <c r="A150" s="277"/>
      <c r="B150" s="279"/>
      <c r="C150" s="308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2"/>
      <c r="R150" s="94"/>
      <c r="S150" s="92"/>
      <c r="T150" s="94"/>
      <c r="U150" s="92" t="str">
        <f>IFERROR(HLOOKUP($C150,DATOS!$C$1:$FR$155,119,FALSE ), "-")</f>
        <v>-</v>
      </c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2" t="str">
        <f>IFERROR(HLOOKUP($C150,DATOS!$C$1:$FR$155,124,FALSE ), "-")</f>
        <v>-</v>
      </c>
      <c r="AK150" s="94"/>
      <c r="AL150" s="94"/>
      <c r="AM150" s="94"/>
      <c r="AN150" s="94"/>
      <c r="AO150" s="94"/>
      <c r="AP150" s="94"/>
      <c r="AQ150" s="94"/>
      <c r="AR150" s="94"/>
      <c r="AS150" s="94"/>
      <c r="AT150" s="94"/>
      <c r="AU150" s="94"/>
      <c r="AV150" s="94"/>
      <c r="AW150" s="94"/>
      <c r="AX150" s="94"/>
      <c r="AY150" s="94"/>
      <c r="AZ150" s="94"/>
    </row>
    <row r="151" spans="1:52" ht="9" customHeight="1" outlineLevel="1" x14ac:dyDescent="0.25">
      <c r="A151" s="95"/>
      <c r="B151" s="278" t="s">
        <v>656</v>
      </c>
      <c r="C151" s="305" t="s">
        <v>1498</v>
      </c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2"/>
      <c r="R151" s="94"/>
      <c r="S151" s="92"/>
      <c r="T151" s="94"/>
      <c r="U151" s="92">
        <f>IFERROR(HLOOKUP($C151,DATOS!$C$1:$FR$155,119,FALSE ), "-")</f>
        <v>0</v>
      </c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2" t="str">
        <f>IFERROR(HLOOKUP($C151,DATOS!$C$1:$FR$155,124,FALSE ), "-")</f>
        <v>28/08/2016</v>
      </c>
      <c r="AK151" s="94"/>
      <c r="AL151" s="94"/>
      <c r="AM151" s="94"/>
      <c r="AN151" s="94"/>
      <c r="AO151" s="94"/>
      <c r="AP151" s="94"/>
      <c r="AQ151" s="94"/>
      <c r="AR151" s="94"/>
      <c r="AS151" s="94"/>
      <c r="AT151" s="94"/>
      <c r="AU151" s="94"/>
      <c r="AV151" s="94"/>
      <c r="AW151" s="94"/>
      <c r="AX151" s="94"/>
      <c r="AY151" s="94"/>
      <c r="AZ151" s="94"/>
    </row>
    <row r="152" spans="1:52" ht="9" customHeight="1" outlineLevel="1" x14ac:dyDescent="0.25">
      <c r="A152" s="95"/>
      <c r="B152" s="279"/>
      <c r="C152" s="308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2"/>
      <c r="R152" s="94"/>
      <c r="S152" s="92"/>
      <c r="T152" s="94"/>
      <c r="U152" s="92" t="str">
        <f>IFERROR(HLOOKUP($C152,DATOS!$C$1:$FR$155,119,FALSE ), "-")</f>
        <v>-</v>
      </c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2" t="str">
        <f>IFERROR(HLOOKUP($C152,DATOS!$C$1:$FR$155,124,FALSE ), "-")</f>
        <v>-</v>
      </c>
      <c r="AK152" s="94"/>
      <c r="AL152" s="94"/>
      <c r="AM152" s="94"/>
      <c r="AN152" s="94"/>
      <c r="AO152" s="94"/>
      <c r="AP152" s="94"/>
      <c r="AQ152" s="94"/>
      <c r="AR152" s="94"/>
      <c r="AS152" s="94"/>
      <c r="AT152" s="94"/>
      <c r="AU152" s="94"/>
      <c r="AV152" s="94"/>
      <c r="AW152" s="94"/>
      <c r="AX152" s="94"/>
      <c r="AY152" s="94"/>
      <c r="AZ152" s="94"/>
    </row>
    <row r="153" spans="1:52" ht="9" customHeight="1" outlineLevel="1" x14ac:dyDescent="0.25">
      <c r="A153" s="276"/>
      <c r="B153" s="278" t="s">
        <v>657</v>
      </c>
      <c r="C153" s="305" t="s">
        <v>438</v>
      </c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2"/>
      <c r="R153" s="93"/>
      <c r="S153" s="92"/>
      <c r="T153" s="94"/>
      <c r="U153" s="92" t="str">
        <f>IFERROR(HLOOKUP($C153,DATOS!$C$1:$FR$155,119,FALSE ), "-")</f>
        <v>30/05/2016</v>
      </c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2" t="str">
        <f>IFERROR(HLOOKUP($C153,DATOS!$C$1:$FR$155,124,FALSE ), "-")</f>
        <v>28/08/2016</v>
      </c>
      <c r="AK153" s="94"/>
      <c r="AL153" s="94"/>
      <c r="AM153" s="94"/>
      <c r="AN153" s="94"/>
      <c r="AO153" s="94"/>
      <c r="AP153" s="94"/>
      <c r="AQ153" s="94"/>
      <c r="AR153" s="94"/>
      <c r="AS153" s="94"/>
      <c r="AT153" s="94"/>
      <c r="AU153" s="94"/>
      <c r="AV153" s="94"/>
      <c r="AW153" s="94"/>
      <c r="AX153" s="94"/>
      <c r="AY153" s="94"/>
      <c r="AZ153" s="94"/>
    </row>
    <row r="154" spans="1:52" ht="9" customHeight="1" outlineLevel="1" x14ac:dyDescent="0.25">
      <c r="A154" s="277"/>
      <c r="B154" s="279"/>
      <c r="C154" s="308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2"/>
      <c r="R154" s="94"/>
      <c r="S154" s="92"/>
      <c r="T154" s="94"/>
      <c r="U154" s="92" t="str">
        <f>IFERROR(HLOOKUP($C154,DATOS!$C$1:$FR$155,119,FALSE ), "-")</f>
        <v>-</v>
      </c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  <c r="AJ154" s="92" t="str">
        <f>IFERROR(HLOOKUP($C154,DATOS!$C$1:$FR$155,124,FALSE ), "-")</f>
        <v>-</v>
      </c>
      <c r="AK154" s="94"/>
      <c r="AL154" s="94"/>
      <c r="AM154" s="94"/>
      <c r="AN154" s="94"/>
      <c r="AO154" s="94"/>
      <c r="AP154" s="94"/>
      <c r="AQ154" s="94"/>
      <c r="AR154" s="94"/>
      <c r="AS154" s="94"/>
      <c r="AT154" s="94"/>
      <c r="AU154" s="94"/>
      <c r="AV154" s="94"/>
      <c r="AW154" s="94"/>
      <c r="AX154" s="94"/>
      <c r="AY154" s="94"/>
      <c r="AZ154" s="94"/>
    </row>
    <row r="155" spans="1:52" ht="9" customHeight="1" outlineLevel="1" x14ac:dyDescent="0.25">
      <c r="A155" s="276"/>
      <c r="B155" s="278" t="s">
        <v>658</v>
      </c>
      <c r="C155" s="305" t="s">
        <v>440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2"/>
      <c r="R155" s="94"/>
      <c r="S155" s="92"/>
      <c r="T155" s="94"/>
      <c r="U155" s="92" t="str">
        <f>IFERROR(HLOOKUP($C155,DATOS!$C$1:$FR$155,119,FALSE ), "-")</f>
        <v>30/05/2016</v>
      </c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  <c r="AJ155" s="92" t="str">
        <f>IFERROR(HLOOKUP($C155,DATOS!$C$1:$FR$155,124,FALSE ), "-")</f>
        <v>28/08/2016</v>
      </c>
      <c r="AK155" s="94"/>
      <c r="AL155" s="94"/>
      <c r="AM155" s="94"/>
      <c r="AN155" s="94"/>
      <c r="AO155" s="94"/>
      <c r="AP155" s="94"/>
      <c r="AQ155" s="94"/>
      <c r="AR155" s="94"/>
      <c r="AS155" s="94"/>
      <c r="AT155" s="94"/>
      <c r="AU155" s="94"/>
      <c r="AV155" s="94"/>
      <c r="AW155" s="94"/>
      <c r="AX155" s="94"/>
      <c r="AY155" s="94"/>
      <c r="AZ155" s="94"/>
    </row>
    <row r="156" spans="1:52" ht="9" customHeight="1" outlineLevel="1" x14ac:dyDescent="0.25">
      <c r="A156" s="277"/>
      <c r="B156" s="279"/>
      <c r="C156" s="308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2"/>
      <c r="R156" s="94"/>
      <c r="S156" s="92"/>
      <c r="T156" s="94"/>
      <c r="U156" s="92" t="str">
        <f>IFERROR(HLOOKUP($C156,DATOS!$C$1:$FR$155,119,FALSE ), "-")</f>
        <v>-</v>
      </c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  <c r="AJ156" s="92" t="str">
        <f>IFERROR(HLOOKUP($C156,DATOS!$C$1:$FR$155,124,FALSE ), "-")</f>
        <v>-</v>
      </c>
      <c r="AK156" s="94"/>
      <c r="AL156" s="94"/>
      <c r="AM156" s="94"/>
      <c r="AN156" s="94"/>
      <c r="AO156" s="94"/>
      <c r="AP156" s="94"/>
      <c r="AQ156" s="94"/>
      <c r="AR156" s="94"/>
      <c r="AS156" s="94"/>
      <c r="AT156" s="94"/>
      <c r="AU156" s="94"/>
      <c r="AV156" s="94"/>
      <c r="AW156" s="94"/>
      <c r="AX156" s="94"/>
      <c r="AY156" s="94"/>
      <c r="AZ156" s="94"/>
    </row>
    <row r="157" spans="1:52" ht="9" customHeight="1" outlineLevel="1" x14ac:dyDescent="0.25">
      <c r="A157" s="276"/>
      <c r="B157" s="323" t="s">
        <v>659</v>
      </c>
      <c r="C157" s="325" t="s">
        <v>1489</v>
      </c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2"/>
      <c r="R157" s="94"/>
      <c r="S157" s="92"/>
      <c r="T157" s="94"/>
      <c r="U157" s="94"/>
      <c r="V157" s="92">
        <f>IFERROR(HLOOKUP($C157,DATOS!$C$1:$FR$155,119,FALSE ), "-")</f>
        <v>0</v>
      </c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2" t="str">
        <f>IFERROR(HLOOKUP($C157,DATOS!$C$1:$FR$155,124,FALSE ), "-")</f>
        <v>28/08/2016</v>
      </c>
      <c r="AK157" s="94"/>
      <c r="AL157" s="94"/>
      <c r="AM157" s="94"/>
      <c r="AN157" s="94"/>
      <c r="AO157" s="94"/>
      <c r="AP157" s="94"/>
      <c r="AQ157" s="94"/>
      <c r="AR157" s="94"/>
      <c r="AS157" s="94"/>
      <c r="AT157" s="94"/>
      <c r="AU157" s="94"/>
      <c r="AV157" s="94"/>
      <c r="AW157" s="94"/>
      <c r="AX157" s="94"/>
      <c r="AY157" s="94"/>
      <c r="AZ157" s="94"/>
    </row>
    <row r="158" spans="1:52" ht="9" customHeight="1" outlineLevel="1" x14ac:dyDescent="0.25">
      <c r="A158" s="296"/>
      <c r="B158" s="324"/>
      <c r="C158" s="326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2"/>
      <c r="R158" s="94"/>
      <c r="S158" s="92"/>
      <c r="T158" s="94"/>
      <c r="U158" s="94"/>
      <c r="V158" s="92" t="str">
        <f>IFERROR(HLOOKUP($C158,DATOS!$C$1:$FR$155,119,FALSE ), "-")</f>
        <v>-</v>
      </c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2" t="str">
        <f>IFERROR(HLOOKUP($C158,DATOS!$C$1:$FR$155,124,FALSE ), "-")</f>
        <v>-</v>
      </c>
      <c r="AK158" s="94"/>
      <c r="AL158" s="94"/>
      <c r="AM158" s="94"/>
      <c r="AN158" s="94"/>
      <c r="AO158" s="94"/>
      <c r="AP158" s="94"/>
      <c r="AQ158" s="94"/>
      <c r="AR158" s="94"/>
      <c r="AS158" s="94"/>
      <c r="AT158" s="94"/>
      <c r="AU158" s="94"/>
      <c r="AV158" s="94"/>
      <c r="AW158" s="94"/>
      <c r="AX158" s="94"/>
      <c r="AY158" s="94"/>
      <c r="AZ158" s="94"/>
    </row>
    <row r="159" spans="1:52" ht="9" customHeight="1" outlineLevel="1" x14ac:dyDescent="0.25">
      <c r="A159" s="276"/>
      <c r="B159" s="278" t="s">
        <v>660</v>
      </c>
      <c r="C159" s="305" t="s">
        <v>432</v>
      </c>
      <c r="D159" s="96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2"/>
      <c r="R159" s="94"/>
      <c r="S159" s="92"/>
      <c r="T159" s="94"/>
      <c r="U159" s="94"/>
      <c r="V159" s="92" t="str">
        <f>IFERROR(HLOOKUP($C159,DATOS!$C$1:$FR$155,119,FALSE ), "-")</f>
        <v>22/05/2016</v>
      </c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2" t="str">
        <f>IFERROR(HLOOKUP($C159,DATOS!$C$1:$FR$155,124,FALSE ), "-")</f>
        <v>28/08/2016</v>
      </c>
      <c r="AK159" s="94"/>
      <c r="AL159" s="94"/>
      <c r="AM159" s="94"/>
      <c r="AN159" s="94"/>
      <c r="AO159" s="94"/>
      <c r="AP159" s="94"/>
      <c r="AQ159" s="94"/>
      <c r="AR159" s="94"/>
      <c r="AS159" s="94"/>
      <c r="AT159" s="94"/>
      <c r="AU159" s="94"/>
      <c r="AV159" s="94"/>
      <c r="AW159" s="94"/>
      <c r="AX159" s="94"/>
      <c r="AY159" s="94"/>
      <c r="AZ159" s="94"/>
    </row>
    <row r="160" spans="1:52" ht="9" customHeight="1" outlineLevel="1" x14ac:dyDescent="0.25">
      <c r="A160" s="277"/>
      <c r="B160" s="279"/>
      <c r="C160" s="308"/>
      <c r="D160" s="96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2"/>
      <c r="R160" s="94"/>
      <c r="S160" s="92"/>
      <c r="T160" s="94"/>
      <c r="U160" s="94"/>
      <c r="V160" s="92" t="str">
        <f>IFERROR(HLOOKUP($C160,DATOS!$C$1:$FR$155,119,FALSE ), "-")</f>
        <v>-</v>
      </c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2" t="str">
        <f>IFERROR(HLOOKUP($C160,DATOS!$C$1:$FR$155,124,FALSE ), "-")</f>
        <v>-</v>
      </c>
      <c r="AK160" s="94"/>
      <c r="AL160" s="94"/>
      <c r="AM160" s="94"/>
      <c r="AN160" s="94"/>
      <c r="AO160" s="94"/>
      <c r="AP160" s="94"/>
      <c r="AQ160" s="94"/>
      <c r="AR160" s="94"/>
      <c r="AS160" s="94"/>
      <c r="AT160" s="94"/>
      <c r="AU160" s="94"/>
      <c r="AV160" s="94"/>
      <c r="AW160" s="94"/>
      <c r="AX160" s="94"/>
      <c r="AY160" s="94"/>
      <c r="AZ160" s="94"/>
    </row>
    <row r="161" spans="1:52" ht="9" customHeight="1" outlineLevel="1" x14ac:dyDescent="0.25">
      <c r="A161" s="317"/>
      <c r="B161" s="278" t="s">
        <v>661</v>
      </c>
      <c r="C161" s="305" t="s">
        <v>437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2"/>
      <c r="R161" s="94"/>
      <c r="S161" s="92"/>
      <c r="T161" s="94"/>
      <c r="U161" s="94"/>
      <c r="V161" s="92" t="str">
        <f>IFERROR(HLOOKUP($C161,DATOS!$C$1:$FR$155,119,FALSE ), "-")</f>
        <v>30/05/2016</v>
      </c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2" t="str">
        <f>IFERROR(HLOOKUP($C161,DATOS!$C$1:$FR$155,124,FALSE ), "-")</f>
        <v>28/08/2016</v>
      </c>
      <c r="AK161" s="94"/>
      <c r="AL161" s="94"/>
      <c r="AM161" s="94"/>
      <c r="AN161" s="94"/>
      <c r="AO161" s="94"/>
      <c r="AP161" s="94"/>
      <c r="AQ161" s="94"/>
      <c r="AR161" s="94"/>
      <c r="AS161" s="94"/>
      <c r="AT161" s="94"/>
      <c r="AU161" s="94"/>
      <c r="AV161" s="94"/>
      <c r="AW161" s="94"/>
      <c r="AX161" s="94"/>
      <c r="AY161" s="94"/>
      <c r="AZ161" s="94"/>
    </row>
    <row r="162" spans="1:52" ht="9" customHeight="1" outlineLevel="1" x14ac:dyDescent="0.25">
      <c r="A162" s="277"/>
      <c r="B162" s="279"/>
      <c r="C162" s="308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2"/>
      <c r="R162" s="94"/>
      <c r="S162" s="92"/>
      <c r="T162" s="94"/>
      <c r="U162" s="94"/>
      <c r="V162" s="92" t="str">
        <f>IFERROR(HLOOKUP($C162,DATOS!$C$1:$FR$155,119,FALSE ), "-")</f>
        <v>-</v>
      </c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2" t="str">
        <f>IFERROR(HLOOKUP($C162,DATOS!$C$1:$FR$155,124,FALSE ), "-")</f>
        <v>-</v>
      </c>
      <c r="AK162" s="94"/>
      <c r="AL162" s="94"/>
      <c r="AM162" s="94"/>
      <c r="AN162" s="94"/>
      <c r="AO162" s="94"/>
      <c r="AP162" s="94"/>
      <c r="AQ162" s="94"/>
      <c r="AR162" s="94"/>
      <c r="AS162" s="94"/>
      <c r="AT162" s="94"/>
      <c r="AU162" s="94"/>
      <c r="AV162" s="94"/>
      <c r="AW162" s="94"/>
      <c r="AX162" s="94"/>
      <c r="AY162" s="94"/>
      <c r="AZ162" s="94"/>
    </row>
    <row r="163" spans="1:52" ht="9" customHeight="1" outlineLevel="1" x14ac:dyDescent="0.25">
      <c r="A163" s="276"/>
      <c r="B163" s="278" t="s">
        <v>662</v>
      </c>
      <c r="C163" s="305" t="s">
        <v>436</v>
      </c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2"/>
      <c r="R163" s="94"/>
      <c r="S163" s="92"/>
      <c r="T163" s="94"/>
      <c r="U163" s="94"/>
      <c r="V163" s="92" t="str">
        <f>IFERROR(HLOOKUP($C163,DATOS!$C$1:$FR$155,119,FALSE ), "-")</f>
        <v>30/05/2016</v>
      </c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2" t="str">
        <f>IFERROR(HLOOKUP($C163,DATOS!$C$1:$FR$155,124,FALSE ), "-")</f>
        <v>28/08/2016</v>
      </c>
      <c r="AK163" s="94"/>
      <c r="AL163" s="94"/>
      <c r="AM163" s="94"/>
      <c r="AN163" s="94"/>
      <c r="AO163" s="94"/>
      <c r="AP163" s="94"/>
      <c r="AQ163" s="94"/>
      <c r="AR163" s="94"/>
      <c r="AS163" s="94"/>
      <c r="AT163" s="94"/>
      <c r="AU163" s="94"/>
      <c r="AV163" s="94"/>
      <c r="AW163" s="94"/>
      <c r="AX163" s="94"/>
      <c r="AY163" s="94"/>
      <c r="AZ163" s="94"/>
    </row>
    <row r="164" spans="1:52" ht="9" customHeight="1" outlineLevel="1" x14ac:dyDescent="0.25">
      <c r="A164" s="277"/>
      <c r="B164" s="279"/>
      <c r="C164" s="318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2"/>
      <c r="R164" s="94"/>
      <c r="S164" s="92"/>
      <c r="T164" s="94"/>
      <c r="U164" s="94"/>
      <c r="V164" s="92" t="str">
        <f>IFERROR(HLOOKUP($C164,DATOS!$C$1:$FR$155,119,FALSE ), "-")</f>
        <v>-</v>
      </c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2" t="str">
        <f>IFERROR(HLOOKUP($C164,DATOS!$C$1:$FR$155,124,FALSE ), "-")</f>
        <v>-</v>
      </c>
      <c r="AK164" s="94"/>
      <c r="AL164" s="94"/>
      <c r="AM164" s="94"/>
      <c r="AN164" s="94"/>
      <c r="AO164" s="94"/>
      <c r="AP164" s="94"/>
      <c r="AQ164" s="94"/>
      <c r="AR164" s="94"/>
      <c r="AS164" s="94"/>
      <c r="AT164" s="94"/>
      <c r="AU164" s="94"/>
      <c r="AV164" s="94"/>
      <c r="AW164" s="94"/>
      <c r="AX164" s="94"/>
      <c r="AY164" s="94"/>
      <c r="AZ164" s="94"/>
    </row>
    <row r="165" spans="1:52" ht="9" customHeight="1" outlineLevel="1" x14ac:dyDescent="0.25">
      <c r="A165" s="95"/>
      <c r="B165" s="319" t="s">
        <v>663</v>
      </c>
      <c r="C165" s="321" t="s">
        <v>1439</v>
      </c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2"/>
      <c r="R165" s="94"/>
      <c r="S165" s="92"/>
      <c r="T165" s="94"/>
      <c r="U165" s="94"/>
      <c r="V165" s="92" t="str">
        <f>IFERROR(HLOOKUP($C165,DATOS!$C$1:$FR$155,119,FALSE ), "-")</f>
        <v>22/05/2016</v>
      </c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2" t="str">
        <f>IFERROR(HLOOKUP($C165,DATOS!$C$1:$FR$155,124,FALSE ), "-")</f>
        <v>28/08/2016</v>
      </c>
      <c r="AK165" s="94"/>
      <c r="AL165" s="94"/>
      <c r="AM165" s="94"/>
      <c r="AN165" s="94"/>
      <c r="AO165" s="94"/>
      <c r="AP165" s="94"/>
      <c r="AQ165" s="94"/>
      <c r="AR165" s="94"/>
      <c r="AS165" s="94"/>
      <c r="AT165" s="94"/>
      <c r="AU165" s="94"/>
      <c r="AV165" s="94"/>
      <c r="AW165" s="94"/>
      <c r="AX165" s="94"/>
      <c r="AY165" s="94"/>
      <c r="AZ165" s="94"/>
    </row>
    <row r="166" spans="1:52" ht="9" customHeight="1" outlineLevel="1" x14ac:dyDescent="0.25">
      <c r="A166" s="95"/>
      <c r="B166" s="320"/>
      <c r="C166" s="322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2"/>
      <c r="R166" s="94"/>
      <c r="S166" s="92"/>
      <c r="T166" s="94"/>
      <c r="U166" s="94"/>
      <c r="V166" s="92" t="str">
        <f>IFERROR(HLOOKUP($C166,DATOS!$C$1:$FR$155,119,FALSE ), "-")</f>
        <v>-</v>
      </c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2" t="str">
        <f>IFERROR(HLOOKUP($C166,DATOS!$C$1:$FR$155,124,FALSE ), "-")</f>
        <v>-</v>
      </c>
      <c r="AK166" s="94"/>
      <c r="AL166" s="94"/>
      <c r="AM166" s="94"/>
      <c r="AN166" s="94"/>
      <c r="AO166" s="94"/>
      <c r="AP166" s="94"/>
      <c r="AQ166" s="94"/>
      <c r="AR166" s="94"/>
      <c r="AS166" s="94"/>
      <c r="AT166" s="94"/>
      <c r="AU166" s="94"/>
      <c r="AV166" s="94"/>
      <c r="AW166" s="94"/>
      <c r="AX166" s="94"/>
      <c r="AY166" s="94"/>
      <c r="AZ166" s="94"/>
    </row>
    <row r="167" spans="1:52" ht="9" customHeight="1" outlineLevel="1" x14ac:dyDescent="0.25">
      <c r="A167" s="276"/>
      <c r="B167" s="278" t="s">
        <v>1508</v>
      </c>
      <c r="C167" s="305" t="s">
        <v>1490</v>
      </c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2"/>
      <c r="R167" s="94"/>
      <c r="S167" s="92"/>
      <c r="T167" s="94"/>
      <c r="U167" s="94"/>
      <c r="V167" s="92" t="str">
        <f>IFERROR(HLOOKUP($C167,DATOS!$C$1:$FR$155,119,FALSE ), "-")</f>
        <v>22/05/2016</v>
      </c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2" t="str">
        <f>IFERROR(HLOOKUP($C167,DATOS!$C$1:$FR$155,124,FALSE ), "-")</f>
        <v>28/08/2016</v>
      </c>
      <c r="AK167" s="94"/>
      <c r="AL167" s="94"/>
      <c r="AM167" s="94"/>
      <c r="AN167" s="94"/>
      <c r="AO167" s="94"/>
      <c r="AP167" s="94"/>
      <c r="AQ167" s="94"/>
      <c r="AR167" s="94"/>
      <c r="AS167" s="94"/>
      <c r="AT167" s="94"/>
      <c r="AU167" s="94"/>
      <c r="AV167" s="94"/>
      <c r="AW167" s="94"/>
      <c r="AX167" s="94"/>
      <c r="AY167" s="94"/>
      <c r="AZ167" s="94"/>
    </row>
    <row r="168" spans="1:52" ht="9" customHeight="1" outlineLevel="1" x14ac:dyDescent="0.25">
      <c r="A168" s="296"/>
      <c r="B168" s="307"/>
      <c r="C168" s="30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112"/>
      <c r="R168" s="98"/>
      <c r="S168" s="112"/>
      <c r="T168" s="98"/>
      <c r="U168" s="163"/>
      <c r="V168" s="166" t="str">
        <f>IFERROR(HLOOKUP($C168,DATOS!$C$1:$FR$155,119,FALSE ), "-")</f>
        <v>-</v>
      </c>
      <c r="W168" s="97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163"/>
      <c r="AJ168" s="166" t="str">
        <f>IFERROR(HLOOKUP($C168,DATOS!$C$1:$FR$155,124,FALSE ), "-")</f>
        <v>-</v>
      </c>
      <c r="AK168" s="97"/>
      <c r="AL168" s="98"/>
      <c r="AM168" s="98"/>
      <c r="AN168" s="98"/>
      <c r="AO168" s="98"/>
      <c r="AP168" s="98"/>
      <c r="AQ168" s="98"/>
      <c r="AR168" s="98"/>
      <c r="AS168" s="98"/>
      <c r="AT168" s="98"/>
      <c r="AU168" s="98"/>
      <c r="AV168" s="98"/>
      <c r="AW168" s="98"/>
      <c r="AX168" s="98"/>
      <c r="AY168" s="98"/>
      <c r="AZ168" s="98"/>
    </row>
    <row r="169" spans="1:52" ht="9" customHeight="1" outlineLevel="1" x14ac:dyDescent="0.25">
      <c r="A169" s="276"/>
      <c r="B169" s="313" t="s">
        <v>1509</v>
      </c>
      <c r="C169" s="315" t="s">
        <v>1491</v>
      </c>
      <c r="D169" s="162"/>
      <c r="E169" s="162"/>
      <c r="F169" s="162"/>
      <c r="G169" s="162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4"/>
      <c r="V169" s="92" t="str">
        <f>IFERROR(HLOOKUP($C169,DATOS!$C$1:$FR$155,119,FALSE ), "-")</f>
        <v>22/05/2016</v>
      </c>
      <c r="W169" s="165"/>
      <c r="X169" s="162"/>
      <c r="Y169" s="162"/>
      <c r="Z169" s="162"/>
      <c r="AA169" s="162"/>
      <c r="AB169" s="162"/>
      <c r="AC169" s="162"/>
      <c r="AD169" s="162"/>
      <c r="AE169" s="162"/>
      <c r="AF169" s="162"/>
      <c r="AG169" s="162"/>
      <c r="AH169" s="162"/>
      <c r="AI169" s="164"/>
      <c r="AJ169" s="162" t="str">
        <f>IFERROR(HLOOKUP($C169,DATOS!$C$1:$FR$155,124,FALSE ), "-")</f>
        <v>28/08/2016</v>
      </c>
      <c r="AK169" s="165"/>
      <c r="AL169" s="162"/>
      <c r="AM169" s="162"/>
      <c r="AN169" s="162"/>
      <c r="AO169" s="162"/>
      <c r="AP169" s="162"/>
      <c r="AQ169" s="162"/>
      <c r="AR169" s="162"/>
      <c r="AS169" s="162"/>
      <c r="AT169" s="162"/>
      <c r="AU169" s="162"/>
      <c r="AV169" s="162"/>
      <c r="AW169" s="162"/>
      <c r="AX169" s="162"/>
      <c r="AY169" s="162"/>
      <c r="AZ169" s="162"/>
    </row>
    <row r="170" spans="1:52" ht="9" customHeight="1" outlineLevel="1" x14ac:dyDescent="0.25">
      <c r="A170" s="312"/>
      <c r="B170" s="314"/>
      <c r="C170" s="316"/>
      <c r="D170" s="162"/>
      <c r="E170" s="162"/>
      <c r="F170" s="162"/>
      <c r="G170" s="162"/>
      <c r="H170" s="162"/>
      <c r="I170" s="162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4"/>
      <c r="V170" s="162" t="str">
        <f>IFERROR(HLOOKUP($C170,DATOS!$C$1:$FR$155,119,FALSE ), "-")</f>
        <v>-</v>
      </c>
      <c r="W170" s="165"/>
      <c r="X170" s="162"/>
      <c r="Y170" s="162"/>
      <c r="Z170" s="162"/>
      <c r="AA170" s="162"/>
      <c r="AB170" s="162"/>
      <c r="AC170" s="162"/>
      <c r="AD170" s="162"/>
      <c r="AE170" s="162"/>
      <c r="AF170" s="162"/>
      <c r="AG170" s="162"/>
      <c r="AH170" s="162"/>
      <c r="AI170" s="164"/>
      <c r="AJ170" s="162" t="str">
        <f>IFERROR(HLOOKUP($C170,DATOS!$C$1:$FR$155,124,FALSE ), "-")</f>
        <v>-</v>
      </c>
      <c r="AK170" s="165"/>
      <c r="AL170" s="162"/>
      <c r="AM170" s="162"/>
      <c r="AN170" s="162"/>
      <c r="AO170" s="162"/>
      <c r="AP170" s="162"/>
      <c r="AQ170" s="162"/>
      <c r="AR170" s="162"/>
      <c r="AS170" s="162"/>
      <c r="AT170" s="162"/>
      <c r="AU170" s="162"/>
      <c r="AV170" s="162"/>
      <c r="AW170" s="162"/>
      <c r="AX170" s="162"/>
      <c r="AY170" s="162"/>
      <c r="AZ170" s="162"/>
    </row>
    <row r="171" spans="1:52" ht="9" customHeight="1" x14ac:dyDescent="0.25">
      <c r="A171" s="309" t="s">
        <v>79</v>
      </c>
      <c r="B171" s="310" t="s">
        <v>664</v>
      </c>
      <c r="C171" s="311"/>
      <c r="D171" s="159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60"/>
      <c r="X171" s="160"/>
      <c r="Y171" s="160"/>
      <c r="Z171" s="160"/>
      <c r="AA171" s="127"/>
      <c r="AB171" s="127"/>
      <c r="AC171" s="127"/>
      <c r="AD171" s="127"/>
      <c r="AE171" s="127"/>
      <c r="AF171" s="127"/>
      <c r="AG171" s="127"/>
      <c r="AH171" s="127"/>
      <c r="AI171" s="127"/>
      <c r="AJ171" s="127"/>
      <c r="AK171" s="160"/>
      <c r="AL171" s="160"/>
      <c r="AM171" s="160"/>
      <c r="AN171" s="160"/>
      <c r="AO171" s="127"/>
      <c r="AP171" s="127"/>
      <c r="AQ171" s="127"/>
      <c r="AR171" s="127"/>
      <c r="AS171" s="127"/>
      <c r="AT171" s="127"/>
      <c r="AU171" s="127"/>
      <c r="AV171" s="127"/>
      <c r="AW171" s="127"/>
      <c r="AX171" s="127"/>
      <c r="AY171" s="127"/>
      <c r="AZ171" s="161"/>
    </row>
    <row r="172" spans="1:52" ht="9" customHeight="1" x14ac:dyDescent="0.25">
      <c r="A172" s="304"/>
      <c r="B172" s="301"/>
      <c r="C172" s="302"/>
      <c r="D172" s="103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5"/>
      <c r="X172" s="105"/>
      <c r="Y172" s="105"/>
      <c r="Z172" s="105"/>
      <c r="AA172" s="104"/>
      <c r="AB172" s="104"/>
      <c r="AC172" s="104"/>
      <c r="AD172" s="104"/>
      <c r="AE172" s="104"/>
      <c r="AF172" s="104"/>
      <c r="AG172" s="104"/>
      <c r="AH172" s="104"/>
      <c r="AI172" s="104"/>
      <c r="AJ172" s="104"/>
      <c r="AK172" s="105"/>
      <c r="AL172" s="105"/>
      <c r="AM172" s="105"/>
      <c r="AN172" s="105"/>
      <c r="AO172" s="104"/>
      <c r="AP172" s="104"/>
      <c r="AQ172" s="104"/>
      <c r="AR172" s="104"/>
      <c r="AS172" s="104"/>
      <c r="AT172" s="104"/>
      <c r="AU172" s="104"/>
      <c r="AV172" s="104"/>
      <c r="AW172" s="104"/>
      <c r="AX172" s="104"/>
      <c r="AY172" s="104"/>
      <c r="AZ172" s="106"/>
    </row>
    <row r="173" spans="1:52" ht="9" customHeight="1" outlineLevel="1" x14ac:dyDescent="0.25">
      <c r="A173" s="276"/>
      <c r="B173" s="278" t="s">
        <v>665</v>
      </c>
      <c r="C173" s="305" t="s">
        <v>451</v>
      </c>
      <c r="D173" s="134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 t="str">
        <f>IFERROR(HLOOKUP($C173,DATOS!$C$1:$FR$155,119,FALSE ), "-")</f>
        <v>05/06/2016</v>
      </c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 t="str">
        <f>IFERROR(HLOOKUP($C173,DATOS!$C$1:$FR$155,124,FALSE ), "-")</f>
        <v>04/09/2016</v>
      </c>
      <c r="AL173" s="92"/>
      <c r="AM173" s="92"/>
      <c r="AN173" s="92"/>
      <c r="AO173" s="92"/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2"/>
    </row>
    <row r="174" spans="1:52" ht="9" customHeight="1" outlineLevel="1" x14ac:dyDescent="0.25">
      <c r="A174" s="277"/>
      <c r="B174" s="279"/>
      <c r="C174" s="306"/>
      <c r="D174" s="93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2"/>
      <c r="R174" s="94"/>
      <c r="S174" s="92"/>
      <c r="T174" s="94"/>
      <c r="U174" s="94"/>
      <c r="V174" s="94"/>
      <c r="W174" s="92" t="str">
        <f>IFERROR(HLOOKUP($C174,DATOS!$C$1:$FR$155,119,FALSE ), "-")</f>
        <v>-</v>
      </c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2" t="str">
        <f>IFERROR(HLOOKUP($C174,DATOS!$C$1:$FR$155,124,FALSE ), "-")</f>
        <v>-</v>
      </c>
      <c r="AL174" s="94"/>
      <c r="AM174" s="94"/>
      <c r="AN174" s="94"/>
      <c r="AO174" s="94"/>
      <c r="AP174" s="94"/>
      <c r="AQ174" s="94"/>
      <c r="AR174" s="94"/>
      <c r="AS174" s="94"/>
      <c r="AT174" s="94"/>
      <c r="AU174" s="94"/>
      <c r="AV174" s="94"/>
      <c r="AW174" s="94"/>
      <c r="AX174" s="94"/>
      <c r="AY174" s="94"/>
      <c r="AZ174" s="94"/>
    </row>
    <row r="175" spans="1:52" ht="9" customHeight="1" outlineLevel="1" x14ac:dyDescent="0.25">
      <c r="A175" s="276"/>
      <c r="B175" s="278" t="s">
        <v>666</v>
      </c>
      <c r="C175" s="305" t="s">
        <v>452</v>
      </c>
      <c r="D175" s="93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2"/>
      <c r="R175" s="94"/>
      <c r="S175" s="92"/>
      <c r="T175" s="94"/>
      <c r="U175" s="94"/>
      <c r="V175" s="94"/>
      <c r="W175" s="92" t="str">
        <f>IFERROR(HLOOKUP($C175,DATOS!$C$1:$FR$155,119,FALSE ), "-")</f>
        <v>05/06/2016</v>
      </c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2" t="str">
        <f>IFERROR(HLOOKUP($C175,DATOS!$C$1:$FR$155,124,FALSE ), "-")</f>
        <v>04/09/2016</v>
      </c>
      <c r="AL175" s="94"/>
      <c r="AM175" s="94"/>
      <c r="AN175" s="94"/>
      <c r="AO175" s="94"/>
      <c r="AP175" s="94"/>
      <c r="AQ175" s="94"/>
      <c r="AR175" s="94"/>
      <c r="AS175" s="94"/>
      <c r="AT175" s="94"/>
      <c r="AU175" s="94"/>
      <c r="AV175" s="94"/>
      <c r="AW175" s="94"/>
      <c r="AX175" s="94"/>
      <c r="AY175" s="94"/>
      <c r="AZ175" s="94"/>
    </row>
    <row r="176" spans="1:52" ht="9" customHeight="1" outlineLevel="1" x14ac:dyDescent="0.25">
      <c r="A176" s="277"/>
      <c r="B176" s="279"/>
      <c r="C176" s="306"/>
      <c r="D176" s="93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2"/>
      <c r="R176" s="94"/>
      <c r="S176" s="92"/>
      <c r="T176" s="94"/>
      <c r="U176" s="94"/>
      <c r="V176" s="94"/>
      <c r="W176" s="92" t="str">
        <f>IFERROR(HLOOKUP($C176,DATOS!$C$1:$FR$155,119,FALSE ), "-")</f>
        <v>-</v>
      </c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2" t="str">
        <f>IFERROR(HLOOKUP($C176,DATOS!$C$1:$FR$155,124,FALSE ), "-")</f>
        <v>-</v>
      </c>
      <c r="AL176" s="94"/>
      <c r="AM176" s="94"/>
      <c r="AN176" s="94"/>
      <c r="AO176" s="94"/>
      <c r="AP176" s="94"/>
      <c r="AQ176" s="94"/>
      <c r="AR176" s="94"/>
      <c r="AS176" s="94"/>
      <c r="AT176" s="94"/>
      <c r="AU176" s="94"/>
      <c r="AV176" s="94"/>
      <c r="AW176" s="94"/>
      <c r="AX176" s="94"/>
      <c r="AY176" s="94"/>
      <c r="AZ176" s="94"/>
    </row>
    <row r="177" spans="1:52" ht="9" customHeight="1" outlineLevel="1" x14ac:dyDescent="0.25">
      <c r="A177" s="276"/>
      <c r="B177" s="278" t="s">
        <v>667</v>
      </c>
      <c r="C177" s="305" t="s">
        <v>453</v>
      </c>
      <c r="D177" s="93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2"/>
      <c r="R177" s="94"/>
      <c r="S177" s="92"/>
      <c r="T177" s="94"/>
      <c r="U177" s="94"/>
      <c r="V177" s="94"/>
      <c r="W177" s="92" t="str">
        <f>IFERROR(HLOOKUP($C177,DATOS!$C$1:$FR$155,119,FALSE ), "-")</f>
        <v>05/06/2016</v>
      </c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2" t="str">
        <f>IFERROR(HLOOKUP($C177,DATOS!$C$1:$FR$155,124,FALSE ), "-")</f>
        <v>04/09/2016</v>
      </c>
      <c r="AL177" s="94"/>
      <c r="AM177" s="94"/>
      <c r="AN177" s="94"/>
      <c r="AO177" s="94"/>
      <c r="AP177" s="94"/>
      <c r="AQ177" s="94"/>
      <c r="AR177" s="94"/>
      <c r="AS177" s="94"/>
      <c r="AT177" s="94"/>
      <c r="AU177" s="94"/>
      <c r="AV177" s="94"/>
      <c r="AW177" s="94"/>
      <c r="AX177" s="94"/>
      <c r="AY177" s="94"/>
      <c r="AZ177" s="94"/>
    </row>
    <row r="178" spans="1:52" ht="9" customHeight="1" outlineLevel="1" x14ac:dyDescent="0.25">
      <c r="A178" s="277"/>
      <c r="B178" s="279"/>
      <c r="C178" s="306"/>
      <c r="D178" s="93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2"/>
      <c r="R178" s="94"/>
      <c r="S178" s="92"/>
      <c r="T178" s="94"/>
      <c r="U178" s="94"/>
      <c r="V178" s="94"/>
      <c r="W178" s="92" t="str">
        <f>IFERROR(HLOOKUP($C178,DATOS!$C$1:$FR$155,119,FALSE ), "-")</f>
        <v>-</v>
      </c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92" t="str">
        <f>IFERROR(HLOOKUP($C178,DATOS!$C$1:$FR$155,124,FALSE ), "-")</f>
        <v>-</v>
      </c>
      <c r="AL178" s="94"/>
      <c r="AM178" s="94"/>
      <c r="AN178" s="94"/>
      <c r="AO178" s="94"/>
      <c r="AP178" s="94"/>
      <c r="AQ178" s="94"/>
      <c r="AR178" s="94"/>
      <c r="AS178" s="94"/>
      <c r="AT178" s="94"/>
      <c r="AU178" s="94"/>
      <c r="AV178" s="94"/>
      <c r="AW178" s="94"/>
      <c r="AX178" s="94"/>
      <c r="AY178" s="94"/>
      <c r="AZ178" s="94"/>
    </row>
    <row r="179" spans="1:52" ht="9" customHeight="1" outlineLevel="1" x14ac:dyDescent="0.25">
      <c r="A179" s="276"/>
      <c r="B179" s="278" t="s">
        <v>668</v>
      </c>
      <c r="C179" s="305" t="s">
        <v>454</v>
      </c>
      <c r="D179" s="93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2"/>
      <c r="R179" s="94"/>
      <c r="S179" s="92"/>
      <c r="T179" s="94"/>
      <c r="U179" s="94"/>
      <c r="V179" s="94"/>
      <c r="W179" s="92" t="str">
        <f>IFERROR(HLOOKUP($C179,DATOS!$C$1:$FR$155,119,FALSE ), "-")</f>
        <v>05/06/2016</v>
      </c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2" t="str">
        <f>IFERROR(HLOOKUP($C179,DATOS!$C$1:$FR$155,124,FALSE ), "-")</f>
        <v>04/09/2016</v>
      </c>
      <c r="AL179" s="94"/>
      <c r="AM179" s="94"/>
      <c r="AN179" s="94"/>
      <c r="AO179" s="94"/>
      <c r="AP179" s="94"/>
      <c r="AQ179" s="94"/>
      <c r="AR179" s="94"/>
      <c r="AS179" s="94"/>
      <c r="AT179" s="94"/>
      <c r="AU179" s="94"/>
      <c r="AV179" s="94"/>
      <c r="AW179" s="94"/>
      <c r="AX179" s="94"/>
      <c r="AY179" s="94"/>
      <c r="AZ179" s="94"/>
    </row>
    <row r="180" spans="1:52" ht="9" customHeight="1" outlineLevel="1" x14ac:dyDescent="0.25">
      <c r="A180" s="277"/>
      <c r="B180" s="279"/>
      <c r="C180" s="306"/>
      <c r="D180" s="93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2"/>
      <c r="R180" s="94"/>
      <c r="S180" s="92"/>
      <c r="T180" s="94"/>
      <c r="U180" s="94"/>
      <c r="V180" s="94"/>
      <c r="W180" s="92" t="str">
        <f>IFERROR(HLOOKUP($C180,DATOS!$C$1:$FR$155,119,FALSE ), "-")</f>
        <v>-</v>
      </c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2" t="str">
        <f>IFERROR(HLOOKUP($C180,DATOS!$C$1:$FR$155,124,FALSE ), "-")</f>
        <v>-</v>
      </c>
      <c r="AL180" s="94"/>
      <c r="AM180" s="94"/>
      <c r="AN180" s="94"/>
      <c r="AO180" s="94"/>
      <c r="AP180" s="94"/>
      <c r="AQ180" s="94"/>
      <c r="AR180" s="94"/>
      <c r="AS180" s="94"/>
      <c r="AT180" s="94"/>
      <c r="AU180" s="94"/>
      <c r="AV180" s="94"/>
      <c r="AW180" s="94"/>
      <c r="AX180" s="94"/>
      <c r="AY180" s="94"/>
      <c r="AZ180" s="94"/>
    </row>
    <row r="181" spans="1:52" ht="9" customHeight="1" outlineLevel="1" x14ac:dyDescent="0.25">
      <c r="A181" s="276"/>
      <c r="B181" s="278" t="s">
        <v>669</v>
      </c>
      <c r="C181" s="305" t="s">
        <v>455</v>
      </c>
      <c r="D181" s="93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2"/>
      <c r="R181" s="94"/>
      <c r="S181" s="92"/>
      <c r="T181" s="94"/>
      <c r="U181" s="94"/>
      <c r="V181" s="94"/>
      <c r="W181" s="93"/>
      <c r="X181" s="92" t="str">
        <f>IFERROR(HLOOKUP($C181,DATOS!$C$1:$FR$155,119,FALSE ), "-")</f>
        <v>12/06/2016</v>
      </c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2" t="str">
        <f>IFERROR(HLOOKUP($C181,DATOS!$C$1:$FR$155,124,FALSE ), "-")</f>
        <v>11/09/2016</v>
      </c>
      <c r="AM181" s="94"/>
      <c r="AN181" s="94"/>
      <c r="AO181" s="94"/>
      <c r="AP181" s="94"/>
      <c r="AQ181" s="94"/>
      <c r="AR181" s="94"/>
      <c r="AS181" s="94"/>
      <c r="AT181" s="94"/>
      <c r="AU181" s="94"/>
      <c r="AV181" s="94"/>
      <c r="AW181" s="94"/>
      <c r="AX181" s="94"/>
      <c r="AY181" s="94"/>
      <c r="AZ181" s="94"/>
    </row>
    <row r="182" spans="1:52" ht="9" customHeight="1" outlineLevel="1" x14ac:dyDescent="0.25">
      <c r="A182" s="277"/>
      <c r="B182" s="279"/>
      <c r="C182" s="306"/>
      <c r="D182" s="93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2"/>
      <c r="R182" s="94"/>
      <c r="S182" s="92"/>
      <c r="T182" s="94"/>
      <c r="U182" s="94"/>
      <c r="V182" s="94"/>
      <c r="W182" s="94"/>
      <c r="X182" s="92" t="str">
        <f>IFERROR(HLOOKUP($C182,DATOS!$C$1:$FR$155,119,FALSE ), "-")</f>
        <v>-</v>
      </c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2" t="str">
        <f>IFERROR(HLOOKUP($C182,DATOS!$C$1:$FR$155,124,FALSE ), "-")</f>
        <v>-</v>
      </c>
      <c r="AM182" s="94"/>
      <c r="AN182" s="94"/>
      <c r="AO182" s="94"/>
      <c r="AP182" s="94"/>
      <c r="AQ182" s="94"/>
      <c r="AR182" s="94"/>
      <c r="AS182" s="94"/>
      <c r="AT182" s="94"/>
      <c r="AU182" s="94"/>
      <c r="AV182" s="94"/>
      <c r="AW182" s="94"/>
      <c r="AX182" s="94"/>
      <c r="AY182" s="94"/>
      <c r="AZ182" s="94"/>
    </row>
    <row r="183" spans="1:52" ht="9" customHeight="1" outlineLevel="1" x14ac:dyDescent="0.25">
      <c r="A183" s="276"/>
      <c r="B183" s="278" t="s">
        <v>670</v>
      </c>
      <c r="C183" s="305" t="s">
        <v>456</v>
      </c>
      <c r="D183" s="93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2"/>
      <c r="R183" s="94"/>
      <c r="S183" s="92"/>
      <c r="T183" s="94"/>
      <c r="U183" s="94"/>
      <c r="V183" s="94"/>
      <c r="W183" s="93"/>
      <c r="X183" s="92" t="str">
        <f>IFERROR(HLOOKUP($C183,DATOS!$C$1:$FR$155,119,FALSE ), "-")</f>
        <v>12/06/2016</v>
      </c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2" t="str">
        <f>IFERROR(HLOOKUP($C183,DATOS!$C$1:$FR$155,124,FALSE ), "-")</f>
        <v>11/09/2016</v>
      </c>
      <c r="AM183" s="94"/>
      <c r="AN183" s="94"/>
      <c r="AO183" s="94"/>
      <c r="AP183" s="94"/>
      <c r="AQ183" s="94"/>
      <c r="AR183" s="94"/>
      <c r="AS183" s="94"/>
      <c r="AT183" s="94"/>
      <c r="AU183" s="94"/>
      <c r="AV183" s="94"/>
      <c r="AW183" s="94"/>
      <c r="AX183" s="94"/>
      <c r="AY183" s="94"/>
      <c r="AZ183" s="94"/>
    </row>
    <row r="184" spans="1:52" ht="9" customHeight="1" outlineLevel="1" x14ac:dyDescent="0.25">
      <c r="A184" s="277"/>
      <c r="B184" s="279"/>
      <c r="C184" s="306"/>
      <c r="D184" s="93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2"/>
      <c r="R184" s="94"/>
      <c r="S184" s="92"/>
      <c r="T184" s="94"/>
      <c r="U184" s="94"/>
      <c r="V184" s="94"/>
      <c r="W184" s="94"/>
      <c r="X184" s="92" t="str">
        <f>IFERROR(HLOOKUP($C184,DATOS!$C$1:$FR$155,119,FALSE ), "-")</f>
        <v>-</v>
      </c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2" t="str">
        <f>IFERROR(HLOOKUP($C184,DATOS!$C$1:$FR$155,124,FALSE ), "-")</f>
        <v>-</v>
      </c>
      <c r="AM184" s="94"/>
      <c r="AN184" s="94"/>
      <c r="AO184" s="94"/>
      <c r="AP184" s="94"/>
      <c r="AQ184" s="94"/>
      <c r="AR184" s="94"/>
      <c r="AS184" s="94"/>
      <c r="AT184" s="94"/>
      <c r="AU184" s="94"/>
      <c r="AV184" s="94"/>
      <c r="AW184" s="94"/>
      <c r="AX184" s="94"/>
      <c r="AY184" s="94"/>
      <c r="AZ184" s="94"/>
    </row>
    <row r="185" spans="1:52" ht="9" customHeight="1" outlineLevel="1" x14ac:dyDescent="0.25">
      <c r="A185" s="276"/>
      <c r="B185" s="278" t="s">
        <v>671</v>
      </c>
      <c r="C185" s="305" t="s">
        <v>457</v>
      </c>
      <c r="D185" s="93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2"/>
      <c r="R185" s="94"/>
      <c r="S185" s="92"/>
      <c r="T185" s="94"/>
      <c r="U185" s="94"/>
      <c r="V185" s="94"/>
      <c r="W185" s="93"/>
      <c r="X185" s="92" t="str">
        <f>IFERROR(HLOOKUP($C185,DATOS!$C$1:$FR$155,119,FALSE ), "-")</f>
        <v>12/06/2016</v>
      </c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2" t="str">
        <f>IFERROR(HLOOKUP($C185,DATOS!$C$1:$FR$155,124,FALSE ), "-")</f>
        <v>11/09/2016</v>
      </c>
      <c r="AM185" s="94"/>
      <c r="AN185" s="94"/>
      <c r="AO185" s="94"/>
      <c r="AP185" s="94"/>
      <c r="AQ185" s="94"/>
      <c r="AR185" s="94"/>
      <c r="AS185" s="94"/>
      <c r="AT185" s="94"/>
      <c r="AU185" s="94"/>
      <c r="AV185" s="94"/>
      <c r="AW185" s="94"/>
      <c r="AX185" s="94"/>
      <c r="AY185" s="94"/>
      <c r="AZ185" s="94"/>
    </row>
    <row r="186" spans="1:52" ht="9" customHeight="1" outlineLevel="1" x14ac:dyDescent="0.25">
      <c r="A186" s="277"/>
      <c r="B186" s="279"/>
      <c r="C186" s="306"/>
      <c r="D186" s="93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2"/>
      <c r="R186" s="94"/>
      <c r="S186" s="92"/>
      <c r="T186" s="94"/>
      <c r="U186" s="94"/>
      <c r="V186" s="94"/>
      <c r="W186" s="94"/>
      <c r="X186" s="92" t="str">
        <f>IFERROR(HLOOKUP($C186,DATOS!$C$1:$FR$155,119,FALSE ), "-")</f>
        <v>-</v>
      </c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  <c r="AL186" s="92" t="str">
        <f>IFERROR(HLOOKUP($C186,DATOS!$C$1:$FR$155,124,FALSE ), "-")</f>
        <v>-</v>
      </c>
      <c r="AM186" s="94"/>
      <c r="AN186" s="94"/>
      <c r="AO186" s="94"/>
      <c r="AP186" s="94"/>
      <c r="AQ186" s="94"/>
      <c r="AR186" s="94"/>
      <c r="AS186" s="94"/>
      <c r="AT186" s="94"/>
      <c r="AU186" s="94"/>
      <c r="AV186" s="94"/>
      <c r="AW186" s="94"/>
      <c r="AX186" s="94"/>
      <c r="AY186" s="94"/>
      <c r="AZ186" s="94"/>
    </row>
    <row r="187" spans="1:52" ht="9" customHeight="1" outlineLevel="1" x14ac:dyDescent="0.25">
      <c r="A187" s="276"/>
      <c r="B187" s="278" t="s">
        <v>672</v>
      </c>
      <c r="C187" s="305" t="s">
        <v>965</v>
      </c>
      <c r="D187" s="93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2"/>
      <c r="R187" s="94"/>
      <c r="S187" s="92"/>
      <c r="T187" s="94"/>
      <c r="U187" s="94"/>
      <c r="V187" s="94"/>
      <c r="W187" s="93"/>
      <c r="X187" s="92" t="str">
        <f>IFERROR(HLOOKUP($C187,DATOS!$C$1:$FR$155,119,FALSE ), "-")</f>
        <v>12/06/2016</v>
      </c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  <c r="AK187" s="94"/>
      <c r="AL187" s="92" t="str">
        <f>IFERROR(HLOOKUP($C187,DATOS!$C$1:$FR$155,124,FALSE ), "-")</f>
        <v>11/09/2016</v>
      </c>
      <c r="AM187" s="94"/>
      <c r="AN187" s="94"/>
      <c r="AO187" s="94"/>
      <c r="AP187" s="94"/>
      <c r="AQ187" s="94"/>
      <c r="AR187" s="94"/>
      <c r="AS187" s="94"/>
      <c r="AT187" s="94"/>
      <c r="AU187" s="94"/>
      <c r="AV187" s="94"/>
      <c r="AW187" s="94"/>
      <c r="AX187" s="94"/>
      <c r="AY187" s="94"/>
      <c r="AZ187" s="94"/>
    </row>
    <row r="188" spans="1:52" ht="9" customHeight="1" outlineLevel="1" x14ac:dyDescent="0.25">
      <c r="A188" s="277"/>
      <c r="B188" s="279"/>
      <c r="C188" s="306"/>
      <c r="D188" s="93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2"/>
      <c r="R188" s="94"/>
      <c r="S188" s="92"/>
      <c r="T188" s="94"/>
      <c r="U188" s="94"/>
      <c r="V188" s="94"/>
      <c r="W188" s="94"/>
      <c r="X188" s="92" t="str">
        <f>IFERROR(HLOOKUP($C188,DATOS!$C$1:$FR$155,119,FALSE ), "-")</f>
        <v>-</v>
      </c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  <c r="AL188" s="92" t="str">
        <f>IFERROR(HLOOKUP($C188,DATOS!$C$1:$FR$155,124,FALSE ), "-")</f>
        <v>-</v>
      </c>
      <c r="AM188" s="94"/>
      <c r="AN188" s="94"/>
      <c r="AO188" s="94"/>
      <c r="AP188" s="94"/>
      <c r="AQ188" s="94"/>
      <c r="AR188" s="94"/>
      <c r="AS188" s="94"/>
      <c r="AT188" s="94"/>
      <c r="AU188" s="94"/>
      <c r="AV188" s="94"/>
      <c r="AW188" s="94"/>
      <c r="AX188" s="94"/>
      <c r="AY188" s="94"/>
      <c r="AZ188" s="94"/>
    </row>
    <row r="189" spans="1:52" ht="9" customHeight="1" outlineLevel="1" x14ac:dyDescent="0.25">
      <c r="A189" s="276"/>
      <c r="B189" s="278" t="s">
        <v>673</v>
      </c>
      <c r="C189" s="305" t="s">
        <v>966</v>
      </c>
      <c r="D189" s="93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2"/>
      <c r="R189" s="94"/>
      <c r="S189" s="92"/>
      <c r="T189" s="94"/>
      <c r="U189" s="94"/>
      <c r="V189" s="94"/>
      <c r="W189" s="93"/>
      <c r="X189" s="94"/>
      <c r="Y189" s="92" t="str">
        <f>IFERROR(HLOOKUP($C189,DATOS!$C$1:$FR$155,119,FALSE ), "-")</f>
        <v>19/06/2016</v>
      </c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2" t="str">
        <f>IFERROR(HLOOKUP($C189,DATOS!$C$1:$FR$155,124,FALSE ), "-")</f>
        <v>18/09/2016</v>
      </c>
      <c r="AN189" s="94"/>
      <c r="AO189" s="94"/>
      <c r="AP189" s="94"/>
      <c r="AQ189" s="94"/>
      <c r="AR189" s="94"/>
      <c r="AS189" s="94"/>
      <c r="AT189" s="94"/>
      <c r="AU189" s="94"/>
      <c r="AV189" s="94"/>
      <c r="AW189" s="94"/>
      <c r="AX189" s="94"/>
      <c r="AY189" s="94"/>
      <c r="AZ189" s="94"/>
    </row>
    <row r="190" spans="1:52" ht="9" customHeight="1" outlineLevel="1" x14ac:dyDescent="0.25">
      <c r="A190" s="277"/>
      <c r="B190" s="279"/>
      <c r="C190" s="306"/>
      <c r="D190" s="93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2"/>
      <c r="R190" s="94"/>
      <c r="S190" s="92"/>
      <c r="T190" s="94"/>
      <c r="U190" s="94"/>
      <c r="V190" s="94"/>
      <c r="W190" s="94"/>
      <c r="X190" s="94"/>
      <c r="Y190" s="92" t="str">
        <f>IFERROR(HLOOKUP($C190,DATOS!$C$1:$FR$155,119,FALSE ), "-")</f>
        <v>-</v>
      </c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2" t="str">
        <f>IFERROR(HLOOKUP($C190,DATOS!$C$1:$FR$155,124,FALSE ), "-")</f>
        <v>-</v>
      </c>
      <c r="AN190" s="94"/>
      <c r="AO190" s="94"/>
      <c r="AP190" s="94"/>
      <c r="AQ190" s="94"/>
      <c r="AR190" s="94"/>
      <c r="AS190" s="94"/>
      <c r="AT190" s="94"/>
      <c r="AU190" s="94"/>
      <c r="AV190" s="94"/>
      <c r="AW190" s="94"/>
      <c r="AX190" s="94"/>
      <c r="AY190" s="94"/>
      <c r="AZ190" s="94"/>
    </row>
    <row r="191" spans="1:52" ht="9" customHeight="1" outlineLevel="1" x14ac:dyDescent="0.25">
      <c r="A191" s="276"/>
      <c r="B191" s="278" t="s">
        <v>674</v>
      </c>
      <c r="C191" s="305" t="s">
        <v>458</v>
      </c>
      <c r="D191" s="93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2"/>
      <c r="R191" s="94"/>
      <c r="S191" s="92"/>
      <c r="T191" s="94"/>
      <c r="U191" s="94"/>
      <c r="V191" s="94"/>
      <c r="W191" s="93"/>
      <c r="X191" s="94"/>
      <c r="Y191" s="92" t="str">
        <f>IFERROR(HLOOKUP($C191,DATOS!$C$1:$FR$155,119,FALSE ), "-")</f>
        <v>19/06/2016</v>
      </c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  <c r="AL191" s="94"/>
      <c r="AM191" s="92" t="str">
        <f>IFERROR(HLOOKUP($C191,DATOS!$C$1:$FR$155,124,FALSE ), "-")</f>
        <v>18/09/2016</v>
      </c>
      <c r="AN191" s="94"/>
      <c r="AO191" s="94"/>
      <c r="AP191" s="94"/>
      <c r="AQ191" s="94"/>
      <c r="AR191" s="94"/>
      <c r="AS191" s="94"/>
      <c r="AT191" s="94"/>
      <c r="AU191" s="94"/>
      <c r="AV191" s="94"/>
      <c r="AW191" s="94"/>
      <c r="AX191" s="94"/>
      <c r="AY191" s="94"/>
      <c r="AZ191" s="94"/>
    </row>
    <row r="192" spans="1:52" ht="9" customHeight="1" outlineLevel="1" x14ac:dyDescent="0.25">
      <c r="A192" s="277"/>
      <c r="B192" s="279"/>
      <c r="C192" s="306"/>
      <c r="D192" s="93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2"/>
      <c r="R192" s="94"/>
      <c r="S192" s="92"/>
      <c r="T192" s="94"/>
      <c r="U192" s="94"/>
      <c r="V192" s="94"/>
      <c r="W192" s="94"/>
      <c r="X192" s="94"/>
      <c r="Y192" s="92" t="str">
        <f>IFERROR(HLOOKUP($C192,DATOS!$C$1:$FR$155,119,FALSE ), "-")</f>
        <v>-</v>
      </c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2" t="str">
        <f>IFERROR(HLOOKUP($C192,DATOS!$C$1:$FR$155,124,FALSE ), "-")</f>
        <v>-</v>
      </c>
      <c r="AN192" s="94"/>
      <c r="AO192" s="94"/>
      <c r="AP192" s="94"/>
      <c r="AQ192" s="94"/>
      <c r="AR192" s="94"/>
      <c r="AS192" s="94"/>
      <c r="AT192" s="94"/>
      <c r="AU192" s="94"/>
      <c r="AV192" s="94"/>
      <c r="AW192" s="94"/>
      <c r="AX192" s="94"/>
      <c r="AY192" s="94"/>
      <c r="AZ192" s="94"/>
    </row>
    <row r="193" spans="1:52" ht="9" customHeight="1" outlineLevel="1" x14ac:dyDescent="0.25">
      <c r="A193" s="276"/>
      <c r="B193" s="278" t="s">
        <v>675</v>
      </c>
      <c r="C193" s="305" t="s">
        <v>459</v>
      </c>
      <c r="D193" s="93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2"/>
      <c r="R193" s="94"/>
      <c r="S193" s="92"/>
      <c r="T193" s="94"/>
      <c r="U193" s="94"/>
      <c r="V193" s="94"/>
      <c r="W193" s="93"/>
      <c r="X193" s="94"/>
      <c r="Y193" s="92" t="str">
        <f>IFERROR(HLOOKUP($C193,DATOS!$C$1:$FR$155,119,FALSE ), "-")</f>
        <v>19/06/2016</v>
      </c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2" t="str">
        <f>IFERROR(HLOOKUP($C193,DATOS!$C$1:$FR$155,124,FALSE ), "-")</f>
        <v>18/09/2016</v>
      </c>
      <c r="AN193" s="94"/>
      <c r="AO193" s="94"/>
      <c r="AP193" s="94"/>
      <c r="AQ193" s="94"/>
      <c r="AR193" s="94"/>
      <c r="AS193" s="94"/>
      <c r="AT193" s="94"/>
      <c r="AU193" s="94"/>
      <c r="AV193" s="94"/>
      <c r="AW193" s="94"/>
      <c r="AX193" s="94"/>
      <c r="AY193" s="94"/>
      <c r="AZ193" s="94"/>
    </row>
    <row r="194" spans="1:52" ht="9" customHeight="1" outlineLevel="1" x14ac:dyDescent="0.25">
      <c r="A194" s="277"/>
      <c r="B194" s="279"/>
      <c r="C194" s="306"/>
      <c r="D194" s="93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2"/>
      <c r="R194" s="94"/>
      <c r="S194" s="92"/>
      <c r="T194" s="94"/>
      <c r="U194" s="94"/>
      <c r="V194" s="94"/>
      <c r="W194" s="94"/>
      <c r="X194" s="94"/>
      <c r="Y194" s="92" t="str">
        <f>IFERROR(HLOOKUP($C194,DATOS!$C$1:$FR$155,119,FALSE ), "-")</f>
        <v>-</v>
      </c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2" t="str">
        <f>IFERROR(HLOOKUP($C194,DATOS!$C$1:$FR$155,124,FALSE ), "-")</f>
        <v>-</v>
      </c>
      <c r="AN194" s="94"/>
      <c r="AO194" s="94"/>
      <c r="AP194" s="94"/>
      <c r="AQ194" s="94"/>
      <c r="AR194" s="94"/>
      <c r="AS194" s="94"/>
      <c r="AT194" s="94"/>
      <c r="AU194" s="94"/>
      <c r="AV194" s="94"/>
      <c r="AW194" s="94"/>
      <c r="AX194" s="94"/>
      <c r="AY194" s="94"/>
      <c r="AZ194" s="94"/>
    </row>
    <row r="195" spans="1:52" ht="9" customHeight="1" outlineLevel="1" x14ac:dyDescent="0.25">
      <c r="A195" s="276"/>
      <c r="B195" s="278" t="s">
        <v>676</v>
      </c>
      <c r="C195" s="305" t="s">
        <v>460</v>
      </c>
      <c r="D195" s="93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2"/>
      <c r="R195" s="94"/>
      <c r="S195" s="92"/>
      <c r="T195" s="94"/>
      <c r="U195" s="94"/>
      <c r="V195" s="94"/>
      <c r="W195" s="94"/>
      <c r="X195" s="93"/>
      <c r="Y195" s="92" t="str">
        <f>IFERROR(HLOOKUP($C195,DATOS!$C$1:$FR$155,119,FALSE ), "-")</f>
        <v>19/06/2016</v>
      </c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  <c r="AK195" s="94"/>
      <c r="AL195" s="94"/>
      <c r="AM195" s="92" t="str">
        <f>IFERROR(HLOOKUP($C195,DATOS!$C$1:$FR$155,124,FALSE ), "-")</f>
        <v>18/09/2016</v>
      </c>
      <c r="AN195" s="94"/>
      <c r="AO195" s="94"/>
      <c r="AP195" s="94"/>
      <c r="AQ195" s="94"/>
      <c r="AR195" s="94"/>
      <c r="AS195" s="94"/>
      <c r="AT195" s="94"/>
      <c r="AU195" s="94"/>
      <c r="AV195" s="94"/>
      <c r="AW195" s="94"/>
      <c r="AX195" s="94"/>
      <c r="AY195" s="94"/>
      <c r="AZ195" s="94"/>
    </row>
    <row r="196" spans="1:52" ht="9" customHeight="1" outlineLevel="1" x14ac:dyDescent="0.25">
      <c r="A196" s="277"/>
      <c r="B196" s="279"/>
      <c r="C196" s="306"/>
      <c r="D196" s="93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2"/>
      <c r="R196" s="94"/>
      <c r="S196" s="92"/>
      <c r="T196" s="94"/>
      <c r="U196" s="94"/>
      <c r="V196" s="94"/>
      <c r="W196" s="94"/>
      <c r="X196" s="94"/>
      <c r="Y196" s="92" t="str">
        <f>IFERROR(HLOOKUP($C196,DATOS!$C$1:$FR$155,119,FALSE ), "-")</f>
        <v>-</v>
      </c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  <c r="AL196" s="94"/>
      <c r="AM196" s="92" t="str">
        <f>IFERROR(HLOOKUP($C196,DATOS!$C$1:$FR$155,124,FALSE ), "-")</f>
        <v>-</v>
      </c>
      <c r="AN196" s="94"/>
      <c r="AO196" s="94"/>
      <c r="AP196" s="94"/>
      <c r="AQ196" s="94"/>
      <c r="AR196" s="94"/>
      <c r="AS196" s="94"/>
      <c r="AT196" s="94"/>
      <c r="AU196" s="94"/>
      <c r="AV196" s="94"/>
      <c r="AW196" s="94"/>
      <c r="AX196" s="94"/>
      <c r="AY196" s="94"/>
      <c r="AZ196" s="94"/>
    </row>
    <row r="197" spans="1:52" ht="9" customHeight="1" outlineLevel="1" x14ac:dyDescent="0.25">
      <c r="A197" s="276"/>
      <c r="B197" s="278" t="s">
        <v>677</v>
      </c>
      <c r="C197" s="305" t="s">
        <v>461</v>
      </c>
      <c r="D197" s="93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2"/>
      <c r="R197" s="94"/>
      <c r="S197" s="92"/>
      <c r="T197" s="94"/>
      <c r="U197" s="94"/>
      <c r="V197" s="94"/>
      <c r="W197" s="94"/>
      <c r="X197" s="93"/>
      <c r="Y197" s="94"/>
      <c r="Z197" s="92" t="str">
        <f>IFERROR(HLOOKUP($C197,DATOS!$C$1:$FR$155,119,FALSE ), "-")</f>
        <v>26/06/2016</v>
      </c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  <c r="AL197" s="94"/>
      <c r="AM197" s="94"/>
      <c r="AN197" s="92" t="str">
        <f>IFERROR(HLOOKUP($C197,DATOS!$C$1:$FR$155,124,FALSE ), "-")</f>
        <v>25/09/2016</v>
      </c>
      <c r="AO197" s="94"/>
      <c r="AP197" s="94"/>
      <c r="AQ197" s="94"/>
      <c r="AR197" s="94"/>
      <c r="AS197" s="94"/>
      <c r="AT197" s="94"/>
      <c r="AU197" s="94"/>
      <c r="AV197" s="94"/>
      <c r="AW197" s="94"/>
      <c r="AX197" s="94"/>
      <c r="AY197" s="94"/>
      <c r="AZ197" s="94"/>
    </row>
    <row r="198" spans="1:52" ht="9" customHeight="1" outlineLevel="1" x14ac:dyDescent="0.25">
      <c r="A198" s="277"/>
      <c r="B198" s="279"/>
      <c r="C198" s="306"/>
      <c r="D198" s="93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2"/>
      <c r="R198" s="94"/>
      <c r="S198" s="92"/>
      <c r="T198" s="94"/>
      <c r="U198" s="94"/>
      <c r="V198" s="94"/>
      <c r="W198" s="94"/>
      <c r="X198" s="94"/>
      <c r="Y198" s="94"/>
      <c r="Z198" s="92" t="str">
        <f>IFERROR(HLOOKUP($C198,DATOS!$C$1:$FR$155,119,FALSE ), "-")</f>
        <v>-</v>
      </c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  <c r="AK198" s="94"/>
      <c r="AL198" s="94"/>
      <c r="AM198" s="94"/>
      <c r="AN198" s="92" t="str">
        <f>IFERROR(HLOOKUP($C198,DATOS!$C$1:$FR$155,124,FALSE ), "-")</f>
        <v>-</v>
      </c>
      <c r="AO198" s="94"/>
      <c r="AP198" s="94"/>
      <c r="AQ198" s="94"/>
      <c r="AR198" s="94"/>
      <c r="AS198" s="94"/>
      <c r="AT198" s="94"/>
      <c r="AU198" s="94"/>
      <c r="AV198" s="94"/>
      <c r="AW198" s="94"/>
      <c r="AX198" s="94"/>
      <c r="AY198" s="94"/>
      <c r="AZ198" s="94"/>
    </row>
    <row r="199" spans="1:52" ht="9" customHeight="1" outlineLevel="1" x14ac:dyDescent="0.25">
      <c r="A199" s="276"/>
      <c r="B199" s="278" t="s">
        <v>678</v>
      </c>
      <c r="C199" s="305" t="s">
        <v>199</v>
      </c>
      <c r="D199" s="93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2"/>
      <c r="R199" s="94"/>
      <c r="S199" s="92"/>
      <c r="T199" s="94"/>
      <c r="U199" s="94"/>
      <c r="V199" s="94"/>
      <c r="W199" s="94"/>
      <c r="X199" s="94"/>
      <c r="Y199" s="93"/>
      <c r="Z199" s="92" t="str">
        <f>IFERROR(HLOOKUP($C199,DATOS!$C$1:$FR$155,119,FALSE ), "-")</f>
        <v>26/06/2016</v>
      </c>
      <c r="AA199" s="94"/>
      <c r="AB199" s="94"/>
      <c r="AC199" s="94"/>
      <c r="AD199" s="94"/>
      <c r="AE199" s="94"/>
      <c r="AF199" s="94"/>
      <c r="AG199" s="94"/>
      <c r="AH199" s="94"/>
      <c r="AI199" s="94"/>
      <c r="AJ199" s="94"/>
      <c r="AK199" s="94"/>
      <c r="AL199" s="94"/>
      <c r="AM199" s="94"/>
      <c r="AN199" s="92" t="str">
        <f>IFERROR(HLOOKUP($C199,DATOS!$C$1:$FR$155,124,FALSE ), "-")</f>
        <v>25/09/2016</v>
      </c>
      <c r="AO199" s="94"/>
      <c r="AP199" s="94"/>
      <c r="AQ199" s="94"/>
      <c r="AR199" s="94"/>
      <c r="AS199" s="94"/>
      <c r="AT199" s="94"/>
      <c r="AU199" s="94"/>
      <c r="AV199" s="94"/>
      <c r="AW199" s="94"/>
      <c r="AX199" s="94"/>
      <c r="AY199" s="94"/>
      <c r="AZ199" s="94"/>
    </row>
    <row r="200" spans="1:52" ht="9" customHeight="1" outlineLevel="1" x14ac:dyDescent="0.25">
      <c r="A200" s="277"/>
      <c r="B200" s="279"/>
      <c r="C200" s="306"/>
      <c r="D200" s="93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2"/>
      <c r="R200" s="94"/>
      <c r="S200" s="92"/>
      <c r="T200" s="94"/>
      <c r="U200" s="94"/>
      <c r="V200" s="94"/>
      <c r="W200" s="94"/>
      <c r="X200" s="94"/>
      <c r="Y200" s="94"/>
      <c r="Z200" s="92" t="str">
        <f>IFERROR(HLOOKUP($C200,DATOS!$C$1:$FR$155,119,FALSE ), "-")</f>
        <v>-</v>
      </c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94"/>
      <c r="AL200" s="94"/>
      <c r="AM200" s="94"/>
      <c r="AN200" s="92" t="str">
        <f>IFERROR(HLOOKUP($C200,DATOS!$C$1:$FR$155,124,FALSE ), "-")</f>
        <v>-</v>
      </c>
      <c r="AO200" s="94"/>
      <c r="AP200" s="94"/>
      <c r="AQ200" s="94"/>
      <c r="AR200" s="94"/>
      <c r="AS200" s="94"/>
      <c r="AT200" s="94"/>
      <c r="AU200" s="94"/>
      <c r="AV200" s="94"/>
      <c r="AW200" s="94"/>
      <c r="AX200" s="94"/>
      <c r="AY200" s="94"/>
      <c r="AZ200" s="94"/>
    </row>
    <row r="201" spans="1:52" ht="9" customHeight="1" outlineLevel="1" x14ac:dyDescent="0.25">
      <c r="A201" s="276"/>
      <c r="B201" s="278" t="s">
        <v>679</v>
      </c>
      <c r="C201" s="305" t="s">
        <v>462</v>
      </c>
      <c r="D201" s="93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2"/>
      <c r="R201" s="94"/>
      <c r="S201" s="92"/>
      <c r="T201" s="94"/>
      <c r="U201" s="94"/>
      <c r="V201" s="94"/>
      <c r="W201" s="94"/>
      <c r="X201" s="94"/>
      <c r="Y201" s="93"/>
      <c r="Z201" s="92" t="str">
        <f>IFERROR(HLOOKUP($C201,DATOS!$C$1:$FR$155,119,FALSE ), "-")</f>
        <v>26/06/2016</v>
      </c>
      <c r="AA201" s="94"/>
      <c r="AB201" s="94"/>
      <c r="AC201" s="94"/>
      <c r="AD201" s="94"/>
      <c r="AE201" s="94"/>
      <c r="AF201" s="94"/>
      <c r="AG201" s="94"/>
      <c r="AH201" s="94"/>
      <c r="AI201" s="94"/>
      <c r="AJ201" s="94"/>
      <c r="AK201" s="94"/>
      <c r="AL201" s="94"/>
      <c r="AM201" s="94"/>
      <c r="AN201" s="92" t="str">
        <f>IFERROR(HLOOKUP($C201,DATOS!$C$1:$FR$155,124,FALSE ), "-")</f>
        <v>25/09/2016</v>
      </c>
      <c r="AO201" s="94"/>
      <c r="AP201" s="94"/>
      <c r="AQ201" s="94"/>
      <c r="AR201" s="94"/>
      <c r="AS201" s="94"/>
      <c r="AT201" s="94"/>
      <c r="AU201" s="94"/>
      <c r="AV201" s="94"/>
      <c r="AW201" s="94"/>
      <c r="AX201" s="94"/>
      <c r="AY201" s="94"/>
      <c r="AZ201" s="94"/>
    </row>
    <row r="202" spans="1:52" ht="9" customHeight="1" outlineLevel="1" x14ac:dyDescent="0.25">
      <c r="A202" s="277"/>
      <c r="B202" s="279"/>
      <c r="C202" s="306"/>
      <c r="D202" s="93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2"/>
      <c r="R202" s="94"/>
      <c r="S202" s="92"/>
      <c r="T202" s="94"/>
      <c r="U202" s="94"/>
      <c r="V202" s="94"/>
      <c r="W202" s="94"/>
      <c r="X202" s="94"/>
      <c r="Y202" s="94"/>
      <c r="Z202" s="92" t="str">
        <f>IFERROR(HLOOKUP($C202,DATOS!$C$1:$FR$155,119,FALSE ), "-")</f>
        <v>-</v>
      </c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  <c r="AL202" s="94"/>
      <c r="AM202" s="94"/>
      <c r="AN202" s="92" t="str">
        <f>IFERROR(HLOOKUP($C202,DATOS!$C$1:$FR$155,124,FALSE ), "-")</f>
        <v>-</v>
      </c>
      <c r="AO202" s="94"/>
      <c r="AP202" s="94"/>
      <c r="AQ202" s="94"/>
      <c r="AR202" s="94"/>
      <c r="AS202" s="94"/>
      <c r="AT202" s="94"/>
      <c r="AU202" s="94"/>
      <c r="AV202" s="94"/>
      <c r="AW202" s="94"/>
      <c r="AX202" s="94"/>
      <c r="AY202" s="94"/>
      <c r="AZ202" s="94"/>
    </row>
    <row r="203" spans="1:52" ht="9" customHeight="1" outlineLevel="1" x14ac:dyDescent="0.25">
      <c r="A203" s="276"/>
      <c r="B203" s="278" t="s">
        <v>680</v>
      </c>
      <c r="C203" s="305" t="s">
        <v>463</v>
      </c>
      <c r="D203" s="93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2"/>
      <c r="R203" s="94"/>
      <c r="S203" s="92"/>
      <c r="T203" s="94"/>
      <c r="U203" s="94"/>
      <c r="V203" s="94"/>
      <c r="W203" s="94"/>
      <c r="X203" s="94"/>
      <c r="Y203" s="93"/>
      <c r="Z203" s="92" t="str">
        <f>IFERROR(HLOOKUP($C203,DATOS!$C$1:$FR$155,119,FALSE ), "-")</f>
        <v>26/06/2016</v>
      </c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2" t="str">
        <f>IFERROR(HLOOKUP($C203,DATOS!$C$1:$FR$155,124,FALSE ), "-")</f>
        <v>25/09/2016</v>
      </c>
      <c r="AO203" s="94"/>
      <c r="AP203" s="94"/>
      <c r="AQ203" s="94"/>
      <c r="AR203" s="94"/>
      <c r="AS203" s="94"/>
      <c r="AT203" s="94"/>
      <c r="AU203" s="94"/>
      <c r="AV203" s="94"/>
      <c r="AW203" s="94"/>
      <c r="AX203" s="94"/>
      <c r="AY203" s="94"/>
      <c r="AZ203" s="94"/>
    </row>
    <row r="204" spans="1:52" ht="9" customHeight="1" outlineLevel="1" x14ac:dyDescent="0.25">
      <c r="A204" s="277"/>
      <c r="B204" s="279"/>
      <c r="C204" s="306"/>
      <c r="D204" s="133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112"/>
      <c r="R204" s="98"/>
      <c r="S204" s="112"/>
      <c r="T204" s="98"/>
      <c r="U204" s="98"/>
      <c r="V204" s="98"/>
      <c r="W204" s="98"/>
      <c r="X204" s="98"/>
      <c r="Y204" s="98"/>
      <c r="Z204" s="92" t="str">
        <f>IFERROR(HLOOKUP($C204,DATOS!$C$1:$FR$155,119,FALSE ), "-")</f>
        <v>-</v>
      </c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  <c r="AN204" s="92" t="str">
        <f>IFERROR(HLOOKUP($C204,DATOS!$C$1:$FR$155,124,FALSE ), "-")</f>
        <v>-</v>
      </c>
      <c r="AO204" s="98"/>
      <c r="AP204" s="98"/>
      <c r="AQ204" s="98"/>
      <c r="AR204" s="98"/>
      <c r="AS204" s="98"/>
      <c r="AT204" s="98"/>
      <c r="AU204" s="98"/>
      <c r="AV204" s="98"/>
      <c r="AW204" s="98"/>
      <c r="AX204" s="98"/>
      <c r="AY204" s="98"/>
      <c r="AZ204" s="98"/>
    </row>
    <row r="205" spans="1:52" ht="9" customHeight="1" x14ac:dyDescent="0.25">
      <c r="A205" s="303">
        <v>4</v>
      </c>
      <c r="B205" s="299" t="s">
        <v>681</v>
      </c>
      <c r="C205" s="300"/>
      <c r="D205" s="99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1"/>
      <c r="Z205" s="101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100"/>
      <c r="AK205" s="100"/>
      <c r="AL205" s="100"/>
      <c r="AM205" s="101"/>
      <c r="AN205" s="101"/>
      <c r="AO205" s="100"/>
      <c r="AP205" s="100"/>
      <c r="AQ205" s="100"/>
      <c r="AR205" s="100"/>
      <c r="AS205" s="100"/>
      <c r="AT205" s="100"/>
      <c r="AU205" s="100"/>
      <c r="AV205" s="100"/>
      <c r="AW205" s="100"/>
      <c r="AX205" s="100"/>
      <c r="AY205" s="100"/>
      <c r="AZ205" s="102"/>
    </row>
    <row r="206" spans="1:52" ht="9" customHeight="1" x14ac:dyDescent="0.25">
      <c r="A206" s="304"/>
      <c r="B206" s="301"/>
      <c r="C206" s="302"/>
      <c r="D206" s="103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5"/>
      <c r="Z206" s="105"/>
      <c r="AA206" s="104"/>
      <c r="AB206" s="104"/>
      <c r="AC206" s="104"/>
      <c r="AD206" s="104"/>
      <c r="AE206" s="104"/>
      <c r="AF206" s="104"/>
      <c r="AG206" s="104"/>
      <c r="AH206" s="104"/>
      <c r="AI206" s="104"/>
      <c r="AJ206" s="104"/>
      <c r="AK206" s="104"/>
      <c r="AL206" s="104"/>
      <c r="AM206" s="105"/>
      <c r="AN206" s="105"/>
      <c r="AO206" s="104"/>
      <c r="AP206" s="104"/>
      <c r="AQ206" s="104"/>
      <c r="AR206" s="104"/>
      <c r="AS206" s="104"/>
      <c r="AT206" s="104"/>
      <c r="AU206" s="104"/>
      <c r="AV206" s="104"/>
      <c r="AW206" s="104"/>
      <c r="AX206" s="104"/>
      <c r="AY206" s="104"/>
      <c r="AZ206" s="106"/>
    </row>
    <row r="207" spans="1:52" ht="9" customHeight="1" outlineLevel="1" x14ac:dyDescent="0.25">
      <c r="A207" s="276"/>
      <c r="B207" s="278" t="s">
        <v>682</v>
      </c>
      <c r="C207" s="305" t="s">
        <v>464</v>
      </c>
      <c r="D207" s="134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>
        <f>IFERROR(HLOOKUP($C207,DATOS!$C$1:$FR$155,119,FALSE ), "-")</f>
        <v>0</v>
      </c>
      <c r="Z207" s="134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>
        <f>IFERROR(HLOOKUP($C207,DATOS!$C$1:$FR$155,124,FALSE ), "-")</f>
        <v>0</v>
      </c>
      <c r="AN207" s="92"/>
      <c r="AO207" s="92"/>
      <c r="AP207" s="92"/>
      <c r="AQ207" s="92"/>
      <c r="AR207" s="92"/>
      <c r="AS207" s="92"/>
      <c r="AT207" s="92"/>
      <c r="AU207" s="92"/>
      <c r="AV207" s="92"/>
      <c r="AW207" s="92"/>
      <c r="AX207" s="92"/>
      <c r="AY207" s="92"/>
      <c r="AZ207" s="92"/>
    </row>
    <row r="208" spans="1:52" ht="9" customHeight="1" outlineLevel="1" x14ac:dyDescent="0.25">
      <c r="A208" s="277"/>
      <c r="B208" s="279"/>
      <c r="C208" s="306"/>
      <c r="D208" s="93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2"/>
      <c r="R208" s="94"/>
      <c r="S208" s="92"/>
      <c r="T208" s="94"/>
      <c r="U208" s="94"/>
      <c r="V208" s="94"/>
      <c r="W208" s="94"/>
      <c r="X208" s="94"/>
      <c r="Y208" s="92" t="str">
        <f>IFERROR(HLOOKUP($C208,DATOS!$C$1:$FR$155,119,FALSE ), "-")</f>
        <v>-</v>
      </c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  <c r="AL208" s="94"/>
      <c r="AM208" s="92" t="str">
        <f>IFERROR(HLOOKUP($C208,DATOS!$C$1:$FR$155,124,FALSE ), "-")</f>
        <v>-</v>
      </c>
      <c r="AN208" s="94"/>
      <c r="AO208" s="94"/>
      <c r="AP208" s="94"/>
      <c r="AQ208" s="94"/>
      <c r="AR208" s="94"/>
      <c r="AS208" s="94"/>
      <c r="AT208" s="94"/>
      <c r="AU208" s="94"/>
      <c r="AV208" s="94"/>
      <c r="AW208" s="94"/>
      <c r="AX208" s="94"/>
      <c r="AY208" s="94"/>
      <c r="AZ208" s="94"/>
    </row>
    <row r="209" spans="1:52" ht="9" customHeight="1" outlineLevel="1" x14ac:dyDescent="0.25">
      <c r="A209" s="276"/>
      <c r="B209" s="278" t="s">
        <v>683</v>
      </c>
      <c r="C209" s="305" t="s">
        <v>465</v>
      </c>
      <c r="D209" s="93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2"/>
      <c r="R209" s="94"/>
      <c r="S209" s="92"/>
      <c r="T209" s="94"/>
      <c r="U209" s="94"/>
      <c r="V209" s="94"/>
      <c r="W209" s="94"/>
      <c r="X209" s="94"/>
      <c r="Y209" s="92">
        <f>IFERROR(HLOOKUP($C209,DATOS!$C$1:$FR$155,119,FALSE ), "-")</f>
        <v>0</v>
      </c>
      <c r="Z209" s="93"/>
      <c r="AA209" s="94"/>
      <c r="AB209" s="94"/>
      <c r="AC209" s="94"/>
      <c r="AD209" s="94"/>
      <c r="AE209" s="94"/>
      <c r="AF209" s="94"/>
      <c r="AG209" s="94"/>
      <c r="AH209" s="94"/>
      <c r="AI209" s="94"/>
      <c r="AJ209" s="94"/>
      <c r="AK209" s="94"/>
      <c r="AL209" s="94"/>
      <c r="AM209" s="92">
        <f>IFERROR(HLOOKUP($C209,DATOS!$C$1:$FR$155,124,FALSE ), "-")</f>
        <v>0</v>
      </c>
      <c r="AN209" s="94"/>
      <c r="AO209" s="94"/>
      <c r="AP209" s="94"/>
      <c r="AQ209" s="94"/>
      <c r="AR209" s="94"/>
      <c r="AS209" s="94"/>
      <c r="AT209" s="94"/>
      <c r="AU209" s="94"/>
      <c r="AV209" s="94"/>
      <c r="AW209" s="94"/>
      <c r="AX209" s="94"/>
      <c r="AY209" s="94"/>
      <c r="AZ209" s="94"/>
    </row>
    <row r="210" spans="1:52" ht="9" customHeight="1" outlineLevel="1" x14ac:dyDescent="0.25">
      <c r="A210" s="277"/>
      <c r="B210" s="279"/>
      <c r="C210" s="306"/>
      <c r="D210" s="93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2"/>
      <c r="R210" s="94"/>
      <c r="S210" s="92"/>
      <c r="T210" s="94"/>
      <c r="U210" s="94"/>
      <c r="V210" s="94"/>
      <c r="W210" s="94"/>
      <c r="X210" s="94"/>
      <c r="Y210" s="92" t="str">
        <f>IFERROR(HLOOKUP($C210,DATOS!$C$1:$FR$155,119,FALSE ), "-")</f>
        <v>-</v>
      </c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  <c r="AJ210" s="94"/>
      <c r="AK210" s="94"/>
      <c r="AL210" s="94"/>
      <c r="AM210" s="92" t="str">
        <f>IFERROR(HLOOKUP($C210,DATOS!$C$1:$FR$155,124,FALSE ), "-")</f>
        <v>-</v>
      </c>
      <c r="AN210" s="94"/>
      <c r="AO210" s="94"/>
      <c r="AP210" s="94"/>
      <c r="AQ210" s="94"/>
      <c r="AR210" s="94"/>
      <c r="AS210" s="94"/>
      <c r="AT210" s="94"/>
      <c r="AU210" s="94"/>
      <c r="AV210" s="94"/>
      <c r="AW210" s="94"/>
      <c r="AX210" s="94"/>
      <c r="AY210" s="94"/>
      <c r="AZ210" s="94"/>
    </row>
    <row r="211" spans="1:52" ht="9" customHeight="1" outlineLevel="1" x14ac:dyDescent="0.25">
      <c r="A211" s="276"/>
      <c r="B211" s="278" t="s">
        <v>684</v>
      </c>
      <c r="C211" s="305" t="s">
        <v>466</v>
      </c>
      <c r="D211" s="93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2"/>
      <c r="R211" s="94"/>
      <c r="S211" s="92"/>
      <c r="T211" s="94"/>
      <c r="U211" s="94"/>
      <c r="V211" s="94"/>
      <c r="W211" s="94"/>
      <c r="X211" s="94"/>
      <c r="Y211" s="93"/>
      <c r="Z211" s="92">
        <f>IFERROR(HLOOKUP($C211,DATOS!$C$1:$FR$155,119,FALSE ), "-")</f>
        <v>0</v>
      </c>
      <c r="AA211" s="94"/>
      <c r="AB211" s="94"/>
      <c r="AC211" s="94"/>
      <c r="AD211" s="94"/>
      <c r="AE211" s="94"/>
      <c r="AF211" s="94"/>
      <c r="AG211" s="94"/>
      <c r="AH211" s="94"/>
      <c r="AI211" s="94"/>
      <c r="AJ211" s="94"/>
      <c r="AK211" s="94"/>
      <c r="AL211" s="94"/>
      <c r="AM211" s="94"/>
      <c r="AN211" s="92">
        <f>IFERROR(HLOOKUP($C211,DATOS!$C$1:$FR$155,124,FALSE ), "-")</f>
        <v>0</v>
      </c>
      <c r="AO211" s="94"/>
      <c r="AP211" s="94"/>
      <c r="AQ211" s="94"/>
      <c r="AR211" s="94"/>
      <c r="AS211" s="94"/>
      <c r="AT211" s="94"/>
      <c r="AU211" s="94"/>
      <c r="AV211" s="94"/>
      <c r="AW211" s="94"/>
      <c r="AX211" s="94"/>
      <c r="AY211" s="94"/>
      <c r="AZ211" s="94"/>
    </row>
    <row r="212" spans="1:52" ht="9" customHeight="1" outlineLevel="1" x14ac:dyDescent="0.25">
      <c r="A212" s="277"/>
      <c r="B212" s="279"/>
      <c r="C212" s="306"/>
      <c r="D212" s="93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2"/>
      <c r="R212" s="94"/>
      <c r="S212" s="92"/>
      <c r="T212" s="94"/>
      <c r="U212" s="94"/>
      <c r="V212" s="94"/>
      <c r="W212" s="94"/>
      <c r="X212" s="94"/>
      <c r="Y212" s="94"/>
      <c r="Z212" s="92" t="str">
        <f>IFERROR(HLOOKUP($C212,DATOS!$C$1:$FR$155,119,FALSE ), "-")</f>
        <v>-</v>
      </c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/>
      <c r="AN212" s="92" t="str">
        <f>IFERROR(HLOOKUP($C212,DATOS!$C$1:$FR$155,124,FALSE ), "-")</f>
        <v>-</v>
      </c>
      <c r="AO212" s="94"/>
      <c r="AP212" s="94"/>
      <c r="AQ212" s="94"/>
      <c r="AR212" s="94"/>
      <c r="AS212" s="94"/>
      <c r="AT212" s="94"/>
      <c r="AU212" s="94"/>
      <c r="AV212" s="94"/>
      <c r="AW212" s="94"/>
      <c r="AX212" s="94"/>
      <c r="AY212" s="94"/>
      <c r="AZ212" s="94"/>
    </row>
    <row r="213" spans="1:52" ht="9" customHeight="1" outlineLevel="1" x14ac:dyDescent="0.25">
      <c r="A213" s="276"/>
      <c r="B213" s="278" t="s">
        <v>685</v>
      </c>
      <c r="C213" s="305" t="s">
        <v>467</v>
      </c>
      <c r="D213" s="93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2"/>
      <c r="R213" s="94"/>
      <c r="S213" s="92"/>
      <c r="T213" s="94"/>
      <c r="U213" s="94"/>
      <c r="V213" s="94"/>
      <c r="W213" s="94"/>
      <c r="X213" s="94"/>
      <c r="Y213" s="93"/>
      <c r="Z213" s="92">
        <f>IFERROR(HLOOKUP($C213,DATOS!$C$1:$FR$155,119,FALSE ), "-")</f>
        <v>0</v>
      </c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4"/>
      <c r="AN213" s="92">
        <f>IFERROR(HLOOKUP($C213,DATOS!$C$1:$FR$155,124,FALSE ), "-")</f>
        <v>0</v>
      </c>
      <c r="AO213" s="94"/>
      <c r="AP213" s="94"/>
      <c r="AQ213" s="94"/>
      <c r="AR213" s="94"/>
      <c r="AS213" s="94"/>
      <c r="AT213" s="94"/>
      <c r="AU213" s="94"/>
      <c r="AV213" s="94"/>
      <c r="AW213" s="94"/>
      <c r="AX213" s="94"/>
      <c r="AY213" s="94"/>
      <c r="AZ213" s="94"/>
    </row>
    <row r="214" spans="1:52" ht="9" customHeight="1" outlineLevel="1" x14ac:dyDescent="0.25">
      <c r="A214" s="277"/>
      <c r="B214" s="279"/>
      <c r="C214" s="306"/>
      <c r="D214" s="93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112"/>
      <c r="R214" s="98"/>
      <c r="S214" s="112"/>
      <c r="T214" s="94"/>
      <c r="U214" s="94"/>
      <c r="V214" s="94"/>
      <c r="W214" s="94"/>
      <c r="X214" s="94"/>
      <c r="Y214" s="94"/>
      <c r="Z214" s="92" t="str">
        <f>IFERROR(HLOOKUP($C214,DATOS!$C$1:$FR$155,119,FALSE ), "-")</f>
        <v>-</v>
      </c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4"/>
      <c r="AN214" s="92" t="str">
        <f>IFERROR(HLOOKUP($C214,DATOS!$C$1:$FR$155,124,FALSE ), "-")</f>
        <v>-</v>
      </c>
      <c r="AO214" s="94"/>
      <c r="AP214" s="94"/>
      <c r="AQ214" s="94"/>
      <c r="AR214" s="94"/>
      <c r="AS214" s="94"/>
      <c r="AT214" s="94"/>
      <c r="AU214" s="94"/>
      <c r="AV214" s="94"/>
      <c r="AW214" s="94"/>
      <c r="AX214" s="94"/>
      <c r="AY214" s="94"/>
      <c r="AZ214" s="94"/>
    </row>
    <row r="215" spans="1:52" s="63" customFormat="1" ht="9" customHeight="1" x14ac:dyDescent="0.25">
      <c r="A215" s="303">
        <v>5</v>
      </c>
      <c r="B215" s="299" t="s">
        <v>686</v>
      </c>
      <c r="C215" s="300"/>
      <c r="D215" s="99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1"/>
      <c r="Z215" s="101"/>
      <c r="AA215" s="100"/>
      <c r="AB215" s="100"/>
      <c r="AC215" s="100"/>
      <c r="AD215" s="100"/>
      <c r="AE215" s="100"/>
      <c r="AF215" s="100"/>
      <c r="AG215" s="100"/>
      <c r="AH215" s="100"/>
      <c r="AI215" s="100"/>
      <c r="AJ215" s="100"/>
      <c r="AK215" s="100"/>
      <c r="AL215" s="100"/>
      <c r="AM215" s="101"/>
      <c r="AN215" s="101"/>
      <c r="AO215" s="100"/>
      <c r="AP215" s="100"/>
      <c r="AQ215" s="100"/>
      <c r="AR215" s="100"/>
      <c r="AS215" s="100"/>
      <c r="AT215" s="100"/>
      <c r="AU215" s="100"/>
      <c r="AV215" s="100"/>
      <c r="AW215" s="100"/>
      <c r="AX215" s="100"/>
      <c r="AY215" s="100"/>
      <c r="AZ215" s="102"/>
    </row>
    <row r="216" spans="1:52" s="63" customFormat="1" ht="9" customHeight="1" x14ac:dyDescent="0.25">
      <c r="A216" s="304"/>
      <c r="B216" s="301"/>
      <c r="C216" s="302"/>
      <c r="D216" s="103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5"/>
      <c r="Z216" s="105"/>
      <c r="AA216" s="104"/>
      <c r="AB216" s="104"/>
      <c r="AC216" s="104"/>
      <c r="AD216" s="104"/>
      <c r="AE216" s="104"/>
      <c r="AF216" s="104"/>
      <c r="AG216" s="104"/>
      <c r="AH216" s="104"/>
      <c r="AI216" s="104"/>
      <c r="AJ216" s="104"/>
      <c r="AK216" s="104"/>
      <c r="AL216" s="104"/>
      <c r="AM216" s="105"/>
      <c r="AN216" s="105"/>
      <c r="AO216" s="104"/>
      <c r="AP216" s="104"/>
      <c r="AQ216" s="104"/>
      <c r="AR216" s="104"/>
      <c r="AS216" s="104"/>
      <c r="AT216" s="104"/>
      <c r="AU216" s="104"/>
      <c r="AV216" s="104"/>
      <c r="AW216" s="104"/>
      <c r="AX216" s="104"/>
      <c r="AY216" s="104"/>
      <c r="AZ216" s="106"/>
    </row>
    <row r="217" spans="1:52" s="63" customFormat="1" ht="9" customHeight="1" outlineLevel="1" x14ac:dyDescent="0.25">
      <c r="A217" s="276"/>
      <c r="B217" s="278" t="s">
        <v>687</v>
      </c>
      <c r="C217" s="278" t="s">
        <v>298</v>
      </c>
      <c r="D217" s="134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 t="str">
        <f>IFERROR(HLOOKUP($C217,DATOS!$C$1:$FR$155,119,FALSE ), "-")</f>
        <v>05/06/2016</v>
      </c>
      <c r="Z217" s="134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  <c r="AL217" s="92"/>
      <c r="AM217" s="92">
        <f>IFERROR(HLOOKUP($C217,DATOS!$C$1:$FR$155,124,FALSE ), "-")</f>
        <v>0</v>
      </c>
      <c r="AN217" s="92"/>
      <c r="AO217" s="92"/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2"/>
    </row>
    <row r="218" spans="1:52" s="63" customFormat="1" ht="9" customHeight="1" outlineLevel="1" x14ac:dyDescent="0.25">
      <c r="A218" s="277"/>
      <c r="B218" s="279"/>
      <c r="C218" s="279"/>
      <c r="D218" s="93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2"/>
      <c r="R218" s="94"/>
      <c r="S218" s="92"/>
      <c r="T218" s="94"/>
      <c r="U218" s="94"/>
      <c r="V218" s="94"/>
      <c r="W218" s="94"/>
      <c r="X218" s="94"/>
      <c r="Y218" s="92" t="str">
        <f>IFERROR(HLOOKUP($C218,DATOS!$C$1:$FR$155,119,FALSE ), "-")</f>
        <v>-</v>
      </c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94"/>
      <c r="AL218" s="94"/>
      <c r="AM218" s="92" t="str">
        <f>IFERROR(HLOOKUP($C218,DATOS!$C$1:$FR$155,124,FALSE ), "-")</f>
        <v>-</v>
      </c>
      <c r="AN218" s="94"/>
      <c r="AO218" s="94"/>
      <c r="AP218" s="94"/>
      <c r="AQ218" s="94"/>
      <c r="AR218" s="94"/>
      <c r="AS218" s="94"/>
      <c r="AT218" s="94"/>
      <c r="AU218" s="94"/>
      <c r="AV218" s="94"/>
      <c r="AW218" s="94"/>
      <c r="AX218" s="94"/>
      <c r="AY218" s="94"/>
      <c r="AZ218" s="94"/>
    </row>
    <row r="219" spans="1:52" s="63" customFormat="1" ht="9" customHeight="1" outlineLevel="1" x14ac:dyDescent="0.25">
      <c r="A219" s="276"/>
      <c r="B219" s="278" t="s">
        <v>688</v>
      </c>
      <c r="C219" s="305" t="s">
        <v>468</v>
      </c>
      <c r="D219" s="93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2"/>
      <c r="R219" s="94"/>
      <c r="S219" s="92"/>
      <c r="T219" s="94"/>
      <c r="U219" s="94"/>
      <c r="V219" s="94"/>
      <c r="W219" s="94"/>
      <c r="X219" s="94"/>
      <c r="Y219" s="92" t="str">
        <f>IFERROR(HLOOKUP($C219,DATOS!$C$1:$FR$155,119,FALSE ), "-")</f>
        <v>05/06/2016</v>
      </c>
      <c r="Z219" s="93"/>
      <c r="AA219" s="94"/>
      <c r="AB219" s="94"/>
      <c r="AC219" s="94"/>
      <c r="AD219" s="94"/>
      <c r="AE219" s="94"/>
      <c r="AF219" s="94"/>
      <c r="AG219" s="94"/>
      <c r="AH219" s="94"/>
      <c r="AI219" s="94"/>
      <c r="AJ219" s="94"/>
      <c r="AK219" s="94"/>
      <c r="AL219" s="94"/>
      <c r="AM219" s="92">
        <f>IFERROR(HLOOKUP($C219,DATOS!$C$1:$FR$155,124,FALSE ), "-")</f>
        <v>0</v>
      </c>
      <c r="AN219" s="94"/>
      <c r="AO219" s="94"/>
      <c r="AP219" s="94"/>
      <c r="AQ219" s="94"/>
      <c r="AR219" s="94"/>
      <c r="AS219" s="94"/>
      <c r="AT219" s="94"/>
      <c r="AU219" s="94"/>
      <c r="AV219" s="94"/>
      <c r="AW219" s="94"/>
      <c r="AX219" s="94"/>
      <c r="AY219" s="94"/>
      <c r="AZ219" s="94"/>
    </row>
    <row r="220" spans="1:52" s="63" customFormat="1" ht="9" customHeight="1" outlineLevel="1" x14ac:dyDescent="0.25">
      <c r="A220" s="277"/>
      <c r="B220" s="279"/>
      <c r="C220" s="306"/>
      <c r="D220" s="93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2"/>
      <c r="R220" s="94"/>
      <c r="S220" s="92"/>
      <c r="T220" s="94"/>
      <c r="U220" s="94"/>
      <c r="V220" s="94"/>
      <c r="W220" s="94"/>
      <c r="X220" s="94"/>
      <c r="Y220" s="92" t="str">
        <f>IFERROR(HLOOKUP($C220,DATOS!$C$1:$FR$155,119,FALSE ), "-")</f>
        <v>-</v>
      </c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  <c r="AL220" s="94"/>
      <c r="AM220" s="92" t="str">
        <f>IFERROR(HLOOKUP($C220,DATOS!$C$1:$FR$155,124,FALSE ), "-")</f>
        <v>-</v>
      </c>
      <c r="AN220" s="94"/>
      <c r="AO220" s="94"/>
      <c r="AP220" s="94"/>
      <c r="AQ220" s="94"/>
      <c r="AR220" s="94"/>
      <c r="AS220" s="94"/>
      <c r="AT220" s="94"/>
      <c r="AU220" s="94"/>
      <c r="AV220" s="94"/>
      <c r="AW220" s="94"/>
      <c r="AX220" s="94"/>
      <c r="AY220" s="94"/>
      <c r="AZ220" s="94"/>
    </row>
    <row r="221" spans="1:52" s="63" customFormat="1" ht="9" customHeight="1" outlineLevel="1" x14ac:dyDescent="0.25">
      <c r="A221" s="276"/>
      <c r="B221" s="278" t="s">
        <v>689</v>
      </c>
      <c r="C221" s="278" t="s">
        <v>469</v>
      </c>
      <c r="D221" s="93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2"/>
      <c r="R221" s="94"/>
      <c r="S221" s="92"/>
      <c r="T221" s="94"/>
      <c r="U221" s="94"/>
      <c r="V221" s="94"/>
      <c r="W221" s="94"/>
      <c r="X221" s="94"/>
      <c r="Y221" s="92" t="str">
        <f>IFERROR(HLOOKUP($C221,DATOS!$C$1:$FR$155,119,FALSE ), "-")</f>
        <v>05/06/2016</v>
      </c>
      <c r="Z221" s="93"/>
      <c r="AA221" s="94"/>
      <c r="AB221" s="94"/>
      <c r="AC221" s="94"/>
      <c r="AD221" s="94"/>
      <c r="AE221" s="94"/>
      <c r="AF221" s="94"/>
      <c r="AG221" s="94"/>
      <c r="AH221" s="94"/>
      <c r="AI221" s="94"/>
      <c r="AJ221" s="94"/>
      <c r="AK221" s="94"/>
      <c r="AL221" s="94"/>
      <c r="AM221" s="92">
        <f>IFERROR(HLOOKUP($C221,DATOS!$C$1:$FR$155,124,FALSE ), "-")</f>
        <v>0</v>
      </c>
      <c r="AN221" s="94"/>
      <c r="AO221" s="94"/>
      <c r="AP221" s="94"/>
      <c r="AQ221" s="94"/>
      <c r="AR221" s="94"/>
      <c r="AS221" s="94"/>
      <c r="AT221" s="94"/>
      <c r="AU221" s="94"/>
      <c r="AV221" s="94"/>
      <c r="AW221" s="94"/>
      <c r="AX221" s="94"/>
      <c r="AY221" s="94"/>
      <c r="AZ221" s="94"/>
    </row>
    <row r="222" spans="1:52" s="63" customFormat="1" ht="9" customHeight="1" outlineLevel="1" x14ac:dyDescent="0.25">
      <c r="A222" s="277"/>
      <c r="B222" s="279"/>
      <c r="C222" s="279"/>
      <c r="D222" s="93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2"/>
      <c r="R222" s="94"/>
      <c r="S222" s="92"/>
      <c r="T222" s="94"/>
      <c r="U222" s="94"/>
      <c r="V222" s="94"/>
      <c r="W222" s="94"/>
      <c r="X222" s="94"/>
      <c r="Y222" s="92" t="str">
        <f>IFERROR(HLOOKUP($C222,DATOS!$C$1:$FR$155,119,FALSE ), "-")</f>
        <v>-</v>
      </c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  <c r="AJ222" s="94"/>
      <c r="AK222" s="94"/>
      <c r="AL222" s="94"/>
      <c r="AM222" s="92" t="str">
        <f>IFERROR(HLOOKUP($C222,DATOS!$C$1:$FR$155,124,FALSE ), "-")</f>
        <v>-</v>
      </c>
      <c r="AN222" s="94"/>
      <c r="AO222" s="94"/>
      <c r="AP222" s="94"/>
      <c r="AQ222" s="94"/>
      <c r="AR222" s="94"/>
      <c r="AS222" s="94"/>
      <c r="AT222" s="94"/>
      <c r="AU222" s="94"/>
      <c r="AV222" s="94"/>
      <c r="AW222" s="94"/>
      <c r="AX222" s="94"/>
      <c r="AY222" s="94"/>
      <c r="AZ222" s="94"/>
    </row>
    <row r="223" spans="1:52" s="63" customFormat="1" ht="9" customHeight="1" outlineLevel="1" x14ac:dyDescent="0.25">
      <c r="A223" s="276"/>
      <c r="B223" s="278" t="s">
        <v>690</v>
      </c>
      <c r="C223" s="278" t="s">
        <v>470</v>
      </c>
      <c r="D223" s="93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2"/>
      <c r="R223" s="94"/>
      <c r="S223" s="92"/>
      <c r="T223" s="94"/>
      <c r="U223" s="94"/>
      <c r="V223" s="94"/>
      <c r="W223" s="94"/>
      <c r="X223" s="94"/>
      <c r="Y223" s="92" t="str">
        <f>IFERROR(HLOOKUP($C223,DATOS!$C$1:$FR$155,119,FALSE ), "-")</f>
        <v>05/06/2016</v>
      </c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2">
        <f>IFERROR(HLOOKUP($C223,DATOS!$C$1:$FR$155,124,FALSE ), "-")</f>
        <v>0</v>
      </c>
      <c r="AN223" s="94"/>
      <c r="AO223" s="94"/>
      <c r="AP223" s="94"/>
      <c r="AQ223" s="94"/>
      <c r="AR223" s="94"/>
      <c r="AS223" s="94"/>
      <c r="AT223" s="94"/>
      <c r="AU223" s="94"/>
      <c r="AV223" s="94"/>
      <c r="AW223" s="94"/>
      <c r="AX223" s="94"/>
      <c r="AY223" s="94"/>
      <c r="AZ223" s="94"/>
    </row>
    <row r="224" spans="1:52" s="63" customFormat="1" ht="9" customHeight="1" outlineLevel="1" x14ac:dyDescent="0.25">
      <c r="A224" s="277"/>
      <c r="B224" s="279"/>
      <c r="C224" s="279"/>
      <c r="D224" s="93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2"/>
      <c r="R224" s="94"/>
      <c r="S224" s="92"/>
      <c r="T224" s="94"/>
      <c r="U224" s="94"/>
      <c r="V224" s="94"/>
      <c r="W224" s="94"/>
      <c r="X224" s="94"/>
      <c r="Y224" s="92" t="str">
        <f>IFERROR(HLOOKUP($C224,DATOS!$C$1:$FR$155,119,FALSE ), "-")</f>
        <v>-</v>
      </c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94"/>
      <c r="AM224" s="92" t="str">
        <f>IFERROR(HLOOKUP($C224,DATOS!$C$1:$FR$155,124,FALSE ), "-")</f>
        <v>-</v>
      </c>
      <c r="AN224" s="94"/>
      <c r="AO224" s="94"/>
      <c r="AP224" s="94"/>
      <c r="AQ224" s="94"/>
      <c r="AR224" s="94"/>
      <c r="AS224" s="94"/>
      <c r="AT224" s="94"/>
      <c r="AU224" s="94"/>
      <c r="AV224" s="94"/>
      <c r="AW224" s="94"/>
      <c r="AX224" s="94"/>
      <c r="AY224" s="94"/>
      <c r="AZ224" s="94"/>
    </row>
    <row r="225" spans="1:52" s="63" customFormat="1" ht="9" customHeight="1" outlineLevel="1" x14ac:dyDescent="0.25">
      <c r="A225" s="276"/>
      <c r="B225" s="278" t="s">
        <v>524</v>
      </c>
      <c r="C225" s="278" t="s">
        <v>471</v>
      </c>
      <c r="D225" s="93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2"/>
      <c r="R225" s="94"/>
      <c r="S225" s="92"/>
      <c r="T225" s="94"/>
      <c r="U225" s="94"/>
      <c r="V225" s="94"/>
      <c r="W225" s="94"/>
      <c r="X225" s="94"/>
      <c r="Y225" s="94"/>
      <c r="Z225" s="92" t="str">
        <f>IFERROR(HLOOKUP($C225,DATOS!$C$1:$FR$155,119,FALSE ), "-")</f>
        <v>12/06/2016</v>
      </c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94"/>
      <c r="AL225" s="94"/>
      <c r="AM225" s="94"/>
      <c r="AN225" s="92">
        <f>IFERROR(HLOOKUP($C225,DATOS!$C$1:$FR$155,124,FALSE ), "-")</f>
        <v>0</v>
      </c>
      <c r="AO225" s="94"/>
      <c r="AP225" s="94"/>
      <c r="AQ225" s="94"/>
      <c r="AR225" s="94"/>
      <c r="AS225" s="94"/>
      <c r="AT225" s="94"/>
      <c r="AU225" s="94"/>
      <c r="AV225" s="94"/>
      <c r="AW225" s="94"/>
      <c r="AX225" s="94"/>
      <c r="AY225" s="94"/>
      <c r="AZ225" s="94"/>
    </row>
    <row r="226" spans="1:52" s="63" customFormat="1" ht="9" customHeight="1" outlineLevel="1" x14ac:dyDescent="0.25">
      <c r="A226" s="277"/>
      <c r="B226" s="279"/>
      <c r="C226" s="279"/>
      <c r="D226" s="93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2"/>
      <c r="R226" s="94"/>
      <c r="S226" s="92"/>
      <c r="T226" s="94"/>
      <c r="U226" s="94"/>
      <c r="V226" s="94"/>
      <c r="W226" s="94"/>
      <c r="X226" s="94"/>
      <c r="Y226" s="94"/>
      <c r="Z226" s="92" t="str">
        <f>IFERROR(HLOOKUP($C226,DATOS!$C$1:$FR$155,119,FALSE ), "-")</f>
        <v>-</v>
      </c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  <c r="AK226" s="94"/>
      <c r="AL226" s="94"/>
      <c r="AM226" s="94"/>
      <c r="AN226" s="92" t="str">
        <f>IFERROR(HLOOKUP($C226,DATOS!$C$1:$FR$155,124,FALSE ), "-")</f>
        <v>-</v>
      </c>
      <c r="AO226" s="94"/>
      <c r="AP226" s="94"/>
      <c r="AQ226" s="94"/>
      <c r="AR226" s="94"/>
      <c r="AS226" s="94"/>
      <c r="AT226" s="94"/>
      <c r="AU226" s="94"/>
      <c r="AV226" s="94"/>
      <c r="AW226" s="94"/>
      <c r="AX226" s="94"/>
      <c r="AY226" s="94"/>
      <c r="AZ226" s="94"/>
    </row>
    <row r="227" spans="1:52" s="63" customFormat="1" ht="9" customHeight="1" outlineLevel="1" x14ac:dyDescent="0.25">
      <c r="A227" s="276"/>
      <c r="B227" s="278" t="s">
        <v>691</v>
      </c>
      <c r="C227" s="305" t="s">
        <v>472</v>
      </c>
      <c r="D227" s="93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2"/>
      <c r="R227" s="94"/>
      <c r="S227" s="92"/>
      <c r="T227" s="94"/>
      <c r="U227" s="94"/>
      <c r="V227" s="94"/>
      <c r="W227" s="94"/>
      <c r="X227" s="94"/>
      <c r="Y227" s="94"/>
      <c r="Z227" s="92" t="str">
        <f>IFERROR(HLOOKUP($C227,DATOS!$C$1:$FR$155,119,FALSE ), "-")</f>
        <v>12/06/2016</v>
      </c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  <c r="AL227" s="94"/>
      <c r="AM227" s="94"/>
      <c r="AN227" s="92">
        <f>IFERROR(HLOOKUP($C227,DATOS!$C$1:$FR$155,124,FALSE ), "-")</f>
        <v>0</v>
      </c>
      <c r="AO227" s="94"/>
      <c r="AP227" s="94"/>
      <c r="AQ227" s="94"/>
      <c r="AR227" s="94"/>
      <c r="AS227" s="94"/>
      <c r="AT227" s="94"/>
      <c r="AU227" s="94"/>
      <c r="AV227" s="94"/>
      <c r="AW227" s="94"/>
      <c r="AX227" s="94"/>
      <c r="AY227" s="94"/>
      <c r="AZ227" s="94"/>
    </row>
    <row r="228" spans="1:52" s="63" customFormat="1" ht="9" customHeight="1" outlineLevel="1" x14ac:dyDescent="0.25">
      <c r="A228" s="277"/>
      <c r="B228" s="279"/>
      <c r="C228" s="306"/>
      <c r="D228" s="93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2"/>
      <c r="R228" s="94"/>
      <c r="S228" s="92"/>
      <c r="T228" s="94"/>
      <c r="U228" s="94"/>
      <c r="V228" s="94"/>
      <c r="W228" s="94"/>
      <c r="X228" s="94"/>
      <c r="Y228" s="94"/>
      <c r="Z228" s="92" t="str">
        <f>IFERROR(HLOOKUP($C228,DATOS!$C$1:$FR$155,119,FALSE ), "-")</f>
        <v>-</v>
      </c>
      <c r="AA228" s="94"/>
      <c r="AB228" s="94"/>
      <c r="AC228" s="94"/>
      <c r="AD228" s="94"/>
      <c r="AE228" s="94"/>
      <c r="AF228" s="94"/>
      <c r="AG228" s="94"/>
      <c r="AH228" s="94"/>
      <c r="AI228" s="94"/>
      <c r="AJ228" s="94"/>
      <c r="AK228" s="94"/>
      <c r="AL228" s="94"/>
      <c r="AM228" s="94"/>
      <c r="AN228" s="92" t="str">
        <f>IFERROR(HLOOKUP($C228,DATOS!$C$1:$FR$155,124,FALSE ), "-")</f>
        <v>-</v>
      </c>
      <c r="AO228" s="94"/>
      <c r="AP228" s="94"/>
      <c r="AQ228" s="94"/>
      <c r="AR228" s="94"/>
      <c r="AS228" s="94"/>
      <c r="AT228" s="94"/>
      <c r="AU228" s="94"/>
      <c r="AV228" s="94"/>
      <c r="AW228" s="94"/>
      <c r="AX228" s="94"/>
      <c r="AY228" s="94"/>
      <c r="AZ228" s="94"/>
    </row>
    <row r="229" spans="1:52" s="63" customFormat="1" ht="9" customHeight="1" outlineLevel="1" x14ac:dyDescent="0.25">
      <c r="A229" s="276"/>
      <c r="B229" s="278" t="s">
        <v>692</v>
      </c>
      <c r="C229" s="305" t="s">
        <v>473</v>
      </c>
      <c r="D229" s="93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2"/>
      <c r="R229" s="94"/>
      <c r="S229" s="92"/>
      <c r="T229" s="94"/>
      <c r="U229" s="94"/>
      <c r="V229" s="94"/>
      <c r="W229" s="94"/>
      <c r="X229" s="94"/>
      <c r="Y229" s="94"/>
      <c r="Z229" s="92" t="str">
        <f>IFERROR(HLOOKUP($C229,DATOS!$C$1:$FR$155,119,FALSE ), "-")</f>
        <v>12/06/2016</v>
      </c>
      <c r="AA229" s="94"/>
      <c r="AB229" s="94"/>
      <c r="AC229" s="94"/>
      <c r="AD229" s="94"/>
      <c r="AE229" s="94"/>
      <c r="AF229" s="94"/>
      <c r="AG229" s="94"/>
      <c r="AH229" s="94"/>
      <c r="AI229" s="94"/>
      <c r="AJ229" s="94"/>
      <c r="AK229" s="94"/>
      <c r="AL229" s="94"/>
      <c r="AM229" s="94"/>
      <c r="AN229" s="92">
        <f>IFERROR(HLOOKUP($C229,DATOS!$C$1:$FR$155,124,FALSE ), "-")</f>
        <v>0</v>
      </c>
      <c r="AO229" s="94"/>
      <c r="AP229" s="94"/>
      <c r="AQ229" s="94"/>
      <c r="AR229" s="94"/>
      <c r="AS229" s="94"/>
      <c r="AT229" s="94"/>
      <c r="AU229" s="94"/>
      <c r="AV229" s="94"/>
      <c r="AW229" s="94"/>
      <c r="AX229" s="94"/>
      <c r="AY229" s="94"/>
      <c r="AZ229" s="94"/>
    </row>
    <row r="230" spans="1:52" s="63" customFormat="1" ht="9" customHeight="1" outlineLevel="1" x14ac:dyDescent="0.25">
      <c r="A230" s="277"/>
      <c r="B230" s="279"/>
      <c r="C230" s="306"/>
      <c r="D230" s="93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2"/>
      <c r="R230" s="94"/>
      <c r="S230" s="92"/>
      <c r="T230" s="94"/>
      <c r="U230" s="94"/>
      <c r="V230" s="94"/>
      <c r="W230" s="94"/>
      <c r="X230" s="94"/>
      <c r="Y230" s="94"/>
      <c r="Z230" s="92" t="str">
        <f>IFERROR(HLOOKUP($C230,DATOS!$C$1:$FR$155,119,FALSE ), "-")</f>
        <v>-</v>
      </c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94"/>
      <c r="AL230" s="94"/>
      <c r="AM230" s="94"/>
      <c r="AN230" s="92" t="str">
        <f>IFERROR(HLOOKUP($C230,DATOS!$C$1:$FR$155,124,FALSE ), "-")</f>
        <v>-</v>
      </c>
      <c r="AO230" s="94"/>
      <c r="AP230" s="94"/>
      <c r="AQ230" s="94"/>
      <c r="AR230" s="94"/>
      <c r="AS230" s="94"/>
      <c r="AT230" s="94"/>
      <c r="AU230" s="94"/>
      <c r="AV230" s="94"/>
      <c r="AW230" s="94"/>
      <c r="AX230" s="94"/>
      <c r="AY230" s="94"/>
      <c r="AZ230" s="94"/>
    </row>
    <row r="231" spans="1:52" s="63" customFormat="1" ht="9" customHeight="1" outlineLevel="1" x14ac:dyDescent="0.25">
      <c r="A231" s="276"/>
      <c r="B231" s="278" t="s">
        <v>693</v>
      </c>
      <c r="C231" s="305" t="s">
        <v>474</v>
      </c>
      <c r="D231" s="93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2"/>
      <c r="R231" s="94"/>
      <c r="S231" s="92"/>
      <c r="T231" s="94"/>
      <c r="U231" s="94"/>
      <c r="V231" s="94"/>
      <c r="W231" s="94"/>
      <c r="X231" s="94"/>
      <c r="Y231" s="94"/>
      <c r="Z231" s="92" t="str">
        <f>IFERROR(HLOOKUP($C231,DATOS!$C$1:$FR$155,119,FALSE ), "-")</f>
        <v>12/06/2016</v>
      </c>
      <c r="AA231" s="94"/>
      <c r="AB231" s="94"/>
      <c r="AC231" s="94"/>
      <c r="AD231" s="94"/>
      <c r="AE231" s="94"/>
      <c r="AF231" s="94"/>
      <c r="AG231" s="94"/>
      <c r="AH231" s="94"/>
      <c r="AI231" s="94"/>
      <c r="AJ231" s="94"/>
      <c r="AK231" s="94"/>
      <c r="AL231" s="94"/>
      <c r="AM231" s="94"/>
      <c r="AN231" s="92">
        <f>IFERROR(HLOOKUP($C231,DATOS!$C$1:$FR$155,124,FALSE ), "-")</f>
        <v>0</v>
      </c>
      <c r="AO231" s="94"/>
      <c r="AP231" s="94"/>
      <c r="AQ231" s="94"/>
      <c r="AR231" s="94"/>
      <c r="AS231" s="94"/>
      <c r="AT231" s="94"/>
      <c r="AU231" s="94"/>
      <c r="AV231" s="94"/>
      <c r="AW231" s="94"/>
      <c r="AX231" s="94"/>
      <c r="AY231" s="94"/>
      <c r="AZ231" s="94"/>
    </row>
    <row r="232" spans="1:52" s="63" customFormat="1" ht="9" customHeight="1" outlineLevel="1" x14ac:dyDescent="0.25">
      <c r="A232" s="277"/>
      <c r="B232" s="279"/>
      <c r="C232" s="306"/>
      <c r="D232" s="93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2"/>
      <c r="R232" s="94"/>
      <c r="S232" s="92"/>
      <c r="T232" s="94"/>
      <c r="U232" s="94"/>
      <c r="V232" s="94"/>
      <c r="W232" s="94"/>
      <c r="X232" s="94"/>
      <c r="Y232" s="94"/>
      <c r="Z232" s="92" t="str">
        <f>IFERROR(HLOOKUP($C232,DATOS!$C$1:$FR$155,119,FALSE ), "-")</f>
        <v>-</v>
      </c>
      <c r="AA232" s="94"/>
      <c r="AB232" s="94"/>
      <c r="AC232" s="94"/>
      <c r="AD232" s="94"/>
      <c r="AE232" s="94"/>
      <c r="AF232" s="94"/>
      <c r="AG232" s="94"/>
      <c r="AH232" s="94"/>
      <c r="AI232" s="94"/>
      <c r="AJ232" s="94"/>
      <c r="AK232" s="94"/>
      <c r="AL232" s="94"/>
      <c r="AM232" s="94"/>
      <c r="AN232" s="92" t="str">
        <f>IFERROR(HLOOKUP($C232,DATOS!$C$1:$FR$155,124,FALSE ), "-")</f>
        <v>-</v>
      </c>
      <c r="AO232" s="94"/>
      <c r="AP232" s="94"/>
      <c r="AQ232" s="94"/>
      <c r="AR232" s="94"/>
      <c r="AS232" s="94"/>
      <c r="AT232" s="94"/>
      <c r="AU232" s="94"/>
      <c r="AV232" s="94"/>
      <c r="AW232" s="94"/>
      <c r="AX232" s="94"/>
      <c r="AY232" s="94"/>
      <c r="AZ232" s="94"/>
    </row>
    <row r="233" spans="1:52" s="63" customFormat="1" ht="9" customHeight="1" outlineLevel="1" x14ac:dyDescent="0.25">
      <c r="A233" s="276"/>
      <c r="B233" s="278" t="s">
        <v>694</v>
      </c>
      <c r="C233" s="278" t="s">
        <v>475</v>
      </c>
      <c r="D233" s="93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2"/>
      <c r="R233" s="94"/>
      <c r="S233" s="92"/>
      <c r="T233" s="94"/>
      <c r="U233" s="94"/>
      <c r="V233" s="94"/>
      <c r="W233" s="94"/>
      <c r="X233" s="94"/>
      <c r="Y233" s="94"/>
      <c r="Z233" s="92" t="str">
        <f>IFERROR(HLOOKUP($C233,DATOS!$C$1:$FR$155,119,FALSE ), "-")</f>
        <v>12/06/2016</v>
      </c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94"/>
      <c r="AL233" s="94"/>
      <c r="AM233" s="94"/>
      <c r="AN233" s="92">
        <f>IFERROR(HLOOKUP($C233,DATOS!$C$1:$FR$155,124,FALSE ), "-")</f>
        <v>0</v>
      </c>
      <c r="AO233" s="94"/>
      <c r="AP233" s="94"/>
      <c r="AQ233" s="94"/>
      <c r="AR233" s="94"/>
      <c r="AS233" s="94"/>
      <c r="AT233" s="94"/>
      <c r="AU233" s="94"/>
      <c r="AV233" s="94"/>
      <c r="AW233" s="94"/>
      <c r="AX233" s="94"/>
      <c r="AY233" s="94"/>
      <c r="AZ233" s="94"/>
    </row>
    <row r="234" spans="1:52" s="63" customFormat="1" ht="9" customHeight="1" outlineLevel="1" x14ac:dyDescent="0.25">
      <c r="A234" s="277"/>
      <c r="B234" s="279"/>
      <c r="C234" s="279"/>
      <c r="D234" s="133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112"/>
      <c r="R234" s="98"/>
      <c r="S234" s="112"/>
      <c r="T234" s="98"/>
      <c r="U234" s="98"/>
      <c r="V234" s="98"/>
      <c r="W234" s="98"/>
      <c r="X234" s="98"/>
      <c r="Y234" s="98"/>
      <c r="Z234" s="92" t="str">
        <f>IFERROR(HLOOKUP($C234,DATOS!$C$1:$FR$155,119,FALSE ), "-")</f>
        <v>-</v>
      </c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  <c r="AK234" s="98"/>
      <c r="AL234" s="98"/>
      <c r="AM234" s="98"/>
      <c r="AN234" s="92" t="str">
        <f>IFERROR(HLOOKUP($C234,DATOS!$C$1:$FR$155,124,FALSE ), "-")</f>
        <v>-</v>
      </c>
      <c r="AO234" s="98"/>
      <c r="AP234" s="98"/>
      <c r="AQ234" s="98"/>
      <c r="AR234" s="98"/>
      <c r="AS234" s="98"/>
      <c r="AT234" s="98"/>
      <c r="AU234" s="98"/>
      <c r="AV234" s="98"/>
      <c r="AW234" s="98"/>
      <c r="AX234" s="98"/>
      <c r="AY234" s="98"/>
      <c r="AZ234" s="98"/>
    </row>
    <row r="235" spans="1:52" s="63" customFormat="1" ht="9" customHeight="1" x14ac:dyDescent="0.25">
      <c r="A235" s="303">
        <v>6</v>
      </c>
      <c r="B235" s="299" t="s">
        <v>695</v>
      </c>
      <c r="C235" s="300"/>
      <c r="D235" s="99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1"/>
      <c r="AB235" s="101"/>
      <c r="AC235" s="100"/>
      <c r="AD235" s="100"/>
      <c r="AE235" s="100"/>
      <c r="AF235" s="100"/>
      <c r="AG235" s="100"/>
      <c r="AH235" s="100"/>
      <c r="AI235" s="100"/>
      <c r="AJ235" s="100"/>
      <c r="AK235" s="100"/>
      <c r="AL235" s="100"/>
      <c r="AM235" s="100"/>
      <c r="AN235" s="100"/>
      <c r="AO235" s="101"/>
      <c r="AP235" s="101"/>
      <c r="AQ235" s="100"/>
      <c r="AR235" s="100"/>
      <c r="AS235" s="100"/>
      <c r="AT235" s="100"/>
      <c r="AU235" s="100"/>
      <c r="AV235" s="100"/>
      <c r="AW235" s="100"/>
      <c r="AX235" s="100"/>
      <c r="AY235" s="100"/>
      <c r="AZ235" s="102"/>
    </row>
    <row r="236" spans="1:52" s="63" customFormat="1" ht="9" customHeight="1" x14ac:dyDescent="0.25">
      <c r="A236" s="304"/>
      <c r="B236" s="301"/>
      <c r="C236" s="302"/>
      <c r="D236" s="103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5"/>
      <c r="AB236" s="105"/>
      <c r="AC236" s="104"/>
      <c r="AD236" s="104"/>
      <c r="AE236" s="104"/>
      <c r="AF236" s="104"/>
      <c r="AG236" s="104"/>
      <c r="AH236" s="104"/>
      <c r="AI236" s="104"/>
      <c r="AJ236" s="104"/>
      <c r="AK236" s="104"/>
      <c r="AL236" s="104"/>
      <c r="AM236" s="104"/>
      <c r="AN236" s="104"/>
      <c r="AO236" s="105"/>
      <c r="AP236" s="105"/>
      <c r="AQ236" s="104"/>
      <c r="AR236" s="104"/>
      <c r="AS236" s="104"/>
      <c r="AT236" s="104"/>
      <c r="AU236" s="104"/>
      <c r="AV236" s="104"/>
      <c r="AW236" s="104"/>
      <c r="AX236" s="104"/>
      <c r="AY236" s="104"/>
      <c r="AZ236" s="106"/>
    </row>
    <row r="237" spans="1:52" s="63" customFormat="1" ht="9" customHeight="1" outlineLevel="1" x14ac:dyDescent="0.25">
      <c r="A237" s="276"/>
      <c r="B237" s="278" t="s">
        <v>133</v>
      </c>
      <c r="C237" s="278" t="s">
        <v>235</v>
      </c>
      <c r="D237" s="134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>
        <f>IFERROR(HLOOKUP($C237,DATOS!$C$1:$FR$155,119,FALSE ), "-")</f>
        <v>0</v>
      </c>
      <c r="AB237" s="134"/>
      <c r="AC237" s="92"/>
      <c r="AD237" s="92"/>
      <c r="AE237" s="92"/>
      <c r="AF237" s="92"/>
      <c r="AG237" s="92"/>
      <c r="AH237" s="92"/>
      <c r="AI237" s="92"/>
      <c r="AJ237" s="92"/>
      <c r="AK237" s="92"/>
      <c r="AL237" s="92"/>
      <c r="AM237" s="92"/>
      <c r="AN237" s="92"/>
      <c r="AO237" s="92">
        <f>IFERROR(HLOOKUP($C237,DATOS!$C$1:$FR$155,124,FALSE ), "-")</f>
        <v>0</v>
      </c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</row>
    <row r="238" spans="1:52" s="63" customFormat="1" ht="9" customHeight="1" outlineLevel="1" x14ac:dyDescent="0.25">
      <c r="A238" s="277"/>
      <c r="B238" s="279"/>
      <c r="C238" s="279"/>
      <c r="D238" s="93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2"/>
      <c r="R238" s="94"/>
      <c r="S238" s="92"/>
      <c r="T238" s="94"/>
      <c r="U238" s="94"/>
      <c r="V238" s="94"/>
      <c r="W238" s="94"/>
      <c r="X238" s="94"/>
      <c r="Y238" s="94"/>
      <c r="Z238" s="94"/>
      <c r="AA238" s="92" t="str">
        <f>IFERROR(HLOOKUP($C238,DATOS!$C$1:$FR$155,119,FALSE ), "-")</f>
        <v>-</v>
      </c>
      <c r="AB238" s="94"/>
      <c r="AC238" s="94"/>
      <c r="AD238" s="94"/>
      <c r="AE238" s="94"/>
      <c r="AF238" s="94"/>
      <c r="AG238" s="94"/>
      <c r="AH238" s="94"/>
      <c r="AI238" s="94"/>
      <c r="AJ238" s="94"/>
      <c r="AK238" s="94"/>
      <c r="AL238" s="94"/>
      <c r="AM238" s="94"/>
      <c r="AN238" s="94"/>
      <c r="AO238" s="92" t="str">
        <f>IFERROR(HLOOKUP($C238,DATOS!$C$1:$FR$155,124,FALSE ), "-")</f>
        <v>-</v>
      </c>
      <c r="AP238" s="94"/>
      <c r="AQ238" s="94"/>
      <c r="AR238" s="94"/>
      <c r="AS238" s="94"/>
      <c r="AT238" s="94"/>
      <c r="AU238" s="94"/>
      <c r="AV238" s="94"/>
      <c r="AW238" s="94"/>
      <c r="AX238" s="94"/>
      <c r="AY238" s="94"/>
      <c r="AZ238" s="94"/>
    </row>
    <row r="239" spans="1:52" s="63" customFormat="1" ht="9" customHeight="1" outlineLevel="1" x14ac:dyDescent="0.25">
      <c r="A239" s="276"/>
      <c r="B239" s="278" t="s">
        <v>696</v>
      </c>
      <c r="C239" s="278" t="s">
        <v>476</v>
      </c>
      <c r="D239" s="93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2"/>
      <c r="R239" s="94"/>
      <c r="S239" s="92"/>
      <c r="T239" s="94"/>
      <c r="U239" s="94"/>
      <c r="V239" s="94"/>
      <c r="W239" s="94"/>
      <c r="X239" s="94"/>
      <c r="Y239" s="94"/>
      <c r="Z239" s="94"/>
      <c r="AA239" s="92">
        <f>IFERROR(HLOOKUP($C239,DATOS!$C$1:$FR$155,119,FALSE ), "-")</f>
        <v>0</v>
      </c>
      <c r="AB239" s="93"/>
      <c r="AC239" s="94"/>
      <c r="AD239" s="94"/>
      <c r="AE239" s="94"/>
      <c r="AF239" s="94"/>
      <c r="AG239" s="94"/>
      <c r="AH239" s="94"/>
      <c r="AI239" s="94"/>
      <c r="AJ239" s="94"/>
      <c r="AK239" s="94"/>
      <c r="AL239" s="94"/>
      <c r="AM239" s="94"/>
      <c r="AN239" s="94"/>
      <c r="AO239" s="92">
        <f>IFERROR(HLOOKUP($C239,DATOS!$C$1:$FR$155,124,FALSE ), "-")</f>
        <v>0</v>
      </c>
      <c r="AP239" s="94"/>
      <c r="AQ239" s="94"/>
      <c r="AR239" s="94"/>
      <c r="AS239" s="94"/>
      <c r="AT239" s="94"/>
      <c r="AU239" s="94"/>
      <c r="AV239" s="94"/>
      <c r="AW239" s="94"/>
      <c r="AX239" s="94"/>
      <c r="AY239" s="94"/>
      <c r="AZ239" s="94"/>
    </row>
    <row r="240" spans="1:52" s="63" customFormat="1" ht="9" customHeight="1" outlineLevel="1" x14ac:dyDescent="0.25">
      <c r="A240" s="277"/>
      <c r="B240" s="279"/>
      <c r="C240" s="279"/>
      <c r="D240" s="93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2"/>
      <c r="R240" s="94"/>
      <c r="S240" s="92"/>
      <c r="T240" s="94"/>
      <c r="U240" s="94"/>
      <c r="V240" s="94"/>
      <c r="W240" s="94"/>
      <c r="X240" s="94"/>
      <c r="Y240" s="94"/>
      <c r="Z240" s="94"/>
      <c r="AA240" s="92" t="str">
        <f>IFERROR(HLOOKUP($C240,DATOS!$C$1:$FR$155,119,FALSE ), "-")</f>
        <v>-</v>
      </c>
      <c r="AB240" s="94"/>
      <c r="AC240" s="94"/>
      <c r="AD240" s="94"/>
      <c r="AE240" s="94"/>
      <c r="AF240" s="94"/>
      <c r="AG240" s="94"/>
      <c r="AH240" s="94"/>
      <c r="AI240" s="94"/>
      <c r="AJ240" s="94"/>
      <c r="AK240" s="94"/>
      <c r="AL240" s="94"/>
      <c r="AM240" s="94"/>
      <c r="AN240" s="94"/>
      <c r="AO240" s="92" t="str">
        <f>IFERROR(HLOOKUP($C240,DATOS!$C$1:$FR$155,124,FALSE ), "-")</f>
        <v>-</v>
      </c>
      <c r="AP240" s="94"/>
      <c r="AQ240" s="94"/>
      <c r="AR240" s="94"/>
      <c r="AS240" s="94"/>
      <c r="AT240" s="94"/>
      <c r="AU240" s="94"/>
      <c r="AV240" s="94"/>
      <c r="AW240" s="94"/>
      <c r="AX240" s="94"/>
      <c r="AY240" s="94"/>
      <c r="AZ240" s="94"/>
    </row>
    <row r="241" spans="1:52" s="63" customFormat="1" ht="9" customHeight="1" outlineLevel="1" x14ac:dyDescent="0.25">
      <c r="A241" s="276"/>
      <c r="B241" s="278" t="s">
        <v>697</v>
      </c>
      <c r="C241" s="278" t="s">
        <v>477</v>
      </c>
      <c r="D241" s="93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2"/>
      <c r="R241" s="94"/>
      <c r="S241" s="92"/>
      <c r="T241" s="94"/>
      <c r="U241" s="94"/>
      <c r="V241" s="94"/>
      <c r="W241" s="94"/>
      <c r="X241" s="94"/>
      <c r="Y241" s="94"/>
      <c r="Z241" s="94"/>
      <c r="AA241" s="92">
        <f>IFERROR(HLOOKUP($C241,DATOS!$C$1:$FR$155,119,FALSE ), "-")</f>
        <v>0</v>
      </c>
      <c r="AB241" s="93"/>
      <c r="AC241" s="94"/>
      <c r="AD241" s="94"/>
      <c r="AE241" s="94"/>
      <c r="AF241" s="94"/>
      <c r="AG241" s="94"/>
      <c r="AH241" s="94"/>
      <c r="AI241" s="94"/>
      <c r="AJ241" s="94"/>
      <c r="AK241" s="94"/>
      <c r="AL241" s="94"/>
      <c r="AM241" s="94"/>
      <c r="AN241" s="94"/>
      <c r="AO241" s="92">
        <f>IFERROR(HLOOKUP($C241,DATOS!$C$1:$FR$155,124,FALSE ), "-")</f>
        <v>0</v>
      </c>
      <c r="AP241" s="94"/>
      <c r="AQ241" s="94"/>
      <c r="AR241" s="94"/>
      <c r="AS241" s="94"/>
      <c r="AT241" s="94"/>
      <c r="AU241" s="94"/>
      <c r="AV241" s="94"/>
      <c r="AW241" s="94"/>
      <c r="AX241" s="94"/>
      <c r="AY241" s="94"/>
      <c r="AZ241" s="94"/>
    </row>
    <row r="242" spans="1:52" s="63" customFormat="1" ht="9" customHeight="1" outlineLevel="1" x14ac:dyDescent="0.25">
      <c r="A242" s="277"/>
      <c r="B242" s="279"/>
      <c r="C242" s="279"/>
      <c r="D242" s="93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2"/>
      <c r="R242" s="94"/>
      <c r="S242" s="92"/>
      <c r="T242" s="94"/>
      <c r="U242" s="94"/>
      <c r="V242" s="94"/>
      <c r="W242" s="94"/>
      <c r="X242" s="94"/>
      <c r="Y242" s="94"/>
      <c r="Z242" s="94"/>
      <c r="AA242" s="92" t="str">
        <f>IFERROR(HLOOKUP($C242,DATOS!$C$1:$FR$155,119,FALSE ), "-")</f>
        <v>-</v>
      </c>
      <c r="AB242" s="94"/>
      <c r="AC242" s="94"/>
      <c r="AD242" s="94"/>
      <c r="AE242" s="94"/>
      <c r="AF242" s="94"/>
      <c r="AG242" s="94"/>
      <c r="AH242" s="94"/>
      <c r="AI242" s="94"/>
      <c r="AJ242" s="94"/>
      <c r="AK242" s="94"/>
      <c r="AL242" s="94"/>
      <c r="AM242" s="94"/>
      <c r="AN242" s="94"/>
      <c r="AO242" s="92" t="str">
        <f>IFERROR(HLOOKUP($C242,DATOS!$C$1:$FR$155,124,FALSE ), "-")</f>
        <v>-</v>
      </c>
      <c r="AP242" s="94"/>
      <c r="AQ242" s="94"/>
      <c r="AR242" s="94"/>
      <c r="AS242" s="94"/>
      <c r="AT242" s="94"/>
      <c r="AU242" s="94"/>
      <c r="AV242" s="94"/>
      <c r="AW242" s="94"/>
      <c r="AX242" s="94"/>
      <c r="AY242" s="94"/>
      <c r="AZ242" s="94"/>
    </row>
    <row r="243" spans="1:52" s="63" customFormat="1" ht="9" customHeight="1" outlineLevel="1" x14ac:dyDescent="0.25">
      <c r="A243" s="276"/>
      <c r="B243" s="278" t="s">
        <v>698</v>
      </c>
      <c r="C243" s="278" t="s">
        <v>478</v>
      </c>
      <c r="D243" s="93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2"/>
      <c r="R243" s="94"/>
      <c r="S243" s="92"/>
      <c r="T243" s="94"/>
      <c r="U243" s="94"/>
      <c r="V243" s="94"/>
      <c r="W243" s="94"/>
      <c r="X243" s="94"/>
      <c r="Y243" s="94"/>
      <c r="Z243" s="94"/>
      <c r="AA243" s="92">
        <f>IFERROR(HLOOKUP($C243,DATOS!$C$1:$FR$155,119,FALSE ), "-")</f>
        <v>0</v>
      </c>
      <c r="AB243" s="93"/>
      <c r="AC243" s="94"/>
      <c r="AD243" s="94"/>
      <c r="AE243" s="94"/>
      <c r="AF243" s="94"/>
      <c r="AG243" s="94"/>
      <c r="AH243" s="94"/>
      <c r="AI243" s="94"/>
      <c r="AJ243" s="94"/>
      <c r="AK243" s="94"/>
      <c r="AL243" s="94"/>
      <c r="AM243" s="94"/>
      <c r="AN243" s="94"/>
      <c r="AO243" s="92">
        <f>IFERROR(HLOOKUP($C243,DATOS!$C$1:$FR$155,124,FALSE ), "-")</f>
        <v>0</v>
      </c>
      <c r="AP243" s="94"/>
      <c r="AQ243" s="94"/>
      <c r="AR243" s="94"/>
      <c r="AS243" s="94"/>
      <c r="AT243" s="94"/>
      <c r="AU243" s="94"/>
      <c r="AV243" s="94"/>
      <c r="AW243" s="94"/>
      <c r="AX243" s="94"/>
      <c r="AY243" s="94"/>
      <c r="AZ243" s="94"/>
    </row>
    <row r="244" spans="1:52" s="63" customFormat="1" ht="9" customHeight="1" outlineLevel="1" x14ac:dyDescent="0.25">
      <c r="A244" s="277"/>
      <c r="B244" s="279"/>
      <c r="C244" s="279"/>
      <c r="D244" s="93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2"/>
      <c r="R244" s="94"/>
      <c r="S244" s="92"/>
      <c r="T244" s="94"/>
      <c r="U244" s="94"/>
      <c r="V244" s="94"/>
      <c r="W244" s="94"/>
      <c r="X244" s="94"/>
      <c r="Y244" s="94"/>
      <c r="Z244" s="94"/>
      <c r="AA244" s="92" t="str">
        <f>IFERROR(HLOOKUP($C244,DATOS!$C$1:$FR$155,119,FALSE ), "-")</f>
        <v>-</v>
      </c>
      <c r="AB244" s="94"/>
      <c r="AC244" s="94"/>
      <c r="AD244" s="94"/>
      <c r="AE244" s="94"/>
      <c r="AF244" s="94"/>
      <c r="AG244" s="94"/>
      <c r="AH244" s="94"/>
      <c r="AI244" s="94"/>
      <c r="AJ244" s="94"/>
      <c r="AK244" s="94"/>
      <c r="AL244" s="94"/>
      <c r="AM244" s="94"/>
      <c r="AN244" s="94"/>
      <c r="AO244" s="92" t="str">
        <f>IFERROR(HLOOKUP($C244,DATOS!$C$1:$FR$155,124,FALSE ), "-")</f>
        <v>-</v>
      </c>
      <c r="AP244" s="94"/>
      <c r="AQ244" s="94"/>
      <c r="AR244" s="94"/>
      <c r="AS244" s="94"/>
      <c r="AT244" s="94"/>
      <c r="AU244" s="94"/>
      <c r="AV244" s="94"/>
      <c r="AW244" s="94"/>
      <c r="AX244" s="94"/>
      <c r="AY244" s="94"/>
      <c r="AZ244" s="94"/>
    </row>
    <row r="245" spans="1:52" s="63" customFormat="1" ht="9" customHeight="1" outlineLevel="1" x14ac:dyDescent="0.25">
      <c r="A245" s="276"/>
      <c r="B245" s="278" t="s">
        <v>699</v>
      </c>
      <c r="C245" s="278" t="s">
        <v>229</v>
      </c>
      <c r="D245" s="93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2"/>
      <c r="R245" s="94"/>
      <c r="S245" s="92"/>
      <c r="T245" s="94"/>
      <c r="U245" s="94"/>
      <c r="V245" s="94"/>
      <c r="W245" s="94"/>
      <c r="X245" s="94"/>
      <c r="Y245" s="94"/>
      <c r="Z245" s="94"/>
      <c r="AA245" s="92">
        <f>IFERROR(HLOOKUP($C245,DATOS!$C$1:$FR$155,119,FALSE ), "-")</f>
        <v>0</v>
      </c>
      <c r="AB245" s="93"/>
      <c r="AC245" s="94"/>
      <c r="AD245" s="94"/>
      <c r="AE245" s="94"/>
      <c r="AF245" s="94"/>
      <c r="AG245" s="94"/>
      <c r="AH245" s="94"/>
      <c r="AI245" s="94"/>
      <c r="AJ245" s="94"/>
      <c r="AK245" s="94"/>
      <c r="AL245" s="94"/>
      <c r="AM245" s="94"/>
      <c r="AN245" s="94"/>
      <c r="AO245" s="92">
        <f>IFERROR(HLOOKUP($C245,DATOS!$C$1:$FR$155,124,FALSE ), "-")</f>
        <v>0</v>
      </c>
      <c r="AP245" s="94"/>
      <c r="AQ245" s="94"/>
      <c r="AR245" s="94"/>
      <c r="AS245" s="94"/>
      <c r="AT245" s="94"/>
      <c r="AU245" s="94"/>
      <c r="AV245" s="94"/>
      <c r="AW245" s="94"/>
      <c r="AX245" s="94"/>
      <c r="AY245" s="94"/>
      <c r="AZ245" s="94"/>
    </row>
    <row r="246" spans="1:52" s="63" customFormat="1" ht="9" customHeight="1" outlineLevel="1" x14ac:dyDescent="0.25">
      <c r="A246" s="277"/>
      <c r="B246" s="279"/>
      <c r="C246" s="279"/>
      <c r="D246" s="93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2"/>
      <c r="R246" s="94"/>
      <c r="S246" s="92"/>
      <c r="T246" s="94"/>
      <c r="U246" s="94"/>
      <c r="V246" s="94"/>
      <c r="W246" s="94"/>
      <c r="X246" s="94"/>
      <c r="Y246" s="94"/>
      <c r="Z246" s="94"/>
      <c r="AA246" s="92" t="str">
        <f>IFERROR(HLOOKUP($C246,DATOS!$C$1:$FR$155,119,FALSE ), "-")</f>
        <v>-</v>
      </c>
      <c r="AB246" s="94"/>
      <c r="AC246" s="94"/>
      <c r="AD246" s="94"/>
      <c r="AE246" s="94"/>
      <c r="AF246" s="94"/>
      <c r="AG246" s="94"/>
      <c r="AH246" s="94"/>
      <c r="AI246" s="94"/>
      <c r="AJ246" s="94"/>
      <c r="AK246" s="94"/>
      <c r="AL246" s="94"/>
      <c r="AM246" s="94"/>
      <c r="AN246" s="94"/>
      <c r="AO246" s="92" t="str">
        <f>IFERROR(HLOOKUP($C246,DATOS!$C$1:$FR$155,124,FALSE ), "-")</f>
        <v>-</v>
      </c>
      <c r="AP246" s="94"/>
      <c r="AQ246" s="94"/>
      <c r="AR246" s="94"/>
      <c r="AS246" s="94"/>
      <c r="AT246" s="94"/>
      <c r="AU246" s="94"/>
      <c r="AV246" s="94"/>
      <c r="AW246" s="94"/>
      <c r="AX246" s="94"/>
      <c r="AY246" s="94"/>
      <c r="AZ246" s="94"/>
    </row>
    <row r="247" spans="1:52" s="63" customFormat="1" ht="9" customHeight="1" outlineLevel="1" x14ac:dyDescent="0.25">
      <c r="A247" s="276"/>
      <c r="B247" s="278" t="s">
        <v>700</v>
      </c>
      <c r="C247" s="278" t="s">
        <v>239</v>
      </c>
      <c r="D247" s="93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2"/>
      <c r="R247" s="94"/>
      <c r="S247" s="92"/>
      <c r="T247" s="94"/>
      <c r="U247" s="94"/>
      <c r="V247" s="94"/>
      <c r="W247" s="94"/>
      <c r="X247" s="94"/>
      <c r="Y247" s="94"/>
      <c r="Z247" s="94"/>
      <c r="AA247" s="92">
        <f>IFERROR(HLOOKUP($C247,DATOS!$C$1:$FR$155,119,FALSE ), "-")</f>
        <v>0</v>
      </c>
      <c r="AB247" s="93"/>
      <c r="AC247" s="94"/>
      <c r="AD247" s="94"/>
      <c r="AE247" s="94"/>
      <c r="AF247" s="94"/>
      <c r="AG247" s="94"/>
      <c r="AH247" s="94"/>
      <c r="AI247" s="94"/>
      <c r="AJ247" s="94"/>
      <c r="AK247" s="94"/>
      <c r="AL247" s="94"/>
      <c r="AM247" s="94"/>
      <c r="AN247" s="94"/>
      <c r="AO247" s="92">
        <f>IFERROR(HLOOKUP($C247,DATOS!$C$1:$FR$155,124,FALSE ), "-")</f>
        <v>0</v>
      </c>
      <c r="AP247" s="94"/>
      <c r="AQ247" s="94"/>
      <c r="AR247" s="94"/>
      <c r="AS247" s="94"/>
      <c r="AT247" s="94"/>
      <c r="AU247" s="94"/>
      <c r="AV247" s="94"/>
      <c r="AW247" s="94"/>
      <c r="AX247" s="94"/>
      <c r="AY247" s="94"/>
      <c r="AZ247" s="94"/>
    </row>
    <row r="248" spans="1:52" s="63" customFormat="1" ht="9" customHeight="1" outlineLevel="1" x14ac:dyDescent="0.25">
      <c r="A248" s="277"/>
      <c r="B248" s="279"/>
      <c r="C248" s="279"/>
      <c r="D248" s="93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2"/>
      <c r="R248" s="94"/>
      <c r="S248" s="92"/>
      <c r="T248" s="94"/>
      <c r="U248" s="94"/>
      <c r="V248" s="94"/>
      <c r="W248" s="94"/>
      <c r="X248" s="94"/>
      <c r="Y248" s="94"/>
      <c r="Z248" s="94"/>
      <c r="AA248" s="92" t="str">
        <f>IFERROR(HLOOKUP($C248,DATOS!$C$1:$FR$155,119,FALSE ), "-")</f>
        <v>-</v>
      </c>
      <c r="AB248" s="94"/>
      <c r="AC248" s="94"/>
      <c r="AD248" s="94"/>
      <c r="AE248" s="94"/>
      <c r="AF248" s="94"/>
      <c r="AG248" s="94"/>
      <c r="AH248" s="94"/>
      <c r="AI248" s="94"/>
      <c r="AJ248" s="94"/>
      <c r="AK248" s="94"/>
      <c r="AL248" s="94"/>
      <c r="AM248" s="94"/>
      <c r="AN248" s="94"/>
      <c r="AO248" s="92" t="str">
        <f>IFERROR(HLOOKUP($C248,DATOS!$C$1:$FR$155,124,FALSE ), "-")</f>
        <v>-</v>
      </c>
      <c r="AP248" s="94"/>
      <c r="AQ248" s="94"/>
      <c r="AR248" s="94"/>
      <c r="AS248" s="94"/>
      <c r="AT248" s="94"/>
      <c r="AU248" s="94"/>
      <c r="AV248" s="94"/>
      <c r="AW248" s="94"/>
      <c r="AX248" s="94"/>
      <c r="AY248" s="94"/>
      <c r="AZ248" s="94"/>
    </row>
    <row r="249" spans="1:52" ht="9" customHeight="1" outlineLevel="1" x14ac:dyDescent="0.25">
      <c r="A249" s="276"/>
      <c r="B249" s="278" t="s">
        <v>701</v>
      </c>
      <c r="C249" s="278" t="s">
        <v>245</v>
      </c>
      <c r="D249" s="93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2"/>
      <c r="R249" s="94"/>
      <c r="S249" s="92"/>
      <c r="T249" s="94"/>
      <c r="U249" s="94"/>
      <c r="V249" s="94"/>
      <c r="W249" s="94"/>
      <c r="X249" s="94"/>
      <c r="Y249" s="94"/>
      <c r="Z249" s="94"/>
      <c r="AA249" s="94"/>
      <c r="AB249" s="92">
        <f>IFERROR(HLOOKUP($C249,DATOS!$C$1:$FR$155,119,FALSE ), "-")</f>
        <v>0</v>
      </c>
      <c r="AC249" s="94"/>
      <c r="AD249" s="94"/>
      <c r="AE249" s="94"/>
      <c r="AF249" s="94"/>
      <c r="AG249" s="94"/>
      <c r="AH249" s="94"/>
      <c r="AI249" s="94"/>
      <c r="AJ249" s="94"/>
      <c r="AK249" s="94"/>
      <c r="AL249" s="94"/>
      <c r="AM249" s="94"/>
      <c r="AN249" s="94"/>
      <c r="AO249" s="94"/>
      <c r="AP249" s="92">
        <f>IFERROR(HLOOKUP($C249,DATOS!$C$1:$FR$155,124,FALSE ), "-")</f>
        <v>0</v>
      </c>
      <c r="AQ249" s="94"/>
      <c r="AR249" s="94"/>
      <c r="AS249" s="94"/>
      <c r="AT249" s="94"/>
      <c r="AU249" s="94"/>
      <c r="AV249" s="94"/>
      <c r="AW249" s="94"/>
      <c r="AX249" s="94"/>
      <c r="AY249" s="94"/>
      <c r="AZ249" s="94"/>
    </row>
    <row r="250" spans="1:52" ht="9" customHeight="1" outlineLevel="1" x14ac:dyDescent="0.25">
      <c r="A250" s="277"/>
      <c r="B250" s="279"/>
      <c r="C250" s="279"/>
      <c r="D250" s="93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2"/>
      <c r="R250" s="94"/>
      <c r="S250" s="92"/>
      <c r="T250" s="94"/>
      <c r="U250" s="94"/>
      <c r="V250" s="94"/>
      <c r="W250" s="94"/>
      <c r="X250" s="94"/>
      <c r="Y250" s="94"/>
      <c r="Z250" s="94"/>
      <c r="AA250" s="94"/>
      <c r="AB250" s="92" t="str">
        <f>IFERROR(HLOOKUP($C250,DATOS!$C$1:$FR$155,119,FALSE ), "-")</f>
        <v>-</v>
      </c>
      <c r="AC250" s="94"/>
      <c r="AD250" s="94"/>
      <c r="AE250" s="94"/>
      <c r="AF250" s="94"/>
      <c r="AG250" s="94"/>
      <c r="AH250" s="94"/>
      <c r="AI250" s="94"/>
      <c r="AJ250" s="94"/>
      <c r="AK250" s="94"/>
      <c r="AL250" s="94"/>
      <c r="AM250" s="94"/>
      <c r="AN250" s="94"/>
      <c r="AO250" s="94"/>
      <c r="AP250" s="92" t="str">
        <f>IFERROR(HLOOKUP($C250,DATOS!$C$1:$FR$155,124,FALSE ), "-")</f>
        <v>-</v>
      </c>
      <c r="AQ250" s="94"/>
      <c r="AR250" s="94"/>
      <c r="AS250" s="94"/>
      <c r="AT250" s="94"/>
      <c r="AU250" s="94"/>
      <c r="AV250" s="94"/>
      <c r="AW250" s="94"/>
      <c r="AX250" s="94"/>
      <c r="AY250" s="94"/>
      <c r="AZ250" s="94"/>
    </row>
    <row r="251" spans="1:52" ht="9" customHeight="1" outlineLevel="1" x14ac:dyDescent="0.25">
      <c r="A251" s="276"/>
      <c r="B251" s="278" t="s">
        <v>702</v>
      </c>
      <c r="C251" s="278" t="s">
        <v>479</v>
      </c>
      <c r="D251" s="93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2"/>
      <c r="R251" s="94"/>
      <c r="S251" s="92"/>
      <c r="T251" s="94"/>
      <c r="U251" s="94"/>
      <c r="V251" s="94"/>
      <c r="W251" s="94"/>
      <c r="X251" s="94"/>
      <c r="Y251" s="94"/>
      <c r="Z251" s="94"/>
      <c r="AA251" s="94"/>
      <c r="AB251" s="92">
        <f>IFERROR(HLOOKUP($C251,DATOS!$C$1:$FR$155,119,FALSE ), "-")</f>
        <v>0</v>
      </c>
      <c r="AC251" s="94"/>
      <c r="AD251" s="94"/>
      <c r="AE251" s="94"/>
      <c r="AF251" s="94"/>
      <c r="AG251" s="94"/>
      <c r="AH251" s="94"/>
      <c r="AI251" s="94"/>
      <c r="AJ251" s="94"/>
      <c r="AK251" s="94"/>
      <c r="AL251" s="94"/>
      <c r="AM251" s="94"/>
      <c r="AN251" s="94"/>
      <c r="AO251" s="94"/>
      <c r="AP251" s="92">
        <f>IFERROR(HLOOKUP($C251,DATOS!$C$1:$FR$155,124,FALSE ), "-")</f>
        <v>0</v>
      </c>
      <c r="AQ251" s="94"/>
      <c r="AR251" s="94"/>
      <c r="AS251" s="94"/>
      <c r="AT251" s="94"/>
      <c r="AU251" s="94"/>
      <c r="AV251" s="94"/>
      <c r="AW251" s="94"/>
      <c r="AX251" s="94"/>
      <c r="AY251" s="94"/>
      <c r="AZ251" s="94"/>
    </row>
    <row r="252" spans="1:52" ht="9" customHeight="1" outlineLevel="1" x14ac:dyDescent="0.25">
      <c r="A252" s="277"/>
      <c r="B252" s="279"/>
      <c r="C252" s="279"/>
      <c r="D252" s="93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2"/>
      <c r="R252" s="94"/>
      <c r="S252" s="92"/>
      <c r="T252" s="94"/>
      <c r="U252" s="94"/>
      <c r="V252" s="94"/>
      <c r="W252" s="94"/>
      <c r="X252" s="94"/>
      <c r="Y252" s="94"/>
      <c r="Z252" s="94"/>
      <c r="AA252" s="94"/>
      <c r="AB252" s="92" t="str">
        <f>IFERROR(HLOOKUP($C252,DATOS!$C$1:$FR$155,119,FALSE ), "-")</f>
        <v>-</v>
      </c>
      <c r="AC252" s="94"/>
      <c r="AD252" s="94"/>
      <c r="AE252" s="94"/>
      <c r="AF252" s="94"/>
      <c r="AG252" s="94"/>
      <c r="AH252" s="94"/>
      <c r="AI252" s="94"/>
      <c r="AJ252" s="94"/>
      <c r="AK252" s="94"/>
      <c r="AL252" s="94"/>
      <c r="AM252" s="94"/>
      <c r="AN252" s="94"/>
      <c r="AO252" s="94"/>
      <c r="AP252" s="92" t="str">
        <f>IFERROR(HLOOKUP($C252,DATOS!$C$1:$FR$155,124,FALSE ), "-")</f>
        <v>-</v>
      </c>
      <c r="AQ252" s="94"/>
      <c r="AR252" s="94"/>
      <c r="AS252" s="94"/>
      <c r="AT252" s="94"/>
      <c r="AU252" s="94"/>
      <c r="AV252" s="94"/>
      <c r="AW252" s="94"/>
      <c r="AX252" s="94"/>
      <c r="AY252" s="94"/>
      <c r="AZ252" s="94"/>
    </row>
    <row r="253" spans="1:52" ht="9" customHeight="1" outlineLevel="1" x14ac:dyDescent="0.25">
      <c r="A253" s="276"/>
      <c r="B253" s="278" t="s">
        <v>703</v>
      </c>
      <c r="C253" s="278" t="s">
        <v>480</v>
      </c>
      <c r="D253" s="93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2"/>
      <c r="R253" s="94"/>
      <c r="S253" s="92"/>
      <c r="T253" s="94"/>
      <c r="U253" s="94"/>
      <c r="V253" s="94"/>
      <c r="W253" s="94"/>
      <c r="X253" s="94"/>
      <c r="Y253" s="94"/>
      <c r="Z253" s="94"/>
      <c r="AA253" s="94"/>
      <c r="AB253" s="92">
        <f>IFERROR(HLOOKUP($C253,DATOS!$C$1:$FR$155,119,FALSE ), "-")</f>
        <v>0</v>
      </c>
      <c r="AC253" s="94"/>
      <c r="AD253" s="94"/>
      <c r="AE253" s="94"/>
      <c r="AF253" s="94"/>
      <c r="AG253" s="94"/>
      <c r="AH253" s="94"/>
      <c r="AI253" s="94"/>
      <c r="AJ253" s="94"/>
      <c r="AK253" s="94"/>
      <c r="AL253" s="94"/>
      <c r="AM253" s="94"/>
      <c r="AN253" s="94"/>
      <c r="AO253" s="94"/>
      <c r="AP253" s="92">
        <f>IFERROR(HLOOKUP($C253,DATOS!$C$1:$FR$155,124,FALSE ), "-")</f>
        <v>0</v>
      </c>
      <c r="AQ253" s="94"/>
      <c r="AR253" s="94"/>
      <c r="AS253" s="94"/>
      <c r="AT253" s="94"/>
      <c r="AU253" s="94"/>
      <c r="AV253" s="94"/>
      <c r="AW253" s="94"/>
      <c r="AX253" s="94"/>
      <c r="AY253" s="94"/>
      <c r="AZ253" s="94"/>
    </row>
    <row r="254" spans="1:52" ht="9" customHeight="1" outlineLevel="1" x14ac:dyDescent="0.25">
      <c r="A254" s="277"/>
      <c r="B254" s="279"/>
      <c r="C254" s="279"/>
      <c r="D254" s="93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2"/>
      <c r="R254" s="94"/>
      <c r="S254" s="92"/>
      <c r="T254" s="94"/>
      <c r="U254" s="94"/>
      <c r="V254" s="94"/>
      <c r="W254" s="94"/>
      <c r="X254" s="94"/>
      <c r="Y254" s="94"/>
      <c r="Z254" s="94"/>
      <c r="AA254" s="94"/>
      <c r="AB254" s="92" t="str">
        <f>IFERROR(HLOOKUP($C254,DATOS!$C$1:$FR$155,119,FALSE ), "-")</f>
        <v>-</v>
      </c>
      <c r="AC254" s="94"/>
      <c r="AD254" s="94"/>
      <c r="AE254" s="94"/>
      <c r="AF254" s="94"/>
      <c r="AG254" s="94"/>
      <c r="AH254" s="94"/>
      <c r="AI254" s="94"/>
      <c r="AJ254" s="94"/>
      <c r="AK254" s="94"/>
      <c r="AL254" s="94"/>
      <c r="AM254" s="94"/>
      <c r="AN254" s="94"/>
      <c r="AO254" s="94"/>
      <c r="AP254" s="92" t="str">
        <f>IFERROR(HLOOKUP($C254,DATOS!$C$1:$FR$155,124,FALSE ), "-")</f>
        <v>-</v>
      </c>
      <c r="AQ254" s="94"/>
      <c r="AR254" s="94"/>
      <c r="AS254" s="94"/>
      <c r="AT254" s="94"/>
      <c r="AU254" s="94"/>
      <c r="AV254" s="94"/>
      <c r="AW254" s="94"/>
      <c r="AX254" s="94"/>
      <c r="AY254" s="94"/>
      <c r="AZ254" s="94"/>
    </row>
    <row r="255" spans="1:52" ht="9" customHeight="1" outlineLevel="1" x14ac:dyDescent="0.25">
      <c r="A255" s="276"/>
      <c r="B255" s="278" t="s">
        <v>704</v>
      </c>
      <c r="C255" s="278" t="s">
        <v>481</v>
      </c>
      <c r="D255" s="93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2"/>
      <c r="R255" s="94"/>
      <c r="S255" s="92"/>
      <c r="T255" s="94"/>
      <c r="U255" s="94"/>
      <c r="V255" s="94"/>
      <c r="W255" s="94"/>
      <c r="X255" s="94"/>
      <c r="Y255" s="94"/>
      <c r="Z255" s="94"/>
      <c r="AA255" s="94"/>
      <c r="AB255" s="92">
        <f>IFERROR(HLOOKUP($C255,DATOS!$C$1:$FR$155,119,FALSE ), "-")</f>
        <v>0</v>
      </c>
      <c r="AC255" s="94"/>
      <c r="AD255" s="94"/>
      <c r="AE255" s="94"/>
      <c r="AF255" s="94"/>
      <c r="AG255" s="94"/>
      <c r="AH255" s="94"/>
      <c r="AI255" s="94"/>
      <c r="AJ255" s="94"/>
      <c r="AK255" s="94"/>
      <c r="AL255" s="94"/>
      <c r="AM255" s="94"/>
      <c r="AN255" s="94"/>
      <c r="AO255" s="94"/>
      <c r="AP255" s="92">
        <f>IFERROR(HLOOKUP($C255,DATOS!$C$1:$FR$155,124,FALSE ), "-")</f>
        <v>0</v>
      </c>
      <c r="AQ255" s="94"/>
      <c r="AR255" s="94"/>
      <c r="AS255" s="94"/>
      <c r="AT255" s="94"/>
      <c r="AU255" s="94"/>
      <c r="AV255" s="94"/>
      <c r="AW255" s="94"/>
      <c r="AX255" s="94"/>
      <c r="AY255" s="94"/>
      <c r="AZ255" s="94"/>
    </row>
    <row r="256" spans="1:52" ht="9" customHeight="1" outlineLevel="1" x14ac:dyDescent="0.25">
      <c r="A256" s="277"/>
      <c r="B256" s="279"/>
      <c r="C256" s="279"/>
      <c r="D256" s="93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2"/>
      <c r="R256" s="94"/>
      <c r="S256" s="92"/>
      <c r="T256" s="94"/>
      <c r="U256" s="94"/>
      <c r="V256" s="94"/>
      <c r="W256" s="94"/>
      <c r="X256" s="94"/>
      <c r="Y256" s="94"/>
      <c r="Z256" s="94"/>
      <c r="AA256" s="94"/>
      <c r="AB256" s="92" t="str">
        <f>IFERROR(HLOOKUP($C256,DATOS!$C$1:$FR$155,119,FALSE ), "-")</f>
        <v>-</v>
      </c>
      <c r="AC256" s="94"/>
      <c r="AD256" s="94"/>
      <c r="AE256" s="94"/>
      <c r="AF256" s="94"/>
      <c r="AG256" s="94"/>
      <c r="AH256" s="94"/>
      <c r="AI256" s="94"/>
      <c r="AJ256" s="94"/>
      <c r="AK256" s="94"/>
      <c r="AL256" s="94"/>
      <c r="AM256" s="94"/>
      <c r="AN256" s="94"/>
      <c r="AO256" s="94"/>
      <c r="AP256" s="92" t="str">
        <f>IFERROR(HLOOKUP($C256,DATOS!$C$1:$FR$155,124,FALSE ), "-")</f>
        <v>-</v>
      </c>
      <c r="AQ256" s="94"/>
      <c r="AR256" s="94"/>
      <c r="AS256" s="94"/>
      <c r="AT256" s="94"/>
      <c r="AU256" s="94"/>
      <c r="AV256" s="94"/>
      <c r="AW256" s="94"/>
      <c r="AX256" s="94"/>
      <c r="AY256" s="94"/>
      <c r="AZ256" s="94"/>
    </row>
    <row r="257" spans="1:52" ht="9" customHeight="1" outlineLevel="1" x14ac:dyDescent="0.25">
      <c r="A257" s="276"/>
      <c r="B257" s="278" t="s">
        <v>705</v>
      </c>
      <c r="C257" s="278" t="s">
        <v>482</v>
      </c>
      <c r="D257" s="93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2"/>
      <c r="R257" s="94"/>
      <c r="S257" s="92"/>
      <c r="T257" s="94"/>
      <c r="U257" s="94"/>
      <c r="V257" s="94"/>
      <c r="W257" s="94"/>
      <c r="X257" s="94"/>
      <c r="Y257" s="94"/>
      <c r="Z257" s="94"/>
      <c r="AA257" s="94"/>
      <c r="AB257" s="92">
        <f>IFERROR(HLOOKUP($C257,DATOS!$C$1:$FR$155,119,FALSE ), "-")</f>
        <v>0</v>
      </c>
      <c r="AC257" s="94"/>
      <c r="AD257" s="94"/>
      <c r="AE257" s="94"/>
      <c r="AF257" s="94"/>
      <c r="AG257" s="94"/>
      <c r="AH257" s="94"/>
      <c r="AI257" s="94"/>
      <c r="AJ257" s="94"/>
      <c r="AK257" s="94"/>
      <c r="AL257" s="94"/>
      <c r="AM257" s="94"/>
      <c r="AN257" s="94"/>
      <c r="AO257" s="94"/>
      <c r="AP257" s="92">
        <f>IFERROR(HLOOKUP($C257,DATOS!$C$1:$FR$155,124,FALSE ), "-")</f>
        <v>0</v>
      </c>
      <c r="AQ257" s="94"/>
      <c r="AR257" s="94"/>
      <c r="AS257" s="94"/>
      <c r="AT257" s="94"/>
      <c r="AU257" s="94"/>
      <c r="AV257" s="94"/>
      <c r="AW257" s="94"/>
      <c r="AX257" s="94"/>
      <c r="AY257" s="94"/>
      <c r="AZ257" s="94"/>
    </row>
    <row r="258" spans="1:52" ht="9" customHeight="1" outlineLevel="1" x14ac:dyDescent="0.25">
      <c r="A258" s="277"/>
      <c r="B258" s="279"/>
      <c r="C258" s="279"/>
      <c r="D258" s="93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2"/>
      <c r="R258" s="94"/>
      <c r="S258" s="92"/>
      <c r="T258" s="94"/>
      <c r="U258" s="94"/>
      <c r="V258" s="94"/>
      <c r="W258" s="94"/>
      <c r="X258" s="94"/>
      <c r="Y258" s="94"/>
      <c r="Z258" s="94"/>
      <c r="AA258" s="94"/>
      <c r="AB258" s="92" t="str">
        <f>IFERROR(HLOOKUP($C258,DATOS!$C$1:$FR$155,119,FALSE ), "-")</f>
        <v>-</v>
      </c>
      <c r="AC258" s="94"/>
      <c r="AD258" s="94"/>
      <c r="AE258" s="94"/>
      <c r="AF258" s="94"/>
      <c r="AG258" s="94"/>
      <c r="AH258" s="94"/>
      <c r="AI258" s="94"/>
      <c r="AJ258" s="94"/>
      <c r="AK258" s="94"/>
      <c r="AL258" s="94"/>
      <c r="AM258" s="94"/>
      <c r="AN258" s="94"/>
      <c r="AO258" s="94"/>
      <c r="AP258" s="92" t="str">
        <f>IFERROR(HLOOKUP($C258,DATOS!$C$1:$FR$155,124,FALSE ), "-")</f>
        <v>-</v>
      </c>
      <c r="AQ258" s="94"/>
      <c r="AR258" s="94"/>
      <c r="AS258" s="94"/>
      <c r="AT258" s="94"/>
      <c r="AU258" s="94"/>
      <c r="AV258" s="94"/>
      <c r="AW258" s="94"/>
      <c r="AX258" s="94"/>
      <c r="AY258" s="94"/>
      <c r="AZ258" s="94"/>
    </row>
    <row r="259" spans="1:52" ht="9" customHeight="1" outlineLevel="1" x14ac:dyDescent="0.25">
      <c r="A259" s="276"/>
      <c r="B259" s="278" t="s">
        <v>706</v>
      </c>
      <c r="C259" s="278" t="s">
        <v>483</v>
      </c>
      <c r="D259" s="93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2"/>
      <c r="R259" s="94"/>
      <c r="S259" s="92"/>
      <c r="T259" s="94"/>
      <c r="U259" s="94"/>
      <c r="V259" s="94"/>
      <c r="W259" s="94"/>
      <c r="X259" s="94"/>
      <c r="Y259" s="94"/>
      <c r="Z259" s="94"/>
      <c r="AA259" s="94"/>
      <c r="AB259" s="92">
        <f>IFERROR(HLOOKUP($C259,DATOS!$C$1:$FR$155,119,FALSE ), "-")</f>
        <v>0</v>
      </c>
      <c r="AC259" s="94"/>
      <c r="AD259" s="94"/>
      <c r="AE259" s="94"/>
      <c r="AF259" s="94"/>
      <c r="AG259" s="94"/>
      <c r="AH259" s="94"/>
      <c r="AI259" s="94"/>
      <c r="AJ259" s="94"/>
      <c r="AK259" s="94"/>
      <c r="AL259" s="94"/>
      <c r="AM259" s="94"/>
      <c r="AN259" s="94"/>
      <c r="AO259" s="94"/>
      <c r="AP259" s="92">
        <f>IFERROR(HLOOKUP($C259,DATOS!$C$1:$FR$155,124,FALSE ), "-")</f>
        <v>0</v>
      </c>
      <c r="AQ259" s="94"/>
      <c r="AR259" s="94"/>
      <c r="AS259" s="94"/>
      <c r="AT259" s="94"/>
      <c r="AU259" s="94"/>
      <c r="AV259" s="94"/>
      <c r="AW259" s="94"/>
      <c r="AX259" s="94"/>
      <c r="AY259" s="94"/>
      <c r="AZ259" s="94"/>
    </row>
    <row r="260" spans="1:52" ht="9" customHeight="1" outlineLevel="1" x14ac:dyDescent="0.25">
      <c r="A260" s="277"/>
      <c r="B260" s="279"/>
      <c r="C260" s="279"/>
      <c r="D260" s="133"/>
      <c r="E260" s="98"/>
      <c r="F260" s="98"/>
      <c r="G260" s="98"/>
      <c r="H260" s="98"/>
      <c r="I260" s="98"/>
      <c r="J260" s="108"/>
      <c r="K260" s="98"/>
      <c r="L260" s="98"/>
      <c r="M260" s="98"/>
      <c r="N260" s="98"/>
      <c r="O260" s="98"/>
      <c r="P260" s="98"/>
      <c r="Q260" s="112"/>
      <c r="R260" s="98"/>
      <c r="S260" s="112"/>
      <c r="T260" s="98"/>
      <c r="U260" s="98"/>
      <c r="V260" s="98"/>
      <c r="W260" s="98"/>
      <c r="X260" s="98"/>
      <c r="Y260" s="98"/>
      <c r="Z260" s="98"/>
      <c r="AA260" s="98"/>
      <c r="AB260" s="92" t="str">
        <f>IFERROR(HLOOKUP($C260,DATOS!$C$1:$FR$155,119,FALSE ), "-")</f>
        <v>-</v>
      </c>
      <c r="AC260" s="98"/>
      <c r="AD260" s="98"/>
      <c r="AE260" s="98"/>
      <c r="AF260" s="98"/>
      <c r="AG260" s="98"/>
      <c r="AH260" s="98"/>
      <c r="AI260" s="98"/>
      <c r="AJ260" s="98"/>
      <c r="AK260" s="98"/>
      <c r="AL260" s="98"/>
      <c r="AM260" s="98"/>
      <c r="AN260" s="98"/>
      <c r="AO260" s="98"/>
      <c r="AP260" s="92" t="str">
        <f>IFERROR(HLOOKUP($C260,DATOS!$C$1:$FR$155,124,FALSE ), "-")</f>
        <v>-</v>
      </c>
      <c r="AQ260" s="98"/>
      <c r="AR260" s="98"/>
      <c r="AS260" s="98"/>
      <c r="AT260" s="98"/>
      <c r="AU260" s="98"/>
      <c r="AV260" s="98"/>
      <c r="AW260" s="98"/>
      <c r="AX260" s="98"/>
      <c r="AY260" s="98"/>
      <c r="AZ260" s="98"/>
    </row>
    <row r="261" spans="1:52" ht="9" customHeight="1" x14ac:dyDescent="0.25">
      <c r="A261" s="291">
        <v>7</v>
      </c>
      <c r="B261" s="299" t="s">
        <v>707</v>
      </c>
      <c r="C261" s="300"/>
      <c r="D261" s="99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14"/>
      <c r="Y261" s="114"/>
      <c r="Z261" s="114"/>
      <c r="AA261" s="114"/>
      <c r="AB261" s="114"/>
      <c r="AC261" s="101"/>
      <c r="AD261" s="100"/>
      <c r="AE261" s="100"/>
      <c r="AF261" s="100"/>
      <c r="AG261" s="100"/>
      <c r="AH261" s="100"/>
      <c r="AI261" s="100"/>
      <c r="AJ261" s="100"/>
      <c r="AK261" s="100"/>
      <c r="AL261" s="100"/>
      <c r="AM261" s="100"/>
      <c r="AN261" s="100"/>
      <c r="AO261" s="100"/>
      <c r="AP261" s="100"/>
      <c r="AQ261" s="101"/>
      <c r="AR261" s="100"/>
      <c r="AS261" s="100"/>
      <c r="AT261" s="100"/>
      <c r="AU261" s="100"/>
      <c r="AV261" s="100"/>
      <c r="AW261" s="100"/>
      <c r="AX261" s="100"/>
      <c r="AY261" s="100"/>
      <c r="AZ261" s="102"/>
    </row>
    <row r="262" spans="1:52" ht="9" customHeight="1" x14ac:dyDescent="0.25">
      <c r="A262" s="277"/>
      <c r="B262" s="301"/>
      <c r="C262" s="302"/>
      <c r="D262" s="103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18"/>
      <c r="Y262" s="118"/>
      <c r="Z262" s="118"/>
      <c r="AA262" s="118"/>
      <c r="AB262" s="118"/>
      <c r="AC262" s="105"/>
      <c r="AD262" s="104"/>
      <c r="AE262" s="104"/>
      <c r="AF262" s="104"/>
      <c r="AG262" s="104"/>
      <c r="AH262" s="104"/>
      <c r="AI262" s="104"/>
      <c r="AJ262" s="104"/>
      <c r="AK262" s="104"/>
      <c r="AL262" s="104"/>
      <c r="AM262" s="104"/>
      <c r="AN262" s="104"/>
      <c r="AO262" s="104"/>
      <c r="AP262" s="104"/>
      <c r="AQ262" s="105"/>
      <c r="AR262" s="104"/>
      <c r="AS262" s="104"/>
      <c r="AT262" s="104"/>
      <c r="AU262" s="104"/>
      <c r="AV262" s="104"/>
      <c r="AW262" s="104"/>
      <c r="AX262" s="104"/>
      <c r="AY262" s="104"/>
      <c r="AZ262" s="106"/>
    </row>
    <row r="263" spans="1:52" ht="9" customHeight="1" outlineLevel="1" x14ac:dyDescent="0.25">
      <c r="A263" s="276"/>
      <c r="B263" s="278">
        <v>7.1</v>
      </c>
      <c r="C263" s="280" t="s">
        <v>484</v>
      </c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115"/>
      <c r="Y263" s="115"/>
      <c r="Z263" s="115"/>
      <c r="AA263" s="115"/>
      <c r="AB263" s="115"/>
      <c r="AC263" s="92" t="str">
        <f>IFERROR(HLOOKUP($C263,DATOS!$C$1:$FR$155,119,FALSE ), "-")</f>
        <v>26/06/2016</v>
      </c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>
        <f>IFERROR(HLOOKUP($C263,DATOS!$C$1:$FR$155,124,FALSE ), "-")</f>
        <v>0</v>
      </c>
      <c r="AR263" s="92"/>
      <c r="AS263" s="92"/>
      <c r="AT263" s="92"/>
      <c r="AU263" s="92"/>
      <c r="AV263" s="92"/>
      <c r="AW263" s="92"/>
      <c r="AX263" s="92"/>
      <c r="AY263" s="92"/>
      <c r="AZ263" s="92"/>
    </row>
    <row r="264" spans="1:52" ht="9" customHeight="1" outlineLevel="1" x14ac:dyDescent="0.25">
      <c r="A264" s="277"/>
      <c r="B264" s="279"/>
      <c r="C264" s="281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2"/>
      <c r="R264" s="94"/>
      <c r="S264" s="92"/>
      <c r="T264" s="94"/>
      <c r="U264" s="94"/>
      <c r="V264" s="94"/>
      <c r="W264" s="94"/>
      <c r="X264" s="116"/>
      <c r="Y264" s="116"/>
      <c r="Z264" s="116"/>
      <c r="AA264" s="116"/>
      <c r="AB264" s="116"/>
      <c r="AC264" s="92" t="str">
        <f>IFERROR(HLOOKUP($C264,DATOS!$C$1:$FR$155,119,FALSE ), "-")</f>
        <v>-</v>
      </c>
      <c r="AD264" s="94"/>
      <c r="AE264" s="94"/>
      <c r="AF264" s="94"/>
      <c r="AG264" s="94"/>
      <c r="AH264" s="94"/>
      <c r="AI264" s="94"/>
      <c r="AJ264" s="94"/>
      <c r="AK264" s="94"/>
      <c r="AL264" s="94"/>
      <c r="AM264" s="94"/>
      <c r="AN264" s="94"/>
      <c r="AO264" s="94"/>
      <c r="AP264" s="94"/>
      <c r="AQ264" s="92" t="str">
        <f>IFERROR(HLOOKUP($C264,DATOS!$C$1:$FR$155,124,FALSE ), "-")</f>
        <v>-</v>
      </c>
      <c r="AR264" s="94"/>
      <c r="AS264" s="94"/>
      <c r="AT264" s="94"/>
      <c r="AU264" s="94"/>
      <c r="AV264" s="94"/>
      <c r="AW264" s="94"/>
      <c r="AX264" s="94"/>
      <c r="AY264" s="94"/>
      <c r="AZ264" s="94"/>
    </row>
    <row r="265" spans="1:52" ht="9" customHeight="1" outlineLevel="1" x14ac:dyDescent="0.25">
      <c r="A265" s="276"/>
      <c r="B265" s="278">
        <v>7.2</v>
      </c>
      <c r="C265" s="280" t="s">
        <v>485</v>
      </c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2"/>
      <c r="R265" s="94"/>
      <c r="S265" s="92"/>
      <c r="T265" s="94"/>
      <c r="U265" s="94"/>
      <c r="V265" s="94"/>
      <c r="W265" s="94"/>
      <c r="X265" s="116"/>
      <c r="Y265" s="116"/>
      <c r="Z265" s="116"/>
      <c r="AA265" s="116"/>
      <c r="AB265" s="116"/>
      <c r="AC265" s="92" t="str">
        <f>IFERROR(HLOOKUP($C265,DATOS!$C$1:$FR$155,119,FALSE ), "-")</f>
        <v>26/06/2016</v>
      </c>
      <c r="AD265" s="94"/>
      <c r="AE265" s="94"/>
      <c r="AF265" s="94"/>
      <c r="AG265" s="94"/>
      <c r="AH265" s="94"/>
      <c r="AI265" s="94"/>
      <c r="AJ265" s="94"/>
      <c r="AK265" s="94"/>
      <c r="AL265" s="94"/>
      <c r="AM265" s="94"/>
      <c r="AN265" s="94"/>
      <c r="AO265" s="94"/>
      <c r="AP265" s="94"/>
      <c r="AQ265" s="92">
        <f>IFERROR(HLOOKUP($C265,DATOS!$C$1:$FR$155,124,FALSE ), "-")</f>
        <v>0</v>
      </c>
      <c r="AR265" s="94"/>
      <c r="AS265" s="94"/>
      <c r="AT265" s="94"/>
      <c r="AU265" s="94"/>
      <c r="AV265" s="94"/>
      <c r="AW265" s="94"/>
      <c r="AX265" s="94"/>
      <c r="AY265" s="94"/>
      <c r="AZ265" s="94"/>
    </row>
    <row r="266" spans="1:52" ht="9" customHeight="1" outlineLevel="1" x14ac:dyDescent="0.25">
      <c r="A266" s="277"/>
      <c r="B266" s="279"/>
      <c r="C266" s="281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2"/>
      <c r="R266" s="94"/>
      <c r="S266" s="92"/>
      <c r="T266" s="94"/>
      <c r="U266" s="94"/>
      <c r="V266" s="94"/>
      <c r="W266" s="94"/>
      <c r="X266" s="116"/>
      <c r="Y266" s="116"/>
      <c r="Z266" s="116"/>
      <c r="AA266" s="116"/>
      <c r="AB266" s="116"/>
      <c r="AC266" s="92" t="str">
        <f>IFERROR(HLOOKUP($C266,DATOS!$C$1:$FR$155,119,FALSE ), "-")</f>
        <v>-</v>
      </c>
      <c r="AD266" s="94"/>
      <c r="AE266" s="94"/>
      <c r="AF266" s="94"/>
      <c r="AG266" s="94"/>
      <c r="AH266" s="94"/>
      <c r="AI266" s="94"/>
      <c r="AJ266" s="94"/>
      <c r="AK266" s="94"/>
      <c r="AL266" s="94"/>
      <c r="AM266" s="94"/>
      <c r="AN266" s="94"/>
      <c r="AO266" s="94"/>
      <c r="AP266" s="94"/>
      <c r="AQ266" s="92" t="str">
        <f>IFERROR(HLOOKUP($C266,DATOS!$C$1:$FR$155,124,FALSE ), "-")</f>
        <v>-</v>
      </c>
      <c r="AR266" s="94"/>
      <c r="AS266" s="94"/>
      <c r="AT266" s="94"/>
      <c r="AU266" s="94"/>
      <c r="AV266" s="94"/>
      <c r="AW266" s="94"/>
      <c r="AX266" s="94"/>
      <c r="AY266" s="94"/>
      <c r="AZ266" s="94"/>
    </row>
    <row r="267" spans="1:52" ht="9" customHeight="1" outlineLevel="1" x14ac:dyDescent="0.25">
      <c r="A267" s="276"/>
      <c r="B267" s="278">
        <v>7.3</v>
      </c>
      <c r="C267" s="280" t="s">
        <v>486</v>
      </c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2"/>
      <c r="R267" s="94"/>
      <c r="S267" s="92"/>
      <c r="T267" s="94"/>
      <c r="U267" s="94"/>
      <c r="V267" s="94"/>
      <c r="W267" s="94"/>
      <c r="X267" s="116"/>
      <c r="Y267" s="116"/>
      <c r="Z267" s="116"/>
      <c r="AA267" s="116"/>
      <c r="AB267" s="116"/>
      <c r="AC267" s="92" t="str">
        <f>IFERROR(HLOOKUP($C267,DATOS!$C$1:$FR$155,119,FALSE ), "-")</f>
        <v>26/06/2016</v>
      </c>
      <c r="AD267" s="94"/>
      <c r="AE267" s="94"/>
      <c r="AF267" s="94"/>
      <c r="AG267" s="94"/>
      <c r="AH267" s="94"/>
      <c r="AI267" s="94"/>
      <c r="AJ267" s="94"/>
      <c r="AK267" s="94"/>
      <c r="AL267" s="94"/>
      <c r="AM267" s="94"/>
      <c r="AN267" s="94"/>
      <c r="AO267" s="94"/>
      <c r="AP267" s="94"/>
      <c r="AQ267" s="92">
        <f>IFERROR(HLOOKUP($C267,DATOS!$C$1:$FR$155,124,FALSE ), "-")</f>
        <v>0</v>
      </c>
      <c r="AR267" s="94"/>
      <c r="AS267" s="94"/>
      <c r="AT267" s="94"/>
      <c r="AU267" s="94"/>
      <c r="AV267" s="94"/>
      <c r="AW267" s="94"/>
      <c r="AX267" s="94"/>
      <c r="AY267" s="94"/>
      <c r="AZ267" s="94"/>
    </row>
    <row r="268" spans="1:52" ht="9" customHeight="1" outlineLevel="1" x14ac:dyDescent="0.25">
      <c r="A268" s="277"/>
      <c r="B268" s="279"/>
      <c r="C268" s="281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2"/>
      <c r="R268" s="94"/>
      <c r="S268" s="92"/>
      <c r="T268" s="94"/>
      <c r="U268" s="94"/>
      <c r="V268" s="94"/>
      <c r="W268" s="94"/>
      <c r="X268" s="116"/>
      <c r="Y268" s="116"/>
      <c r="Z268" s="116"/>
      <c r="AA268" s="116"/>
      <c r="AB268" s="116"/>
      <c r="AC268" s="92" t="str">
        <f>IFERROR(HLOOKUP($C268,DATOS!$C$1:$FR$155,119,FALSE ), "-")</f>
        <v>-</v>
      </c>
      <c r="AD268" s="94"/>
      <c r="AE268" s="94"/>
      <c r="AF268" s="94"/>
      <c r="AG268" s="94"/>
      <c r="AH268" s="94"/>
      <c r="AI268" s="94"/>
      <c r="AJ268" s="94"/>
      <c r="AK268" s="94"/>
      <c r="AL268" s="94"/>
      <c r="AM268" s="94"/>
      <c r="AN268" s="94"/>
      <c r="AO268" s="94"/>
      <c r="AP268" s="94"/>
      <c r="AQ268" s="92" t="str">
        <f>IFERROR(HLOOKUP($C268,DATOS!$C$1:$FR$155,124,FALSE ), "-")</f>
        <v>-</v>
      </c>
      <c r="AR268" s="94"/>
      <c r="AS268" s="94"/>
      <c r="AT268" s="94"/>
      <c r="AU268" s="94"/>
      <c r="AV268" s="94"/>
      <c r="AW268" s="94"/>
      <c r="AX268" s="94"/>
      <c r="AY268" s="94"/>
      <c r="AZ268" s="94"/>
    </row>
    <row r="269" spans="1:52" ht="9" customHeight="1" outlineLevel="1" x14ac:dyDescent="0.25">
      <c r="A269" s="276"/>
      <c r="B269" s="278">
        <v>7.4</v>
      </c>
      <c r="C269" s="280" t="s">
        <v>487</v>
      </c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2"/>
      <c r="R269" s="94"/>
      <c r="S269" s="92"/>
      <c r="T269" s="94"/>
      <c r="U269" s="94"/>
      <c r="V269" s="94"/>
      <c r="W269" s="94"/>
      <c r="X269" s="116"/>
      <c r="Y269" s="116"/>
      <c r="Z269" s="116"/>
      <c r="AA269" s="116"/>
      <c r="AB269" s="116"/>
      <c r="AC269" s="92" t="str">
        <f>IFERROR(HLOOKUP($C269,DATOS!$C$1:$FR$155,119,FALSE ), "-")</f>
        <v>26/06/2016</v>
      </c>
      <c r="AD269" s="94"/>
      <c r="AE269" s="94"/>
      <c r="AF269" s="94"/>
      <c r="AG269" s="94"/>
      <c r="AH269" s="94"/>
      <c r="AI269" s="94"/>
      <c r="AJ269" s="94"/>
      <c r="AK269" s="94"/>
      <c r="AL269" s="94"/>
      <c r="AM269" s="94"/>
      <c r="AN269" s="94"/>
      <c r="AO269" s="94"/>
      <c r="AP269" s="94"/>
      <c r="AQ269" s="92">
        <f>IFERROR(HLOOKUP($C269,DATOS!$C$1:$FR$155,124,FALSE ), "-")</f>
        <v>0</v>
      </c>
      <c r="AR269" s="94"/>
      <c r="AS269" s="94"/>
      <c r="AT269" s="94"/>
      <c r="AU269" s="94"/>
      <c r="AV269" s="94"/>
      <c r="AW269" s="94"/>
      <c r="AX269" s="94"/>
      <c r="AY269" s="94"/>
      <c r="AZ269" s="94"/>
    </row>
    <row r="270" spans="1:52" ht="9" customHeight="1" outlineLevel="1" x14ac:dyDescent="0.25">
      <c r="A270" s="277"/>
      <c r="B270" s="279"/>
      <c r="C270" s="281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2"/>
      <c r="R270" s="94"/>
      <c r="S270" s="92"/>
      <c r="T270" s="94"/>
      <c r="U270" s="94"/>
      <c r="V270" s="94"/>
      <c r="W270" s="94"/>
      <c r="X270" s="116"/>
      <c r="Y270" s="116"/>
      <c r="Z270" s="116"/>
      <c r="AA270" s="116"/>
      <c r="AB270" s="116"/>
      <c r="AC270" s="92" t="str">
        <f>IFERROR(HLOOKUP($C270,DATOS!$C$1:$FR$155,119,FALSE ), "-")</f>
        <v>-</v>
      </c>
      <c r="AD270" s="94"/>
      <c r="AE270" s="94"/>
      <c r="AF270" s="94"/>
      <c r="AG270" s="94"/>
      <c r="AH270" s="94"/>
      <c r="AI270" s="94"/>
      <c r="AJ270" s="94"/>
      <c r="AK270" s="94"/>
      <c r="AL270" s="94"/>
      <c r="AM270" s="94"/>
      <c r="AN270" s="94"/>
      <c r="AO270" s="94"/>
      <c r="AP270" s="94"/>
      <c r="AQ270" s="92" t="str">
        <f>IFERROR(HLOOKUP($C270,DATOS!$C$1:$FR$155,124,FALSE ), "-")</f>
        <v>-</v>
      </c>
      <c r="AR270" s="94"/>
      <c r="AS270" s="94"/>
      <c r="AT270" s="94"/>
      <c r="AU270" s="94"/>
      <c r="AV270" s="94"/>
      <c r="AW270" s="94"/>
      <c r="AX270" s="94"/>
      <c r="AY270" s="94"/>
      <c r="AZ270" s="94"/>
    </row>
    <row r="271" spans="1:52" ht="9" customHeight="1" outlineLevel="1" x14ac:dyDescent="0.25">
      <c r="A271" s="276"/>
      <c r="B271" s="278">
        <v>7.5</v>
      </c>
      <c r="C271" s="280" t="s">
        <v>487</v>
      </c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2"/>
      <c r="R271" s="94"/>
      <c r="S271" s="92"/>
      <c r="T271" s="94"/>
      <c r="U271" s="94"/>
      <c r="V271" s="94"/>
      <c r="W271" s="94"/>
      <c r="X271" s="116"/>
      <c r="Y271" s="116"/>
      <c r="Z271" s="116"/>
      <c r="AA271" s="116"/>
      <c r="AB271" s="116"/>
      <c r="AC271" s="92" t="str">
        <f>IFERROR(HLOOKUP($C271,DATOS!$C$1:$FR$155,119,FALSE ), "-")</f>
        <v>26/06/2016</v>
      </c>
      <c r="AD271" s="94"/>
      <c r="AE271" s="94"/>
      <c r="AF271" s="94"/>
      <c r="AG271" s="94"/>
      <c r="AH271" s="94"/>
      <c r="AI271" s="94"/>
      <c r="AJ271" s="94"/>
      <c r="AK271" s="94"/>
      <c r="AL271" s="94"/>
      <c r="AM271" s="94"/>
      <c r="AN271" s="94"/>
      <c r="AO271" s="94"/>
      <c r="AP271" s="94"/>
      <c r="AQ271" s="92">
        <f>IFERROR(HLOOKUP($C271,DATOS!$C$1:$FR$155,124,FALSE ), "-")</f>
        <v>0</v>
      </c>
      <c r="AR271" s="94"/>
      <c r="AS271" s="94"/>
      <c r="AT271" s="94"/>
      <c r="AU271" s="94"/>
      <c r="AV271" s="94"/>
      <c r="AW271" s="94"/>
      <c r="AX271" s="94"/>
      <c r="AY271" s="94"/>
      <c r="AZ271" s="94"/>
    </row>
    <row r="272" spans="1:52" ht="9" customHeight="1" outlineLevel="1" x14ac:dyDescent="0.25">
      <c r="A272" s="277"/>
      <c r="B272" s="279"/>
      <c r="C272" s="281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2"/>
      <c r="R272" s="94"/>
      <c r="S272" s="92"/>
      <c r="T272" s="94"/>
      <c r="U272" s="94"/>
      <c r="V272" s="94"/>
      <c r="W272" s="94"/>
      <c r="X272" s="116"/>
      <c r="Y272" s="116"/>
      <c r="Z272" s="116"/>
      <c r="AA272" s="116"/>
      <c r="AB272" s="116"/>
      <c r="AC272" s="92" t="str">
        <f>IFERROR(HLOOKUP($C272,DATOS!$C$1:$FR$155,119,FALSE ), "-")</f>
        <v>-</v>
      </c>
      <c r="AD272" s="94"/>
      <c r="AE272" s="94"/>
      <c r="AF272" s="94"/>
      <c r="AG272" s="94"/>
      <c r="AH272" s="94"/>
      <c r="AI272" s="94"/>
      <c r="AJ272" s="94"/>
      <c r="AK272" s="94"/>
      <c r="AL272" s="94"/>
      <c r="AM272" s="94"/>
      <c r="AN272" s="94"/>
      <c r="AO272" s="94"/>
      <c r="AP272" s="94"/>
      <c r="AQ272" s="92" t="str">
        <f>IFERROR(HLOOKUP($C272,DATOS!$C$1:$FR$155,124,FALSE ), "-")</f>
        <v>-</v>
      </c>
      <c r="AR272" s="94"/>
      <c r="AS272" s="94"/>
      <c r="AT272" s="94"/>
      <c r="AU272" s="94"/>
      <c r="AV272" s="94"/>
      <c r="AW272" s="94"/>
      <c r="AX272" s="94"/>
      <c r="AY272" s="94"/>
      <c r="AZ272" s="94"/>
    </row>
    <row r="273" spans="1:52" ht="9" customHeight="1" outlineLevel="1" x14ac:dyDescent="0.25">
      <c r="A273" s="276"/>
      <c r="B273" s="278">
        <v>7.6</v>
      </c>
      <c r="C273" s="280" t="s">
        <v>488</v>
      </c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2"/>
      <c r="R273" s="94"/>
      <c r="S273" s="92"/>
      <c r="T273" s="94"/>
      <c r="U273" s="94"/>
      <c r="V273" s="94"/>
      <c r="W273" s="94"/>
      <c r="X273" s="116"/>
      <c r="Y273" s="116"/>
      <c r="Z273" s="116"/>
      <c r="AA273" s="116"/>
      <c r="AB273" s="116"/>
      <c r="AC273" s="92" t="str">
        <f>IFERROR(HLOOKUP($C273,DATOS!$C$1:$FR$155,119,FALSE ), "-")</f>
        <v>03/07/2016</v>
      </c>
      <c r="AD273" s="94"/>
      <c r="AE273" s="94"/>
      <c r="AF273" s="94"/>
      <c r="AG273" s="94"/>
      <c r="AH273" s="94"/>
      <c r="AI273" s="94"/>
      <c r="AJ273" s="94"/>
      <c r="AK273" s="94"/>
      <c r="AL273" s="94"/>
      <c r="AM273" s="94"/>
      <c r="AN273" s="94"/>
      <c r="AO273" s="94"/>
      <c r="AP273" s="94"/>
      <c r="AQ273" s="92">
        <f>IFERROR(HLOOKUP($C273,DATOS!$C$1:$FR$155,124,FALSE ), "-")</f>
        <v>0</v>
      </c>
      <c r="AR273" s="94"/>
      <c r="AS273" s="94"/>
      <c r="AT273" s="94"/>
      <c r="AU273" s="94"/>
      <c r="AV273" s="94"/>
      <c r="AW273" s="94"/>
      <c r="AX273" s="94"/>
      <c r="AY273" s="94"/>
      <c r="AZ273" s="94"/>
    </row>
    <row r="274" spans="1:52" ht="9" customHeight="1" outlineLevel="1" x14ac:dyDescent="0.25">
      <c r="A274" s="277"/>
      <c r="B274" s="279"/>
      <c r="C274" s="281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2"/>
      <c r="R274" s="94"/>
      <c r="S274" s="92"/>
      <c r="T274" s="94"/>
      <c r="U274" s="94"/>
      <c r="V274" s="94"/>
      <c r="W274" s="94"/>
      <c r="X274" s="116"/>
      <c r="Y274" s="116"/>
      <c r="Z274" s="116"/>
      <c r="AA274" s="116"/>
      <c r="AB274" s="116"/>
      <c r="AC274" s="92" t="str">
        <f>IFERROR(HLOOKUP($C274,DATOS!$C$1:$FR$155,119,FALSE ), "-")</f>
        <v>-</v>
      </c>
      <c r="AD274" s="94"/>
      <c r="AE274" s="94"/>
      <c r="AF274" s="94"/>
      <c r="AG274" s="94"/>
      <c r="AH274" s="94"/>
      <c r="AI274" s="94"/>
      <c r="AJ274" s="94"/>
      <c r="AK274" s="94"/>
      <c r="AL274" s="94"/>
      <c r="AM274" s="94"/>
      <c r="AN274" s="94"/>
      <c r="AO274" s="94"/>
      <c r="AP274" s="94"/>
      <c r="AQ274" s="92" t="str">
        <f>IFERROR(HLOOKUP($C274,DATOS!$C$1:$FR$155,124,FALSE ), "-")</f>
        <v>-</v>
      </c>
      <c r="AR274" s="94"/>
      <c r="AS274" s="94"/>
      <c r="AT274" s="94"/>
      <c r="AU274" s="94"/>
      <c r="AV274" s="94"/>
      <c r="AW274" s="94"/>
      <c r="AX274" s="94"/>
      <c r="AY274" s="94"/>
      <c r="AZ274" s="94"/>
    </row>
    <row r="275" spans="1:52" ht="9" customHeight="1" outlineLevel="1" x14ac:dyDescent="0.25">
      <c r="A275" s="276"/>
      <c r="B275" s="278">
        <v>7.7</v>
      </c>
      <c r="C275" s="280" t="s">
        <v>978</v>
      </c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2"/>
      <c r="R275" s="94"/>
      <c r="S275" s="92"/>
      <c r="T275" s="94"/>
      <c r="U275" s="94"/>
      <c r="V275" s="94"/>
      <c r="W275" s="94"/>
      <c r="X275" s="116"/>
      <c r="Y275" s="116"/>
      <c r="Z275" s="116"/>
      <c r="AA275" s="116"/>
      <c r="AB275" s="116"/>
      <c r="AC275" s="92" t="str">
        <f>IFERROR(HLOOKUP($C275,DATOS!$C$1:$FR$155,119,FALSE ), "-")</f>
        <v>03/07/2016</v>
      </c>
      <c r="AD275" s="94"/>
      <c r="AE275" s="94"/>
      <c r="AF275" s="94"/>
      <c r="AG275" s="94"/>
      <c r="AH275" s="94"/>
      <c r="AI275" s="94"/>
      <c r="AJ275" s="94"/>
      <c r="AK275" s="94"/>
      <c r="AL275" s="94"/>
      <c r="AM275" s="94"/>
      <c r="AN275" s="94"/>
      <c r="AO275" s="94"/>
      <c r="AP275" s="94"/>
      <c r="AQ275" s="92">
        <f>IFERROR(HLOOKUP($C275,DATOS!$C$1:$FR$155,124,FALSE ), "-")</f>
        <v>0</v>
      </c>
      <c r="AR275" s="94"/>
      <c r="AS275" s="94"/>
      <c r="AT275" s="94"/>
      <c r="AU275" s="94"/>
      <c r="AV275" s="94"/>
      <c r="AW275" s="94"/>
      <c r="AX275" s="94"/>
      <c r="AY275" s="94"/>
      <c r="AZ275" s="94"/>
    </row>
    <row r="276" spans="1:52" ht="9" customHeight="1" outlineLevel="1" x14ac:dyDescent="0.25">
      <c r="A276" s="277"/>
      <c r="B276" s="279"/>
      <c r="C276" s="281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2"/>
      <c r="R276" s="94"/>
      <c r="S276" s="92"/>
      <c r="T276" s="94"/>
      <c r="U276" s="94"/>
      <c r="V276" s="94"/>
      <c r="W276" s="94"/>
      <c r="X276" s="116"/>
      <c r="Y276" s="116"/>
      <c r="Z276" s="116"/>
      <c r="AA276" s="116"/>
      <c r="AB276" s="116"/>
      <c r="AC276" s="92" t="str">
        <f>IFERROR(HLOOKUP($C276,DATOS!$C$1:$FR$155,119,FALSE ), "-")</f>
        <v>-</v>
      </c>
      <c r="AD276" s="94"/>
      <c r="AE276" s="94"/>
      <c r="AF276" s="94"/>
      <c r="AG276" s="94"/>
      <c r="AH276" s="94"/>
      <c r="AI276" s="94"/>
      <c r="AJ276" s="94"/>
      <c r="AK276" s="94"/>
      <c r="AL276" s="94"/>
      <c r="AM276" s="94"/>
      <c r="AN276" s="94"/>
      <c r="AO276" s="94"/>
      <c r="AP276" s="94"/>
      <c r="AQ276" s="92" t="str">
        <f>IFERROR(HLOOKUP($C276,DATOS!$C$1:$FR$155,124,FALSE ), "-")</f>
        <v>-</v>
      </c>
      <c r="AR276" s="94"/>
      <c r="AS276" s="94"/>
      <c r="AT276" s="94"/>
      <c r="AU276" s="94"/>
      <c r="AV276" s="94"/>
      <c r="AW276" s="94"/>
      <c r="AX276" s="94"/>
      <c r="AY276" s="94"/>
      <c r="AZ276" s="94"/>
    </row>
    <row r="277" spans="1:52" ht="9" customHeight="1" outlineLevel="1" x14ac:dyDescent="0.25">
      <c r="A277" s="276"/>
      <c r="B277" s="278">
        <v>7.8</v>
      </c>
      <c r="C277" s="280" t="s">
        <v>979</v>
      </c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2"/>
      <c r="R277" s="94"/>
      <c r="S277" s="92"/>
      <c r="T277" s="94"/>
      <c r="U277" s="94"/>
      <c r="V277" s="94"/>
      <c r="W277" s="94"/>
      <c r="X277" s="116"/>
      <c r="Y277" s="116"/>
      <c r="Z277" s="116"/>
      <c r="AA277" s="116"/>
      <c r="AB277" s="116"/>
      <c r="AC277" s="92" t="str">
        <f>IFERROR(HLOOKUP($C277,DATOS!$C$1:$FR$155,119,FALSE ), "-")</f>
        <v>03/07/2016</v>
      </c>
      <c r="AD277" s="94"/>
      <c r="AE277" s="94"/>
      <c r="AF277" s="94"/>
      <c r="AG277" s="94"/>
      <c r="AH277" s="94"/>
      <c r="AI277" s="94"/>
      <c r="AJ277" s="94"/>
      <c r="AK277" s="94"/>
      <c r="AL277" s="94"/>
      <c r="AM277" s="94"/>
      <c r="AN277" s="94"/>
      <c r="AO277" s="94"/>
      <c r="AP277" s="94"/>
      <c r="AQ277" s="92">
        <f>IFERROR(HLOOKUP($C277,DATOS!$C$1:$FR$155,124,FALSE ), "-")</f>
        <v>0</v>
      </c>
      <c r="AR277" s="94"/>
      <c r="AS277" s="94"/>
      <c r="AT277" s="94"/>
      <c r="AU277" s="94"/>
      <c r="AV277" s="94"/>
      <c r="AW277" s="94"/>
      <c r="AX277" s="94"/>
      <c r="AY277" s="94"/>
      <c r="AZ277" s="94"/>
    </row>
    <row r="278" spans="1:52" ht="9" customHeight="1" outlineLevel="1" x14ac:dyDescent="0.25">
      <c r="A278" s="277"/>
      <c r="B278" s="279"/>
      <c r="C278" s="281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2"/>
      <c r="R278" s="94"/>
      <c r="S278" s="92"/>
      <c r="T278" s="94"/>
      <c r="U278" s="94"/>
      <c r="V278" s="94"/>
      <c r="W278" s="94"/>
      <c r="X278" s="116"/>
      <c r="Y278" s="116"/>
      <c r="Z278" s="116"/>
      <c r="AA278" s="116"/>
      <c r="AB278" s="116"/>
      <c r="AC278" s="92" t="str">
        <f>IFERROR(HLOOKUP($C278,DATOS!$C$1:$FR$155,119,FALSE ), "-")</f>
        <v>-</v>
      </c>
      <c r="AD278" s="94"/>
      <c r="AE278" s="94"/>
      <c r="AF278" s="94"/>
      <c r="AG278" s="94"/>
      <c r="AH278" s="94"/>
      <c r="AI278" s="94"/>
      <c r="AJ278" s="94"/>
      <c r="AK278" s="94"/>
      <c r="AL278" s="94"/>
      <c r="AM278" s="94"/>
      <c r="AN278" s="94"/>
      <c r="AO278" s="94"/>
      <c r="AP278" s="94"/>
      <c r="AQ278" s="92" t="str">
        <f>IFERROR(HLOOKUP($C278,DATOS!$C$1:$FR$155,124,FALSE ), "-")</f>
        <v>-</v>
      </c>
      <c r="AR278" s="94"/>
      <c r="AS278" s="94"/>
      <c r="AT278" s="94"/>
      <c r="AU278" s="94"/>
      <c r="AV278" s="94"/>
      <c r="AW278" s="94"/>
      <c r="AX278" s="94"/>
      <c r="AY278" s="94"/>
      <c r="AZ278" s="94"/>
    </row>
    <row r="279" spans="1:52" ht="9" customHeight="1" outlineLevel="1" x14ac:dyDescent="0.25">
      <c r="A279" s="276"/>
      <c r="B279" s="278">
        <v>7.9</v>
      </c>
      <c r="C279" s="280" t="s">
        <v>980</v>
      </c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2"/>
      <c r="R279" s="94"/>
      <c r="S279" s="92"/>
      <c r="T279" s="94"/>
      <c r="U279" s="94"/>
      <c r="V279" s="94"/>
      <c r="W279" s="94"/>
      <c r="X279" s="116"/>
      <c r="Y279" s="116"/>
      <c r="Z279" s="116"/>
      <c r="AA279" s="116"/>
      <c r="AB279" s="116"/>
      <c r="AC279" s="92" t="str">
        <f>IFERROR(HLOOKUP($C279,DATOS!$C$1:$FR$155,119,FALSE ), "-")</f>
        <v>03/07/2016</v>
      </c>
      <c r="AD279" s="94"/>
      <c r="AE279" s="94"/>
      <c r="AF279" s="94"/>
      <c r="AG279" s="94"/>
      <c r="AH279" s="94"/>
      <c r="AI279" s="94"/>
      <c r="AJ279" s="94"/>
      <c r="AK279" s="94"/>
      <c r="AL279" s="94"/>
      <c r="AM279" s="94"/>
      <c r="AN279" s="94"/>
      <c r="AO279" s="94"/>
      <c r="AP279" s="94"/>
      <c r="AQ279" s="92">
        <f>IFERROR(HLOOKUP($C279,DATOS!$C$1:$FR$155,124,FALSE ), "-")</f>
        <v>0</v>
      </c>
      <c r="AR279" s="94"/>
      <c r="AS279" s="94"/>
      <c r="AT279" s="94"/>
      <c r="AU279" s="94"/>
      <c r="AV279" s="94"/>
      <c r="AW279" s="94"/>
      <c r="AX279" s="94"/>
      <c r="AY279" s="94"/>
      <c r="AZ279" s="94"/>
    </row>
    <row r="280" spans="1:52" ht="9" customHeight="1" outlineLevel="1" x14ac:dyDescent="0.25">
      <c r="A280" s="277"/>
      <c r="B280" s="279"/>
      <c r="C280" s="281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2"/>
      <c r="R280" s="94"/>
      <c r="S280" s="92"/>
      <c r="T280" s="94"/>
      <c r="U280" s="94"/>
      <c r="V280" s="94"/>
      <c r="W280" s="94"/>
      <c r="X280" s="116"/>
      <c r="Y280" s="116"/>
      <c r="Z280" s="116"/>
      <c r="AA280" s="116"/>
      <c r="AB280" s="116"/>
      <c r="AC280" s="92" t="str">
        <f>IFERROR(HLOOKUP($C280,DATOS!$C$1:$FR$155,119,FALSE ), "-")</f>
        <v>-</v>
      </c>
      <c r="AD280" s="94"/>
      <c r="AE280" s="94"/>
      <c r="AF280" s="94"/>
      <c r="AG280" s="94"/>
      <c r="AH280" s="94"/>
      <c r="AI280" s="94"/>
      <c r="AJ280" s="94"/>
      <c r="AK280" s="94"/>
      <c r="AL280" s="94"/>
      <c r="AM280" s="94"/>
      <c r="AN280" s="94"/>
      <c r="AO280" s="94"/>
      <c r="AP280" s="94"/>
      <c r="AQ280" s="92" t="str">
        <f>IFERROR(HLOOKUP($C280,DATOS!$C$1:$FR$155,124,FALSE ), "-")</f>
        <v>-</v>
      </c>
      <c r="AR280" s="94"/>
      <c r="AS280" s="94"/>
      <c r="AT280" s="94"/>
      <c r="AU280" s="94"/>
      <c r="AV280" s="94"/>
      <c r="AW280" s="94"/>
      <c r="AX280" s="94"/>
      <c r="AY280" s="94"/>
      <c r="AZ280" s="94"/>
    </row>
    <row r="281" spans="1:52" ht="9" customHeight="1" outlineLevel="1" x14ac:dyDescent="0.25">
      <c r="A281" s="276"/>
      <c r="B281" s="278" t="s">
        <v>708</v>
      </c>
      <c r="C281" s="280" t="s">
        <v>981</v>
      </c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2"/>
      <c r="R281" s="94"/>
      <c r="S281" s="92"/>
      <c r="T281" s="94"/>
      <c r="U281" s="94"/>
      <c r="V281" s="94"/>
      <c r="W281" s="94"/>
      <c r="X281" s="116"/>
      <c r="Y281" s="116"/>
      <c r="Z281" s="116"/>
      <c r="AA281" s="116"/>
      <c r="AB281" s="116"/>
      <c r="AC281" s="92" t="str">
        <f>IFERROR(HLOOKUP($C281,DATOS!$C$1:$FR$155,119,FALSE ), "-")</f>
        <v>03/07/2016</v>
      </c>
      <c r="AD281" s="94"/>
      <c r="AE281" s="94"/>
      <c r="AF281" s="94"/>
      <c r="AG281" s="94"/>
      <c r="AH281" s="94"/>
      <c r="AI281" s="94"/>
      <c r="AJ281" s="94"/>
      <c r="AK281" s="94"/>
      <c r="AL281" s="94"/>
      <c r="AM281" s="94"/>
      <c r="AN281" s="94"/>
      <c r="AO281" s="94"/>
      <c r="AP281" s="94"/>
      <c r="AQ281" s="92">
        <f>IFERROR(HLOOKUP($C281,DATOS!$C$1:$FR$155,124,FALSE ), "-")</f>
        <v>0</v>
      </c>
      <c r="AR281" s="94"/>
      <c r="AS281" s="94"/>
      <c r="AT281" s="94"/>
      <c r="AU281" s="94"/>
      <c r="AV281" s="94"/>
      <c r="AW281" s="94"/>
      <c r="AX281" s="94"/>
      <c r="AY281" s="94"/>
      <c r="AZ281" s="94"/>
    </row>
    <row r="282" spans="1:52" ht="9" customHeight="1" outlineLevel="1" x14ac:dyDescent="0.25">
      <c r="A282" s="277"/>
      <c r="B282" s="279"/>
      <c r="C282" s="281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2"/>
      <c r="R282" s="94"/>
      <c r="S282" s="92"/>
      <c r="T282" s="94"/>
      <c r="U282" s="94"/>
      <c r="V282" s="94"/>
      <c r="W282" s="94"/>
      <c r="X282" s="116"/>
      <c r="Y282" s="116"/>
      <c r="Z282" s="116"/>
      <c r="AA282" s="116"/>
      <c r="AB282" s="116"/>
      <c r="AC282" s="92" t="str">
        <f>IFERROR(HLOOKUP($C282,DATOS!$C$1:$FR$155,119,FALSE ), "-")</f>
        <v>-</v>
      </c>
      <c r="AD282" s="94"/>
      <c r="AE282" s="94"/>
      <c r="AF282" s="94"/>
      <c r="AG282" s="94"/>
      <c r="AH282" s="94"/>
      <c r="AI282" s="94"/>
      <c r="AJ282" s="94"/>
      <c r="AK282" s="94"/>
      <c r="AL282" s="94"/>
      <c r="AM282" s="94"/>
      <c r="AN282" s="94"/>
      <c r="AO282" s="94"/>
      <c r="AP282" s="94"/>
      <c r="AQ282" s="92" t="str">
        <f>IFERROR(HLOOKUP($C282,DATOS!$C$1:$FR$155,124,FALSE ), "-")</f>
        <v>-</v>
      </c>
      <c r="AR282" s="94"/>
      <c r="AS282" s="94"/>
      <c r="AT282" s="94"/>
      <c r="AU282" s="94"/>
      <c r="AV282" s="94"/>
      <c r="AW282" s="94"/>
      <c r="AX282" s="94"/>
      <c r="AY282" s="94"/>
      <c r="AZ282" s="94"/>
    </row>
    <row r="283" spans="1:52" ht="9" customHeight="1" outlineLevel="1" x14ac:dyDescent="0.25">
      <c r="A283" s="276"/>
      <c r="B283" s="278" t="s">
        <v>709</v>
      </c>
      <c r="C283" s="280" t="s">
        <v>982</v>
      </c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2"/>
      <c r="R283" s="94"/>
      <c r="S283" s="92"/>
      <c r="T283" s="94"/>
      <c r="U283" s="94"/>
      <c r="V283" s="94"/>
      <c r="W283" s="94"/>
      <c r="X283" s="116"/>
      <c r="Y283" s="116"/>
      <c r="Z283" s="116"/>
      <c r="AA283" s="116"/>
      <c r="AB283" s="116"/>
      <c r="AC283" s="92" t="str">
        <f>IFERROR(HLOOKUP($C283,DATOS!$C$1:$FR$155,119,FALSE ), "-")</f>
        <v>03/07/2016</v>
      </c>
      <c r="AD283" s="94"/>
      <c r="AE283" s="94"/>
      <c r="AF283" s="94"/>
      <c r="AG283" s="94"/>
      <c r="AH283" s="94"/>
      <c r="AI283" s="94"/>
      <c r="AJ283" s="94"/>
      <c r="AK283" s="94"/>
      <c r="AL283" s="94"/>
      <c r="AM283" s="94"/>
      <c r="AN283" s="94"/>
      <c r="AO283" s="94"/>
      <c r="AP283" s="94"/>
      <c r="AQ283" s="92">
        <f>IFERROR(HLOOKUP($C283,DATOS!$C$1:$FR$155,124,FALSE ), "-")</f>
        <v>0</v>
      </c>
      <c r="AR283" s="94"/>
      <c r="AS283" s="94"/>
      <c r="AT283" s="94"/>
      <c r="AU283" s="94"/>
      <c r="AV283" s="94"/>
      <c r="AW283" s="94"/>
      <c r="AX283" s="94"/>
      <c r="AY283" s="94"/>
      <c r="AZ283" s="94"/>
    </row>
    <row r="284" spans="1:52" ht="9" customHeight="1" outlineLevel="1" x14ac:dyDescent="0.25">
      <c r="A284" s="277"/>
      <c r="B284" s="279"/>
      <c r="C284" s="281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2"/>
      <c r="R284" s="94"/>
      <c r="S284" s="92"/>
      <c r="T284" s="94"/>
      <c r="U284" s="94"/>
      <c r="V284" s="94"/>
      <c r="W284" s="94"/>
      <c r="X284" s="116"/>
      <c r="Y284" s="116"/>
      <c r="Z284" s="116"/>
      <c r="AA284" s="116"/>
      <c r="AB284" s="116"/>
      <c r="AC284" s="92" t="str">
        <f>IFERROR(HLOOKUP($C284,DATOS!$C$1:$FR$155,119,FALSE ), "-")</f>
        <v>-</v>
      </c>
      <c r="AD284" s="94"/>
      <c r="AE284" s="94"/>
      <c r="AF284" s="94"/>
      <c r="AG284" s="94"/>
      <c r="AH284" s="94"/>
      <c r="AI284" s="94"/>
      <c r="AJ284" s="94"/>
      <c r="AK284" s="94"/>
      <c r="AL284" s="94"/>
      <c r="AM284" s="94"/>
      <c r="AN284" s="94"/>
      <c r="AO284" s="94"/>
      <c r="AP284" s="94"/>
      <c r="AQ284" s="92" t="str">
        <f>IFERROR(HLOOKUP($C284,DATOS!$C$1:$FR$155,124,FALSE ), "-")</f>
        <v>-</v>
      </c>
      <c r="AR284" s="94"/>
      <c r="AS284" s="94"/>
      <c r="AT284" s="94"/>
      <c r="AU284" s="94"/>
      <c r="AV284" s="94"/>
      <c r="AW284" s="94"/>
      <c r="AX284" s="94"/>
      <c r="AY284" s="94"/>
      <c r="AZ284" s="94"/>
    </row>
    <row r="285" spans="1:52" ht="9" customHeight="1" outlineLevel="1" x14ac:dyDescent="0.25">
      <c r="A285" s="276"/>
      <c r="B285" s="278" t="s">
        <v>710</v>
      </c>
      <c r="C285" s="280" t="s">
        <v>983</v>
      </c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2"/>
      <c r="R285" s="94"/>
      <c r="S285" s="92"/>
      <c r="T285" s="94"/>
      <c r="U285" s="94"/>
      <c r="V285" s="94"/>
      <c r="W285" s="94"/>
      <c r="X285" s="116"/>
      <c r="Y285" s="116"/>
      <c r="Z285" s="116"/>
      <c r="AA285" s="116"/>
      <c r="AB285" s="116"/>
      <c r="AC285" s="92" t="str">
        <f>IFERROR(HLOOKUP($C285,DATOS!$C$1:$FR$155,119,FALSE ), "-")</f>
        <v>10/07/2016</v>
      </c>
      <c r="AD285" s="94"/>
      <c r="AE285" s="94"/>
      <c r="AF285" s="94"/>
      <c r="AG285" s="94"/>
      <c r="AH285" s="94"/>
      <c r="AI285" s="94"/>
      <c r="AJ285" s="94"/>
      <c r="AK285" s="94"/>
      <c r="AL285" s="94"/>
      <c r="AM285" s="94"/>
      <c r="AN285" s="94"/>
      <c r="AO285" s="94"/>
      <c r="AP285" s="94"/>
      <c r="AQ285" s="92">
        <f>IFERROR(HLOOKUP($C285,DATOS!$C$1:$FR$155,124,FALSE ), "-")</f>
        <v>0</v>
      </c>
      <c r="AR285" s="94"/>
      <c r="AS285" s="94"/>
      <c r="AT285" s="94"/>
      <c r="AU285" s="94"/>
      <c r="AV285" s="94"/>
      <c r="AW285" s="94"/>
      <c r="AX285" s="94"/>
      <c r="AY285" s="94"/>
      <c r="AZ285" s="94"/>
    </row>
    <row r="286" spans="1:52" ht="9" customHeight="1" outlineLevel="1" x14ac:dyDescent="0.25">
      <c r="A286" s="277"/>
      <c r="B286" s="279"/>
      <c r="C286" s="281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2"/>
      <c r="R286" s="94"/>
      <c r="S286" s="92"/>
      <c r="T286" s="94"/>
      <c r="U286" s="94"/>
      <c r="V286" s="94"/>
      <c r="W286" s="94"/>
      <c r="X286" s="116"/>
      <c r="Y286" s="116"/>
      <c r="Z286" s="116"/>
      <c r="AA286" s="116"/>
      <c r="AB286" s="116"/>
      <c r="AC286" s="92" t="str">
        <f>IFERROR(HLOOKUP($C286,DATOS!$C$1:$FR$155,119,FALSE ), "-")</f>
        <v>-</v>
      </c>
      <c r="AD286" s="94"/>
      <c r="AE286" s="94"/>
      <c r="AF286" s="94"/>
      <c r="AG286" s="94"/>
      <c r="AH286" s="94"/>
      <c r="AI286" s="94"/>
      <c r="AJ286" s="94"/>
      <c r="AK286" s="94"/>
      <c r="AL286" s="94"/>
      <c r="AM286" s="94"/>
      <c r="AN286" s="94"/>
      <c r="AO286" s="94"/>
      <c r="AP286" s="94"/>
      <c r="AQ286" s="92" t="str">
        <f>IFERROR(HLOOKUP($C286,DATOS!$C$1:$FR$155,124,FALSE ), "-")</f>
        <v>-</v>
      </c>
      <c r="AR286" s="94"/>
      <c r="AS286" s="94"/>
      <c r="AT286" s="94"/>
      <c r="AU286" s="94"/>
      <c r="AV286" s="94"/>
      <c r="AW286" s="94"/>
      <c r="AX286" s="94"/>
      <c r="AY286" s="94"/>
      <c r="AZ286" s="94"/>
    </row>
    <row r="287" spans="1:52" ht="9" customHeight="1" outlineLevel="1" x14ac:dyDescent="0.25">
      <c r="A287" s="276"/>
      <c r="B287" s="278" t="s">
        <v>711</v>
      </c>
      <c r="C287" s="280" t="s">
        <v>984</v>
      </c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2"/>
      <c r="R287" s="94"/>
      <c r="S287" s="92"/>
      <c r="T287" s="94"/>
      <c r="U287" s="94"/>
      <c r="V287" s="94"/>
      <c r="W287" s="94"/>
      <c r="X287" s="116"/>
      <c r="Y287" s="116"/>
      <c r="Z287" s="116"/>
      <c r="AA287" s="116"/>
      <c r="AB287" s="116"/>
      <c r="AC287" s="92" t="str">
        <f>IFERROR(HLOOKUP($C287,DATOS!$C$1:$FR$155,119,FALSE ), "-")</f>
        <v>10/07/2016</v>
      </c>
      <c r="AD287" s="94"/>
      <c r="AE287" s="94"/>
      <c r="AF287" s="94"/>
      <c r="AG287" s="94"/>
      <c r="AH287" s="94"/>
      <c r="AI287" s="94"/>
      <c r="AJ287" s="94"/>
      <c r="AK287" s="94"/>
      <c r="AL287" s="94"/>
      <c r="AM287" s="94"/>
      <c r="AN287" s="94"/>
      <c r="AO287" s="94"/>
      <c r="AP287" s="94"/>
      <c r="AQ287" s="92">
        <f>IFERROR(HLOOKUP($C287,DATOS!$C$1:$FR$155,124,FALSE ), "-")</f>
        <v>0</v>
      </c>
      <c r="AR287" s="94"/>
      <c r="AS287" s="94"/>
      <c r="AT287" s="94"/>
      <c r="AU287" s="94"/>
      <c r="AV287" s="94"/>
      <c r="AW287" s="94"/>
      <c r="AX287" s="94"/>
      <c r="AY287" s="94"/>
      <c r="AZ287" s="94"/>
    </row>
    <row r="288" spans="1:52" ht="9" customHeight="1" outlineLevel="1" x14ac:dyDescent="0.25">
      <c r="A288" s="277"/>
      <c r="B288" s="279"/>
      <c r="C288" s="281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2"/>
      <c r="R288" s="94"/>
      <c r="S288" s="92"/>
      <c r="T288" s="94"/>
      <c r="U288" s="94"/>
      <c r="V288" s="94"/>
      <c r="W288" s="94"/>
      <c r="X288" s="116"/>
      <c r="Y288" s="116"/>
      <c r="Z288" s="116"/>
      <c r="AA288" s="116"/>
      <c r="AB288" s="116"/>
      <c r="AC288" s="92" t="str">
        <f>IFERROR(HLOOKUP($C288,DATOS!$C$1:$FR$155,119,FALSE ), "-")</f>
        <v>-</v>
      </c>
      <c r="AD288" s="94"/>
      <c r="AE288" s="94"/>
      <c r="AF288" s="94"/>
      <c r="AG288" s="94"/>
      <c r="AH288" s="94"/>
      <c r="AI288" s="94"/>
      <c r="AJ288" s="94"/>
      <c r="AK288" s="94"/>
      <c r="AL288" s="94"/>
      <c r="AM288" s="94"/>
      <c r="AN288" s="94"/>
      <c r="AO288" s="94"/>
      <c r="AP288" s="94"/>
      <c r="AQ288" s="92" t="str">
        <f>IFERROR(HLOOKUP($C288,DATOS!$C$1:$FR$155,124,FALSE ), "-")</f>
        <v>-</v>
      </c>
      <c r="AR288" s="94"/>
      <c r="AS288" s="94"/>
      <c r="AT288" s="94"/>
      <c r="AU288" s="94"/>
      <c r="AV288" s="94"/>
      <c r="AW288" s="94"/>
      <c r="AX288" s="94"/>
      <c r="AY288" s="94"/>
      <c r="AZ288" s="94"/>
    </row>
    <row r="289" spans="1:52" ht="9" customHeight="1" outlineLevel="1" x14ac:dyDescent="0.25">
      <c r="A289" s="276"/>
      <c r="B289" s="278" t="s">
        <v>712</v>
      </c>
      <c r="C289" s="280" t="s">
        <v>363</v>
      </c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2"/>
      <c r="R289" s="94"/>
      <c r="S289" s="92"/>
      <c r="T289" s="94"/>
      <c r="U289" s="94"/>
      <c r="V289" s="94"/>
      <c r="W289" s="94"/>
      <c r="X289" s="116"/>
      <c r="Y289" s="116"/>
      <c r="Z289" s="116"/>
      <c r="AA289" s="116"/>
      <c r="AB289" s="116"/>
      <c r="AC289" s="92" t="str">
        <f>IFERROR(HLOOKUP($C289,DATOS!$C$1:$FR$155,119,FALSE ), "-")</f>
        <v>10/07/2016</v>
      </c>
      <c r="AD289" s="94"/>
      <c r="AE289" s="94"/>
      <c r="AF289" s="94"/>
      <c r="AG289" s="94"/>
      <c r="AH289" s="94"/>
      <c r="AI289" s="94"/>
      <c r="AJ289" s="94"/>
      <c r="AK289" s="94"/>
      <c r="AL289" s="94"/>
      <c r="AM289" s="94"/>
      <c r="AN289" s="94"/>
      <c r="AO289" s="94"/>
      <c r="AP289" s="94"/>
      <c r="AQ289" s="92">
        <f>IFERROR(HLOOKUP($C289,DATOS!$C$1:$FR$155,124,FALSE ), "-")</f>
        <v>0</v>
      </c>
      <c r="AR289" s="94"/>
      <c r="AS289" s="94"/>
      <c r="AT289" s="94"/>
      <c r="AU289" s="94"/>
      <c r="AV289" s="94"/>
      <c r="AW289" s="94"/>
      <c r="AX289" s="94"/>
      <c r="AY289" s="94"/>
      <c r="AZ289" s="94"/>
    </row>
    <row r="290" spans="1:52" ht="9" customHeight="1" outlineLevel="1" x14ac:dyDescent="0.25">
      <c r="A290" s="277"/>
      <c r="B290" s="279"/>
      <c r="C290" s="281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2"/>
      <c r="R290" s="94"/>
      <c r="S290" s="92"/>
      <c r="T290" s="94"/>
      <c r="U290" s="94"/>
      <c r="V290" s="94"/>
      <c r="W290" s="94"/>
      <c r="X290" s="116"/>
      <c r="Y290" s="116"/>
      <c r="Z290" s="116"/>
      <c r="AA290" s="116"/>
      <c r="AB290" s="116"/>
      <c r="AC290" s="92" t="str">
        <f>IFERROR(HLOOKUP($C290,DATOS!$C$1:$FR$155,119,FALSE ), "-")</f>
        <v>-</v>
      </c>
      <c r="AD290" s="94"/>
      <c r="AE290" s="94"/>
      <c r="AF290" s="94"/>
      <c r="AG290" s="94"/>
      <c r="AH290" s="94"/>
      <c r="AI290" s="94"/>
      <c r="AJ290" s="94"/>
      <c r="AK290" s="94"/>
      <c r="AL290" s="94"/>
      <c r="AM290" s="94"/>
      <c r="AN290" s="94"/>
      <c r="AO290" s="94"/>
      <c r="AP290" s="94"/>
      <c r="AQ290" s="92" t="str">
        <f>IFERROR(HLOOKUP($C290,DATOS!$C$1:$FR$155,124,FALSE ), "-")</f>
        <v>-</v>
      </c>
      <c r="AR290" s="94"/>
      <c r="AS290" s="94"/>
      <c r="AT290" s="94"/>
      <c r="AU290" s="94"/>
      <c r="AV290" s="94"/>
      <c r="AW290" s="94"/>
      <c r="AX290" s="94"/>
      <c r="AY290" s="94"/>
      <c r="AZ290" s="94"/>
    </row>
    <row r="291" spans="1:52" ht="9" customHeight="1" outlineLevel="1" x14ac:dyDescent="0.25">
      <c r="A291" s="276"/>
      <c r="B291" s="278" t="s">
        <v>713</v>
      </c>
      <c r="C291" s="280" t="s">
        <v>361</v>
      </c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2"/>
      <c r="R291" s="94"/>
      <c r="S291" s="92"/>
      <c r="T291" s="94"/>
      <c r="U291" s="94"/>
      <c r="V291" s="94"/>
      <c r="W291" s="94"/>
      <c r="X291" s="116"/>
      <c r="Y291" s="116"/>
      <c r="Z291" s="116"/>
      <c r="AA291" s="116"/>
      <c r="AB291" s="116"/>
      <c r="AC291" s="92" t="str">
        <f>IFERROR(HLOOKUP($C291,DATOS!$C$1:$FR$155,119,FALSE ), "-")</f>
        <v>10/07/2016</v>
      </c>
      <c r="AD291" s="94"/>
      <c r="AE291" s="94"/>
      <c r="AF291" s="94"/>
      <c r="AG291" s="94"/>
      <c r="AH291" s="94"/>
      <c r="AI291" s="94"/>
      <c r="AJ291" s="94"/>
      <c r="AK291" s="94"/>
      <c r="AL291" s="94"/>
      <c r="AM291" s="94"/>
      <c r="AN291" s="94"/>
      <c r="AO291" s="94"/>
      <c r="AP291" s="94"/>
      <c r="AQ291" s="92">
        <f>IFERROR(HLOOKUP($C291,DATOS!$C$1:$FR$155,124,FALSE ), "-")</f>
        <v>0</v>
      </c>
      <c r="AR291" s="94"/>
      <c r="AS291" s="94"/>
      <c r="AT291" s="94"/>
      <c r="AU291" s="94"/>
      <c r="AV291" s="94"/>
      <c r="AW291" s="94"/>
      <c r="AX291" s="94"/>
      <c r="AY291" s="94"/>
      <c r="AZ291" s="94"/>
    </row>
    <row r="292" spans="1:52" ht="9" customHeight="1" outlineLevel="1" x14ac:dyDescent="0.25">
      <c r="A292" s="277"/>
      <c r="B292" s="279"/>
      <c r="C292" s="281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2"/>
      <c r="R292" s="94"/>
      <c r="S292" s="92"/>
      <c r="T292" s="94"/>
      <c r="U292" s="94"/>
      <c r="V292" s="94"/>
      <c r="W292" s="94"/>
      <c r="X292" s="116"/>
      <c r="Y292" s="116"/>
      <c r="Z292" s="116"/>
      <c r="AA292" s="116"/>
      <c r="AB292" s="116"/>
      <c r="AC292" s="92" t="str">
        <f>IFERROR(HLOOKUP($C292,DATOS!$C$1:$FR$155,119,FALSE ), "-")</f>
        <v>-</v>
      </c>
      <c r="AD292" s="94"/>
      <c r="AE292" s="94"/>
      <c r="AF292" s="94"/>
      <c r="AG292" s="94"/>
      <c r="AH292" s="94"/>
      <c r="AI292" s="94"/>
      <c r="AJ292" s="94"/>
      <c r="AK292" s="94"/>
      <c r="AL292" s="94"/>
      <c r="AM292" s="94"/>
      <c r="AN292" s="94"/>
      <c r="AO292" s="94"/>
      <c r="AP292" s="94"/>
      <c r="AQ292" s="92" t="str">
        <f>IFERROR(HLOOKUP($C292,DATOS!$C$1:$FR$155,124,FALSE ), "-")</f>
        <v>-</v>
      </c>
      <c r="AR292" s="94"/>
      <c r="AS292" s="94"/>
      <c r="AT292" s="94"/>
      <c r="AU292" s="94"/>
      <c r="AV292" s="94"/>
      <c r="AW292" s="94"/>
      <c r="AX292" s="94"/>
      <c r="AY292" s="94"/>
      <c r="AZ292" s="94"/>
    </row>
    <row r="293" spans="1:52" ht="9" customHeight="1" outlineLevel="1" x14ac:dyDescent="0.25">
      <c r="A293" s="276"/>
      <c r="B293" s="278" t="s">
        <v>714</v>
      </c>
      <c r="C293" s="280" t="s">
        <v>364</v>
      </c>
      <c r="D293" s="93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2"/>
      <c r="R293" s="94"/>
      <c r="S293" s="92"/>
      <c r="T293" s="94"/>
      <c r="U293" s="94"/>
      <c r="V293" s="94"/>
      <c r="W293" s="94"/>
      <c r="X293" s="116"/>
      <c r="Y293" s="116"/>
      <c r="Z293" s="116"/>
      <c r="AA293" s="116"/>
      <c r="AB293" s="116"/>
      <c r="AC293" s="92" t="str">
        <f>IFERROR(HLOOKUP($C293,DATOS!$C$1:$FR$155,119,FALSE ), "-")</f>
        <v>10/07/2016</v>
      </c>
      <c r="AD293" s="94"/>
      <c r="AE293" s="94"/>
      <c r="AF293" s="94"/>
      <c r="AG293" s="94"/>
      <c r="AH293" s="94"/>
      <c r="AI293" s="94"/>
      <c r="AJ293" s="94"/>
      <c r="AK293" s="94"/>
      <c r="AL293" s="94"/>
      <c r="AM293" s="94"/>
      <c r="AN293" s="94"/>
      <c r="AO293" s="94"/>
      <c r="AP293" s="94"/>
      <c r="AQ293" s="92">
        <f>IFERROR(HLOOKUP($C293,DATOS!$C$1:$FR$155,124,FALSE ), "-")</f>
        <v>0</v>
      </c>
      <c r="AR293" s="94"/>
      <c r="AS293" s="94"/>
      <c r="AT293" s="94"/>
      <c r="AU293" s="94"/>
      <c r="AV293" s="94"/>
      <c r="AW293" s="94"/>
      <c r="AX293" s="94"/>
      <c r="AY293" s="94"/>
      <c r="AZ293" s="94"/>
    </row>
    <row r="294" spans="1:52" ht="9" customHeight="1" outlineLevel="1" x14ac:dyDescent="0.25">
      <c r="A294" s="277"/>
      <c r="B294" s="279"/>
      <c r="C294" s="281"/>
      <c r="D294" s="93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2"/>
      <c r="R294" s="94"/>
      <c r="S294" s="92"/>
      <c r="T294" s="94"/>
      <c r="U294" s="94"/>
      <c r="V294" s="94"/>
      <c r="W294" s="94"/>
      <c r="X294" s="116"/>
      <c r="Y294" s="116"/>
      <c r="Z294" s="116"/>
      <c r="AA294" s="116"/>
      <c r="AB294" s="116"/>
      <c r="AC294" s="92" t="str">
        <f>IFERROR(HLOOKUP($C294,DATOS!$C$1:$FR$155,119,FALSE ), "-")</f>
        <v>-</v>
      </c>
      <c r="AD294" s="94"/>
      <c r="AE294" s="94"/>
      <c r="AF294" s="94"/>
      <c r="AG294" s="94"/>
      <c r="AH294" s="94"/>
      <c r="AI294" s="94"/>
      <c r="AJ294" s="94"/>
      <c r="AK294" s="94"/>
      <c r="AL294" s="94"/>
      <c r="AM294" s="94"/>
      <c r="AN294" s="94"/>
      <c r="AO294" s="94"/>
      <c r="AP294" s="94"/>
      <c r="AQ294" s="92" t="str">
        <f>IFERROR(HLOOKUP($C294,DATOS!$C$1:$FR$155,124,FALSE ), "-")</f>
        <v>-</v>
      </c>
      <c r="AR294" s="94"/>
      <c r="AS294" s="94"/>
      <c r="AT294" s="94"/>
      <c r="AU294" s="94"/>
      <c r="AV294" s="94"/>
      <c r="AW294" s="94"/>
      <c r="AX294" s="94"/>
      <c r="AY294" s="94"/>
      <c r="AZ294" s="94"/>
    </row>
    <row r="295" spans="1:52" ht="9" customHeight="1" outlineLevel="1" x14ac:dyDescent="0.25">
      <c r="A295" s="276"/>
      <c r="B295" s="278" t="s">
        <v>715</v>
      </c>
      <c r="C295" s="280" t="s">
        <v>490</v>
      </c>
      <c r="D295" s="93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2"/>
      <c r="R295" s="94"/>
      <c r="S295" s="92"/>
      <c r="T295" s="94"/>
      <c r="U295" s="94"/>
      <c r="V295" s="94"/>
      <c r="W295" s="94"/>
      <c r="X295" s="116"/>
      <c r="Y295" s="116"/>
      <c r="Z295" s="116"/>
      <c r="AA295" s="116"/>
      <c r="AB295" s="116"/>
      <c r="AC295" s="92" t="str">
        <f>IFERROR(HLOOKUP($C295,DATOS!$C$1:$FR$155,119,FALSE ), "-")</f>
        <v>10/07/2016</v>
      </c>
      <c r="AD295" s="94"/>
      <c r="AE295" s="94"/>
      <c r="AF295" s="94"/>
      <c r="AG295" s="94"/>
      <c r="AH295" s="94"/>
      <c r="AI295" s="94"/>
      <c r="AJ295" s="94"/>
      <c r="AK295" s="94"/>
      <c r="AL295" s="94"/>
      <c r="AM295" s="94"/>
      <c r="AN295" s="94"/>
      <c r="AO295" s="94"/>
      <c r="AP295" s="94"/>
      <c r="AQ295" s="92">
        <f>IFERROR(HLOOKUP($C295,DATOS!$C$1:$FR$155,124,FALSE ), "-")</f>
        <v>0</v>
      </c>
      <c r="AR295" s="94"/>
      <c r="AS295" s="94"/>
      <c r="AT295" s="94"/>
      <c r="AU295" s="94"/>
      <c r="AV295" s="94"/>
      <c r="AW295" s="94"/>
      <c r="AX295" s="94"/>
      <c r="AY295" s="94"/>
      <c r="AZ295" s="94"/>
    </row>
    <row r="296" spans="1:52" ht="9" customHeight="1" outlineLevel="1" x14ac:dyDescent="0.25">
      <c r="A296" s="277"/>
      <c r="B296" s="279"/>
      <c r="C296" s="281"/>
      <c r="D296" s="133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112"/>
      <c r="R296" s="98"/>
      <c r="S296" s="112"/>
      <c r="T296" s="98"/>
      <c r="U296" s="98"/>
      <c r="V296" s="98"/>
      <c r="W296" s="98"/>
      <c r="X296" s="117"/>
      <c r="Y296" s="117"/>
      <c r="Z296" s="117"/>
      <c r="AA296" s="117"/>
      <c r="AB296" s="117"/>
      <c r="AC296" s="92" t="str">
        <f>IFERROR(HLOOKUP($C296,DATOS!$C$1:$FR$155,119,FALSE ), "-")</f>
        <v>-</v>
      </c>
      <c r="AD296" s="98"/>
      <c r="AE296" s="98"/>
      <c r="AF296" s="98"/>
      <c r="AG296" s="98"/>
      <c r="AH296" s="98"/>
      <c r="AI296" s="98"/>
      <c r="AJ296" s="98"/>
      <c r="AK296" s="98"/>
      <c r="AL296" s="98"/>
      <c r="AM296" s="98"/>
      <c r="AN296" s="98"/>
      <c r="AO296" s="98"/>
      <c r="AP296" s="98"/>
      <c r="AQ296" s="92" t="str">
        <f>IFERROR(HLOOKUP($C296,DATOS!$C$1:$FR$155,124,FALSE ), "-")</f>
        <v>-</v>
      </c>
      <c r="AR296" s="98"/>
      <c r="AS296" s="98"/>
      <c r="AT296" s="98"/>
      <c r="AU296" s="98"/>
      <c r="AV296" s="98"/>
      <c r="AW296" s="98"/>
      <c r="AX296" s="98"/>
      <c r="AY296" s="98"/>
      <c r="AZ296" s="98"/>
    </row>
    <row r="297" spans="1:52" ht="9" customHeight="1" x14ac:dyDescent="0.25">
      <c r="A297" s="291">
        <v>8</v>
      </c>
      <c r="B297" s="292" t="s">
        <v>716</v>
      </c>
      <c r="C297" s="293"/>
      <c r="D297" s="99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14"/>
      <c r="Y297" s="114"/>
      <c r="Z297" s="114"/>
      <c r="AA297" s="114"/>
      <c r="AB297" s="114"/>
      <c r="AC297" s="114"/>
      <c r="AD297" s="101"/>
      <c r="AE297" s="100"/>
      <c r="AF297" s="100"/>
      <c r="AG297" s="100"/>
      <c r="AH297" s="100"/>
      <c r="AI297" s="100"/>
      <c r="AJ297" s="100"/>
      <c r="AK297" s="100"/>
      <c r="AL297" s="100"/>
      <c r="AM297" s="100"/>
      <c r="AN297" s="100"/>
      <c r="AO297" s="100"/>
      <c r="AP297" s="100"/>
      <c r="AQ297" s="100"/>
      <c r="AR297" s="101"/>
      <c r="AS297" s="100"/>
      <c r="AT297" s="100"/>
      <c r="AU297" s="100"/>
      <c r="AV297" s="100"/>
      <c r="AW297" s="100"/>
      <c r="AX297" s="100"/>
      <c r="AY297" s="100"/>
      <c r="AZ297" s="102"/>
    </row>
    <row r="298" spans="1:52" ht="9" customHeight="1" x14ac:dyDescent="0.25">
      <c r="A298" s="296"/>
      <c r="B298" s="297"/>
      <c r="C298" s="298"/>
      <c r="D298" s="103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18"/>
      <c r="Y298" s="118"/>
      <c r="Z298" s="118"/>
      <c r="AA298" s="118"/>
      <c r="AB298" s="118"/>
      <c r="AC298" s="118"/>
      <c r="AD298" s="105"/>
      <c r="AE298" s="104"/>
      <c r="AF298" s="104"/>
      <c r="AG298" s="104"/>
      <c r="AH298" s="104"/>
      <c r="AI298" s="104"/>
      <c r="AJ298" s="104"/>
      <c r="AK298" s="104"/>
      <c r="AL298" s="104"/>
      <c r="AM298" s="104"/>
      <c r="AN298" s="104"/>
      <c r="AO298" s="104"/>
      <c r="AP298" s="104"/>
      <c r="AQ298" s="104"/>
      <c r="AR298" s="105"/>
      <c r="AS298" s="104"/>
      <c r="AT298" s="104"/>
      <c r="AU298" s="104"/>
      <c r="AV298" s="104"/>
      <c r="AW298" s="104"/>
      <c r="AX298" s="104"/>
      <c r="AY298" s="104"/>
      <c r="AZ298" s="106"/>
    </row>
    <row r="299" spans="1:52" ht="9" customHeight="1" outlineLevel="1" x14ac:dyDescent="0.25">
      <c r="A299" s="276"/>
      <c r="B299" s="278" t="s">
        <v>717</v>
      </c>
      <c r="C299" s="280" t="s">
        <v>491</v>
      </c>
      <c r="D299" s="109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115"/>
      <c r="Y299" s="115"/>
      <c r="Z299" s="115"/>
      <c r="AA299" s="115"/>
      <c r="AB299" s="115"/>
      <c r="AC299" s="115"/>
      <c r="AD299" s="92" t="str">
        <f>IFERROR(HLOOKUP($C299,DATOS!$C$1:$FR$155,119,FALSE ), "-")</f>
        <v>-</v>
      </c>
      <c r="AE299" s="92"/>
      <c r="AF299" s="92"/>
      <c r="AG299" s="92"/>
      <c r="AH299" s="92"/>
      <c r="AI299" s="92"/>
      <c r="AJ299" s="92"/>
      <c r="AK299" s="92"/>
      <c r="AL299" s="92"/>
      <c r="AM299" s="92"/>
      <c r="AN299" s="92"/>
      <c r="AO299" s="92"/>
      <c r="AP299" s="92"/>
      <c r="AQ299" s="92"/>
      <c r="AR299" s="92" t="str">
        <f>IFERROR(HLOOKUP($C299,DATOS!$C$1:$FR$155,124,FALSE ), "-")</f>
        <v>-</v>
      </c>
      <c r="AS299" s="92"/>
      <c r="AT299" s="92"/>
      <c r="AU299" s="92"/>
      <c r="AV299" s="92"/>
      <c r="AW299" s="92"/>
      <c r="AX299" s="92"/>
      <c r="AY299" s="92"/>
      <c r="AZ299" s="92"/>
    </row>
    <row r="300" spans="1:52" ht="9" customHeight="1" outlineLevel="1" x14ac:dyDescent="0.25">
      <c r="A300" s="277"/>
      <c r="B300" s="279"/>
      <c r="C300" s="281"/>
      <c r="D300" s="96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2"/>
      <c r="R300" s="94"/>
      <c r="S300" s="92"/>
      <c r="T300" s="94"/>
      <c r="U300" s="94"/>
      <c r="V300" s="94"/>
      <c r="W300" s="94"/>
      <c r="X300" s="116"/>
      <c r="Y300" s="116"/>
      <c r="Z300" s="116"/>
      <c r="AA300" s="116"/>
      <c r="AB300" s="116"/>
      <c r="AC300" s="116"/>
      <c r="AD300" s="92" t="str">
        <f>IFERROR(HLOOKUP($C300,DATOS!$C$1:$FR$155,119,FALSE ), "-")</f>
        <v>-</v>
      </c>
      <c r="AE300" s="94"/>
      <c r="AF300" s="94"/>
      <c r="AG300" s="94"/>
      <c r="AH300" s="94"/>
      <c r="AI300" s="94"/>
      <c r="AJ300" s="94"/>
      <c r="AK300" s="94"/>
      <c r="AL300" s="94"/>
      <c r="AM300" s="94"/>
      <c r="AN300" s="94"/>
      <c r="AO300" s="94"/>
      <c r="AP300" s="94"/>
      <c r="AQ300" s="94"/>
      <c r="AR300" s="92" t="str">
        <f>IFERROR(HLOOKUP($C300,DATOS!$C$1:$FR$155,124,FALSE ), "-")</f>
        <v>-</v>
      </c>
      <c r="AS300" s="94"/>
      <c r="AT300" s="94"/>
      <c r="AU300" s="94"/>
      <c r="AV300" s="94"/>
      <c r="AW300" s="94"/>
      <c r="AX300" s="94"/>
      <c r="AY300" s="94"/>
      <c r="AZ300" s="94"/>
    </row>
    <row r="301" spans="1:52" ht="9" customHeight="1" outlineLevel="1" x14ac:dyDescent="0.25">
      <c r="A301" s="276"/>
      <c r="B301" s="278" t="s">
        <v>718</v>
      </c>
      <c r="C301" s="280" t="s">
        <v>492</v>
      </c>
      <c r="D301" s="96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2"/>
      <c r="R301" s="94"/>
      <c r="S301" s="92"/>
      <c r="T301" s="94"/>
      <c r="U301" s="94"/>
      <c r="V301" s="94"/>
      <c r="W301" s="94"/>
      <c r="X301" s="116"/>
      <c r="Y301" s="116"/>
      <c r="Z301" s="116"/>
      <c r="AA301" s="116"/>
      <c r="AB301" s="116"/>
      <c r="AC301" s="116"/>
      <c r="AD301" s="92" t="str">
        <f>IFERROR(HLOOKUP($C301,DATOS!$C$1:$FR$155,119,FALSE ), "-")</f>
        <v>-</v>
      </c>
      <c r="AE301" s="94"/>
      <c r="AF301" s="94"/>
      <c r="AG301" s="94"/>
      <c r="AH301" s="94"/>
      <c r="AI301" s="94"/>
      <c r="AJ301" s="94"/>
      <c r="AK301" s="94"/>
      <c r="AL301" s="94"/>
      <c r="AM301" s="94"/>
      <c r="AN301" s="94"/>
      <c r="AO301" s="94"/>
      <c r="AP301" s="94"/>
      <c r="AQ301" s="94"/>
      <c r="AR301" s="92" t="str">
        <f>IFERROR(HLOOKUP($C301,DATOS!$C$1:$FR$155,124,FALSE ), "-")</f>
        <v>-</v>
      </c>
      <c r="AS301" s="94"/>
      <c r="AT301" s="94"/>
      <c r="AU301" s="94"/>
      <c r="AV301" s="94"/>
      <c r="AW301" s="94"/>
      <c r="AX301" s="94"/>
      <c r="AY301" s="94"/>
      <c r="AZ301" s="94"/>
    </row>
    <row r="302" spans="1:52" ht="9" customHeight="1" outlineLevel="1" x14ac:dyDescent="0.25">
      <c r="A302" s="277"/>
      <c r="B302" s="279"/>
      <c r="C302" s="281"/>
      <c r="D302" s="96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2"/>
      <c r="R302" s="94"/>
      <c r="S302" s="92"/>
      <c r="T302" s="94"/>
      <c r="U302" s="94"/>
      <c r="V302" s="94"/>
      <c r="W302" s="94"/>
      <c r="X302" s="116"/>
      <c r="Y302" s="116"/>
      <c r="Z302" s="116"/>
      <c r="AA302" s="116"/>
      <c r="AB302" s="116"/>
      <c r="AC302" s="116"/>
      <c r="AD302" s="92" t="str">
        <f>IFERROR(HLOOKUP($C302,DATOS!$C$1:$FR$155,119,FALSE ), "-")</f>
        <v>-</v>
      </c>
      <c r="AE302" s="94"/>
      <c r="AF302" s="94"/>
      <c r="AG302" s="94"/>
      <c r="AH302" s="94"/>
      <c r="AI302" s="94"/>
      <c r="AJ302" s="94"/>
      <c r="AK302" s="94"/>
      <c r="AL302" s="94"/>
      <c r="AM302" s="94"/>
      <c r="AN302" s="94"/>
      <c r="AO302" s="94"/>
      <c r="AP302" s="94"/>
      <c r="AQ302" s="94"/>
      <c r="AR302" s="92" t="str">
        <f>IFERROR(HLOOKUP($C302,DATOS!$C$1:$FR$155,124,FALSE ), "-")</f>
        <v>-</v>
      </c>
      <c r="AS302" s="94"/>
      <c r="AT302" s="94"/>
      <c r="AU302" s="94"/>
      <c r="AV302" s="94"/>
      <c r="AW302" s="94"/>
      <c r="AX302" s="94"/>
      <c r="AY302" s="94"/>
      <c r="AZ302" s="94"/>
    </row>
    <row r="303" spans="1:52" ht="9" customHeight="1" outlineLevel="1" x14ac:dyDescent="0.25">
      <c r="A303" s="276"/>
      <c r="B303" s="278" t="s">
        <v>719</v>
      </c>
      <c r="C303" s="280" t="s">
        <v>493</v>
      </c>
      <c r="D303" s="96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2"/>
      <c r="R303" s="94"/>
      <c r="S303" s="92"/>
      <c r="T303" s="94"/>
      <c r="U303" s="94"/>
      <c r="V303" s="94"/>
      <c r="W303" s="94"/>
      <c r="X303" s="116"/>
      <c r="Y303" s="116"/>
      <c r="Z303" s="116"/>
      <c r="AA303" s="116"/>
      <c r="AB303" s="116"/>
      <c r="AC303" s="116"/>
      <c r="AD303" s="92" t="str">
        <f>IFERROR(HLOOKUP($C303,DATOS!$C$1:$FR$155,119,FALSE ), "-")</f>
        <v>17/07/2016</v>
      </c>
      <c r="AE303" s="94"/>
      <c r="AF303" s="94"/>
      <c r="AG303" s="94"/>
      <c r="AH303" s="94"/>
      <c r="AI303" s="94"/>
      <c r="AJ303" s="94"/>
      <c r="AK303" s="94"/>
      <c r="AL303" s="94"/>
      <c r="AM303" s="94"/>
      <c r="AN303" s="94"/>
      <c r="AO303" s="94"/>
      <c r="AP303" s="94"/>
      <c r="AQ303" s="94"/>
      <c r="AR303" s="92">
        <f>IFERROR(HLOOKUP($C303,DATOS!$C$1:$FR$155,124,FALSE ), "-")</f>
        <v>0</v>
      </c>
      <c r="AS303" s="94"/>
      <c r="AT303" s="94"/>
      <c r="AU303" s="94"/>
      <c r="AV303" s="94"/>
      <c r="AW303" s="94"/>
      <c r="AX303" s="94"/>
      <c r="AY303" s="94"/>
      <c r="AZ303" s="94"/>
    </row>
    <row r="304" spans="1:52" ht="9" customHeight="1" outlineLevel="1" x14ac:dyDescent="0.25">
      <c r="A304" s="277"/>
      <c r="B304" s="279"/>
      <c r="C304" s="281"/>
      <c r="D304" s="97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112"/>
      <c r="R304" s="98"/>
      <c r="S304" s="112"/>
      <c r="T304" s="98"/>
      <c r="U304" s="98"/>
      <c r="V304" s="98"/>
      <c r="W304" s="98"/>
      <c r="X304" s="117"/>
      <c r="Y304" s="117"/>
      <c r="Z304" s="117"/>
      <c r="AA304" s="117"/>
      <c r="AB304" s="117"/>
      <c r="AC304" s="117"/>
      <c r="AD304" s="92" t="str">
        <f>IFERROR(HLOOKUP($C304,DATOS!$C$1:$FR$155,119,FALSE ), "-")</f>
        <v>-</v>
      </c>
      <c r="AE304" s="98"/>
      <c r="AF304" s="98"/>
      <c r="AG304" s="98"/>
      <c r="AH304" s="98"/>
      <c r="AI304" s="98"/>
      <c r="AJ304" s="98"/>
      <c r="AK304" s="98"/>
      <c r="AL304" s="98"/>
      <c r="AM304" s="98"/>
      <c r="AN304" s="98"/>
      <c r="AO304" s="98"/>
      <c r="AP304" s="98"/>
      <c r="AQ304" s="98"/>
      <c r="AR304" s="92" t="str">
        <f>IFERROR(HLOOKUP($C304,DATOS!$C$1:$FR$155,124,FALSE ), "-")</f>
        <v>-</v>
      </c>
      <c r="AS304" s="98"/>
      <c r="AT304" s="98"/>
      <c r="AU304" s="98"/>
      <c r="AV304" s="98"/>
      <c r="AW304" s="98"/>
      <c r="AX304" s="98"/>
      <c r="AY304" s="98"/>
      <c r="AZ304" s="98"/>
    </row>
    <row r="305" spans="1:52" ht="9" customHeight="1" x14ac:dyDescent="0.25">
      <c r="A305" s="291">
        <v>9</v>
      </c>
      <c r="B305" s="292" t="s">
        <v>720</v>
      </c>
      <c r="C305" s="293"/>
      <c r="D305" s="99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14"/>
      <c r="Y305" s="114"/>
      <c r="Z305" s="114"/>
      <c r="AA305" s="114"/>
      <c r="AB305" s="114"/>
      <c r="AC305" s="114"/>
      <c r="AD305" s="100"/>
      <c r="AE305" s="101"/>
      <c r="AF305" s="100"/>
      <c r="AG305" s="100"/>
      <c r="AH305" s="100"/>
      <c r="AI305" s="100"/>
      <c r="AJ305" s="100"/>
      <c r="AK305" s="100"/>
      <c r="AL305" s="100"/>
      <c r="AM305" s="100"/>
      <c r="AN305" s="100"/>
      <c r="AO305" s="100"/>
      <c r="AP305" s="100"/>
      <c r="AQ305" s="100"/>
      <c r="AR305" s="100"/>
      <c r="AS305" s="101"/>
      <c r="AT305" s="100"/>
      <c r="AU305" s="100"/>
      <c r="AV305" s="100"/>
      <c r="AW305" s="100"/>
      <c r="AX305" s="100"/>
      <c r="AY305" s="100"/>
      <c r="AZ305" s="102"/>
    </row>
    <row r="306" spans="1:52" ht="9" customHeight="1" x14ac:dyDescent="0.25">
      <c r="A306" s="277"/>
      <c r="B306" s="294"/>
      <c r="C306" s="295"/>
      <c r="D306" s="103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18"/>
      <c r="Y306" s="118"/>
      <c r="Z306" s="118"/>
      <c r="AA306" s="118"/>
      <c r="AB306" s="118"/>
      <c r="AC306" s="118"/>
      <c r="AD306" s="104"/>
      <c r="AE306" s="105"/>
      <c r="AF306" s="104"/>
      <c r="AG306" s="104"/>
      <c r="AH306" s="104"/>
      <c r="AI306" s="104"/>
      <c r="AJ306" s="104"/>
      <c r="AK306" s="104"/>
      <c r="AL306" s="104"/>
      <c r="AM306" s="104"/>
      <c r="AN306" s="104"/>
      <c r="AO306" s="104"/>
      <c r="AP306" s="104"/>
      <c r="AQ306" s="104"/>
      <c r="AR306" s="104"/>
      <c r="AS306" s="105"/>
      <c r="AT306" s="104"/>
      <c r="AU306" s="104"/>
      <c r="AV306" s="104"/>
      <c r="AW306" s="104"/>
      <c r="AX306" s="104"/>
      <c r="AY306" s="104"/>
      <c r="AZ306" s="106"/>
    </row>
    <row r="307" spans="1:52" ht="9" customHeight="1" outlineLevel="1" x14ac:dyDescent="0.25">
      <c r="A307" s="276"/>
      <c r="B307" s="278" t="s">
        <v>721</v>
      </c>
      <c r="C307" s="280" t="s">
        <v>988</v>
      </c>
      <c r="D307" s="109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115"/>
      <c r="Y307" s="115"/>
      <c r="Z307" s="115"/>
      <c r="AA307" s="115"/>
      <c r="AB307" s="115"/>
      <c r="AC307" s="115"/>
      <c r="AD307" s="92"/>
      <c r="AE307" s="92" t="str">
        <f>IFERROR(HLOOKUP($C307,DATOS!$C$1:$FR$155,119,FALSE ), "-")</f>
        <v>17/07/2016</v>
      </c>
      <c r="AF307" s="92"/>
      <c r="AG307" s="92"/>
      <c r="AH307" s="92"/>
      <c r="AI307" s="92"/>
      <c r="AJ307" s="92"/>
      <c r="AK307" s="92"/>
      <c r="AL307" s="92"/>
      <c r="AM307" s="92"/>
      <c r="AN307" s="92"/>
      <c r="AO307" s="92"/>
      <c r="AP307" s="92"/>
      <c r="AQ307" s="92"/>
      <c r="AR307" s="92"/>
      <c r="AS307" s="92">
        <f>IFERROR(HLOOKUP($C307,DATOS!$C$1:$FR$155,124,FALSE ), "-")</f>
        <v>0</v>
      </c>
      <c r="AT307" s="92"/>
      <c r="AU307" s="92"/>
      <c r="AV307" s="92"/>
      <c r="AW307" s="92"/>
      <c r="AX307" s="92"/>
      <c r="AY307" s="92"/>
      <c r="AZ307" s="92"/>
    </row>
    <row r="308" spans="1:52" ht="9" customHeight="1" outlineLevel="1" x14ac:dyDescent="0.25">
      <c r="A308" s="277"/>
      <c r="B308" s="279"/>
      <c r="C308" s="281"/>
      <c r="D308" s="96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2"/>
      <c r="R308" s="94"/>
      <c r="S308" s="92"/>
      <c r="T308" s="94"/>
      <c r="U308" s="94"/>
      <c r="V308" s="94"/>
      <c r="W308" s="94"/>
      <c r="X308" s="116"/>
      <c r="Y308" s="116"/>
      <c r="Z308" s="116"/>
      <c r="AA308" s="116"/>
      <c r="AB308" s="116"/>
      <c r="AC308" s="116"/>
      <c r="AD308" s="94"/>
      <c r="AE308" s="92" t="str">
        <f>IFERROR(HLOOKUP($C308,DATOS!$C$1:$FR$155,119,FALSE ), "-")</f>
        <v>-</v>
      </c>
      <c r="AF308" s="94"/>
      <c r="AG308" s="94"/>
      <c r="AH308" s="94"/>
      <c r="AI308" s="94"/>
      <c r="AJ308" s="94"/>
      <c r="AK308" s="94"/>
      <c r="AL308" s="94"/>
      <c r="AM308" s="94"/>
      <c r="AN308" s="94"/>
      <c r="AO308" s="94"/>
      <c r="AP308" s="94"/>
      <c r="AQ308" s="94"/>
      <c r="AR308" s="94"/>
      <c r="AS308" s="92" t="str">
        <f>IFERROR(HLOOKUP($C308,DATOS!$C$1:$FR$155,124,FALSE ), "-")</f>
        <v>-</v>
      </c>
      <c r="AT308" s="94"/>
      <c r="AU308" s="94"/>
      <c r="AV308" s="94"/>
      <c r="AW308" s="94"/>
      <c r="AX308" s="94"/>
      <c r="AY308" s="94"/>
      <c r="AZ308" s="94"/>
    </row>
    <row r="309" spans="1:52" ht="9" customHeight="1" outlineLevel="1" x14ac:dyDescent="0.25">
      <c r="A309" s="276"/>
      <c r="B309" s="278" t="s">
        <v>722</v>
      </c>
      <c r="C309" s="280" t="s">
        <v>989</v>
      </c>
      <c r="D309" s="96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2"/>
      <c r="R309" s="94"/>
      <c r="S309" s="92"/>
      <c r="T309" s="94"/>
      <c r="U309" s="94"/>
      <c r="V309" s="94"/>
      <c r="W309" s="94"/>
      <c r="X309" s="116"/>
      <c r="Y309" s="116"/>
      <c r="Z309" s="116"/>
      <c r="AA309" s="116"/>
      <c r="AB309" s="116"/>
      <c r="AC309" s="116"/>
      <c r="AD309" s="94"/>
      <c r="AE309" s="92">
        <f>IFERROR(HLOOKUP($C309,DATOS!$C$1:$FR$155,119,FALSE ), "-")</f>
        <v>0</v>
      </c>
      <c r="AF309" s="94"/>
      <c r="AG309" s="94"/>
      <c r="AH309" s="94"/>
      <c r="AI309" s="94"/>
      <c r="AJ309" s="94"/>
      <c r="AK309" s="94"/>
      <c r="AL309" s="94"/>
      <c r="AM309" s="94"/>
      <c r="AN309" s="94"/>
      <c r="AO309" s="94"/>
      <c r="AP309" s="94"/>
      <c r="AQ309" s="94"/>
      <c r="AR309" s="94"/>
      <c r="AS309" s="92">
        <f>IFERROR(HLOOKUP($C309,DATOS!$C$1:$FR$155,124,FALSE ), "-")</f>
        <v>0</v>
      </c>
      <c r="AT309" s="94"/>
      <c r="AU309" s="94"/>
      <c r="AV309" s="94"/>
      <c r="AW309" s="94"/>
      <c r="AX309" s="94"/>
      <c r="AY309" s="94"/>
      <c r="AZ309" s="94"/>
    </row>
    <row r="310" spans="1:52" ht="9" customHeight="1" outlineLevel="1" x14ac:dyDescent="0.25">
      <c r="A310" s="277"/>
      <c r="B310" s="279"/>
      <c r="C310" s="281"/>
      <c r="D310" s="96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2"/>
      <c r="R310" s="94"/>
      <c r="S310" s="92"/>
      <c r="T310" s="94"/>
      <c r="U310" s="94"/>
      <c r="V310" s="94"/>
      <c r="W310" s="94"/>
      <c r="X310" s="116"/>
      <c r="Y310" s="116"/>
      <c r="Z310" s="116"/>
      <c r="AA310" s="116"/>
      <c r="AB310" s="116"/>
      <c r="AC310" s="116"/>
      <c r="AD310" s="94"/>
      <c r="AE310" s="92" t="str">
        <f>IFERROR(HLOOKUP($C310,DATOS!$C$1:$FR$155,119,FALSE ), "-")</f>
        <v>-</v>
      </c>
      <c r="AF310" s="94"/>
      <c r="AG310" s="94"/>
      <c r="AH310" s="94"/>
      <c r="AI310" s="94"/>
      <c r="AJ310" s="94"/>
      <c r="AK310" s="94"/>
      <c r="AL310" s="94"/>
      <c r="AM310" s="94"/>
      <c r="AN310" s="94"/>
      <c r="AO310" s="94"/>
      <c r="AP310" s="94"/>
      <c r="AQ310" s="94"/>
      <c r="AR310" s="94"/>
      <c r="AS310" s="92" t="str">
        <f>IFERROR(HLOOKUP($C310,DATOS!$C$1:$FR$155,124,FALSE ), "-")</f>
        <v>-</v>
      </c>
      <c r="AT310" s="94"/>
      <c r="AU310" s="94"/>
      <c r="AV310" s="94"/>
      <c r="AW310" s="94"/>
      <c r="AX310" s="94"/>
      <c r="AY310" s="94"/>
      <c r="AZ310" s="94"/>
    </row>
    <row r="311" spans="1:52" ht="9" customHeight="1" outlineLevel="1" x14ac:dyDescent="0.25">
      <c r="A311" s="276"/>
      <c r="B311" s="278" t="s">
        <v>723</v>
      </c>
      <c r="C311" s="280" t="s">
        <v>1164</v>
      </c>
      <c r="D311" s="96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2"/>
      <c r="R311" s="94"/>
      <c r="S311" s="92"/>
      <c r="T311" s="94"/>
      <c r="U311" s="94"/>
      <c r="V311" s="94"/>
      <c r="W311" s="94"/>
      <c r="X311" s="116"/>
      <c r="Y311" s="116"/>
      <c r="Z311" s="116"/>
      <c r="AA311" s="116"/>
      <c r="AB311" s="116"/>
      <c r="AC311" s="116"/>
      <c r="AD311" s="94"/>
      <c r="AE311" s="92" t="str">
        <f>IFERROR(HLOOKUP($C311,DATOS!$C$1:$FR$155,119,FALSE ), "-")</f>
        <v>17/07/2016</v>
      </c>
      <c r="AF311" s="94"/>
      <c r="AG311" s="94"/>
      <c r="AH311" s="94"/>
      <c r="AI311" s="94"/>
      <c r="AJ311" s="94"/>
      <c r="AK311" s="94"/>
      <c r="AL311" s="94"/>
      <c r="AM311" s="94"/>
      <c r="AN311" s="94"/>
      <c r="AO311" s="94"/>
      <c r="AP311" s="94"/>
      <c r="AQ311" s="94"/>
      <c r="AR311" s="94"/>
      <c r="AS311" s="92">
        <f>IFERROR(HLOOKUP($C311,DATOS!$C$1:$FR$155,124,FALSE ), "-")</f>
        <v>0</v>
      </c>
      <c r="AT311" s="94"/>
      <c r="AU311" s="94"/>
      <c r="AV311" s="94"/>
      <c r="AW311" s="94"/>
      <c r="AX311" s="94"/>
      <c r="AY311" s="94"/>
      <c r="AZ311" s="94"/>
    </row>
    <row r="312" spans="1:52" ht="9" customHeight="1" outlineLevel="1" x14ac:dyDescent="0.25">
      <c r="A312" s="277"/>
      <c r="B312" s="279"/>
      <c r="C312" s="281"/>
      <c r="D312" s="97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112"/>
      <c r="R312" s="98"/>
      <c r="S312" s="112"/>
      <c r="T312" s="98"/>
      <c r="U312" s="98"/>
      <c r="V312" s="98"/>
      <c r="W312" s="98"/>
      <c r="X312" s="117"/>
      <c r="Y312" s="117"/>
      <c r="Z312" s="117"/>
      <c r="AA312" s="117"/>
      <c r="AB312" s="117"/>
      <c r="AC312" s="117"/>
      <c r="AD312" s="98"/>
      <c r="AE312" s="92" t="str">
        <f>IFERROR(HLOOKUP($C312,DATOS!$C$1:$FR$155,119,FALSE ), "-")</f>
        <v>-</v>
      </c>
      <c r="AF312" s="98"/>
      <c r="AG312" s="98"/>
      <c r="AH312" s="98"/>
      <c r="AI312" s="98"/>
      <c r="AJ312" s="98"/>
      <c r="AK312" s="98"/>
      <c r="AL312" s="98"/>
      <c r="AM312" s="98"/>
      <c r="AN312" s="98"/>
      <c r="AO312" s="98"/>
      <c r="AP312" s="98"/>
      <c r="AQ312" s="98"/>
      <c r="AR312" s="98"/>
      <c r="AS312" s="92" t="str">
        <f>IFERROR(HLOOKUP($C312,DATOS!$C$1:$FR$155,124,FALSE ), "-")</f>
        <v>-</v>
      </c>
      <c r="AT312" s="98"/>
      <c r="AU312" s="98"/>
      <c r="AV312" s="98"/>
      <c r="AW312" s="98"/>
      <c r="AX312" s="98"/>
      <c r="AY312" s="98"/>
      <c r="AZ312" s="98"/>
    </row>
    <row r="313" spans="1:52" ht="9" customHeight="1" x14ac:dyDescent="0.25">
      <c r="A313" s="291">
        <v>10</v>
      </c>
      <c r="B313" s="292" t="s">
        <v>724</v>
      </c>
      <c r="C313" s="293"/>
      <c r="D313" s="99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14"/>
      <c r="Y313" s="114"/>
      <c r="Z313" s="114"/>
      <c r="AA313" s="114"/>
      <c r="AB313" s="114"/>
      <c r="AC313" s="114"/>
      <c r="AD313" s="100"/>
      <c r="AE313" s="100"/>
      <c r="AF313" s="101"/>
      <c r="AG313" s="100"/>
      <c r="AH313" s="100"/>
      <c r="AI313" s="100"/>
      <c r="AJ313" s="100"/>
      <c r="AK313" s="100"/>
      <c r="AL313" s="100"/>
      <c r="AM313" s="100"/>
      <c r="AN313" s="100"/>
      <c r="AO313" s="100"/>
      <c r="AP313" s="100"/>
      <c r="AQ313" s="100"/>
      <c r="AR313" s="100"/>
      <c r="AS313" s="101"/>
      <c r="AT313" s="100"/>
      <c r="AU313" s="100"/>
      <c r="AV313" s="100"/>
      <c r="AW313" s="100"/>
      <c r="AX313" s="100"/>
      <c r="AY313" s="100"/>
      <c r="AZ313" s="102"/>
    </row>
    <row r="314" spans="1:52" ht="9" customHeight="1" x14ac:dyDescent="0.25">
      <c r="A314" s="277"/>
      <c r="B314" s="294"/>
      <c r="C314" s="295"/>
      <c r="D314" s="103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  <c r="AC314" s="104"/>
      <c r="AD314" s="104"/>
      <c r="AE314" s="104"/>
      <c r="AF314" s="105"/>
      <c r="AG314" s="104"/>
      <c r="AH314" s="104"/>
      <c r="AI314" s="104"/>
      <c r="AJ314" s="104"/>
      <c r="AK314" s="104"/>
      <c r="AL314" s="104"/>
      <c r="AM314" s="104"/>
      <c r="AN314" s="104"/>
      <c r="AO314" s="104"/>
      <c r="AP314" s="104"/>
      <c r="AQ314" s="104"/>
      <c r="AR314" s="104"/>
      <c r="AS314" s="105"/>
      <c r="AT314" s="104"/>
      <c r="AU314" s="104"/>
      <c r="AV314" s="104"/>
      <c r="AW314" s="104"/>
      <c r="AX314" s="104"/>
      <c r="AY314" s="104"/>
      <c r="AZ314" s="106"/>
    </row>
    <row r="315" spans="1:52" ht="9" customHeight="1" outlineLevel="1" x14ac:dyDescent="0.25">
      <c r="A315" s="276"/>
      <c r="B315" s="278" t="s">
        <v>725</v>
      </c>
      <c r="C315" s="276" t="s">
        <v>496</v>
      </c>
      <c r="D315" s="134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 t="str">
        <f>IFERROR(HLOOKUP($C315,DATOS!$C$1:$FR$155,119,FALSE ), "-")</f>
        <v>31/07/2016</v>
      </c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2">
        <f>IFERROR(HLOOKUP($C315,DATOS!$C$1:$FR$155,124,FALSE ), "-")</f>
        <v>0</v>
      </c>
      <c r="AT315" s="92"/>
      <c r="AU315" s="92"/>
      <c r="AV315" s="92"/>
      <c r="AW315" s="92"/>
      <c r="AX315" s="92"/>
      <c r="AY315" s="92"/>
      <c r="AZ315" s="92"/>
    </row>
    <row r="316" spans="1:52" ht="9" customHeight="1" outlineLevel="1" x14ac:dyDescent="0.25">
      <c r="A316" s="277"/>
      <c r="B316" s="279"/>
      <c r="C316" s="277"/>
      <c r="D316" s="133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112"/>
      <c r="R316" s="98"/>
      <c r="S316" s="112"/>
      <c r="T316" s="98"/>
      <c r="U316" s="98"/>
      <c r="V316" s="98"/>
      <c r="W316" s="98"/>
      <c r="X316" s="98"/>
      <c r="Y316" s="98"/>
      <c r="Z316" s="98"/>
      <c r="AA316" s="98"/>
      <c r="AB316" s="98"/>
      <c r="AC316" s="98"/>
      <c r="AD316" s="98"/>
      <c r="AE316" s="98"/>
      <c r="AF316" s="92" t="str">
        <f>IFERROR(HLOOKUP($C316,DATOS!$C$1:$FR$155,119,FALSE ), "-")</f>
        <v>-</v>
      </c>
      <c r="AG316" s="98"/>
      <c r="AH316" s="98"/>
      <c r="AI316" s="98"/>
      <c r="AJ316" s="98"/>
      <c r="AK316" s="98"/>
      <c r="AL316" s="98"/>
      <c r="AM316" s="98"/>
      <c r="AN316" s="98"/>
      <c r="AO316" s="98"/>
      <c r="AP316" s="98"/>
      <c r="AQ316" s="98"/>
      <c r="AR316" s="98"/>
      <c r="AS316" s="92" t="str">
        <f>IFERROR(HLOOKUP($C316,DATOS!$C$1:$FR$155,124,FALSE ), "-")</f>
        <v>-</v>
      </c>
      <c r="AT316" s="98"/>
      <c r="AU316" s="98"/>
      <c r="AV316" s="98"/>
      <c r="AW316" s="98"/>
      <c r="AX316" s="98"/>
      <c r="AY316" s="98"/>
      <c r="AZ316" s="98"/>
    </row>
    <row r="317" spans="1:52" ht="9" customHeight="1" x14ac:dyDescent="0.25">
      <c r="A317" s="291">
        <v>10</v>
      </c>
      <c r="B317" s="292" t="s">
        <v>726</v>
      </c>
      <c r="C317" s="293"/>
      <c r="D317" s="99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14"/>
      <c r="Y317" s="114"/>
      <c r="Z317" s="114"/>
      <c r="AA317" s="114"/>
      <c r="AB317" s="114"/>
      <c r="AC317" s="100"/>
      <c r="AD317" s="100"/>
      <c r="AE317" s="100"/>
      <c r="AF317" s="101"/>
      <c r="AG317" s="100"/>
      <c r="AH317" s="100"/>
      <c r="AI317" s="100"/>
      <c r="AJ317" s="100"/>
      <c r="AK317" s="100"/>
      <c r="AL317" s="100"/>
      <c r="AM317" s="100"/>
      <c r="AN317" s="100"/>
      <c r="AO317" s="100"/>
      <c r="AP317" s="100"/>
      <c r="AQ317" s="100"/>
      <c r="AR317" s="100"/>
      <c r="AS317" s="101"/>
      <c r="AT317" s="100"/>
      <c r="AU317" s="100"/>
      <c r="AV317" s="100"/>
      <c r="AW317" s="100"/>
      <c r="AX317" s="100"/>
      <c r="AY317" s="100"/>
      <c r="AZ317" s="102"/>
    </row>
    <row r="318" spans="1:52" ht="9" customHeight="1" x14ac:dyDescent="0.25">
      <c r="A318" s="277"/>
      <c r="B318" s="294"/>
      <c r="C318" s="295"/>
      <c r="D318" s="103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  <c r="AC318" s="104"/>
      <c r="AD318" s="104"/>
      <c r="AE318" s="104"/>
      <c r="AF318" s="105"/>
      <c r="AG318" s="104"/>
      <c r="AH318" s="104"/>
      <c r="AI318" s="104"/>
      <c r="AJ318" s="104"/>
      <c r="AK318" s="104"/>
      <c r="AL318" s="104"/>
      <c r="AM318" s="104"/>
      <c r="AN318" s="104"/>
      <c r="AO318" s="104"/>
      <c r="AP318" s="104"/>
      <c r="AQ318" s="104"/>
      <c r="AR318" s="104"/>
      <c r="AS318" s="105"/>
      <c r="AT318" s="104"/>
      <c r="AU318" s="104"/>
      <c r="AV318" s="104"/>
      <c r="AW318" s="104"/>
      <c r="AX318" s="104"/>
      <c r="AY318" s="104"/>
      <c r="AZ318" s="106"/>
    </row>
    <row r="319" spans="1:52" ht="9" customHeight="1" outlineLevel="1" x14ac:dyDescent="0.25">
      <c r="A319" s="276"/>
      <c r="B319" s="278" t="s">
        <v>727</v>
      </c>
      <c r="C319" s="280" t="s">
        <v>497</v>
      </c>
      <c r="D319" s="134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>
        <f>IFERROR(HLOOKUP($C319,DATOS!$C$1:$FR$155,119,FALSE ), "-")</f>
        <v>0</v>
      </c>
      <c r="AG319" s="92"/>
      <c r="AH319" s="92"/>
      <c r="AI319" s="92"/>
      <c r="AJ319" s="92"/>
      <c r="AK319" s="92"/>
      <c r="AL319" s="92"/>
      <c r="AM319" s="92"/>
      <c r="AN319" s="92"/>
      <c r="AO319" s="92"/>
      <c r="AP319" s="92"/>
      <c r="AQ319" s="92"/>
      <c r="AR319" s="92"/>
      <c r="AS319" s="92">
        <f>IFERROR(HLOOKUP($C319,DATOS!$C$1:$FR$155,124,FALSE ), "-")</f>
        <v>0</v>
      </c>
      <c r="AT319" s="92"/>
      <c r="AU319" s="92"/>
      <c r="AV319" s="92"/>
      <c r="AW319" s="92"/>
      <c r="AX319" s="92"/>
      <c r="AY319" s="92"/>
      <c r="AZ319" s="92"/>
    </row>
    <row r="320" spans="1:52" ht="9" customHeight="1" outlineLevel="1" x14ac:dyDescent="0.25">
      <c r="A320" s="277"/>
      <c r="B320" s="279"/>
      <c r="C320" s="281"/>
      <c r="D320" s="93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2"/>
      <c r="R320" s="94"/>
      <c r="S320" s="92"/>
      <c r="T320" s="94"/>
      <c r="U320" s="94"/>
      <c r="V320" s="94"/>
      <c r="W320" s="113"/>
      <c r="X320" s="113"/>
      <c r="Y320" s="113"/>
      <c r="Z320" s="113"/>
      <c r="AA320" s="113"/>
      <c r="AB320" s="113"/>
      <c r="AC320" s="113"/>
      <c r="AD320" s="113"/>
      <c r="AE320" s="94"/>
      <c r="AF320" s="92" t="str">
        <f>IFERROR(HLOOKUP($C320,DATOS!$C$1:$FR$155,119,FALSE ), "-")</f>
        <v>-</v>
      </c>
      <c r="AG320" s="94"/>
      <c r="AH320" s="94"/>
      <c r="AI320" s="94"/>
      <c r="AJ320" s="94"/>
      <c r="AK320" s="94"/>
      <c r="AL320" s="94"/>
      <c r="AM320" s="94"/>
      <c r="AN320" s="94"/>
      <c r="AO320" s="94"/>
      <c r="AP320" s="94"/>
      <c r="AQ320" s="94"/>
      <c r="AR320" s="94"/>
      <c r="AS320" s="92" t="str">
        <f>IFERROR(HLOOKUP($C320,DATOS!$C$1:$FR$155,124,FALSE ), "-")</f>
        <v>-</v>
      </c>
      <c r="AT320" s="94"/>
      <c r="AU320" s="94"/>
      <c r="AV320" s="94"/>
      <c r="AW320" s="94"/>
      <c r="AX320" s="94"/>
      <c r="AY320" s="94"/>
      <c r="AZ320" s="94"/>
    </row>
    <row r="321" spans="1:52" ht="9" customHeight="1" outlineLevel="1" x14ac:dyDescent="0.25">
      <c r="A321" s="276"/>
      <c r="B321" s="278" t="s">
        <v>728</v>
      </c>
      <c r="C321" s="280" t="s">
        <v>498</v>
      </c>
      <c r="D321" s="96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2"/>
      <c r="R321" s="94"/>
      <c r="S321" s="92"/>
      <c r="T321" s="94"/>
      <c r="U321" s="94"/>
      <c r="V321" s="94"/>
      <c r="W321" s="113"/>
      <c r="X321" s="113"/>
      <c r="Y321" s="113"/>
      <c r="Z321" s="113"/>
      <c r="AA321" s="113"/>
      <c r="AB321" s="113"/>
      <c r="AC321" s="113"/>
      <c r="AD321" s="113"/>
      <c r="AE321" s="94"/>
      <c r="AF321" s="92">
        <f>IFERROR(HLOOKUP($C321,DATOS!$C$1:$FR$155,119,FALSE ), "-")</f>
        <v>0</v>
      </c>
      <c r="AG321" s="94"/>
      <c r="AH321" s="94"/>
      <c r="AI321" s="94"/>
      <c r="AJ321" s="94"/>
      <c r="AK321" s="94"/>
      <c r="AL321" s="94"/>
      <c r="AM321" s="94"/>
      <c r="AN321" s="94"/>
      <c r="AO321" s="94"/>
      <c r="AP321" s="94"/>
      <c r="AQ321" s="94"/>
      <c r="AR321" s="94"/>
      <c r="AS321" s="92">
        <f>IFERROR(HLOOKUP($C321,DATOS!$C$1:$FR$155,124,FALSE ), "-")</f>
        <v>0</v>
      </c>
      <c r="AT321" s="94"/>
      <c r="AU321" s="94"/>
      <c r="AV321" s="94"/>
      <c r="AW321" s="94"/>
      <c r="AX321" s="94"/>
      <c r="AY321" s="94"/>
      <c r="AZ321" s="94"/>
    </row>
    <row r="322" spans="1:52" ht="9" customHeight="1" outlineLevel="1" x14ac:dyDescent="0.25">
      <c r="A322" s="277"/>
      <c r="B322" s="279"/>
      <c r="C322" s="281"/>
      <c r="D322" s="96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2"/>
      <c r="R322" s="94"/>
      <c r="S322" s="92"/>
      <c r="T322" s="94"/>
      <c r="U322" s="94"/>
      <c r="V322" s="94"/>
      <c r="W322" s="113"/>
      <c r="X322" s="113"/>
      <c r="Y322" s="113"/>
      <c r="Z322" s="113"/>
      <c r="AA322" s="113"/>
      <c r="AB322" s="113"/>
      <c r="AC322" s="113"/>
      <c r="AD322" s="113"/>
      <c r="AE322" s="94"/>
      <c r="AF322" s="92" t="str">
        <f>IFERROR(HLOOKUP($C322,DATOS!$C$1:$FR$155,119,FALSE ), "-")</f>
        <v>-</v>
      </c>
      <c r="AG322" s="94"/>
      <c r="AH322" s="94"/>
      <c r="AI322" s="94"/>
      <c r="AJ322" s="94"/>
      <c r="AK322" s="94"/>
      <c r="AL322" s="94"/>
      <c r="AM322" s="94"/>
      <c r="AN322" s="94"/>
      <c r="AO322" s="94"/>
      <c r="AP322" s="94"/>
      <c r="AQ322" s="94"/>
      <c r="AR322" s="94"/>
      <c r="AS322" s="92" t="str">
        <f>IFERROR(HLOOKUP($C322,DATOS!$C$1:$FR$155,124,FALSE ), "-")</f>
        <v>-</v>
      </c>
      <c r="AT322" s="94"/>
      <c r="AU322" s="94"/>
      <c r="AV322" s="94"/>
      <c r="AW322" s="94"/>
      <c r="AX322" s="94"/>
      <c r="AY322" s="94"/>
      <c r="AZ322" s="94"/>
    </row>
    <row r="323" spans="1:52" ht="9" customHeight="1" outlineLevel="1" x14ac:dyDescent="0.25">
      <c r="A323" s="276"/>
      <c r="B323" s="278" t="s">
        <v>729</v>
      </c>
      <c r="C323" s="280" t="s">
        <v>499</v>
      </c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2"/>
      <c r="R323" s="94"/>
      <c r="S323" s="92"/>
      <c r="T323" s="94"/>
      <c r="U323" s="94"/>
      <c r="V323" s="94"/>
      <c r="W323" s="113"/>
      <c r="X323" s="113"/>
      <c r="Y323" s="113"/>
      <c r="Z323" s="113"/>
      <c r="AA323" s="113"/>
      <c r="AB323" s="113"/>
      <c r="AC323" s="113"/>
      <c r="AD323" s="113"/>
      <c r="AE323" s="94"/>
      <c r="AF323" s="92">
        <f>IFERROR(HLOOKUP($C323,DATOS!$C$1:$FR$155,119,FALSE ), "-")</f>
        <v>0</v>
      </c>
      <c r="AG323" s="94"/>
      <c r="AH323" s="94"/>
      <c r="AI323" s="94"/>
      <c r="AJ323" s="94"/>
      <c r="AK323" s="94"/>
      <c r="AL323" s="94"/>
      <c r="AM323" s="94"/>
      <c r="AN323" s="94"/>
      <c r="AO323" s="94"/>
      <c r="AP323" s="94"/>
      <c r="AQ323" s="94"/>
      <c r="AR323" s="94"/>
      <c r="AS323" s="92">
        <f>IFERROR(HLOOKUP($C323,DATOS!$C$1:$FR$155,124,FALSE ), "-")</f>
        <v>0</v>
      </c>
      <c r="AT323" s="94"/>
      <c r="AU323" s="94"/>
      <c r="AV323" s="94"/>
      <c r="AW323" s="94"/>
      <c r="AX323" s="94"/>
      <c r="AY323" s="94"/>
      <c r="AZ323" s="94"/>
    </row>
    <row r="324" spans="1:52" ht="9" customHeight="1" outlineLevel="1" x14ac:dyDescent="0.25">
      <c r="A324" s="277"/>
      <c r="B324" s="279"/>
      <c r="C324" s="281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2"/>
      <c r="R324" s="94"/>
      <c r="S324" s="92"/>
      <c r="T324" s="94"/>
      <c r="U324" s="94"/>
      <c r="V324" s="94"/>
      <c r="W324" s="113"/>
      <c r="X324" s="113"/>
      <c r="Y324" s="113"/>
      <c r="Z324" s="113"/>
      <c r="AA324" s="113"/>
      <c r="AB324" s="113"/>
      <c r="AC324" s="113"/>
      <c r="AD324" s="113"/>
      <c r="AE324" s="94"/>
      <c r="AF324" s="92" t="str">
        <f>IFERROR(HLOOKUP($C324,DATOS!$C$1:$FR$155,119,FALSE ), "-")</f>
        <v>-</v>
      </c>
      <c r="AG324" s="94"/>
      <c r="AH324" s="94"/>
      <c r="AI324" s="94"/>
      <c r="AJ324" s="94"/>
      <c r="AK324" s="94"/>
      <c r="AL324" s="94"/>
      <c r="AM324" s="94"/>
      <c r="AN324" s="94"/>
      <c r="AO324" s="94"/>
      <c r="AP324" s="94"/>
      <c r="AQ324" s="94"/>
      <c r="AR324" s="94"/>
      <c r="AS324" s="92" t="str">
        <f>IFERROR(HLOOKUP($C324,DATOS!$C$1:$FR$155,124,FALSE ), "-")</f>
        <v>-</v>
      </c>
      <c r="AT324" s="94"/>
      <c r="AU324" s="94"/>
      <c r="AV324" s="94"/>
      <c r="AW324" s="94"/>
      <c r="AX324" s="94"/>
      <c r="AY324" s="94"/>
      <c r="AZ324" s="94"/>
    </row>
    <row r="325" spans="1:52" ht="9" customHeight="1" outlineLevel="1" x14ac:dyDescent="0.25">
      <c r="A325" s="276"/>
      <c r="B325" s="278" t="s">
        <v>730</v>
      </c>
      <c r="C325" s="280" t="s">
        <v>500</v>
      </c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2"/>
      <c r="R325" s="94"/>
      <c r="S325" s="92"/>
      <c r="T325" s="94"/>
      <c r="U325" s="94"/>
      <c r="V325" s="94"/>
      <c r="W325" s="113"/>
      <c r="X325" s="113"/>
      <c r="Y325" s="113"/>
      <c r="Z325" s="113"/>
      <c r="AA325" s="113"/>
      <c r="AB325" s="113"/>
      <c r="AC325" s="113"/>
      <c r="AD325" s="113"/>
      <c r="AE325" s="94"/>
      <c r="AF325" s="92">
        <f>IFERROR(HLOOKUP($C325,DATOS!$C$1:$FR$155,119,FALSE ), "-")</f>
        <v>0</v>
      </c>
      <c r="AG325" s="94"/>
      <c r="AH325" s="94"/>
      <c r="AI325" s="94"/>
      <c r="AJ325" s="94"/>
      <c r="AK325" s="94"/>
      <c r="AL325" s="94"/>
      <c r="AM325" s="94"/>
      <c r="AN325" s="94"/>
      <c r="AO325" s="94"/>
      <c r="AP325" s="94"/>
      <c r="AQ325" s="94"/>
      <c r="AR325" s="94"/>
      <c r="AS325" s="92">
        <f>IFERROR(HLOOKUP($C325,DATOS!$C$1:$FR$155,124,FALSE ), "-")</f>
        <v>0</v>
      </c>
      <c r="AT325" s="94"/>
      <c r="AU325" s="94"/>
      <c r="AV325" s="94"/>
      <c r="AW325" s="94"/>
      <c r="AX325" s="94"/>
      <c r="AY325" s="94"/>
      <c r="AZ325" s="94"/>
    </row>
    <row r="326" spans="1:52" ht="9" customHeight="1" outlineLevel="1" x14ac:dyDescent="0.25">
      <c r="A326" s="277"/>
      <c r="B326" s="279"/>
      <c r="C326" s="281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2"/>
      <c r="R326" s="94"/>
      <c r="S326" s="92"/>
      <c r="T326" s="94"/>
      <c r="U326" s="94"/>
      <c r="V326" s="94"/>
      <c r="W326" s="113"/>
      <c r="X326" s="113"/>
      <c r="Y326" s="113"/>
      <c r="Z326" s="113"/>
      <c r="AA326" s="113"/>
      <c r="AB326" s="113"/>
      <c r="AC326" s="113"/>
      <c r="AD326" s="113"/>
      <c r="AE326" s="94"/>
      <c r="AF326" s="92" t="str">
        <f>IFERROR(HLOOKUP($C326,DATOS!$C$1:$FR$155,119,FALSE ), "-")</f>
        <v>-</v>
      </c>
      <c r="AG326" s="94"/>
      <c r="AH326" s="94"/>
      <c r="AI326" s="94"/>
      <c r="AJ326" s="94"/>
      <c r="AK326" s="94"/>
      <c r="AL326" s="94"/>
      <c r="AM326" s="94"/>
      <c r="AN326" s="94"/>
      <c r="AO326" s="94"/>
      <c r="AP326" s="94"/>
      <c r="AQ326" s="94"/>
      <c r="AR326" s="94"/>
      <c r="AS326" s="92" t="str">
        <f>IFERROR(HLOOKUP($C326,DATOS!$C$1:$FR$155,124,FALSE ), "-")</f>
        <v>-</v>
      </c>
      <c r="AT326" s="94"/>
      <c r="AU326" s="94"/>
      <c r="AV326" s="94"/>
      <c r="AW326" s="94"/>
      <c r="AX326" s="94"/>
      <c r="AY326" s="94"/>
      <c r="AZ326" s="94"/>
    </row>
    <row r="327" spans="1:52" ht="9" customHeight="1" outlineLevel="1" x14ac:dyDescent="0.25">
      <c r="A327" s="276"/>
      <c r="B327" s="278" t="s">
        <v>731</v>
      </c>
      <c r="C327" s="280" t="s">
        <v>501</v>
      </c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2"/>
      <c r="R327" s="94"/>
      <c r="S327" s="92"/>
      <c r="T327" s="94"/>
      <c r="U327" s="94"/>
      <c r="V327" s="94"/>
      <c r="W327" s="113"/>
      <c r="X327" s="113"/>
      <c r="Y327" s="113"/>
      <c r="Z327" s="113"/>
      <c r="AA327" s="113"/>
      <c r="AB327" s="113"/>
      <c r="AC327" s="113"/>
      <c r="AD327" s="113"/>
      <c r="AE327" s="94"/>
      <c r="AF327" s="92">
        <f>IFERROR(HLOOKUP($C327,DATOS!$C$1:$FR$155,119,FALSE ), "-")</f>
        <v>0</v>
      </c>
      <c r="AG327" s="94"/>
      <c r="AH327" s="94"/>
      <c r="AI327" s="94"/>
      <c r="AJ327" s="94"/>
      <c r="AK327" s="94"/>
      <c r="AL327" s="94"/>
      <c r="AM327" s="94"/>
      <c r="AN327" s="94"/>
      <c r="AO327" s="94"/>
      <c r="AP327" s="94"/>
      <c r="AQ327" s="94"/>
      <c r="AR327" s="94"/>
      <c r="AS327" s="92">
        <f>IFERROR(HLOOKUP($C327,DATOS!$C$1:$FR$155,124,FALSE ), "-")</f>
        <v>0</v>
      </c>
      <c r="AT327" s="94"/>
      <c r="AU327" s="94"/>
      <c r="AV327" s="94"/>
      <c r="AW327" s="94"/>
      <c r="AX327" s="94"/>
      <c r="AY327" s="94"/>
      <c r="AZ327" s="94"/>
    </row>
    <row r="328" spans="1:52" ht="9" customHeight="1" outlineLevel="1" x14ac:dyDescent="0.25">
      <c r="A328" s="277"/>
      <c r="B328" s="279"/>
      <c r="C328" s="281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2"/>
      <c r="R328" s="94"/>
      <c r="S328" s="92"/>
      <c r="T328" s="94"/>
      <c r="U328" s="94"/>
      <c r="V328" s="94"/>
      <c r="W328" s="113"/>
      <c r="X328" s="113"/>
      <c r="Y328" s="113"/>
      <c r="Z328" s="113"/>
      <c r="AA328" s="113"/>
      <c r="AB328" s="113"/>
      <c r="AC328" s="113"/>
      <c r="AD328" s="113"/>
      <c r="AE328" s="94"/>
      <c r="AF328" s="92" t="str">
        <f>IFERROR(HLOOKUP($C328,DATOS!$C$1:$FR$155,119,FALSE ), "-")</f>
        <v>-</v>
      </c>
      <c r="AG328" s="94"/>
      <c r="AH328" s="94"/>
      <c r="AI328" s="94"/>
      <c r="AJ328" s="94"/>
      <c r="AK328" s="94"/>
      <c r="AL328" s="94"/>
      <c r="AM328" s="94"/>
      <c r="AN328" s="94"/>
      <c r="AO328" s="94"/>
      <c r="AP328" s="94"/>
      <c r="AQ328" s="94"/>
      <c r="AR328" s="94"/>
      <c r="AS328" s="92" t="str">
        <f>IFERROR(HLOOKUP($C328,DATOS!$C$1:$FR$155,124,FALSE ), "-")</f>
        <v>-</v>
      </c>
      <c r="AT328" s="94"/>
      <c r="AU328" s="94"/>
      <c r="AV328" s="94"/>
      <c r="AW328" s="94"/>
      <c r="AX328" s="94"/>
      <c r="AY328" s="94"/>
      <c r="AZ328" s="94"/>
    </row>
    <row r="329" spans="1:52" ht="9" customHeight="1" outlineLevel="1" x14ac:dyDescent="0.25">
      <c r="A329" s="276"/>
      <c r="B329" s="278" t="s">
        <v>732</v>
      </c>
      <c r="C329" s="280" t="s">
        <v>502</v>
      </c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2"/>
      <c r="R329" s="94"/>
      <c r="S329" s="92"/>
      <c r="T329" s="94"/>
      <c r="U329" s="94"/>
      <c r="V329" s="94"/>
      <c r="W329" s="113"/>
      <c r="X329" s="113"/>
      <c r="Y329" s="113"/>
      <c r="Z329" s="113"/>
      <c r="AA329" s="113"/>
      <c r="AB329" s="113"/>
      <c r="AC329" s="113"/>
      <c r="AD329" s="113"/>
      <c r="AE329" s="94"/>
      <c r="AF329" s="92">
        <f>IFERROR(HLOOKUP($C329,DATOS!$C$1:$FR$155,119,FALSE ), "-")</f>
        <v>0</v>
      </c>
      <c r="AG329" s="94"/>
      <c r="AH329" s="94"/>
      <c r="AI329" s="94"/>
      <c r="AJ329" s="94"/>
      <c r="AK329" s="94"/>
      <c r="AL329" s="94"/>
      <c r="AM329" s="94"/>
      <c r="AN329" s="94"/>
      <c r="AO329" s="94"/>
      <c r="AP329" s="94"/>
      <c r="AQ329" s="94"/>
      <c r="AR329" s="94"/>
      <c r="AS329" s="92">
        <f>IFERROR(HLOOKUP($C329,DATOS!$C$1:$FR$155,124,FALSE ), "-")</f>
        <v>0</v>
      </c>
      <c r="AT329" s="94"/>
      <c r="AU329" s="94"/>
      <c r="AV329" s="94"/>
      <c r="AW329" s="94"/>
      <c r="AX329" s="94"/>
      <c r="AY329" s="94"/>
      <c r="AZ329" s="94"/>
    </row>
    <row r="330" spans="1:52" ht="9" customHeight="1" outlineLevel="1" x14ac:dyDescent="0.25">
      <c r="A330" s="277"/>
      <c r="B330" s="279"/>
      <c r="C330" s="281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2"/>
      <c r="R330" s="94"/>
      <c r="S330" s="92"/>
      <c r="T330" s="94"/>
      <c r="U330" s="94"/>
      <c r="V330" s="94"/>
      <c r="W330" s="113"/>
      <c r="X330" s="113"/>
      <c r="Y330" s="113"/>
      <c r="Z330" s="113"/>
      <c r="AA330" s="113"/>
      <c r="AB330" s="113"/>
      <c r="AC330" s="113"/>
      <c r="AD330" s="113"/>
      <c r="AE330" s="94"/>
      <c r="AF330" s="92" t="str">
        <f>IFERROR(HLOOKUP($C330,DATOS!$C$1:$FR$155,119,FALSE ), "-")</f>
        <v>-</v>
      </c>
      <c r="AG330" s="94"/>
      <c r="AH330" s="94"/>
      <c r="AI330" s="94"/>
      <c r="AJ330" s="94"/>
      <c r="AK330" s="94"/>
      <c r="AL330" s="94"/>
      <c r="AM330" s="94"/>
      <c r="AN330" s="94"/>
      <c r="AO330" s="94"/>
      <c r="AP330" s="94"/>
      <c r="AQ330" s="94"/>
      <c r="AR330" s="94"/>
      <c r="AS330" s="92" t="str">
        <f>IFERROR(HLOOKUP($C330,DATOS!$C$1:$FR$155,124,FALSE ), "-")</f>
        <v>-</v>
      </c>
      <c r="AT330" s="94"/>
      <c r="AU330" s="94"/>
      <c r="AV330" s="94"/>
      <c r="AW330" s="94"/>
      <c r="AX330" s="94"/>
      <c r="AY330" s="94"/>
      <c r="AZ330" s="94"/>
    </row>
    <row r="331" spans="1:52" ht="9" customHeight="1" outlineLevel="1" x14ac:dyDescent="0.25">
      <c r="A331" s="276"/>
      <c r="B331" s="278" t="s">
        <v>733</v>
      </c>
      <c r="C331" s="280" t="s">
        <v>503</v>
      </c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2"/>
      <c r="R331" s="94"/>
      <c r="S331" s="92"/>
      <c r="T331" s="94"/>
      <c r="U331" s="94"/>
      <c r="V331" s="94"/>
      <c r="W331" s="113"/>
      <c r="X331" s="113"/>
      <c r="Y331" s="113"/>
      <c r="Z331" s="113"/>
      <c r="AA331" s="113"/>
      <c r="AB331" s="113"/>
      <c r="AC331" s="113"/>
      <c r="AD331" s="113"/>
      <c r="AE331" s="94"/>
      <c r="AF331" s="92">
        <f>IFERROR(HLOOKUP($C331,DATOS!$C$1:$FR$155,119,FALSE ), "-")</f>
        <v>0</v>
      </c>
      <c r="AG331" s="94"/>
      <c r="AH331" s="94"/>
      <c r="AI331" s="94"/>
      <c r="AJ331" s="94"/>
      <c r="AK331" s="94"/>
      <c r="AL331" s="94"/>
      <c r="AM331" s="94"/>
      <c r="AN331" s="94"/>
      <c r="AO331" s="94"/>
      <c r="AP331" s="94"/>
      <c r="AQ331" s="94"/>
      <c r="AR331" s="94"/>
      <c r="AS331" s="92">
        <f>IFERROR(HLOOKUP($C331,DATOS!$C$1:$FR$155,124,FALSE ), "-")</f>
        <v>0</v>
      </c>
      <c r="AT331" s="94"/>
      <c r="AU331" s="94"/>
      <c r="AV331" s="94"/>
      <c r="AW331" s="94"/>
      <c r="AX331" s="94"/>
      <c r="AY331" s="94"/>
      <c r="AZ331" s="94"/>
    </row>
    <row r="332" spans="1:52" ht="9" customHeight="1" outlineLevel="1" x14ac:dyDescent="0.25">
      <c r="A332" s="277"/>
      <c r="B332" s="279"/>
      <c r="C332" s="281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2"/>
      <c r="R332" s="94"/>
      <c r="S332" s="92"/>
      <c r="T332" s="94"/>
      <c r="U332" s="94"/>
      <c r="V332" s="94"/>
      <c r="W332" s="113"/>
      <c r="X332" s="113"/>
      <c r="Y332" s="113"/>
      <c r="Z332" s="113"/>
      <c r="AA332" s="113"/>
      <c r="AB332" s="113"/>
      <c r="AC332" s="113"/>
      <c r="AD332" s="113"/>
      <c r="AE332" s="94"/>
      <c r="AF332" s="92" t="str">
        <f>IFERROR(HLOOKUP($C332,DATOS!$C$1:$FR$155,119,FALSE ), "-")</f>
        <v>-</v>
      </c>
      <c r="AG332" s="94"/>
      <c r="AH332" s="94"/>
      <c r="AI332" s="94"/>
      <c r="AJ332" s="94"/>
      <c r="AK332" s="94"/>
      <c r="AL332" s="94"/>
      <c r="AM332" s="94"/>
      <c r="AN332" s="94"/>
      <c r="AO332" s="94"/>
      <c r="AP332" s="94"/>
      <c r="AQ332" s="94"/>
      <c r="AR332" s="94"/>
      <c r="AS332" s="92" t="str">
        <f>IFERROR(HLOOKUP($C332,DATOS!$C$1:$FR$155,124,FALSE ), "-")</f>
        <v>-</v>
      </c>
      <c r="AT332" s="94"/>
      <c r="AU332" s="94"/>
      <c r="AV332" s="94"/>
      <c r="AW332" s="94"/>
      <c r="AX332" s="94"/>
      <c r="AY332" s="94"/>
      <c r="AZ332" s="94"/>
    </row>
    <row r="333" spans="1:52" ht="9" customHeight="1" outlineLevel="1" x14ac:dyDescent="0.25">
      <c r="A333" s="276"/>
      <c r="B333" s="278" t="s">
        <v>734</v>
      </c>
      <c r="C333" s="280" t="s">
        <v>504</v>
      </c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2"/>
      <c r="R333" s="94"/>
      <c r="S333" s="92"/>
      <c r="T333" s="94"/>
      <c r="U333" s="94"/>
      <c r="V333" s="94"/>
      <c r="W333" s="113"/>
      <c r="X333" s="113"/>
      <c r="Y333" s="113"/>
      <c r="Z333" s="113"/>
      <c r="AA333" s="113"/>
      <c r="AB333" s="113"/>
      <c r="AC333" s="113"/>
      <c r="AD333" s="113"/>
      <c r="AE333" s="94"/>
      <c r="AF333" s="92">
        <f>IFERROR(HLOOKUP($C333,DATOS!$C$1:$FR$155,119,FALSE ), "-")</f>
        <v>0</v>
      </c>
      <c r="AG333" s="94"/>
      <c r="AH333" s="94"/>
      <c r="AI333" s="94"/>
      <c r="AJ333" s="94"/>
      <c r="AK333" s="94"/>
      <c r="AL333" s="94"/>
      <c r="AM333" s="94"/>
      <c r="AN333" s="94"/>
      <c r="AO333" s="94"/>
      <c r="AP333" s="94"/>
      <c r="AQ333" s="94"/>
      <c r="AR333" s="94"/>
      <c r="AS333" s="92">
        <f>IFERROR(HLOOKUP($C333,DATOS!$C$1:$FR$155,124,FALSE ), "-")</f>
        <v>0</v>
      </c>
      <c r="AT333" s="94"/>
      <c r="AU333" s="94"/>
      <c r="AV333" s="94"/>
      <c r="AW333" s="94"/>
      <c r="AX333" s="94"/>
      <c r="AY333" s="94"/>
      <c r="AZ333" s="94"/>
    </row>
    <row r="334" spans="1:52" ht="9" customHeight="1" outlineLevel="1" x14ac:dyDescent="0.25">
      <c r="A334" s="277"/>
      <c r="B334" s="279"/>
      <c r="C334" s="281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2"/>
      <c r="R334" s="94"/>
      <c r="S334" s="92"/>
      <c r="T334" s="94"/>
      <c r="U334" s="94"/>
      <c r="V334" s="94"/>
      <c r="W334" s="113"/>
      <c r="X334" s="113"/>
      <c r="Y334" s="113"/>
      <c r="Z334" s="113"/>
      <c r="AA334" s="113"/>
      <c r="AB334" s="113"/>
      <c r="AC334" s="113"/>
      <c r="AD334" s="113"/>
      <c r="AE334" s="94"/>
      <c r="AF334" s="92" t="str">
        <f>IFERROR(HLOOKUP($C334,DATOS!$C$1:$FR$155,119,FALSE ), "-")</f>
        <v>-</v>
      </c>
      <c r="AG334" s="94"/>
      <c r="AH334" s="94"/>
      <c r="AI334" s="94"/>
      <c r="AJ334" s="94"/>
      <c r="AK334" s="94"/>
      <c r="AL334" s="94"/>
      <c r="AM334" s="94"/>
      <c r="AN334" s="94"/>
      <c r="AO334" s="94"/>
      <c r="AP334" s="94"/>
      <c r="AQ334" s="94"/>
      <c r="AR334" s="94"/>
      <c r="AS334" s="92" t="str">
        <f>IFERROR(HLOOKUP($C334,DATOS!$C$1:$FR$155,124,FALSE ), "-")</f>
        <v>-</v>
      </c>
      <c r="AT334" s="94"/>
      <c r="AU334" s="94"/>
      <c r="AV334" s="94"/>
      <c r="AW334" s="94"/>
      <c r="AX334" s="94"/>
      <c r="AY334" s="94"/>
      <c r="AZ334" s="94"/>
    </row>
    <row r="335" spans="1:52" ht="9" customHeight="1" outlineLevel="1" x14ac:dyDescent="0.25">
      <c r="A335" s="276"/>
      <c r="B335" s="278" t="s">
        <v>735</v>
      </c>
      <c r="C335" s="280" t="s">
        <v>505</v>
      </c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2"/>
      <c r="R335" s="94"/>
      <c r="S335" s="92"/>
      <c r="T335" s="94"/>
      <c r="U335" s="94"/>
      <c r="V335" s="94"/>
      <c r="W335" s="113"/>
      <c r="X335" s="113"/>
      <c r="Y335" s="113"/>
      <c r="Z335" s="113"/>
      <c r="AA335" s="113"/>
      <c r="AB335" s="113"/>
      <c r="AC335" s="113"/>
      <c r="AD335" s="113"/>
      <c r="AE335" s="94"/>
      <c r="AF335" s="92">
        <f>IFERROR(HLOOKUP($C335,DATOS!$C$1:$FR$155,119,FALSE ), "-")</f>
        <v>0</v>
      </c>
      <c r="AG335" s="94"/>
      <c r="AH335" s="94"/>
      <c r="AI335" s="94"/>
      <c r="AJ335" s="94"/>
      <c r="AK335" s="94"/>
      <c r="AL335" s="94"/>
      <c r="AM335" s="94"/>
      <c r="AN335" s="94"/>
      <c r="AO335" s="94"/>
      <c r="AP335" s="94"/>
      <c r="AQ335" s="94"/>
      <c r="AR335" s="94"/>
      <c r="AS335" s="92">
        <f>IFERROR(HLOOKUP($C335,DATOS!$C$1:$FR$155,124,FALSE ), "-")</f>
        <v>0</v>
      </c>
      <c r="AT335" s="94"/>
      <c r="AU335" s="94"/>
      <c r="AV335" s="94"/>
      <c r="AW335" s="94"/>
      <c r="AX335" s="94"/>
      <c r="AY335" s="94"/>
      <c r="AZ335" s="94"/>
    </row>
    <row r="336" spans="1:52" ht="9" customHeight="1" outlineLevel="1" x14ac:dyDescent="0.25">
      <c r="A336" s="277"/>
      <c r="B336" s="279"/>
      <c r="C336" s="281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2"/>
      <c r="R336" s="94"/>
      <c r="S336" s="92"/>
      <c r="T336" s="94"/>
      <c r="U336" s="94"/>
      <c r="V336" s="94"/>
      <c r="W336" s="113"/>
      <c r="X336" s="113"/>
      <c r="Y336" s="113"/>
      <c r="Z336" s="113"/>
      <c r="AA336" s="113"/>
      <c r="AB336" s="113"/>
      <c r="AC336" s="113"/>
      <c r="AD336" s="113"/>
      <c r="AE336" s="94"/>
      <c r="AF336" s="92" t="str">
        <f>IFERROR(HLOOKUP($C336,DATOS!$C$1:$FR$155,119,FALSE ), "-")</f>
        <v>-</v>
      </c>
      <c r="AG336" s="94"/>
      <c r="AH336" s="94"/>
      <c r="AI336" s="94"/>
      <c r="AJ336" s="94"/>
      <c r="AK336" s="94"/>
      <c r="AL336" s="94"/>
      <c r="AM336" s="94"/>
      <c r="AN336" s="94"/>
      <c r="AO336" s="94"/>
      <c r="AP336" s="94"/>
      <c r="AQ336" s="94"/>
      <c r="AR336" s="94"/>
      <c r="AS336" s="92" t="str">
        <f>IFERROR(HLOOKUP($C336,DATOS!$C$1:$FR$155,124,FALSE ), "-")</f>
        <v>-</v>
      </c>
      <c r="AT336" s="94"/>
      <c r="AU336" s="94"/>
      <c r="AV336" s="94"/>
      <c r="AW336" s="94"/>
      <c r="AX336" s="94"/>
      <c r="AY336" s="94"/>
      <c r="AZ336" s="94"/>
    </row>
    <row r="337" spans="1:52" ht="9" customHeight="1" x14ac:dyDescent="0.25">
      <c r="A337" s="291">
        <v>10</v>
      </c>
      <c r="B337" s="292" t="s">
        <v>1418</v>
      </c>
      <c r="C337" s="293"/>
      <c r="D337" s="99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14"/>
      <c r="Y337" s="114"/>
      <c r="Z337" s="114"/>
      <c r="AA337" s="114"/>
      <c r="AB337" s="114"/>
      <c r="AC337" s="100"/>
      <c r="AD337" s="100"/>
      <c r="AE337" s="100"/>
      <c r="AF337" s="101"/>
      <c r="AG337" s="100"/>
      <c r="AH337" s="100"/>
      <c r="AI337" s="100"/>
      <c r="AJ337" s="100"/>
      <c r="AK337" s="100"/>
      <c r="AL337" s="100"/>
      <c r="AM337" s="100"/>
      <c r="AN337" s="100"/>
      <c r="AO337" s="100"/>
      <c r="AP337" s="100"/>
      <c r="AQ337" s="100"/>
      <c r="AR337" s="100"/>
      <c r="AS337" s="101"/>
      <c r="AT337" s="100"/>
      <c r="AU337" s="100"/>
      <c r="AV337" s="100"/>
      <c r="AW337" s="100"/>
      <c r="AX337" s="100"/>
      <c r="AY337" s="100"/>
      <c r="AZ337" s="102"/>
    </row>
    <row r="338" spans="1:52" ht="9" customHeight="1" x14ac:dyDescent="0.25">
      <c r="A338" s="277"/>
      <c r="B338" s="294"/>
      <c r="C338" s="295"/>
      <c r="D338" s="103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  <c r="AB338" s="104"/>
      <c r="AC338" s="104"/>
      <c r="AD338" s="104"/>
      <c r="AE338" s="104"/>
      <c r="AF338" s="105"/>
      <c r="AG338" s="104"/>
      <c r="AH338" s="104"/>
      <c r="AI338" s="104"/>
      <c r="AJ338" s="104"/>
      <c r="AK338" s="104"/>
      <c r="AL338" s="104"/>
      <c r="AM338" s="104"/>
      <c r="AN338" s="104"/>
      <c r="AO338" s="104"/>
      <c r="AP338" s="104"/>
      <c r="AQ338" s="104"/>
      <c r="AR338" s="104"/>
      <c r="AS338" s="105"/>
      <c r="AT338" s="104"/>
      <c r="AU338" s="104"/>
      <c r="AV338" s="104"/>
      <c r="AW338" s="104"/>
      <c r="AX338" s="104"/>
      <c r="AY338" s="104"/>
      <c r="AZ338" s="106"/>
    </row>
    <row r="339" spans="1:52" ht="9" customHeight="1" outlineLevel="1" x14ac:dyDescent="0.25">
      <c r="A339" s="276"/>
      <c r="B339" s="278">
        <v>12.1</v>
      </c>
      <c r="C339" s="280" t="s">
        <v>1407</v>
      </c>
      <c r="D339" s="134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 t="str">
        <f>IFERROR(HLOOKUP($C339,DATOS!$C$1:$FR$155,119,FALSE ), "-")</f>
        <v>24/07/2016</v>
      </c>
      <c r="AG339" s="92"/>
      <c r="AH339" s="92"/>
      <c r="AI339" s="92"/>
      <c r="AJ339" s="92"/>
      <c r="AK339" s="92"/>
      <c r="AL339" s="92"/>
      <c r="AM339" s="92"/>
      <c r="AN339" s="92"/>
      <c r="AO339" s="92"/>
      <c r="AP339" s="92"/>
      <c r="AQ339" s="92"/>
      <c r="AR339" s="92"/>
      <c r="AS339" s="92">
        <f>IFERROR(HLOOKUP($C339,DATOS!$C$1:$FR$155,124,FALSE ), "-")</f>
        <v>0</v>
      </c>
      <c r="AT339" s="92"/>
      <c r="AU339" s="92"/>
      <c r="AV339" s="92"/>
      <c r="AW339" s="92"/>
      <c r="AX339" s="92"/>
      <c r="AY339" s="92"/>
      <c r="AZ339" s="92"/>
    </row>
    <row r="340" spans="1:52" ht="9" customHeight="1" outlineLevel="1" x14ac:dyDescent="0.25">
      <c r="A340" s="277"/>
      <c r="B340" s="279"/>
      <c r="C340" s="281"/>
      <c r="D340" s="93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2"/>
      <c r="R340" s="94"/>
      <c r="S340" s="92"/>
      <c r="T340" s="94"/>
      <c r="U340" s="94"/>
      <c r="V340" s="94"/>
      <c r="W340" s="113"/>
      <c r="X340" s="113"/>
      <c r="Y340" s="113"/>
      <c r="Z340" s="113"/>
      <c r="AA340" s="113"/>
      <c r="AB340" s="113"/>
      <c r="AC340" s="113"/>
      <c r="AD340" s="113"/>
      <c r="AE340" s="94"/>
      <c r="AF340" s="92" t="str">
        <f>IFERROR(HLOOKUP($C340,DATOS!$C$1:$FR$155,119,FALSE ), "-")</f>
        <v>-</v>
      </c>
      <c r="AG340" s="94"/>
      <c r="AH340" s="94"/>
      <c r="AI340" s="94"/>
      <c r="AJ340" s="94"/>
      <c r="AK340" s="94"/>
      <c r="AL340" s="94"/>
      <c r="AM340" s="94"/>
      <c r="AN340" s="94"/>
      <c r="AO340" s="94"/>
      <c r="AP340" s="94"/>
      <c r="AQ340" s="94"/>
      <c r="AR340" s="94"/>
      <c r="AS340" s="92" t="str">
        <f>IFERROR(HLOOKUP($C340,DATOS!$C$1:$FR$155,124,FALSE ), "-")</f>
        <v>-</v>
      </c>
      <c r="AT340" s="94"/>
      <c r="AU340" s="94"/>
      <c r="AV340" s="94"/>
      <c r="AW340" s="94"/>
      <c r="AX340" s="94"/>
      <c r="AY340" s="94"/>
      <c r="AZ340" s="94"/>
    </row>
    <row r="341" spans="1:52" ht="9" customHeight="1" outlineLevel="1" x14ac:dyDescent="0.25">
      <c r="A341" s="276"/>
      <c r="B341" s="278">
        <v>12.2</v>
      </c>
      <c r="C341" s="280" t="s">
        <v>1408</v>
      </c>
      <c r="D341" s="96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2"/>
      <c r="R341" s="94"/>
      <c r="S341" s="92"/>
      <c r="T341" s="94"/>
      <c r="U341" s="94"/>
      <c r="V341" s="94"/>
      <c r="W341" s="113"/>
      <c r="X341" s="113"/>
      <c r="Y341" s="113"/>
      <c r="Z341" s="113"/>
      <c r="AA341" s="113"/>
      <c r="AB341" s="113"/>
      <c r="AC341" s="113"/>
      <c r="AD341" s="113"/>
      <c r="AE341" s="94"/>
      <c r="AF341" s="92" t="str">
        <f>IFERROR(HLOOKUP($C341,DATOS!$C$1:$FR$155,119,FALSE ), "-")</f>
        <v>24/07/2016</v>
      </c>
      <c r="AG341" s="94"/>
      <c r="AH341" s="94"/>
      <c r="AI341" s="94"/>
      <c r="AJ341" s="94"/>
      <c r="AK341" s="94"/>
      <c r="AL341" s="94"/>
      <c r="AM341" s="94"/>
      <c r="AN341" s="94"/>
      <c r="AO341" s="94"/>
      <c r="AP341" s="94"/>
      <c r="AQ341" s="94"/>
      <c r="AR341" s="94"/>
      <c r="AS341" s="92">
        <f>IFERROR(HLOOKUP($C341,DATOS!$C$1:$FR$155,124,FALSE ), "-")</f>
        <v>0</v>
      </c>
      <c r="AT341" s="94"/>
      <c r="AU341" s="94"/>
      <c r="AV341" s="94"/>
      <c r="AW341" s="94"/>
      <c r="AX341" s="94"/>
      <c r="AY341" s="94"/>
      <c r="AZ341" s="94"/>
    </row>
    <row r="342" spans="1:52" ht="9" customHeight="1" outlineLevel="1" x14ac:dyDescent="0.25">
      <c r="A342" s="277"/>
      <c r="B342" s="279"/>
      <c r="C342" s="281"/>
      <c r="D342" s="96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2"/>
      <c r="R342" s="94"/>
      <c r="S342" s="92"/>
      <c r="T342" s="94"/>
      <c r="U342" s="94"/>
      <c r="V342" s="94"/>
      <c r="W342" s="113"/>
      <c r="X342" s="113"/>
      <c r="Y342" s="113"/>
      <c r="Z342" s="113"/>
      <c r="AA342" s="113"/>
      <c r="AB342" s="113"/>
      <c r="AC342" s="113"/>
      <c r="AD342" s="113"/>
      <c r="AE342" s="94"/>
      <c r="AF342" s="92" t="str">
        <f>IFERROR(HLOOKUP($C342,DATOS!$C$1:$FR$155,119,FALSE ), "-")</f>
        <v>-</v>
      </c>
      <c r="AG342" s="94"/>
      <c r="AH342" s="94"/>
      <c r="AI342" s="94"/>
      <c r="AJ342" s="94"/>
      <c r="AK342" s="94"/>
      <c r="AL342" s="94"/>
      <c r="AM342" s="94"/>
      <c r="AN342" s="94"/>
      <c r="AO342" s="94"/>
      <c r="AP342" s="94"/>
      <c r="AQ342" s="94"/>
      <c r="AR342" s="94"/>
      <c r="AS342" s="92" t="str">
        <f>IFERROR(HLOOKUP($C342,DATOS!$C$1:$FR$155,124,FALSE ), "-")</f>
        <v>-</v>
      </c>
      <c r="AT342" s="94"/>
      <c r="AU342" s="94"/>
      <c r="AV342" s="94"/>
      <c r="AW342" s="94"/>
      <c r="AX342" s="94"/>
      <c r="AY342" s="94"/>
      <c r="AZ342" s="94"/>
    </row>
    <row r="343" spans="1:52" ht="9" customHeight="1" outlineLevel="1" x14ac:dyDescent="0.25">
      <c r="A343" s="276"/>
      <c r="B343" s="278">
        <v>12.3</v>
      </c>
      <c r="C343" s="280" t="s">
        <v>1409</v>
      </c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2"/>
      <c r="R343" s="94"/>
      <c r="S343" s="92"/>
      <c r="T343" s="94"/>
      <c r="U343" s="94"/>
      <c r="V343" s="94"/>
      <c r="W343" s="113"/>
      <c r="X343" s="113"/>
      <c r="Y343" s="113"/>
      <c r="Z343" s="113"/>
      <c r="AA343" s="113"/>
      <c r="AB343" s="113"/>
      <c r="AC343" s="113"/>
      <c r="AD343" s="113"/>
      <c r="AE343" s="94"/>
      <c r="AF343" s="92" t="str">
        <f>IFERROR(HLOOKUP($C343,DATOS!$C$1:$FR$155,119,FALSE ), "-")</f>
        <v>24/07/2016</v>
      </c>
      <c r="AG343" s="94"/>
      <c r="AH343" s="94"/>
      <c r="AI343" s="94"/>
      <c r="AJ343" s="94"/>
      <c r="AK343" s="94"/>
      <c r="AL343" s="94"/>
      <c r="AM343" s="94"/>
      <c r="AN343" s="94"/>
      <c r="AO343" s="94"/>
      <c r="AP343" s="94"/>
      <c r="AQ343" s="94"/>
      <c r="AR343" s="94"/>
      <c r="AS343" s="92">
        <f>IFERROR(HLOOKUP($C343,DATOS!$C$1:$FR$155,124,FALSE ), "-")</f>
        <v>0</v>
      </c>
      <c r="AT343" s="94"/>
      <c r="AU343" s="94"/>
      <c r="AV343" s="94"/>
      <c r="AW343" s="94"/>
      <c r="AX343" s="94"/>
      <c r="AY343" s="94"/>
      <c r="AZ343" s="94"/>
    </row>
    <row r="344" spans="1:52" ht="9" customHeight="1" outlineLevel="1" x14ac:dyDescent="0.25">
      <c r="A344" s="277"/>
      <c r="B344" s="279"/>
      <c r="C344" s="281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2"/>
      <c r="R344" s="94"/>
      <c r="S344" s="92"/>
      <c r="T344" s="94"/>
      <c r="U344" s="94"/>
      <c r="V344" s="94"/>
      <c r="W344" s="113"/>
      <c r="X344" s="113"/>
      <c r="Y344" s="113"/>
      <c r="Z344" s="113"/>
      <c r="AA344" s="113"/>
      <c r="AB344" s="113"/>
      <c r="AC344" s="113"/>
      <c r="AD344" s="113"/>
      <c r="AE344" s="94"/>
      <c r="AF344" s="92" t="str">
        <f>IFERROR(HLOOKUP($C344,DATOS!$C$1:$FR$155,119,FALSE ), "-")</f>
        <v>-</v>
      </c>
      <c r="AG344" s="94"/>
      <c r="AH344" s="94"/>
      <c r="AI344" s="94"/>
      <c r="AJ344" s="94"/>
      <c r="AK344" s="94"/>
      <c r="AL344" s="94"/>
      <c r="AM344" s="94"/>
      <c r="AN344" s="94"/>
      <c r="AO344" s="94"/>
      <c r="AP344" s="94"/>
      <c r="AQ344" s="94"/>
      <c r="AR344" s="94"/>
      <c r="AS344" s="92" t="str">
        <f>IFERROR(HLOOKUP($C344,DATOS!$C$1:$FR$155,124,FALSE ), "-")</f>
        <v>-</v>
      </c>
      <c r="AT344" s="94"/>
      <c r="AU344" s="94"/>
      <c r="AV344" s="94"/>
      <c r="AW344" s="94"/>
      <c r="AX344" s="94"/>
      <c r="AY344" s="94"/>
      <c r="AZ344" s="94"/>
    </row>
    <row r="345" spans="1:52" ht="9" customHeight="1" outlineLevel="1" x14ac:dyDescent="0.25">
      <c r="A345" s="276"/>
      <c r="B345" s="278">
        <v>12.4</v>
      </c>
      <c r="C345" s="280" t="s">
        <v>1410</v>
      </c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2"/>
      <c r="R345" s="94"/>
      <c r="S345" s="92"/>
      <c r="T345" s="94"/>
      <c r="U345" s="94"/>
      <c r="V345" s="94"/>
      <c r="W345" s="113"/>
      <c r="X345" s="113"/>
      <c r="Y345" s="113"/>
      <c r="Z345" s="113"/>
      <c r="AA345" s="113"/>
      <c r="AB345" s="113"/>
      <c r="AC345" s="113"/>
      <c r="AD345" s="113"/>
      <c r="AE345" s="94"/>
      <c r="AF345" s="92" t="str">
        <f>IFERROR(HLOOKUP($C345,DATOS!$C$1:$FR$155,119,FALSE ), "-")</f>
        <v>24/07/2016</v>
      </c>
      <c r="AG345" s="94"/>
      <c r="AH345" s="94"/>
      <c r="AI345" s="94"/>
      <c r="AJ345" s="94"/>
      <c r="AK345" s="94"/>
      <c r="AL345" s="94"/>
      <c r="AM345" s="94"/>
      <c r="AN345" s="94"/>
      <c r="AO345" s="94"/>
      <c r="AP345" s="94"/>
      <c r="AQ345" s="94"/>
      <c r="AR345" s="94"/>
      <c r="AS345" s="92">
        <f>IFERROR(HLOOKUP($C345,DATOS!$C$1:$FR$155,124,FALSE ), "-")</f>
        <v>0</v>
      </c>
      <c r="AT345" s="94"/>
      <c r="AU345" s="94"/>
      <c r="AV345" s="94"/>
      <c r="AW345" s="94"/>
      <c r="AX345" s="94"/>
      <c r="AY345" s="94"/>
      <c r="AZ345" s="94"/>
    </row>
    <row r="346" spans="1:52" ht="9" customHeight="1" outlineLevel="1" x14ac:dyDescent="0.25">
      <c r="A346" s="277"/>
      <c r="B346" s="279"/>
      <c r="C346" s="281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2"/>
      <c r="R346" s="94"/>
      <c r="S346" s="92"/>
      <c r="T346" s="94"/>
      <c r="U346" s="94"/>
      <c r="V346" s="94"/>
      <c r="W346" s="113"/>
      <c r="X346" s="113"/>
      <c r="Y346" s="113"/>
      <c r="Z346" s="113"/>
      <c r="AA346" s="113"/>
      <c r="AB346" s="113"/>
      <c r="AC346" s="113"/>
      <c r="AD346" s="113"/>
      <c r="AE346" s="94"/>
      <c r="AF346" s="92" t="str">
        <f>IFERROR(HLOOKUP($C346,DATOS!$C$1:$FR$155,119,FALSE ), "-")</f>
        <v>-</v>
      </c>
      <c r="AG346" s="94"/>
      <c r="AH346" s="94"/>
      <c r="AI346" s="94"/>
      <c r="AJ346" s="94"/>
      <c r="AK346" s="94"/>
      <c r="AL346" s="94"/>
      <c r="AM346" s="94"/>
      <c r="AN346" s="94"/>
      <c r="AO346" s="94"/>
      <c r="AP346" s="94"/>
      <c r="AQ346" s="94"/>
      <c r="AR346" s="94"/>
      <c r="AS346" s="92" t="str">
        <f>IFERROR(HLOOKUP($C346,DATOS!$C$1:$FR$155,124,FALSE ), "-")</f>
        <v>-</v>
      </c>
      <c r="AT346" s="94"/>
      <c r="AU346" s="94"/>
      <c r="AV346" s="94"/>
      <c r="AW346" s="94"/>
      <c r="AX346" s="94"/>
      <c r="AY346" s="94"/>
      <c r="AZ346" s="94"/>
    </row>
    <row r="347" spans="1:52" ht="9" customHeight="1" outlineLevel="1" x14ac:dyDescent="0.25">
      <c r="A347" s="276"/>
      <c r="B347" s="278">
        <v>12.5</v>
      </c>
      <c r="C347" s="280" t="s">
        <v>1411</v>
      </c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2"/>
      <c r="R347" s="94"/>
      <c r="S347" s="92"/>
      <c r="T347" s="94"/>
      <c r="U347" s="94"/>
      <c r="V347" s="94"/>
      <c r="W347" s="113"/>
      <c r="X347" s="113"/>
      <c r="Y347" s="113"/>
      <c r="Z347" s="113"/>
      <c r="AA347" s="113"/>
      <c r="AB347" s="113"/>
      <c r="AC347" s="113"/>
      <c r="AD347" s="113"/>
      <c r="AE347" s="94"/>
      <c r="AF347" s="92" t="str">
        <f>IFERROR(HLOOKUP($C347,DATOS!$C$1:$FR$155,119,FALSE ), "-")</f>
        <v>24/07/2016</v>
      </c>
      <c r="AG347" s="94"/>
      <c r="AH347" s="94"/>
      <c r="AI347" s="94"/>
      <c r="AJ347" s="94"/>
      <c r="AK347" s="94"/>
      <c r="AL347" s="94"/>
      <c r="AM347" s="94"/>
      <c r="AN347" s="94"/>
      <c r="AO347" s="94"/>
      <c r="AP347" s="94"/>
      <c r="AQ347" s="94"/>
      <c r="AR347" s="94"/>
      <c r="AS347" s="92">
        <f>IFERROR(HLOOKUP($C347,DATOS!$C$1:$FR$155,124,FALSE ), "-")</f>
        <v>0</v>
      </c>
      <c r="AT347" s="94"/>
      <c r="AU347" s="94"/>
      <c r="AV347" s="94"/>
      <c r="AW347" s="94"/>
      <c r="AX347" s="94"/>
      <c r="AY347" s="94"/>
      <c r="AZ347" s="94"/>
    </row>
    <row r="348" spans="1:52" ht="9" customHeight="1" outlineLevel="1" x14ac:dyDescent="0.25">
      <c r="A348" s="277"/>
      <c r="B348" s="279"/>
      <c r="C348" s="281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2"/>
      <c r="R348" s="94"/>
      <c r="S348" s="92"/>
      <c r="T348" s="94"/>
      <c r="U348" s="94"/>
      <c r="V348" s="94"/>
      <c r="W348" s="113"/>
      <c r="X348" s="113"/>
      <c r="Y348" s="113"/>
      <c r="Z348" s="113"/>
      <c r="AA348" s="113"/>
      <c r="AB348" s="113"/>
      <c r="AC348" s="113"/>
      <c r="AD348" s="113"/>
      <c r="AE348" s="94"/>
      <c r="AF348" s="92" t="str">
        <f>IFERROR(HLOOKUP($C348,DATOS!$C$1:$FR$155,119,FALSE ), "-")</f>
        <v>-</v>
      </c>
      <c r="AG348" s="94"/>
      <c r="AH348" s="94"/>
      <c r="AI348" s="94"/>
      <c r="AJ348" s="94"/>
      <c r="AK348" s="94"/>
      <c r="AL348" s="94"/>
      <c r="AM348" s="94"/>
      <c r="AN348" s="94"/>
      <c r="AO348" s="94"/>
      <c r="AP348" s="94"/>
      <c r="AQ348" s="94"/>
      <c r="AR348" s="94"/>
      <c r="AS348" s="92" t="str">
        <f>IFERROR(HLOOKUP($C348,DATOS!$C$1:$FR$155,124,FALSE ), "-")</f>
        <v>-</v>
      </c>
      <c r="AT348" s="94"/>
      <c r="AU348" s="94"/>
      <c r="AV348" s="94"/>
      <c r="AW348" s="94"/>
      <c r="AX348" s="94"/>
      <c r="AY348" s="94"/>
      <c r="AZ348" s="94"/>
    </row>
    <row r="349" spans="1:52" ht="9" customHeight="1" outlineLevel="1" x14ac:dyDescent="0.25">
      <c r="A349" s="124"/>
      <c r="B349" s="125"/>
      <c r="C349" s="126"/>
      <c r="D349" s="127"/>
      <c r="E349" s="127"/>
      <c r="F349" s="127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27"/>
      <c r="U349" s="127"/>
      <c r="V349" s="127"/>
      <c r="W349" s="128"/>
      <c r="X349" s="128"/>
      <c r="Y349" s="128"/>
      <c r="Z349" s="128"/>
      <c r="AA349" s="128"/>
      <c r="AB349" s="128"/>
      <c r="AC349" s="128"/>
      <c r="AD349" s="128"/>
      <c r="AE349" s="127"/>
      <c r="AF349" s="127"/>
      <c r="AG349" s="127"/>
      <c r="AH349" s="127"/>
      <c r="AI349" s="127"/>
      <c r="AJ349" s="127"/>
      <c r="AK349" s="127"/>
      <c r="AL349" s="127"/>
      <c r="AM349" s="127"/>
      <c r="AN349" s="127"/>
      <c r="AO349" s="127"/>
      <c r="AP349" s="127"/>
      <c r="AQ349" s="127"/>
      <c r="AR349" s="127"/>
      <c r="AS349" s="127"/>
      <c r="AT349" s="127"/>
      <c r="AU349" s="127"/>
      <c r="AV349" s="127"/>
      <c r="AW349" s="127"/>
      <c r="AX349" s="127"/>
      <c r="AY349" s="127"/>
      <c r="AZ349" s="127"/>
    </row>
    <row r="350" spans="1:52" ht="9" customHeight="1" outlineLevel="1" x14ac:dyDescent="0.25">
      <c r="A350" s="124"/>
      <c r="B350" s="125"/>
      <c r="C350" s="126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8"/>
      <c r="X350" s="128"/>
      <c r="Y350" s="128"/>
      <c r="Z350" s="128"/>
      <c r="AA350" s="128"/>
      <c r="AB350" s="128"/>
      <c r="AC350" s="128"/>
      <c r="AD350" s="128"/>
      <c r="AE350" s="127"/>
      <c r="AF350" s="127"/>
      <c r="AG350" s="127"/>
      <c r="AH350" s="127"/>
      <c r="AI350" s="127"/>
      <c r="AJ350" s="127"/>
      <c r="AK350" s="127"/>
      <c r="AL350" s="127"/>
      <c r="AM350" s="127"/>
      <c r="AN350" s="127"/>
      <c r="AO350" s="127"/>
      <c r="AP350" s="127"/>
      <c r="AQ350" s="127"/>
      <c r="AR350" s="127"/>
      <c r="AS350" s="127"/>
      <c r="AT350" s="127"/>
      <c r="AU350" s="127"/>
      <c r="AV350" s="127"/>
      <c r="AW350" s="127"/>
      <c r="AX350" s="127"/>
      <c r="AY350" s="127"/>
      <c r="AZ350" s="127"/>
    </row>
    <row r="351" spans="1:52" ht="9" customHeight="1" x14ac:dyDescent="0.25">
      <c r="A351" s="111" t="s">
        <v>736</v>
      </c>
      <c r="B351" s="110"/>
      <c r="C351" s="110"/>
      <c r="D351" s="110"/>
      <c r="E351" s="110"/>
      <c r="F351" s="110"/>
      <c r="G351" s="129"/>
      <c r="H351" s="129"/>
      <c r="I351" s="129"/>
      <c r="J351" s="129"/>
      <c r="K351" s="129"/>
      <c r="L351" s="129"/>
      <c r="M351" s="129"/>
      <c r="N351" s="129"/>
      <c r="O351" s="129"/>
      <c r="P351" s="129"/>
      <c r="Q351" s="129"/>
      <c r="R351" s="129"/>
      <c r="S351" s="129"/>
      <c r="T351" s="131"/>
      <c r="U351" s="131"/>
      <c r="V351" s="131"/>
      <c r="W351" s="131"/>
      <c r="X351" s="131"/>
      <c r="Y351" s="131"/>
      <c r="Z351" s="131"/>
      <c r="AA351" s="131"/>
      <c r="AB351" s="131"/>
      <c r="AC351" s="131"/>
      <c r="AD351" s="131"/>
      <c r="AE351" s="131"/>
      <c r="AF351" s="129"/>
      <c r="AG351" s="129"/>
      <c r="AH351" s="129"/>
      <c r="AI351" s="129"/>
      <c r="AJ351" s="129"/>
      <c r="AK351" s="129"/>
      <c r="AL351" s="129"/>
      <c r="AM351" s="129"/>
      <c r="AN351" s="129"/>
      <c r="AO351" s="129"/>
      <c r="AP351" s="129"/>
      <c r="AQ351" s="129"/>
      <c r="AR351" s="129"/>
      <c r="AS351" s="129"/>
      <c r="AT351" s="132"/>
      <c r="AU351" s="132"/>
      <c r="AV351" s="132"/>
      <c r="AW351" s="132"/>
      <c r="AX351" s="110"/>
      <c r="AY351" s="110"/>
      <c r="AZ351" s="110"/>
    </row>
    <row r="352" spans="1:52" ht="9" customHeight="1" x14ac:dyDescent="0.25">
      <c r="A352" s="111" t="s">
        <v>737</v>
      </c>
      <c r="B352" s="110"/>
      <c r="C352" s="110"/>
      <c r="D352" s="110"/>
      <c r="E352" s="110"/>
      <c r="F352" s="110"/>
      <c r="G352" s="282" t="s">
        <v>738</v>
      </c>
      <c r="H352" s="283"/>
      <c r="I352" s="283"/>
      <c r="J352" s="283"/>
      <c r="K352" s="283"/>
      <c r="L352" s="283"/>
      <c r="M352" s="283"/>
      <c r="N352" s="283"/>
      <c r="O352" s="283"/>
      <c r="P352" s="283"/>
      <c r="Q352" s="283"/>
      <c r="R352" s="283"/>
      <c r="S352" s="284"/>
      <c r="T352" s="110"/>
      <c r="U352" s="110"/>
      <c r="V352" s="110"/>
      <c r="W352" s="110"/>
      <c r="X352" s="110"/>
      <c r="Y352" s="110"/>
      <c r="Z352" s="110"/>
      <c r="AA352" s="110"/>
      <c r="AB352" s="110"/>
      <c r="AC352" s="110"/>
      <c r="AD352" s="110"/>
      <c r="AE352" s="110"/>
      <c r="AF352" s="282" t="s">
        <v>739</v>
      </c>
      <c r="AG352" s="283"/>
      <c r="AH352" s="283"/>
      <c r="AI352" s="283"/>
      <c r="AJ352" s="283"/>
      <c r="AK352" s="283"/>
      <c r="AL352" s="283"/>
      <c r="AM352" s="283"/>
      <c r="AN352" s="283"/>
      <c r="AO352" s="283"/>
      <c r="AP352" s="283"/>
      <c r="AQ352" s="283"/>
      <c r="AR352" s="283"/>
      <c r="AS352" s="283"/>
      <c r="AT352" s="283"/>
      <c r="AU352" s="283"/>
      <c r="AV352" s="283"/>
      <c r="AW352" s="284"/>
      <c r="AX352" s="110"/>
      <c r="AY352" s="110"/>
      <c r="AZ352" s="110"/>
    </row>
    <row r="353" spans="1:52" ht="9" customHeight="1" x14ac:dyDescent="0.25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  <c r="AA353" s="110"/>
      <c r="AB353" s="110"/>
      <c r="AC353" s="110"/>
      <c r="AD353" s="110"/>
      <c r="AE353" s="110"/>
      <c r="AF353" s="285"/>
      <c r="AG353" s="286"/>
      <c r="AH353" s="286"/>
      <c r="AI353" s="286"/>
      <c r="AJ353" s="286"/>
      <c r="AK353" s="286"/>
      <c r="AL353" s="286"/>
      <c r="AM353" s="286"/>
      <c r="AN353" s="286"/>
      <c r="AO353" s="286"/>
      <c r="AP353" s="286"/>
      <c r="AQ353" s="286"/>
      <c r="AR353" s="286"/>
      <c r="AS353" s="286"/>
      <c r="AT353" s="286"/>
      <c r="AU353" s="286"/>
      <c r="AV353" s="286"/>
      <c r="AW353" s="287"/>
      <c r="AX353" s="110"/>
      <c r="AY353" s="110"/>
      <c r="AZ353" s="110"/>
    </row>
    <row r="354" spans="1:52" s="63" customFormat="1" ht="9" customHeight="1" x14ac:dyDescent="0.25">
      <c r="A354" s="110"/>
      <c r="B354" s="110"/>
      <c r="C354" s="110"/>
      <c r="D354" s="110"/>
      <c r="E354" s="110"/>
      <c r="F354" s="110"/>
      <c r="G354" s="288" t="s">
        <v>740</v>
      </c>
      <c r="H354" s="289"/>
      <c r="I354" s="289"/>
      <c r="J354" s="289"/>
      <c r="K354" s="289"/>
      <c r="L354" s="289"/>
      <c r="M354" s="289"/>
      <c r="N354" s="289"/>
      <c r="O354" s="289"/>
      <c r="P354" s="289"/>
      <c r="Q354" s="289"/>
      <c r="R354" s="289"/>
      <c r="S354" s="290"/>
      <c r="T354" s="110"/>
      <c r="U354" s="110"/>
      <c r="V354" s="110"/>
      <c r="W354" s="110"/>
      <c r="X354" s="110"/>
      <c r="Y354" s="110"/>
      <c r="Z354" s="110"/>
      <c r="AA354" s="110"/>
      <c r="AB354" s="110"/>
      <c r="AC354" s="110"/>
      <c r="AD354" s="110"/>
      <c r="AE354" s="110"/>
      <c r="AF354" s="288" t="s">
        <v>741</v>
      </c>
      <c r="AG354" s="289"/>
      <c r="AH354" s="289"/>
      <c r="AI354" s="289"/>
      <c r="AJ354" s="289"/>
      <c r="AK354" s="289"/>
      <c r="AL354" s="289"/>
      <c r="AM354" s="289"/>
      <c r="AN354" s="289"/>
      <c r="AO354" s="289"/>
      <c r="AP354" s="289"/>
      <c r="AQ354" s="289"/>
      <c r="AR354" s="289"/>
      <c r="AS354" s="289"/>
      <c r="AT354" s="289"/>
      <c r="AU354" s="289"/>
      <c r="AV354" s="289"/>
      <c r="AW354" s="290"/>
      <c r="AX354" s="110"/>
      <c r="AY354" s="110"/>
      <c r="AZ354" s="110"/>
    </row>
  </sheetData>
  <mergeCells count="516">
    <mergeCell ref="A2:D5"/>
    <mergeCell ref="E2:AP5"/>
    <mergeCell ref="AQ2:AW2"/>
    <mergeCell ref="AX2:AZ2"/>
    <mergeCell ref="AQ3:AW3"/>
    <mergeCell ref="AX3:AZ3"/>
    <mergeCell ref="AQ4:AW4"/>
    <mergeCell ref="AX4:AZ4"/>
    <mergeCell ref="AQ5:AW5"/>
    <mergeCell ref="AK8:AN8"/>
    <mergeCell ref="AO8:AR8"/>
    <mergeCell ref="AS8:AV8"/>
    <mergeCell ref="AW8:AZ8"/>
    <mergeCell ref="A11:A12"/>
    <mergeCell ref="B11:C12"/>
    <mergeCell ref="B6:D6"/>
    <mergeCell ref="E7:AZ7"/>
    <mergeCell ref="E8:H8"/>
    <mergeCell ref="I8:L8"/>
    <mergeCell ref="M8:P8"/>
    <mergeCell ref="Q8:T8"/>
    <mergeCell ref="U8:X8"/>
    <mergeCell ref="Y8:AB8"/>
    <mergeCell ref="AC8:AF8"/>
    <mergeCell ref="AG8:AJ8"/>
    <mergeCell ref="A17:A18"/>
    <mergeCell ref="B17:B18"/>
    <mergeCell ref="C17:C18"/>
    <mergeCell ref="A19:A20"/>
    <mergeCell ref="B19:B20"/>
    <mergeCell ref="C19:C20"/>
    <mergeCell ref="A13:A14"/>
    <mergeCell ref="B13:B14"/>
    <mergeCell ref="C13:C14"/>
    <mergeCell ref="A15:A16"/>
    <mergeCell ref="B15:B16"/>
    <mergeCell ref="C15:C16"/>
    <mergeCell ref="A25:A26"/>
    <mergeCell ref="B25:B26"/>
    <mergeCell ref="C25:C26"/>
    <mergeCell ref="A27:A28"/>
    <mergeCell ref="B27:B28"/>
    <mergeCell ref="C27:C28"/>
    <mergeCell ref="A21:A22"/>
    <mergeCell ref="B21:B22"/>
    <mergeCell ref="C21:C22"/>
    <mergeCell ref="A23:A24"/>
    <mergeCell ref="B23:B24"/>
    <mergeCell ref="C23:C24"/>
    <mergeCell ref="A33:A34"/>
    <mergeCell ref="B33:B34"/>
    <mergeCell ref="C33:C34"/>
    <mergeCell ref="A35:A36"/>
    <mergeCell ref="B35:B36"/>
    <mergeCell ref="C35:C36"/>
    <mergeCell ref="A29:A30"/>
    <mergeCell ref="B29:B30"/>
    <mergeCell ref="C29:C30"/>
    <mergeCell ref="A31:A32"/>
    <mergeCell ref="B31:B32"/>
    <mergeCell ref="C31:C32"/>
    <mergeCell ref="A41:A42"/>
    <mergeCell ref="B41:B42"/>
    <mergeCell ref="C41:C42"/>
    <mergeCell ref="A43:A44"/>
    <mergeCell ref="B43:B44"/>
    <mergeCell ref="C43:C44"/>
    <mergeCell ref="A37:A38"/>
    <mergeCell ref="B37:B38"/>
    <mergeCell ref="C37:C38"/>
    <mergeCell ref="A39:A40"/>
    <mergeCell ref="B39:B40"/>
    <mergeCell ref="C39:C40"/>
    <mergeCell ref="A49:A50"/>
    <mergeCell ref="B49:B50"/>
    <mergeCell ref="C49:C50"/>
    <mergeCell ref="A51:A52"/>
    <mergeCell ref="B51:B52"/>
    <mergeCell ref="C51:C52"/>
    <mergeCell ref="A45:A46"/>
    <mergeCell ref="B45:B46"/>
    <mergeCell ref="C45:C46"/>
    <mergeCell ref="A47:A48"/>
    <mergeCell ref="B47:B48"/>
    <mergeCell ref="C47:C48"/>
    <mergeCell ref="A57:A58"/>
    <mergeCell ref="B57:B58"/>
    <mergeCell ref="C57:C58"/>
    <mergeCell ref="A59:A60"/>
    <mergeCell ref="B59:B60"/>
    <mergeCell ref="C59:C60"/>
    <mergeCell ref="A53:A54"/>
    <mergeCell ref="B53:B54"/>
    <mergeCell ref="C53:C54"/>
    <mergeCell ref="A55:A56"/>
    <mergeCell ref="B55:B56"/>
    <mergeCell ref="C55:C56"/>
    <mergeCell ref="A65:A66"/>
    <mergeCell ref="B65:B66"/>
    <mergeCell ref="C65:C66"/>
    <mergeCell ref="A67:A68"/>
    <mergeCell ref="B67:B68"/>
    <mergeCell ref="C67:C68"/>
    <mergeCell ref="A61:A62"/>
    <mergeCell ref="B61:B62"/>
    <mergeCell ref="C61:C62"/>
    <mergeCell ref="A63:A64"/>
    <mergeCell ref="B63:B64"/>
    <mergeCell ref="C63:C64"/>
    <mergeCell ref="A73:A74"/>
    <mergeCell ref="B73:B74"/>
    <mergeCell ref="C73:C74"/>
    <mergeCell ref="A75:A76"/>
    <mergeCell ref="B75:B76"/>
    <mergeCell ref="C75:C76"/>
    <mergeCell ref="A69:A70"/>
    <mergeCell ref="B69:B70"/>
    <mergeCell ref="C69:C70"/>
    <mergeCell ref="A71:A72"/>
    <mergeCell ref="B71:B72"/>
    <mergeCell ref="C71:C72"/>
    <mergeCell ref="A81:A82"/>
    <mergeCell ref="B81:B82"/>
    <mergeCell ref="C81:C82"/>
    <mergeCell ref="A83:A84"/>
    <mergeCell ref="B83:B84"/>
    <mergeCell ref="C83:C84"/>
    <mergeCell ref="A77:A78"/>
    <mergeCell ref="B77:B78"/>
    <mergeCell ref="C77:C78"/>
    <mergeCell ref="A79:A80"/>
    <mergeCell ref="B79:B80"/>
    <mergeCell ref="C79:C80"/>
    <mergeCell ref="B89:B90"/>
    <mergeCell ref="C89:C90"/>
    <mergeCell ref="B91:B92"/>
    <mergeCell ref="C91:C92"/>
    <mergeCell ref="B93:B94"/>
    <mergeCell ref="C93:C94"/>
    <mergeCell ref="A85:A86"/>
    <mergeCell ref="B85:B86"/>
    <mergeCell ref="C85:C86"/>
    <mergeCell ref="A87:A88"/>
    <mergeCell ref="B87:B88"/>
    <mergeCell ref="C87:C88"/>
    <mergeCell ref="A101:A102"/>
    <mergeCell ref="B101:B102"/>
    <mergeCell ref="C101:C102"/>
    <mergeCell ref="A103:A104"/>
    <mergeCell ref="B103:B104"/>
    <mergeCell ref="C103:C104"/>
    <mergeCell ref="A95:A96"/>
    <mergeCell ref="B95:B96"/>
    <mergeCell ref="C95:C96"/>
    <mergeCell ref="B97:B98"/>
    <mergeCell ref="C97:C98"/>
    <mergeCell ref="B99:B100"/>
    <mergeCell ref="C99:C100"/>
    <mergeCell ref="A111:A112"/>
    <mergeCell ref="B111:B112"/>
    <mergeCell ref="C111:C112"/>
    <mergeCell ref="A113:A114"/>
    <mergeCell ref="B113:B114"/>
    <mergeCell ref="C113:C114"/>
    <mergeCell ref="A105:A106"/>
    <mergeCell ref="B105:C106"/>
    <mergeCell ref="A107:A108"/>
    <mergeCell ref="B107:B108"/>
    <mergeCell ref="C107:C108"/>
    <mergeCell ref="A109:A110"/>
    <mergeCell ref="B109:B110"/>
    <mergeCell ref="C109:C110"/>
    <mergeCell ref="A119:A120"/>
    <mergeCell ref="B119:B120"/>
    <mergeCell ref="C119:C120"/>
    <mergeCell ref="A121:A122"/>
    <mergeCell ref="B121:B122"/>
    <mergeCell ref="C121:C122"/>
    <mergeCell ref="A115:A116"/>
    <mergeCell ref="B115:B116"/>
    <mergeCell ref="C115:C116"/>
    <mergeCell ref="A117:A118"/>
    <mergeCell ref="B117:B118"/>
    <mergeCell ref="C117:C118"/>
    <mergeCell ref="A127:A128"/>
    <mergeCell ref="B127:B128"/>
    <mergeCell ref="C127:C128"/>
    <mergeCell ref="A129:A130"/>
    <mergeCell ref="B129:B130"/>
    <mergeCell ref="C129:C130"/>
    <mergeCell ref="A123:A124"/>
    <mergeCell ref="B123:B124"/>
    <mergeCell ref="C123:C124"/>
    <mergeCell ref="A125:A126"/>
    <mergeCell ref="B125:B126"/>
    <mergeCell ref="C125:C126"/>
    <mergeCell ref="A135:A136"/>
    <mergeCell ref="B135:B136"/>
    <mergeCell ref="C135:C136"/>
    <mergeCell ref="A137:A138"/>
    <mergeCell ref="B137:B138"/>
    <mergeCell ref="C137:C138"/>
    <mergeCell ref="A131:A132"/>
    <mergeCell ref="B131:B132"/>
    <mergeCell ref="C131:C132"/>
    <mergeCell ref="A133:A134"/>
    <mergeCell ref="B133:B134"/>
    <mergeCell ref="C133:C134"/>
    <mergeCell ref="A143:A144"/>
    <mergeCell ref="B143:B144"/>
    <mergeCell ref="C143:C144"/>
    <mergeCell ref="A145:A146"/>
    <mergeCell ref="B145:B146"/>
    <mergeCell ref="C145:C146"/>
    <mergeCell ref="A139:A140"/>
    <mergeCell ref="B139:B140"/>
    <mergeCell ref="C139:C140"/>
    <mergeCell ref="A141:A142"/>
    <mergeCell ref="B141:B142"/>
    <mergeCell ref="C141:C142"/>
    <mergeCell ref="A153:A154"/>
    <mergeCell ref="B153:B154"/>
    <mergeCell ref="C153:C154"/>
    <mergeCell ref="A155:A156"/>
    <mergeCell ref="B155:B156"/>
    <mergeCell ref="C155:C156"/>
    <mergeCell ref="A147:A148"/>
    <mergeCell ref="B147:B148"/>
    <mergeCell ref="C147:C148"/>
    <mergeCell ref="A149:A150"/>
    <mergeCell ref="B149:B150"/>
    <mergeCell ref="C149:C150"/>
    <mergeCell ref="B151:B152"/>
    <mergeCell ref="C151:C152"/>
    <mergeCell ref="A161:A162"/>
    <mergeCell ref="B161:B162"/>
    <mergeCell ref="C161:C162"/>
    <mergeCell ref="A163:A164"/>
    <mergeCell ref="B163:B164"/>
    <mergeCell ref="C163:C164"/>
    <mergeCell ref="B165:B166"/>
    <mergeCell ref="C165:C166"/>
    <mergeCell ref="A157:A158"/>
    <mergeCell ref="B157:B158"/>
    <mergeCell ref="C157:C158"/>
    <mergeCell ref="A159:A160"/>
    <mergeCell ref="B159:B160"/>
    <mergeCell ref="C159:C160"/>
    <mergeCell ref="A167:A168"/>
    <mergeCell ref="B167:B168"/>
    <mergeCell ref="C167:C168"/>
    <mergeCell ref="A171:A172"/>
    <mergeCell ref="B171:C172"/>
    <mergeCell ref="A173:A174"/>
    <mergeCell ref="B173:B174"/>
    <mergeCell ref="C173:C174"/>
    <mergeCell ref="A169:A170"/>
    <mergeCell ref="B169:B170"/>
    <mergeCell ref="C169:C170"/>
    <mergeCell ref="A179:A180"/>
    <mergeCell ref="B179:B180"/>
    <mergeCell ref="C179:C180"/>
    <mergeCell ref="A181:A182"/>
    <mergeCell ref="B181:B182"/>
    <mergeCell ref="C181:C182"/>
    <mergeCell ref="A175:A176"/>
    <mergeCell ref="B175:B176"/>
    <mergeCell ref="C175:C176"/>
    <mergeCell ref="A177:A178"/>
    <mergeCell ref="B177:B178"/>
    <mergeCell ref="C177:C178"/>
    <mergeCell ref="A187:A188"/>
    <mergeCell ref="B187:B188"/>
    <mergeCell ref="C187:C188"/>
    <mergeCell ref="A189:A190"/>
    <mergeCell ref="B189:B190"/>
    <mergeCell ref="C189:C190"/>
    <mergeCell ref="A183:A184"/>
    <mergeCell ref="B183:B184"/>
    <mergeCell ref="C183:C184"/>
    <mergeCell ref="A185:A186"/>
    <mergeCell ref="B185:B186"/>
    <mergeCell ref="C185:C186"/>
    <mergeCell ref="A195:A196"/>
    <mergeCell ref="B195:B196"/>
    <mergeCell ref="C195:C196"/>
    <mergeCell ref="A197:A198"/>
    <mergeCell ref="B197:B198"/>
    <mergeCell ref="C197:C198"/>
    <mergeCell ref="A191:A192"/>
    <mergeCell ref="B191:B192"/>
    <mergeCell ref="C191:C192"/>
    <mergeCell ref="A193:A194"/>
    <mergeCell ref="B193:B194"/>
    <mergeCell ref="C193:C194"/>
    <mergeCell ref="A203:A204"/>
    <mergeCell ref="B203:B204"/>
    <mergeCell ref="C203:C204"/>
    <mergeCell ref="A205:A206"/>
    <mergeCell ref="B205:C206"/>
    <mergeCell ref="A207:A208"/>
    <mergeCell ref="B207:B208"/>
    <mergeCell ref="C207:C208"/>
    <mergeCell ref="A199:A200"/>
    <mergeCell ref="B199:B200"/>
    <mergeCell ref="C199:C200"/>
    <mergeCell ref="A201:A202"/>
    <mergeCell ref="B201:B202"/>
    <mergeCell ref="C201:C202"/>
    <mergeCell ref="A213:A214"/>
    <mergeCell ref="B213:B214"/>
    <mergeCell ref="C213:C214"/>
    <mergeCell ref="A215:A216"/>
    <mergeCell ref="B215:C216"/>
    <mergeCell ref="A217:A218"/>
    <mergeCell ref="B217:B218"/>
    <mergeCell ref="C217:C218"/>
    <mergeCell ref="A209:A210"/>
    <mergeCell ref="B209:B210"/>
    <mergeCell ref="C209:C210"/>
    <mergeCell ref="A211:A212"/>
    <mergeCell ref="B211:B212"/>
    <mergeCell ref="C211:C212"/>
    <mergeCell ref="A223:A224"/>
    <mergeCell ref="B223:B224"/>
    <mergeCell ref="C223:C224"/>
    <mergeCell ref="A225:A226"/>
    <mergeCell ref="B225:B226"/>
    <mergeCell ref="C225:C226"/>
    <mergeCell ref="A219:A220"/>
    <mergeCell ref="B219:B220"/>
    <mergeCell ref="C219:C220"/>
    <mergeCell ref="A221:A222"/>
    <mergeCell ref="B221:B222"/>
    <mergeCell ref="C221:C222"/>
    <mergeCell ref="A231:A232"/>
    <mergeCell ref="B231:B232"/>
    <mergeCell ref="C231:C232"/>
    <mergeCell ref="A233:A234"/>
    <mergeCell ref="B233:B234"/>
    <mergeCell ref="C233:C234"/>
    <mergeCell ref="A227:A228"/>
    <mergeCell ref="B227:B228"/>
    <mergeCell ref="C227:C228"/>
    <mergeCell ref="A229:A230"/>
    <mergeCell ref="B229:B230"/>
    <mergeCell ref="C229:C230"/>
    <mergeCell ref="A241:A242"/>
    <mergeCell ref="B241:B242"/>
    <mergeCell ref="C241:C242"/>
    <mergeCell ref="A243:A244"/>
    <mergeCell ref="B243:B244"/>
    <mergeCell ref="C243:C244"/>
    <mergeCell ref="A235:A236"/>
    <mergeCell ref="B235:C236"/>
    <mergeCell ref="A237:A238"/>
    <mergeCell ref="B237:B238"/>
    <mergeCell ref="C237:C238"/>
    <mergeCell ref="A239:A240"/>
    <mergeCell ref="B239:B240"/>
    <mergeCell ref="C239:C240"/>
    <mergeCell ref="A249:A250"/>
    <mergeCell ref="B249:B250"/>
    <mergeCell ref="C249:C250"/>
    <mergeCell ref="A251:A252"/>
    <mergeCell ref="B251:B252"/>
    <mergeCell ref="C251:C252"/>
    <mergeCell ref="A245:A246"/>
    <mergeCell ref="B245:B246"/>
    <mergeCell ref="C245:C246"/>
    <mergeCell ref="A247:A248"/>
    <mergeCell ref="B247:B248"/>
    <mergeCell ref="C247:C248"/>
    <mergeCell ref="A257:A258"/>
    <mergeCell ref="B257:B258"/>
    <mergeCell ref="C257:C258"/>
    <mergeCell ref="A259:A260"/>
    <mergeCell ref="B259:B260"/>
    <mergeCell ref="C259:C260"/>
    <mergeCell ref="A253:A254"/>
    <mergeCell ref="B253:B254"/>
    <mergeCell ref="C253:C254"/>
    <mergeCell ref="A255:A256"/>
    <mergeCell ref="B255:B256"/>
    <mergeCell ref="C255:C256"/>
    <mergeCell ref="A267:A268"/>
    <mergeCell ref="B267:B268"/>
    <mergeCell ref="C267:C268"/>
    <mergeCell ref="A269:A270"/>
    <mergeCell ref="B269:B270"/>
    <mergeCell ref="C269:C270"/>
    <mergeCell ref="A261:A262"/>
    <mergeCell ref="B261:C262"/>
    <mergeCell ref="A263:A264"/>
    <mergeCell ref="B263:B264"/>
    <mergeCell ref="C263:C264"/>
    <mergeCell ref="A265:A266"/>
    <mergeCell ref="B265:B266"/>
    <mergeCell ref="C265:C266"/>
    <mergeCell ref="A275:A276"/>
    <mergeCell ref="B275:B276"/>
    <mergeCell ref="C275:C276"/>
    <mergeCell ref="A277:A278"/>
    <mergeCell ref="B277:B278"/>
    <mergeCell ref="C277:C278"/>
    <mergeCell ref="A271:A272"/>
    <mergeCell ref="B271:B272"/>
    <mergeCell ref="C271:C272"/>
    <mergeCell ref="A273:A274"/>
    <mergeCell ref="B273:B274"/>
    <mergeCell ref="C273:C274"/>
    <mergeCell ref="A283:A284"/>
    <mergeCell ref="B283:B284"/>
    <mergeCell ref="C283:C284"/>
    <mergeCell ref="A285:A286"/>
    <mergeCell ref="B285:B286"/>
    <mergeCell ref="C285:C286"/>
    <mergeCell ref="A279:A280"/>
    <mergeCell ref="B279:B280"/>
    <mergeCell ref="C279:C280"/>
    <mergeCell ref="A281:A282"/>
    <mergeCell ref="B281:B282"/>
    <mergeCell ref="C281:C282"/>
    <mergeCell ref="A291:A292"/>
    <mergeCell ref="B291:B292"/>
    <mergeCell ref="C291:C292"/>
    <mergeCell ref="A293:A294"/>
    <mergeCell ref="B293:B294"/>
    <mergeCell ref="C293:C294"/>
    <mergeCell ref="A287:A288"/>
    <mergeCell ref="B287:B288"/>
    <mergeCell ref="C287:C288"/>
    <mergeCell ref="A289:A290"/>
    <mergeCell ref="B289:B290"/>
    <mergeCell ref="C289:C290"/>
    <mergeCell ref="A301:A302"/>
    <mergeCell ref="B301:B302"/>
    <mergeCell ref="C301:C302"/>
    <mergeCell ref="A303:A304"/>
    <mergeCell ref="B303:B304"/>
    <mergeCell ref="C303:C304"/>
    <mergeCell ref="A295:A296"/>
    <mergeCell ref="B295:B296"/>
    <mergeCell ref="C295:C296"/>
    <mergeCell ref="A297:A298"/>
    <mergeCell ref="B297:C298"/>
    <mergeCell ref="A299:A300"/>
    <mergeCell ref="B299:B300"/>
    <mergeCell ref="C299:C300"/>
    <mergeCell ref="A311:A312"/>
    <mergeCell ref="B311:B312"/>
    <mergeCell ref="C311:C312"/>
    <mergeCell ref="A313:A314"/>
    <mergeCell ref="B313:C314"/>
    <mergeCell ref="A315:A316"/>
    <mergeCell ref="B315:B316"/>
    <mergeCell ref="C315:C316"/>
    <mergeCell ref="A305:A306"/>
    <mergeCell ref="B305:C306"/>
    <mergeCell ref="A307:A308"/>
    <mergeCell ref="B307:B308"/>
    <mergeCell ref="C307:C308"/>
    <mergeCell ref="A309:A310"/>
    <mergeCell ref="B309:B310"/>
    <mergeCell ref="C309:C310"/>
    <mergeCell ref="A323:A324"/>
    <mergeCell ref="B323:B324"/>
    <mergeCell ref="C323:C324"/>
    <mergeCell ref="A325:A326"/>
    <mergeCell ref="B325:B326"/>
    <mergeCell ref="C325:C326"/>
    <mergeCell ref="A317:A318"/>
    <mergeCell ref="B317:C318"/>
    <mergeCell ref="A319:A320"/>
    <mergeCell ref="B319:B320"/>
    <mergeCell ref="C319:C320"/>
    <mergeCell ref="A321:A322"/>
    <mergeCell ref="B321:B322"/>
    <mergeCell ref="C321:C322"/>
    <mergeCell ref="A331:A332"/>
    <mergeCell ref="B331:B332"/>
    <mergeCell ref="C331:C332"/>
    <mergeCell ref="A333:A334"/>
    <mergeCell ref="B333:B334"/>
    <mergeCell ref="C333:C334"/>
    <mergeCell ref="A327:A328"/>
    <mergeCell ref="B327:B328"/>
    <mergeCell ref="C327:C328"/>
    <mergeCell ref="A329:A330"/>
    <mergeCell ref="B329:B330"/>
    <mergeCell ref="C329:C330"/>
    <mergeCell ref="AF352:AW352"/>
    <mergeCell ref="AF353:AW353"/>
    <mergeCell ref="G354:S354"/>
    <mergeCell ref="AF354:AW354"/>
    <mergeCell ref="A345:A346"/>
    <mergeCell ref="B345:B346"/>
    <mergeCell ref="C345:C346"/>
    <mergeCell ref="A347:A348"/>
    <mergeCell ref="B347:B348"/>
    <mergeCell ref="C347:C348"/>
    <mergeCell ref="A341:A342"/>
    <mergeCell ref="B341:B342"/>
    <mergeCell ref="C341:C342"/>
    <mergeCell ref="A343:A344"/>
    <mergeCell ref="B343:B344"/>
    <mergeCell ref="C343:C344"/>
    <mergeCell ref="A335:A336"/>
    <mergeCell ref="B335:B336"/>
    <mergeCell ref="G352:S352"/>
    <mergeCell ref="C335:C336"/>
    <mergeCell ref="A337:A338"/>
    <mergeCell ref="B337:C338"/>
    <mergeCell ref="A339:A340"/>
    <mergeCell ref="B339:B340"/>
    <mergeCell ref="C339:C340"/>
  </mergeCells>
  <pageMargins left="0.25" right="0.25" top="0.75" bottom="0.75" header="0.3" footer="0.3"/>
  <pageSetup scale="88" fitToHeight="0" orientation="landscape"/>
  <headerFooter>
    <oddFooter>&amp;L&amp;"Helvetica,Regular"&amp;12&amp;K000000	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48"/>
  <sheetViews>
    <sheetView showGridLines="0" zoomScale="120" zoomScaleNormal="120" zoomScalePageLayoutView="120" workbookViewId="0">
      <pane xSplit="3" ySplit="9" topLeftCell="D118" activePane="bottomRight" state="frozen"/>
      <selection pane="topRight" activeCell="D1" sqref="D1"/>
      <selection pane="bottomLeft" activeCell="A10" sqref="A10"/>
      <selection pane="bottomRight" activeCell="C139" sqref="C139:C140"/>
    </sheetView>
  </sheetViews>
  <sheetFormatPr baseColWidth="10" defaultColWidth="11.5" defaultRowHeight="9" customHeight="1" outlineLevelRow="1" x14ac:dyDescent="0.25"/>
  <cols>
    <col min="1" max="1" width="2.625" style="63" customWidth="1"/>
    <col min="2" max="2" width="8.5" style="63" customWidth="1"/>
    <col min="3" max="3" width="26.5" style="63" customWidth="1"/>
    <col min="4" max="44" width="2.375" style="63" customWidth="1"/>
    <col min="45" max="45" width="2.625" style="63" customWidth="1"/>
    <col min="46" max="46" width="2.5" style="63" customWidth="1"/>
    <col min="47" max="49" width="2.625" style="63" customWidth="1"/>
    <col min="50" max="51" width="2.5" style="63" customWidth="1"/>
    <col min="52" max="52" width="2.375" style="63" customWidth="1"/>
    <col min="53" max="54" width="11.5" style="63" customWidth="1"/>
    <col min="55" max="16384" width="11.5" style="64"/>
  </cols>
  <sheetData>
    <row r="1" spans="1:52" s="119" customFormat="1" ht="17.100000000000001" customHeight="1" x14ac:dyDescent="0.25"/>
    <row r="2" spans="1:52" ht="9" customHeight="1" x14ac:dyDescent="0.25">
      <c r="A2" s="363"/>
      <c r="B2" s="364"/>
      <c r="C2" s="364"/>
      <c r="D2" s="365"/>
      <c r="E2" s="372" t="s">
        <v>568</v>
      </c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3"/>
      <c r="AL2" s="373"/>
      <c r="AM2" s="373"/>
      <c r="AN2" s="373"/>
      <c r="AO2" s="373"/>
      <c r="AP2" s="374"/>
      <c r="AQ2" s="381" t="s">
        <v>569</v>
      </c>
      <c r="AR2" s="382"/>
      <c r="AS2" s="382"/>
      <c r="AT2" s="382"/>
      <c r="AU2" s="382"/>
      <c r="AV2" s="382"/>
      <c r="AW2" s="365"/>
      <c r="AX2" s="381" t="s">
        <v>570</v>
      </c>
      <c r="AY2" s="382"/>
      <c r="AZ2" s="383"/>
    </row>
    <row r="3" spans="1:52" ht="9" customHeight="1" x14ac:dyDescent="0.25">
      <c r="A3" s="366"/>
      <c r="B3" s="367"/>
      <c r="C3" s="367"/>
      <c r="D3" s="368"/>
      <c r="E3" s="375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6"/>
      <c r="AF3" s="376"/>
      <c r="AG3" s="376"/>
      <c r="AH3" s="376"/>
      <c r="AI3" s="376"/>
      <c r="AJ3" s="376"/>
      <c r="AK3" s="376"/>
      <c r="AL3" s="376"/>
      <c r="AM3" s="376"/>
      <c r="AN3" s="376"/>
      <c r="AO3" s="376"/>
      <c r="AP3" s="377"/>
      <c r="AQ3" s="384" t="s">
        <v>571</v>
      </c>
      <c r="AR3" s="385"/>
      <c r="AS3" s="385"/>
      <c r="AT3" s="385"/>
      <c r="AU3" s="385"/>
      <c r="AV3" s="385"/>
      <c r="AW3" s="386"/>
      <c r="AX3" s="387">
        <v>1</v>
      </c>
      <c r="AY3" s="388"/>
      <c r="AZ3" s="389"/>
    </row>
    <row r="4" spans="1:52" ht="9" customHeight="1" x14ac:dyDescent="0.25">
      <c r="A4" s="366"/>
      <c r="B4" s="367"/>
      <c r="C4" s="367"/>
      <c r="D4" s="368"/>
      <c r="E4" s="375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6"/>
      <c r="AF4" s="376"/>
      <c r="AG4" s="376"/>
      <c r="AH4" s="376"/>
      <c r="AI4" s="376"/>
      <c r="AJ4" s="376"/>
      <c r="AK4" s="376"/>
      <c r="AL4" s="376"/>
      <c r="AM4" s="376"/>
      <c r="AN4" s="376"/>
      <c r="AO4" s="376"/>
      <c r="AP4" s="377"/>
      <c r="AQ4" s="381" t="s">
        <v>572</v>
      </c>
      <c r="AR4" s="364"/>
      <c r="AS4" s="364"/>
      <c r="AT4" s="364"/>
      <c r="AU4" s="364"/>
      <c r="AV4" s="364"/>
      <c r="AW4" s="365"/>
      <c r="AX4" s="387" t="s">
        <v>52</v>
      </c>
      <c r="AY4" s="388"/>
      <c r="AZ4" s="389"/>
    </row>
    <row r="5" spans="1:52" ht="9" customHeight="1" x14ac:dyDescent="0.25">
      <c r="A5" s="369"/>
      <c r="B5" s="370"/>
      <c r="C5" s="370"/>
      <c r="D5" s="371"/>
      <c r="E5" s="378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  <c r="X5" s="379"/>
      <c r="Y5" s="379"/>
      <c r="Z5" s="379"/>
      <c r="AA5" s="379"/>
      <c r="AB5" s="379"/>
      <c r="AC5" s="379"/>
      <c r="AD5" s="379"/>
      <c r="AE5" s="379"/>
      <c r="AF5" s="379"/>
      <c r="AG5" s="379"/>
      <c r="AH5" s="379"/>
      <c r="AI5" s="379"/>
      <c r="AJ5" s="379"/>
      <c r="AK5" s="379"/>
      <c r="AL5" s="379"/>
      <c r="AM5" s="379"/>
      <c r="AN5" s="379"/>
      <c r="AO5" s="379"/>
      <c r="AP5" s="380"/>
      <c r="AQ5" s="384">
        <v>6</v>
      </c>
      <c r="AR5" s="385"/>
      <c r="AS5" s="385"/>
      <c r="AT5" s="385"/>
      <c r="AU5" s="385"/>
      <c r="AV5" s="385"/>
      <c r="AW5" s="386"/>
      <c r="AX5" s="65"/>
      <c r="AY5" s="66">
        <v>1</v>
      </c>
      <c r="AZ5" s="67"/>
    </row>
    <row r="6" spans="1:52" ht="9" customHeight="1" x14ac:dyDescent="0.25">
      <c r="A6" s="68"/>
      <c r="B6" s="359"/>
      <c r="C6" s="359"/>
      <c r="D6" s="35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</row>
    <row r="7" spans="1:52" ht="14.1" customHeight="1" x14ac:dyDescent="0.25">
      <c r="A7" s="70"/>
      <c r="B7" s="71"/>
      <c r="C7" s="72"/>
      <c r="D7" s="73" t="s">
        <v>573</v>
      </c>
      <c r="E7" s="360">
        <v>2015</v>
      </c>
      <c r="F7" s="361"/>
      <c r="G7" s="361"/>
      <c r="H7" s="361"/>
      <c r="I7" s="361"/>
      <c r="J7" s="361"/>
      <c r="K7" s="361"/>
      <c r="L7" s="361"/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  <c r="AD7" s="361"/>
      <c r="AE7" s="361"/>
      <c r="AF7" s="361"/>
      <c r="AG7" s="361"/>
      <c r="AH7" s="361"/>
      <c r="AI7" s="361"/>
      <c r="AJ7" s="361"/>
      <c r="AK7" s="361"/>
      <c r="AL7" s="361"/>
      <c r="AM7" s="361"/>
      <c r="AN7" s="361"/>
      <c r="AO7" s="361"/>
      <c r="AP7" s="361"/>
      <c r="AQ7" s="361"/>
      <c r="AR7" s="361"/>
      <c r="AS7" s="361"/>
      <c r="AT7" s="361"/>
      <c r="AU7" s="361"/>
      <c r="AV7" s="361"/>
      <c r="AW7" s="361"/>
      <c r="AX7" s="361"/>
      <c r="AY7" s="361"/>
      <c r="AZ7" s="362"/>
    </row>
    <row r="8" spans="1:52" ht="14.1" customHeight="1" x14ac:dyDescent="0.25">
      <c r="A8" s="70"/>
      <c r="B8" s="74"/>
      <c r="C8" s="75"/>
      <c r="D8" s="76" t="s">
        <v>574</v>
      </c>
      <c r="E8" s="352" t="s">
        <v>575</v>
      </c>
      <c r="F8" s="353"/>
      <c r="G8" s="353"/>
      <c r="H8" s="354"/>
      <c r="I8" s="352" t="s">
        <v>576</v>
      </c>
      <c r="J8" s="353"/>
      <c r="K8" s="353"/>
      <c r="L8" s="354"/>
      <c r="M8" s="352" t="s">
        <v>577</v>
      </c>
      <c r="N8" s="353"/>
      <c r="O8" s="353"/>
      <c r="P8" s="354"/>
      <c r="Q8" s="352" t="s">
        <v>578</v>
      </c>
      <c r="R8" s="353"/>
      <c r="S8" s="353"/>
      <c r="T8" s="354"/>
      <c r="U8" s="352" t="s">
        <v>579</v>
      </c>
      <c r="V8" s="353"/>
      <c r="W8" s="353"/>
      <c r="X8" s="354"/>
      <c r="Y8" s="352" t="s">
        <v>580</v>
      </c>
      <c r="Z8" s="353"/>
      <c r="AA8" s="353"/>
      <c r="AB8" s="354"/>
      <c r="AC8" s="352" t="s">
        <v>581</v>
      </c>
      <c r="AD8" s="353"/>
      <c r="AE8" s="353"/>
      <c r="AF8" s="354"/>
      <c r="AG8" s="352" t="s">
        <v>582</v>
      </c>
      <c r="AH8" s="353"/>
      <c r="AI8" s="353"/>
      <c r="AJ8" s="354"/>
      <c r="AK8" s="352" t="s">
        <v>583</v>
      </c>
      <c r="AL8" s="353"/>
      <c r="AM8" s="353"/>
      <c r="AN8" s="354"/>
      <c r="AO8" s="352" t="s">
        <v>584</v>
      </c>
      <c r="AP8" s="353"/>
      <c r="AQ8" s="353"/>
      <c r="AR8" s="354"/>
      <c r="AS8" s="352" t="s">
        <v>585</v>
      </c>
      <c r="AT8" s="353"/>
      <c r="AU8" s="353"/>
      <c r="AV8" s="354"/>
      <c r="AW8" s="352" t="s">
        <v>586</v>
      </c>
      <c r="AX8" s="353"/>
      <c r="AY8" s="353"/>
      <c r="AZ8" s="354"/>
    </row>
    <row r="9" spans="1:52" ht="9" customHeight="1" x14ac:dyDescent="0.25">
      <c r="A9" s="70"/>
      <c r="B9" s="74"/>
      <c r="C9" s="75"/>
      <c r="D9" s="76" t="s">
        <v>587</v>
      </c>
      <c r="E9" s="77">
        <v>1</v>
      </c>
      <c r="F9" s="77">
        <v>2</v>
      </c>
      <c r="G9" s="77">
        <v>3</v>
      </c>
      <c r="H9" s="77">
        <v>4</v>
      </c>
      <c r="I9" s="77">
        <v>1</v>
      </c>
      <c r="J9" s="77">
        <v>2</v>
      </c>
      <c r="K9" s="77">
        <v>3</v>
      </c>
      <c r="L9" s="77">
        <v>4</v>
      </c>
      <c r="M9" s="77">
        <v>1</v>
      </c>
      <c r="N9" s="77">
        <v>2</v>
      </c>
      <c r="O9" s="77">
        <v>3</v>
      </c>
      <c r="P9" s="77">
        <v>4</v>
      </c>
      <c r="Q9" s="77">
        <v>1</v>
      </c>
      <c r="R9" s="77">
        <v>2</v>
      </c>
      <c r="S9" s="77">
        <v>3</v>
      </c>
      <c r="T9" s="77">
        <v>4</v>
      </c>
      <c r="U9" s="77">
        <v>1</v>
      </c>
      <c r="V9" s="77">
        <v>2</v>
      </c>
      <c r="W9" s="77">
        <v>3</v>
      </c>
      <c r="X9" s="77">
        <v>4</v>
      </c>
      <c r="Y9" s="77">
        <v>1</v>
      </c>
      <c r="Z9" s="77">
        <v>2</v>
      </c>
      <c r="AA9" s="77">
        <v>3</v>
      </c>
      <c r="AB9" s="77">
        <v>4</v>
      </c>
      <c r="AC9" s="77">
        <v>1</v>
      </c>
      <c r="AD9" s="77">
        <v>2</v>
      </c>
      <c r="AE9" s="77">
        <v>3</v>
      </c>
      <c r="AF9" s="77">
        <v>4</v>
      </c>
      <c r="AG9" s="77">
        <v>1</v>
      </c>
      <c r="AH9" s="77">
        <v>2</v>
      </c>
      <c r="AI9" s="77">
        <v>3</v>
      </c>
      <c r="AJ9" s="77">
        <v>4</v>
      </c>
      <c r="AK9" s="77">
        <v>1</v>
      </c>
      <c r="AL9" s="77">
        <v>2</v>
      </c>
      <c r="AM9" s="77">
        <v>3</v>
      </c>
      <c r="AN9" s="77">
        <v>4</v>
      </c>
      <c r="AO9" s="77">
        <v>1</v>
      </c>
      <c r="AP9" s="77">
        <v>2</v>
      </c>
      <c r="AQ9" s="77">
        <v>3</v>
      </c>
      <c r="AR9" s="77">
        <v>4</v>
      </c>
      <c r="AS9" s="77">
        <v>1</v>
      </c>
      <c r="AT9" s="77">
        <v>2</v>
      </c>
      <c r="AU9" s="77">
        <v>3</v>
      </c>
      <c r="AV9" s="77">
        <v>4</v>
      </c>
      <c r="AW9" s="77">
        <v>1</v>
      </c>
      <c r="AX9" s="77">
        <v>2</v>
      </c>
      <c r="AY9" s="77">
        <v>3</v>
      </c>
      <c r="AZ9" s="77">
        <v>4</v>
      </c>
    </row>
    <row r="10" spans="1:52" ht="9" customHeight="1" x14ac:dyDescent="0.25">
      <c r="A10" s="78"/>
      <c r="B10" s="79" t="s">
        <v>588</v>
      </c>
      <c r="C10" s="80"/>
      <c r="D10" s="81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</row>
    <row r="11" spans="1:52" ht="9" customHeight="1" x14ac:dyDescent="0.25">
      <c r="A11" s="303">
        <v>1</v>
      </c>
      <c r="B11" s="355" t="s">
        <v>589</v>
      </c>
      <c r="C11" s="356"/>
      <c r="D11" s="83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5"/>
      <c r="R11" s="85"/>
      <c r="S11" s="85"/>
      <c r="T11" s="85"/>
      <c r="U11" s="85"/>
      <c r="V11" s="85"/>
      <c r="W11" s="85"/>
      <c r="X11" s="85"/>
      <c r="Y11" s="84"/>
      <c r="Z11" s="84"/>
      <c r="AA11" s="84"/>
      <c r="AB11" s="84"/>
      <c r="AC11" s="84"/>
      <c r="AD11" s="84"/>
      <c r="AE11" s="84"/>
      <c r="AF11" s="84"/>
      <c r="AG11" s="85"/>
      <c r="AH11" s="85"/>
      <c r="AI11" s="85"/>
      <c r="AJ11" s="85"/>
      <c r="AK11" s="85"/>
      <c r="AL11" s="85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6"/>
    </row>
    <row r="12" spans="1:52" ht="9" customHeight="1" x14ac:dyDescent="0.25">
      <c r="A12" s="304"/>
      <c r="B12" s="357"/>
      <c r="C12" s="358"/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9"/>
      <c r="R12" s="89"/>
      <c r="S12" s="89"/>
      <c r="T12" s="89"/>
      <c r="U12" s="89"/>
      <c r="V12" s="89"/>
      <c r="W12" s="89"/>
      <c r="X12" s="89"/>
      <c r="Y12" s="88"/>
      <c r="Z12" s="88"/>
      <c r="AA12" s="88"/>
      <c r="AB12" s="88"/>
      <c r="AC12" s="88"/>
      <c r="AD12" s="88"/>
      <c r="AE12" s="88"/>
      <c r="AF12" s="88"/>
      <c r="AG12" s="89"/>
      <c r="AH12" s="89"/>
      <c r="AI12" s="89"/>
      <c r="AJ12" s="89"/>
      <c r="AK12" s="89"/>
      <c r="AL12" s="89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90"/>
    </row>
    <row r="13" spans="1:52" ht="9" customHeight="1" outlineLevel="1" x14ac:dyDescent="0.25">
      <c r="A13" s="276"/>
      <c r="B13" s="278" t="s">
        <v>590</v>
      </c>
      <c r="C13" s="305" t="s">
        <v>376</v>
      </c>
      <c r="D13" s="91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 t="str">
        <f>IFERROR(HLOOKUP($C13,DATOS!$C$1:$FR$155,109,FALSE ), "-")</f>
        <v>04/04/2015</v>
      </c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 t="str">
        <f>IFERROR(HLOOKUP($C13,DATOS!$C$1:$FR$155,114,FALSE ), "-")</f>
        <v>01/08/2015</v>
      </c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</row>
    <row r="14" spans="1:52" ht="9" customHeight="1" outlineLevel="1" x14ac:dyDescent="0.25">
      <c r="A14" s="277"/>
      <c r="B14" s="279"/>
      <c r="C14" s="306"/>
      <c r="D14" s="93"/>
      <c r="E14" s="92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2" t="str">
        <f>IFERROR(HLOOKUP($C14,DATOS!$C$1:$FR$155,109,FALSE ), "-")</f>
        <v>-</v>
      </c>
      <c r="R14" s="92"/>
      <c r="S14" s="92"/>
      <c r="T14" s="92"/>
      <c r="U14" s="92"/>
      <c r="V14" s="92"/>
      <c r="W14" s="92"/>
      <c r="X14" s="92"/>
      <c r="Y14" s="94"/>
      <c r="Z14" s="94"/>
      <c r="AA14" s="94"/>
      <c r="AB14" s="94"/>
      <c r="AC14" s="94"/>
      <c r="AD14" s="94"/>
      <c r="AE14" s="94"/>
      <c r="AF14" s="94"/>
      <c r="AG14" s="92" t="str">
        <f>IFERROR(HLOOKUP($C14,DATOS!$C$1:$FR$155,114,FALSE ), "-")</f>
        <v>-</v>
      </c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</row>
    <row r="15" spans="1:52" ht="9" customHeight="1" outlineLevel="1" x14ac:dyDescent="0.25">
      <c r="A15" s="276"/>
      <c r="B15" s="278" t="s">
        <v>591</v>
      </c>
      <c r="C15" s="305" t="s">
        <v>377</v>
      </c>
      <c r="D15" s="93"/>
      <c r="E15" s="92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2" t="str">
        <f>IFERROR(HLOOKUP($C15,DATOS!$C$1:$FR$155,109,FALSE ), "-")</f>
        <v>04/04/2015</v>
      </c>
      <c r="R15" s="92"/>
      <c r="S15" s="92"/>
      <c r="T15" s="92"/>
      <c r="U15" s="92"/>
      <c r="V15" s="92"/>
      <c r="W15" s="92"/>
      <c r="X15" s="92"/>
      <c r="Y15" s="94"/>
      <c r="Z15" s="94"/>
      <c r="AA15" s="94"/>
      <c r="AB15" s="94"/>
      <c r="AC15" s="94"/>
      <c r="AD15" s="94"/>
      <c r="AE15" s="94"/>
      <c r="AF15" s="94"/>
      <c r="AG15" s="92" t="str">
        <f>IFERROR(HLOOKUP($C15,DATOS!$C$1:$FR$155,114,FALSE ), "-")</f>
        <v>01/08/2015</v>
      </c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</row>
    <row r="16" spans="1:52" ht="9" customHeight="1" outlineLevel="1" x14ac:dyDescent="0.25">
      <c r="A16" s="277"/>
      <c r="B16" s="279"/>
      <c r="C16" s="306"/>
      <c r="D16" s="93"/>
      <c r="E16" s="92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2" t="str">
        <f>IFERROR(HLOOKUP($C16,DATOS!$C$1:$FR$155,109,FALSE ), "-")</f>
        <v>-</v>
      </c>
      <c r="R16" s="92"/>
      <c r="S16" s="92"/>
      <c r="T16" s="92"/>
      <c r="U16" s="92"/>
      <c r="V16" s="92"/>
      <c r="W16" s="92"/>
      <c r="X16" s="92"/>
      <c r="Y16" s="94"/>
      <c r="Z16" s="94"/>
      <c r="AA16" s="94"/>
      <c r="AB16" s="94"/>
      <c r="AC16" s="94"/>
      <c r="AD16" s="94"/>
      <c r="AE16" s="94"/>
      <c r="AF16" s="94"/>
      <c r="AG16" s="92" t="str">
        <f>IFERROR(HLOOKUP($C16,DATOS!$C$1:$FR$155,114,FALSE ), "-")</f>
        <v>-</v>
      </c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</row>
    <row r="17" spans="1:52" ht="9" customHeight="1" outlineLevel="1" x14ac:dyDescent="0.25">
      <c r="A17" s="276"/>
      <c r="B17" s="278" t="s">
        <v>592</v>
      </c>
      <c r="C17" s="305" t="s">
        <v>378</v>
      </c>
      <c r="D17" s="93"/>
      <c r="E17" s="92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2" t="str">
        <f>IFERROR(HLOOKUP($C17,DATOS!$C$1:$FR$155,109,FALSE ), "-")</f>
        <v>04/04/2015</v>
      </c>
      <c r="R17" s="92"/>
      <c r="S17" s="92"/>
      <c r="T17" s="92"/>
      <c r="U17" s="92"/>
      <c r="V17" s="92"/>
      <c r="W17" s="92"/>
      <c r="X17" s="92"/>
      <c r="Y17" s="94"/>
      <c r="Z17" s="94"/>
      <c r="AA17" s="94"/>
      <c r="AB17" s="94"/>
      <c r="AC17" s="94"/>
      <c r="AD17" s="94"/>
      <c r="AE17" s="94"/>
      <c r="AF17" s="94"/>
      <c r="AG17" s="92" t="str">
        <f>IFERROR(HLOOKUP($C17,DATOS!$C$1:$FR$155,114,FALSE ), "-")</f>
        <v>01/08/2015</v>
      </c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</row>
    <row r="18" spans="1:52" ht="9" customHeight="1" outlineLevel="1" x14ac:dyDescent="0.25">
      <c r="A18" s="277"/>
      <c r="B18" s="279"/>
      <c r="C18" s="306"/>
      <c r="D18" s="93"/>
      <c r="E18" s="92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2" t="str">
        <f>IFERROR(HLOOKUP($C18,DATOS!$C$1:$FR$155,109,FALSE ), "-")</f>
        <v>-</v>
      </c>
      <c r="R18" s="92"/>
      <c r="S18" s="92"/>
      <c r="T18" s="92"/>
      <c r="U18" s="92"/>
      <c r="V18" s="92"/>
      <c r="W18" s="92"/>
      <c r="X18" s="92"/>
      <c r="Y18" s="94"/>
      <c r="Z18" s="94"/>
      <c r="AA18" s="94"/>
      <c r="AB18" s="94"/>
      <c r="AC18" s="94"/>
      <c r="AD18" s="94"/>
      <c r="AE18" s="94"/>
      <c r="AF18" s="94"/>
      <c r="AG18" s="92" t="str">
        <f>IFERROR(HLOOKUP($C18,DATOS!$C$1:$FR$155,114,FALSE ), "-")</f>
        <v>-</v>
      </c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</row>
    <row r="19" spans="1:52" ht="9" customHeight="1" outlineLevel="1" x14ac:dyDescent="0.25">
      <c r="A19" s="276"/>
      <c r="B19" s="278" t="s">
        <v>593</v>
      </c>
      <c r="C19" s="305" t="s">
        <v>417</v>
      </c>
      <c r="D19" s="93"/>
      <c r="E19" s="92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2" t="str">
        <f>IFERROR(HLOOKUP($C19,DATOS!$C$1:$FR$155,109,FALSE ), "-")</f>
        <v>05/04/2015</v>
      </c>
      <c r="R19" s="92"/>
      <c r="S19" s="92"/>
      <c r="T19" s="92"/>
      <c r="U19" s="92"/>
      <c r="V19" s="92"/>
      <c r="W19" s="92"/>
      <c r="X19" s="92"/>
      <c r="Y19" s="94"/>
      <c r="Z19" s="94"/>
      <c r="AA19" s="94"/>
      <c r="AB19" s="94"/>
      <c r="AC19" s="94"/>
      <c r="AD19" s="94"/>
      <c r="AE19" s="94"/>
      <c r="AF19" s="94"/>
      <c r="AG19" s="92" t="str">
        <f>IFERROR(HLOOKUP($C19,DATOS!$C$1:$FR$155,114,FALSE ), "-")</f>
        <v>02/08/2015</v>
      </c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</row>
    <row r="20" spans="1:52" ht="9" customHeight="1" outlineLevel="1" x14ac:dyDescent="0.25">
      <c r="A20" s="277"/>
      <c r="B20" s="279"/>
      <c r="C20" s="306"/>
      <c r="D20" s="93"/>
      <c r="E20" s="92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2" t="str">
        <f>IFERROR(HLOOKUP($C20,DATOS!$C$1:$FR$155,109,FALSE ), "-")</f>
        <v>-</v>
      </c>
      <c r="R20" s="92"/>
      <c r="S20" s="92"/>
      <c r="T20" s="92"/>
      <c r="U20" s="92"/>
      <c r="V20" s="92"/>
      <c r="W20" s="92"/>
      <c r="X20" s="92"/>
      <c r="Y20" s="94"/>
      <c r="Z20" s="94"/>
      <c r="AA20" s="94"/>
      <c r="AB20" s="94"/>
      <c r="AC20" s="94"/>
      <c r="AD20" s="94"/>
      <c r="AE20" s="94"/>
      <c r="AF20" s="94"/>
      <c r="AG20" s="92" t="str">
        <f>IFERROR(HLOOKUP($C20,DATOS!$C$1:$FR$155,114,FALSE ), "-")</f>
        <v>-</v>
      </c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</row>
    <row r="21" spans="1:52" ht="9" customHeight="1" outlineLevel="1" x14ac:dyDescent="0.25">
      <c r="A21" s="276"/>
      <c r="B21" s="278" t="s">
        <v>594</v>
      </c>
      <c r="C21" s="305" t="s">
        <v>371</v>
      </c>
      <c r="D21" s="93"/>
      <c r="E21" s="92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2" t="str">
        <f>IFERROR(HLOOKUP($C21,DATOS!$C$1:$FR$155,109,FALSE ), "-")</f>
        <v>05/04/2015</v>
      </c>
      <c r="R21" s="93"/>
      <c r="S21" s="92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2" t="str">
        <f>IFERROR(HLOOKUP($C21,DATOS!$C$1:$FR$155,114,FALSE ), "-")</f>
        <v>02/08/2015</v>
      </c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</row>
    <row r="22" spans="1:52" ht="9" customHeight="1" outlineLevel="1" x14ac:dyDescent="0.25">
      <c r="A22" s="277"/>
      <c r="B22" s="279"/>
      <c r="C22" s="306"/>
      <c r="D22" s="93"/>
      <c r="E22" s="92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2" t="str">
        <f>IFERROR(HLOOKUP($C22,DATOS!$C$1:$FR$155,109,FALSE ), "-")</f>
        <v>-</v>
      </c>
      <c r="R22" s="94"/>
      <c r="S22" s="92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2" t="str">
        <f>IFERROR(HLOOKUP($C22,DATOS!$C$1:$FR$155,114,FALSE ), "-")</f>
        <v>-</v>
      </c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</row>
    <row r="23" spans="1:52" ht="9" customHeight="1" outlineLevel="1" x14ac:dyDescent="0.25">
      <c r="A23" s="276"/>
      <c r="B23" s="278" t="s">
        <v>595</v>
      </c>
      <c r="C23" s="305" t="s">
        <v>374</v>
      </c>
      <c r="D23" s="93"/>
      <c r="E23" s="92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2"/>
      <c r="R23" s="92" t="str">
        <f>IFERROR(HLOOKUP($C23,DATOS!$C$1:$FR$155,109,FALSE ), "-")</f>
        <v>11/04/2015</v>
      </c>
      <c r="S23" s="92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2" t="str">
        <f>IFERROR(HLOOKUP($C23,DATOS!$C$1:$FR$155,114,FALSE ), "-")</f>
        <v>08/08/2015</v>
      </c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</row>
    <row r="24" spans="1:52" ht="9" customHeight="1" outlineLevel="1" x14ac:dyDescent="0.25">
      <c r="A24" s="277"/>
      <c r="B24" s="279"/>
      <c r="C24" s="306"/>
      <c r="D24" s="93"/>
      <c r="E24" s="92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2"/>
      <c r="R24" s="92" t="str">
        <f>IFERROR(HLOOKUP($C24,DATOS!$C$1:$FR$155,109,FALSE ), "-")</f>
        <v>-</v>
      </c>
      <c r="S24" s="92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2" t="str">
        <f>IFERROR(HLOOKUP($C24,DATOS!$C$1:$FR$155,114,FALSE ), "-")</f>
        <v>-</v>
      </c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</row>
    <row r="25" spans="1:52" ht="9" customHeight="1" outlineLevel="1" x14ac:dyDescent="0.25">
      <c r="A25" s="276"/>
      <c r="B25" s="278" t="s">
        <v>596</v>
      </c>
      <c r="C25" s="305" t="s">
        <v>366</v>
      </c>
      <c r="D25" s="93"/>
      <c r="E25" s="92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2"/>
      <c r="R25" s="92" t="str">
        <f>IFERROR(HLOOKUP($C25,DATOS!$C$1:$FR$155,109,FALSE ), "-")</f>
        <v>11/04/2015</v>
      </c>
      <c r="S25" s="92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2" t="str">
        <f>IFERROR(HLOOKUP($C25,DATOS!$C$1:$FR$155,114,FALSE ), "-")</f>
        <v>08/08/2015</v>
      </c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</row>
    <row r="26" spans="1:52" ht="9" customHeight="1" outlineLevel="1" x14ac:dyDescent="0.25">
      <c r="A26" s="277"/>
      <c r="B26" s="279"/>
      <c r="C26" s="306"/>
      <c r="D26" s="93"/>
      <c r="E26" s="92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2"/>
      <c r="R26" s="92" t="str">
        <f>IFERROR(HLOOKUP($C26,DATOS!$C$1:$FR$155,109,FALSE ), "-")</f>
        <v>-</v>
      </c>
      <c r="S26" s="92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2" t="str">
        <f>IFERROR(HLOOKUP($C26,DATOS!$C$1:$FR$155,114,FALSE ), "-")</f>
        <v>-</v>
      </c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</row>
    <row r="27" spans="1:52" ht="9" customHeight="1" outlineLevel="1" x14ac:dyDescent="0.25">
      <c r="A27" s="276"/>
      <c r="B27" s="278" t="s">
        <v>597</v>
      </c>
      <c r="C27" s="305" t="s">
        <v>367</v>
      </c>
      <c r="D27" s="93"/>
      <c r="E27" s="92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2"/>
      <c r="R27" s="92" t="str">
        <f>IFERROR(HLOOKUP($C27,DATOS!$C$1:$FR$155,109,FALSE ), "-")</f>
        <v>11/04/2015</v>
      </c>
      <c r="S27" s="92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2" t="str">
        <f>IFERROR(HLOOKUP($C27,DATOS!$C$1:$FR$155,114,FALSE ), "-")</f>
        <v>08/08/2015</v>
      </c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</row>
    <row r="28" spans="1:52" ht="9" customHeight="1" outlineLevel="1" x14ac:dyDescent="0.25">
      <c r="A28" s="277"/>
      <c r="B28" s="279"/>
      <c r="C28" s="306"/>
      <c r="D28" s="93"/>
      <c r="E28" s="92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2"/>
      <c r="R28" s="92" t="str">
        <f>IFERROR(HLOOKUP($C28,DATOS!$C$1:$FR$155,109,FALSE ), "-")</f>
        <v>-</v>
      </c>
      <c r="S28" s="92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2" t="str">
        <f>IFERROR(HLOOKUP($C28,DATOS!$C$1:$FR$155,114,FALSE ), "-")</f>
        <v>-</v>
      </c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</row>
    <row r="29" spans="1:52" ht="9" customHeight="1" outlineLevel="1" x14ac:dyDescent="0.25">
      <c r="A29" s="276"/>
      <c r="B29" s="278" t="s">
        <v>598</v>
      </c>
      <c r="C29" s="305" t="s">
        <v>365</v>
      </c>
      <c r="D29" s="93"/>
      <c r="E29" s="92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2"/>
      <c r="R29" s="92" t="str">
        <f>IFERROR(HLOOKUP($C29,DATOS!$C$1:$FR$155,109,FALSE ), "-")</f>
        <v>18/04/2015</v>
      </c>
      <c r="S29" s="92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2" t="str">
        <f>IFERROR(HLOOKUP($C29,DATOS!$C$1:$FR$155,114,FALSE ), "-")</f>
        <v>09/08/2015</v>
      </c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</row>
    <row r="30" spans="1:52" ht="9" customHeight="1" outlineLevel="1" x14ac:dyDescent="0.25">
      <c r="A30" s="277"/>
      <c r="B30" s="279"/>
      <c r="C30" s="306"/>
      <c r="D30" s="93"/>
      <c r="E30" s="92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2"/>
      <c r="R30" s="92" t="str">
        <f>IFERROR(HLOOKUP($C30,DATOS!$C$1:$FR$155,109,FALSE ), "-")</f>
        <v>-</v>
      </c>
      <c r="S30" s="92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2" t="str">
        <f>IFERROR(HLOOKUP($C30,DATOS!$C$1:$FR$155,114,FALSE ), "-")</f>
        <v>-</v>
      </c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</row>
    <row r="31" spans="1:52" ht="9" customHeight="1" outlineLevel="1" x14ac:dyDescent="0.25">
      <c r="A31" s="276"/>
      <c r="B31" s="278" t="s">
        <v>599</v>
      </c>
      <c r="C31" s="305" t="s">
        <v>368</v>
      </c>
      <c r="D31" s="93"/>
      <c r="E31" s="92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2"/>
      <c r="R31" s="92" t="str">
        <f>IFERROR(HLOOKUP($C31,DATOS!$C$1:$FR$155,109,FALSE ), "-")</f>
        <v>18/04/2015</v>
      </c>
      <c r="S31" s="92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2" t="str">
        <f>IFERROR(HLOOKUP($C31,DATOS!$C$1:$FR$155,114,FALSE ), "-")</f>
        <v>09/08/2015</v>
      </c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</row>
    <row r="32" spans="1:52" ht="9" customHeight="1" outlineLevel="1" x14ac:dyDescent="0.25">
      <c r="A32" s="277"/>
      <c r="B32" s="279"/>
      <c r="C32" s="306"/>
      <c r="D32" s="93"/>
      <c r="E32" s="92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2"/>
      <c r="R32" s="92" t="str">
        <f>IFERROR(HLOOKUP($C32,DATOS!$C$1:$FR$155,109,FALSE ), "-")</f>
        <v>-</v>
      </c>
      <c r="S32" s="92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2" t="str">
        <f>IFERROR(HLOOKUP($C32,DATOS!$C$1:$FR$155,114,FALSE ), "-")</f>
        <v>-</v>
      </c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</row>
    <row r="33" spans="1:52" ht="9" customHeight="1" outlineLevel="1" x14ac:dyDescent="0.25">
      <c r="A33" s="276"/>
      <c r="B33" s="278" t="s">
        <v>600</v>
      </c>
      <c r="C33" s="305" t="s">
        <v>379</v>
      </c>
      <c r="D33" s="93"/>
      <c r="E33" s="92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2"/>
      <c r="R33" s="93"/>
      <c r="S33" s="92" t="str">
        <f>IFERROR(HLOOKUP($C33,DATOS!$C$1:$FR$155,109,FALSE ), "-")</f>
        <v>18/04/2015</v>
      </c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2" t="str">
        <f>IFERROR(HLOOKUP($C33,DATOS!$C$1:$FR$155,114,FALSE ), "-")</f>
        <v>15/08/2015</v>
      </c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</row>
    <row r="34" spans="1:52" ht="9" customHeight="1" outlineLevel="1" x14ac:dyDescent="0.25">
      <c r="A34" s="277"/>
      <c r="B34" s="279"/>
      <c r="C34" s="306"/>
      <c r="D34" s="93"/>
      <c r="E34" s="92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2"/>
      <c r="R34" s="94"/>
      <c r="S34" s="92" t="str">
        <f>IFERROR(HLOOKUP($C34,DATOS!$C$1:$FR$155,109,FALSE ), "-")</f>
        <v>-</v>
      </c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2" t="str">
        <f>IFERROR(HLOOKUP($C34,DATOS!$C$1:$FR$155,114,FALSE ), "-")</f>
        <v>-</v>
      </c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</row>
    <row r="35" spans="1:52" ht="9" customHeight="1" outlineLevel="1" x14ac:dyDescent="0.25">
      <c r="A35" s="276"/>
      <c r="B35" s="278" t="s">
        <v>601</v>
      </c>
      <c r="C35" s="305" t="s">
        <v>380</v>
      </c>
      <c r="D35" s="93"/>
      <c r="E35" s="92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2"/>
      <c r="R35" s="93"/>
      <c r="S35" s="92" t="str">
        <f>IFERROR(HLOOKUP($C35,DATOS!$C$1:$FR$155,109,FALSE ), "-")</f>
        <v>19/04/2015</v>
      </c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2" t="str">
        <f>IFERROR(HLOOKUP($C35,DATOS!$C$1:$FR$155,114,FALSE ), "-")</f>
        <v>15/08/2015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</row>
    <row r="36" spans="1:52" ht="9" customHeight="1" outlineLevel="1" x14ac:dyDescent="0.25">
      <c r="A36" s="277"/>
      <c r="B36" s="279"/>
      <c r="C36" s="306"/>
      <c r="D36" s="93"/>
      <c r="E36" s="92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2"/>
      <c r="R36" s="94"/>
      <c r="S36" s="92" t="str">
        <f>IFERROR(HLOOKUP($C36,DATOS!$C$1:$FR$155,109,FALSE ), "-")</f>
        <v>-</v>
      </c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2" t="str">
        <f>IFERROR(HLOOKUP($C36,DATOS!$C$1:$FR$155,114,FALSE ), "-")</f>
        <v>-</v>
      </c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</row>
    <row r="37" spans="1:52" ht="9" customHeight="1" outlineLevel="1" x14ac:dyDescent="0.25">
      <c r="A37" s="276"/>
      <c r="B37" s="278" t="s">
        <v>602</v>
      </c>
      <c r="C37" s="305" t="s">
        <v>381</v>
      </c>
      <c r="D37" s="93"/>
      <c r="E37" s="92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2"/>
      <c r="R37" s="93"/>
      <c r="S37" s="92" t="str">
        <f>IFERROR(HLOOKUP($C37,DATOS!$C$1:$FR$155,109,FALSE ), "-")</f>
        <v>19/04/2015</v>
      </c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2" t="str">
        <f>IFERROR(HLOOKUP($C37,DATOS!$C$1:$FR$155,114,FALSE ), "-")</f>
        <v>15/08/2015</v>
      </c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</row>
    <row r="38" spans="1:52" ht="9" customHeight="1" outlineLevel="1" x14ac:dyDescent="0.25">
      <c r="A38" s="277"/>
      <c r="B38" s="279"/>
      <c r="C38" s="306"/>
      <c r="D38" s="93"/>
      <c r="E38" s="92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2"/>
      <c r="R38" s="94"/>
      <c r="S38" s="92" t="str">
        <f>IFERROR(HLOOKUP($C38,DATOS!$C$1:$FR$155,109,FALSE ), "-")</f>
        <v>-</v>
      </c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2" t="str">
        <f>IFERROR(HLOOKUP($C38,DATOS!$C$1:$FR$155,114,FALSE ), "-")</f>
        <v>-</v>
      </c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</row>
    <row r="39" spans="1:52" ht="9" customHeight="1" outlineLevel="1" x14ac:dyDescent="0.25">
      <c r="A39" s="276"/>
      <c r="B39" s="278" t="s">
        <v>603</v>
      </c>
      <c r="C39" s="305" t="s">
        <v>382</v>
      </c>
      <c r="D39" s="93"/>
      <c r="E39" s="92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2"/>
      <c r="R39" s="93"/>
      <c r="S39" s="92" t="str">
        <f>IFERROR(HLOOKUP($C39,DATOS!$C$1:$FR$155,109,FALSE ), "-")</f>
        <v>25/04/2015</v>
      </c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2" t="str">
        <f>IFERROR(HLOOKUP($C39,DATOS!$C$1:$FR$155,114,FALSE ), "-")</f>
        <v>16/08/2015</v>
      </c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</row>
    <row r="40" spans="1:52" ht="9" customHeight="1" outlineLevel="1" x14ac:dyDescent="0.25">
      <c r="A40" s="277"/>
      <c r="B40" s="279"/>
      <c r="C40" s="306"/>
      <c r="D40" s="93"/>
      <c r="E40" s="92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2"/>
      <c r="R40" s="94"/>
      <c r="S40" s="92" t="str">
        <f>IFERROR(HLOOKUP($C40,DATOS!$C$1:$FR$155,109,FALSE ), "-")</f>
        <v>-</v>
      </c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2" t="str">
        <f>IFERROR(HLOOKUP($C40,DATOS!$C$1:$FR$155,114,FALSE ), "-")</f>
        <v>-</v>
      </c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</row>
    <row r="41" spans="1:52" ht="9" customHeight="1" outlineLevel="1" x14ac:dyDescent="0.25">
      <c r="A41" s="276"/>
      <c r="B41" s="278" t="s">
        <v>604</v>
      </c>
      <c r="C41" s="305" t="s">
        <v>383</v>
      </c>
      <c r="D41" s="93"/>
      <c r="E41" s="92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2"/>
      <c r="R41" s="93"/>
      <c r="S41" s="92" t="str">
        <f>IFERROR(HLOOKUP($C41,DATOS!$C$1:$FR$155,109,FALSE ), "-")</f>
        <v>25/04/2015</v>
      </c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2" t="str">
        <f>IFERROR(HLOOKUP($C41,DATOS!$C$1:$FR$155,114,FALSE ), "-")</f>
        <v>16/08/2015</v>
      </c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</row>
    <row r="42" spans="1:52" ht="9" customHeight="1" outlineLevel="1" x14ac:dyDescent="0.25">
      <c r="A42" s="277"/>
      <c r="B42" s="279"/>
      <c r="C42" s="306"/>
      <c r="D42" s="93"/>
      <c r="E42" s="92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2"/>
      <c r="R42" s="94"/>
      <c r="S42" s="92" t="str">
        <f>IFERROR(HLOOKUP($C42,DATOS!$C$1:$FR$155,109,FALSE ), "-")</f>
        <v>-</v>
      </c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2" t="str">
        <f>IFERROR(HLOOKUP($C42,DATOS!$C$1:$FR$155,114,FALSE ), "-")</f>
        <v>-</v>
      </c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</row>
    <row r="43" spans="1:52" ht="9" customHeight="1" outlineLevel="1" x14ac:dyDescent="0.25">
      <c r="A43" s="276"/>
      <c r="B43" s="278" t="s">
        <v>605</v>
      </c>
      <c r="C43" s="305" t="s">
        <v>384</v>
      </c>
      <c r="D43" s="93"/>
      <c r="E43" s="92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2"/>
      <c r="R43" s="93"/>
      <c r="S43" s="92"/>
      <c r="T43" s="92" t="str">
        <f>IFERROR(HLOOKUP($C43,DATOS!$C$1:$FR$155,109,FALSE ), "-")</f>
        <v>25/04/2015</v>
      </c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2" t="str">
        <f>IFERROR(HLOOKUP($C43,DATOS!$C$1:$FR$155,114,FALSE ), "-")</f>
        <v>22/08/2015</v>
      </c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</row>
    <row r="44" spans="1:52" ht="9" customHeight="1" outlineLevel="1" x14ac:dyDescent="0.25">
      <c r="A44" s="277"/>
      <c r="B44" s="279"/>
      <c r="C44" s="306"/>
      <c r="D44" s="93"/>
      <c r="E44" s="92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2"/>
      <c r="R44" s="94"/>
      <c r="S44" s="92"/>
      <c r="T44" s="92" t="str">
        <f>IFERROR(HLOOKUP($C44,DATOS!$C$1:$FR$155,109,FALSE ), "-")</f>
        <v>-</v>
      </c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2" t="str">
        <f>IFERROR(HLOOKUP($C44,DATOS!$C$1:$FR$155,114,FALSE ), "-")</f>
        <v>-</v>
      </c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</row>
    <row r="45" spans="1:52" ht="9" customHeight="1" outlineLevel="1" x14ac:dyDescent="0.25">
      <c r="A45" s="276"/>
      <c r="B45" s="278" t="s">
        <v>606</v>
      </c>
      <c r="C45" s="305" t="s">
        <v>385</v>
      </c>
      <c r="D45" s="93"/>
      <c r="E45" s="92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2"/>
      <c r="R45" s="93"/>
      <c r="S45" s="92"/>
      <c r="T45" s="92" t="str">
        <f>IFERROR(HLOOKUP($C45,DATOS!$C$1:$FR$155,109,FALSE ), "-")</f>
        <v>26/04/2015</v>
      </c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2" t="str">
        <f>IFERROR(HLOOKUP($C45,DATOS!$C$1:$FR$155,114,FALSE ), "-")</f>
        <v>22/08/2015</v>
      </c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</row>
    <row r="46" spans="1:52" ht="9" customHeight="1" outlineLevel="1" x14ac:dyDescent="0.25">
      <c r="A46" s="277"/>
      <c r="B46" s="279"/>
      <c r="C46" s="306"/>
      <c r="D46" s="93"/>
      <c r="E46" s="92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2"/>
      <c r="R46" s="94"/>
      <c r="S46" s="92"/>
      <c r="T46" s="92" t="str">
        <f>IFERROR(HLOOKUP($C46,DATOS!$C$1:$FR$155,109,FALSE ), "-")</f>
        <v>-</v>
      </c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2" t="str">
        <f>IFERROR(HLOOKUP($C46,DATOS!$C$1:$FR$155,114,FALSE ), "-")</f>
        <v>-</v>
      </c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</row>
    <row r="47" spans="1:52" ht="9" customHeight="1" outlineLevel="1" x14ac:dyDescent="0.25">
      <c r="A47" s="276"/>
      <c r="B47" s="278" t="s">
        <v>607</v>
      </c>
      <c r="C47" s="305" t="s">
        <v>386</v>
      </c>
      <c r="D47" s="93"/>
      <c r="E47" s="92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2"/>
      <c r="R47" s="93"/>
      <c r="S47" s="92"/>
      <c r="T47" s="92" t="str">
        <f>IFERROR(HLOOKUP($C47,DATOS!$C$1:$FR$155,109,FALSE ), "-")</f>
        <v>26/04/2015</v>
      </c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2" t="str">
        <f>IFERROR(HLOOKUP($C47,DATOS!$C$1:$FR$155,114,FALSE ), "-")</f>
        <v>22/08/2015</v>
      </c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</row>
    <row r="48" spans="1:52" ht="9" customHeight="1" outlineLevel="1" x14ac:dyDescent="0.25">
      <c r="A48" s="277"/>
      <c r="B48" s="279"/>
      <c r="C48" s="306"/>
      <c r="D48" s="93"/>
      <c r="E48" s="92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2"/>
      <c r="R48" s="94"/>
      <c r="S48" s="92"/>
      <c r="T48" s="92" t="str">
        <f>IFERROR(HLOOKUP($C48,DATOS!$C$1:$FR$155,109,FALSE ), "-")</f>
        <v>-</v>
      </c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2" t="str">
        <f>IFERROR(HLOOKUP($C48,DATOS!$C$1:$FR$155,114,FALSE ), "-")</f>
        <v>-</v>
      </c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</row>
    <row r="49" spans="1:52" ht="9" customHeight="1" outlineLevel="1" x14ac:dyDescent="0.25">
      <c r="A49" s="276"/>
      <c r="B49" s="278" t="s">
        <v>608</v>
      </c>
      <c r="C49" s="305" t="s">
        <v>387</v>
      </c>
      <c r="D49" s="93"/>
      <c r="E49" s="92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2"/>
      <c r="R49" s="93"/>
      <c r="S49" s="92"/>
      <c r="T49" s="92" t="str">
        <f>IFERROR(HLOOKUP($C49,DATOS!$C$1:$FR$155,109,FALSE ), "-")</f>
        <v>02/05/2015</v>
      </c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2" t="str">
        <f>IFERROR(HLOOKUP($C49,DATOS!$C$1:$FR$155,114,FALSE ), "-")</f>
        <v>23/08/2015</v>
      </c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</row>
    <row r="50" spans="1:52" ht="9" customHeight="1" outlineLevel="1" x14ac:dyDescent="0.25">
      <c r="A50" s="277"/>
      <c r="B50" s="279"/>
      <c r="C50" s="306"/>
      <c r="D50" s="93"/>
      <c r="E50" s="92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2"/>
      <c r="R50" s="94"/>
      <c r="S50" s="92"/>
      <c r="T50" s="92" t="str">
        <f>IFERROR(HLOOKUP($C50,DATOS!$C$1:$FR$155,109,FALSE ), "-")</f>
        <v>-</v>
      </c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2" t="str">
        <f>IFERROR(HLOOKUP($C50,DATOS!$C$1:$FR$155,114,FALSE ), "-")</f>
        <v>-</v>
      </c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</row>
    <row r="51" spans="1:52" ht="9" customHeight="1" outlineLevel="1" x14ac:dyDescent="0.25">
      <c r="A51" s="276"/>
      <c r="B51" s="278" t="s">
        <v>609</v>
      </c>
      <c r="C51" s="305" t="s">
        <v>388</v>
      </c>
      <c r="D51" s="93"/>
      <c r="E51" s="92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2"/>
      <c r="R51" s="93"/>
      <c r="S51" s="92"/>
      <c r="T51" s="92" t="str">
        <f>IFERROR(HLOOKUP($C51,DATOS!$C$1:$FR$155,109,FALSE ), "-")</f>
        <v>02/05/2015</v>
      </c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2" t="str">
        <f>IFERROR(HLOOKUP($C51,DATOS!$C$1:$FR$155,114,FALSE ), "-")</f>
        <v>23/08/2015</v>
      </c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</row>
    <row r="52" spans="1:52" ht="9" customHeight="1" outlineLevel="1" x14ac:dyDescent="0.25">
      <c r="A52" s="277"/>
      <c r="B52" s="279"/>
      <c r="C52" s="306"/>
      <c r="D52" s="93"/>
      <c r="E52" s="92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2"/>
      <c r="R52" s="94"/>
      <c r="S52" s="92"/>
      <c r="T52" s="92" t="str">
        <f>IFERROR(HLOOKUP($C52,DATOS!$C$1:$FR$155,109,FALSE ), "-")</f>
        <v>-</v>
      </c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2" t="str">
        <f>IFERROR(HLOOKUP($C52,DATOS!$C$1:$FR$155,114,FALSE ), "-")</f>
        <v>-</v>
      </c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</row>
    <row r="53" spans="1:52" ht="9" customHeight="1" outlineLevel="1" x14ac:dyDescent="0.25">
      <c r="A53" s="276"/>
      <c r="B53" s="278" t="s">
        <v>610</v>
      </c>
      <c r="C53" s="305" t="s">
        <v>389</v>
      </c>
      <c r="D53" s="93"/>
      <c r="E53" s="92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2"/>
      <c r="R53" s="93"/>
      <c r="S53" s="92"/>
      <c r="T53" s="94"/>
      <c r="U53" s="92" t="str">
        <f>IFERROR(HLOOKUP($C53,DATOS!$C$1:$FR$155,109,FALSE ), "-")</f>
        <v>-</v>
      </c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2" t="str">
        <f>IFERROR(HLOOKUP($C53,DATOS!$C$1:$FR$155,114,FALSE ), "-")</f>
        <v>-</v>
      </c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4"/>
    </row>
    <row r="54" spans="1:52" ht="9" customHeight="1" outlineLevel="1" x14ac:dyDescent="0.25">
      <c r="A54" s="277"/>
      <c r="B54" s="279"/>
      <c r="C54" s="306"/>
      <c r="D54" s="93"/>
      <c r="E54" s="92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2"/>
      <c r="R54" s="94"/>
      <c r="S54" s="92"/>
      <c r="T54" s="94"/>
      <c r="U54" s="92" t="str">
        <f>IFERROR(HLOOKUP($C54,DATOS!$C$1:$FR$155,109,FALSE ), "-")</f>
        <v>-</v>
      </c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2" t="str">
        <f>IFERROR(HLOOKUP($C54,DATOS!$C$1:$FR$155,114,FALSE ), "-")</f>
        <v>-</v>
      </c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</row>
    <row r="55" spans="1:52" ht="9" customHeight="1" outlineLevel="1" x14ac:dyDescent="0.25">
      <c r="A55" s="276"/>
      <c r="B55" s="278" t="s">
        <v>611</v>
      </c>
      <c r="C55" s="305" t="s">
        <v>390</v>
      </c>
      <c r="D55" s="93"/>
      <c r="E55" s="92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2"/>
      <c r="R55" s="93"/>
      <c r="S55" s="92"/>
      <c r="T55" s="94"/>
      <c r="U55" s="92" t="str">
        <f>IFERROR(HLOOKUP($C55,DATOS!$C$1:$FR$155,109,FALSE ), "-")</f>
        <v>-</v>
      </c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2" t="str">
        <f>IFERROR(HLOOKUP($C55,DATOS!$C$1:$FR$155,114,FALSE ), "-")</f>
        <v>-</v>
      </c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94"/>
    </row>
    <row r="56" spans="1:52" ht="9" customHeight="1" outlineLevel="1" x14ac:dyDescent="0.25">
      <c r="A56" s="277"/>
      <c r="B56" s="279"/>
      <c r="C56" s="306"/>
      <c r="D56" s="93"/>
      <c r="E56" s="92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2"/>
      <c r="R56" s="94"/>
      <c r="S56" s="92"/>
      <c r="T56" s="94"/>
      <c r="U56" s="92" t="str">
        <f>IFERROR(HLOOKUP($C56,DATOS!$C$1:$FR$155,109,FALSE ), "-")</f>
        <v>-</v>
      </c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2" t="str">
        <f>IFERROR(HLOOKUP($C56,DATOS!$C$1:$FR$155,114,FALSE ), "-")</f>
        <v>-</v>
      </c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4"/>
    </row>
    <row r="57" spans="1:52" ht="9" customHeight="1" outlineLevel="1" x14ac:dyDescent="0.25">
      <c r="A57" s="346"/>
      <c r="B57" s="278" t="s">
        <v>612</v>
      </c>
      <c r="C57" s="305" t="s">
        <v>391</v>
      </c>
      <c r="D57" s="93"/>
      <c r="E57" s="92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2"/>
      <c r="R57" s="93"/>
      <c r="S57" s="92"/>
      <c r="T57" s="94"/>
      <c r="U57" s="92" t="str">
        <f>IFERROR(HLOOKUP($C57,DATOS!$C$1:$FR$155,109,FALSE ), "-")</f>
        <v>-</v>
      </c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2" t="str">
        <f>IFERROR(HLOOKUP($C57,DATOS!$C$1:$FR$155,114,FALSE ), "-")</f>
        <v>-</v>
      </c>
      <c r="AK57" s="94"/>
      <c r="AL57" s="94"/>
      <c r="AM57" s="94"/>
      <c r="AN57" s="94"/>
      <c r="AO57" s="94"/>
      <c r="AP57" s="94"/>
      <c r="AQ57" s="94"/>
      <c r="AR57" s="94"/>
      <c r="AS57" s="94"/>
      <c r="AT57" s="94"/>
      <c r="AU57" s="94"/>
      <c r="AV57" s="94"/>
      <c r="AW57" s="94"/>
      <c r="AX57" s="94"/>
      <c r="AY57" s="94"/>
      <c r="AZ57" s="94"/>
    </row>
    <row r="58" spans="1:52" ht="9" customHeight="1" outlineLevel="1" x14ac:dyDescent="0.25">
      <c r="A58" s="347"/>
      <c r="B58" s="279"/>
      <c r="C58" s="306"/>
      <c r="D58" s="93"/>
      <c r="E58" s="92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2"/>
      <c r="R58" s="94"/>
      <c r="S58" s="92"/>
      <c r="T58" s="94"/>
      <c r="U58" s="92" t="str">
        <f>IFERROR(HLOOKUP($C58,DATOS!$C$1:$FR$155,109,FALSE ), "-")</f>
        <v>-</v>
      </c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2" t="str">
        <f>IFERROR(HLOOKUP($C58,DATOS!$C$1:$FR$155,114,FALSE ), "-")</f>
        <v>-</v>
      </c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4"/>
      <c r="AW58" s="94"/>
      <c r="AX58" s="94"/>
      <c r="AY58" s="94"/>
      <c r="AZ58" s="94"/>
    </row>
    <row r="59" spans="1:52" ht="9" customHeight="1" outlineLevel="1" x14ac:dyDescent="0.25">
      <c r="A59" s="276"/>
      <c r="B59" s="278" t="s">
        <v>613</v>
      </c>
      <c r="C59" s="305" t="s">
        <v>392</v>
      </c>
      <c r="D59" s="94"/>
      <c r="E59" s="92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2"/>
      <c r="R59" s="94"/>
      <c r="S59" s="92"/>
      <c r="T59" s="94"/>
      <c r="U59" s="92" t="str">
        <f>IFERROR(HLOOKUP($C59,DATOS!$C$1:$FR$155,109,FALSE ), "-")</f>
        <v>09/05/2015</v>
      </c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2" t="str">
        <f>IFERROR(HLOOKUP($C59,DATOS!$C$1:$FR$155,114,FALSE ), "-")</f>
        <v>30/08/2015</v>
      </c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</row>
    <row r="60" spans="1:52" ht="9" customHeight="1" outlineLevel="1" x14ac:dyDescent="0.25">
      <c r="A60" s="277"/>
      <c r="B60" s="279"/>
      <c r="C60" s="306"/>
      <c r="D60" s="94"/>
      <c r="E60" s="92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2"/>
      <c r="R60" s="94"/>
      <c r="S60" s="92"/>
      <c r="T60" s="94"/>
      <c r="U60" s="92" t="str">
        <f>IFERROR(HLOOKUP($C60,DATOS!$C$1:$FR$155,109,FALSE ), "-")</f>
        <v>-</v>
      </c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2" t="str">
        <f>IFERROR(HLOOKUP($C60,DATOS!$C$1:$FR$155,114,FALSE ), "-")</f>
        <v>-</v>
      </c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94"/>
      <c r="AY60" s="94"/>
      <c r="AZ60" s="94"/>
    </row>
    <row r="61" spans="1:52" ht="9" customHeight="1" outlineLevel="1" x14ac:dyDescent="0.25">
      <c r="A61" s="276"/>
      <c r="B61" s="278" t="s">
        <v>614</v>
      </c>
      <c r="C61" s="305" t="s">
        <v>393</v>
      </c>
      <c r="D61" s="94"/>
      <c r="E61" s="92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2"/>
      <c r="R61" s="94"/>
      <c r="S61" s="92"/>
      <c r="T61" s="94"/>
      <c r="U61" s="92" t="str">
        <f>IFERROR(HLOOKUP($C61,DATOS!$C$1:$FR$155,109,FALSE ), "-")</f>
        <v>09/05/2015</v>
      </c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2" t="str">
        <f>IFERROR(HLOOKUP($C61,DATOS!$C$1:$FR$155,114,FALSE ), "-")</f>
        <v>30/08/2015</v>
      </c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</row>
    <row r="62" spans="1:52" ht="9" customHeight="1" outlineLevel="1" x14ac:dyDescent="0.25">
      <c r="A62" s="277"/>
      <c r="B62" s="279"/>
      <c r="C62" s="306"/>
      <c r="D62" s="94"/>
      <c r="E62" s="92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2"/>
      <c r="R62" s="94"/>
      <c r="S62" s="92"/>
      <c r="T62" s="94"/>
      <c r="U62" s="92" t="str">
        <f>IFERROR(HLOOKUP($C62,DATOS!$C$1:$FR$155,109,FALSE ), "-")</f>
        <v>-</v>
      </c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2" t="str">
        <f>IFERROR(HLOOKUP($C62,DATOS!$C$1:$FR$155,114,FALSE ), "-")</f>
        <v>-</v>
      </c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</row>
    <row r="63" spans="1:52" ht="9" customHeight="1" outlineLevel="1" x14ac:dyDescent="0.25">
      <c r="A63" s="276"/>
      <c r="B63" s="278" t="s">
        <v>615</v>
      </c>
      <c r="C63" s="305" t="s">
        <v>394</v>
      </c>
      <c r="D63" s="94"/>
      <c r="E63" s="92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2"/>
      <c r="R63" s="94"/>
      <c r="S63" s="92"/>
      <c r="T63" s="94"/>
      <c r="U63" s="94"/>
      <c r="V63" s="92" t="str">
        <f>IFERROR(HLOOKUP($C63,DATOS!$C$1:$FR$155,109,FALSE ), "-")</f>
        <v>09/05/2015</v>
      </c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2" t="str">
        <f>IFERROR(HLOOKUP($C63,DATOS!$C$1:$FR$155,114,FALSE ), "-")</f>
        <v>30/08/2015</v>
      </c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</row>
    <row r="64" spans="1:52" ht="9" customHeight="1" outlineLevel="1" x14ac:dyDescent="0.25">
      <c r="A64" s="277"/>
      <c r="B64" s="279"/>
      <c r="C64" s="306"/>
      <c r="D64" s="94"/>
      <c r="E64" s="92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2"/>
      <c r="R64" s="94"/>
      <c r="S64" s="92"/>
      <c r="T64" s="94"/>
      <c r="U64" s="94"/>
      <c r="V64" s="92" t="str">
        <f>IFERROR(HLOOKUP($C64,DATOS!$C$1:$FR$155,109,FALSE ), "-")</f>
        <v>-</v>
      </c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2" t="str">
        <f>IFERROR(HLOOKUP($C64,DATOS!$C$1:$FR$155,114,FALSE ), "-")</f>
        <v>-</v>
      </c>
      <c r="AK64" s="94"/>
      <c r="AL64" s="94"/>
      <c r="AM64" s="94"/>
      <c r="AN64" s="94"/>
      <c r="AO64" s="94"/>
      <c r="AP64" s="94"/>
      <c r="AQ64" s="94"/>
      <c r="AR64" s="94"/>
      <c r="AS64" s="94"/>
      <c r="AT64" s="94"/>
      <c r="AU64" s="94"/>
      <c r="AV64" s="94"/>
      <c r="AW64" s="94"/>
      <c r="AX64" s="94"/>
      <c r="AY64" s="94"/>
      <c r="AZ64" s="94"/>
    </row>
    <row r="65" spans="1:52" ht="9" customHeight="1" outlineLevel="1" x14ac:dyDescent="0.25">
      <c r="A65" s="276"/>
      <c r="B65" s="278" t="s">
        <v>616</v>
      </c>
      <c r="C65" s="305" t="s">
        <v>395</v>
      </c>
      <c r="D65" s="94"/>
      <c r="E65" s="92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2"/>
      <c r="R65" s="94"/>
      <c r="S65" s="92"/>
      <c r="T65" s="94"/>
      <c r="U65" s="94"/>
      <c r="V65" s="92" t="str">
        <f>IFERROR(HLOOKUP($C65,DATOS!$C$1:$FR$155,109,FALSE ), "-")</f>
        <v>10/05/2015</v>
      </c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2" t="str">
        <f>IFERROR(HLOOKUP($C65,DATOS!$C$1:$FR$155,114,FALSE ), "-")</f>
        <v>30/08/2015</v>
      </c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4"/>
      <c r="AW65" s="94"/>
      <c r="AX65" s="94"/>
      <c r="AY65" s="94"/>
      <c r="AZ65" s="94"/>
    </row>
    <row r="66" spans="1:52" ht="9" customHeight="1" outlineLevel="1" x14ac:dyDescent="0.25">
      <c r="A66" s="277"/>
      <c r="B66" s="279"/>
      <c r="C66" s="306"/>
      <c r="D66" s="94"/>
      <c r="E66" s="92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2"/>
      <c r="R66" s="94"/>
      <c r="S66" s="92"/>
      <c r="T66" s="94"/>
      <c r="U66" s="94"/>
      <c r="V66" s="92" t="str">
        <f>IFERROR(HLOOKUP($C66,DATOS!$C$1:$FR$155,109,FALSE ), "-")</f>
        <v>-</v>
      </c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2" t="str">
        <f>IFERROR(HLOOKUP($C66,DATOS!$C$1:$FR$155,114,FALSE ), "-")</f>
        <v>-</v>
      </c>
      <c r="AK66" s="94"/>
      <c r="AL66" s="94"/>
      <c r="AM66" s="94"/>
      <c r="AN66" s="94"/>
      <c r="AO66" s="94"/>
      <c r="AP66" s="94"/>
      <c r="AQ66" s="94"/>
      <c r="AR66" s="94"/>
      <c r="AS66" s="94"/>
      <c r="AT66" s="94"/>
      <c r="AU66" s="94"/>
      <c r="AV66" s="94"/>
      <c r="AW66" s="94"/>
      <c r="AX66" s="94"/>
      <c r="AY66" s="94"/>
      <c r="AZ66" s="94"/>
    </row>
    <row r="67" spans="1:52" ht="9" customHeight="1" outlineLevel="1" x14ac:dyDescent="0.25">
      <c r="A67" s="276"/>
      <c r="B67" s="278" t="s">
        <v>617</v>
      </c>
      <c r="C67" s="305" t="s">
        <v>396</v>
      </c>
      <c r="D67" s="94"/>
      <c r="E67" s="92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2"/>
      <c r="R67" s="94"/>
      <c r="S67" s="92"/>
      <c r="T67" s="94"/>
      <c r="U67" s="94"/>
      <c r="V67" s="92" t="str">
        <f>IFERROR(HLOOKUP($C67,DATOS!$C$1:$FR$155,109,FALSE ), "-")</f>
        <v>10/05/2015</v>
      </c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2" t="str">
        <f>IFERROR(HLOOKUP($C67,DATOS!$C$1:$FR$155,114,FALSE ), "-")</f>
        <v>30/08/2015</v>
      </c>
      <c r="AK67" s="94"/>
      <c r="AL67" s="94"/>
      <c r="AM67" s="94"/>
      <c r="AN67" s="94"/>
      <c r="AO67" s="94"/>
      <c r="AP67" s="94"/>
      <c r="AQ67" s="94"/>
      <c r="AR67" s="94"/>
      <c r="AS67" s="94"/>
      <c r="AT67" s="94"/>
      <c r="AU67" s="94"/>
      <c r="AV67" s="94"/>
      <c r="AW67" s="94"/>
      <c r="AX67" s="94"/>
      <c r="AY67" s="94"/>
      <c r="AZ67" s="94"/>
    </row>
    <row r="68" spans="1:52" ht="9" customHeight="1" outlineLevel="1" x14ac:dyDescent="0.25">
      <c r="A68" s="277"/>
      <c r="B68" s="279"/>
      <c r="C68" s="306"/>
      <c r="D68" s="94"/>
      <c r="E68" s="92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2"/>
      <c r="R68" s="94"/>
      <c r="S68" s="92"/>
      <c r="T68" s="94"/>
      <c r="U68" s="94"/>
      <c r="V68" s="92" t="str">
        <f>IFERROR(HLOOKUP($C68,DATOS!$C$1:$FR$155,109,FALSE ), "-")</f>
        <v>-</v>
      </c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2" t="str">
        <f>IFERROR(HLOOKUP($C68,DATOS!$C$1:$FR$155,114,FALSE ), "-")</f>
        <v>-</v>
      </c>
      <c r="AK68" s="94"/>
      <c r="AL68" s="94"/>
      <c r="AM68" s="94"/>
      <c r="AN68" s="94"/>
      <c r="AO68" s="94"/>
      <c r="AP68" s="94"/>
      <c r="AQ68" s="94"/>
      <c r="AR68" s="94"/>
      <c r="AS68" s="94"/>
      <c r="AT68" s="94"/>
      <c r="AU68" s="94"/>
      <c r="AV68" s="94"/>
      <c r="AW68" s="94"/>
      <c r="AX68" s="94"/>
      <c r="AY68" s="94"/>
      <c r="AZ68" s="94"/>
    </row>
    <row r="69" spans="1:52" ht="9" customHeight="1" outlineLevel="1" x14ac:dyDescent="0.25">
      <c r="A69" s="276"/>
      <c r="B69" s="278" t="s">
        <v>618</v>
      </c>
      <c r="C69" s="305" t="s">
        <v>397</v>
      </c>
      <c r="D69" s="94"/>
      <c r="E69" s="92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2"/>
      <c r="R69" s="94"/>
      <c r="S69" s="92"/>
      <c r="T69" s="94"/>
      <c r="U69" s="94"/>
      <c r="V69" s="92" t="str">
        <f>IFERROR(HLOOKUP($C69,DATOS!$C$1:$FR$155,109,FALSE ), "-")</f>
        <v>16/05/2015</v>
      </c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2" t="str">
        <f>IFERROR(HLOOKUP($C69,DATOS!$C$1:$FR$155,114,FALSE ), "-")</f>
        <v>30/08/2015</v>
      </c>
      <c r="AK69" s="92"/>
      <c r="AL69" s="94"/>
      <c r="AM69" s="94"/>
      <c r="AN69" s="94"/>
      <c r="AO69" s="94"/>
      <c r="AP69" s="94"/>
      <c r="AQ69" s="94"/>
      <c r="AR69" s="94"/>
      <c r="AS69" s="94"/>
      <c r="AT69" s="94"/>
      <c r="AU69" s="94"/>
      <c r="AV69" s="94"/>
      <c r="AW69" s="94"/>
      <c r="AX69" s="94"/>
      <c r="AY69" s="94"/>
      <c r="AZ69" s="94"/>
    </row>
    <row r="70" spans="1:52" ht="9" customHeight="1" outlineLevel="1" x14ac:dyDescent="0.25">
      <c r="A70" s="277"/>
      <c r="B70" s="279"/>
      <c r="C70" s="306"/>
      <c r="D70" s="94"/>
      <c r="E70" s="92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2"/>
      <c r="R70" s="94"/>
      <c r="S70" s="92"/>
      <c r="T70" s="94"/>
      <c r="U70" s="94"/>
      <c r="V70" s="92" t="str">
        <f>IFERROR(HLOOKUP($C70,DATOS!$C$1:$FR$155,109,FALSE ), "-")</f>
        <v>-</v>
      </c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2" t="str">
        <f>IFERROR(HLOOKUP($C70,DATOS!$C$1:$FR$155,114,FALSE ), "-")</f>
        <v>-</v>
      </c>
      <c r="AK70" s="92"/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4"/>
      <c r="AW70" s="94"/>
      <c r="AX70" s="94"/>
      <c r="AY70" s="94"/>
      <c r="AZ70" s="94"/>
    </row>
    <row r="71" spans="1:52" ht="9" customHeight="1" outlineLevel="1" x14ac:dyDescent="0.25">
      <c r="A71" s="276"/>
      <c r="B71" s="278" t="s">
        <v>619</v>
      </c>
      <c r="C71" s="305" t="s">
        <v>398</v>
      </c>
      <c r="D71" s="94"/>
      <c r="E71" s="92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2"/>
      <c r="R71" s="94"/>
      <c r="S71" s="92"/>
      <c r="T71" s="94"/>
      <c r="U71" s="94"/>
      <c r="V71" s="92" t="str">
        <f>IFERROR(HLOOKUP($C71,DATOS!$C$1:$FR$155,109,FALSE ), "-")</f>
        <v>16/05/2015</v>
      </c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2" t="str">
        <f>IFERROR(HLOOKUP($C71,DATOS!$C$1:$FR$155,114,FALSE ), "-")</f>
        <v>05/09/2015</v>
      </c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</row>
    <row r="72" spans="1:52" ht="9" customHeight="1" outlineLevel="1" x14ac:dyDescent="0.25">
      <c r="A72" s="277"/>
      <c r="B72" s="279"/>
      <c r="C72" s="306"/>
      <c r="D72" s="94"/>
      <c r="E72" s="92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2"/>
      <c r="R72" s="94"/>
      <c r="S72" s="92"/>
      <c r="T72" s="94"/>
      <c r="U72" s="94"/>
      <c r="V72" s="92" t="str">
        <f>IFERROR(HLOOKUP($C72,DATOS!$C$1:$FR$155,109,FALSE ), "-")</f>
        <v>-</v>
      </c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2" t="str">
        <f>IFERROR(HLOOKUP($C72,DATOS!$C$1:$FR$155,114,FALSE ), "-")</f>
        <v>-</v>
      </c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</row>
    <row r="73" spans="1:52" ht="9" customHeight="1" outlineLevel="1" x14ac:dyDescent="0.25">
      <c r="A73" s="276"/>
      <c r="B73" s="278" t="s">
        <v>620</v>
      </c>
      <c r="C73" s="305" t="s">
        <v>399</v>
      </c>
      <c r="D73" s="94"/>
      <c r="E73" s="92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2"/>
      <c r="R73" s="94"/>
      <c r="S73" s="92"/>
      <c r="T73" s="94"/>
      <c r="U73" s="94"/>
      <c r="V73" s="94"/>
      <c r="W73" s="92" t="str">
        <f>IFERROR(HLOOKUP($C73,DATOS!$C$1:$FR$155,109,FALSE ), "-")</f>
        <v>16/05/2015</v>
      </c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2" t="str">
        <f>IFERROR(HLOOKUP($C73,DATOS!$C$1:$FR$155,114,FALSE ), "-")</f>
        <v>05/09/2015</v>
      </c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</row>
    <row r="74" spans="1:52" ht="9" customHeight="1" outlineLevel="1" x14ac:dyDescent="0.25">
      <c r="A74" s="277"/>
      <c r="B74" s="279"/>
      <c r="C74" s="306"/>
      <c r="D74" s="94"/>
      <c r="E74" s="92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2"/>
      <c r="R74" s="94"/>
      <c r="S74" s="92"/>
      <c r="T74" s="94"/>
      <c r="U74" s="94"/>
      <c r="V74" s="94"/>
      <c r="W74" s="92" t="str">
        <f>IFERROR(HLOOKUP($C74,DATOS!$C$1:$FR$155,109,FALSE ), "-")</f>
        <v>-</v>
      </c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2" t="str">
        <f>IFERROR(HLOOKUP($C74,DATOS!$C$1:$FR$155,114,FALSE ), "-")</f>
        <v>-</v>
      </c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</row>
    <row r="75" spans="1:52" ht="9" customHeight="1" outlineLevel="1" x14ac:dyDescent="0.25">
      <c r="A75" s="276"/>
      <c r="B75" s="278" t="s">
        <v>621</v>
      </c>
      <c r="C75" s="305" t="s">
        <v>400</v>
      </c>
      <c r="D75" s="94"/>
      <c r="E75" s="92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2"/>
      <c r="R75" s="94"/>
      <c r="S75" s="92"/>
      <c r="T75" s="94"/>
      <c r="U75" s="94"/>
      <c r="V75" s="94"/>
      <c r="W75" s="92" t="str">
        <f>IFERROR(HLOOKUP($C75,DATOS!$C$1:$FR$155,109,FALSE ), "-")</f>
        <v>17/05/2015</v>
      </c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2" t="str">
        <f>IFERROR(HLOOKUP($C75,DATOS!$C$1:$FR$155,114,FALSE ), "-")</f>
        <v>05/09/2015</v>
      </c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</row>
    <row r="76" spans="1:52" ht="9" customHeight="1" outlineLevel="1" x14ac:dyDescent="0.25">
      <c r="A76" s="277"/>
      <c r="B76" s="279"/>
      <c r="C76" s="306"/>
      <c r="D76" s="94"/>
      <c r="E76" s="92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2"/>
      <c r="R76" s="94"/>
      <c r="S76" s="92"/>
      <c r="T76" s="94"/>
      <c r="U76" s="94"/>
      <c r="V76" s="94"/>
      <c r="W76" s="92" t="str">
        <f>IFERROR(HLOOKUP($C76,DATOS!$C$1:$FR$155,109,FALSE ), "-")</f>
        <v>-</v>
      </c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2" t="str">
        <f>IFERROR(HLOOKUP($C76,DATOS!$C$1:$FR$155,114,FALSE ), "-")</f>
        <v>-</v>
      </c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4"/>
      <c r="AW76" s="94"/>
      <c r="AX76" s="94"/>
      <c r="AY76" s="94"/>
      <c r="AZ76" s="94"/>
    </row>
    <row r="77" spans="1:52" ht="9" customHeight="1" outlineLevel="1" x14ac:dyDescent="0.25">
      <c r="A77" s="276"/>
      <c r="B77" s="278" t="s">
        <v>622</v>
      </c>
      <c r="C77" s="305" t="s">
        <v>401</v>
      </c>
      <c r="D77" s="94"/>
      <c r="E77" s="92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2"/>
      <c r="R77" s="94"/>
      <c r="S77" s="92"/>
      <c r="T77" s="94"/>
      <c r="U77" s="94"/>
      <c r="V77" s="94"/>
      <c r="W77" s="92" t="str">
        <f>IFERROR(HLOOKUP($C77,DATOS!$C$1:$FR$155,109,FALSE ), "-")</f>
        <v>17/05/2015</v>
      </c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2" t="str">
        <f>IFERROR(HLOOKUP($C77,DATOS!$C$1:$FR$155,114,FALSE ), "-")</f>
        <v>05/09/2015</v>
      </c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</row>
    <row r="78" spans="1:52" ht="9" customHeight="1" outlineLevel="1" x14ac:dyDescent="0.25">
      <c r="A78" s="277"/>
      <c r="B78" s="279"/>
      <c r="C78" s="306"/>
      <c r="D78" s="94"/>
      <c r="E78" s="92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2"/>
      <c r="R78" s="94"/>
      <c r="S78" s="92"/>
      <c r="T78" s="94"/>
      <c r="U78" s="94"/>
      <c r="V78" s="94"/>
      <c r="W78" s="92" t="str">
        <f>IFERROR(HLOOKUP($C78,DATOS!$C$1:$FR$155,109,FALSE ), "-")</f>
        <v>-</v>
      </c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2" t="str">
        <f>IFERROR(HLOOKUP($C78,DATOS!$C$1:$FR$155,114,FALSE ), "-")</f>
        <v>-</v>
      </c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94"/>
      <c r="AW78" s="94"/>
      <c r="AX78" s="94"/>
      <c r="AY78" s="94"/>
      <c r="AZ78" s="94"/>
    </row>
    <row r="79" spans="1:52" ht="9" customHeight="1" outlineLevel="1" x14ac:dyDescent="0.25">
      <c r="A79" s="276"/>
      <c r="B79" s="278" t="s">
        <v>623</v>
      </c>
      <c r="C79" s="305" t="s">
        <v>402</v>
      </c>
      <c r="D79" s="94"/>
      <c r="E79" s="92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2"/>
      <c r="R79" s="94"/>
      <c r="S79" s="92"/>
      <c r="T79" s="94"/>
      <c r="U79" s="94"/>
      <c r="V79" s="94"/>
      <c r="W79" s="92" t="str">
        <f>IFERROR(HLOOKUP($C79,DATOS!$C$1:$FR$155,109,FALSE ), "-")</f>
        <v>23/05/2015</v>
      </c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2" t="str">
        <f>IFERROR(HLOOKUP($C79,DATOS!$C$1:$FR$155,114,FALSE ), "-")</f>
        <v>05/09/2015</v>
      </c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</row>
    <row r="80" spans="1:52" ht="9" customHeight="1" outlineLevel="1" x14ac:dyDescent="0.25">
      <c r="A80" s="277"/>
      <c r="B80" s="279"/>
      <c r="C80" s="306"/>
      <c r="D80" s="94"/>
      <c r="E80" s="92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2"/>
      <c r="R80" s="94"/>
      <c r="S80" s="92"/>
      <c r="T80" s="94"/>
      <c r="U80" s="94"/>
      <c r="V80" s="94"/>
      <c r="W80" s="92" t="str">
        <f>IFERROR(HLOOKUP($C80,DATOS!$C$1:$FR$155,109,FALSE ), "-")</f>
        <v>-</v>
      </c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2" t="str">
        <f>IFERROR(HLOOKUP($C80,DATOS!$C$1:$FR$155,114,FALSE ), "-")</f>
        <v>-</v>
      </c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</row>
    <row r="81" spans="1:52" ht="9" customHeight="1" outlineLevel="1" x14ac:dyDescent="0.25">
      <c r="A81" s="276"/>
      <c r="B81" s="278" t="s">
        <v>624</v>
      </c>
      <c r="C81" s="305" t="s">
        <v>1393</v>
      </c>
      <c r="D81" s="94"/>
      <c r="E81" s="92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2"/>
      <c r="R81" s="94"/>
      <c r="S81" s="92"/>
      <c r="T81" s="94"/>
      <c r="U81" s="94"/>
      <c r="V81" s="94"/>
      <c r="W81" s="92" t="str">
        <f>IFERROR(HLOOKUP($C81,DATOS!$C$1:$FR$155,109,FALSE ), "-")</f>
        <v>23/05/2015</v>
      </c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2" t="str">
        <f>IFERROR(HLOOKUP($C81,DATOS!$C$1:$FR$155,114,FALSE ), "-")</f>
        <v>05/09/2015</v>
      </c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</row>
    <row r="82" spans="1:52" ht="9" customHeight="1" outlineLevel="1" x14ac:dyDescent="0.25">
      <c r="A82" s="277"/>
      <c r="B82" s="279"/>
      <c r="C82" s="306"/>
      <c r="D82" s="94"/>
      <c r="E82" s="92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2"/>
      <c r="R82" s="94"/>
      <c r="S82" s="92"/>
      <c r="T82" s="94"/>
      <c r="U82" s="94"/>
      <c r="V82" s="94"/>
      <c r="W82" s="92" t="str">
        <f>IFERROR(HLOOKUP($C82,DATOS!$C$1:$FR$155,109,FALSE ), "-")</f>
        <v>-</v>
      </c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2" t="str">
        <f>IFERROR(HLOOKUP($C82,DATOS!$C$1:$FR$155,114,FALSE ), "-")</f>
        <v>-</v>
      </c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</row>
    <row r="83" spans="1:52" ht="9" customHeight="1" outlineLevel="1" x14ac:dyDescent="0.25">
      <c r="A83" s="276"/>
      <c r="B83" s="278" t="s">
        <v>625</v>
      </c>
      <c r="C83" s="305" t="s">
        <v>1394</v>
      </c>
      <c r="D83" s="94"/>
      <c r="E83" s="92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2"/>
      <c r="R83" s="94"/>
      <c r="S83" s="92"/>
      <c r="T83" s="94"/>
      <c r="U83" s="94"/>
      <c r="V83" s="94"/>
      <c r="W83" s="92" t="str">
        <f>IFERROR(HLOOKUP($C83,DATOS!$C$1:$FR$155,109,FALSE ), "-")</f>
        <v>-</v>
      </c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2" t="str">
        <f>IFERROR(HLOOKUP($C83,DATOS!$C$1:$FR$155,114,FALSE ), "-")</f>
        <v>-</v>
      </c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</row>
    <row r="84" spans="1:52" ht="9" customHeight="1" outlineLevel="1" x14ac:dyDescent="0.25">
      <c r="A84" s="277"/>
      <c r="B84" s="279"/>
      <c r="C84" s="306"/>
      <c r="D84" s="94"/>
      <c r="E84" s="92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2"/>
      <c r="R84" s="94"/>
      <c r="S84" s="92"/>
      <c r="T84" s="94"/>
      <c r="U84" s="94"/>
      <c r="V84" s="94"/>
      <c r="W84" s="92" t="str">
        <f>IFERROR(HLOOKUP($C84,DATOS!$C$1:$FR$155,109,FALSE ), "-")</f>
        <v>-</v>
      </c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2" t="str">
        <f>IFERROR(HLOOKUP($C84,DATOS!$C$1:$FR$155,114,FALSE ), "-")</f>
        <v>-</v>
      </c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</row>
    <row r="85" spans="1:52" ht="9" customHeight="1" outlineLevel="1" x14ac:dyDescent="0.25">
      <c r="A85" s="276"/>
      <c r="B85" s="278" t="s">
        <v>626</v>
      </c>
      <c r="C85" s="305" t="s">
        <v>403</v>
      </c>
      <c r="D85" s="94"/>
      <c r="E85" s="92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2"/>
      <c r="R85" s="94"/>
      <c r="S85" s="92"/>
      <c r="T85" s="94"/>
      <c r="U85" s="94"/>
      <c r="V85" s="94"/>
      <c r="W85" s="92" t="str">
        <f>IFERROR(HLOOKUP($C85,DATOS!$C$1:$FR$155,109,FALSE ), "-")</f>
        <v>23/05/2015</v>
      </c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2" t="str">
        <f>IFERROR(HLOOKUP($C85,DATOS!$C$1:$FR$155,114,FALSE ), "-")</f>
        <v>05/09/2015</v>
      </c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</row>
    <row r="86" spans="1:52" ht="9" customHeight="1" outlineLevel="1" x14ac:dyDescent="0.25">
      <c r="A86" s="277"/>
      <c r="B86" s="279"/>
      <c r="C86" s="306"/>
      <c r="D86" s="94"/>
      <c r="E86" s="92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2"/>
      <c r="R86" s="94"/>
      <c r="S86" s="92"/>
      <c r="T86" s="94"/>
      <c r="U86" s="94"/>
      <c r="V86" s="94"/>
      <c r="W86" s="92" t="str">
        <f>IFERROR(HLOOKUP($C86,DATOS!$C$1:$FR$155,109,FALSE ), "-")</f>
        <v>-</v>
      </c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2" t="str">
        <f>IFERROR(HLOOKUP($C86,DATOS!$C$1:$FR$155,114,FALSE ), "-")</f>
        <v>-</v>
      </c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</row>
    <row r="87" spans="1:52" ht="9" customHeight="1" outlineLevel="1" x14ac:dyDescent="0.25">
      <c r="A87" s="276"/>
      <c r="B87" s="278" t="s">
        <v>627</v>
      </c>
      <c r="C87" s="305" t="s">
        <v>404</v>
      </c>
      <c r="D87" s="94"/>
      <c r="E87" s="92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2"/>
      <c r="R87" s="94"/>
      <c r="S87" s="92"/>
      <c r="T87" s="94"/>
      <c r="U87" s="94"/>
      <c r="V87" s="94"/>
      <c r="W87" s="94"/>
      <c r="X87" s="92" t="str">
        <f>IFERROR(HLOOKUP($C87,DATOS!$C$1:$FR$155,109,FALSE ), "-")</f>
        <v>23/05/2015</v>
      </c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2" t="str">
        <f>IFERROR(HLOOKUP($C87,DATOS!$C$1:$FR$155,114,FALSE ), "-")</f>
        <v>05/09/2015</v>
      </c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</row>
    <row r="88" spans="1:52" ht="9" customHeight="1" outlineLevel="1" x14ac:dyDescent="0.25">
      <c r="A88" s="277"/>
      <c r="B88" s="279"/>
      <c r="C88" s="306"/>
      <c r="D88" s="94"/>
      <c r="E88" s="92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2"/>
      <c r="R88" s="94"/>
      <c r="S88" s="92"/>
      <c r="T88" s="94"/>
      <c r="U88" s="94"/>
      <c r="V88" s="94"/>
      <c r="W88" s="94"/>
      <c r="X88" s="92" t="str">
        <f>IFERROR(HLOOKUP($C88,DATOS!$C$1:$FR$155,109,FALSE ), "-")</f>
        <v>-</v>
      </c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2" t="str">
        <f>IFERROR(HLOOKUP($C88,DATOS!$C$1:$FR$155,114,FALSE ), "-")</f>
        <v>-</v>
      </c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</row>
    <row r="89" spans="1:52" ht="9" customHeight="1" outlineLevel="1" x14ac:dyDescent="0.25">
      <c r="A89" s="95"/>
      <c r="B89" s="278" t="s">
        <v>628</v>
      </c>
      <c r="C89" s="305" t="s">
        <v>405</v>
      </c>
      <c r="D89" s="94"/>
      <c r="E89" s="92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2"/>
      <c r="R89" s="94"/>
      <c r="S89" s="92"/>
      <c r="T89" s="94"/>
      <c r="U89" s="94"/>
      <c r="V89" s="94"/>
      <c r="W89" s="94"/>
      <c r="X89" s="92" t="str">
        <f>IFERROR(HLOOKUP($C89,DATOS!$C$1:$FR$155,109,FALSE ), "-")</f>
        <v>24/05/2015</v>
      </c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2" t="str">
        <f>IFERROR(HLOOKUP($C89,DATOS!$C$1:$FR$155,114,FALSE ), "-")</f>
        <v>05/09/2015</v>
      </c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</row>
    <row r="90" spans="1:52" ht="9" customHeight="1" outlineLevel="1" x14ac:dyDescent="0.25">
      <c r="A90" s="95"/>
      <c r="B90" s="279"/>
      <c r="C90" s="306"/>
      <c r="D90" s="94"/>
      <c r="E90" s="92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2"/>
      <c r="R90" s="94"/>
      <c r="S90" s="92"/>
      <c r="T90" s="94"/>
      <c r="U90" s="94"/>
      <c r="V90" s="94"/>
      <c r="W90" s="94"/>
      <c r="X90" s="92" t="str">
        <f>IFERROR(HLOOKUP($C90,DATOS!$C$1:$FR$155,109,FALSE ), "-")</f>
        <v>-</v>
      </c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2" t="str">
        <f>IFERROR(HLOOKUP($C90,DATOS!$C$1:$FR$155,114,FALSE ), "-")</f>
        <v>-</v>
      </c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Y90" s="94"/>
      <c r="AZ90" s="94"/>
    </row>
    <row r="91" spans="1:52" ht="9" customHeight="1" outlineLevel="1" x14ac:dyDescent="0.25">
      <c r="A91" s="95"/>
      <c r="B91" s="278" t="s">
        <v>629</v>
      </c>
      <c r="C91" s="305" t="s">
        <v>406</v>
      </c>
      <c r="D91" s="94"/>
      <c r="E91" s="92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2"/>
      <c r="R91" s="94"/>
      <c r="S91" s="92"/>
      <c r="T91" s="94"/>
      <c r="U91" s="94"/>
      <c r="V91" s="94"/>
      <c r="W91" s="94"/>
      <c r="X91" s="92" t="str">
        <f>IFERROR(HLOOKUP($C91,DATOS!$C$1:$FR$155,109,FALSE ), "-")</f>
        <v>24/05/2015</v>
      </c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2" t="str">
        <f>IFERROR(HLOOKUP($C91,DATOS!$C$1:$FR$155,114,FALSE ), "-")</f>
        <v>06/09/2015</v>
      </c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</row>
    <row r="92" spans="1:52" ht="9" customHeight="1" outlineLevel="1" x14ac:dyDescent="0.25">
      <c r="A92" s="95"/>
      <c r="B92" s="279"/>
      <c r="C92" s="306"/>
      <c r="D92" s="94"/>
      <c r="E92" s="92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2"/>
      <c r="R92" s="94"/>
      <c r="S92" s="92"/>
      <c r="T92" s="94"/>
      <c r="U92" s="94"/>
      <c r="V92" s="94"/>
      <c r="W92" s="94"/>
      <c r="X92" s="92" t="str">
        <f>IFERROR(HLOOKUP($C92,DATOS!$C$1:$FR$155,109,FALSE ), "-")</f>
        <v>-</v>
      </c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2" t="str">
        <f>IFERROR(HLOOKUP($C92,DATOS!$C$1:$FR$155,114,FALSE ), "-")</f>
        <v>-</v>
      </c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</row>
    <row r="93" spans="1:52" ht="9" customHeight="1" outlineLevel="1" x14ac:dyDescent="0.25">
      <c r="A93" s="95"/>
      <c r="B93" s="278" t="s">
        <v>630</v>
      </c>
      <c r="C93" s="305" t="s">
        <v>407</v>
      </c>
      <c r="D93" s="94"/>
      <c r="E93" s="92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2"/>
      <c r="R93" s="94"/>
      <c r="S93" s="92"/>
      <c r="T93" s="94"/>
      <c r="U93" s="94"/>
      <c r="V93" s="94"/>
      <c r="W93" s="94"/>
      <c r="X93" s="92" t="str">
        <f>IFERROR(HLOOKUP($C93,DATOS!$C$1:$FR$155,109,FALSE ), "-")</f>
        <v>30/05/2015</v>
      </c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2" t="str">
        <f>IFERROR(HLOOKUP($C93,DATOS!$C$1:$FR$155,114,FALSE ), "-")</f>
        <v>06/09/2015</v>
      </c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</row>
    <row r="94" spans="1:52" ht="9" customHeight="1" outlineLevel="1" x14ac:dyDescent="0.25">
      <c r="A94" s="95"/>
      <c r="B94" s="279"/>
      <c r="C94" s="306"/>
      <c r="D94" s="94"/>
      <c r="E94" s="92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2"/>
      <c r="R94" s="94"/>
      <c r="S94" s="92"/>
      <c r="T94" s="94"/>
      <c r="U94" s="94"/>
      <c r="V94" s="94"/>
      <c r="W94" s="94"/>
      <c r="X94" s="92" t="str">
        <f>IFERROR(HLOOKUP($C94,DATOS!$C$1:$FR$155,109,FALSE ), "-")</f>
        <v>-</v>
      </c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2" t="str">
        <f>IFERROR(HLOOKUP($C94,DATOS!$C$1:$FR$155,114,FALSE ), "-")</f>
        <v>-</v>
      </c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</row>
    <row r="95" spans="1:52" ht="9" customHeight="1" outlineLevel="1" x14ac:dyDescent="0.25">
      <c r="A95" s="276"/>
      <c r="B95" s="278" t="s">
        <v>631</v>
      </c>
      <c r="C95" s="305" t="s">
        <v>414</v>
      </c>
      <c r="D95" s="94"/>
      <c r="E95" s="92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2"/>
      <c r="R95" s="94"/>
      <c r="S95" s="92"/>
      <c r="T95" s="94"/>
      <c r="U95" s="94"/>
      <c r="V95" s="94"/>
      <c r="W95" s="94"/>
      <c r="X95" s="92" t="str">
        <f>IFERROR(HLOOKUP($C95,DATOS!$C$1:$FR$155,109,FALSE ), "-")</f>
        <v>30/05/2015</v>
      </c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2" t="str">
        <f>IFERROR(HLOOKUP($C95,DATOS!$C$1:$FR$155,114,FALSE ), "-")</f>
        <v>06/09/2015</v>
      </c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</row>
    <row r="96" spans="1:52" ht="9" customHeight="1" outlineLevel="1" x14ac:dyDescent="0.25">
      <c r="A96" s="277"/>
      <c r="B96" s="279"/>
      <c r="C96" s="306"/>
      <c r="D96" s="94"/>
      <c r="E96" s="92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2"/>
      <c r="R96" s="94"/>
      <c r="S96" s="92"/>
      <c r="T96" s="94"/>
      <c r="U96" s="94"/>
      <c r="V96" s="94"/>
      <c r="W96" s="94"/>
      <c r="X96" s="92" t="str">
        <f>IFERROR(HLOOKUP($C96,DATOS!$C$1:$FR$155,109,FALSE ), "-")</f>
        <v>-</v>
      </c>
      <c r="Y96" s="92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2" t="str">
        <f>IFERROR(HLOOKUP($C96,DATOS!$C$1:$FR$155,114,FALSE ), "-")</f>
        <v>-</v>
      </c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</row>
    <row r="97" spans="1:52" ht="9" customHeight="1" outlineLevel="1" x14ac:dyDescent="0.25">
      <c r="A97" s="95"/>
      <c r="B97" s="278" t="s">
        <v>632</v>
      </c>
      <c r="C97" s="305" t="s">
        <v>415</v>
      </c>
      <c r="D97" s="94"/>
      <c r="E97" s="92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2"/>
      <c r="R97" s="94"/>
      <c r="S97" s="92"/>
      <c r="T97" s="94"/>
      <c r="U97" s="94"/>
      <c r="V97" s="94"/>
      <c r="W97" s="94"/>
      <c r="X97" s="92" t="str">
        <f>IFERROR(HLOOKUP($C97,DATOS!$C$1:$FR$155,109,FALSE ), "-")</f>
        <v>31/05/2015</v>
      </c>
      <c r="Y97" s="92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2" t="str">
        <f>IFERROR(HLOOKUP($C97,DATOS!$C$1:$FR$155,114,FALSE ), "-")</f>
        <v>06/09/2015</v>
      </c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</row>
    <row r="98" spans="1:52" ht="9" customHeight="1" outlineLevel="1" x14ac:dyDescent="0.25">
      <c r="A98" s="95"/>
      <c r="B98" s="279"/>
      <c r="C98" s="306"/>
      <c r="D98" s="94"/>
      <c r="E98" s="92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2"/>
      <c r="R98" s="94"/>
      <c r="S98" s="92"/>
      <c r="T98" s="94"/>
      <c r="U98" s="94"/>
      <c r="V98" s="94"/>
      <c r="W98" s="94"/>
      <c r="X98" s="92" t="str">
        <f>IFERROR(HLOOKUP($C98,DATOS!$C$1:$FR$155,109,FALSE ), "-")</f>
        <v>-</v>
      </c>
      <c r="Y98" s="92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2" t="str">
        <f>IFERROR(HLOOKUP($C98,DATOS!$C$1:$FR$155,114,FALSE ), "-")</f>
        <v>-</v>
      </c>
      <c r="AM98" s="94"/>
      <c r="AN98" s="94"/>
      <c r="AO98" s="94"/>
      <c r="AP98" s="94"/>
      <c r="AQ98" s="94"/>
      <c r="AR98" s="94"/>
      <c r="AS98" s="94"/>
      <c r="AT98" s="94"/>
      <c r="AU98" s="94"/>
      <c r="AV98" s="94"/>
      <c r="AW98" s="94"/>
      <c r="AX98" s="94"/>
      <c r="AY98" s="94"/>
      <c r="AZ98" s="94"/>
    </row>
    <row r="99" spans="1:52" ht="9" customHeight="1" outlineLevel="1" x14ac:dyDescent="0.25">
      <c r="A99" s="95"/>
      <c r="B99" s="278" t="s">
        <v>633</v>
      </c>
      <c r="C99" s="305" t="s">
        <v>416</v>
      </c>
      <c r="D99" s="94"/>
      <c r="E99" s="92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2"/>
      <c r="R99" s="94"/>
      <c r="S99" s="92"/>
      <c r="T99" s="94"/>
      <c r="U99" s="94"/>
      <c r="V99" s="94"/>
      <c r="W99" s="94"/>
      <c r="X99" s="92" t="str">
        <f>IFERROR(HLOOKUP($C99,DATOS!$C$1:$FR$155,109,FALSE ), "-")</f>
        <v>30/05/2015</v>
      </c>
      <c r="Y99" s="92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2" t="str">
        <f>IFERROR(HLOOKUP($C99,DATOS!$C$1:$FR$155,114,FALSE ), "-")</f>
        <v>06/09/2015</v>
      </c>
      <c r="AM99" s="94"/>
      <c r="AN99" s="94"/>
      <c r="AO99" s="94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</row>
    <row r="100" spans="1:52" ht="9" customHeight="1" outlineLevel="1" x14ac:dyDescent="0.25">
      <c r="A100" s="95"/>
      <c r="B100" s="279"/>
      <c r="C100" s="308"/>
      <c r="D100" s="94"/>
      <c r="E100" s="92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2"/>
      <c r="R100" s="94"/>
      <c r="S100" s="92"/>
      <c r="T100" s="94"/>
      <c r="U100" s="94"/>
      <c r="V100" s="94"/>
      <c r="W100" s="94"/>
      <c r="X100" s="92" t="str">
        <f>IFERROR(HLOOKUP($C100,DATOS!$C$1:$FR$155,109,FALSE ), "-")</f>
        <v>-</v>
      </c>
      <c r="Y100" s="92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2" t="str">
        <f>IFERROR(HLOOKUP($C100,DATOS!$C$1:$FR$155,114,FALSE ), "-")</f>
        <v>-</v>
      </c>
      <c r="AM100" s="94"/>
      <c r="AN100" s="94"/>
      <c r="AO100" s="94"/>
      <c r="AP100" s="94"/>
      <c r="AQ100" s="94"/>
      <c r="AR100" s="94"/>
      <c r="AS100" s="94"/>
      <c r="AT100" s="94"/>
      <c r="AU100" s="94"/>
      <c r="AV100" s="94"/>
      <c r="AW100" s="94"/>
      <c r="AX100" s="94"/>
      <c r="AY100" s="94"/>
      <c r="AZ100" s="94"/>
    </row>
    <row r="101" spans="1:52" ht="9" customHeight="1" outlineLevel="1" x14ac:dyDescent="0.25">
      <c r="A101" s="390"/>
      <c r="B101" s="278" t="s">
        <v>1395</v>
      </c>
      <c r="C101" s="305" t="s">
        <v>420</v>
      </c>
      <c r="D101" s="96"/>
      <c r="E101" s="92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2"/>
      <c r="R101" s="94"/>
      <c r="S101" s="92"/>
      <c r="T101" s="94"/>
      <c r="U101" s="94"/>
      <c r="V101" s="94"/>
      <c r="W101" s="94"/>
      <c r="X101" s="92" t="str">
        <f>IFERROR(HLOOKUP($C101,DATOS!$C$1:$FR$155,109,FALSE ), "-")</f>
        <v>31/05/2015</v>
      </c>
      <c r="Y101" s="92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2" t="str">
        <f>IFERROR(HLOOKUP($C101,DATOS!$C$1:$FR$155,114,FALSE ), "-")</f>
        <v>06/09/2015</v>
      </c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</row>
    <row r="102" spans="1:52" ht="9" customHeight="1" outlineLevel="1" x14ac:dyDescent="0.25">
      <c r="A102" s="391"/>
      <c r="B102" s="279"/>
      <c r="C102" s="306"/>
      <c r="D102" s="96"/>
      <c r="E102" s="92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2"/>
      <c r="R102" s="94"/>
      <c r="S102" s="92"/>
      <c r="T102" s="94"/>
      <c r="U102" s="94"/>
      <c r="V102" s="94"/>
      <c r="W102" s="94"/>
      <c r="X102" s="92" t="str">
        <f>IFERROR(HLOOKUP($C102,DATOS!$C$1:$FR$155,109,FALSE ), "-")</f>
        <v>-</v>
      </c>
      <c r="Y102" s="92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2" t="str">
        <f>IFERROR(HLOOKUP($C102,DATOS!$C$1:$FR$155,114,FALSE ), "-")</f>
        <v>-</v>
      </c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</row>
    <row r="103" spans="1:52" ht="9" customHeight="1" outlineLevel="1" x14ac:dyDescent="0.25">
      <c r="A103" s="390"/>
      <c r="B103" s="278" t="s">
        <v>1396</v>
      </c>
      <c r="C103" s="392" t="s">
        <v>421</v>
      </c>
      <c r="D103" s="96"/>
      <c r="E103" s="92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2"/>
      <c r="R103" s="94"/>
      <c r="S103" s="92"/>
      <c r="T103" s="94"/>
      <c r="U103" s="94"/>
      <c r="V103" s="94"/>
      <c r="W103" s="94"/>
      <c r="X103" s="92" t="str">
        <f>IFERROR(HLOOKUP($C103,DATOS!$C$1:$FR$155,109,FALSE ), "-")</f>
        <v>31/05/2015</v>
      </c>
      <c r="Y103" s="92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2" t="str">
        <f>IFERROR(HLOOKUP($C103,DATOS!$C$1:$FR$155,114,FALSE ), "-")</f>
        <v>06/09/2015</v>
      </c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</row>
    <row r="104" spans="1:52" ht="9" customHeight="1" outlineLevel="1" x14ac:dyDescent="0.25">
      <c r="A104" s="391"/>
      <c r="B104" s="279"/>
      <c r="C104" s="393"/>
      <c r="D104" s="97"/>
      <c r="E104" s="112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2"/>
      <c r="R104" s="98"/>
      <c r="S104" s="92"/>
      <c r="T104" s="98"/>
      <c r="U104" s="98"/>
      <c r="V104" s="98"/>
      <c r="W104" s="98"/>
      <c r="X104" s="92" t="str">
        <f>IFERROR(HLOOKUP($C104,DATOS!$C$1:$FR$155,109,FALSE ), "-")</f>
        <v>-</v>
      </c>
      <c r="Y104" s="92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2" t="str">
        <f>IFERROR(HLOOKUP($C104,DATOS!$C$1:$FR$155,114,FALSE ), "-")</f>
        <v>-</v>
      </c>
      <c r="AM104" s="98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</row>
    <row r="105" spans="1:52" ht="9" customHeight="1" x14ac:dyDescent="0.25">
      <c r="A105" s="303">
        <v>2</v>
      </c>
      <c r="B105" s="310" t="s">
        <v>634</v>
      </c>
      <c r="C105" s="311"/>
      <c r="D105" s="99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20"/>
      <c r="R105" s="101"/>
      <c r="S105" s="120"/>
      <c r="T105" s="101"/>
      <c r="U105" s="101"/>
      <c r="V105" s="101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1"/>
      <c r="AH105" s="101"/>
      <c r="AI105" s="101"/>
      <c r="AJ105" s="101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2"/>
    </row>
    <row r="106" spans="1:52" ht="9" customHeight="1" x14ac:dyDescent="0.25">
      <c r="A106" s="304"/>
      <c r="B106" s="301"/>
      <c r="C106" s="302"/>
      <c r="D106" s="103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20"/>
      <c r="R106" s="105"/>
      <c r="S106" s="120"/>
      <c r="T106" s="105"/>
      <c r="U106" s="105"/>
      <c r="V106" s="105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5"/>
      <c r="AH106" s="105"/>
      <c r="AI106" s="105"/>
      <c r="AJ106" s="105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Y106" s="104"/>
      <c r="AZ106" s="106"/>
    </row>
    <row r="107" spans="1:52" ht="9" customHeight="1" outlineLevel="1" x14ac:dyDescent="0.25">
      <c r="A107" s="276"/>
      <c r="B107" s="278" t="s">
        <v>635</v>
      </c>
      <c r="C107" s="305" t="s">
        <v>423</v>
      </c>
      <c r="D107" s="91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 t="str">
        <f>IFERROR(HLOOKUP($C107,DATOS!$C$1:$FR$155,109,FALSE ), "-")</f>
        <v>05/04/2015</v>
      </c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 t="str">
        <f>IFERROR(HLOOKUP($C107,DATOS!$C$1:$FR$155,114,FALSE ), "-")</f>
        <v>01/08/2015</v>
      </c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</row>
    <row r="108" spans="1:52" ht="9" customHeight="1" outlineLevel="1" x14ac:dyDescent="0.25">
      <c r="A108" s="277"/>
      <c r="B108" s="279"/>
      <c r="C108" s="308"/>
      <c r="D108" s="93"/>
      <c r="E108" s="92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2" t="str">
        <f>IFERROR(HLOOKUP($C108,DATOS!$C$1:$FR$155,109,FALSE ), "-")</f>
        <v>-</v>
      </c>
      <c r="R108" s="92"/>
      <c r="S108" s="92"/>
      <c r="T108" s="92"/>
      <c r="U108" s="92"/>
      <c r="V108" s="92"/>
      <c r="W108" s="92"/>
      <c r="X108" s="92"/>
      <c r="Y108" s="94"/>
      <c r="Z108" s="94"/>
      <c r="AA108" s="94"/>
      <c r="AB108" s="94"/>
      <c r="AC108" s="94"/>
      <c r="AD108" s="94"/>
      <c r="AE108" s="94"/>
      <c r="AF108" s="94"/>
      <c r="AG108" s="92" t="str">
        <f>IFERROR(HLOOKUP($C108,DATOS!$C$1:$FR$155,114,FALSE ), "-")</f>
        <v>-</v>
      </c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</row>
    <row r="109" spans="1:52" ht="9" customHeight="1" outlineLevel="1" x14ac:dyDescent="0.25">
      <c r="A109" s="276"/>
      <c r="B109" s="278" t="s">
        <v>636</v>
      </c>
      <c r="C109" s="305" t="s">
        <v>509</v>
      </c>
      <c r="D109" s="93"/>
      <c r="E109" s="92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2" t="str">
        <f>IFERROR(HLOOKUP($C109,DATOS!$C$1:$FR$155,109,FALSE ), "-")</f>
        <v>05/04/2015</v>
      </c>
      <c r="R109" s="92"/>
      <c r="S109" s="92"/>
      <c r="T109" s="92"/>
      <c r="U109" s="92"/>
      <c r="V109" s="92"/>
      <c r="W109" s="92"/>
      <c r="X109" s="92"/>
      <c r="Y109" s="94"/>
      <c r="Z109" s="94"/>
      <c r="AA109" s="94"/>
      <c r="AB109" s="94"/>
      <c r="AC109" s="94"/>
      <c r="AD109" s="94"/>
      <c r="AE109" s="94"/>
      <c r="AF109" s="94"/>
      <c r="AG109" s="92" t="str">
        <f>IFERROR(HLOOKUP($C109,DATOS!$C$1:$FR$155,114,FALSE ), "-")</f>
        <v>01/08/2015</v>
      </c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94"/>
    </row>
    <row r="110" spans="1:52" ht="9" customHeight="1" outlineLevel="1" x14ac:dyDescent="0.25">
      <c r="A110" s="277"/>
      <c r="B110" s="279"/>
      <c r="C110" s="308"/>
      <c r="D110" s="93"/>
      <c r="E110" s="92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2" t="str">
        <f>IFERROR(HLOOKUP($C110,DATOS!$C$1:$FR$155,109,FALSE ), "-")</f>
        <v>-</v>
      </c>
      <c r="R110" s="92"/>
      <c r="S110" s="92"/>
      <c r="T110" s="92"/>
      <c r="U110" s="92"/>
      <c r="V110" s="92"/>
      <c r="W110" s="92"/>
      <c r="X110" s="92"/>
      <c r="Y110" s="94"/>
      <c r="Z110" s="94"/>
      <c r="AA110" s="94"/>
      <c r="AB110" s="94"/>
      <c r="AC110" s="94"/>
      <c r="AD110" s="94"/>
      <c r="AE110" s="94"/>
      <c r="AF110" s="94"/>
      <c r="AG110" s="92" t="str">
        <f>IFERROR(HLOOKUP($C110,DATOS!$C$1:$FR$155,114,FALSE ), "-")</f>
        <v>-</v>
      </c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4"/>
      <c r="AT110" s="94"/>
      <c r="AU110" s="94"/>
      <c r="AV110" s="94"/>
      <c r="AW110" s="94"/>
      <c r="AX110" s="94"/>
      <c r="AY110" s="94"/>
      <c r="AZ110" s="94"/>
    </row>
    <row r="111" spans="1:52" ht="9" customHeight="1" outlineLevel="1" x14ac:dyDescent="0.25">
      <c r="A111" s="276"/>
      <c r="B111" s="278" t="s">
        <v>637</v>
      </c>
      <c r="C111" s="305" t="s">
        <v>425</v>
      </c>
      <c r="D111" s="93"/>
      <c r="E111" s="92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2" t="str">
        <f>IFERROR(HLOOKUP($C111,DATOS!$C$1:$FR$155,109,FALSE ), "-")</f>
        <v>05/04/2015</v>
      </c>
      <c r="R111" s="92"/>
      <c r="S111" s="92"/>
      <c r="T111" s="92"/>
      <c r="U111" s="92"/>
      <c r="V111" s="92"/>
      <c r="W111" s="92"/>
      <c r="X111" s="92"/>
      <c r="Y111" s="94"/>
      <c r="Z111" s="94"/>
      <c r="AA111" s="94"/>
      <c r="AB111" s="94"/>
      <c r="AC111" s="94"/>
      <c r="AD111" s="94"/>
      <c r="AE111" s="94"/>
      <c r="AF111" s="94"/>
      <c r="AG111" s="92" t="str">
        <f>IFERROR(HLOOKUP($C111,DATOS!$C$1:$FR$155,114,FALSE ), "-")</f>
        <v>01/08/2015</v>
      </c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</row>
    <row r="112" spans="1:52" ht="9" customHeight="1" outlineLevel="1" x14ac:dyDescent="0.25">
      <c r="A112" s="277"/>
      <c r="B112" s="279"/>
      <c r="C112" s="308"/>
      <c r="D112" s="93"/>
      <c r="E112" s="92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2" t="str">
        <f>IFERROR(HLOOKUP($C112,DATOS!$C$1:$FR$155,109,FALSE ), "-")</f>
        <v>-</v>
      </c>
      <c r="R112" s="92"/>
      <c r="S112" s="92"/>
      <c r="T112" s="92"/>
      <c r="U112" s="92"/>
      <c r="V112" s="92"/>
      <c r="W112" s="92"/>
      <c r="X112" s="92"/>
      <c r="Y112" s="94"/>
      <c r="Z112" s="94"/>
      <c r="AA112" s="94"/>
      <c r="AB112" s="94"/>
      <c r="AC112" s="94"/>
      <c r="AD112" s="94"/>
      <c r="AE112" s="94"/>
      <c r="AF112" s="94"/>
      <c r="AG112" s="92" t="str">
        <f>IFERROR(HLOOKUP($C112,DATOS!$C$1:$FR$155,114,FALSE ), "-")</f>
        <v>-</v>
      </c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94"/>
    </row>
    <row r="113" spans="1:52" ht="9" customHeight="1" outlineLevel="1" x14ac:dyDescent="0.25">
      <c r="A113" s="276"/>
      <c r="B113" s="278" t="s">
        <v>638</v>
      </c>
      <c r="C113" s="305" t="s">
        <v>424</v>
      </c>
      <c r="D113" s="93"/>
      <c r="E113" s="92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2" t="str">
        <f>IFERROR(HLOOKUP($C113,DATOS!$C$1:$FR$155,109,FALSE ), "-")</f>
        <v>05/04/2015</v>
      </c>
      <c r="R113" s="92"/>
      <c r="S113" s="92"/>
      <c r="T113" s="92"/>
      <c r="U113" s="92"/>
      <c r="V113" s="92"/>
      <c r="W113" s="92"/>
      <c r="X113" s="92"/>
      <c r="Y113" s="94"/>
      <c r="Z113" s="94"/>
      <c r="AA113" s="94"/>
      <c r="AB113" s="94"/>
      <c r="AC113" s="94"/>
      <c r="AD113" s="94"/>
      <c r="AE113" s="94"/>
      <c r="AF113" s="94"/>
      <c r="AG113" s="92" t="str">
        <f>IFERROR(HLOOKUP($C113,DATOS!$C$1:$FR$155,114,FALSE ), "-")</f>
        <v>02/08/2015</v>
      </c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4"/>
      <c r="AW113" s="94"/>
      <c r="AX113" s="94"/>
      <c r="AY113" s="94"/>
      <c r="AZ113" s="94"/>
    </row>
    <row r="114" spans="1:52" ht="9" customHeight="1" outlineLevel="1" x14ac:dyDescent="0.25">
      <c r="A114" s="277"/>
      <c r="B114" s="279"/>
      <c r="C114" s="308"/>
      <c r="D114" s="93"/>
      <c r="E114" s="92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2" t="str">
        <f>IFERROR(HLOOKUP($C114,DATOS!$C$1:$FR$155,109,FALSE ), "-")</f>
        <v>-</v>
      </c>
      <c r="R114" s="92"/>
      <c r="S114" s="92"/>
      <c r="T114" s="92"/>
      <c r="U114" s="92"/>
      <c r="V114" s="92"/>
      <c r="W114" s="92"/>
      <c r="X114" s="92"/>
      <c r="Y114" s="94"/>
      <c r="Z114" s="94"/>
      <c r="AA114" s="94"/>
      <c r="AB114" s="94"/>
      <c r="AC114" s="94"/>
      <c r="AD114" s="94"/>
      <c r="AE114" s="94"/>
      <c r="AF114" s="94"/>
      <c r="AG114" s="92" t="str">
        <f>IFERROR(HLOOKUP($C114,DATOS!$C$1:$FR$155,114,FALSE ), "-")</f>
        <v>-</v>
      </c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4"/>
      <c r="AW114" s="94"/>
      <c r="AX114" s="94"/>
      <c r="AY114" s="94"/>
      <c r="AZ114" s="94"/>
    </row>
    <row r="115" spans="1:52" ht="9" customHeight="1" outlineLevel="1" x14ac:dyDescent="0.25">
      <c r="A115" s="276"/>
      <c r="B115" s="278" t="s">
        <v>639</v>
      </c>
      <c r="C115" s="305" t="s">
        <v>422</v>
      </c>
      <c r="D115" s="93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2" t="str">
        <f>IFERROR(HLOOKUP($C115,DATOS!$C$1:$FR$155,109,FALSE ), "-")</f>
        <v>-</v>
      </c>
      <c r="R115" s="93"/>
      <c r="S115" s="92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2" t="str">
        <f>IFERROR(HLOOKUP($C115,DATOS!$C$1:$FR$155,114,FALSE ), "-")</f>
        <v>-</v>
      </c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4"/>
      <c r="AW115" s="94"/>
      <c r="AX115" s="94"/>
      <c r="AY115" s="94"/>
      <c r="AZ115" s="94"/>
    </row>
    <row r="116" spans="1:52" ht="9" customHeight="1" outlineLevel="1" x14ac:dyDescent="0.25">
      <c r="A116" s="277"/>
      <c r="B116" s="279"/>
      <c r="C116" s="308"/>
      <c r="D116" s="93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2" t="str">
        <f>IFERROR(HLOOKUP($C116,DATOS!$C$1:$FR$155,109,FALSE ), "-")</f>
        <v>-</v>
      </c>
      <c r="R116" s="94"/>
      <c r="S116" s="92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2" t="str">
        <f>IFERROR(HLOOKUP($C116,DATOS!$C$1:$FR$155,114,FALSE ), "-")</f>
        <v>-</v>
      </c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</row>
    <row r="117" spans="1:52" ht="9" customHeight="1" outlineLevel="1" x14ac:dyDescent="0.25">
      <c r="A117" s="276"/>
      <c r="B117" s="278" t="s">
        <v>640</v>
      </c>
      <c r="C117" s="305" t="s">
        <v>430</v>
      </c>
      <c r="D117" s="93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2"/>
      <c r="R117" s="92" t="str">
        <f>IFERROR(HLOOKUP($C117,DATOS!$C$1:$FR$155,109,FALSE ), "-")</f>
        <v>05/04/2015</v>
      </c>
      <c r="S117" s="92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2" t="str">
        <f>IFERROR(HLOOKUP($C117,DATOS!$C$1:$FR$155,114,FALSE ), "-")</f>
        <v>02/08/2015</v>
      </c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4"/>
      <c r="AW117" s="94"/>
      <c r="AX117" s="94"/>
      <c r="AY117" s="94"/>
      <c r="AZ117" s="94"/>
    </row>
    <row r="118" spans="1:52" ht="9" customHeight="1" outlineLevel="1" x14ac:dyDescent="0.25">
      <c r="A118" s="277"/>
      <c r="B118" s="279"/>
      <c r="C118" s="308"/>
      <c r="D118" s="93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2"/>
      <c r="R118" s="92" t="str">
        <f>IFERROR(HLOOKUP($C118,DATOS!$C$1:$FR$155,109,FALSE ), "-")</f>
        <v>-</v>
      </c>
      <c r="S118" s="92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2" t="str">
        <f>IFERROR(HLOOKUP($C118,DATOS!$C$1:$FR$155,114,FALSE ), "-")</f>
        <v>-</v>
      </c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94"/>
    </row>
    <row r="119" spans="1:52" ht="9" customHeight="1" outlineLevel="1" x14ac:dyDescent="0.25">
      <c r="A119" s="276"/>
      <c r="B119" s="278" t="s">
        <v>641</v>
      </c>
      <c r="C119" s="305" t="s">
        <v>427</v>
      </c>
      <c r="D119" s="93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2"/>
      <c r="R119" s="92" t="str">
        <f>IFERROR(HLOOKUP($C119,DATOS!$C$1:$FR$155,109,FALSE ), "-")</f>
        <v>05/04/2015</v>
      </c>
      <c r="S119" s="92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2" t="str">
        <f>IFERROR(HLOOKUP($C119,DATOS!$C$1:$FR$155,114,FALSE ), "-")</f>
        <v>02/08/2015</v>
      </c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4"/>
      <c r="AW119" s="94"/>
      <c r="AX119" s="94"/>
      <c r="AY119" s="94"/>
      <c r="AZ119" s="94"/>
    </row>
    <row r="120" spans="1:52" ht="9" customHeight="1" outlineLevel="1" x14ac:dyDescent="0.25">
      <c r="A120" s="277"/>
      <c r="B120" s="279"/>
      <c r="C120" s="308"/>
      <c r="D120" s="93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2"/>
      <c r="R120" s="92" t="str">
        <f>IFERROR(HLOOKUP($C120,DATOS!$C$1:$FR$155,109,FALSE ), "-")</f>
        <v>-</v>
      </c>
      <c r="S120" s="92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2" t="str">
        <f>IFERROR(HLOOKUP($C120,DATOS!$C$1:$FR$155,114,FALSE ), "-")</f>
        <v>-</v>
      </c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/>
      <c r="AS120" s="94"/>
      <c r="AT120" s="94"/>
      <c r="AU120" s="94"/>
      <c r="AV120" s="94"/>
      <c r="AW120" s="94"/>
      <c r="AX120" s="94"/>
      <c r="AY120" s="94"/>
      <c r="AZ120" s="94"/>
    </row>
    <row r="121" spans="1:52" ht="9" customHeight="1" outlineLevel="1" x14ac:dyDescent="0.25">
      <c r="A121" s="276"/>
      <c r="B121" s="278" t="s">
        <v>642</v>
      </c>
      <c r="C121" s="305" t="s">
        <v>426</v>
      </c>
      <c r="D121" s="93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2"/>
      <c r="R121" s="92" t="str">
        <f>IFERROR(HLOOKUP($C121,DATOS!$C$1:$FR$155,109,FALSE ), "-")</f>
        <v>12/04/2015</v>
      </c>
      <c r="S121" s="92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2" t="str">
        <f>IFERROR(HLOOKUP($C121,DATOS!$C$1:$FR$155,114,FALSE ), "-")</f>
        <v>08/08/2015</v>
      </c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4"/>
      <c r="AW121" s="94"/>
      <c r="AX121" s="94"/>
      <c r="AY121" s="94"/>
      <c r="AZ121" s="94"/>
    </row>
    <row r="122" spans="1:52" ht="9" customHeight="1" outlineLevel="1" x14ac:dyDescent="0.25">
      <c r="A122" s="277"/>
      <c r="B122" s="279"/>
      <c r="C122" s="308"/>
      <c r="D122" s="93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2"/>
      <c r="R122" s="92" t="str">
        <f>IFERROR(HLOOKUP($C122,DATOS!$C$1:$FR$155,109,FALSE ), "-")</f>
        <v>-</v>
      </c>
      <c r="S122" s="92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2" t="str">
        <f>IFERROR(HLOOKUP($C122,DATOS!$C$1:$FR$155,114,FALSE ), "-")</f>
        <v>-</v>
      </c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4"/>
      <c r="AW122" s="94"/>
      <c r="AX122" s="94"/>
      <c r="AY122" s="94"/>
      <c r="AZ122" s="94"/>
    </row>
    <row r="123" spans="1:52" ht="9" customHeight="1" outlineLevel="1" x14ac:dyDescent="0.25">
      <c r="A123" s="276"/>
      <c r="B123" s="278" t="s">
        <v>643</v>
      </c>
      <c r="C123" s="305" t="s">
        <v>431</v>
      </c>
      <c r="D123" s="93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2"/>
      <c r="R123" s="92" t="str">
        <f>IFERROR(HLOOKUP($C123,DATOS!$C$1:$FR$155,109,FALSE ), "-")</f>
        <v>12/04/2015</v>
      </c>
      <c r="S123" s="92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2" t="str">
        <f>IFERROR(HLOOKUP($C123,DATOS!$C$1:$FR$155,114,FALSE ), "-")</f>
        <v>08/08/2015</v>
      </c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4"/>
      <c r="AW123" s="94"/>
      <c r="AX123" s="94"/>
      <c r="AY123" s="94"/>
      <c r="AZ123" s="94"/>
    </row>
    <row r="124" spans="1:52" ht="9" customHeight="1" outlineLevel="1" x14ac:dyDescent="0.25">
      <c r="A124" s="277"/>
      <c r="B124" s="279"/>
      <c r="C124" s="308"/>
      <c r="D124" s="93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2"/>
      <c r="R124" s="92" t="str">
        <f>IFERROR(HLOOKUP($C124,DATOS!$C$1:$FR$155,109,FALSE ), "-")</f>
        <v>-</v>
      </c>
      <c r="S124" s="92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2" t="str">
        <f>IFERROR(HLOOKUP($C124,DATOS!$C$1:$FR$155,114,FALSE ), "-")</f>
        <v>-</v>
      </c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  <c r="AT124" s="94"/>
      <c r="AU124" s="94"/>
      <c r="AV124" s="94"/>
      <c r="AW124" s="94"/>
      <c r="AX124" s="94"/>
      <c r="AY124" s="94"/>
      <c r="AZ124" s="94"/>
    </row>
    <row r="125" spans="1:52" ht="9" customHeight="1" outlineLevel="1" x14ac:dyDescent="0.25">
      <c r="A125" s="276"/>
      <c r="B125" s="278" t="s">
        <v>644</v>
      </c>
      <c r="C125" s="305" t="s">
        <v>429</v>
      </c>
      <c r="D125" s="93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2"/>
      <c r="R125" s="92" t="str">
        <f>IFERROR(HLOOKUP($C125,DATOS!$C$1:$FR$155,109,FALSE ), "-")</f>
        <v>12/04/2015</v>
      </c>
      <c r="S125" s="92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2" t="str">
        <f>IFERROR(HLOOKUP($C125,DATOS!$C$1:$FR$155,114,FALSE ), "-")</f>
        <v>08/08/2015</v>
      </c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</row>
    <row r="126" spans="1:52" ht="9" customHeight="1" outlineLevel="1" x14ac:dyDescent="0.25">
      <c r="A126" s="277"/>
      <c r="B126" s="279"/>
      <c r="C126" s="308"/>
      <c r="D126" s="93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2"/>
      <c r="R126" s="92" t="str">
        <f>IFERROR(HLOOKUP($C126,DATOS!$C$1:$FR$155,109,FALSE ), "-")</f>
        <v>-</v>
      </c>
      <c r="S126" s="92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2" t="str">
        <f>IFERROR(HLOOKUP($C126,DATOS!$C$1:$FR$155,114,FALSE ), "-")</f>
        <v>-</v>
      </c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  <c r="AZ126" s="94"/>
    </row>
    <row r="127" spans="1:52" ht="9" customHeight="1" outlineLevel="1" x14ac:dyDescent="0.25">
      <c r="A127" s="276"/>
      <c r="B127" s="278" t="s">
        <v>645</v>
      </c>
      <c r="C127" s="305" t="s">
        <v>439</v>
      </c>
      <c r="D127" s="93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2"/>
      <c r="R127" s="93"/>
      <c r="S127" s="92" t="str">
        <f>IFERROR(HLOOKUP($C127,DATOS!$C$1:$FR$155,109,FALSE ), "-")</f>
        <v>12/04/2015</v>
      </c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2" t="str">
        <f>IFERROR(HLOOKUP($C127,DATOS!$C$1:$FR$155,114,FALSE ), "-")</f>
        <v>09/08/2015</v>
      </c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4"/>
      <c r="AW127" s="94"/>
      <c r="AX127" s="94"/>
      <c r="AY127" s="94"/>
      <c r="AZ127" s="94"/>
    </row>
    <row r="128" spans="1:52" ht="9" customHeight="1" outlineLevel="1" x14ac:dyDescent="0.25">
      <c r="A128" s="277"/>
      <c r="B128" s="279"/>
      <c r="C128" s="308"/>
      <c r="D128" s="93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2"/>
      <c r="R128" s="94"/>
      <c r="S128" s="92" t="str">
        <f>IFERROR(HLOOKUP($C128,DATOS!$C$1:$FR$155,109,FALSE ), "-")</f>
        <v>-</v>
      </c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2" t="str">
        <f>IFERROR(HLOOKUP($C128,DATOS!$C$1:$FR$155,114,FALSE ), "-")</f>
        <v>-</v>
      </c>
      <c r="AI128" s="94"/>
      <c r="AJ128" s="94"/>
      <c r="AK128" s="94"/>
      <c r="AL128" s="94"/>
      <c r="AM128" s="94"/>
      <c r="AN128" s="94"/>
      <c r="AO128" s="94"/>
      <c r="AP128" s="94"/>
      <c r="AQ128" s="94"/>
      <c r="AR128" s="94"/>
      <c r="AS128" s="94"/>
      <c r="AT128" s="94"/>
      <c r="AU128" s="94"/>
      <c r="AV128" s="94"/>
      <c r="AW128" s="94"/>
      <c r="AX128" s="94"/>
      <c r="AY128" s="94"/>
      <c r="AZ128" s="94"/>
    </row>
    <row r="129" spans="1:52" ht="9" customHeight="1" outlineLevel="1" x14ac:dyDescent="0.25">
      <c r="A129" s="276"/>
      <c r="B129" s="278" t="s">
        <v>646</v>
      </c>
      <c r="C129" s="305" t="s">
        <v>434</v>
      </c>
      <c r="D129" s="93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2"/>
      <c r="R129" s="93"/>
      <c r="S129" s="92" t="str">
        <f>IFERROR(HLOOKUP($C129,DATOS!$C$1:$FR$155,109,FALSE ), "-")</f>
        <v>12/04/2015</v>
      </c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2" t="str">
        <f>IFERROR(HLOOKUP($C129,DATOS!$C$1:$FR$155,114,FALSE ), "-")</f>
        <v>09/08/2015</v>
      </c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S129" s="94"/>
      <c r="AT129" s="94"/>
      <c r="AU129" s="94"/>
      <c r="AV129" s="94"/>
      <c r="AW129" s="94"/>
      <c r="AX129" s="94"/>
      <c r="AY129" s="94"/>
      <c r="AZ129" s="94"/>
    </row>
    <row r="130" spans="1:52" ht="9" customHeight="1" outlineLevel="1" x14ac:dyDescent="0.25">
      <c r="A130" s="277"/>
      <c r="B130" s="279"/>
      <c r="C130" s="308"/>
      <c r="D130" s="93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2"/>
      <c r="R130" s="94"/>
      <c r="S130" s="92" t="str">
        <f>IFERROR(HLOOKUP($C130,DATOS!$C$1:$FR$155,109,FALSE ), "-")</f>
        <v>-</v>
      </c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2" t="str">
        <f>IFERROR(HLOOKUP($C130,DATOS!$C$1:$FR$155,114,FALSE ), "-")</f>
        <v>-</v>
      </c>
      <c r="AI130" s="94"/>
      <c r="AJ130" s="94"/>
      <c r="AK130" s="94"/>
      <c r="AL130" s="94"/>
      <c r="AM130" s="94"/>
      <c r="AN130" s="94"/>
      <c r="AO130" s="94"/>
      <c r="AP130" s="94"/>
      <c r="AQ130" s="94"/>
      <c r="AR130" s="94"/>
      <c r="AS130" s="94"/>
      <c r="AT130" s="94"/>
      <c r="AU130" s="94"/>
      <c r="AV130" s="94"/>
      <c r="AW130" s="94"/>
      <c r="AX130" s="94"/>
      <c r="AY130" s="94"/>
      <c r="AZ130" s="94"/>
    </row>
    <row r="131" spans="1:52" ht="9" customHeight="1" outlineLevel="1" x14ac:dyDescent="0.25">
      <c r="A131" s="276"/>
      <c r="B131" s="278" t="s">
        <v>647</v>
      </c>
      <c r="C131" s="305" t="s">
        <v>435</v>
      </c>
      <c r="D131" s="93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2"/>
      <c r="R131" s="93"/>
      <c r="S131" s="92" t="str">
        <f>IFERROR(HLOOKUP($C131,DATOS!$C$1:$FR$155,109,FALSE ), "-")</f>
        <v>12/04/2015</v>
      </c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2" t="str">
        <f>IFERROR(HLOOKUP($C131,DATOS!$C$1:$FR$155,114,FALSE ), "-")</f>
        <v>09/08/2015</v>
      </c>
      <c r="AI131" s="94"/>
      <c r="AJ131" s="94"/>
      <c r="AK131" s="94"/>
      <c r="AL131" s="94"/>
      <c r="AM131" s="94"/>
      <c r="AN131" s="94"/>
      <c r="AO131" s="94"/>
      <c r="AP131" s="94"/>
      <c r="AQ131" s="94"/>
      <c r="AR131" s="94"/>
      <c r="AS131" s="94"/>
      <c r="AT131" s="94"/>
      <c r="AU131" s="94"/>
      <c r="AV131" s="94"/>
      <c r="AW131" s="94"/>
      <c r="AX131" s="94"/>
      <c r="AY131" s="94"/>
      <c r="AZ131" s="94"/>
    </row>
    <row r="132" spans="1:52" ht="9" customHeight="1" outlineLevel="1" x14ac:dyDescent="0.25">
      <c r="A132" s="277"/>
      <c r="B132" s="279"/>
      <c r="C132" s="308"/>
      <c r="D132" s="93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2"/>
      <c r="R132" s="94"/>
      <c r="S132" s="92" t="str">
        <f>IFERROR(HLOOKUP($C132,DATOS!$C$1:$FR$155,109,FALSE ), "-")</f>
        <v>-</v>
      </c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2" t="str">
        <f>IFERROR(HLOOKUP($C132,DATOS!$C$1:$FR$155,114,FALSE ), "-")</f>
        <v>-</v>
      </c>
      <c r="AI132" s="94"/>
      <c r="AJ132" s="94"/>
      <c r="AK132" s="94"/>
      <c r="AL132" s="94"/>
      <c r="AM132" s="94"/>
      <c r="AN132" s="94"/>
      <c r="AO132" s="94"/>
      <c r="AP132" s="94"/>
      <c r="AQ132" s="94"/>
      <c r="AR132" s="94"/>
      <c r="AS132" s="94"/>
      <c r="AT132" s="94"/>
      <c r="AU132" s="94"/>
      <c r="AV132" s="94"/>
      <c r="AW132" s="94"/>
      <c r="AX132" s="94"/>
      <c r="AY132" s="94"/>
      <c r="AZ132" s="94"/>
    </row>
    <row r="133" spans="1:52" ht="9" customHeight="1" outlineLevel="1" x14ac:dyDescent="0.25">
      <c r="A133" s="276"/>
      <c r="B133" s="278" t="s">
        <v>648</v>
      </c>
      <c r="C133" s="305" t="s">
        <v>433</v>
      </c>
      <c r="D133" s="93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2"/>
      <c r="R133" s="93"/>
      <c r="S133" s="92" t="str">
        <f>IFERROR(HLOOKUP($C133,DATOS!$C$1:$FR$155,109,FALSE ), "-")</f>
        <v>12/04/2015</v>
      </c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2" t="str">
        <f>IFERROR(HLOOKUP($C133,DATOS!$C$1:$FR$155,114,FALSE ), "-")</f>
        <v>09/08/2015</v>
      </c>
      <c r="AI133" s="94"/>
      <c r="AJ133" s="94"/>
      <c r="AK133" s="94"/>
      <c r="AL133" s="94"/>
      <c r="AM133" s="94"/>
      <c r="AN133" s="94"/>
      <c r="AO133" s="94"/>
      <c r="AP133" s="94"/>
      <c r="AQ133" s="94"/>
      <c r="AR133" s="94"/>
      <c r="AS133" s="94"/>
      <c r="AT133" s="94"/>
      <c r="AU133" s="94"/>
      <c r="AV133" s="94"/>
      <c r="AW133" s="94"/>
      <c r="AX133" s="94"/>
      <c r="AY133" s="94"/>
      <c r="AZ133" s="94"/>
    </row>
    <row r="134" spans="1:52" ht="9" customHeight="1" outlineLevel="1" x14ac:dyDescent="0.25">
      <c r="A134" s="277"/>
      <c r="B134" s="279"/>
      <c r="C134" s="308"/>
      <c r="D134" s="93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2"/>
      <c r="R134" s="94"/>
      <c r="S134" s="92" t="str">
        <f>IFERROR(HLOOKUP($C134,DATOS!$C$1:$FR$155,109,FALSE ), "-")</f>
        <v>-</v>
      </c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2" t="str">
        <f>IFERROR(HLOOKUP($C134,DATOS!$C$1:$FR$155,114,FALSE ), "-")</f>
        <v>-</v>
      </c>
      <c r="AI134" s="94"/>
      <c r="AJ134" s="94"/>
      <c r="AK134" s="94"/>
      <c r="AL134" s="94"/>
      <c r="AM134" s="94"/>
      <c r="AN134" s="94"/>
      <c r="AO134" s="94"/>
      <c r="AP134" s="94"/>
      <c r="AQ134" s="94"/>
      <c r="AR134" s="94"/>
      <c r="AS134" s="94"/>
      <c r="AT134" s="94"/>
      <c r="AU134" s="94"/>
      <c r="AV134" s="94"/>
      <c r="AW134" s="94"/>
      <c r="AX134" s="94"/>
      <c r="AY134" s="94"/>
      <c r="AZ134" s="94"/>
    </row>
    <row r="135" spans="1:52" ht="9" customHeight="1" outlineLevel="1" x14ac:dyDescent="0.25">
      <c r="A135" s="276"/>
      <c r="B135" s="278" t="s">
        <v>649</v>
      </c>
      <c r="C135" s="305" t="s">
        <v>445</v>
      </c>
      <c r="D135" s="93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2"/>
      <c r="R135" s="93"/>
      <c r="S135" s="92" t="str">
        <f>IFERROR(HLOOKUP($C135,DATOS!$C$1:$FR$155,109,FALSE ), "-")</f>
        <v>12/04/2015</v>
      </c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2" t="str">
        <f>IFERROR(HLOOKUP($C135,DATOS!$C$1:$FR$155,114,FALSE ), "-")</f>
        <v>15/08/2015</v>
      </c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  <c r="AY135" s="94"/>
      <c r="AZ135" s="94"/>
    </row>
    <row r="136" spans="1:52" ht="9" customHeight="1" outlineLevel="1" x14ac:dyDescent="0.25">
      <c r="A136" s="277"/>
      <c r="B136" s="279"/>
      <c r="C136" s="308"/>
      <c r="D136" s="93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2"/>
      <c r="R136" s="94"/>
      <c r="S136" s="92" t="str">
        <f>IFERROR(HLOOKUP($C136,DATOS!$C$1:$FR$155,109,FALSE ), "-")</f>
        <v>-</v>
      </c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2" t="str">
        <f>IFERROR(HLOOKUP($C136,DATOS!$C$1:$FR$155,114,FALSE ), "-")</f>
        <v>-</v>
      </c>
      <c r="AJ136" s="94"/>
      <c r="AK136" s="94"/>
      <c r="AL136" s="94"/>
      <c r="AM136" s="94"/>
      <c r="AN136" s="94"/>
      <c r="AO136" s="94"/>
      <c r="AP136" s="94"/>
      <c r="AQ136" s="94"/>
      <c r="AR136" s="94"/>
      <c r="AS136" s="94"/>
      <c r="AT136" s="94"/>
      <c r="AU136" s="94"/>
      <c r="AV136" s="94"/>
      <c r="AW136" s="94"/>
      <c r="AX136" s="94"/>
      <c r="AY136" s="94"/>
      <c r="AZ136" s="94"/>
    </row>
    <row r="137" spans="1:52" ht="9" customHeight="1" outlineLevel="1" x14ac:dyDescent="0.25">
      <c r="A137" s="276"/>
      <c r="B137" s="278" t="s">
        <v>650</v>
      </c>
      <c r="C137" s="305" t="s">
        <v>441</v>
      </c>
      <c r="D137" s="93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2"/>
      <c r="R137" s="93"/>
      <c r="S137" s="92"/>
      <c r="T137" s="92" t="str">
        <f>IFERROR(HLOOKUP($C137,DATOS!$C$1:$FR$155,109,FALSE ), "-")</f>
        <v>12/04/2015</v>
      </c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2" t="str">
        <f>IFERROR(HLOOKUP($C137,DATOS!$C$1:$FR$155,114,FALSE ), "-")</f>
        <v>15/08/2015</v>
      </c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4"/>
      <c r="AW137" s="94"/>
      <c r="AX137" s="94"/>
      <c r="AY137" s="94"/>
      <c r="AZ137" s="94"/>
    </row>
    <row r="138" spans="1:52" ht="9" customHeight="1" outlineLevel="1" x14ac:dyDescent="0.25">
      <c r="A138" s="277"/>
      <c r="B138" s="279"/>
      <c r="C138" s="308"/>
      <c r="D138" s="93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2"/>
      <c r="R138" s="94"/>
      <c r="S138" s="92"/>
      <c r="T138" s="92" t="str">
        <f>IFERROR(HLOOKUP($C138,DATOS!$C$1:$FR$155,109,FALSE ), "-")</f>
        <v>-</v>
      </c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2" t="str">
        <f>IFERROR(HLOOKUP($C138,DATOS!$C$1:$FR$155,114,FALSE ), "-")</f>
        <v>-</v>
      </c>
      <c r="AJ138" s="94"/>
      <c r="AK138" s="94"/>
      <c r="AL138" s="94"/>
      <c r="AM138" s="94"/>
      <c r="AN138" s="94"/>
      <c r="AO138" s="94"/>
      <c r="AP138" s="94"/>
      <c r="AQ138" s="94"/>
      <c r="AR138" s="94"/>
      <c r="AS138" s="94"/>
      <c r="AT138" s="94"/>
      <c r="AU138" s="94"/>
      <c r="AV138" s="94"/>
      <c r="AW138" s="94"/>
      <c r="AX138" s="94"/>
      <c r="AY138" s="94"/>
      <c r="AZ138" s="94"/>
    </row>
    <row r="139" spans="1:52" ht="9" customHeight="1" outlineLevel="1" x14ac:dyDescent="0.25">
      <c r="A139" s="276"/>
      <c r="B139" s="278" t="s">
        <v>651</v>
      </c>
      <c r="C139" s="305" t="s">
        <v>443</v>
      </c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2"/>
      <c r="R139" s="93"/>
      <c r="S139" s="92"/>
      <c r="T139" s="92" t="str">
        <f>IFERROR(HLOOKUP($C139,DATOS!$C$1:$FR$155,109,FALSE ), "-")</f>
        <v>-</v>
      </c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2" t="str">
        <f>IFERROR(HLOOKUP($C139,DATOS!$C$1:$FR$155,114,FALSE ), "-")</f>
        <v>-</v>
      </c>
      <c r="AJ139" s="94"/>
      <c r="AK139" s="94"/>
      <c r="AL139" s="94"/>
      <c r="AM139" s="94"/>
      <c r="AN139" s="94"/>
      <c r="AO139" s="94"/>
      <c r="AP139" s="94"/>
      <c r="AQ139" s="94"/>
      <c r="AR139" s="94"/>
      <c r="AS139" s="94"/>
      <c r="AT139" s="94"/>
      <c r="AU139" s="94"/>
      <c r="AV139" s="94"/>
      <c r="AW139" s="94"/>
      <c r="AX139" s="94"/>
      <c r="AY139" s="94"/>
      <c r="AZ139" s="94"/>
    </row>
    <row r="140" spans="1:52" ht="9" customHeight="1" outlineLevel="1" x14ac:dyDescent="0.25">
      <c r="A140" s="277"/>
      <c r="B140" s="279"/>
      <c r="C140" s="308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2"/>
      <c r="R140" s="94"/>
      <c r="S140" s="92"/>
      <c r="T140" s="92" t="str">
        <f>IFERROR(HLOOKUP($C140,DATOS!$C$1:$FR$155,109,FALSE ), "-")</f>
        <v>-</v>
      </c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2" t="str">
        <f>IFERROR(HLOOKUP($C140,DATOS!$C$1:$FR$155,114,FALSE ), "-")</f>
        <v>-</v>
      </c>
      <c r="AJ140" s="94"/>
      <c r="AK140" s="94"/>
      <c r="AL140" s="94"/>
      <c r="AM140" s="94"/>
      <c r="AN140" s="94"/>
      <c r="AO140" s="94"/>
      <c r="AP140" s="94"/>
      <c r="AQ140" s="94"/>
      <c r="AR140" s="94"/>
      <c r="AS140" s="94"/>
      <c r="AT140" s="94"/>
      <c r="AU140" s="94"/>
      <c r="AV140" s="94"/>
      <c r="AW140" s="94"/>
      <c r="AX140" s="94"/>
      <c r="AY140" s="94"/>
      <c r="AZ140" s="94"/>
    </row>
    <row r="141" spans="1:52" ht="9" customHeight="1" outlineLevel="1" x14ac:dyDescent="0.25">
      <c r="A141" s="276"/>
      <c r="B141" s="278" t="s">
        <v>652</v>
      </c>
      <c r="C141" s="305" t="s">
        <v>442</v>
      </c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2"/>
      <c r="R141" s="93"/>
      <c r="S141" s="92"/>
      <c r="T141" s="92" t="str">
        <f>IFERROR(HLOOKUP($C141,DATOS!$C$1:$FR$155,109,FALSE ), "-")</f>
        <v>19/04/2015</v>
      </c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2" t="str">
        <f>IFERROR(HLOOKUP($C141,DATOS!$C$1:$FR$155,114,FALSE ), "-")</f>
        <v>16/08/2015</v>
      </c>
      <c r="AJ141" s="94"/>
      <c r="AK141" s="94"/>
      <c r="AL141" s="94"/>
      <c r="AM141" s="94"/>
      <c r="AN141" s="94"/>
      <c r="AO141" s="94"/>
      <c r="AP141" s="94"/>
      <c r="AQ141" s="94"/>
      <c r="AR141" s="94"/>
      <c r="AS141" s="94"/>
      <c r="AT141" s="94"/>
      <c r="AU141" s="94"/>
      <c r="AV141" s="94"/>
      <c r="AW141" s="94"/>
      <c r="AX141" s="94"/>
      <c r="AY141" s="94"/>
      <c r="AZ141" s="94"/>
    </row>
    <row r="142" spans="1:52" ht="9" customHeight="1" outlineLevel="1" x14ac:dyDescent="0.25">
      <c r="A142" s="277"/>
      <c r="B142" s="279"/>
      <c r="C142" s="308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2"/>
      <c r="R142" s="94"/>
      <c r="S142" s="92"/>
      <c r="T142" s="92" t="str">
        <f>IFERROR(HLOOKUP($C142,DATOS!$C$1:$FR$155,109,FALSE ), "-")</f>
        <v>-</v>
      </c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2" t="str">
        <f>IFERROR(HLOOKUP($C142,DATOS!$C$1:$FR$155,114,FALSE ), "-")</f>
        <v>-</v>
      </c>
      <c r="AJ142" s="94"/>
      <c r="AK142" s="94"/>
      <c r="AL142" s="94"/>
      <c r="AM142" s="94"/>
      <c r="AN142" s="94"/>
      <c r="AO142" s="94"/>
      <c r="AP142" s="94"/>
      <c r="AQ142" s="94"/>
      <c r="AR142" s="94"/>
      <c r="AS142" s="94"/>
      <c r="AT142" s="94"/>
      <c r="AU142" s="94"/>
      <c r="AV142" s="94"/>
      <c r="AW142" s="94"/>
      <c r="AX142" s="94"/>
      <c r="AY142" s="94"/>
      <c r="AZ142" s="94"/>
    </row>
    <row r="143" spans="1:52" ht="9" customHeight="1" outlineLevel="1" x14ac:dyDescent="0.25">
      <c r="A143" s="276"/>
      <c r="B143" s="278" t="s">
        <v>653</v>
      </c>
      <c r="C143" s="305" t="s">
        <v>449</v>
      </c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2"/>
      <c r="R143" s="93"/>
      <c r="S143" s="92"/>
      <c r="T143" s="92" t="str">
        <f>IFERROR(HLOOKUP($C143,DATOS!$C$1:$FR$155,109,FALSE ), "-")</f>
        <v>19/04/2015</v>
      </c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2" t="str">
        <f>IFERROR(HLOOKUP($C143,DATOS!$C$1:$FR$155,114,FALSE ), "-")</f>
        <v>16/08/2015</v>
      </c>
      <c r="AJ143" s="94"/>
      <c r="AK143" s="94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94"/>
      <c r="AW143" s="94"/>
      <c r="AX143" s="94"/>
      <c r="AY143" s="94"/>
      <c r="AZ143" s="94"/>
    </row>
    <row r="144" spans="1:52" ht="9" customHeight="1" outlineLevel="1" x14ac:dyDescent="0.25">
      <c r="A144" s="277"/>
      <c r="B144" s="279"/>
      <c r="C144" s="308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2"/>
      <c r="R144" s="94"/>
      <c r="S144" s="92"/>
      <c r="T144" s="92" t="str">
        <f>IFERROR(HLOOKUP($C144,DATOS!$C$1:$FR$155,109,FALSE ), "-")</f>
        <v>-</v>
      </c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2" t="str">
        <f>IFERROR(HLOOKUP($C144,DATOS!$C$1:$FR$155,114,FALSE ), "-")</f>
        <v>-</v>
      </c>
      <c r="AJ144" s="94"/>
      <c r="AK144" s="94"/>
      <c r="AL144" s="94"/>
      <c r="AM144" s="94"/>
      <c r="AN144" s="94"/>
      <c r="AO144" s="94"/>
      <c r="AP144" s="94"/>
      <c r="AQ144" s="94"/>
      <c r="AR144" s="94"/>
      <c r="AS144" s="94"/>
      <c r="AT144" s="94"/>
      <c r="AU144" s="94"/>
      <c r="AV144" s="94"/>
      <c r="AW144" s="94"/>
      <c r="AX144" s="94"/>
      <c r="AY144" s="94"/>
      <c r="AZ144" s="94"/>
    </row>
    <row r="145" spans="1:52" ht="9" customHeight="1" outlineLevel="1" x14ac:dyDescent="0.25">
      <c r="A145" s="276"/>
      <c r="B145" s="278" t="s">
        <v>654</v>
      </c>
      <c r="C145" s="305" t="s">
        <v>444</v>
      </c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2"/>
      <c r="R145" s="93"/>
      <c r="S145" s="92"/>
      <c r="T145" s="92" t="str">
        <f>IFERROR(HLOOKUP($C145,DATOS!$C$1:$FR$155,109,FALSE ), "-")</f>
        <v>19/04/2015</v>
      </c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2" t="str">
        <f>IFERROR(HLOOKUP($C145,DATOS!$C$1:$FR$155,114,FALSE ), "-")</f>
        <v>16/08/2015</v>
      </c>
      <c r="AJ145" s="94"/>
      <c r="AK145" s="94"/>
      <c r="AL145" s="94"/>
      <c r="AM145" s="94"/>
      <c r="AN145" s="94"/>
      <c r="AO145" s="94"/>
      <c r="AP145" s="94"/>
      <c r="AQ145" s="94"/>
      <c r="AR145" s="94"/>
      <c r="AS145" s="94"/>
      <c r="AT145" s="94"/>
      <c r="AU145" s="94"/>
      <c r="AV145" s="94"/>
      <c r="AW145" s="94"/>
      <c r="AX145" s="94"/>
      <c r="AY145" s="94"/>
      <c r="AZ145" s="94"/>
    </row>
    <row r="146" spans="1:52" ht="9" customHeight="1" outlineLevel="1" x14ac:dyDescent="0.25">
      <c r="A146" s="277"/>
      <c r="B146" s="279"/>
      <c r="C146" s="308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2"/>
      <c r="R146" s="94"/>
      <c r="S146" s="92"/>
      <c r="T146" s="92" t="str">
        <f>IFERROR(HLOOKUP($C146,DATOS!$C$1:$FR$155,109,FALSE ), "-")</f>
        <v>-</v>
      </c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2" t="str">
        <f>IFERROR(HLOOKUP($C146,DATOS!$C$1:$FR$155,114,FALSE ), "-")</f>
        <v>-</v>
      </c>
      <c r="AJ146" s="94"/>
      <c r="AK146" s="94"/>
      <c r="AL146" s="94"/>
      <c r="AM146" s="94"/>
      <c r="AN146" s="94"/>
      <c r="AO146" s="94"/>
      <c r="AP146" s="94"/>
      <c r="AQ146" s="94"/>
      <c r="AR146" s="94"/>
      <c r="AS146" s="94"/>
      <c r="AT146" s="94"/>
      <c r="AU146" s="94"/>
      <c r="AV146" s="94"/>
      <c r="AW146" s="94"/>
      <c r="AX146" s="94"/>
      <c r="AY146" s="94"/>
      <c r="AZ146" s="94"/>
    </row>
    <row r="147" spans="1:52" ht="9" customHeight="1" outlineLevel="1" x14ac:dyDescent="0.25">
      <c r="A147" s="276"/>
      <c r="B147" s="278" t="s">
        <v>655</v>
      </c>
      <c r="C147" s="305" t="s">
        <v>447</v>
      </c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2"/>
      <c r="R147" s="93"/>
      <c r="S147" s="92"/>
      <c r="T147" s="94"/>
      <c r="U147" s="92" t="str">
        <f>IFERROR(HLOOKUP($C147,DATOS!$C$1:$FR$155,109,FALSE ), "-")</f>
        <v>19/04/2015</v>
      </c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2" t="str">
        <f>IFERROR(HLOOKUP($C147,DATOS!$C$1:$FR$155,114,FALSE ), "-")</f>
        <v>16/08/2015</v>
      </c>
      <c r="AJ147" s="94"/>
      <c r="AK147" s="94"/>
      <c r="AL147" s="94"/>
      <c r="AM147" s="94"/>
      <c r="AN147" s="94"/>
      <c r="AO147" s="94"/>
      <c r="AP147" s="94"/>
      <c r="AQ147" s="94"/>
      <c r="AR147" s="94"/>
      <c r="AS147" s="94"/>
      <c r="AT147" s="94"/>
      <c r="AU147" s="94"/>
      <c r="AV147" s="94"/>
      <c r="AW147" s="94"/>
      <c r="AX147" s="94"/>
      <c r="AY147" s="94"/>
      <c r="AZ147" s="94"/>
    </row>
    <row r="148" spans="1:52" ht="9" customHeight="1" outlineLevel="1" x14ac:dyDescent="0.25">
      <c r="A148" s="277"/>
      <c r="B148" s="279"/>
      <c r="C148" s="308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2"/>
      <c r="R148" s="94"/>
      <c r="S148" s="92"/>
      <c r="T148" s="94"/>
      <c r="U148" s="92" t="str">
        <f>IFERROR(HLOOKUP($C148,DATOS!$C$1:$FR$155,109,FALSE ), "-")</f>
        <v>-</v>
      </c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2" t="str">
        <f>IFERROR(HLOOKUP($C148,DATOS!$C$1:$FR$155,114,FALSE ), "-")</f>
        <v>-</v>
      </c>
      <c r="AJ148" s="92"/>
      <c r="AK148" s="94"/>
      <c r="AL148" s="94"/>
      <c r="AM148" s="94"/>
      <c r="AN148" s="94"/>
      <c r="AO148" s="94"/>
      <c r="AP148" s="94"/>
      <c r="AQ148" s="94"/>
      <c r="AR148" s="94"/>
      <c r="AS148" s="94"/>
      <c r="AT148" s="94"/>
      <c r="AU148" s="94"/>
      <c r="AV148" s="94"/>
      <c r="AW148" s="94"/>
      <c r="AX148" s="94"/>
      <c r="AY148" s="94"/>
      <c r="AZ148" s="94"/>
    </row>
    <row r="149" spans="1:52" ht="9" customHeight="1" outlineLevel="1" x14ac:dyDescent="0.25">
      <c r="A149" s="276"/>
      <c r="B149" s="278" t="s">
        <v>656</v>
      </c>
      <c r="C149" s="305" t="s">
        <v>448</v>
      </c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2"/>
      <c r="R149" s="93"/>
      <c r="S149" s="92"/>
      <c r="T149" s="94"/>
      <c r="U149" s="92" t="str">
        <f>IFERROR(HLOOKUP($C149,DATOS!$C$1:$FR$155,109,FALSE ), "-")</f>
        <v>19/04/2015</v>
      </c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2" t="str">
        <f>IFERROR(HLOOKUP($C149,DATOS!$C$1:$FR$155,114,FALSE ), "-")</f>
        <v>23/08/2015</v>
      </c>
      <c r="AK149" s="94"/>
      <c r="AL149" s="94"/>
      <c r="AM149" s="94"/>
      <c r="AN149" s="94"/>
      <c r="AO149" s="94"/>
      <c r="AP149" s="94"/>
      <c r="AQ149" s="94"/>
      <c r="AR149" s="94"/>
      <c r="AS149" s="94"/>
      <c r="AT149" s="94"/>
      <c r="AU149" s="94"/>
      <c r="AV149" s="94"/>
      <c r="AW149" s="94"/>
      <c r="AX149" s="94"/>
      <c r="AY149" s="94"/>
      <c r="AZ149" s="94"/>
    </row>
    <row r="150" spans="1:52" ht="9" customHeight="1" outlineLevel="1" x14ac:dyDescent="0.25">
      <c r="A150" s="277"/>
      <c r="B150" s="279"/>
      <c r="C150" s="308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2"/>
      <c r="R150" s="94"/>
      <c r="S150" s="92"/>
      <c r="T150" s="94"/>
      <c r="U150" s="92" t="str">
        <f>IFERROR(HLOOKUP($C150,DATOS!$C$1:$FR$155,109,FALSE ), "-")</f>
        <v>-</v>
      </c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2" t="str">
        <f>IFERROR(HLOOKUP($C150,DATOS!$C$1:$FR$155,114,FALSE ), "-")</f>
        <v>-</v>
      </c>
      <c r="AK150" s="94"/>
      <c r="AL150" s="94"/>
      <c r="AM150" s="94"/>
      <c r="AN150" s="94"/>
      <c r="AO150" s="94"/>
      <c r="AP150" s="94"/>
      <c r="AQ150" s="94"/>
      <c r="AR150" s="94"/>
      <c r="AS150" s="94"/>
      <c r="AT150" s="94"/>
      <c r="AU150" s="94"/>
      <c r="AV150" s="94"/>
      <c r="AW150" s="94"/>
      <c r="AX150" s="94"/>
      <c r="AY150" s="94"/>
      <c r="AZ150" s="94"/>
    </row>
    <row r="151" spans="1:52" ht="9" customHeight="1" outlineLevel="1" x14ac:dyDescent="0.25">
      <c r="A151" s="276"/>
      <c r="B151" s="278" t="s">
        <v>657</v>
      </c>
      <c r="C151" s="305" t="s">
        <v>438</v>
      </c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2"/>
      <c r="R151" s="93"/>
      <c r="S151" s="92"/>
      <c r="T151" s="94"/>
      <c r="U151" s="92" t="str">
        <f>IFERROR(HLOOKUP($C151,DATOS!$C$1:$FR$155,109,FALSE ), "-")</f>
        <v>19/04/2015</v>
      </c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2" t="str">
        <f>IFERROR(HLOOKUP($C151,DATOS!$C$1:$FR$155,114,FALSE ), "-")</f>
        <v>23/08/2015</v>
      </c>
      <c r="AK151" s="94"/>
      <c r="AL151" s="94"/>
      <c r="AM151" s="94"/>
      <c r="AN151" s="94"/>
      <c r="AO151" s="94"/>
      <c r="AP151" s="94"/>
      <c r="AQ151" s="94"/>
      <c r="AR151" s="94"/>
      <c r="AS151" s="94"/>
      <c r="AT151" s="94"/>
      <c r="AU151" s="94"/>
      <c r="AV151" s="94"/>
      <c r="AW151" s="94"/>
      <c r="AX151" s="94"/>
      <c r="AY151" s="94"/>
      <c r="AZ151" s="94"/>
    </row>
    <row r="152" spans="1:52" ht="9" customHeight="1" outlineLevel="1" x14ac:dyDescent="0.25">
      <c r="A152" s="277"/>
      <c r="B152" s="279"/>
      <c r="C152" s="308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2"/>
      <c r="R152" s="94"/>
      <c r="S152" s="92"/>
      <c r="T152" s="94"/>
      <c r="U152" s="92" t="str">
        <f>IFERROR(HLOOKUP($C152,DATOS!$C$1:$FR$155,109,FALSE ), "-")</f>
        <v>-</v>
      </c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2" t="str">
        <f>IFERROR(HLOOKUP($C152,DATOS!$C$1:$FR$155,114,FALSE ), "-")</f>
        <v>-</v>
      </c>
      <c r="AK152" s="94"/>
      <c r="AL152" s="94"/>
      <c r="AM152" s="94"/>
      <c r="AN152" s="94"/>
      <c r="AO152" s="94"/>
      <c r="AP152" s="94"/>
      <c r="AQ152" s="94"/>
      <c r="AR152" s="94"/>
      <c r="AS152" s="94"/>
      <c r="AT152" s="94"/>
      <c r="AU152" s="94"/>
      <c r="AV152" s="94"/>
      <c r="AW152" s="94"/>
      <c r="AX152" s="94"/>
      <c r="AY152" s="94"/>
      <c r="AZ152" s="94"/>
    </row>
    <row r="153" spans="1:52" ht="9" customHeight="1" outlineLevel="1" x14ac:dyDescent="0.25">
      <c r="A153" s="276"/>
      <c r="B153" s="278" t="s">
        <v>658</v>
      </c>
      <c r="C153" s="305" t="s">
        <v>440</v>
      </c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2"/>
      <c r="R153" s="94"/>
      <c r="S153" s="92"/>
      <c r="T153" s="94"/>
      <c r="U153" s="92" t="str">
        <f>IFERROR(HLOOKUP($C153,DATOS!$C$1:$FR$155,109,FALSE ), "-")</f>
        <v>19/04/2015</v>
      </c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2" t="str">
        <f>IFERROR(HLOOKUP($C153,DATOS!$C$1:$FR$155,114,FALSE ), "-")</f>
        <v>23/08/2015</v>
      </c>
      <c r="AK153" s="94"/>
      <c r="AL153" s="94"/>
      <c r="AM153" s="94"/>
      <c r="AN153" s="94"/>
      <c r="AO153" s="94"/>
      <c r="AP153" s="94"/>
      <c r="AQ153" s="94"/>
      <c r="AR153" s="94"/>
      <c r="AS153" s="94"/>
      <c r="AT153" s="94"/>
      <c r="AU153" s="94"/>
      <c r="AV153" s="94"/>
      <c r="AW153" s="94"/>
      <c r="AX153" s="94"/>
      <c r="AY153" s="94"/>
      <c r="AZ153" s="94"/>
    </row>
    <row r="154" spans="1:52" ht="9" customHeight="1" outlineLevel="1" x14ac:dyDescent="0.25">
      <c r="A154" s="277"/>
      <c r="B154" s="279"/>
      <c r="C154" s="308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2"/>
      <c r="R154" s="94"/>
      <c r="S154" s="92"/>
      <c r="T154" s="94"/>
      <c r="U154" s="92" t="str">
        <f>IFERROR(HLOOKUP($C154,DATOS!$C$1:$FR$155,109,FALSE ), "-")</f>
        <v>-</v>
      </c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  <c r="AJ154" s="92" t="str">
        <f>IFERROR(HLOOKUP($C154,DATOS!$C$1:$FR$155,114,FALSE ), "-")</f>
        <v>-</v>
      </c>
      <c r="AK154" s="94"/>
      <c r="AL154" s="94"/>
      <c r="AM154" s="94"/>
      <c r="AN154" s="94"/>
      <c r="AO154" s="94"/>
      <c r="AP154" s="94"/>
      <c r="AQ154" s="94"/>
      <c r="AR154" s="94"/>
      <c r="AS154" s="94"/>
      <c r="AT154" s="94"/>
      <c r="AU154" s="94"/>
      <c r="AV154" s="94"/>
      <c r="AW154" s="94"/>
      <c r="AX154" s="94"/>
      <c r="AY154" s="94"/>
      <c r="AZ154" s="94"/>
    </row>
    <row r="155" spans="1:52" ht="9" customHeight="1" outlineLevel="1" x14ac:dyDescent="0.25">
      <c r="A155" s="276"/>
      <c r="B155" s="278" t="s">
        <v>659</v>
      </c>
      <c r="C155" s="305" t="s">
        <v>428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2"/>
      <c r="R155" s="94"/>
      <c r="S155" s="92"/>
      <c r="T155" s="94"/>
      <c r="U155" s="94"/>
      <c r="V155" s="92" t="str">
        <f>IFERROR(HLOOKUP($C155,DATOS!$C$1:$FR$155,109,FALSE ), "-")</f>
        <v>-</v>
      </c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  <c r="AJ155" s="92" t="str">
        <f>IFERROR(HLOOKUP($C155,DATOS!$C$1:$FR$155,114,FALSE ), "-")</f>
        <v>-</v>
      </c>
      <c r="AK155" s="94"/>
      <c r="AL155" s="94"/>
      <c r="AM155" s="94"/>
      <c r="AN155" s="94"/>
      <c r="AO155" s="94"/>
      <c r="AP155" s="94"/>
      <c r="AQ155" s="94"/>
      <c r="AR155" s="94"/>
      <c r="AS155" s="94"/>
      <c r="AT155" s="94"/>
      <c r="AU155" s="94"/>
      <c r="AV155" s="94"/>
      <c r="AW155" s="94"/>
      <c r="AX155" s="94"/>
      <c r="AY155" s="94"/>
      <c r="AZ155" s="94"/>
    </row>
    <row r="156" spans="1:52" ht="9" customHeight="1" outlineLevel="1" x14ac:dyDescent="0.25">
      <c r="A156" s="296"/>
      <c r="B156" s="279"/>
      <c r="C156" s="308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2"/>
      <c r="R156" s="94"/>
      <c r="S156" s="92"/>
      <c r="T156" s="94"/>
      <c r="U156" s="94"/>
      <c r="V156" s="92" t="str">
        <f>IFERROR(HLOOKUP($C156,DATOS!$C$1:$FR$155,109,FALSE ), "-")</f>
        <v>-</v>
      </c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  <c r="AJ156" s="92" t="str">
        <f>IFERROR(HLOOKUP($C156,DATOS!$C$1:$FR$155,114,FALSE ), "-")</f>
        <v>-</v>
      </c>
      <c r="AK156" s="94"/>
      <c r="AL156" s="94"/>
      <c r="AM156" s="94"/>
      <c r="AN156" s="94"/>
      <c r="AO156" s="94"/>
      <c r="AP156" s="94"/>
      <c r="AQ156" s="94"/>
      <c r="AR156" s="94"/>
      <c r="AS156" s="94"/>
      <c r="AT156" s="94"/>
      <c r="AU156" s="94"/>
      <c r="AV156" s="94"/>
      <c r="AW156" s="94"/>
      <c r="AX156" s="94"/>
      <c r="AY156" s="94"/>
      <c r="AZ156" s="94"/>
    </row>
    <row r="157" spans="1:52" ht="9" customHeight="1" outlineLevel="1" x14ac:dyDescent="0.25">
      <c r="A157" s="276"/>
      <c r="B157" s="278" t="s">
        <v>660</v>
      </c>
      <c r="C157" s="305" t="s">
        <v>432</v>
      </c>
      <c r="D157" s="96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2"/>
      <c r="R157" s="94"/>
      <c r="S157" s="92"/>
      <c r="T157" s="94"/>
      <c r="U157" s="94"/>
      <c r="V157" s="92" t="str">
        <f>IFERROR(HLOOKUP($C157,DATOS!$C$1:$FR$155,109,FALSE ), "-")</f>
        <v>26/04/2015</v>
      </c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2" t="str">
        <f>IFERROR(HLOOKUP($C157,DATOS!$C$1:$FR$155,114,FALSE ), "-")</f>
        <v>30/08/2015</v>
      </c>
      <c r="AK157" s="94"/>
      <c r="AL157" s="94"/>
      <c r="AM157" s="94"/>
      <c r="AN157" s="94"/>
      <c r="AO157" s="94"/>
      <c r="AP157" s="94"/>
      <c r="AQ157" s="94"/>
      <c r="AR157" s="94"/>
      <c r="AS157" s="94"/>
      <c r="AT157" s="94"/>
      <c r="AU157" s="94"/>
      <c r="AV157" s="94"/>
      <c r="AW157" s="94"/>
      <c r="AX157" s="94"/>
      <c r="AY157" s="94"/>
      <c r="AZ157" s="94"/>
    </row>
    <row r="158" spans="1:52" ht="9" customHeight="1" outlineLevel="1" x14ac:dyDescent="0.25">
      <c r="A158" s="277"/>
      <c r="B158" s="279"/>
      <c r="C158" s="308"/>
      <c r="D158" s="96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2"/>
      <c r="R158" s="94"/>
      <c r="S158" s="92"/>
      <c r="T158" s="94"/>
      <c r="U158" s="94"/>
      <c r="V158" s="92" t="str">
        <f>IFERROR(HLOOKUP($C158,DATOS!$C$1:$FR$155,109,FALSE ), "-")</f>
        <v>-</v>
      </c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2" t="str">
        <f>IFERROR(HLOOKUP($C158,DATOS!$C$1:$FR$155,114,FALSE ), "-")</f>
        <v>-</v>
      </c>
      <c r="AK158" s="94"/>
      <c r="AL158" s="94"/>
      <c r="AM158" s="94"/>
      <c r="AN158" s="94"/>
      <c r="AO158" s="94"/>
      <c r="AP158" s="94"/>
      <c r="AQ158" s="94"/>
      <c r="AR158" s="94"/>
      <c r="AS158" s="94"/>
      <c r="AT158" s="94"/>
      <c r="AU158" s="94"/>
      <c r="AV158" s="94"/>
      <c r="AW158" s="94"/>
      <c r="AX158" s="94"/>
      <c r="AY158" s="94"/>
      <c r="AZ158" s="94"/>
    </row>
    <row r="159" spans="1:52" ht="9" customHeight="1" outlineLevel="1" x14ac:dyDescent="0.25">
      <c r="A159" s="317"/>
      <c r="B159" s="278" t="s">
        <v>661</v>
      </c>
      <c r="C159" s="305" t="s">
        <v>437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2"/>
      <c r="R159" s="94"/>
      <c r="S159" s="92"/>
      <c r="T159" s="94"/>
      <c r="U159" s="94"/>
      <c r="V159" s="92" t="str">
        <f>IFERROR(HLOOKUP($C159,DATOS!$C$1:$FR$155,109,FALSE ), "-")</f>
        <v>26/04/2015</v>
      </c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2" t="str">
        <f>IFERROR(HLOOKUP($C159,DATOS!$C$1:$FR$155,114,FALSE ), "-")</f>
        <v>30/08/2015</v>
      </c>
      <c r="AK159" s="94"/>
      <c r="AL159" s="94"/>
      <c r="AM159" s="94"/>
      <c r="AN159" s="94"/>
      <c r="AO159" s="94"/>
      <c r="AP159" s="94"/>
      <c r="AQ159" s="94"/>
      <c r="AR159" s="94"/>
      <c r="AS159" s="94"/>
      <c r="AT159" s="94"/>
      <c r="AU159" s="94"/>
      <c r="AV159" s="94"/>
      <c r="AW159" s="94"/>
      <c r="AX159" s="94"/>
      <c r="AY159" s="94"/>
      <c r="AZ159" s="94"/>
    </row>
    <row r="160" spans="1:52" ht="9" customHeight="1" outlineLevel="1" x14ac:dyDescent="0.25">
      <c r="A160" s="277"/>
      <c r="B160" s="279"/>
      <c r="C160" s="308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2"/>
      <c r="R160" s="94"/>
      <c r="S160" s="92"/>
      <c r="T160" s="94"/>
      <c r="U160" s="94"/>
      <c r="V160" s="92" t="str">
        <f>IFERROR(HLOOKUP($C160,DATOS!$C$1:$FR$155,109,FALSE ), "-")</f>
        <v>-</v>
      </c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2" t="str">
        <f>IFERROR(HLOOKUP($C160,DATOS!$C$1:$FR$155,114,FALSE ), "-")</f>
        <v>-</v>
      </c>
      <c r="AK160" s="94"/>
      <c r="AL160" s="94"/>
      <c r="AM160" s="94"/>
      <c r="AN160" s="94"/>
      <c r="AO160" s="94"/>
      <c r="AP160" s="94"/>
      <c r="AQ160" s="94"/>
      <c r="AR160" s="94"/>
      <c r="AS160" s="94"/>
      <c r="AT160" s="94"/>
      <c r="AU160" s="94"/>
      <c r="AV160" s="94"/>
      <c r="AW160" s="94"/>
      <c r="AX160" s="94"/>
      <c r="AY160" s="94"/>
      <c r="AZ160" s="94"/>
    </row>
    <row r="161" spans="1:52" ht="9" customHeight="1" outlineLevel="1" x14ac:dyDescent="0.25">
      <c r="A161" s="276"/>
      <c r="B161" s="278" t="s">
        <v>662</v>
      </c>
      <c r="C161" s="305" t="s">
        <v>436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2"/>
      <c r="R161" s="94"/>
      <c r="S161" s="92"/>
      <c r="T161" s="94"/>
      <c r="U161" s="94"/>
      <c r="V161" s="92" t="str">
        <f>IFERROR(HLOOKUP($C161,DATOS!$C$1:$FR$155,109,FALSE ), "-")</f>
        <v>26/04/2015</v>
      </c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2" t="str">
        <f>IFERROR(HLOOKUP($C161,DATOS!$C$1:$FR$155,114,FALSE ), "-")</f>
        <v>30/08/2015</v>
      </c>
      <c r="AK161" s="94"/>
      <c r="AL161" s="94"/>
      <c r="AM161" s="94"/>
      <c r="AN161" s="94"/>
      <c r="AO161" s="94"/>
      <c r="AP161" s="94"/>
      <c r="AQ161" s="94"/>
      <c r="AR161" s="94"/>
      <c r="AS161" s="94"/>
      <c r="AT161" s="94"/>
      <c r="AU161" s="94"/>
      <c r="AV161" s="94"/>
      <c r="AW161" s="94"/>
      <c r="AX161" s="94"/>
      <c r="AY161" s="94"/>
      <c r="AZ161" s="94"/>
    </row>
    <row r="162" spans="1:52" ht="9" customHeight="1" outlineLevel="1" x14ac:dyDescent="0.25">
      <c r="A162" s="277"/>
      <c r="B162" s="279"/>
      <c r="C162" s="308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2"/>
      <c r="R162" s="94"/>
      <c r="S162" s="92"/>
      <c r="T162" s="94"/>
      <c r="U162" s="94"/>
      <c r="V162" s="92" t="str">
        <f>IFERROR(HLOOKUP($C162,DATOS!$C$1:$FR$155,109,FALSE ), "-")</f>
        <v>-</v>
      </c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2" t="str">
        <f>IFERROR(HLOOKUP($C162,DATOS!$C$1:$FR$155,114,FALSE ), "-")</f>
        <v>-</v>
      </c>
      <c r="AK162" s="94"/>
      <c r="AL162" s="94"/>
      <c r="AM162" s="94"/>
      <c r="AN162" s="94"/>
      <c r="AO162" s="94"/>
      <c r="AP162" s="94"/>
      <c r="AQ162" s="94"/>
      <c r="AR162" s="94"/>
      <c r="AS162" s="94"/>
      <c r="AT162" s="94"/>
      <c r="AU162" s="94"/>
      <c r="AV162" s="94"/>
      <c r="AW162" s="94"/>
      <c r="AX162" s="94"/>
      <c r="AY162" s="94"/>
      <c r="AZ162" s="94"/>
    </row>
    <row r="163" spans="1:52" ht="9" customHeight="1" outlineLevel="1" x14ac:dyDescent="0.25">
      <c r="A163" s="276"/>
      <c r="B163" s="278" t="s">
        <v>663</v>
      </c>
      <c r="C163" s="305" t="s">
        <v>446</v>
      </c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2"/>
      <c r="R163" s="94"/>
      <c r="S163" s="92"/>
      <c r="T163" s="94"/>
      <c r="U163" s="94"/>
      <c r="V163" s="92" t="str">
        <f>IFERROR(HLOOKUP($C163,DATOS!$C$1:$FR$155,109,FALSE ), "-")</f>
        <v>-</v>
      </c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2" t="str">
        <f>IFERROR(HLOOKUP($C163,DATOS!$C$1:$FR$155,114,FALSE ), "-")</f>
        <v>-</v>
      </c>
      <c r="AK163" s="94"/>
      <c r="AL163" s="94"/>
      <c r="AM163" s="94"/>
      <c r="AN163" s="94"/>
      <c r="AO163" s="94"/>
      <c r="AP163" s="94"/>
      <c r="AQ163" s="94"/>
      <c r="AR163" s="94"/>
      <c r="AS163" s="94"/>
      <c r="AT163" s="94"/>
      <c r="AU163" s="94"/>
      <c r="AV163" s="94"/>
      <c r="AW163" s="94"/>
      <c r="AX163" s="94"/>
      <c r="AY163" s="94"/>
      <c r="AZ163" s="94"/>
    </row>
    <row r="164" spans="1:52" ht="9" customHeight="1" outlineLevel="1" x14ac:dyDescent="0.25">
      <c r="A164" s="277"/>
      <c r="B164" s="279"/>
      <c r="C164" s="30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2"/>
      <c r="R164" s="94"/>
      <c r="S164" s="92"/>
      <c r="T164" s="94"/>
      <c r="U164" s="94"/>
      <c r="V164" s="92" t="str">
        <f>IFERROR(HLOOKUP($C164,DATOS!$C$1:$FR$155,109,FALSE ), "-")</f>
        <v>-</v>
      </c>
      <c r="W164" s="94"/>
      <c r="X164" s="94"/>
      <c r="Y164" s="98"/>
      <c r="Z164" s="98"/>
      <c r="AA164" s="98"/>
      <c r="AB164" s="98"/>
      <c r="AC164" s="98"/>
      <c r="AD164" s="98"/>
      <c r="AE164" s="98"/>
      <c r="AF164" s="98"/>
      <c r="AG164" s="98"/>
      <c r="AH164" s="98"/>
      <c r="AI164" s="98"/>
      <c r="AJ164" s="92" t="str">
        <f>IFERROR(HLOOKUP($C164,DATOS!$C$1:$FR$155,114,FALSE ), "-")</f>
        <v>-</v>
      </c>
      <c r="AK164" s="98"/>
      <c r="AL164" s="98"/>
      <c r="AM164" s="98"/>
      <c r="AN164" s="98"/>
      <c r="AO164" s="98"/>
      <c r="AP164" s="98"/>
      <c r="AQ164" s="98"/>
      <c r="AR164" s="98"/>
      <c r="AS164" s="98"/>
      <c r="AT164" s="98"/>
      <c r="AU164" s="98"/>
      <c r="AV164" s="98"/>
      <c r="AW164" s="98"/>
      <c r="AX164" s="98"/>
      <c r="AY164" s="98"/>
      <c r="AZ164" s="98"/>
    </row>
    <row r="165" spans="1:52" ht="9" customHeight="1" x14ac:dyDescent="0.25">
      <c r="A165" s="303" t="s">
        <v>79</v>
      </c>
      <c r="B165" s="299" t="s">
        <v>664</v>
      </c>
      <c r="C165" s="300"/>
      <c r="D165" s="99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1"/>
      <c r="X165" s="101"/>
      <c r="Y165" s="101"/>
      <c r="Z165" s="101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  <c r="AK165" s="101"/>
      <c r="AL165" s="101"/>
      <c r="AM165" s="101"/>
      <c r="AN165" s="101"/>
      <c r="AO165" s="100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2"/>
    </row>
    <row r="166" spans="1:52" ht="9" customHeight="1" x14ac:dyDescent="0.25">
      <c r="A166" s="304"/>
      <c r="B166" s="301"/>
      <c r="C166" s="302"/>
      <c r="D166" s="103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5"/>
      <c r="X166" s="105"/>
      <c r="Y166" s="105"/>
      <c r="Z166" s="105"/>
      <c r="AA166" s="104"/>
      <c r="AB166" s="104"/>
      <c r="AC166" s="104"/>
      <c r="AD166" s="104"/>
      <c r="AE166" s="104"/>
      <c r="AF166" s="104"/>
      <c r="AG166" s="104"/>
      <c r="AH166" s="104"/>
      <c r="AI166" s="104"/>
      <c r="AJ166" s="104"/>
      <c r="AK166" s="105"/>
      <c r="AL166" s="105"/>
      <c r="AM166" s="105"/>
      <c r="AN166" s="105"/>
      <c r="AO166" s="104"/>
      <c r="AP166" s="104"/>
      <c r="AQ166" s="104"/>
      <c r="AR166" s="104"/>
      <c r="AS166" s="104"/>
      <c r="AT166" s="104"/>
      <c r="AU166" s="104"/>
      <c r="AV166" s="104"/>
      <c r="AW166" s="104"/>
      <c r="AX166" s="104"/>
      <c r="AY166" s="104"/>
      <c r="AZ166" s="106"/>
    </row>
    <row r="167" spans="1:52" ht="9" customHeight="1" outlineLevel="1" x14ac:dyDescent="0.25">
      <c r="A167" s="276"/>
      <c r="B167" s="278" t="s">
        <v>665</v>
      </c>
      <c r="C167" s="305" t="s">
        <v>451</v>
      </c>
      <c r="D167" s="91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 t="str">
        <f>IFERROR(HLOOKUP($C167,DATOS!$C$1:$FR$155,109,FALSE ), "-")</f>
        <v>17/05/2015</v>
      </c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 t="str">
        <f>IFERROR(HLOOKUP($C167,DATOS!$C$1:$FR$155,114,FALSE ), "-")</f>
        <v>05/09/2015</v>
      </c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</row>
    <row r="168" spans="1:52" ht="9" customHeight="1" outlineLevel="1" x14ac:dyDescent="0.25">
      <c r="A168" s="277"/>
      <c r="B168" s="279"/>
      <c r="C168" s="306"/>
      <c r="D168" s="93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2"/>
      <c r="R168" s="94"/>
      <c r="S168" s="92"/>
      <c r="T168" s="94"/>
      <c r="U168" s="94"/>
      <c r="V168" s="94"/>
      <c r="W168" s="92" t="str">
        <f>IFERROR(HLOOKUP($C168,DATOS!$C$1:$FR$155,109,FALSE ), "-")</f>
        <v>-</v>
      </c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92" t="str">
        <f>IFERROR(HLOOKUP($C168,DATOS!$C$1:$FR$155,114,FALSE ), "-")</f>
        <v>-</v>
      </c>
      <c r="AL168" s="94"/>
      <c r="AM168" s="94"/>
      <c r="AN168" s="94"/>
      <c r="AO168" s="94"/>
      <c r="AP168" s="94"/>
      <c r="AQ168" s="94"/>
      <c r="AR168" s="94"/>
      <c r="AS168" s="94"/>
      <c r="AT168" s="94"/>
      <c r="AU168" s="94"/>
      <c r="AV168" s="94"/>
      <c r="AW168" s="94"/>
      <c r="AX168" s="94"/>
      <c r="AY168" s="94"/>
      <c r="AZ168" s="94"/>
    </row>
    <row r="169" spans="1:52" ht="9" customHeight="1" outlineLevel="1" x14ac:dyDescent="0.25">
      <c r="A169" s="276"/>
      <c r="B169" s="278" t="s">
        <v>666</v>
      </c>
      <c r="C169" s="305" t="s">
        <v>452</v>
      </c>
      <c r="D169" s="93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2"/>
      <c r="R169" s="94"/>
      <c r="S169" s="92"/>
      <c r="T169" s="94"/>
      <c r="U169" s="94"/>
      <c r="V169" s="94"/>
      <c r="W169" s="92" t="str">
        <f>IFERROR(HLOOKUP($C169,DATOS!$C$1:$FR$155,109,FALSE ), "-")</f>
        <v>17/05/2015</v>
      </c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2" t="str">
        <f>IFERROR(HLOOKUP($C169,DATOS!$C$1:$FR$155,114,FALSE ), "-")</f>
        <v>05/09/2015</v>
      </c>
      <c r="AL169" s="94"/>
      <c r="AM169" s="94"/>
      <c r="AN169" s="94"/>
      <c r="AO169" s="94"/>
      <c r="AP169" s="94"/>
      <c r="AQ169" s="94"/>
      <c r="AR169" s="94"/>
      <c r="AS169" s="94"/>
      <c r="AT169" s="94"/>
      <c r="AU169" s="94"/>
      <c r="AV169" s="94"/>
      <c r="AW169" s="94"/>
      <c r="AX169" s="94"/>
      <c r="AY169" s="94"/>
      <c r="AZ169" s="94"/>
    </row>
    <row r="170" spans="1:52" ht="9" customHeight="1" outlineLevel="1" x14ac:dyDescent="0.25">
      <c r="A170" s="277"/>
      <c r="B170" s="279"/>
      <c r="C170" s="306"/>
      <c r="D170" s="93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2"/>
      <c r="R170" s="94"/>
      <c r="S170" s="92"/>
      <c r="T170" s="94"/>
      <c r="U170" s="94"/>
      <c r="V170" s="94"/>
      <c r="W170" s="92" t="str">
        <f>IFERROR(HLOOKUP($C170,DATOS!$C$1:$FR$155,109,FALSE ), "-")</f>
        <v>-</v>
      </c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  <c r="AK170" s="92" t="str">
        <f>IFERROR(HLOOKUP($C170,DATOS!$C$1:$FR$155,114,FALSE ), "-")</f>
        <v>-</v>
      </c>
      <c r="AL170" s="94"/>
      <c r="AM170" s="94"/>
      <c r="AN170" s="94"/>
      <c r="AO170" s="94"/>
      <c r="AP170" s="94"/>
      <c r="AQ170" s="94"/>
      <c r="AR170" s="94"/>
      <c r="AS170" s="94"/>
      <c r="AT170" s="94"/>
      <c r="AU170" s="94"/>
      <c r="AV170" s="94"/>
      <c r="AW170" s="94"/>
      <c r="AX170" s="94"/>
      <c r="AY170" s="94"/>
      <c r="AZ170" s="94"/>
    </row>
    <row r="171" spans="1:52" ht="9" customHeight="1" outlineLevel="1" x14ac:dyDescent="0.25">
      <c r="A171" s="276"/>
      <c r="B171" s="278" t="s">
        <v>667</v>
      </c>
      <c r="C171" s="305" t="s">
        <v>453</v>
      </c>
      <c r="D171" s="93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2"/>
      <c r="R171" s="94"/>
      <c r="S171" s="92"/>
      <c r="T171" s="94"/>
      <c r="U171" s="94"/>
      <c r="V171" s="94"/>
      <c r="W171" s="92" t="str">
        <f>IFERROR(HLOOKUP($C171,DATOS!$C$1:$FR$155,109,FALSE ), "-")</f>
        <v>17/05/2015</v>
      </c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92" t="str">
        <f>IFERROR(HLOOKUP($C171,DATOS!$C$1:$FR$155,114,FALSE ), "-")</f>
        <v>06/09/2015</v>
      </c>
      <c r="AL171" s="94"/>
      <c r="AM171" s="94"/>
      <c r="AN171" s="94"/>
      <c r="AO171" s="94"/>
      <c r="AP171" s="94"/>
      <c r="AQ171" s="94"/>
      <c r="AR171" s="94"/>
      <c r="AS171" s="94"/>
      <c r="AT171" s="94"/>
      <c r="AU171" s="94"/>
      <c r="AV171" s="94"/>
      <c r="AW171" s="94"/>
      <c r="AX171" s="94"/>
      <c r="AY171" s="94"/>
      <c r="AZ171" s="94"/>
    </row>
    <row r="172" spans="1:52" ht="9" customHeight="1" outlineLevel="1" x14ac:dyDescent="0.25">
      <c r="A172" s="277"/>
      <c r="B172" s="279"/>
      <c r="C172" s="306"/>
      <c r="D172" s="93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2"/>
      <c r="R172" s="94"/>
      <c r="S172" s="92"/>
      <c r="T172" s="94"/>
      <c r="U172" s="94"/>
      <c r="V172" s="94"/>
      <c r="W172" s="92" t="str">
        <f>IFERROR(HLOOKUP($C172,DATOS!$C$1:$FR$155,109,FALSE ), "-")</f>
        <v>-</v>
      </c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2" t="str">
        <f>IFERROR(HLOOKUP($C172,DATOS!$C$1:$FR$155,114,FALSE ), "-")</f>
        <v>-</v>
      </c>
      <c r="AL172" s="94"/>
      <c r="AM172" s="94"/>
      <c r="AN172" s="94"/>
      <c r="AO172" s="94"/>
      <c r="AP172" s="94"/>
      <c r="AQ172" s="94"/>
      <c r="AR172" s="94"/>
      <c r="AS172" s="94"/>
      <c r="AT172" s="94"/>
      <c r="AU172" s="94"/>
      <c r="AV172" s="94"/>
      <c r="AW172" s="94"/>
      <c r="AX172" s="94"/>
      <c r="AY172" s="94"/>
      <c r="AZ172" s="94"/>
    </row>
    <row r="173" spans="1:52" ht="9" customHeight="1" outlineLevel="1" x14ac:dyDescent="0.25">
      <c r="A173" s="276"/>
      <c r="B173" s="278" t="s">
        <v>668</v>
      </c>
      <c r="C173" s="305" t="s">
        <v>454</v>
      </c>
      <c r="D173" s="93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2"/>
      <c r="R173" s="94"/>
      <c r="S173" s="92"/>
      <c r="T173" s="94"/>
      <c r="U173" s="94"/>
      <c r="V173" s="94"/>
      <c r="W173" s="92" t="str">
        <f>IFERROR(HLOOKUP($C173,DATOS!$C$1:$FR$155,109,FALSE ), "-")</f>
        <v>17/05/2015</v>
      </c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2" t="str">
        <f>IFERROR(HLOOKUP($C173,DATOS!$C$1:$FR$155,114,FALSE ), "-")</f>
        <v>06/09/2015</v>
      </c>
      <c r="AL173" s="94"/>
      <c r="AM173" s="94"/>
      <c r="AN173" s="94"/>
      <c r="AO173" s="94"/>
      <c r="AP173" s="94"/>
      <c r="AQ173" s="94"/>
      <c r="AR173" s="94"/>
      <c r="AS173" s="94"/>
      <c r="AT173" s="94"/>
      <c r="AU173" s="94"/>
      <c r="AV173" s="94"/>
      <c r="AW173" s="94"/>
      <c r="AX173" s="94"/>
      <c r="AY173" s="94"/>
      <c r="AZ173" s="94"/>
    </row>
    <row r="174" spans="1:52" ht="9" customHeight="1" outlineLevel="1" x14ac:dyDescent="0.25">
      <c r="A174" s="277"/>
      <c r="B174" s="279"/>
      <c r="C174" s="306"/>
      <c r="D174" s="93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2"/>
      <c r="R174" s="94"/>
      <c r="S174" s="92"/>
      <c r="T174" s="94"/>
      <c r="U174" s="94"/>
      <c r="V174" s="94"/>
      <c r="W174" s="92" t="str">
        <f>IFERROR(HLOOKUP($C174,DATOS!$C$1:$FR$155,109,FALSE ), "-")</f>
        <v>-</v>
      </c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2" t="str">
        <f>IFERROR(HLOOKUP($C174,DATOS!$C$1:$FR$155,114,FALSE ), "-")</f>
        <v>-</v>
      </c>
      <c r="AL174" s="94"/>
      <c r="AM174" s="94"/>
      <c r="AN174" s="94"/>
      <c r="AO174" s="94"/>
      <c r="AP174" s="94"/>
      <c r="AQ174" s="94"/>
      <c r="AR174" s="94"/>
      <c r="AS174" s="94"/>
      <c r="AT174" s="94"/>
      <c r="AU174" s="94"/>
      <c r="AV174" s="94"/>
      <c r="AW174" s="94"/>
      <c r="AX174" s="94"/>
      <c r="AY174" s="94"/>
      <c r="AZ174" s="94"/>
    </row>
    <row r="175" spans="1:52" ht="9" customHeight="1" outlineLevel="1" x14ac:dyDescent="0.25">
      <c r="A175" s="276"/>
      <c r="B175" s="278" t="s">
        <v>669</v>
      </c>
      <c r="C175" s="305" t="s">
        <v>455</v>
      </c>
      <c r="D175" s="93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2"/>
      <c r="R175" s="94"/>
      <c r="S175" s="92"/>
      <c r="T175" s="94"/>
      <c r="U175" s="94"/>
      <c r="V175" s="94"/>
      <c r="W175" s="93"/>
      <c r="X175" s="92" t="str">
        <f>IFERROR(HLOOKUP($C175,DATOS!$C$1:$FR$155,109,FALSE ), "-")</f>
        <v>24/05/2015</v>
      </c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2" t="str">
        <f>IFERROR(HLOOKUP($C175,DATOS!$C$1:$FR$155,114,FALSE ), "-")</f>
        <v>06/09/2015</v>
      </c>
      <c r="AM175" s="94"/>
      <c r="AN175" s="94"/>
      <c r="AO175" s="94"/>
      <c r="AP175" s="94"/>
      <c r="AQ175" s="94"/>
      <c r="AR175" s="94"/>
      <c r="AS175" s="94"/>
      <c r="AT175" s="94"/>
      <c r="AU175" s="94"/>
      <c r="AV175" s="94"/>
      <c r="AW175" s="94"/>
      <c r="AX175" s="94"/>
      <c r="AY175" s="94"/>
      <c r="AZ175" s="94"/>
    </row>
    <row r="176" spans="1:52" ht="9" customHeight="1" outlineLevel="1" x14ac:dyDescent="0.25">
      <c r="A176" s="277"/>
      <c r="B176" s="279"/>
      <c r="C176" s="306"/>
      <c r="D176" s="93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2"/>
      <c r="R176" s="94"/>
      <c r="S176" s="92"/>
      <c r="T176" s="94"/>
      <c r="U176" s="94"/>
      <c r="V176" s="94"/>
      <c r="W176" s="94"/>
      <c r="X176" s="92" t="str">
        <f>IFERROR(HLOOKUP($C176,DATOS!$C$1:$FR$155,109,FALSE ), "-")</f>
        <v>-</v>
      </c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2" t="str">
        <f>IFERROR(HLOOKUP($C176,DATOS!$C$1:$FR$155,114,FALSE ), "-")</f>
        <v>-</v>
      </c>
      <c r="AM176" s="94"/>
      <c r="AN176" s="94"/>
      <c r="AO176" s="94"/>
      <c r="AP176" s="94"/>
      <c r="AQ176" s="94"/>
      <c r="AR176" s="94"/>
      <c r="AS176" s="94"/>
      <c r="AT176" s="94"/>
      <c r="AU176" s="94"/>
      <c r="AV176" s="94"/>
      <c r="AW176" s="94"/>
      <c r="AX176" s="94"/>
      <c r="AY176" s="94"/>
      <c r="AZ176" s="94"/>
    </row>
    <row r="177" spans="1:52" ht="9" customHeight="1" outlineLevel="1" x14ac:dyDescent="0.25">
      <c r="A177" s="276"/>
      <c r="B177" s="278" t="s">
        <v>670</v>
      </c>
      <c r="C177" s="305" t="s">
        <v>456</v>
      </c>
      <c r="D177" s="93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2"/>
      <c r="R177" s="94"/>
      <c r="S177" s="92"/>
      <c r="T177" s="94"/>
      <c r="U177" s="94"/>
      <c r="V177" s="94"/>
      <c r="W177" s="93"/>
      <c r="X177" s="92" t="str">
        <f>IFERROR(HLOOKUP($C177,DATOS!$C$1:$FR$155,109,FALSE ), "-")</f>
        <v>24/05/2015</v>
      </c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  <c r="AL177" s="92" t="str">
        <f>IFERROR(HLOOKUP($C177,DATOS!$C$1:$FR$155,114,FALSE ), "-")</f>
        <v>06/09/2015</v>
      </c>
      <c r="AM177" s="94"/>
      <c r="AN177" s="94"/>
      <c r="AO177" s="94"/>
      <c r="AP177" s="94"/>
      <c r="AQ177" s="94"/>
      <c r="AR177" s="94"/>
      <c r="AS177" s="94"/>
      <c r="AT177" s="94"/>
      <c r="AU177" s="94"/>
      <c r="AV177" s="94"/>
      <c r="AW177" s="94"/>
      <c r="AX177" s="94"/>
      <c r="AY177" s="94"/>
      <c r="AZ177" s="94"/>
    </row>
    <row r="178" spans="1:52" ht="9" customHeight="1" outlineLevel="1" x14ac:dyDescent="0.25">
      <c r="A178" s="277"/>
      <c r="B178" s="279"/>
      <c r="C178" s="306"/>
      <c r="D178" s="93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2"/>
      <c r="R178" s="94"/>
      <c r="S178" s="92"/>
      <c r="T178" s="94"/>
      <c r="U178" s="94"/>
      <c r="V178" s="94"/>
      <c r="W178" s="94"/>
      <c r="X178" s="92" t="str">
        <f>IFERROR(HLOOKUP($C178,DATOS!$C$1:$FR$155,109,FALSE ), "-")</f>
        <v>-</v>
      </c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94"/>
      <c r="AL178" s="92" t="str">
        <f>IFERROR(HLOOKUP($C178,DATOS!$C$1:$FR$155,114,FALSE ), "-")</f>
        <v>-</v>
      </c>
      <c r="AM178" s="94"/>
      <c r="AN178" s="94"/>
      <c r="AO178" s="94"/>
      <c r="AP178" s="94"/>
      <c r="AQ178" s="94"/>
      <c r="AR178" s="94"/>
      <c r="AS178" s="94"/>
      <c r="AT178" s="94"/>
      <c r="AU178" s="94"/>
      <c r="AV178" s="94"/>
      <c r="AW178" s="94"/>
      <c r="AX178" s="94"/>
      <c r="AY178" s="94"/>
      <c r="AZ178" s="94"/>
    </row>
    <row r="179" spans="1:52" ht="9" customHeight="1" outlineLevel="1" x14ac:dyDescent="0.25">
      <c r="A179" s="276"/>
      <c r="B179" s="278" t="s">
        <v>671</v>
      </c>
      <c r="C179" s="305" t="s">
        <v>457</v>
      </c>
      <c r="D179" s="93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2"/>
      <c r="R179" s="94"/>
      <c r="S179" s="92"/>
      <c r="T179" s="94"/>
      <c r="U179" s="94"/>
      <c r="V179" s="94"/>
      <c r="W179" s="93"/>
      <c r="X179" s="92" t="str">
        <f>IFERROR(HLOOKUP($C179,DATOS!$C$1:$FR$155,109,FALSE ), "-")</f>
        <v>24/05/2015</v>
      </c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2" t="str">
        <f>IFERROR(HLOOKUP($C179,DATOS!$C$1:$FR$155,114,FALSE ), "-")</f>
        <v>08/09/2015</v>
      </c>
      <c r="AM179" s="94"/>
      <c r="AN179" s="94"/>
      <c r="AO179" s="94"/>
      <c r="AP179" s="94"/>
      <c r="AQ179" s="94"/>
      <c r="AR179" s="94"/>
      <c r="AS179" s="94"/>
      <c r="AT179" s="94"/>
      <c r="AU179" s="94"/>
      <c r="AV179" s="94"/>
      <c r="AW179" s="94"/>
      <c r="AX179" s="94"/>
      <c r="AY179" s="94"/>
      <c r="AZ179" s="94"/>
    </row>
    <row r="180" spans="1:52" ht="9" customHeight="1" outlineLevel="1" x14ac:dyDescent="0.25">
      <c r="A180" s="277"/>
      <c r="B180" s="279"/>
      <c r="C180" s="306"/>
      <c r="D180" s="93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2"/>
      <c r="R180" s="94"/>
      <c r="S180" s="92"/>
      <c r="T180" s="94"/>
      <c r="U180" s="94"/>
      <c r="V180" s="94"/>
      <c r="W180" s="94"/>
      <c r="X180" s="92" t="str">
        <f>IFERROR(HLOOKUP($C180,DATOS!$C$1:$FR$155,109,FALSE ), "-")</f>
        <v>-</v>
      </c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  <c r="AL180" s="92" t="str">
        <f>IFERROR(HLOOKUP($C180,DATOS!$C$1:$FR$155,114,FALSE ), "-")</f>
        <v>-</v>
      </c>
      <c r="AM180" s="94"/>
      <c r="AN180" s="94"/>
      <c r="AO180" s="94"/>
      <c r="AP180" s="94"/>
      <c r="AQ180" s="94"/>
      <c r="AR180" s="94"/>
      <c r="AS180" s="94"/>
      <c r="AT180" s="94"/>
      <c r="AU180" s="94"/>
      <c r="AV180" s="94"/>
      <c r="AW180" s="94"/>
      <c r="AX180" s="94"/>
      <c r="AY180" s="94"/>
      <c r="AZ180" s="94"/>
    </row>
    <row r="181" spans="1:52" ht="9" customHeight="1" outlineLevel="1" x14ac:dyDescent="0.25">
      <c r="A181" s="276"/>
      <c r="B181" s="278" t="s">
        <v>672</v>
      </c>
      <c r="C181" s="305" t="s">
        <v>965</v>
      </c>
      <c r="D181" s="93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2"/>
      <c r="R181" s="94"/>
      <c r="S181" s="92"/>
      <c r="T181" s="94"/>
      <c r="U181" s="94"/>
      <c r="V181" s="94"/>
      <c r="W181" s="93"/>
      <c r="X181" s="92" t="str">
        <f>IFERROR(HLOOKUP($C181,DATOS!$C$1:$FR$155,109,FALSE ), "-")</f>
        <v>24/05/2015</v>
      </c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2" t="str">
        <f>IFERROR(HLOOKUP($C181,DATOS!$C$1:$FR$155,114,FALSE ), "-")</f>
        <v>09/09/2015</v>
      </c>
      <c r="AM181" s="94"/>
      <c r="AN181" s="94"/>
      <c r="AO181" s="94"/>
      <c r="AP181" s="94"/>
      <c r="AQ181" s="94"/>
      <c r="AR181" s="94"/>
      <c r="AS181" s="94"/>
      <c r="AT181" s="94"/>
      <c r="AU181" s="94"/>
      <c r="AV181" s="94"/>
      <c r="AW181" s="94"/>
      <c r="AX181" s="94"/>
      <c r="AY181" s="94"/>
      <c r="AZ181" s="94"/>
    </row>
    <row r="182" spans="1:52" ht="9" customHeight="1" outlineLevel="1" x14ac:dyDescent="0.25">
      <c r="A182" s="277"/>
      <c r="B182" s="279"/>
      <c r="C182" s="306"/>
      <c r="D182" s="93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2"/>
      <c r="R182" s="94"/>
      <c r="S182" s="92"/>
      <c r="T182" s="94"/>
      <c r="U182" s="94"/>
      <c r="V182" s="94"/>
      <c r="W182" s="94"/>
      <c r="X182" s="92" t="str">
        <f>IFERROR(HLOOKUP($C182,DATOS!$C$1:$FR$155,109,FALSE ), "-")</f>
        <v>-</v>
      </c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2" t="str">
        <f>IFERROR(HLOOKUP($C182,DATOS!$C$1:$FR$155,114,FALSE ), "-")</f>
        <v>-</v>
      </c>
      <c r="AM182" s="94"/>
      <c r="AN182" s="94"/>
      <c r="AO182" s="94"/>
      <c r="AP182" s="94"/>
      <c r="AQ182" s="94"/>
      <c r="AR182" s="94"/>
      <c r="AS182" s="94"/>
      <c r="AT182" s="94"/>
      <c r="AU182" s="94"/>
      <c r="AV182" s="94"/>
      <c r="AW182" s="94"/>
      <c r="AX182" s="94"/>
      <c r="AY182" s="94"/>
      <c r="AZ182" s="94"/>
    </row>
    <row r="183" spans="1:52" ht="9" customHeight="1" outlineLevel="1" x14ac:dyDescent="0.25">
      <c r="A183" s="276"/>
      <c r="B183" s="278" t="s">
        <v>673</v>
      </c>
      <c r="C183" s="305" t="s">
        <v>966</v>
      </c>
      <c r="D183" s="93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2"/>
      <c r="R183" s="94"/>
      <c r="S183" s="92"/>
      <c r="T183" s="94"/>
      <c r="U183" s="94"/>
      <c r="V183" s="94"/>
      <c r="W183" s="93"/>
      <c r="X183" s="94"/>
      <c r="Y183" s="92" t="str">
        <f>IFERROR(HLOOKUP($C183,DATOS!$C$1:$FR$155,109,FALSE ), "-")</f>
        <v>31/07/2015</v>
      </c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4"/>
      <c r="AM183" s="92" t="str">
        <f>IFERROR(HLOOKUP($C183,DATOS!$C$1:$FR$155,114,FALSE ), "-")</f>
        <v>19/09/2015</v>
      </c>
      <c r="AN183" s="94"/>
      <c r="AO183" s="94"/>
      <c r="AP183" s="94"/>
      <c r="AQ183" s="94"/>
      <c r="AR183" s="94"/>
      <c r="AS183" s="94"/>
      <c r="AT183" s="94"/>
      <c r="AU183" s="94"/>
      <c r="AV183" s="94"/>
      <c r="AW183" s="94"/>
      <c r="AX183" s="94"/>
      <c r="AY183" s="94"/>
      <c r="AZ183" s="94"/>
    </row>
    <row r="184" spans="1:52" ht="9" customHeight="1" outlineLevel="1" x14ac:dyDescent="0.25">
      <c r="A184" s="277"/>
      <c r="B184" s="279"/>
      <c r="C184" s="306"/>
      <c r="D184" s="93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2"/>
      <c r="R184" s="94"/>
      <c r="S184" s="92"/>
      <c r="T184" s="94"/>
      <c r="U184" s="94"/>
      <c r="V184" s="94"/>
      <c r="W184" s="94"/>
      <c r="X184" s="94"/>
      <c r="Y184" s="92" t="str">
        <f>IFERROR(HLOOKUP($C184,DATOS!$C$1:$FR$155,109,FALSE ), "-")</f>
        <v>-</v>
      </c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2" t="str">
        <f>IFERROR(HLOOKUP($C184,DATOS!$C$1:$FR$155,114,FALSE ), "-")</f>
        <v>-</v>
      </c>
      <c r="AN184" s="94"/>
      <c r="AO184" s="94"/>
      <c r="AP184" s="94"/>
      <c r="AQ184" s="94"/>
      <c r="AR184" s="94"/>
      <c r="AS184" s="94"/>
      <c r="AT184" s="94"/>
      <c r="AU184" s="94"/>
      <c r="AV184" s="94"/>
      <c r="AW184" s="94"/>
      <c r="AX184" s="94"/>
      <c r="AY184" s="94"/>
      <c r="AZ184" s="94"/>
    </row>
    <row r="185" spans="1:52" ht="9" customHeight="1" outlineLevel="1" x14ac:dyDescent="0.25">
      <c r="A185" s="276"/>
      <c r="B185" s="278" t="s">
        <v>674</v>
      </c>
      <c r="C185" s="305" t="s">
        <v>458</v>
      </c>
      <c r="D185" s="93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2"/>
      <c r="R185" s="94"/>
      <c r="S185" s="92"/>
      <c r="T185" s="94"/>
      <c r="U185" s="94"/>
      <c r="V185" s="94"/>
      <c r="W185" s="93"/>
      <c r="X185" s="94"/>
      <c r="Y185" s="92" t="str">
        <f>IFERROR(HLOOKUP($C185,DATOS!$C$1:$FR$155,109,FALSE ), "-")</f>
        <v>31/07/2015</v>
      </c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2" t="str">
        <f>IFERROR(HLOOKUP($C185,DATOS!$C$1:$FR$155,114,FALSE ), "-")</f>
        <v>19/09/2015</v>
      </c>
      <c r="AN185" s="94"/>
      <c r="AO185" s="94"/>
      <c r="AP185" s="94"/>
      <c r="AQ185" s="94"/>
      <c r="AR185" s="94"/>
      <c r="AS185" s="94"/>
      <c r="AT185" s="94"/>
      <c r="AU185" s="94"/>
      <c r="AV185" s="94"/>
      <c r="AW185" s="94"/>
      <c r="AX185" s="94"/>
      <c r="AY185" s="94"/>
      <c r="AZ185" s="94"/>
    </row>
    <row r="186" spans="1:52" ht="9" customHeight="1" outlineLevel="1" x14ac:dyDescent="0.25">
      <c r="A186" s="277"/>
      <c r="B186" s="279"/>
      <c r="C186" s="306"/>
      <c r="D186" s="93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2"/>
      <c r="R186" s="94"/>
      <c r="S186" s="92"/>
      <c r="T186" s="94"/>
      <c r="U186" s="94"/>
      <c r="V186" s="94"/>
      <c r="W186" s="94"/>
      <c r="X186" s="94"/>
      <c r="Y186" s="92" t="str">
        <f>IFERROR(HLOOKUP($C186,DATOS!$C$1:$FR$155,109,FALSE ), "-")</f>
        <v>-</v>
      </c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  <c r="AL186" s="94"/>
      <c r="AM186" s="92" t="str">
        <f>IFERROR(HLOOKUP($C186,DATOS!$C$1:$FR$155,114,FALSE ), "-")</f>
        <v>-</v>
      </c>
      <c r="AN186" s="94"/>
      <c r="AO186" s="94"/>
      <c r="AP186" s="94"/>
      <c r="AQ186" s="94"/>
      <c r="AR186" s="94"/>
      <c r="AS186" s="94"/>
      <c r="AT186" s="94"/>
      <c r="AU186" s="94"/>
      <c r="AV186" s="94"/>
      <c r="AW186" s="94"/>
      <c r="AX186" s="94"/>
      <c r="AY186" s="94"/>
      <c r="AZ186" s="94"/>
    </row>
    <row r="187" spans="1:52" ht="9" customHeight="1" outlineLevel="1" x14ac:dyDescent="0.25">
      <c r="A187" s="276"/>
      <c r="B187" s="278" t="s">
        <v>675</v>
      </c>
      <c r="C187" s="305" t="s">
        <v>459</v>
      </c>
      <c r="D187" s="93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2"/>
      <c r="R187" s="94"/>
      <c r="S187" s="92"/>
      <c r="T187" s="94"/>
      <c r="U187" s="94"/>
      <c r="V187" s="94"/>
      <c r="W187" s="93"/>
      <c r="X187" s="94"/>
      <c r="Y187" s="92" t="str">
        <f>IFERROR(HLOOKUP($C187,DATOS!$C$1:$FR$155,109,FALSE ), "-")</f>
        <v>31/07/2015</v>
      </c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  <c r="AK187" s="94"/>
      <c r="AL187" s="94"/>
      <c r="AM187" s="92" t="str">
        <f>IFERROR(HLOOKUP($C187,DATOS!$C$1:$FR$155,114,FALSE ), "-")</f>
        <v>19/09/2015</v>
      </c>
      <c r="AN187" s="94"/>
      <c r="AO187" s="94"/>
      <c r="AP187" s="94"/>
      <c r="AQ187" s="94"/>
      <c r="AR187" s="94"/>
      <c r="AS187" s="94"/>
      <c r="AT187" s="94"/>
      <c r="AU187" s="94"/>
      <c r="AV187" s="94"/>
      <c r="AW187" s="94"/>
      <c r="AX187" s="94"/>
      <c r="AY187" s="94"/>
      <c r="AZ187" s="94"/>
    </row>
    <row r="188" spans="1:52" ht="9" customHeight="1" outlineLevel="1" x14ac:dyDescent="0.25">
      <c r="A188" s="277"/>
      <c r="B188" s="279"/>
      <c r="C188" s="306"/>
      <c r="D188" s="93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2"/>
      <c r="R188" s="94"/>
      <c r="S188" s="92"/>
      <c r="T188" s="94"/>
      <c r="U188" s="94"/>
      <c r="V188" s="94"/>
      <c r="W188" s="94"/>
      <c r="X188" s="94"/>
      <c r="Y188" s="92" t="str">
        <f>IFERROR(HLOOKUP($C188,DATOS!$C$1:$FR$155,109,FALSE ), "-")</f>
        <v>-</v>
      </c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  <c r="AL188" s="94"/>
      <c r="AM188" s="92" t="str">
        <f>IFERROR(HLOOKUP($C188,DATOS!$C$1:$FR$155,114,FALSE ), "-")</f>
        <v>-</v>
      </c>
      <c r="AN188" s="94"/>
      <c r="AO188" s="94"/>
      <c r="AP188" s="94"/>
      <c r="AQ188" s="94"/>
      <c r="AR188" s="94"/>
      <c r="AS188" s="94"/>
      <c r="AT188" s="94"/>
      <c r="AU188" s="94"/>
      <c r="AV188" s="94"/>
      <c r="AW188" s="94"/>
      <c r="AX188" s="94"/>
      <c r="AY188" s="94"/>
      <c r="AZ188" s="94"/>
    </row>
    <row r="189" spans="1:52" ht="9" customHeight="1" outlineLevel="1" x14ac:dyDescent="0.25">
      <c r="A189" s="276"/>
      <c r="B189" s="278" t="s">
        <v>676</v>
      </c>
      <c r="C189" s="305" t="s">
        <v>460</v>
      </c>
      <c r="D189" s="93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2"/>
      <c r="R189" s="94"/>
      <c r="S189" s="92"/>
      <c r="T189" s="94"/>
      <c r="U189" s="94"/>
      <c r="V189" s="94"/>
      <c r="W189" s="94"/>
      <c r="X189" s="93"/>
      <c r="Y189" s="92" t="str">
        <f>IFERROR(HLOOKUP($C189,DATOS!$C$1:$FR$155,109,FALSE ), "-")</f>
        <v>31/07/2015</v>
      </c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2" t="str">
        <f>IFERROR(HLOOKUP($C189,DATOS!$C$1:$FR$155,114,FALSE ), "-")</f>
        <v>19/09/2015</v>
      </c>
      <c r="AN189" s="94"/>
      <c r="AO189" s="94"/>
      <c r="AP189" s="94"/>
      <c r="AQ189" s="94"/>
      <c r="AR189" s="94"/>
      <c r="AS189" s="94"/>
      <c r="AT189" s="94"/>
      <c r="AU189" s="94"/>
      <c r="AV189" s="94"/>
      <c r="AW189" s="94"/>
      <c r="AX189" s="94"/>
      <c r="AY189" s="94"/>
      <c r="AZ189" s="94"/>
    </row>
    <row r="190" spans="1:52" ht="9" customHeight="1" outlineLevel="1" x14ac:dyDescent="0.25">
      <c r="A190" s="277"/>
      <c r="B190" s="279"/>
      <c r="C190" s="306"/>
      <c r="D190" s="93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2"/>
      <c r="R190" s="94"/>
      <c r="S190" s="92"/>
      <c r="T190" s="94"/>
      <c r="U190" s="94"/>
      <c r="V190" s="94"/>
      <c r="W190" s="94"/>
      <c r="X190" s="94"/>
      <c r="Y190" s="92" t="str">
        <f>IFERROR(HLOOKUP($C190,DATOS!$C$1:$FR$155,109,FALSE ), "-")</f>
        <v>-</v>
      </c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2" t="str">
        <f>IFERROR(HLOOKUP($C190,DATOS!$C$1:$FR$155,114,FALSE ), "-")</f>
        <v>-</v>
      </c>
      <c r="AN190" s="94"/>
      <c r="AO190" s="94"/>
      <c r="AP190" s="94"/>
      <c r="AQ190" s="94"/>
      <c r="AR190" s="94"/>
      <c r="AS190" s="94"/>
      <c r="AT190" s="94"/>
      <c r="AU190" s="94"/>
      <c r="AV190" s="94"/>
      <c r="AW190" s="94"/>
      <c r="AX190" s="94"/>
      <c r="AY190" s="94"/>
      <c r="AZ190" s="94"/>
    </row>
    <row r="191" spans="1:52" ht="9" customHeight="1" outlineLevel="1" x14ac:dyDescent="0.25">
      <c r="A191" s="276"/>
      <c r="B191" s="278" t="s">
        <v>677</v>
      </c>
      <c r="C191" s="305" t="s">
        <v>461</v>
      </c>
      <c r="D191" s="93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2"/>
      <c r="R191" s="94"/>
      <c r="S191" s="92"/>
      <c r="T191" s="94"/>
      <c r="U191" s="94"/>
      <c r="V191" s="94"/>
      <c r="W191" s="94"/>
      <c r="X191" s="93"/>
      <c r="Y191" s="94"/>
      <c r="Z191" s="92" t="str">
        <f>IFERROR(HLOOKUP($C191,DATOS!$C$1:$FR$155,109,FALSE ), "-")</f>
        <v>07/06/2015</v>
      </c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  <c r="AL191" s="94"/>
      <c r="AM191" s="94"/>
      <c r="AN191" s="92" t="str">
        <f>IFERROR(HLOOKUP($C191,DATOS!$C$1:$FR$155,114,FALSE ), "-")</f>
        <v>26/09/2015</v>
      </c>
      <c r="AO191" s="94"/>
      <c r="AP191" s="94"/>
      <c r="AQ191" s="94"/>
      <c r="AR191" s="94"/>
      <c r="AS191" s="94"/>
      <c r="AT191" s="94"/>
      <c r="AU191" s="94"/>
      <c r="AV191" s="94"/>
      <c r="AW191" s="94"/>
      <c r="AX191" s="94"/>
      <c r="AY191" s="94"/>
      <c r="AZ191" s="94"/>
    </row>
    <row r="192" spans="1:52" ht="9" customHeight="1" outlineLevel="1" x14ac:dyDescent="0.25">
      <c r="A192" s="277"/>
      <c r="B192" s="279"/>
      <c r="C192" s="306"/>
      <c r="D192" s="93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2"/>
      <c r="R192" s="94"/>
      <c r="S192" s="92"/>
      <c r="T192" s="94"/>
      <c r="U192" s="94"/>
      <c r="V192" s="94"/>
      <c r="W192" s="94"/>
      <c r="X192" s="94"/>
      <c r="Y192" s="94"/>
      <c r="Z192" s="92" t="str">
        <f>IFERROR(HLOOKUP($C192,DATOS!$C$1:$FR$155,109,FALSE ), "-")</f>
        <v>-</v>
      </c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2" t="str">
        <f>IFERROR(HLOOKUP($C192,DATOS!$C$1:$FR$155,114,FALSE ), "-")</f>
        <v>-</v>
      </c>
      <c r="AO192" s="94"/>
      <c r="AP192" s="94"/>
      <c r="AQ192" s="94"/>
      <c r="AR192" s="94"/>
      <c r="AS192" s="94"/>
      <c r="AT192" s="94"/>
      <c r="AU192" s="94"/>
      <c r="AV192" s="94"/>
      <c r="AW192" s="94"/>
      <c r="AX192" s="94"/>
      <c r="AY192" s="94"/>
      <c r="AZ192" s="94"/>
    </row>
    <row r="193" spans="1:52" ht="9" customHeight="1" outlineLevel="1" x14ac:dyDescent="0.25">
      <c r="A193" s="276"/>
      <c r="B193" s="278" t="s">
        <v>678</v>
      </c>
      <c r="C193" s="305" t="s">
        <v>199</v>
      </c>
      <c r="D193" s="93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2"/>
      <c r="R193" s="94"/>
      <c r="S193" s="92"/>
      <c r="T193" s="94"/>
      <c r="U193" s="94"/>
      <c r="V193" s="94"/>
      <c r="W193" s="94"/>
      <c r="X193" s="94"/>
      <c r="Y193" s="93"/>
      <c r="Z193" s="92" t="str">
        <f>IFERROR(HLOOKUP($C193,DATOS!$C$1:$FR$155,109,FALSE ), "-")</f>
        <v>07/06/2015</v>
      </c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2" t="str">
        <f>IFERROR(HLOOKUP($C193,DATOS!$C$1:$FR$155,114,FALSE ), "-")</f>
        <v>26/09/2015</v>
      </c>
      <c r="AO193" s="94"/>
      <c r="AP193" s="94"/>
      <c r="AQ193" s="94"/>
      <c r="AR193" s="94"/>
      <c r="AS193" s="94"/>
      <c r="AT193" s="94"/>
      <c r="AU193" s="94"/>
      <c r="AV193" s="94"/>
      <c r="AW193" s="94"/>
      <c r="AX193" s="94"/>
      <c r="AY193" s="94"/>
      <c r="AZ193" s="94"/>
    </row>
    <row r="194" spans="1:52" ht="9" customHeight="1" outlineLevel="1" x14ac:dyDescent="0.25">
      <c r="A194" s="277"/>
      <c r="B194" s="279"/>
      <c r="C194" s="306"/>
      <c r="D194" s="93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2"/>
      <c r="R194" s="94"/>
      <c r="S194" s="92"/>
      <c r="T194" s="94"/>
      <c r="U194" s="94"/>
      <c r="V194" s="94"/>
      <c r="W194" s="94"/>
      <c r="X194" s="94"/>
      <c r="Y194" s="94"/>
      <c r="Z194" s="92" t="str">
        <f>IFERROR(HLOOKUP($C194,DATOS!$C$1:$FR$155,109,FALSE ), "-")</f>
        <v>-</v>
      </c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2" t="str">
        <f>IFERROR(HLOOKUP($C194,DATOS!$C$1:$FR$155,114,FALSE ), "-")</f>
        <v>-</v>
      </c>
      <c r="AO194" s="94"/>
      <c r="AP194" s="94"/>
      <c r="AQ194" s="94"/>
      <c r="AR194" s="94"/>
      <c r="AS194" s="94"/>
      <c r="AT194" s="94"/>
      <c r="AU194" s="94"/>
      <c r="AV194" s="94"/>
      <c r="AW194" s="94"/>
      <c r="AX194" s="94"/>
      <c r="AY194" s="94"/>
      <c r="AZ194" s="94"/>
    </row>
    <row r="195" spans="1:52" ht="9" customHeight="1" outlineLevel="1" x14ac:dyDescent="0.25">
      <c r="A195" s="276"/>
      <c r="B195" s="278" t="s">
        <v>679</v>
      </c>
      <c r="C195" s="305" t="s">
        <v>462</v>
      </c>
      <c r="D195" s="93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2"/>
      <c r="R195" s="94"/>
      <c r="S195" s="92"/>
      <c r="T195" s="94"/>
      <c r="U195" s="94"/>
      <c r="V195" s="94"/>
      <c r="W195" s="94"/>
      <c r="X195" s="94"/>
      <c r="Y195" s="93"/>
      <c r="Z195" s="92" t="str">
        <f>IFERROR(HLOOKUP($C195,DATOS!$C$1:$FR$155,109,FALSE ), "-")</f>
        <v>07/06/2015</v>
      </c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  <c r="AK195" s="94"/>
      <c r="AL195" s="94"/>
      <c r="AM195" s="94"/>
      <c r="AN195" s="92" t="str">
        <f>IFERROR(HLOOKUP($C195,DATOS!$C$1:$FR$155,114,FALSE ), "-")</f>
        <v>26/09/2015</v>
      </c>
      <c r="AO195" s="94"/>
      <c r="AP195" s="94"/>
      <c r="AQ195" s="94"/>
      <c r="AR195" s="94"/>
      <c r="AS195" s="94"/>
      <c r="AT195" s="94"/>
      <c r="AU195" s="94"/>
      <c r="AV195" s="94"/>
      <c r="AW195" s="94"/>
      <c r="AX195" s="94"/>
      <c r="AY195" s="94"/>
      <c r="AZ195" s="94"/>
    </row>
    <row r="196" spans="1:52" ht="9" customHeight="1" outlineLevel="1" x14ac:dyDescent="0.25">
      <c r="A196" s="277"/>
      <c r="B196" s="279"/>
      <c r="C196" s="306"/>
      <c r="D196" s="93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2"/>
      <c r="R196" s="94"/>
      <c r="S196" s="92"/>
      <c r="T196" s="94"/>
      <c r="U196" s="94"/>
      <c r="V196" s="94"/>
      <c r="W196" s="94"/>
      <c r="X196" s="94"/>
      <c r="Y196" s="94"/>
      <c r="Z196" s="92" t="str">
        <f>IFERROR(HLOOKUP($C196,DATOS!$C$1:$FR$155,109,FALSE ), "-")</f>
        <v>-</v>
      </c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  <c r="AL196" s="94"/>
      <c r="AM196" s="94"/>
      <c r="AN196" s="92" t="str">
        <f>IFERROR(HLOOKUP($C196,DATOS!$C$1:$FR$155,114,FALSE ), "-")</f>
        <v>-</v>
      </c>
      <c r="AO196" s="94"/>
      <c r="AP196" s="94"/>
      <c r="AQ196" s="94"/>
      <c r="AR196" s="94"/>
      <c r="AS196" s="94"/>
      <c r="AT196" s="94"/>
      <c r="AU196" s="94"/>
      <c r="AV196" s="94"/>
      <c r="AW196" s="94"/>
      <c r="AX196" s="94"/>
      <c r="AY196" s="94"/>
      <c r="AZ196" s="94"/>
    </row>
    <row r="197" spans="1:52" ht="9" customHeight="1" outlineLevel="1" x14ac:dyDescent="0.25">
      <c r="A197" s="276"/>
      <c r="B197" s="278" t="s">
        <v>680</v>
      </c>
      <c r="C197" s="305" t="s">
        <v>463</v>
      </c>
      <c r="D197" s="93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2"/>
      <c r="R197" s="94"/>
      <c r="S197" s="92"/>
      <c r="T197" s="94"/>
      <c r="U197" s="94"/>
      <c r="V197" s="94"/>
      <c r="W197" s="94"/>
      <c r="X197" s="94"/>
      <c r="Y197" s="93"/>
      <c r="Z197" s="92" t="str">
        <f>IFERROR(HLOOKUP($C197,DATOS!$C$1:$FR$155,109,FALSE ), "-")</f>
        <v>07/06/2015</v>
      </c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  <c r="AL197" s="94"/>
      <c r="AM197" s="94"/>
      <c r="AN197" s="92" t="str">
        <f>IFERROR(HLOOKUP($C197,DATOS!$C$1:$FR$155,114,FALSE ), "-")</f>
        <v>26/09/2015</v>
      </c>
      <c r="AO197" s="94"/>
      <c r="AP197" s="94"/>
      <c r="AQ197" s="94"/>
      <c r="AR197" s="94"/>
      <c r="AS197" s="94"/>
      <c r="AT197" s="94"/>
      <c r="AU197" s="94"/>
      <c r="AV197" s="94"/>
      <c r="AW197" s="94"/>
      <c r="AX197" s="94"/>
      <c r="AY197" s="94"/>
      <c r="AZ197" s="94"/>
    </row>
    <row r="198" spans="1:52" ht="9" customHeight="1" outlineLevel="1" x14ac:dyDescent="0.25">
      <c r="A198" s="277"/>
      <c r="B198" s="279"/>
      <c r="C198" s="306"/>
      <c r="D198" s="107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112"/>
      <c r="R198" s="98"/>
      <c r="S198" s="112"/>
      <c r="T198" s="98"/>
      <c r="U198" s="98"/>
      <c r="V198" s="98"/>
      <c r="W198" s="98"/>
      <c r="X198" s="98"/>
      <c r="Y198" s="98"/>
      <c r="Z198" s="92" t="str">
        <f>IFERROR(HLOOKUP($C198,DATOS!$C$1:$FR$155,109,FALSE ), "-")</f>
        <v>-</v>
      </c>
      <c r="AA198" s="98"/>
      <c r="AB198" s="98"/>
      <c r="AC198" s="98"/>
      <c r="AD198" s="98"/>
      <c r="AE198" s="98"/>
      <c r="AF198" s="98"/>
      <c r="AG198" s="98"/>
      <c r="AH198" s="98"/>
      <c r="AI198" s="98"/>
      <c r="AJ198" s="98"/>
      <c r="AK198" s="98"/>
      <c r="AL198" s="98"/>
      <c r="AM198" s="98"/>
      <c r="AN198" s="92" t="str">
        <f>IFERROR(HLOOKUP($C198,DATOS!$C$1:$FR$155,114,FALSE ), "-")</f>
        <v>-</v>
      </c>
      <c r="AO198" s="98"/>
      <c r="AP198" s="98"/>
      <c r="AQ198" s="98"/>
      <c r="AR198" s="98"/>
      <c r="AS198" s="98"/>
      <c r="AT198" s="98"/>
      <c r="AU198" s="98"/>
      <c r="AV198" s="98"/>
      <c r="AW198" s="98"/>
      <c r="AX198" s="98"/>
      <c r="AY198" s="98"/>
      <c r="AZ198" s="98"/>
    </row>
    <row r="199" spans="1:52" ht="9" customHeight="1" x14ac:dyDescent="0.25">
      <c r="A199" s="303">
        <v>4</v>
      </c>
      <c r="B199" s="299" t="s">
        <v>681</v>
      </c>
      <c r="C199" s="300"/>
      <c r="D199" s="99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1"/>
      <c r="Z199" s="101"/>
      <c r="AA199" s="100"/>
      <c r="AB199" s="100"/>
      <c r="AC199" s="100"/>
      <c r="AD199" s="100"/>
      <c r="AE199" s="100"/>
      <c r="AF199" s="100"/>
      <c r="AG199" s="100"/>
      <c r="AH199" s="100"/>
      <c r="AI199" s="100"/>
      <c r="AJ199" s="100"/>
      <c r="AK199" s="100"/>
      <c r="AL199" s="100"/>
      <c r="AM199" s="101"/>
      <c r="AN199" s="101"/>
      <c r="AO199" s="100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2"/>
    </row>
    <row r="200" spans="1:52" ht="9" customHeight="1" x14ac:dyDescent="0.25">
      <c r="A200" s="304"/>
      <c r="B200" s="301"/>
      <c r="C200" s="302"/>
      <c r="D200" s="103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5"/>
      <c r="Z200" s="105"/>
      <c r="AA200" s="104"/>
      <c r="AB200" s="104"/>
      <c r="AC200" s="104"/>
      <c r="AD200" s="104"/>
      <c r="AE200" s="104"/>
      <c r="AF200" s="104"/>
      <c r="AG200" s="104"/>
      <c r="AH200" s="104"/>
      <c r="AI200" s="104"/>
      <c r="AJ200" s="104"/>
      <c r="AK200" s="104"/>
      <c r="AL200" s="104"/>
      <c r="AM200" s="105"/>
      <c r="AN200" s="105"/>
      <c r="AO200" s="104"/>
      <c r="AP200" s="104"/>
      <c r="AQ200" s="104"/>
      <c r="AR200" s="104"/>
      <c r="AS200" s="104"/>
      <c r="AT200" s="104"/>
      <c r="AU200" s="104"/>
      <c r="AV200" s="104"/>
      <c r="AW200" s="104"/>
      <c r="AX200" s="104"/>
      <c r="AY200" s="104"/>
      <c r="AZ200" s="106"/>
    </row>
    <row r="201" spans="1:52" ht="9" customHeight="1" outlineLevel="1" x14ac:dyDescent="0.25">
      <c r="A201" s="276"/>
      <c r="B201" s="278" t="s">
        <v>682</v>
      </c>
      <c r="C201" s="305" t="s">
        <v>464</v>
      </c>
      <c r="D201" s="91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 t="str">
        <f>IFERROR(HLOOKUP($C201,DATOS!$C$1:$FR$155,109,FALSE ), "-")</f>
        <v>06/06/2015</v>
      </c>
      <c r="Z201" s="91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 t="str">
        <f>IFERROR(HLOOKUP($C201,DATOS!$C$1:$FR$155,114,FALSE ), "-")</f>
        <v>19/09/2015</v>
      </c>
      <c r="AN201" s="92"/>
      <c r="AO201" s="92"/>
      <c r="AP201" s="92"/>
      <c r="AQ201" s="92"/>
      <c r="AR201" s="92"/>
      <c r="AS201" s="92"/>
      <c r="AT201" s="92"/>
      <c r="AU201" s="92"/>
      <c r="AV201" s="92"/>
      <c r="AW201" s="92"/>
      <c r="AX201" s="92"/>
      <c r="AY201" s="92"/>
      <c r="AZ201" s="92"/>
    </row>
    <row r="202" spans="1:52" ht="9" customHeight="1" outlineLevel="1" x14ac:dyDescent="0.25">
      <c r="A202" s="277"/>
      <c r="B202" s="279"/>
      <c r="C202" s="306"/>
      <c r="D202" s="93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2"/>
      <c r="R202" s="94"/>
      <c r="S202" s="92"/>
      <c r="T202" s="94"/>
      <c r="U202" s="94"/>
      <c r="V202" s="94"/>
      <c r="W202" s="94"/>
      <c r="X202" s="94"/>
      <c r="Y202" s="92" t="str">
        <f>IFERROR(HLOOKUP($C202,DATOS!$C$1:$FR$155,109,FALSE ), "-")</f>
        <v>-</v>
      </c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  <c r="AL202" s="94"/>
      <c r="AM202" s="92" t="str">
        <f>IFERROR(HLOOKUP($C202,DATOS!$C$1:$FR$155,114,FALSE ), "-")</f>
        <v>-</v>
      </c>
      <c r="AN202" s="94"/>
      <c r="AO202" s="94"/>
      <c r="AP202" s="94"/>
      <c r="AQ202" s="94"/>
      <c r="AR202" s="94"/>
      <c r="AS202" s="94"/>
      <c r="AT202" s="94"/>
      <c r="AU202" s="94"/>
      <c r="AV202" s="94"/>
      <c r="AW202" s="94"/>
      <c r="AX202" s="94"/>
      <c r="AY202" s="94"/>
      <c r="AZ202" s="94"/>
    </row>
    <row r="203" spans="1:52" ht="9" customHeight="1" outlineLevel="1" x14ac:dyDescent="0.25">
      <c r="A203" s="276"/>
      <c r="B203" s="278" t="s">
        <v>683</v>
      </c>
      <c r="C203" s="305" t="s">
        <v>465</v>
      </c>
      <c r="D203" s="93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2"/>
      <c r="R203" s="94"/>
      <c r="S203" s="92"/>
      <c r="T203" s="94"/>
      <c r="U203" s="94"/>
      <c r="V203" s="94"/>
      <c r="W203" s="94"/>
      <c r="X203" s="94"/>
      <c r="Y203" s="92" t="str">
        <f>IFERROR(HLOOKUP($C203,DATOS!$C$1:$FR$155,109,FALSE ), "-")</f>
        <v>06/06/2015</v>
      </c>
      <c r="Z203" s="93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2" t="str">
        <f>IFERROR(HLOOKUP($C203,DATOS!$C$1:$FR$155,114,FALSE ), "-")</f>
        <v>19/09/2015</v>
      </c>
      <c r="AN203" s="94"/>
      <c r="AO203" s="94"/>
      <c r="AP203" s="94"/>
      <c r="AQ203" s="94"/>
      <c r="AR203" s="94"/>
      <c r="AS203" s="94"/>
      <c r="AT203" s="94"/>
      <c r="AU203" s="94"/>
      <c r="AV203" s="94"/>
      <c r="AW203" s="94"/>
      <c r="AX203" s="94"/>
      <c r="AY203" s="94"/>
      <c r="AZ203" s="94"/>
    </row>
    <row r="204" spans="1:52" ht="9" customHeight="1" outlineLevel="1" x14ac:dyDescent="0.25">
      <c r="A204" s="277"/>
      <c r="B204" s="279"/>
      <c r="C204" s="306"/>
      <c r="D204" s="93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2"/>
      <c r="R204" s="94"/>
      <c r="S204" s="92"/>
      <c r="T204" s="94"/>
      <c r="U204" s="94"/>
      <c r="V204" s="94"/>
      <c r="W204" s="94"/>
      <c r="X204" s="94"/>
      <c r="Y204" s="92" t="str">
        <f>IFERROR(HLOOKUP($C204,DATOS!$C$1:$FR$155,109,FALSE ), "-")</f>
        <v>-</v>
      </c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  <c r="AL204" s="94"/>
      <c r="AM204" s="92" t="str">
        <f>IFERROR(HLOOKUP($C204,DATOS!$C$1:$FR$155,114,FALSE ), "-")</f>
        <v>-</v>
      </c>
      <c r="AN204" s="94"/>
      <c r="AO204" s="94"/>
      <c r="AP204" s="94"/>
      <c r="AQ204" s="94"/>
      <c r="AR204" s="94"/>
      <c r="AS204" s="94"/>
      <c r="AT204" s="94"/>
      <c r="AU204" s="94"/>
      <c r="AV204" s="94"/>
      <c r="AW204" s="94"/>
      <c r="AX204" s="94"/>
      <c r="AY204" s="94"/>
      <c r="AZ204" s="94"/>
    </row>
    <row r="205" spans="1:52" ht="9" customHeight="1" outlineLevel="1" x14ac:dyDescent="0.25">
      <c r="A205" s="276"/>
      <c r="B205" s="278" t="s">
        <v>684</v>
      </c>
      <c r="C205" s="305" t="s">
        <v>466</v>
      </c>
      <c r="D205" s="93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2"/>
      <c r="R205" s="94"/>
      <c r="S205" s="92"/>
      <c r="T205" s="94"/>
      <c r="U205" s="94"/>
      <c r="V205" s="94"/>
      <c r="W205" s="94"/>
      <c r="X205" s="94"/>
      <c r="Y205" s="93"/>
      <c r="Z205" s="92" t="str">
        <f>IFERROR(HLOOKUP($C205,DATOS!$C$1:$FR$155,109,FALSE ), "-")</f>
        <v>07/06/2015</v>
      </c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  <c r="AL205" s="94"/>
      <c r="AM205" s="94"/>
      <c r="AN205" s="92" t="str">
        <f>IFERROR(HLOOKUP($C205,DATOS!$C$1:$FR$155,114,FALSE ), "-")</f>
        <v>26/09/2015</v>
      </c>
      <c r="AO205" s="94"/>
      <c r="AP205" s="94"/>
      <c r="AQ205" s="94"/>
      <c r="AR205" s="94"/>
      <c r="AS205" s="94"/>
      <c r="AT205" s="94"/>
      <c r="AU205" s="94"/>
      <c r="AV205" s="94"/>
      <c r="AW205" s="94"/>
      <c r="AX205" s="94"/>
      <c r="AY205" s="94"/>
      <c r="AZ205" s="94"/>
    </row>
    <row r="206" spans="1:52" ht="9" customHeight="1" outlineLevel="1" x14ac:dyDescent="0.25">
      <c r="A206" s="277"/>
      <c r="B206" s="279"/>
      <c r="C206" s="306"/>
      <c r="D206" s="93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2"/>
      <c r="R206" s="94"/>
      <c r="S206" s="92"/>
      <c r="T206" s="94"/>
      <c r="U206" s="94"/>
      <c r="V206" s="94"/>
      <c r="W206" s="94"/>
      <c r="X206" s="94"/>
      <c r="Y206" s="94"/>
      <c r="Z206" s="92" t="str">
        <f>IFERROR(HLOOKUP($C206,DATOS!$C$1:$FR$155,109,FALSE ), "-")</f>
        <v>-</v>
      </c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  <c r="AL206" s="94"/>
      <c r="AM206" s="94"/>
      <c r="AN206" s="92" t="str">
        <f>IFERROR(HLOOKUP($C206,DATOS!$C$1:$FR$155,114,FALSE ), "-")</f>
        <v>-</v>
      </c>
      <c r="AO206" s="94"/>
      <c r="AP206" s="94"/>
      <c r="AQ206" s="94"/>
      <c r="AR206" s="94"/>
      <c r="AS206" s="94"/>
      <c r="AT206" s="94"/>
      <c r="AU206" s="94"/>
      <c r="AV206" s="94"/>
      <c r="AW206" s="94"/>
      <c r="AX206" s="94"/>
      <c r="AY206" s="94"/>
      <c r="AZ206" s="94"/>
    </row>
    <row r="207" spans="1:52" ht="9" customHeight="1" outlineLevel="1" x14ac:dyDescent="0.25">
      <c r="A207" s="276"/>
      <c r="B207" s="278" t="s">
        <v>685</v>
      </c>
      <c r="C207" s="305" t="s">
        <v>467</v>
      </c>
      <c r="D207" s="93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2"/>
      <c r="R207" s="94"/>
      <c r="S207" s="92"/>
      <c r="T207" s="94"/>
      <c r="U207" s="94"/>
      <c r="V207" s="94"/>
      <c r="W207" s="94"/>
      <c r="X207" s="94"/>
      <c r="Y207" s="93"/>
      <c r="Z207" s="92" t="str">
        <f>IFERROR(HLOOKUP($C207,DATOS!$C$1:$FR$155,109,FALSE ), "-")</f>
        <v>07/06/2015</v>
      </c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94"/>
      <c r="AL207" s="94"/>
      <c r="AM207" s="94"/>
      <c r="AN207" s="92" t="str">
        <f>IFERROR(HLOOKUP($C207,DATOS!$C$1:$FR$155,114,FALSE ), "-")</f>
        <v>26/09/2015</v>
      </c>
      <c r="AO207" s="94"/>
      <c r="AP207" s="94"/>
      <c r="AQ207" s="94"/>
      <c r="AR207" s="94"/>
      <c r="AS207" s="94"/>
      <c r="AT207" s="94"/>
      <c r="AU207" s="94"/>
      <c r="AV207" s="94"/>
      <c r="AW207" s="94"/>
      <c r="AX207" s="94"/>
      <c r="AY207" s="94"/>
      <c r="AZ207" s="94"/>
    </row>
    <row r="208" spans="1:52" ht="9" customHeight="1" outlineLevel="1" x14ac:dyDescent="0.25">
      <c r="A208" s="277"/>
      <c r="B208" s="279"/>
      <c r="C208" s="306"/>
      <c r="D208" s="93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112"/>
      <c r="R208" s="98"/>
      <c r="S208" s="112"/>
      <c r="T208" s="94"/>
      <c r="U208" s="94"/>
      <c r="V208" s="94"/>
      <c r="W208" s="94"/>
      <c r="X208" s="94"/>
      <c r="Y208" s="94"/>
      <c r="Z208" s="92" t="str">
        <f>IFERROR(HLOOKUP($C208,DATOS!$C$1:$FR$155,109,FALSE ), "-")</f>
        <v>-</v>
      </c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  <c r="AL208" s="94"/>
      <c r="AM208" s="94"/>
      <c r="AN208" s="92" t="str">
        <f>IFERROR(HLOOKUP($C208,DATOS!$C$1:$FR$155,114,FALSE ), "-")</f>
        <v>-</v>
      </c>
      <c r="AO208" s="94"/>
      <c r="AP208" s="94"/>
      <c r="AQ208" s="94"/>
      <c r="AR208" s="94"/>
      <c r="AS208" s="94"/>
      <c r="AT208" s="94"/>
      <c r="AU208" s="94"/>
      <c r="AV208" s="94"/>
      <c r="AW208" s="94"/>
      <c r="AX208" s="94"/>
      <c r="AY208" s="94"/>
      <c r="AZ208" s="94"/>
    </row>
    <row r="209" spans="1:52" s="63" customFormat="1" ht="9" customHeight="1" x14ac:dyDescent="0.25">
      <c r="A209" s="303">
        <v>5</v>
      </c>
      <c r="B209" s="299" t="s">
        <v>686</v>
      </c>
      <c r="C209" s="300"/>
      <c r="D209" s="99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1"/>
      <c r="Z209" s="101"/>
      <c r="AA209" s="100"/>
      <c r="AB209" s="100"/>
      <c r="AC209" s="100"/>
      <c r="AD209" s="100"/>
      <c r="AE209" s="100"/>
      <c r="AF209" s="100"/>
      <c r="AG209" s="100"/>
      <c r="AH209" s="100"/>
      <c r="AI209" s="100"/>
      <c r="AJ209" s="100"/>
      <c r="AK209" s="100"/>
      <c r="AL209" s="100"/>
      <c r="AM209" s="101"/>
      <c r="AN209" s="101"/>
      <c r="AO209" s="100"/>
      <c r="AP209" s="100"/>
      <c r="AQ209" s="100"/>
      <c r="AR209" s="100"/>
      <c r="AS209" s="100"/>
      <c r="AT209" s="100"/>
      <c r="AU209" s="100"/>
      <c r="AV209" s="100"/>
      <c r="AW209" s="100"/>
      <c r="AX209" s="100"/>
      <c r="AY209" s="100"/>
      <c r="AZ209" s="102"/>
    </row>
    <row r="210" spans="1:52" s="63" customFormat="1" ht="9" customHeight="1" x14ac:dyDescent="0.25">
      <c r="A210" s="304"/>
      <c r="B210" s="301"/>
      <c r="C210" s="302"/>
      <c r="D210" s="103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5"/>
      <c r="Z210" s="105"/>
      <c r="AA210" s="104"/>
      <c r="AB210" s="104"/>
      <c r="AC210" s="104"/>
      <c r="AD210" s="104"/>
      <c r="AE210" s="104"/>
      <c r="AF210" s="104"/>
      <c r="AG210" s="104"/>
      <c r="AH210" s="104"/>
      <c r="AI210" s="104"/>
      <c r="AJ210" s="104"/>
      <c r="AK210" s="104"/>
      <c r="AL210" s="104"/>
      <c r="AM210" s="105"/>
      <c r="AN210" s="105"/>
      <c r="AO210" s="104"/>
      <c r="AP210" s="104"/>
      <c r="AQ210" s="104"/>
      <c r="AR210" s="104"/>
      <c r="AS210" s="104"/>
      <c r="AT210" s="104"/>
      <c r="AU210" s="104"/>
      <c r="AV210" s="104"/>
      <c r="AW210" s="104"/>
      <c r="AX210" s="104"/>
      <c r="AY210" s="104"/>
      <c r="AZ210" s="106"/>
    </row>
    <row r="211" spans="1:52" s="63" customFormat="1" ht="9" customHeight="1" outlineLevel="1" x14ac:dyDescent="0.25">
      <c r="A211" s="276"/>
      <c r="B211" s="278" t="s">
        <v>687</v>
      </c>
      <c r="C211" s="278" t="s">
        <v>298</v>
      </c>
      <c r="D211" s="91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 t="str">
        <f>IFERROR(HLOOKUP($C211,DATOS!$C$1:$FR$155,109,FALSE ), "-")</f>
        <v>06/06/2015</v>
      </c>
      <c r="Z211" s="91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 t="str">
        <f>IFERROR(HLOOKUP($C211,DATOS!$C$1:$FR$155,114,FALSE ), "-")</f>
        <v>19/09/2015</v>
      </c>
      <c r="AN211" s="92"/>
      <c r="AO211" s="92"/>
      <c r="AP211" s="92"/>
      <c r="AQ211" s="92"/>
      <c r="AR211" s="92"/>
      <c r="AS211" s="92"/>
      <c r="AT211" s="92"/>
      <c r="AU211" s="92"/>
      <c r="AV211" s="92"/>
      <c r="AW211" s="92"/>
      <c r="AX211" s="92"/>
      <c r="AY211" s="92"/>
      <c r="AZ211" s="92"/>
    </row>
    <row r="212" spans="1:52" s="63" customFormat="1" ht="9" customHeight="1" outlineLevel="1" x14ac:dyDescent="0.25">
      <c r="A212" s="277"/>
      <c r="B212" s="279"/>
      <c r="C212" s="279"/>
      <c r="D212" s="93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2"/>
      <c r="R212" s="94"/>
      <c r="S212" s="92"/>
      <c r="T212" s="94"/>
      <c r="U212" s="94"/>
      <c r="V212" s="94"/>
      <c r="W212" s="94"/>
      <c r="X212" s="94"/>
      <c r="Y212" s="92" t="str">
        <f>IFERROR(HLOOKUP($C212,DATOS!$C$1:$FR$155,109,FALSE ), "-")</f>
        <v>-</v>
      </c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2" t="str">
        <f>IFERROR(HLOOKUP($C212,DATOS!$C$1:$FR$155,114,FALSE ), "-")</f>
        <v>-</v>
      </c>
      <c r="AN212" s="94"/>
      <c r="AO212" s="94"/>
      <c r="AP212" s="94"/>
      <c r="AQ212" s="94"/>
      <c r="AR212" s="94"/>
      <c r="AS212" s="94"/>
      <c r="AT212" s="94"/>
      <c r="AU212" s="94"/>
      <c r="AV212" s="94"/>
      <c r="AW212" s="94"/>
      <c r="AX212" s="94"/>
      <c r="AY212" s="94"/>
      <c r="AZ212" s="94"/>
    </row>
    <row r="213" spans="1:52" s="63" customFormat="1" ht="9" customHeight="1" outlineLevel="1" x14ac:dyDescent="0.25">
      <c r="A213" s="276"/>
      <c r="B213" s="278" t="s">
        <v>688</v>
      </c>
      <c r="C213" s="305" t="s">
        <v>468</v>
      </c>
      <c r="D213" s="93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2"/>
      <c r="R213" s="94"/>
      <c r="S213" s="92"/>
      <c r="T213" s="94"/>
      <c r="U213" s="94"/>
      <c r="V213" s="94"/>
      <c r="W213" s="94"/>
      <c r="X213" s="94"/>
      <c r="Y213" s="92" t="str">
        <f>IFERROR(HLOOKUP($C213,DATOS!$C$1:$FR$155,109,FALSE ), "-")</f>
        <v>06/06/2015</v>
      </c>
      <c r="Z213" s="93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2" t="str">
        <f>IFERROR(HLOOKUP($C213,DATOS!$C$1:$FR$155,114,FALSE ), "-")</f>
        <v>19/09/2015</v>
      </c>
      <c r="AN213" s="94"/>
      <c r="AO213" s="94"/>
      <c r="AP213" s="94"/>
      <c r="AQ213" s="94"/>
      <c r="AR213" s="94"/>
      <c r="AS213" s="94"/>
      <c r="AT213" s="94"/>
      <c r="AU213" s="94"/>
      <c r="AV213" s="94"/>
      <c r="AW213" s="94"/>
      <c r="AX213" s="94"/>
      <c r="AY213" s="94"/>
      <c r="AZ213" s="94"/>
    </row>
    <row r="214" spans="1:52" s="63" customFormat="1" ht="9" customHeight="1" outlineLevel="1" x14ac:dyDescent="0.25">
      <c r="A214" s="277"/>
      <c r="B214" s="279"/>
      <c r="C214" s="306"/>
      <c r="D214" s="93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2"/>
      <c r="R214" s="94"/>
      <c r="S214" s="92"/>
      <c r="T214" s="94"/>
      <c r="U214" s="94"/>
      <c r="V214" s="94"/>
      <c r="W214" s="94"/>
      <c r="X214" s="94"/>
      <c r="Y214" s="92" t="str">
        <f>IFERROR(HLOOKUP($C214,DATOS!$C$1:$FR$155,109,FALSE ), "-")</f>
        <v>-</v>
      </c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2" t="str">
        <f>IFERROR(HLOOKUP($C214,DATOS!$C$1:$FR$155,114,FALSE ), "-")</f>
        <v>-</v>
      </c>
      <c r="AN214" s="94"/>
      <c r="AO214" s="94"/>
      <c r="AP214" s="94"/>
      <c r="AQ214" s="94"/>
      <c r="AR214" s="94"/>
      <c r="AS214" s="94"/>
      <c r="AT214" s="94"/>
      <c r="AU214" s="94"/>
      <c r="AV214" s="94"/>
      <c r="AW214" s="94"/>
      <c r="AX214" s="94"/>
      <c r="AY214" s="94"/>
      <c r="AZ214" s="94"/>
    </row>
    <row r="215" spans="1:52" s="63" customFormat="1" ht="9" customHeight="1" outlineLevel="1" x14ac:dyDescent="0.25">
      <c r="A215" s="276"/>
      <c r="B215" s="278" t="s">
        <v>689</v>
      </c>
      <c r="C215" s="278" t="s">
        <v>469</v>
      </c>
      <c r="D215" s="93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2"/>
      <c r="R215" s="94"/>
      <c r="S215" s="92"/>
      <c r="T215" s="94"/>
      <c r="U215" s="94"/>
      <c r="V215" s="94"/>
      <c r="W215" s="94"/>
      <c r="X215" s="94"/>
      <c r="Y215" s="92" t="str">
        <f>IFERROR(HLOOKUP($C215,DATOS!$C$1:$FR$155,109,FALSE ), "-")</f>
        <v>06/06/2015</v>
      </c>
      <c r="Z215" s="93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  <c r="AK215" s="94"/>
      <c r="AL215" s="94"/>
      <c r="AM215" s="92" t="str">
        <f>IFERROR(HLOOKUP($C215,DATOS!$C$1:$FR$155,114,FALSE ), "-")</f>
        <v>19/09/2015</v>
      </c>
      <c r="AN215" s="94"/>
      <c r="AO215" s="94"/>
      <c r="AP215" s="94"/>
      <c r="AQ215" s="94"/>
      <c r="AR215" s="94"/>
      <c r="AS215" s="94"/>
      <c r="AT215" s="94"/>
      <c r="AU215" s="94"/>
      <c r="AV215" s="94"/>
      <c r="AW215" s="94"/>
      <c r="AX215" s="94"/>
      <c r="AY215" s="94"/>
      <c r="AZ215" s="94"/>
    </row>
    <row r="216" spans="1:52" s="63" customFormat="1" ht="9" customHeight="1" outlineLevel="1" x14ac:dyDescent="0.25">
      <c r="A216" s="277"/>
      <c r="B216" s="279"/>
      <c r="C216" s="279"/>
      <c r="D216" s="93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2"/>
      <c r="R216" s="94"/>
      <c r="S216" s="92"/>
      <c r="T216" s="94"/>
      <c r="U216" s="94"/>
      <c r="V216" s="94"/>
      <c r="W216" s="94"/>
      <c r="X216" s="94"/>
      <c r="Y216" s="92" t="str">
        <f>IFERROR(HLOOKUP($C216,DATOS!$C$1:$FR$155,109,FALSE ), "-")</f>
        <v>-</v>
      </c>
      <c r="Z216" s="94"/>
      <c r="AA216" s="94"/>
      <c r="AB216" s="94"/>
      <c r="AC216" s="94"/>
      <c r="AD216" s="94"/>
      <c r="AE216" s="94"/>
      <c r="AF216" s="94"/>
      <c r="AG216" s="94"/>
      <c r="AH216" s="94"/>
      <c r="AI216" s="94"/>
      <c r="AJ216" s="94"/>
      <c r="AK216" s="94"/>
      <c r="AL216" s="94"/>
      <c r="AM216" s="92" t="str">
        <f>IFERROR(HLOOKUP($C216,DATOS!$C$1:$FR$155,114,FALSE ), "-")</f>
        <v>-</v>
      </c>
      <c r="AN216" s="94"/>
      <c r="AO216" s="94"/>
      <c r="AP216" s="94"/>
      <c r="AQ216" s="94"/>
      <c r="AR216" s="94"/>
      <c r="AS216" s="94"/>
      <c r="AT216" s="94"/>
      <c r="AU216" s="94"/>
      <c r="AV216" s="94"/>
      <c r="AW216" s="94"/>
      <c r="AX216" s="94"/>
      <c r="AY216" s="94"/>
      <c r="AZ216" s="94"/>
    </row>
    <row r="217" spans="1:52" s="63" customFormat="1" ht="9" customHeight="1" outlineLevel="1" x14ac:dyDescent="0.25">
      <c r="A217" s="276"/>
      <c r="B217" s="278" t="s">
        <v>690</v>
      </c>
      <c r="C217" s="278" t="s">
        <v>470</v>
      </c>
      <c r="D217" s="93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2"/>
      <c r="R217" s="94"/>
      <c r="S217" s="92"/>
      <c r="T217" s="94"/>
      <c r="U217" s="94"/>
      <c r="V217" s="94"/>
      <c r="W217" s="94"/>
      <c r="X217" s="94"/>
      <c r="Y217" s="92" t="str">
        <f>IFERROR(HLOOKUP($C217,DATOS!$C$1:$FR$155,109,FALSE ), "-")</f>
        <v>06/06/2015</v>
      </c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  <c r="AK217" s="94"/>
      <c r="AL217" s="94"/>
      <c r="AM217" s="92" t="str">
        <f>IFERROR(HLOOKUP($C217,DATOS!$C$1:$FR$155,114,FALSE ), "-")</f>
        <v>19/09/2015</v>
      </c>
      <c r="AN217" s="94"/>
      <c r="AO217" s="94"/>
      <c r="AP217" s="94"/>
      <c r="AQ217" s="94"/>
      <c r="AR217" s="94"/>
      <c r="AS217" s="94"/>
      <c r="AT217" s="94"/>
      <c r="AU217" s="94"/>
      <c r="AV217" s="94"/>
      <c r="AW217" s="94"/>
      <c r="AX217" s="94"/>
      <c r="AY217" s="94"/>
      <c r="AZ217" s="94"/>
    </row>
    <row r="218" spans="1:52" s="63" customFormat="1" ht="9" customHeight="1" outlineLevel="1" x14ac:dyDescent="0.25">
      <c r="A218" s="277"/>
      <c r="B218" s="279"/>
      <c r="C218" s="279"/>
      <c r="D218" s="93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2"/>
      <c r="R218" s="94"/>
      <c r="S218" s="92"/>
      <c r="T218" s="94"/>
      <c r="U218" s="94"/>
      <c r="V218" s="94"/>
      <c r="W218" s="94"/>
      <c r="X218" s="94"/>
      <c r="Y218" s="92" t="str">
        <f>IFERROR(HLOOKUP($C218,DATOS!$C$1:$FR$155,109,FALSE ), "-")</f>
        <v>-</v>
      </c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94"/>
      <c r="AL218" s="94"/>
      <c r="AM218" s="92" t="str">
        <f>IFERROR(HLOOKUP($C218,DATOS!$C$1:$FR$155,114,FALSE ), "-")</f>
        <v>-</v>
      </c>
      <c r="AN218" s="94"/>
      <c r="AO218" s="94"/>
      <c r="AP218" s="94"/>
      <c r="AQ218" s="94"/>
      <c r="AR218" s="94"/>
      <c r="AS218" s="94"/>
      <c r="AT218" s="94"/>
      <c r="AU218" s="94"/>
      <c r="AV218" s="94"/>
      <c r="AW218" s="94"/>
      <c r="AX218" s="94"/>
      <c r="AY218" s="94"/>
      <c r="AZ218" s="94"/>
    </row>
    <row r="219" spans="1:52" s="63" customFormat="1" ht="9" customHeight="1" outlineLevel="1" x14ac:dyDescent="0.25">
      <c r="A219" s="276"/>
      <c r="B219" s="278" t="s">
        <v>524</v>
      </c>
      <c r="C219" s="278" t="s">
        <v>471</v>
      </c>
      <c r="D219" s="93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2"/>
      <c r="R219" s="94"/>
      <c r="S219" s="92"/>
      <c r="T219" s="94"/>
      <c r="U219" s="94"/>
      <c r="V219" s="94"/>
      <c r="W219" s="94"/>
      <c r="X219" s="94"/>
      <c r="Y219" s="94"/>
      <c r="Z219" s="92" t="str">
        <f>IFERROR(HLOOKUP($C219,DATOS!$C$1:$FR$155,109,FALSE ), "-")</f>
        <v>07/06/2015</v>
      </c>
      <c r="AA219" s="94"/>
      <c r="AB219" s="94"/>
      <c r="AC219" s="94"/>
      <c r="AD219" s="94"/>
      <c r="AE219" s="94"/>
      <c r="AF219" s="94"/>
      <c r="AG219" s="94"/>
      <c r="AH219" s="94"/>
      <c r="AI219" s="94"/>
      <c r="AJ219" s="94"/>
      <c r="AK219" s="94"/>
      <c r="AL219" s="94"/>
      <c r="AM219" s="94"/>
      <c r="AN219" s="92" t="str">
        <f>IFERROR(HLOOKUP($C219,DATOS!$C$1:$FR$155,114,FALSE ), "-")</f>
        <v>26/09/2015</v>
      </c>
      <c r="AO219" s="94"/>
      <c r="AP219" s="94"/>
      <c r="AQ219" s="94"/>
      <c r="AR219" s="94"/>
      <c r="AS219" s="94"/>
      <c r="AT219" s="94"/>
      <c r="AU219" s="94"/>
      <c r="AV219" s="94"/>
      <c r="AW219" s="94"/>
      <c r="AX219" s="94"/>
      <c r="AY219" s="94"/>
      <c r="AZ219" s="94"/>
    </row>
    <row r="220" spans="1:52" s="63" customFormat="1" ht="9" customHeight="1" outlineLevel="1" x14ac:dyDescent="0.25">
      <c r="A220" s="277"/>
      <c r="B220" s="279"/>
      <c r="C220" s="279"/>
      <c r="D220" s="93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2"/>
      <c r="R220" s="94"/>
      <c r="S220" s="92"/>
      <c r="T220" s="94"/>
      <c r="U220" s="94"/>
      <c r="V220" s="94"/>
      <c r="W220" s="94"/>
      <c r="X220" s="94"/>
      <c r="Y220" s="94"/>
      <c r="Z220" s="92" t="str">
        <f>IFERROR(HLOOKUP($C220,DATOS!$C$1:$FR$155,109,FALSE ), "-")</f>
        <v>-</v>
      </c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  <c r="AL220" s="94"/>
      <c r="AM220" s="94"/>
      <c r="AN220" s="92" t="str">
        <f>IFERROR(HLOOKUP($C220,DATOS!$C$1:$FR$155,114,FALSE ), "-")</f>
        <v>-</v>
      </c>
      <c r="AO220" s="94"/>
      <c r="AP220" s="94"/>
      <c r="AQ220" s="94"/>
      <c r="AR220" s="94"/>
      <c r="AS220" s="94"/>
      <c r="AT220" s="94"/>
      <c r="AU220" s="94"/>
      <c r="AV220" s="94"/>
      <c r="AW220" s="94"/>
      <c r="AX220" s="94"/>
      <c r="AY220" s="94"/>
      <c r="AZ220" s="94"/>
    </row>
    <row r="221" spans="1:52" s="63" customFormat="1" ht="9" customHeight="1" outlineLevel="1" x14ac:dyDescent="0.25">
      <c r="A221" s="276"/>
      <c r="B221" s="278" t="s">
        <v>691</v>
      </c>
      <c r="C221" s="305" t="s">
        <v>472</v>
      </c>
      <c r="D221" s="93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2"/>
      <c r="R221" s="94"/>
      <c r="S221" s="92"/>
      <c r="T221" s="94"/>
      <c r="U221" s="94"/>
      <c r="V221" s="94"/>
      <c r="W221" s="94"/>
      <c r="X221" s="94"/>
      <c r="Y221" s="94"/>
      <c r="Z221" s="92" t="str">
        <f>IFERROR(HLOOKUP($C221,DATOS!$C$1:$FR$155,109,FALSE ), "-")</f>
        <v>07/06/2015</v>
      </c>
      <c r="AA221" s="94"/>
      <c r="AB221" s="94"/>
      <c r="AC221" s="94"/>
      <c r="AD221" s="94"/>
      <c r="AE221" s="94"/>
      <c r="AF221" s="94"/>
      <c r="AG221" s="94"/>
      <c r="AH221" s="94"/>
      <c r="AI221" s="94"/>
      <c r="AJ221" s="94"/>
      <c r="AK221" s="94"/>
      <c r="AL221" s="94"/>
      <c r="AM221" s="94"/>
      <c r="AN221" s="92" t="str">
        <f>IFERROR(HLOOKUP($C221,DATOS!$C$1:$FR$155,114,FALSE ), "-")</f>
        <v>26/09/2015</v>
      </c>
      <c r="AO221" s="94"/>
      <c r="AP221" s="94"/>
      <c r="AQ221" s="94"/>
      <c r="AR221" s="94"/>
      <c r="AS221" s="94"/>
      <c r="AT221" s="94"/>
      <c r="AU221" s="94"/>
      <c r="AV221" s="94"/>
      <c r="AW221" s="94"/>
      <c r="AX221" s="94"/>
      <c r="AY221" s="94"/>
      <c r="AZ221" s="94"/>
    </row>
    <row r="222" spans="1:52" s="63" customFormat="1" ht="9" customHeight="1" outlineLevel="1" x14ac:dyDescent="0.25">
      <c r="A222" s="277"/>
      <c r="B222" s="279"/>
      <c r="C222" s="306"/>
      <c r="D222" s="93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2"/>
      <c r="R222" s="94"/>
      <c r="S222" s="92"/>
      <c r="T222" s="94"/>
      <c r="U222" s="94"/>
      <c r="V222" s="94"/>
      <c r="W222" s="94"/>
      <c r="X222" s="94"/>
      <c r="Y222" s="94"/>
      <c r="Z222" s="92" t="str">
        <f>IFERROR(HLOOKUP($C222,DATOS!$C$1:$FR$155,109,FALSE ), "-")</f>
        <v>-</v>
      </c>
      <c r="AA222" s="94"/>
      <c r="AB222" s="94"/>
      <c r="AC222" s="94"/>
      <c r="AD222" s="94"/>
      <c r="AE222" s="94"/>
      <c r="AF222" s="94"/>
      <c r="AG222" s="94"/>
      <c r="AH222" s="94"/>
      <c r="AI222" s="94"/>
      <c r="AJ222" s="94"/>
      <c r="AK222" s="94"/>
      <c r="AL222" s="94"/>
      <c r="AM222" s="94"/>
      <c r="AN222" s="92" t="str">
        <f>IFERROR(HLOOKUP($C222,DATOS!$C$1:$FR$155,114,FALSE ), "-")</f>
        <v>-</v>
      </c>
      <c r="AO222" s="94"/>
      <c r="AP222" s="94"/>
      <c r="AQ222" s="94"/>
      <c r="AR222" s="94"/>
      <c r="AS222" s="94"/>
      <c r="AT222" s="94"/>
      <c r="AU222" s="94"/>
      <c r="AV222" s="94"/>
      <c r="AW222" s="94"/>
      <c r="AX222" s="94"/>
      <c r="AY222" s="94"/>
      <c r="AZ222" s="94"/>
    </row>
    <row r="223" spans="1:52" s="63" customFormat="1" ht="9" customHeight="1" outlineLevel="1" x14ac:dyDescent="0.25">
      <c r="A223" s="276"/>
      <c r="B223" s="278" t="s">
        <v>692</v>
      </c>
      <c r="C223" s="305" t="s">
        <v>473</v>
      </c>
      <c r="D223" s="93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2"/>
      <c r="R223" s="94"/>
      <c r="S223" s="92"/>
      <c r="T223" s="94"/>
      <c r="U223" s="94"/>
      <c r="V223" s="94"/>
      <c r="W223" s="94"/>
      <c r="X223" s="94"/>
      <c r="Y223" s="94"/>
      <c r="Z223" s="92" t="str">
        <f>IFERROR(HLOOKUP($C223,DATOS!$C$1:$FR$155,109,FALSE ), "-")</f>
        <v>07/06/2015</v>
      </c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4"/>
      <c r="AN223" s="92" t="str">
        <f>IFERROR(HLOOKUP($C223,DATOS!$C$1:$FR$155,114,FALSE ), "-")</f>
        <v>26/09/2015</v>
      </c>
      <c r="AO223" s="94"/>
      <c r="AP223" s="94"/>
      <c r="AQ223" s="94"/>
      <c r="AR223" s="94"/>
      <c r="AS223" s="94"/>
      <c r="AT223" s="94"/>
      <c r="AU223" s="94"/>
      <c r="AV223" s="94"/>
      <c r="AW223" s="94"/>
      <c r="AX223" s="94"/>
      <c r="AY223" s="94"/>
      <c r="AZ223" s="94"/>
    </row>
    <row r="224" spans="1:52" s="63" customFormat="1" ht="9" customHeight="1" outlineLevel="1" x14ac:dyDescent="0.25">
      <c r="A224" s="277"/>
      <c r="B224" s="279"/>
      <c r="C224" s="306"/>
      <c r="D224" s="93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2"/>
      <c r="R224" s="94"/>
      <c r="S224" s="92"/>
      <c r="T224" s="94"/>
      <c r="U224" s="94"/>
      <c r="V224" s="94"/>
      <c r="W224" s="94"/>
      <c r="X224" s="94"/>
      <c r="Y224" s="94"/>
      <c r="Z224" s="92" t="str">
        <f>IFERROR(HLOOKUP($C224,DATOS!$C$1:$FR$155,109,FALSE ), "-")</f>
        <v>-</v>
      </c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94"/>
      <c r="AM224" s="94"/>
      <c r="AN224" s="92" t="str">
        <f>IFERROR(HLOOKUP($C224,DATOS!$C$1:$FR$155,114,FALSE ), "-")</f>
        <v>-</v>
      </c>
      <c r="AO224" s="94"/>
      <c r="AP224" s="94"/>
      <c r="AQ224" s="94"/>
      <c r="AR224" s="94"/>
      <c r="AS224" s="94"/>
      <c r="AT224" s="94"/>
      <c r="AU224" s="94"/>
      <c r="AV224" s="94"/>
      <c r="AW224" s="94"/>
      <c r="AX224" s="94"/>
      <c r="AY224" s="94"/>
      <c r="AZ224" s="94"/>
    </row>
    <row r="225" spans="1:52" s="63" customFormat="1" ht="9" customHeight="1" outlineLevel="1" x14ac:dyDescent="0.25">
      <c r="A225" s="276"/>
      <c r="B225" s="278" t="s">
        <v>693</v>
      </c>
      <c r="C225" s="305" t="s">
        <v>474</v>
      </c>
      <c r="D225" s="93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2"/>
      <c r="R225" s="94"/>
      <c r="S225" s="92"/>
      <c r="T225" s="94"/>
      <c r="U225" s="94"/>
      <c r="V225" s="94"/>
      <c r="W225" s="94"/>
      <c r="X225" s="94"/>
      <c r="Y225" s="94"/>
      <c r="Z225" s="92" t="str">
        <f>IFERROR(HLOOKUP($C225,DATOS!$C$1:$FR$155,109,FALSE ), "-")</f>
        <v>07/06/2015</v>
      </c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94"/>
      <c r="AL225" s="94"/>
      <c r="AM225" s="94"/>
      <c r="AN225" s="92" t="str">
        <f>IFERROR(HLOOKUP($C225,DATOS!$C$1:$FR$155,114,FALSE ), "-")</f>
        <v>26/09/2015</v>
      </c>
      <c r="AO225" s="94"/>
      <c r="AP225" s="94"/>
      <c r="AQ225" s="94"/>
      <c r="AR225" s="94"/>
      <c r="AS225" s="94"/>
      <c r="AT225" s="94"/>
      <c r="AU225" s="94"/>
      <c r="AV225" s="94"/>
      <c r="AW225" s="94"/>
      <c r="AX225" s="94"/>
      <c r="AY225" s="94"/>
      <c r="AZ225" s="94"/>
    </row>
    <row r="226" spans="1:52" s="63" customFormat="1" ht="9" customHeight="1" outlineLevel="1" x14ac:dyDescent="0.25">
      <c r="A226" s="277"/>
      <c r="B226" s="279"/>
      <c r="C226" s="306"/>
      <c r="D226" s="93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2"/>
      <c r="R226" s="94"/>
      <c r="S226" s="92"/>
      <c r="T226" s="94"/>
      <c r="U226" s="94"/>
      <c r="V226" s="94"/>
      <c r="W226" s="94"/>
      <c r="X226" s="94"/>
      <c r="Y226" s="94"/>
      <c r="Z226" s="92" t="str">
        <f>IFERROR(HLOOKUP($C226,DATOS!$C$1:$FR$155,109,FALSE ), "-")</f>
        <v>-</v>
      </c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  <c r="AK226" s="94"/>
      <c r="AL226" s="94"/>
      <c r="AM226" s="94"/>
      <c r="AN226" s="92" t="str">
        <f>IFERROR(HLOOKUP($C226,DATOS!$C$1:$FR$155,114,FALSE ), "-")</f>
        <v>-</v>
      </c>
      <c r="AO226" s="94"/>
      <c r="AP226" s="94"/>
      <c r="AQ226" s="94"/>
      <c r="AR226" s="94"/>
      <c r="AS226" s="94"/>
      <c r="AT226" s="94"/>
      <c r="AU226" s="94"/>
      <c r="AV226" s="94"/>
      <c r="AW226" s="94"/>
      <c r="AX226" s="94"/>
      <c r="AY226" s="94"/>
      <c r="AZ226" s="94"/>
    </row>
    <row r="227" spans="1:52" s="63" customFormat="1" ht="9" customHeight="1" outlineLevel="1" x14ac:dyDescent="0.25">
      <c r="A227" s="276"/>
      <c r="B227" s="278" t="s">
        <v>694</v>
      </c>
      <c r="C227" s="278" t="s">
        <v>475</v>
      </c>
      <c r="D227" s="93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2"/>
      <c r="R227" s="94"/>
      <c r="S227" s="92"/>
      <c r="T227" s="94"/>
      <c r="U227" s="94"/>
      <c r="V227" s="94"/>
      <c r="W227" s="94"/>
      <c r="X227" s="94"/>
      <c r="Y227" s="94"/>
      <c r="Z227" s="92" t="str">
        <f>IFERROR(HLOOKUP($C227,DATOS!$C$1:$FR$155,109,FALSE ), "-")</f>
        <v>07/06/2015</v>
      </c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  <c r="AL227" s="94"/>
      <c r="AM227" s="94"/>
      <c r="AN227" s="92" t="str">
        <f>IFERROR(HLOOKUP($C227,DATOS!$C$1:$FR$155,114,FALSE ), "-")</f>
        <v>26/09/2015</v>
      </c>
      <c r="AO227" s="94"/>
      <c r="AP227" s="94"/>
      <c r="AQ227" s="94"/>
      <c r="AR227" s="94"/>
      <c r="AS227" s="94"/>
      <c r="AT227" s="94"/>
      <c r="AU227" s="94"/>
      <c r="AV227" s="94"/>
      <c r="AW227" s="94"/>
      <c r="AX227" s="94"/>
      <c r="AY227" s="94"/>
      <c r="AZ227" s="94"/>
    </row>
    <row r="228" spans="1:52" s="63" customFormat="1" ht="9" customHeight="1" outlineLevel="1" x14ac:dyDescent="0.25">
      <c r="A228" s="277"/>
      <c r="B228" s="279"/>
      <c r="C228" s="279"/>
      <c r="D228" s="107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112"/>
      <c r="R228" s="98"/>
      <c r="S228" s="112"/>
      <c r="T228" s="98"/>
      <c r="U228" s="98"/>
      <c r="V228" s="98"/>
      <c r="W228" s="98"/>
      <c r="X228" s="98"/>
      <c r="Y228" s="98"/>
      <c r="Z228" s="92" t="str">
        <f>IFERROR(HLOOKUP($C228,DATOS!$C$1:$FR$155,109,FALSE ), "-")</f>
        <v>-</v>
      </c>
      <c r="AA228" s="98"/>
      <c r="AB228" s="98"/>
      <c r="AC228" s="98"/>
      <c r="AD228" s="98"/>
      <c r="AE228" s="98"/>
      <c r="AF228" s="98"/>
      <c r="AG228" s="98"/>
      <c r="AH228" s="98"/>
      <c r="AI228" s="98"/>
      <c r="AJ228" s="98"/>
      <c r="AK228" s="98"/>
      <c r="AL228" s="98"/>
      <c r="AM228" s="98"/>
      <c r="AN228" s="92" t="str">
        <f>IFERROR(HLOOKUP($C228,DATOS!$C$1:$FR$155,114,FALSE ), "-")</f>
        <v>-</v>
      </c>
      <c r="AO228" s="98"/>
      <c r="AP228" s="98"/>
      <c r="AQ228" s="98"/>
      <c r="AR228" s="98"/>
      <c r="AS228" s="98"/>
      <c r="AT228" s="98"/>
      <c r="AU228" s="98"/>
      <c r="AV228" s="98"/>
      <c r="AW228" s="98"/>
      <c r="AX228" s="98"/>
      <c r="AY228" s="98"/>
      <c r="AZ228" s="98"/>
    </row>
    <row r="229" spans="1:52" s="63" customFormat="1" ht="9" customHeight="1" x14ac:dyDescent="0.25">
      <c r="A229" s="303">
        <v>6</v>
      </c>
      <c r="B229" s="299" t="s">
        <v>695</v>
      </c>
      <c r="C229" s="300"/>
      <c r="D229" s="99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1"/>
      <c r="AB229" s="101"/>
      <c r="AC229" s="100"/>
      <c r="AD229" s="100"/>
      <c r="AE229" s="100"/>
      <c r="AF229" s="100"/>
      <c r="AG229" s="100"/>
      <c r="AH229" s="100"/>
      <c r="AI229" s="100"/>
      <c r="AJ229" s="100"/>
      <c r="AK229" s="100"/>
      <c r="AL229" s="100"/>
      <c r="AM229" s="100"/>
      <c r="AN229" s="100"/>
      <c r="AO229" s="101"/>
      <c r="AP229" s="101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2"/>
    </row>
    <row r="230" spans="1:52" s="63" customFormat="1" ht="9" customHeight="1" x14ac:dyDescent="0.25">
      <c r="A230" s="304"/>
      <c r="B230" s="301"/>
      <c r="C230" s="302"/>
      <c r="D230" s="103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5"/>
      <c r="AB230" s="105"/>
      <c r="AC230" s="104"/>
      <c r="AD230" s="104"/>
      <c r="AE230" s="104"/>
      <c r="AF230" s="104"/>
      <c r="AG230" s="104"/>
      <c r="AH230" s="104"/>
      <c r="AI230" s="104"/>
      <c r="AJ230" s="104"/>
      <c r="AK230" s="104"/>
      <c r="AL230" s="104"/>
      <c r="AM230" s="104"/>
      <c r="AN230" s="104"/>
      <c r="AO230" s="105"/>
      <c r="AP230" s="105"/>
      <c r="AQ230" s="104"/>
      <c r="AR230" s="104"/>
      <c r="AS230" s="104"/>
      <c r="AT230" s="104"/>
      <c r="AU230" s="104"/>
      <c r="AV230" s="104"/>
      <c r="AW230" s="104"/>
      <c r="AX230" s="104"/>
      <c r="AY230" s="104"/>
      <c r="AZ230" s="106"/>
    </row>
    <row r="231" spans="1:52" s="63" customFormat="1" ht="9" customHeight="1" outlineLevel="1" x14ac:dyDescent="0.25">
      <c r="A231" s="276"/>
      <c r="B231" s="278" t="s">
        <v>133</v>
      </c>
      <c r="C231" s="278" t="s">
        <v>235</v>
      </c>
      <c r="D231" s="91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 t="str">
        <f>IFERROR(HLOOKUP($C231,DATOS!$C$1:$FR$155,109,FALSE ), "-")</f>
        <v>20/06/2015</v>
      </c>
      <c r="AB231" s="91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 t="str">
        <f>IFERROR(HLOOKUP($C231,DATOS!$C$1:$FR$155,114,FALSE ), "-")</f>
        <v>03/10/2015</v>
      </c>
      <c r="AP231" s="92"/>
      <c r="AQ231" s="92"/>
      <c r="AR231" s="92"/>
      <c r="AS231" s="92"/>
      <c r="AT231" s="92"/>
      <c r="AU231" s="92"/>
      <c r="AV231" s="92"/>
      <c r="AW231" s="92"/>
      <c r="AX231" s="92"/>
      <c r="AY231" s="92"/>
      <c r="AZ231" s="92"/>
    </row>
    <row r="232" spans="1:52" s="63" customFormat="1" ht="9" customHeight="1" outlineLevel="1" x14ac:dyDescent="0.25">
      <c r="A232" s="277"/>
      <c r="B232" s="279"/>
      <c r="C232" s="279"/>
      <c r="D232" s="93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2"/>
      <c r="R232" s="94"/>
      <c r="S232" s="92"/>
      <c r="T232" s="94"/>
      <c r="U232" s="94"/>
      <c r="V232" s="94"/>
      <c r="W232" s="94"/>
      <c r="X232" s="94"/>
      <c r="Y232" s="94"/>
      <c r="Z232" s="94"/>
      <c r="AA232" s="92" t="str">
        <f>IFERROR(HLOOKUP($C232,DATOS!$C$1:$FR$155,109,FALSE ), "-")</f>
        <v>-</v>
      </c>
      <c r="AB232" s="94"/>
      <c r="AC232" s="94"/>
      <c r="AD232" s="94"/>
      <c r="AE232" s="94"/>
      <c r="AF232" s="94"/>
      <c r="AG232" s="94"/>
      <c r="AH232" s="94"/>
      <c r="AI232" s="94"/>
      <c r="AJ232" s="94"/>
      <c r="AK232" s="94"/>
      <c r="AL232" s="94"/>
      <c r="AM232" s="94"/>
      <c r="AN232" s="94"/>
      <c r="AO232" s="92" t="str">
        <f>IFERROR(HLOOKUP($C232,DATOS!$C$1:$FR$155,114,FALSE ), "-")</f>
        <v>-</v>
      </c>
      <c r="AP232" s="94"/>
      <c r="AQ232" s="94"/>
      <c r="AR232" s="94"/>
      <c r="AS232" s="94"/>
      <c r="AT232" s="94"/>
      <c r="AU232" s="94"/>
      <c r="AV232" s="94"/>
      <c r="AW232" s="94"/>
      <c r="AX232" s="94"/>
      <c r="AY232" s="94"/>
      <c r="AZ232" s="94"/>
    </row>
    <row r="233" spans="1:52" s="63" customFormat="1" ht="9" customHeight="1" outlineLevel="1" x14ac:dyDescent="0.25">
      <c r="A233" s="276"/>
      <c r="B233" s="278" t="s">
        <v>696</v>
      </c>
      <c r="C233" s="278" t="s">
        <v>476</v>
      </c>
      <c r="D233" s="93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2"/>
      <c r="R233" s="94"/>
      <c r="S233" s="92"/>
      <c r="T233" s="94"/>
      <c r="U233" s="94"/>
      <c r="V233" s="94"/>
      <c r="W233" s="94"/>
      <c r="X233" s="94"/>
      <c r="Y233" s="94"/>
      <c r="Z233" s="94"/>
      <c r="AA233" s="92" t="str">
        <f>IFERROR(HLOOKUP($C233,DATOS!$C$1:$FR$155,109,FALSE ), "-")</f>
        <v>20/06/2015</v>
      </c>
      <c r="AB233" s="93"/>
      <c r="AC233" s="94"/>
      <c r="AD233" s="94"/>
      <c r="AE233" s="94"/>
      <c r="AF233" s="94"/>
      <c r="AG233" s="94"/>
      <c r="AH233" s="94"/>
      <c r="AI233" s="94"/>
      <c r="AJ233" s="94"/>
      <c r="AK233" s="94"/>
      <c r="AL233" s="94"/>
      <c r="AM233" s="94"/>
      <c r="AN233" s="94"/>
      <c r="AO233" s="92" t="str">
        <f>IFERROR(HLOOKUP($C233,DATOS!$C$1:$FR$155,114,FALSE ), "-")</f>
        <v>03/10/2015</v>
      </c>
      <c r="AP233" s="94"/>
      <c r="AQ233" s="94"/>
      <c r="AR233" s="94"/>
      <c r="AS233" s="94"/>
      <c r="AT233" s="94"/>
      <c r="AU233" s="94"/>
      <c r="AV233" s="94"/>
      <c r="AW233" s="94"/>
      <c r="AX233" s="94"/>
      <c r="AY233" s="94"/>
      <c r="AZ233" s="94"/>
    </row>
    <row r="234" spans="1:52" s="63" customFormat="1" ht="9" customHeight="1" outlineLevel="1" x14ac:dyDescent="0.25">
      <c r="A234" s="277"/>
      <c r="B234" s="279"/>
      <c r="C234" s="279"/>
      <c r="D234" s="93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2"/>
      <c r="R234" s="94"/>
      <c r="S234" s="92"/>
      <c r="T234" s="94"/>
      <c r="U234" s="94"/>
      <c r="V234" s="94"/>
      <c r="W234" s="94"/>
      <c r="X234" s="94"/>
      <c r="Y234" s="94"/>
      <c r="Z234" s="94"/>
      <c r="AA234" s="92" t="str">
        <f>IFERROR(HLOOKUP($C234,DATOS!$C$1:$FR$155,109,FALSE ), "-")</f>
        <v>-</v>
      </c>
      <c r="AB234" s="94"/>
      <c r="AC234" s="94"/>
      <c r="AD234" s="94"/>
      <c r="AE234" s="94"/>
      <c r="AF234" s="94"/>
      <c r="AG234" s="94"/>
      <c r="AH234" s="94"/>
      <c r="AI234" s="94"/>
      <c r="AJ234" s="94"/>
      <c r="AK234" s="94"/>
      <c r="AL234" s="94"/>
      <c r="AM234" s="94"/>
      <c r="AN234" s="94"/>
      <c r="AO234" s="92" t="str">
        <f>IFERROR(HLOOKUP($C234,DATOS!$C$1:$FR$155,114,FALSE ), "-")</f>
        <v>-</v>
      </c>
      <c r="AP234" s="94"/>
      <c r="AQ234" s="94"/>
      <c r="AR234" s="94"/>
      <c r="AS234" s="94"/>
      <c r="AT234" s="94"/>
      <c r="AU234" s="94"/>
      <c r="AV234" s="94"/>
      <c r="AW234" s="94"/>
      <c r="AX234" s="94"/>
      <c r="AY234" s="94"/>
      <c r="AZ234" s="94"/>
    </row>
    <row r="235" spans="1:52" s="63" customFormat="1" ht="9" customHeight="1" outlineLevel="1" x14ac:dyDescent="0.25">
      <c r="A235" s="276"/>
      <c r="B235" s="278" t="s">
        <v>697</v>
      </c>
      <c r="C235" s="278" t="s">
        <v>477</v>
      </c>
      <c r="D235" s="93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2"/>
      <c r="R235" s="94"/>
      <c r="S235" s="92"/>
      <c r="T235" s="94"/>
      <c r="U235" s="94"/>
      <c r="V235" s="94"/>
      <c r="W235" s="94"/>
      <c r="X235" s="94"/>
      <c r="Y235" s="94"/>
      <c r="Z235" s="94"/>
      <c r="AA235" s="92" t="str">
        <f>IFERROR(HLOOKUP($C235,DATOS!$C$1:$FR$155,109,FALSE ), "-")</f>
        <v>20/06/2015</v>
      </c>
      <c r="AB235" s="93"/>
      <c r="AC235" s="94"/>
      <c r="AD235" s="94"/>
      <c r="AE235" s="94"/>
      <c r="AF235" s="94"/>
      <c r="AG235" s="94"/>
      <c r="AH235" s="94"/>
      <c r="AI235" s="94"/>
      <c r="AJ235" s="94"/>
      <c r="AK235" s="94"/>
      <c r="AL235" s="94"/>
      <c r="AM235" s="94"/>
      <c r="AN235" s="94"/>
      <c r="AO235" s="92" t="str">
        <f>IFERROR(HLOOKUP($C235,DATOS!$C$1:$FR$155,114,FALSE ), "-")</f>
        <v>03/10/2015</v>
      </c>
      <c r="AP235" s="94"/>
      <c r="AQ235" s="94"/>
      <c r="AR235" s="94"/>
      <c r="AS235" s="94"/>
      <c r="AT235" s="94"/>
      <c r="AU235" s="94"/>
      <c r="AV235" s="94"/>
      <c r="AW235" s="94"/>
      <c r="AX235" s="94"/>
      <c r="AY235" s="94"/>
      <c r="AZ235" s="94"/>
    </row>
    <row r="236" spans="1:52" s="63" customFormat="1" ht="9" customHeight="1" outlineLevel="1" x14ac:dyDescent="0.25">
      <c r="A236" s="277"/>
      <c r="B236" s="279"/>
      <c r="C236" s="279"/>
      <c r="D236" s="93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2"/>
      <c r="R236" s="94"/>
      <c r="S236" s="92"/>
      <c r="T236" s="94"/>
      <c r="U236" s="94"/>
      <c r="V236" s="94"/>
      <c r="W236" s="94"/>
      <c r="X236" s="94"/>
      <c r="Y236" s="94"/>
      <c r="Z236" s="94"/>
      <c r="AA236" s="92" t="str">
        <f>IFERROR(HLOOKUP($C236,DATOS!$C$1:$FR$155,109,FALSE ), "-")</f>
        <v>-</v>
      </c>
      <c r="AB236" s="94"/>
      <c r="AC236" s="94"/>
      <c r="AD236" s="94"/>
      <c r="AE236" s="94"/>
      <c r="AF236" s="94"/>
      <c r="AG236" s="94"/>
      <c r="AH236" s="94"/>
      <c r="AI236" s="94"/>
      <c r="AJ236" s="94"/>
      <c r="AK236" s="94"/>
      <c r="AL236" s="94"/>
      <c r="AM236" s="94"/>
      <c r="AN236" s="94"/>
      <c r="AO236" s="92" t="str">
        <f>IFERROR(HLOOKUP($C236,DATOS!$C$1:$FR$155,114,FALSE ), "-")</f>
        <v>-</v>
      </c>
      <c r="AP236" s="94"/>
      <c r="AQ236" s="94"/>
      <c r="AR236" s="94"/>
      <c r="AS236" s="94"/>
      <c r="AT236" s="94"/>
      <c r="AU236" s="94"/>
      <c r="AV236" s="94"/>
      <c r="AW236" s="94"/>
      <c r="AX236" s="94"/>
      <c r="AY236" s="94"/>
      <c r="AZ236" s="94"/>
    </row>
    <row r="237" spans="1:52" s="63" customFormat="1" ht="9" customHeight="1" outlineLevel="1" x14ac:dyDescent="0.25">
      <c r="A237" s="276"/>
      <c r="B237" s="278" t="s">
        <v>698</v>
      </c>
      <c r="C237" s="278" t="s">
        <v>478</v>
      </c>
      <c r="D237" s="93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2"/>
      <c r="R237" s="94"/>
      <c r="S237" s="92"/>
      <c r="T237" s="94"/>
      <c r="U237" s="94"/>
      <c r="V237" s="94"/>
      <c r="W237" s="94"/>
      <c r="X237" s="94"/>
      <c r="Y237" s="94"/>
      <c r="Z237" s="94"/>
      <c r="AA237" s="92" t="str">
        <f>IFERROR(HLOOKUP($C237,DATOS!$C$1:$FR$155,109,FALSE ), "-")</f>
        <v>20/06/2015</v>
      </c>
      <c r="AB237" s="93"/>
      <c r="AC237" s="94"/>
      <c r="AD237" s="94"/>
      <c r="AE237" s="94"/>
      <c r="AF237" s="94"/>
      <c r="AG237" s="94"/>
      <c r="AH237" s="94"/>
      <c r="AI237" s="94"/>
      <c r="AJ237" s="94"/>
      <c r="AK237" s="94"/>
      <c r="AL237" s="94"/>
      <c r="AM237" s="94"/>
      <c r="AN237" s="94"/>
      <c r="AO237" s="92" t="str">
        <f>IFERROR(HLOOKUP($C237,DATOS!$C$1:$FR$155,114,FALSE ), "-")</f>
        <v>03/10/2015</v>
      </c>
      <c r="AP237" s="94"/>
      <c r="AQ237" s="94"/>
      <c r="AR237" s="94"/>
      <c r="AS237" s="94"/>
      <c r="AT237" s="94"/>
      <c r="AU237" s="94"/>
      <c r="AV237" s="94"/>
      <c r="AW237" s="94"/>
      <c r="AX237" s="94"/>
      <c r="AY237" s="94"/>
      <c r="AZ237" s="94"/>
    </row>
    <row r="238" spans="1:52" s="63" customFormat="1" ht="9" customHeight="1" outlineLevel="1" x14ac:dyDescent="0.25">
      <c r="A238" s="277"/>
      <c r="B238" s="279"/>
      <c r="C238" s="279"/>
      <c r="D238" s="93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2"/>
      <c r="R238" s="94"/>
      <c r="S238" s="92"/>
      <c r="T238" s="94"/>
      <c r="U238" s="94"/>
      <c r="V238" s="94"/>
      <c r="W238" s="94"/>
      <c r="X238" s="94"/>
      <c r="Y238" s="94"/>
      <c r="Z238" s="94"/>
      <c r="AA238" s="92" t="str">
        <f>IFERROR(HLOOKUP($C238,DATOS!$C$1:$FR$155,109,FALSE ), "-")</f>
        <v>-</v>
      </c>
      <c r="AB238" s="94"/>
      <c r="AC238" s="94"/>
      <c r="AD238" s="94"/>
      <c r="AE238" s="94"/>
      <c r="AF238" s="94"/>
      <c r="AG238" s="94"/>
      <c r="AH238" s="94"/>
      <c r="AI238" s="94"/>
      <c r="AJ238" s="94"/>
      <c r="AK238" s="94"/>
      <c r="AL238" s="94"/>
      <c r="AM238" s="94"/>
      <c r="AN238" s="94"/>
      <c r="AO238" s="92" t="str">
        <f>IFERROR(HLOOKUP($C238,DATOS!$C$1:$FR$155,114,FALSE ), "-")</f>
        <v>-</v>
      </c>
      <c r="AP238" s="94"/>
      <c r="AQ238" s="94"/>
      <c r="AR238" s="94"/>
      <c r="AS238" s="94"/>
      <c r="AT238" s="94"/>
      <c r="AU238" s="94"/>
      <c r="AV238" s="94"/>
      <c r="AW238" s="94"/>
      <c r="AX238" s="94"/>
      <c r="AY238" s="94"/>
      <c r="AZ238" s="94"/>
    </row>
    <row r="239" spans="1:52" s="63" customFormat="1" ht="9" customHeight="1" outlineLevel="1" x14ac:dyDescent="0.25">
      <c r="A239" s="276"/>
      <c r="B239" s="278" t="s">
        <v>699</v>
      </c>
      <c r="C239" s="278" t="s">
        <v>229</v>
      </c>
      <c r="D239" s="93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2"/>
      <c r="R239" s="94"/>
      <c r="S239" s="92"/>
      <c r="T239" s="94"/>
      <c r="U239" s="94"/>
      <c r="V239" s="94"/>
      <c r="W239" s="94"/>
      <c r="X239" s="94"/>
      <c r="Y239" s="94"/>
      <c r="Z239" s="94"/>
      <c r="AA239" s="92" t="str">
        <f>IFERROR(HLOOKUP($C239,DATOS!$C$1:$FR$155,109,FALSE ), "-")</f>
        <v>20/06/2015</v>
      </c>
      <c r="AB239" s="93"/>
      <c r="AC239" s="94"/>
      <c r="AD239" s="94"/>
      <c r="AE239" s="94"/>
      <c r="AF239" s="94"/>
      <c r="AG239" s="94"/>
      <c r="AH239" s="94"/>
      <c r="AI239" s="94"/>
      <c r="AJ239" s="94"/>
      <c r="AK239" s="94"/>
      <c r="AL239" s="94"/>
      <c r="AM239" s="94"/>
      <c r="AN239" s="94"/>
      <c r="AO239" s="92" t="str">
        <f>IFERROR(HLOOKUP($C239,DATOS!$C$1:$FR$155,114,FALSE ), "-")</f>
        <v>03/10/2015</v>
      </c>
      <c r="AP239" s="94"/>
      <c r="AQ239" s="94"/>
      <c r="AR239" s="94"/>
      <c r="AS239" s="94"/>
      <c r="AT239" s="94"/>
      <c r="AU239" s="94"/>
      <c r="AV239" s="94"/>
      <c r="AW239" s="94"/>
      <c r="AX239" s="94"/>
      <c r="AY239" s="94"/>
      <c r="AZ239" s="94"/>
    </row>
    <row r="240" spans="1:52" s="63" customFormat="1" ht="9" customHeight="1" outlineLevel="1" x14ac:dyDescent="0.25">
      <c r="A240" s="277"/>
      <c r="B240" s="279"/>
      <c r="C240" s="279"/>
      <c r="D240" s="93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2"/>
      <c r="R240" s="94"/>
      <c r="S240" s="92"/>
      <c r="T240" s="94"/>
      <c r="U240" s="94"/>
      <c r="V240" s="94"/>
      <c r="W240" s="94"/>
      <c r="X240" s="94"/>
      <c r="Y240" s="94"/>
      <c r="Z240" s="94"/>
      <c r="AA240" s="92" t="str">
        <f>IFERROR(HLOOKUP($C240,DATOS!$C$1:$FR$155,109,FALSE ), "-")</f>
        <v>-</v>
      </c>
      <c r="AB240" s="94"/>
      <c r="AC240" s="94"/>
      <c r="AD240" s="94"/>
      <c r="AE240" s="94"/>
      <c r="AF240" s="94"/>
      <c r="AG240" s="94"/>
      <c r="AH240" s="94"/>
      <c r="AI240" s="94"/>
      <c r="AJ240" s="94"/>
      <c r="AK240" s="94"/>
      <c r="AL240" s="94"/>
      <c r="AM240" s="94"/>
      <c r="AN240" s="94"/>
      <c r="AO240" s="92" t="str">
        <f>IFERROR(HLOOKUP($C240,DATOS!$C$1:$FR$155,114,FALSE ), "-")</f>
        <v>-</v>
      </c>
      <c r="AP240" s="94"/>
      <c r="AQ240" s="94"/>
      <c r="AR240" s="94"/>
      <c r="AS240" s="94"/>
      <c r="AT240" s="94"/>
      <c r="AU240" s="94"/>
      <c r="AV240" s="94"/>
      <c r="AW240" s="94"/>
      <c r="AX240" s="94"/>
      <c r="AY240" s="94"/>
      <c r="AZ240" s="94"/>
    </row>
    <row r="241" spans="1:52" s="63" customFormat="1" ht="9" customHeight="1" outlineLevel="1" x14ac:dyDescent="0.25">
      <c r="A241" s="276"/>
      <c r="B241" s="278" t="s">
        <v>700</v>
      </c>
      <c r="C241" s="278" t="s">
        <v>239</v>
      </c>
      <c r="D241" s="93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2"/>
      <c r="R241" s="94"/>
      <c r="S241" s="92"/>
      <c r="T241" s="94"/>
      <c r="U241" s="94"/>
      <c r="V241" s="94"/>
      <c r="W241" s="94"/>
      <c r="X241" s="94"/>
      <c r="Y241" s="94"/>
      <c r="Z241" s="94"/>
      <c r="AA241" s="92" t="str">
        <f>IFERROR(HLOOKUP($C241,DATOS!$C$1:$FR$155,109,FALSE ), "-")</f>
        <v>20/06/2015</v>
      </c>
      <c r="AB241" s="93"/>
      <c r="AC241" s="94"/>
      <c r="AD241" s="94"/>
      <c r="AE241" s="94"/>
      <c r="AF241" s="94"/>
      <c r="AG241" s="94"/>
      <c r="AH241" s="94"/>
      <c r="AI241" s="94"/>
      <c r="AJ241" s="94"/>
      <c r="AK241" s="94"/>
      <c r="AL241" s="94"/>
      <c r="AM241" s="94"/>
      <c r="AN241" s="94"/>
      <c r="AO241" s="92" t="str">
        <f>IFERROR(HLOOKUP($C241,DATOS!$C$1:$FR$155,114,FALSE ), "-")</f>
        <v>03/10/2015</v>
      </c>
      <c r="AP241" s="94"/>
      <c r="AQ241" s="94"/>
      <c r="AR241" s="94"/>
      <c r="AS241" s="94"/>
      <c r="AT241" s="94"/>
      <c r="AU241" s="94"/>
      <c r="AV241" s="94"/>
      <c r="AW241" s="94"/>
      <c r="AX241" s="94"/>
      <c r="AY241" s="94"/>
      <c r="AZ241" s="94"/>
    </row>
    <row r="242" spans="1:52" s="63" customFormat="1" ht="9" customHeight="1" outlineLevel="1" x14ac:dyDescent="0.25">
      <c r="A242" s="277"/>
      <c r="B242" s="279"/>
      <c r="C242" s="279"/>
      <c r="D242" s="93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2"/>
      <c r="R242" s="94"/>
      <c r="S242" s="92"/>
      <c r="T242" s="94"/>
      <c r="U242" s="94"/>
      <c r="V242" s="94"/>
      <c r="W242" s="94"/>
      <c r="X242" s="94"/>
      <c r="Y242" s="94"/>
      <c r="Z242" s="94"/>
      <c r="AA242" s="92" t="str">
        <f>IFERROR(HLOOKUP($C242,DATOS!$C$1:$FR$155,109,FALSE ), "-")</f>
        <v>-</v>
      </c>
      <c r="AB242" s="94"/>
      <c r="AC242" s="94"/>
      <c r="AD242" s="94"/>
      <c r="AE242" s="94"/>
      <c r="AF242" s="94"/>
      <c r="AG242" s="94"/>
      <c r="AH242" s="94"/>
      <c r="AI242" s="94"/>
      <c r="AJ242" s="94"/>
      <c r="AK242" s="94"/>
      <c r="AL242" s="94"/>
      <c r="AM242" s="94"/>
      <c r="AN242" s="94"/>
      <c r="AO242" s="92" t="str">
        <f>IFERROR(HLOOKUP($C242,DATOS!$C$1:$FR$155,114,FALSE ), "-")</f>
        <v>-</v>
      </c>
      <c r="AP242" s="94"/>
      <c r="AQ242" s="94"/>
      <c r="AR242" s="94"/>
      <c r="AS242" s="94"/>
      <c r="AT242" s="94"/>
      <c r="AU242" s="94"/>
      <c r="AV242" s="94"/>
      <c r="AW242" s="94"/>
      <c r="AX242" s="94"/>
      <c r="AY242" s="94"/>
      <c r="AZ242" s="94"/>
    </row>
    <row r="243" spans="1:52" ht="9" customHeight="1" outlineLevel="1" x14ac:dyDescent="0.25">
      <c r="A243" s="276"/>
      <c r="B243" s="278" t="s">
        <v>701</v>
      </c>
      <c r="C243" s="278" t="s">
        <v>245</v>
      </c>
      <c r="D243" s="93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2"/>
      <c r="R243" s="94"/>
      <c r="S243" s="92"/>
      <c r="T243" s="94"/>
      <c r="U243" s="94"/>
      <c r="V243" s="94"/>
      <c r="W243" s="94"/>
      <c r="X243" s="94"/>
      <c r="Y243" s="94"/>
      <c r="Z243" s="94"/>
      <c r="AA243" s="94"/>
      <c r="AB243" s="92" t="str">
        <f>IFERROR(HLOOKUP($C243,DATOS!$C$1:$FR$155,109,FALSE ), "-")</f>
        <v>21/06/2015</v>
      </c>
      <c r="AC243" s="94"/>
      <c r="AD243" s="94"/>
      <c r="AE243" s="94"/>
      <c r="AF243" s="94"/>
      <c r="AG243" s="94"/>
      <c r="AH243" s="94"/>
      <c r="AI243" s="94"/>
      <c r="AJ243" s="94"/>
      <c r="AK243" s="94"/>
      <c r="AL243" s="94"/>
      <c r="AM243" s="94"/>
      <c r="AN243" s="94"/>
      <c r="AO243" s="94"/>
      <c r="AP243" s="92" t="str">
        <f>IFERROR(HLOOKUP($C243,DATOS!$C$1:$FR$155,114,FALSE ), "-")</f>
        <v>10/10/2015</v>
      </c>
      <c r="AQ243" s="94"/>
      <c r="AR243" s="94"/>
      <c r="AS243" s="94"/>
      <c r="AT243" s="94"/>
      <c r="AU243" s="94"/>
      <c r="AV243" s="94"/>
      <c r="AW243" s="94"/>
      <c r="AX243" s="94"/>
      <c r="AY243" s="94"/>
      <c r="AZ243" s="94"/>
    </row>
    <row r="244" spans="1:52" ht="9" customHeight="1" outlineLevel="1" x14ac:dyDescent="0.25">
      <c r="A244" s="277"/>
      <c r="B244" s="279"/>
      <c r="C244" s="279"/>
      <c r="D244" s="93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2"/>
      <c r="R244" s="94"/>
      <c r="S244" s="92"/>
      <c r="T244" s="94"/>
      <c r="U244" s="94"/>
      <c r="V244" s="94"/>
      <c r="W244" s="94"/>
      <c r="X244" s="94"/>
      <c r="Y244" s="94"/>
      <c r="Z244" s="94"/>
      <c r="AA244" s="94"/>
      <c r="AB244" s="92" t="str">
        <f>IFERROR(HLOOKUP($C244,DATOS!$C$1:$FR$155,109,FALSE ), "-")</f>
        <v>-</v>
      </c>
      <c r="AC244" s="94"/>
      <c r="AD244" s="94"/>
      <c r="AE244" s="94"/>
      <c r="AF244" s="94"/>
      <c r="AG244" s="94"/>
      <c r="AH244" s="94"/>
      <c r="AI244" s="94"/>
      <c r="AJ244" s="94"/>
      <c r="AK244" s="94"/>
      <c r="AL244" s="94"/>
      <c r="AM244" s="94"/>
      <c r="AN244" s="94"/>
      <c r="AO244" s="94"/>
      <c r="AP244" s="92" t="str">
        <f>IFERROR(HLOOKUP($C244,DATOS!$C$1:$FR$155,114,FALSE ), "-")</f>
        <v>-</v>
      </c>
      <c r="AQ244" s="94"/>
      <c r="AR244" s="94"/>
      <c r="AS244" s="94"/>
      <c r="AT244" s="94"/>
      <c r="AU244" s="94"/>
      <c r="AV244" s="94"/>
      <c r="AW244" s="94"/>
      <c r="AX244" s="94"/>
      <c r="AY244" s="94"/>
      <c r="AZ244" s="94"/>
    </row>
    <row r="245" spans="1:52" ht="9" customHeight="1" outlineLevel="1" x14ac:dyDescent="0.25">
      <c r="A245" s="276"/>
      <c r="B245" s="278" t="s">
        <v>702</v>
      </c>
      <c r="C245" s="278" t="s">
        <v>479</v>
      </c>
      <c r="D245" s="93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2"/>
      <c r="R245" s="94"/>
      <c r="S245" s="92"/>
      <c r="T245" s="94"/>
      <c r="U245" s="94"/>
      <c r="V245" s="94"/>
      <c r="W245" s="94"/>
      <c r="X245" s="94"/>
      <c r="Y245" s="94"/>
      <c r="Z245" s="94"/>
      <c r="AA245" s="94"/>
      <c r="AB245" s="92" t="str">
        <f>IFERROR(HLOOKUP($C245,DATOS!$C$1:$FR$155,109,FALSE ), "-")</f>
        <v>21/06/2015</v>
      </c>
      <c r="AC245" s="94"/>
      <c r="AD245" s="94"/>
      <c r="AE245" s="94"/>
      <c r="AF245" s="94"/>
      <c r="AG245" s="94"/>
      <c r="AH245" s="94"/>
      <c r="AI245" s="94"/>
      <c r="AJ245" s="94"/>
      <c r="AK245" s="94"/>
      <c r="AL245" s="94"/>
      <c r="AM245" s="94"/>
      <c r="AN245" s="94"/>
      <c r="AO245" s="94"/>
      <c r="AP245" s="92" t="str">
        <f>IFERROR(HLOOKUP($C245,DATOS!$C$1:$FR$155,114,FALSE ), "-")</f>
        <v>10/10/2015</v>
      </c>
      <c r="AQ245" s="94"/>
      <c r="AR245" s="94"/>
      <c r="AS245" s="94"/>
      <c r="AT245" s="94"/>
      <c r="AU245" s="94"/>
      <c r="AV245" s="94"/>
      <c r="AW245" s="94"/>
      <c r="AX245" s="94"/>
      <c r="AY245" s="94"/>
      <c r="AZ245" s="94"/>
    </row>
    <row r="246" spans="1:52" ht="9" customHeight="1" outlineLevel="1" x14ac:dyDescent="0.25">
      <c r="A246" s="277"/>
      <c r="B246" s="279"/>
      <c r="C246" s="279"/>
      <c r="D246" s="93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2"/>
      <c r="R246" s="94"/>
      <c r="S246" s="92"/>
      <c r="T246" s="94"/>
      <c r="U246" s="94"/>
      <c r="V246" s="94"/>
      <c r="W246" s="94"/>
      <c r="X246" s="94"/>
      <c r="Y246" s="94"/>
      <c r="Z246" s="94"/>
      <c r="AA246" s="94"/>
      <c r="AB246" s="92" t="str">
        <f>IFERROR(HLOOKUP($C246,DATOS!$C$1:$FR$155,109,FALSE ), "-")</f>
        <v>-</v>
      </c>
      <c r="AC246" s="94"/>
      <c r="AD246" s="94"/>
      <c r="AE246" s="94"/>
      <c r="AF246" s="94"/>
      <c r="AG246" s="94"/>
      <c r="AH246" s="94"/>
      <c r="AI246" s="94"/>
      <c r="AJ246" s="94"/>
      <c r="AK246" s="94"/>
      <c r="AL246" s="94"/>
      <c r="AM246" s="94"/>
      <c r="AN246" s="94"/>
      <c r="AO246" s="94"/>
      <c r="AP246" s="92" t="str">
        <f>IFERROR(HLOOKUP($C246,DATOS!$C$1:$FR$155,114,FALSE ), "-")</f>
        <v>-</v>
      </c>
      <c r="AQ246" s="94"/>
      <c r="AR246" s="94"/>
      <c r="AS246" s="94"/>
      <c r="AT246" s="94"/>
      <c r="AU246" s="94"/>
      <c r="AV246" s="94"/>
      <c r="AW246" s="94"/>
      <c r="AX246" s="94"/>
      <c r="AY246" s="94"/>
      <c r="AZ246" s="94"/>
    </row>
    <row r="247" spans="1:52" ht="9" customHeight="1" outlineLevel="1" x14ac:dyDescent="0.25">
      <c r="A247" s="276"/>
      <c r="B247" s="278" t="s">
        <v>703</v>
      </c>
      <c r="C247" s="278" t="s">
        <v>480</v>
      </c>
      <c r="D247" s="93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2"/>
      <c r="R247" s="94"/>
      <c r="S247" s="92"/>
      <c r="T247" s="94"/>
      <c r="U247" s="94"/>
      <c r="V247" s="94"/>
      <c r="W247" s="94"/>
      <c r="X247" s="94"/>
      <c r="Y247" s="94"/>
      <c r="Z247" s="94"/>
      <c r="AA247" s="94"/>
      <c r="AB247" s="92" t="str">
        <f>IFERROR(HLOOKUP($C247,DATOS!$C$1:$FR$155,109,FALSE ), "-")</f>
        <v>21/06/2015</v>
      </c>
      <c r="AC247" s="94"/>
      <c r="AD247" s="94"/>
      <c r="AE247" s="94"/>
      <c r="AF247" s="94"/>
      <c r="AG247" s="94"/>
      <c r="AH247" s="94"/>
      <c r="AI247" s="94"/>
      <c r="AJ247" s="94"/>
      <c r="AK247" s="94"/>
      <c r="AL247" s="94"/>
      <c r="AM247" s="94"/>
      <c r="AN247" s="94"/>
      <c r="AO247" s="94"/>
      <c r="AP247" s="92" t="str">
        <f>IFERROR(HLOOKUP($C247,DATOS!$C$1:$FR$155,114,FALSE ), "-")</f>
        <v>10/10/2015</v>
      </c>
      <c r="AQ247" s="94"/>
      <c r="AR247" s="94"/>
      <c r="AS247" s="94"/>
      <c r="AT247" s="94"/>
      <c r="AU247" s="94"/>
      <c r="AV247" s="94"/>
      <c r="AW247" s="94"/>
      <c r="AX247" s="94"/>
      <c r="AY247" s="94"/>
      <c r="AZ247" s="94"/>
    </row>
    <row r="248" spans="1:52" ht="9" customHeight="1" outlineLevel="1" x14ac:dyDescent="0.25">
      <c r="A248" s="277"/>
      <c r="B248" s="279"/>
      <c r="C248" s="279"/>
      <c r="D248" s="93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2"/>
      <c r="R248" s="94"/>
      <c r="S248" s="92"/>
      <c r="T248" s="94"/>
      <c r="U248" s="94"/>
      <c r="V248" s="94"/>
      <c r="W248" s="94"/>
      <c r="X248" s="94"/>
      <c r="Y248" s="94"/>
      <c r="Z248" s="94"/>
      <c r="AA248" s="94"/>
      <c r="AB248" s="92" t="str">
        <f>IFERROR(HLOOKUP($C248,DATOS!$C$1:$FR$155,109,FALSE ), "-")</f>
        <v>-</v>
      </c>
      <c r="AC248" s="94"/>
      <c r="AD248" s="94"/>
      <c r="AE248" s="94"/>
      <c r="AF248" s="94"/>
      <c r="AG248" s="94"/>
      <c r="AH248" s="94"/>
      <c r="AI248" s="94"/>
      <c r="AJ248" s="94"/>
      <c r="AK248" s="94"/>
      <c r="AL248" s="94"/>
      <c r="AM248" s="94"/>
      <c r="AN248" s="94"/>
      <c r="AO248" s="94"/>
      <c r="AP248" s="92" t="str">
        <f>IFERROR(HLOOKUP($C248,DATOS!$C$1:$FR$155,114,FALSE ), "-")</f>
        <v>-</v>
      </c>
      <c r="AQ248" s="94"/>
      <c r="AR248" s="94"/>
      <c r="AS248" s="94"/>
      <c r="AT248" s="94"/>
      <c r="AU248" s="94"/>
      <c r="AV248" s="94"/>
      <c r="AW248" s="94"/>
      <c r="AX248" s="94"/>
      <c r="AY248" s="94"/>
      <c r="AZ248" s="94"/>
    </row>
    <row r="249" spans="1:52" ht="9" customHeight="1" outlineLevel="1" x14ac:dyDescent="0.25">
      <c r="A249" s="276"/>
      <c r="B249" s="278" t="s">
        <v>704</v>
      </c>
      <c r="C249" s="278" t="s">
        <v>481</v>
      </c>
      <c r="D249" s="93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2"/>
      <c r="R249" s="94"/>
      <c r="S249" s="92"/>
      <c r="T249" s="94"/>
      <c r="U249" s="94"/>
      <c r="V249" s="94"/>
      <c r="W249" s="94"/>
      <c r="X249" s="94"/>
      <c r="Y249" s="94"/>
      <c r="Z249" s="94"/>
      <c r="AA249" s="94"/>
      <c r="AB249" s="92" t="str">
        <f>IFERROR(HLOOKUP($C249,DATOS!$C$1:$FR$155,109,FALSE ), "-")</f>
        <v>21/06/2015</v>
      </c>
      <c r="AC249" s="94"/>
      <c r="AD249" s="94"/>
      <c r="AE249" s="94"/>
      <c r="AF249" s="94"/>
      <c r="AG249" s="94"/>
      <c r="AH249" s="94"/>
      <c r="AI249" s="94"/>
      <c r="AJ249" s="94"/>
      <c r="AK249" s="94"/>
      <c r="AL249" s="94"/>
      <c r="AM249" s="94"/>
      <c r="AN249" s="94"/>
      <c r="AO249" s="94"/>
      <c r="AP249" s="92" t="str">
        <f>IFERROR(HLOOKUP($C249,DATOS!$C$1:$FR$155,114,FALSE ), "-")</f>
        <v>10/10/2015</v>
      </c>
      <c r="AQ249" s="94"/>
      <c r="AR249" s="94"/>
      <c r="AS249" s="94"/>
      <c r="AT249" s="94"/>
      <c r="AU249" s="94"/>
      <c r="AV249" s="94"/>
      <c r="AW249" s="94"/>
      <c r="AX249" s="94"/>
      <c r="AY249" s="94"/>
      <c r="AZ249" s="94"/>
    </row>
    <row r="250" spans="1:52" ht="9" customHeight="1" outlineLevel="1" x14ac:dyDescent="0.25">
      <c r="A250" s="277"/>
      <c r="B250" s="279"/>
      <c r="C250" s="279"/>
      <c r="D250" s="93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2"/>
      <c r="R250" s="94"/>
      <c r="S250" s="92"/>
      <c r="T250" s="94"/>
      <c r="U250" s="94"/>
      <c r="V250" s="94"/>
      <c r="W250" s="94"/>
      <c r="X250" s="94"/>
      <c r="Y250" s="94"/>
      <c r="Z250" s="94"/>
      <c r="AA250" s="94"/>
      <c r="AB250" s="92" t="str">
        <f>IFERROR(HLOOKUP($C250,DATOS!$C$1:$FR$155,109,FALSE ), "-")</f>
        <v>-</v>
      </c>
      <c r="AC250" s="94"/>
      <c r="AD250" s="94"/>
      <c r="AE250" s="94"/>
      <c r="AF250" s="94"/>
      <c r="AG250" s="94"/>
      <c r="AH250" s="94"/>
      <c r="AI250" s="94"/>
      <c r="AJ250" s="94"/>
      <c r="AK250" s="94"/>
      <c r="AL250" s="94"/>
      <c r="AM250" s="94"/>
      <c r="AN250" s="94"/>
      <c r="AO250" s="94"/>
      <c r="AP250" s="92" t="str">
        <f>IFERROR(HLOOKUP($C250,DATOS!$C$1:$FR$155,114,FALSE ), "-")</f>
        <v>-</v>
      </c>
      <c r="AQ250" s="94"/>
      <c r="AR250" s="94"/>
      <c r="AS250" s="94"/>
      <c r="AT250" s="94"/>
      <c r="AU250" s="94"/>
      <c r="AV250" s="94"/>
      <c r="AW250" s="94"/>
      <c r="AX250" s="94"/>
      <c r="AY250" s="94"/>
      <c r="AZ250" s="94"/>
    </row>
    <row r="251" spans="1:52" ht="9" customHeight="1" outlineLevel="1" x14ac:dyDescent="0.25">
      <c r="A251" s="276"/>
      <c r="B251" s="278" t="s">
        <v>705</v>
      </c>
      <c r="C251" s="278" t="s">
        <v>482</v>
      </c>
      <c r="D251" s="93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2"/>
      <c r="R251" s="94"/>
      <c r="S251" s="92"/>
      <c r="T251" s="94"/>
      <c r="U251" s="94"/>
      <c r="V251" s="94"/>
      <c r="W251" s="94"/>
      <c r="X251" s="94"/>
      <c r="Y251" s="94"/>
      <c r="Z251" s="94"/>
      <c r="AA251" s="94"/>
      <c r="AB251" s="92" t="str">
        <f>IFERROR(HLOOKUP($C251,DATOS!$C$1:$FR$155,109,FALSE ), "-")</f>
        <v>21/06/2015</v>
      </c>
      <c r="AC251" s="94"/>
      <c r="AD251" s="94"/>
      <c r="AE251" s="94"/>
      <c r="AF251" s="94"/>
      <c r="AG251" s="94"/>
      <c r="AH251" s="94"/>
      <c r="AI251" s="94"/>
      <c r="AJ251" s="94"/>
      <c r="AK251" s="94"/>
      <c r="AL251" s="94"/>
      <c r="AM251" s="94"/>
      <c r="AN251" s="94"/>
      <c r="AO251" s="94"/>
      <c r="AP251" s="92" t="str">
        <f>IFERROR(HLOOKUP($C251,DATOS!$C$1:$FR$155,114,FALSE ), "-")</f>
        <v>10/10/2015</v>
      </c>
      <c r="AQ251" s="94"/>
      <c r="AR251" s="94"/>
      <c r="AS251" s="94"/>
      <c r="AT251" s="94"/>
      <c r="AU251" s="94"/>
      <c r="AV251" s="94"/>
      <c r="AW251" s="94"/>
      <c r="AX251" s="94"/>
      <c r="AY251" s="94"/>
      <c r="AZ251" s="94"/>
    </row>
    <row r="252" spans="1:52" ht="9" customHeight="1" outlineLevel="1" x14ac:dyDescent="0.25">
      <c r="A252" s="277"/>
      <c r="B252" s="279"/>
      <c r="C252" s="279"/>
      <c r="D252" s="93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2"/>
      <c r="R252" s="94"/>
      <c r="S252" s="92"/>
      <c r="T252" s="94"/>
      <c r="U252" s="94"/>
      <c r="V252" s="94"/>
      <c r="W252" s="94"/>
      <c r="X252" s="94"/>
      <c r="Y252" s="94"/>
      <c r="Z252" s="94"/>
      <c r="AA252" s="94"/>
      <c r="AB252" s="92" t="str">
        <f>IFERROR(HLOOKUP($C252,DATOS!$C$1:$FR$155,109,FALSE ), "-")</f>
        <v>-</v>
      </c>
      <c r="AC252" s="94"/>
      <c r="AD252" s="94"/>
      <c r="AE252" s="94"/>
      <c r="AF252" s="94"/>
      <c r="AG252" s="94"/>
      <c r="AH252" s="94"/>
      <c r="AI252" s="94"/>
      <c r="AJ252" s="94"/>
      <c r="AK252" s="94"/>
      <c r="AL252" s="94"/>
      <c r="AM252" s="94"/>
      <c r="AN252" s="94"/>
      <c r="AO252" s="94"/>
      <c r="AP252" s="92" t="str">
        <f>IFERROR(HLOOKUP($C252,DATOS!$C$1:$FR$155,114,FALSE ), "-")</f>
        <v>-</v>
      </c>
      <c r="AQ252" s="94"/>
      <c r="AR252" s="94"/>
      <c r="AS252" s="94"/>
      <c r="AT252" s="94"/>
      <c r="AU252" s="94"/>
      <c r="AV252" s="94"/>
      <c r="AW252" s="94"/>
      <c r="AX252" s="94"/>
      <c r="AY252" s="94"/>
      <c r="AZ252" s="94"/>
    </row>
    <row r="253" spans="1:52" ht="9" customHeight="1" outlineLevel="1" x14ac:dyDescent="0.25">
      <c r="A253" s="276"/>
      <c r="B253" s="278" t="s">
        <v>706</v>
      </c>
      <c r="C253" s="278" t="s">
        <v>483</v>
      </c>
      <c r="D253" s="93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2"/>
      <c r="R253" s="94"/>
      <c r="S253" s="92"/>
      <c r="T253" s="94"/>
      <c r="U253" s="94"/>
      <c r="V253" s="94"/>
      <c r="W253" s="94"/>
      <c r="X253" s="94"/>
      <c r="Y253" s="94"/>
      <c r="Z253" s="94"/>
      <c r="AA253" s="94"/>
      <c r="AB253" s="92" t="str">
        <f>IFERROR(HLOOKUP($C253,DATOS!$C$1:$FR$155,109,FALSE ), "-")</f>
        <v>21/06/2015</v>
      </c>
      <c r="AC253" s="94"/>
      <c r="AD253" s="94"/>
      <c r="AE253" s="94"/>
      <c r="AF253" s="94"/>
      <c r="AG253" s="94"/>
      <c r="AH253" s="94"/>
      <c r="AI253" s="94"/>
      <c r="AJ253" s="94"/>
      <c r="AK253" s="94"/>
      <c r="AL253" s="94"/>
      <c r="AM253" s="94"/>
      <c r="AN253" s="94"/>
      <c r="AO253" s="94"/>
      <c r="AP253" s="92" t="str">
        <f>IFERROR(HLOOKUP($C253,DATOS!$C$1:$FR$155,114,FALSE ), "-")</f>
        <v>10/10/2015</v>
      </c>
      <c r="AQ253" s="94"/>
      <c r="AR253" s="94"/>
      <c r="AS253" s="94"/>
      <c r="AT253" s="94"/>
      <c r="AU253" s="94"/>
      <c r="AV253" s="94"/>
      <c r="AW253" s="94"/>
      <c r="AX253" s="94"/>
      <c r="AY253" s="94"/>
      <c r="AZ253" s="94"/>
    </row>
    <row r="254" spans="1:52" ht="9" customHeight="1" outlineLevel="1" x14ac:dyDescent="0.25">
      <c r="A254" s="277"/>
      <c r="B254" s="279"/>
      <c r="C254" s="279"/>
      <c r="D254" s="107"/>
      <c r="E254" s="98"/>
      <c r="F254" s="98"/>
      <c r="G254" s="98"/>
      <c r="H254" s="98"/>
      <c r="I254" s="98"/>
      <c r="J254" s="108"/>
      <c r="K254" s="98"/>
      <c r="L254" s="98"/>
      <c r="M254" s="98"/>
      <c r="N254" s="98"/>
      <c r="O254" s="98"/>
      <c r="P254" s="98"/>
      <c r="Q254" s="112"/>
      <c r="R254" s="98"/>
      <c r="S254" s="112"/>
      <c r="T254" s="98"/>
      <c r="U254" s="98"/>
      <c r="V254" s="98"/>
      <c r="W254" s="98"/>
      <c r="X254" s="98"/>
      <c r="Y254" s="98"/>
      <c r="Z254" s="98"/>
      <c r="AA254" s="98"/>
      <c r="AB254" s="92" t="str">
        <f>IFERROR(HLOOKUP($C254,DATOS!$C$1:$FR$155,109,FALSE ), "-")</f>
        <v>-</v>
      </c>
      <c r="AC254" s="98"/>
      <c r="AD254" s="98"/>
      <c r="AE254" s="98"/>
      <c r="AF254" s="98"/>
      <c r="AG254" s="98"/>
      <c r="AH254" s="98"/>
      <c r="AI254" s="98"/>
      <c r="AJ254" s="98"/>
      <c r="AK254" s="98"/>
      <c r="AL254" s="98"/>
      <c r="AM254" s="98"/>
      <c r="AN254" s="98"/>
      <c r="AO254" s="98"/>
      <c r="AP254" s="92" t="str">
        <f>IFERROR(HLOOKUP($C254,DATOS!$C$1:$FR$155,114,FALSE ), "-")</f>
        <v>-</v>
      </c>
      <c r="AQ254" s="98"/>
      <c r="AR254" s="98"/>
      <c r="AS254" s="98"/>
      <c r="AT254" s="98"/>
      <c r="AU254" s="98"/>
      <c r="AV254" s="98"/>
      <c r="AW254" s="98"/>
      <c r="AX254" s="98"/>
      <c r="AY254" s="98"/>
      <c r="AZ254" s="98"/>
    </row>
    <row r="255" spans="1:52" ht="9" customHeight="1" x14ac:dyDescent="0.25">
      <c r="A255" s="291">
        <v>7</v>
      </c>
      <c r="B255" s="299" t="s">
        <v>707</v>
      </c>
      <c r="C255" s="300"/>
      <c r="D255" s="99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14"/>
      <c r="Y255" s="114"/>
      <c r="Z255" s="114"/>
      <c r="AA255" s="114"/>
      <c r="AB255" s="114"/>
      <c r="AC255" s="101"/>
      <c r="AD255" s="100"/>
      <c r="AE255" s="100"/>
      <c r="AF255" s="100"/>
      <c r="AG255" s="100"/>
      <c r="AH255" s="100"/>
      <c r="AI255" s="100"/>
      <c r="AJ255" s="100"/>
      <c r="AK255" s="100"/>
      <c r="AL255" s="100"/>
      <c r="AM255" s="100"/>
      <c r="AN255" s="100"/>
      <c r="AO255" s="100"/>
      <c r="AP255" s="100"/>
      <c r="AQ255" s="101"/>
      <c r="AR255" s="100"/>
      <c r="AS255" s="100"/>
      <c r="AT255" s="100"/>
      <c r="AU255" s="100"/>
      <c r="AV255" s="100"/>
      <c r="AW255" s="100"/>
      <c r="AX255" s="100"/>
      <c r="AY255" s="100"/>
      <c r="AZ255" s="102"/>
    </row>
    <row r="256" spans="1:52" ht="9" customHeight="1" x14ac:dyDescent="0.25">
      <c r="A256" s="277"/>
      <c r="B256" s="301"/>
      <c r="C256" s="302"/>
      <c r="D256" s="103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18"/>
      <c r="Y256" s="118"/>
      <c r="Z256" s="118"/>
      <c r="AA256" s="118"/>
      <c r="AB256" s="118"/>
      <c r="AC256" s="105"/>
      <c r="AD256" s="104"/>
      <c r="AE256" s="104"/>
      <c r="AF256" s="104"/>
      <c r="AG256" s="104"/>
      <c r="AH256" s="104"/>
      <c r="AI256" s="104"/>
      <c r="AJ256" s="104"/>
      <c r="AK256" s="104"/>
      <c r="AL256" s="104"/>
      <c r="AM256" s="104"/>
      <c r="AN256" s="104"/>
      <c r="AO256" s="104"/>
      <c r="AP256" s="104"/>
      <c r="AQ256" s="105"/>
      <c r="AR256" s="104"/>
      <c r="AS256" s="104"/>
      <c r="AT256" s="104"/>
      <c r="AU256" s="104"/>
      <c r="AV256" s="104"/>
      <c r="AW256" s="104"/>
      <c r="AX256" s="104"/>
      <c r="AY256" s="104"/>
      <c r="AZ256" s="106"/>
    </row>
    <row r="257" spans="1:52" ht="9" customHeight="1" outlineLevel="1" x14ac:dyDescent="0.25">
      <c r="A257" s="276"/>
      <c r="B257" s="278">
        <v>7.1</v>
      </c>
      <c r="C257" s="280" t="s">
        <v>484</v>
      </c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115"/>
      <c r="Y257" s="115"/>
      <c r="Z257" s="115"/>
      <c r="AA257" s="115"/>
      <c r="AB257" s="115"/>
      <c r="AC257" s="92" t="str">
        <f>IFERROR(HLOOKUP($C257,DATOS!$C$1:$FR$155,109,FALSE ), "-")</f>
        <v>04/07/2015</v>
      </c>
      <c r="AD257" s="92"/>
      <c r="AE257" s="92"/>
      <c r="AF257" s="92"/>
      <c r="AG257" s="92"/>
      <c r="AH257" s="92"/>
      <c r="AI257" s="92"/>
      <c r="AJ257" s="92"/>
      <c r="AK257" s="92"/>
      <c r="AL257" s="92"/>
      <c r="AM257" s="92"/>
      <c r="AN257" s="92"/>
      <c r="AO257" s="92"/>
      <c r="AP257" s="92"/>
      <c r="AQ257" s="92" t="str">
        <f>IFERROR(HLOOKUP($C257,DATOS!$C$1:$FR$155,114,FALSE ), "-")</f>
        <v>17/10/2015</v>
      </c>
      <c r="AR257" s="92"/>
      <c r="AS257" s="92"/>
      <c r="AT257" s="92"/>
      <c r="AU257" s="92"/>
      <c r="AV257" s="92"/>
      <c r="AW257" s="92"/>
      <c r="AX257" s="92"/>
      <c r="AY257" s="92"/>
      <c r="AZ257" s="92"/>
    </row>
    <row r="258" spans="1:52" ht="9" customHeight="1" outlineLevel="1" x14ac:dyDescent="0.25">
      <c r="A258" s="277"/>
      <c r="B258" s="279"/>
      <c r="C258" s="281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2"/>
      <c r="R258" s="94"/>
      <c r="S258" s="92"/>
      <c r="T258" s="94"/>
      <c r="U258" s="94"/>
      <c r="V258" s="94"/>
      <c r="W258" s="94"/>
      <c r="X258" s="116"/>
      <c r="Y258" s="116"/>
      <c r="Z258" s="116"/>
      <c r="AA258" s="116"/>
      <c r="AB258" s="116"/>
      <c r="AC258" s="92" t="str">
        <f>IFERROR(HLOOKUP($C258,DATOS!$C$1:$FR$155,109,FALSE ), "-")</f>
        <v>-</v>
      </c>
      <c r="AD258" s="94"/>
      <c r="AE258" s="94"/>
      <c r="AF258" s="94"/>
      <c r="AG258" s="94"/>
      <c r="AH258" s="94"/>
      <c r="AI258" s="94"/>
      <c r="AJ258" s="94"/>
      <c r="AK258" s="94"/>
      <c r="AL258" s="94"/>
      <c r="AM258" s="94"/>
      <c r="AN258" s="94"/>
      <c r="AO258" s="94"/>
      <c r="AP258" s="94"/>
      <c r="AQ258" s="92" t="str">
        <f>IFERROR(HLOOKUP($C258,DATOS!$C$1:$FR$155,114,FALSE ), "-")</f>
        <v>-</v>
      </c>
      <c r="AR258" s="94"/>
      <c r="AS258" s="94"/>
      <c r="AT258" s="94"/>
      <c r="AU258" s="94"/>
      <c r="AV258" s="94"/>
      <c r="AW258" s="94"/>
      <c r="AX258" s="94"/>
      <c r="AY258" s="94"/>
      <c r="AZ258" s="94"/>
    </row>
    <row r="259" spans="1:52" ht="9" customHeight="1" outlineLevel="1" x14ac:dyDescent="0.25">
      <c r="A259" s="276"/>
      <c r="B259" s="278">
        <v>7.2</v>
      </c>
      <c r="C259" s="280" t="s">
        <v>485</v>
      </c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2"/>
      <c r="R259" s="94"/>
      <c r="S259" s="92"/>
      <c r="T259" s="94"/>
      <c r="U259" s="94"/>
      <c r="V259" s="94"/>
      <c r="W259" s="94"/>
      <c r="X259" s="116"/>
      <c r="Y259" s="116"/>
      <c r="Z259" s="116"/>
      <c r="AA259" s="116"/>
      <c r="AB259" s="116"/>
      <c r="AC259" s="92" t="str">
        <f>IFERROR(HLOOKUP($C259,DATOS!$C$1:$FR$155,109,FALSE ), "-")</f>
        <v>04/07/2015</v>
      </c>
      <c r="AD259" s="94"/>
      <c r="AE259" s="94"/>
      <c r="AF259" s="94"/>
      <c r="AG259" s="94"/>
      <c r="AH259" s="94"/>
      <c r="AI259" s="94"/>
      <c r="AJ259" s="94"/>
      <c r="AK259" s="94"/>
      <c r="AL259" s="94"/>
      <c r="AM259" s="94"/>
      <c r="AN259" s="94"/>
      <c r="AO259" s="94"/>
      <c r="AP259" s="94"/>
      <c r="AQ259" s="92" t="str">
        <f>IFERROR(HLOOKUP($C259,DATOS!$C$1:$FR$155,114,FALSE ), "-")</f>
        <v>17/10/2015</v>
      </c>
      <c r="AR259" s="94"/>
      <c r="AS259" s="94"/>
      <c r="AT259" s="94"/>
      <c r="AU259" s="94"/>
      <c r="AV259" s="94"/>
      <c r="AW259" s="94"/>
      <c r="AX259" s="94"/>
      <c r="AY259" s="94"/>
      <c r="AZ259" s="94"/>
    </row>
    <row r="260" spans="1:52" ht="9" customHeight="1" outlineLevel="1" x14ac:dyDescent="0.25">
      <c r="A260" s="277"/>
      <c r="B260" s="279"/>
      <c r="C260" s="281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2"/>
      <c r="R260" s="94"/>
      <c r="S260" s="92"/>
      <c r="T260" s="94"/>
      <c r="U260" s="94"/>
      <c r="V260" s="94"/>
      <c r="W260" s="94"/>
      <c r="X260" s="116"/>
      <c r="Y260" s="116"/>
      <c r="Z260" s="116"/>
      <c r="AA260" s="116"/>
      <c r="AB260" s="116"/>
      <c r="AC260" s="92" t="str">
        <f>IFERROR(HLOOKUP($C260,DATOS!$C$1:$FR$155,109,FALSE ), "-")</f>
        <v>-</v>
      </c>
      <c r="AD260" s="94"/>
      <c r="AE260" s="94"/>
      <c r="AF260" s="94"/>
      <c r="AG260" s="94"/>
      <c r="AH260" s="94"/>
      <c r="AI260" s="94"/>
      <c r="AJ260" s="94"/>
      <c r="AK260" s="94"/>
      <c r="AL260" s="94"/>
      <c r="AM260" s="94"/>
      <c r="AN260" s="94"/>
      <c r="AO260" s="94"/>
      <c r="AP260" s="94"/>
      <c r="AQ260" s="92" t="str">
        <f>IFERROR(HLOOKUP($C260,DATOS!$C$1:$FR$155,114,FALSE ), "-")</f>
        <v>-</v>
      </c>
      <c r="AR260" s="94"/>
      <c r="AS260" s="94"/>
      <c r="AT260" s="94"/>
      <c r="AU260" s="94"/>
      <c r="AV260" s="94"/>
      <c r="AW260" s="94"/>
      <c r="AX260" s="94"/>
      <c r="AY260" s="94"/>
      <c r="AZ260" s="94"/>
    </row>
    <row r="261" spans="1:52" ht="9" customHeight="1" outlineLevel="1" x14ac:dyDescent="0.25">
      <c r="A261" s="276"/>
      <c r="B261" s="278">
        <v>7.3</v>
      </c>
      <c r="C261" s="280" t="s">
        <v>486</v>
      </c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2"/>
      <c r="R261" s="94"/>
      <c r="S261" s="92"/>
      <c r="T261" s="94"/>
      <c r="U261" s="94"/>
      <c r="V261" s="94"/>
      <c r="W261" s="94"/>
      <c r="X261" s="116"/>
      <c r="Y261" s="116"/>
      <c r="Z261" s="116"/>
      <c r="AA261" s="116"/>
      <c r="AB261" s="116"/>
      <c r="AC261" s="92" t="str">
        <f>IFERROR(HLOOKUP($C261,DATOS!$C$1:$FR$155,109,FALSE ), "-")</f>
        <v>04/07/2015</v>
      </c>
      <c r="AD261" s="94"/>
      <c r="AE261" s="94"/>
      <c r="AF261" s="94"/>
      <c r="AG261" s="94"/>
      <c r="AH261" s="94"/>
      <c r="AI261" s="94"/>
      <c r="AJ261" s="94"/>
      <c r="AK261" s="94"/>
      <c r="AL261" s="94"/>
      <c r="AM261" s="94"/>
      <c r="AN261" s="94"/>
      <c r="AO261" s="94"/>
      <c r="AP261" s="94"/>
      <c r="AQ261" s="92" t="str">
        <f>IFERROR(HLOOKUP($C261,DATOS!$C$1:$FR$155,114,FALSE ), "-")</f>
        <v>17/10/2015</v>
      </c>
      <c r="AR261" s="94"/>
      <c r="AS261" s="94"/>
      <c r="AT261" s="94"/>
      <c r="AU261" s="94"/>
      <c r="AV261" s="94"/>
      <c r="AW261" s="94"/>
      <c r="AX261" s="94"/>
      <c r="AY261" s="94"/>
      <c r="AZ261" s="94"/>
    </row>
    <row r="262" spans="1:52" ht="9" customHeight="1" outlineLevel="1" x14ac:dyDescent="0.25">
      <c r="A262" s="277"/>
      <c r="B262" s="279"/>
      <c r="C262" s="281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2"/>
      <c r="R262" s="94"/>
      <c r="S262" s="92"/>
      <c r="T262" s="94"/>
      <c r="U262" s="94"/>
      <c r="V262" s="94"/>
      <c r="W262" s="94"/>
      <c r="X262" s="116"/>
      <c r="Y262" s="116"/>
      <c r="Z262" s="116"/>
      <c r="AA262" s="116"/>
      <c r="AB262" s="116"/>
      <c r="AC262" s="92" t="str">
        <f>IFERROR(HLOOKUP($C262,DATOS!$C$1:$FR$155,109,FALSE ), "-")</f>
        <v>-</v>
      </c>
      <c r="AD262" s="94"/>
      <c r="AE262" s="94"/>
      <c r="AF262" s="94"/>
      <c r="AG262" s="94"/>
      <c r="AH262" s="94"/>
      <c r="AI262" s="94"/>
      <c r="AJ262" s="94"/>
      <c r="AK262" s="94"/>
      <c r="AL262" s="94"/>
      <c r="AM262" s="94"/>
      <c r="AN262" s="94"/>
      <c r="AO262" s="94"/>
      <c r="AP262" s="94"/>
      <c r="AQ262" s="92" t="str">
        <f>IFERROR(HLOOKUP($C262,DATOS!$C$1:$FR$155,114,FALSE ), "-")</f>
        <v>-</v>
      </c>
      <c r="AR262" s="94"/>
      <c r="AS262" s="94"/>
      <c r="AT262" s="94"/>
      <c r="AU262" s="94"/>
      <c r="AV262" s="94"/>
      <c r="AW262" s="94"/>
      <c r="AX262" s="94"/>
      <c r="AY262" s="94"/>
      <c r="AZ262" s="94"/>
    </row>
    <row r="263" spans="1:52" ht="9" customHeight="1" outlineLevel="1" x14ac:dyDescent="0.25">
      <c r="A263" s="276"/>
      <c r="B263" s="278">
        <v>7.4</v>
      </c>
      <c r="C263" s="280" t="s">
        <v>487</v>
      </c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2"/>
      <c r="R263" s="94"/>
      <c r="S263" s="92"/>
      <c r="T263" s="94"/>
      <c r="U263" s="94"/>
      <c r="V263" s="94"/>
      <c r="W263" s="94"/>
      <c r="X263" s="116"/>
      <c r="Y263" s="116"/>
      <c r="Z263" s="116"/>
      <c r="AA263" s="116"/>
      <c r="AB263" s="116"/>
      <c r="AC263" s="92" t="str">
        <f>IFERROR(HLOOKUP($C263,DATOS!$C$1:$FR$155,109,FALSE ), "-")</f>
        <v>04/07/2015</v>
      </c>
      <c r="AD263" s="94"/>
      <c r="AE263" s="94"/>
      <c r="AF263" s="94"/>
      <c r="AG263" s="94"/>
      <c r="AH263" s="94"/>
      <c r="AI263" s="94"/>
      <c r="AJ263" s="94"/>
      <c r="AK263" s="94"/>
      <c r="AL263" s="94"/>
      <c r="AM263" s="94"/>
      <c r="AN263" s="94"/>
      <c r="AO263" s="94"/>
      <c r="AP263" s="94"/>
      <c r="AQ263" s="92" t="str">
        <f>IFERROR(HLOOKUP($C263,DATOS!$C$1:$FR$155,114,FALSE ), "-")</f>
        <v>17/10/2015</v>
      </c>
      <c r="AR263" s="94"/>
      <c r="AS263" s="94"/>
      <c r="AT263" s="94"/>
      <c r="AU263" s="94"/>
      <c r="AV263" s="94"/>
      <c r="AW263" s="94"/>
      <c r="AX263" s="94"/>
      <c r="AY263" s="94"/>
      <c r="AZ263" s="94"/>
    </row>
    <row r="264" spans="1:52" ht="9" customHeight="1" outlineLevel="1" x14ac:dyDescent="0.25">
      <c r="A264" s="277"/>
      <c r="B264" s="279"/>
      <c r="C264" s="281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2"/>
      <c r="R264" s="94"/>
      <c r="S264" s="92"/>
      <c r="T264" s="94"/>
      <c r="U264" s="94"/>
      <c r="V264" s="94"/>
      <c r="W264" s="94"/>
      <c r="X264" s="116"/>
      <c r="Y264" s="116"/>
      <c r="Z264" s="116"/>
      <c r="AA264" s="116"/>
      <c r="AB264" s="116"/>
      <c r="AC264" s="92" t="str">
        <f>IFERROR(HLOOKUP($C264,DATOS!$C$1:$FR$155,109,FALSE ), "-")</f>
        <v>-</v>
      </c>
      <c r="AD264" s="94"/>
      <c r="AE264" s="94"/>
      <c r="AF264" s="94"/>
      <c r="AG264" s="94"/>
      <c r="AH264" s="94"/>
      <c r="AI264" s="94"/>
      <c r="AJ264" s="94"/>
      <c r="AK264" s="94"/>
      <c r="AL264" s="94"/>
      <c r="AM264" s="94"/>
      <c r="AN264" s="94"/>
      <c r="AO264" s="94"/>
      <c r="AP264" s="94"/>
      <c r="AQ264" s="92" t="str">
        <f>IFERROR(HLOOKUP($C264,DATOS!$C$1:$FR$155,114,FALSE ), "-")</f>
        <v>-</v>
      </c>
      <c r="AR264" s="94"/>
      <c r="AS264" s="94"/>
      <c r="AT264" s="94"/>
      <c r="AU264" s="94"/>
      <c r="AV264" s="94"/>
      <c r="AW264" s="94"/>
      <c r="AX264" s="94"/>
      <c r="AY264" s="94"/>
      <c r="AZ264" s="94"/>
    </row>
    <row r="265" spans="1:52" ht="9" customHeight="1" outlineLevel="1" x14ac:dyDescent="0.25">
      <c r="A265" s="276"/>
      <c r="B265" s="278">
        <v>7.5</v>
      </c>
      <c r="C265" s="280" t="s">
        <v>487</v>
      </c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2"/>
      <c r="R265" s="94"/>
      <c r="S265" s="92"/>
      <c r="T265" s="94"/>
      <c r="U265" s="94"/>
      <c r="V265" s="94"/>
      <c r="W265" s="94"/>
      <c r="X265" s="116"/>
      <c r="Y265" s="116"/>
      <c r="Z265" s="116"/>
      <c r="AA265" s="116"/>
      <c r="AB265" s="116"/>
      <c r="AC265" s="92" t="str">
        <f>IFERROR(HLOOKUP($C265,DATOS!$C$1:$FR$155,109,FALSE ), "-")</f>
        <v>04/07/2015</v>
      </c>
      <c r="AD265" s="94"/>
      <c r="AE265" s="94"/>
      <c r="AF265" s="94"/>
      <c r="AG265" s="94"/>
      <c r="AH265" s="94"/>
      <c r="AI265" s="94"/>
      <c r="AJ265" s="94"/>
      <c r="AK265" s="94"/>
      <c r="AL265" s="94"/>
      <c r="AM265" s="94"/>
      <c r="AN265" s="94"/>
      <c r="AO265" s="94"/>
      <c r="AP265" s="94"/>
      <c r="AQ265" s="92" t="str">
        <f>IFERROR(HLOOKUP($C265,DATOS!$C$1:$FR$155,114,FALSE ), "-")</f>
        <v>17/10/2015</v>
      </c>
      <c r="AR265" s="94"/>
      <c r="AS265" s="94"/>
      <c r="AT265" s="94"/>
      <c r="AU265" s="94"/>
      <c r="AV265" s="94"/>
      <c r="AW265" s="94"/>
      <c r="AX265" s="94"/>
      <c r="AY265" s="94"/>
      <c r="AZ265" s="94"/>
    </row>
    <row r="266" spans="1:52" ht="9" customHeight="1" outlineLevel="1" x14ac:dyDescent="0.25">
      <c r="A266" s="277"/>
      <c r="B266" s="279"/>
      <c r="C266" s="281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2"/>
      <c r="R266" s="94"/>
      <c r="S266" s="92"/>
      <c r="T266" s="94"/>
      <c r="U266" s="94"/>
      <c r="V266" s="94"/>
      <c r="W266" s="94"/>
      <c r="X266" s="116"/>
      <c r="Y266" s="116"/>
      <c r="Z266" s="116"/>
      <c r="AA266" s="116"/>
      <c r="AB266" s="116"/>
      <c r="AC266" s="92" t="str">
        <f>IFERROR(HLOOKUP($C266,DATOS!$C$1:$FR$155,109,FALSE ), "-")</f>
        <v>-</v>
      </c>
      <c r="AD266" s="94"/>
      <c r="AE266" s="94"/>
      <c r="AF266" s="94"/>
      <c r="AG266" s="94"/>
      <c r="AH266" s="94"/>
      <c r="AI266" s="94"/>
      <c r="AJ266" s="94"/>
      <c r="AK266" s="94"/>
      <c r="AL266" s="94"/>
      <c r="AM266" s="94"/>
      <c r="AN266" s="94"/>
      <c r="AO266" s="94"/>
      <c r="AP266" s="94"/>
      <c r="AQ266" s="92" t="str">
        <f>IFERROR(HLOOKUP($C266,DATOS!$C$1:$FR$155,114,FALSE ), "-")</f>
        <v>-</v>
      </c>
      <c r="AR266" s="94"/>
      <c r="AS266" s="94"/>
      <c r="AT266" s="94"/>
      <c r="AU266" s="94"/>
      <c r="AV266" s="94"/>
      <c r="AW266" s="94"/>
      <c r="AX266" s="94"/>
      <c r="AY266" s="94"/>
      <c r="AZ266" s="94"/>
    </row>
    <row r="267" spans="1:52" ht="9" customHeight="1" outlineLevel="1" x14ac:dyDescent="0.25">
      <c r="A267" s="276"/>
      <c r="B267" s="278">
        <v>7.6</v>
      </c>
      <c r="C267" s="280" t="s">
        <v>488</v>
      </c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2"/>
      <c r="R267" s="94"/>
      <c r="S267" s="92"/>
      <c r="T267" s="94"/>
      <c r="U267" s="94"/>
      <c r="V267" s="94"/>
      <c r="W267" s="94"/>
      <c r="X267" s="116"/>
      <c r="Y267" s="116"/>
      <c r="Z267" s="116"/>
      <c r="AA267" s="116"/>
      <c r="AB267" s="116"/>
      <c r="AC267" s="92" t="str">
        <f>IFERROR(HLOOKUP($C267,DATOS!$C$1:$FR$155,109,FALSE ), "-")</f>
        <v>04/07/2015</v>
      </c>
      <c r="AD267" s="94"/>
      <c r="AE267" s="94"/>
      <c r="AF267" s="94"/>
      <c r="AG267" s="94"/>
      <c r="AH267" s="94"/>
      <c r="AI267" s="94"/>
      <c r="AJ267" s="94"/>
      <c r="AK267" s="94"/>
      <c r="AL267" s="94"/>
      <c r="AM267" s="94"/>
      <c r="AN267" s="94"/>
      <c r="AO267" s="94"/>
      <c r="AP267" s="94"/>
      <c r="AQ267" s="92" t="str">
        <f>IFERROR(HLOOKUP($C267,DATOS!$C$1:$FR$155,114,FALSE ), "-")</f>
        <v>17/10/2015</v>
      </c>
      <c r="AR267" s="94"/>
      <c r="AS267" s="94"/>
      <c r="AT267" s="94"/>
      <c r="AU267" s="94"/>
      <c r="AV267" s="94"/>
      <c r="AW267" s="94"/>
      <c r="AX267" s="94"/>
      <c r="AY267" s="94"/>
      <c r="AZ267" s="94"/>
    </row>
    <row r="268" spans="1:52" ht="9" customHeight="1" outlineLevel="1" x14ac:dyDescent="0.25">
      <c r="A268" s="277"/>
      <c r="B268" s="279"/>
      <c r="C268" s="281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2"/>
      <c r="R268" s="94"/>
      <c r="S268" s="92"/>
      <c r="T268" s="94"/>
      <c r="U268" s="94"/>
      <c r="V268" s="94"/>
      <c r="W268" s="94"/>
      <c r="X268" s="116"/>
      <c r="Y268" s="116"/>
      <c r="Z268" s="116"/>
      <c r="AA268" s="116"/>
      <c r="AB268" s="116"/>
      <c r="AC268" s="92" t="str">
        <f>IFERROR(HLOOKUP($C268,DATOS!$C$1:$FR$155,109,FALSE ), "-")</f>
        <v>-</v>
      </c>
      <c r="AD268" s="94"/>
      <c r="AE268" s="94"/>
      <c r="AF268" s="94"/>
      <c r="AG268" s="94"/>
      <c r="AH268" s="94"/>
      <c r="AI268" s="94"/>
      <c r="AJ268" s="94"/>
      <c r="AK268" s="94"/>
      <c r="AL268" s="94"/>
      <c r="AM268" s="94"/>
      <c r="AN268" s="94"/>
      <c r="AO268" s="94"/>
      <c r="AP268" s="94"/>
      <c r="AQ268" s="92" t="str">
        <f>IFERROR(HLOOKUP($C268,DATOS!$C$1:$FR$155,114,FALSE ), "-")</f>
        <v>-</v>
      </c>
      <c r="AR268" s="94"/>
      <c r="AS268" s="94"/>
      <c r="AT268" s="94"/>
      <c r="AU268" s="94"/>
      <c r="AV268" s="94"/>
      <c r="AW268" s="94"/>
      <c r="AX268" s="94"/>
      <c r="AY268" s="94"/>
      <c r="AZ268" s="94"/>
    </row>
    <row r="269" spans="1:52" ht="9" customHeight="1" outlineLevel="1" x14ac:dyDescent="0.25">
      <c r="A269" s="276"/>
      <c r="B269" s="278">
        <v>7.7</v>
      </c>
      <c r="C269" s="280" t="s">
        <v>978</v>
      </c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2"/>
      <c r="R269" s="94"/>
      <c r="S269" s="92"/>
      <c r="T269" s="94"/>
      <c r="U269" s="94"/>
      <c r="V269" s="94"/>
      <c r="W269" s="94"/>
      <c r="X269" s="116"/>
      <c r="Y269" s="116"/>
      <c r="Z269" s="116"/>
      <c r="AA269" s="116"/>
      <c r="AB269" s="116"/>
      <c r="AC269" s="92" t="str">
        <f>IFERROR(HLOOKUP($C269,DATOS!$C$1:$FR$155,109,FALSE ), "-")</f>
        <v>04/07/2015</v>
      </c>
      <c r="AD269" s="94"/>
      <c r="AE269" s="94"/>
      <c r="AF269" s="94"/>
      <c r="AG269" s="94"/>
      <c r="AH269" s="94"/>
      <c r="AI269" s="94"/>
      <c r="AJ269" s="94"/>
      <c r="AK269" s="94"/>
      <c r="AL269" s="94"/>
      <c r="AM269" s="94"/>
      <c r="AN269" s="94"/>
      <c r="AO269" s="94"/>
      <c r="AP269" s="94"/>
      <c r="AQ269" s="92" t="str">
        <f>IFERROR(HLOOKUP($C269,DATOS!$C$1:$FR$155,114,FALSE ), "-")</f>
        <v>17/10/2015</v>
      </c>
      <c r="AR269" s="94"/>
      <c r="AS269" s="94"/>
      <c r="AT269" s="94"/>
      <c r="AU269" s="94"/>
      <c r="AV269" s="94"/>
      <c r="AW269" s="94"/>
      <c r="AX269" s="94"/>
      <c r="AY269" s="94"/>
      <c r="AZ269" s="94"/>
    </row>
    <row r="270" spans="1:52" ht="9" customHeight="1" outlineLevel="1" x14ac:dyDescent="0.25">
      <c r="A270" s="277"/>
      <c r="B270" s="279"/>
      <c r="C270" s="281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2"/>
      <c r="R270" s="94"/>
      <c r="S270" s="92"/>
      <c r="T270" s="94"/>
      <c r="U270" s="94"/>
      <c r="V270" s="94"/>
      <c r="W270" s="94"/>
      <c r="X270" s="116"/>
      <c r="Y270" s="116"/>
      <c r="Z270" s="116"/>
      <c r="AA270" s="116"/>
      <c r="AB270" s="116"/>
      <c r="AC270" s="92" t="str">
        <f>IFERROR(HLOOKUP($C270,DATOS!$C$1:$FR$155,109,FALSE ), "-")</f>
        <v>-</v>
      </c>
      <c r="AD270" s="94"/>
      <c r="AE270" s="94"/>
      <c r="AF270" s="94"/>
      <c r="AG270" s="94"/>
      <c r="AH270" s="94"/>
      <c r="AI270" s="94"/>
      <c r="AJ270" s="94"/>
      <c r="AK270" s="94"/>
      <c r="AL270" s="94"/>
      <c r="AM270" s="94"/>
      <c r="AN270" s="94"/>
      <c r="AO270" s="94"/>
      <c r="AP270" s="94"/>
      <c r="AQ270" s="92" t="str">
        <f>IFERROR(HLOOKUP($C270,DATOS!$C$1:$FR$155,114,FALSE ), "-")</f>
        <v>-</v>
      </c>
      <c r="AR270" s="94"/>
      <c r="AS270" s="94"/>
      <c r="AT270" s="94"/>
      <c r="AU270" s="94"/>
      <c r="AV270" s="94"/>
      <c r="AW270" s="94"/>
      <c r="AX270" s="94"/>
      <c r="AY270" s="94"/>
      <c r="AZ270" s="94"/>
    </row>
    <row r="271" spans="1:52" ht="9" customHeight="1" outlineLevel="1" x14ac:dyDescent="0.25">
      <c r="A271" s="276"/>
      <c r="B271" s="278">
        <v>7.8</v>
      </c>
      <c r="C271" s="280" t="s">
        <v>979</v>
      </c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2"/>
      <c r="R271" s="94"/>
      <c r="S271" s="92"/>
      <c r="T271" s="94"/>
      <c r="U271" s="94"/>
      <c r="V271" s="94"/>
      <c r="W271" s="94"/>
      <c r="X271" s="116"/>
      <c r="Y271" s="116"/>
      <c r="Z271" s="116"/>
      <c r="AA271" s="116"/>
      <c r="AB271" s="116"/>
      <c r="AC271" s="92" t="str">
        <f>IFERROR(HLOOKUP($C271,DATOS!$C$1:$FR$155,109,FALSE ), "-")</f>
        <v>04/07/2015</v>
      </c>
      <c r="AD271" s="94"/>
      <c r="AE271" s="94"/>
      <c r="AF271" s="94"/>
      <c r="AG271" s="94"/>
      <c r="AH271" s="94"/>
      <c r="AI271" s="94"/>
      <c r="AJ271" s="94"/>
      <c r="AK271" s="94"/>
      <c r="AL271" s="94"/>
      <c r="AM271" s="94"/>
      <c r="AN271" s="94"/>
      <c r="AO271" s="94"/>
      <c r="AP271" s="94"/>
      <c r="AQ271" s="92" t="str">
        <f>IFERROR(HLOOKUP($C271,DATOS!$C$1:$FR$155,114,FALSE ), "-")</f>
        <v>17/10/2015</v>
      </c>
      <c r="AR271" s="94"/>
      <c r="AS271" s="94"/>
      <c r="AT271" s="94"/>
      <c r="AU271" s="94"/>
      <c r="AV271" s="94"/>
      <c r="AW271" s="94"/>
      <c r="AX271" s="94"/>
      <c r="AY271" s="94"/>
      <c r="AZ271" s="94"/>
    </row>
    <row r="272" spans="1:52" ht="9" customHeight="1" outlineLevel="1" x14ac:dyDescent="0.25">
      <c r="A272" s="277"/>
      <c r="B272" s="279"/>
      <c r="C272" s="281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2"/>
      <c r="R272" s="94"/>
      <c r="S272" s="92"/>
      <c r="T272" s="94"/>
      <c r="U272" s="94"/>
      <c r="V272" s="94"/>
      <c r="W272" s="94"/>
      <c r="X272" s="116"/>
      <c r="Y272" s="116"/>
      <c r="Z272" s="116"/>
      <c r="AA272" s="116"/>
      <c r="AB272" s="116"/>
      <c r="AC272" s="92" t="str">
        <f>IFERROR(HLOOKUP($C272,DATOS!$C$1:$FR$155,109,FALSE ), "-")</f>
        <v>-</v>
      </c>
      <c r="AD272" s="94"/>
      <c r="AE272" s="94"/>
      <c r="AF272" s="94"/>
      <c r="AG272" s="94"/>
      <c r="AH272" s="94"/>
      <c r="AI272" s="94"/>
      <c r="AJ272" s="94"/>
      <c r="AK272" s="94"/>
      <c r="AL272" s="94"/>
      <c r="AM272" s="94"/>
      <c r="AN272" s="94"/>
      <c r="AO272" s="94"/>
      <c r="AP272" s="94"/>
      <c r="AQ272" s="92" t="str">
        <f>IFERROR(HLOOKUP($C272,DATOS!$C$1:$FR$155,114,FALSE ), "-")</f>
        <v>-</v>
      </c>
      <c r="AR272" s="94"/>
      <c r="AS272" s="94"/>
      <c r="AT272" s="94"/>
      <c r="AU272" s="94"/>
      <c r="AV272" s="94"/>
      <c r="AW272" s="94"/>
      <c r="AX272" s="94"/>
      <c r="AY272" s="94"/>
      <c r="AZ272" s="94"/>
    </row>
    <row r="273" spans="1:52" ht="9" customHeight="1" outlineLevel="1" x14ac:dyDescent="0.25">
      <c r="A273" s="276"/>
      <c r="B273" s="278">
        <v>7.9</v>
      </c>
      <c r="C273" s="280" t="s">
        <v>980</v>
      </c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2"/>
      <c r="R273" s="94"/>
      <c r="S273" s="92"/>
      <c r="T273" s="94"/>
      <c r="U273" s="94"/>
      <c r="V273" s="94"/>
      <c r="W273" s="94"/>
      <c r="X273" s="116"/>
      <c r="Y273" s="116"/>
      <c r="Z273" s="116"/>
      <c r="AA273" s="116"/>
      <c r="AB273" s="116"/>
      <c r="AC273" s="92" t="str">
        <f>IFERROR(HLOOKUP($C273,DATOS!$C$1:$FR$155,109,FALSE ), "-")</f>
        <v>05/07/2015</v>
      </c>
      <c r="AD273" s="94"/>
      <c r="AE273" s="94"/>
      <c r="AF273" s="94"/>
      <c r="AG273" s="94"/>
      <c r="AH273" s="94"/>
      <c r="AI273" s="94"/>
      <c r="AJ273" s="94"/>
      <c r="AK273" s="94"/>
      <c r="AL273" s="94"/>
      <c r="AM273" s="94"/>
      <c r="AN273" s="94"/>
      <c r="AO273" s="94"/>
      <c r="AP273" s="94"/>
      <c r="AQ273" s="92" t="str">
        <f>IFERROR(HLOOKUP($C273,DATOS!$C$1:$FR$155,114,FALSE ), "-")</f>
        <v>17/10/2015</v>
      </c>
      <c r="AR273" s="94"/>
      <c r="AS273" s="94"/>
      <c r="AT273" s="94"/>
      <c r="AU273" s="94"/>
      <c r="AV273" s="94"/>
      <c r="AW273" s="94"/>
      <c r="AX273" s="94"/>
      <c r="AY273" s="94"/>
      <c r="AZ273" s="94"/>
    </row>
    <row r="274" spans="1:52" ht="9" customHeight="1" outlineLevel="1" x14ac:dyDescent="0.25">
      <c r="A274" s="277"/>
      <c r="B274" s="279"/>
      <c r="C274" s="281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2"/>
      <c r="R274" s="94"/>
      <c r="S274" s="92"/>
      <c r="T274" s="94"/>
      <c r="U274" s="94"/>
      <c r="V274" s="94"/>
      <c r="W274" s="94"/>
      <c r="X274" s="116"/>
      <c r="Y274" s="116"/>
      <c r="Z274" s="116"/>
      <c r="AA274" s="116"/>
      <c r="AB274" s="116"/>
      <c r="AC274" s="92" t="str">
        <f>IFERROR(HLOOKUP($C274,DATOS!$C$1:$FR$155,109,FALSE ), "-")</f>
        <v>-</v>
      </c>
      <c r="AD274" s="94"/>
      <c r="AE274" s="94"/>
      <c r="AF274" s="94"/>
      <c r="AG274" s="94"/>
      <c r="AH274" s="94"/>
      <c r="AI274" s="94"/>
      <c r="AJ274" s="94"/>
      <c r="AK274" s="94"/>
      <c r="AL274" s="94"/>
      <c r="AM274" s="94"/>
      <c r="AN274" s="94"/>
      <c r="AO274" s="94"/>
      <c r="AP274" s="94"/>
      <c r="AQ274" s="92" t="str">
        <f>IFERROR(HLOOKUP($C274,DATOS!$C$1:$FR$155,114,FALSE ), "-")</f>
        <v>-</v>
      </c>
      <c r="AR274" s="94"/>
      <c r="AS274" s="94"/>
      <c r="AT274" s="94"/>
      <c r="AU274" s="94"/>
      <c r="AV274" s="94"/>
      <c r="AW274" s="94"/>
      <c r="AX274" s="94"/>
      <c r="AY274" s="94"/>
      <c r="AZ274" s="94"/>
    </row>
    <row r="275" spans="1:52" ht="9" customHeight="1" outlineLevel="1" x14ac:dyDescent="0.25">
      <c r="A275" s="276"/>
      <c r="B275" s="278" t="s">
        <v>708</v>
      </c>
      <c r="C275" s="280" t="s">
        <v>981</v>
      </c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2"/>
      <c r="R275" s="94"/>
      <c r="S275" s="92"/>
      <c r="T275" s="94"/>
      <c r="U275" s="94"/>
      <c r="V275" s="94"/>
      <c r="W275" s="94"/>
      <c r="X275" s="116"/>
      <c r="Y275" s="116"/>
      <c r="Z275" s="116"/>
      <c r="AA275" s="116"/>
      <c r="AB275" s="116"/>
      <c r="AC275" s="92" t="str">
        <f>IFERROR(HLOOKUP($C275,DATOS!$C$1:$FR$155,109,FALSE ), "-")</f>
        <v>05/07/2015</v>
      </c>
      <c r="AD275" s="94"/>
      <c r="AE275" s="94"/>
      <c r="AF275" s="94"/>
      <c r="AG275" s="94"/>
      <c r="AH275" s="94"/>
      <c r="AI275" s="94"/>
      <c r="AJ275" s="94"/>
      <c r="AK275" s="94"/>
      <c r="AL275" s="94"/>
      <c r="AM275" s="94"/>
      <c r="AN275" s="94"/>
      <c r="AO275" s="94"/>
      <c r="AP275" s="94"/>
      <c r="AQ275" s="92" t="str">
        <f>IFERROR(HLOOKUP($C275,DATOS!$C$1:$FR$155,114,FALSE ), "-")</f>
        <v>17/10/2015</v>
      </c>
      <c r="AR275" s="94"/>
      <c r="AS275" s="94"/>
      <c r="AT275" s="94"/>
      <c r="AU275" s="94"/>
      <c r="AV275" s="94"/>
      <c r="AW275" s="94"/>
      <c r="AX275" s="94"/>
      <c r="AY275" s="94"/>
      <c r="AZ275" s="94"/>
    </row>
    <row r="276" spans="1:52" ht="9" customHeight="1" outlineLevel="1" x14ac:dyDescent="0.25">
      <c r="A276" s="277"/>
      <c r="B276" s="279"/>
      <c r="C276" s="281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2"/>
      <c r="R276" s="94"/>
      <c r="S276" s="92"/>
      <c r="T276" s="94"/>
      <c r="U276" s="94"/>
      <c r="V276" s="94"/>
      <c r="W276" s="94"/>
      <c r="X276" s="116"/>
      <c r="Y276" s="116"/>
      <c r="Z276" s="116"/>
      <c r="AA276" s="116"/>
      <c r="AB276" s="116"/>
      <c r="AC276" s="92" t="str">
        <f>IFERROR(HLOOKUP($C276,DATOS!$C$1:$FR$155,109,FALSE ), "-")</f>
        <v>-</v>
      </c>
      <c r="AD276" s="94"/>
      <c r="AE276" s="94"/>
      <c r="AF276" s="94"/>
      <c r="AG276" s="94"/>
      <c r="AH276" s="94"/>
      <c r="AI276" s="94"/>
      <c r="AJ276" s="94"/>
      <c r="AK276" s="94"/>
      <c r="AL276" s="94"/>
      <c r="AM276" s="94"/>
      <c r="AN276" s="94"/>
      <c r="AO276" s="94"/>
      <c r="AP276" s="94"/>
      <c r="AQ276" s="92" t="str">
        <f>IFERROR(HLOOKUP($C276,DATOS!$C$1:$FR$155,114,FALSE ), "-")</f>
        <v>-</v>
      </c>
      <c r="AR276" s="94"/>
      <c r="AS276" s="94"/>
      <c r="AT276" s="94"/>
      <c r="AU276" s="94"/>
      <c r="AV276" s="94"/>
      <c r="AW276" s="94"/>
      <c r="AX276" s="94"/>
      <c r="AY276" s="94"/>
      <c r="AZ276" s="94"/>
    </row>
    <row r="277" spans="1:52" ht="9" customHeight="1" outlineLevel="1" x14ac:dyDescent="0.25">
      <c r="A277" s="276"/>
      <c r="B277" s="278" t="s">
        <v>709</v>
      </c>
      <c r="C277" s="280" t="s">
        <v>982</v>
      </c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2"/>
      <c r="R277" s="94"/>
      <c r="S277" s="92"/>
      <c r="T277" s="94"/>
      <c r="U277" s="94"/>
      <c r="V277" s="94"/>
      <c r="W277" s="94"/>
      <c r="X277" s="116"/>
      <c r="Y277" s="116"/>
      <c r="Z277" s="116"/>
      <c r="AA277" s="116"/>
      <c r="AB277" s="116"/>
      <c r="AC277" s="92" t="str">
        <f>IFERROR(HLOOKUP($C277,DATOS!$C$1:$FR$155,109,FALSE ), "-")</f>
        <v>05/07/2015</v>
      </c>
      <c r="AD277" s="94"/>
      <c r="AE277" s="94"/>
      <c r="AF277" s="94"/>
      <c r="AG277" s="94"/>
      <c r="AH277" s="94"/>
      <c r="AI277" s="94"/>
      <c r="AJ277" s="94"/>
      <c r="AK277" s="94"/>
      <c r="AL277" s="94"/>
      <c r="AM277" s="94"/>
      <c r="AN277" s="94"/>
      <c r="AO277" s="94"/>
      <c r="AP277" s="94"/>
      <c r="AQ277" s="92" t="str">
        <f>IFERROR(HLOOKUP($C277,DATOS!$C$1:$FR$155,114,FALSE ), "-")</f>
        <v>17/10/2015</v>
      </c>
      <c r="AR277" s="94"/>
      <c r="AS277" s="94"/>
      <c r="AT277" s="94"/>
      <c r="AU277" s="94"/>
      <c r="AV277" s="94"/>
      <c r="AW277" s="94"/>
      <c r="AX277" s="94"/>
      <c r="AY277" s="94"/>
      <c r="AZ277" s="94"/>
    </row>
    <row r="278" spans="1:52" ht="9" customHeight="1" outlineLevel="1" x14ac:dyDescent="0.25">
      <c r="A278" s="277"/>
      <c r="B278" s="279"/>
      <c r="C278" s="281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2"/>
      <c r="R278" s="94"/>
      <c r="S278" s="92"/>
      <c r="T278" s="94"/>
      <c r="U278" s="94"/>
      <c r="V278" s="94"/>
      <c r="W278" s="94"/>
      <c r="X278" s="116"/>
      <c r="Y278" s="116"/>
      <c r="Z278" s="116"/>
      <c r="AA278" s="116"/>
      <c r="AB278" s="116"/>
      <c r="AC278" s="92" t="str">
        <f>IFERROR(HLOOKUP($C278,DATOS!$C$1:$FR$155,109,FALSE ), "-")</f>
        <v>-</v>
      </c>
      <c r="AD278" s="94"/>
      <c r="AE278" s="94"/>
      <c r="AF278" s="94"/>
      <c r="AG278" s="94"/>
      <c r="AH278" s="94"/>
      <c r="AI278" s="94"/>
      <c r="AJ278" s="94"/>
      <c r="AK278" s="94"/>
      <c r="AL278" s="94"/>
      <c r="AM278" s="94"/>
      <c r="AN278" s="94"/>
      <c r="AO278" s="94"/>
      <c r="AP278" s="94"/>
      <c r="AQ278" s="92" t="str">
        <f>IFERROR(HLOOKUP($C278,DATOS!$C$1:$FR$155,114,FALSE ), "-")</f>
        <v>-</v>
      </c>
      <c r="AR278" s="94"/>
      <c r="AS278" s="94"/>
      <c r="AT278" s="94"/>
      <c r="AU278" s="94"/>
      <c r="AV278" s="94"/>
      <c r="AW278" s="94"/>
      <c r="AX278" s="94"/>
      <c r="AY278" s="94"/>
      <c r="AZ278" s="94"/>
    </row>
    <row r="279" spans="1:52" ht="9" customHeight="1" outlineLevel="1" x14ac:dyDescent="0.25">
      <c r="A279" s="276"/>
      <c r="B279" s="278" t="s">
        <v>710</v>
      </c>
      <c r="C279" s="280" t="s">
        <v>983</v>
      </c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2"/>
      <c r="R279" s="94"/>
      <c r="S279" s="92"/>
      <c r="T279" s="94"/>
      <c r="U279" s="94"/>
      <c r="V279" s="94"/>
      <c r="W279" s="94"/>
      <c r="X279" s="116"/>
      <c r="Y279" s="116"/>
      <c r="Z279" s="116"/>
      <c r="AA279" s="116"/>
      <c r="AB279" s="116"/>
      <c r="AC279" s="92" t="str">
        <f>IFERROR(HLOOKUP($C279,DATOS!$C$1:$FR$155,109,FALSE ), "-")</f>
        <v>05/07/2015</v>
      </c>
      <c r="AD279" s="94"/>
      <c r="AE279" s="94"/>
      <c r="AF279" s="94"/>
      <c r="AG279" s="94"/>
      <c r="AH279" s="94"/>
      <c r="AI279" s="94"/>
      <c r="AJ279" s="94"/>
      <c r="AK279" s="94"/>
      <c r="AL279" s="94"/>
      <c r="AM279" s="94"/>
      <c r="AN279" s="94"/>
      <c r="AO279" s="94"/>
      <c r="AP279" s="94"/>
      <c r="AQ279" s="92" t="str">
        <f>IFERROR(HLOOKUP($C279,DATOS!$C$1:$FR$155,114,FALSE ), "-")</f>
        <v>17/10/2015</v>
      </c>
      <c r="AR279" s="94"/>
      <c r="AS279" s="94"/>
      <c r="AT279" s="94"/>
      <c r="AU279" s="94"/>
      <c r="AV279" s="94"/>
      <c r="AW279" s="94"/>
      <c r="AX279" s="94"/>
      <c r="AY279" s="94"/>
      <c r="AZ279" s="94"/>
    </row>
    <row r="280" spans="1:52" ht="9" customHeight="1" outlineLevel="1" x14ac:dyDescent="0.25">
      <c r="A280" s="277"/>
      <c r="B280" s="279"/>
      <c r="C280" s="281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2"/>
      <c r="R280" s="94"/>
      <c r="S280" s="92"/>
      <c r="T280" s="94"/>
      <c r="U280" s="94"/>
      <c r="V280" s="94"/>
      <c r="W280" s="94"/>
      <c r="X280" s="116"/>
      <c r="Y280" s="116"/>
      <c r="Z280" s="116"/>
      <c r="AA280" s="116"/>
      <c r="AB280" s="116"/>
      <c r="AC280" s="92" t="str">
        <f>IFERROR(HLOOKUP($C280,DATOS!$C$1:$FR$155,109,FALSE ), "-")</f>
        <v>-</v>
      </c>
      <c r="AD280" s="94"/>
      <c r="AE280" s="94"/>
      <c r="AF280" s="94"/>
      <c r="AG280" s="94"/>
      <c r="AH280" s="94"/>
      <c r="AI280" s="94"/>
      <c r="AJ280" s="94"/>
      <c r="AK280" s="94"/>
      <c r="AL280" s="94"/>
      <c r="AM280" s="94"/>
      <c r="AN280" s="94"/>
      <c r="AO280" s="94"/>
      <c r="AP280" s="94"/>
      <c r="AQ280" s="92" t="str">
        <f>IFERROR(HLOOKUP($C280,DATOS!$C$1:$FR$155,114,FALSE ), "-")</f>
        <v>-</v>
      </c>
      <c r="AR280" s="94"/>
      <c r="AS280" s="94"/>
      <c r="AT280" s="94"/>
      <c r="AU280" s="94"/>
      <c r="AV280" s="94"/>
      <c r="AW280" s="94"/>
      <c r="AX280" s="94"/>
      <c r="AY280" s="94"/>
      <c r="AZ280" s="94"/>
    </row>
    <row r="281" spans="1:52" ht="9" customHeight="1" outlineLevel="1" x14ac:dyDescent="0.25">
      <c r="A281" s="276"/>
      <c r="B281" s="278" t="s">
        <v>711</v>
      </c>
      <c r="C281" s="280" t="s">
        <v>984</v>
      </c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2"/>
      <c r="R281" s="94"/>
      <c r="S281" s="92"/>
      <c r="T281" s="94"/>
      <c r="U281" s="94"/>
      <c r="V281" s="94"/>
      <c r="W281" s="94"/>
      <c r="X281" s="116"/>
      <c r="Y281" s="116"/>
      <c r="Z281" s="116"/>
      <c r="AA281" s="116"/>
      <c r="AB281" s="116"/>
      <c r="AC281" s="92" t="str">
        <f>IFERROR(HLOOKUP($C281,DATOS!$C$1:$FR$155,109,FALSE ), "-")</f>
        <v>05/07/2015</v>
      </c>
      <c r="AD281" s="94"/>
      <c r="AE281" s="94"/>
      <c r="AF281" s="94"/>
      <c r="AG281" s="94"/>
      <c r="AH281" s="94"/>
      <c r="AI281" s="94"/>
      <c r="AJ281" s="94"/>
      <c r="AK281" s="94"/>
      <c r="AL281" s="94"/>
      <c r="AM281" s="94"/>
      <c r="AN281" s="94"/>
      <c r="AO281" s="94"/>
      <c r="AP281" s="94"/>
      <c r="AQ281" s="92" t="str">
        <f>IFERROR(HLOOKUP($C281,DATOS!$C$1:$FR$155,114,FALSE ), "-")</f>
        <v>17/10/2015</v>
      </c>
      <c r="AR281" s="94"/>
      <c r="AS281" s="94"/>
      <c r="AT281" s="94"/>
      <c r="AU281" s="94"/>
      <c r="AV281" s="94"/>
      <c r="AW281" s="94"/>
      <c r="AX281" s="94"/>
      <c r="AY281" s="94"/>
      <c r="AZ281" s="94"/>
    </row>
    <row r="282" spans="1:52" ht="9" customHeight="1" outlineLevel="1" x14ac:dyDescent="0.25">
      <c r="A282" s="277"/>
      <c r="B282" s="279"/>
      <c r="C282" s="281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2"/>
      <c r="R282" s="94"/>
      <c r="S282" s="92"/>
      <c r="T282" s="94"/>
      <c r="U282" s="94"/>
      <c r="V282" s="94"/>
      <c r="W282" s="94"/>
      <c r="X282" s="116"/>
      <c r="Y282" s="116"/>
      <c r="Z282" s="116"/>
      <c r="AA282" s="116"/>
      <c r="AB282" s="116"/>
      <c r="AC282" s="92" t="str">
        <f>IFERROR(HLOOKUP($C282,DATOS!$C$1:$FR$155,109,FALSE ), "-")</f>
        <v>-</v>
      </c>
      <c r="AD282" s="94"/>
      <c r="AE282" s="94"/>
      <c r="AF282" s="94"/>
      <c r="AG282" s="94"/>
      <c r="AH282" s="94"/>
      <c r="AI282" s="94"/>
      <c r="AJ282" s="94"/>
      <c r="AK282" s="94"/>
      <c r="AL282" s="94"/>
      <c r="AM282" s="94"/>
      <c r="AN282" s="94"/>
      <c r="AO282" s="94"/>
      <c r="AP282" s="94"/>
      <c r="AQ282" s="92" t="str">
        <f>IFERROR(HLOOKUP($C282,DATOS!$C$1:$FR$155,114,FALSE ), "-")</f>
        <v>-</v>
      </c>
      <c r="AR282" s="94"/>
      <c r="AS282" s="94"/>
      <c r="AT282" s="94"/>
      <c r="AU282" s="94"/>
      <c r="AV282" s="94"/>
      <c r="AW282" s="94"/>
      <c r="AX282" s="94"/>
      <c r="AY282" s="94"/>
      <c r="AZ282" s="94"/>
    </row>
    <row r="283" spans="1:52" ht="9" customHeight="1" outlineLevel="1" x14ac:dyDescent="0.25">
      <c r="A283" s="276"/>
      <c r="B283" s="278" t="s">
        <v>712</v>
      </c>
      <c r="C283" s="280" t="s">
        <v>363</v>
      </c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2"/>
      <c r="R283" s="94"/>
      <c r="S283" s="92"/>
      <c r="T283" s="94"/>
      <c r="U283" s="94"/>
      <c r="V283" s="94"/>
      <c r="W283" s="94"/>
      <c r="X283" s="116"/>
      <c r="Y283" s="116"/>
      <c r="Z283" s="116"/>
      <c r="AA283" s="116"/>
      <c r="AB283" s="116"/>
      <c r="AC283" s="92" t="str">
        <f>IFERROR(HLOOKUP($C283,DATOS!$C$1:$FR$155,109,FALSE ), "-")</f>
        <v>05/07/2015</v>
      </c>
      <c r="AD283" s="94"/>
      <c r="AE283" s="94"/>
      <c r="AF283" s="94"/>
      <c r="AG283" s="94"/>
      <c r="AH283" s="94"/>
      <c r="AI283" s="94"/>
      <c r="AJ283" s="94"/>
      <c r="AK283" s="94"/>
      <c r="AL283" s="94"/>
      <c r="AM283" s="94"/>
      <c r="AN283" s="94"/>
      <c r="AO283" s="94"/>
      <c r="AP283" s="94"/>
      <c r="AQ283" s="92" t="str">
        <f>IFERROR(HLOOKUP($C283,DATOS!$C$1:$FR$155,114,FALSE ), "-")</f>
        <v>17/10/2015</v>
      </c>
      <c r="AR283" s="94"/>
      <c r="AS283" s="94"/>
      <c r="AT283" s="94"/>
      <c r="AU283" s="94"/>
      <c r="AV283" s="94"/>
      <c r="AW283" s="94"/>
      <c r="AX283" s="94"/>
      <c r="AY283" s="94"/>
      <c r="AZ283" s="94"/>
    </row>
    <row r="284" spans="1:52" ht="9" customHeight="1" outlineLevel="1" x14ac:dyDescent="0.25">
      <c r="A284" s="277"/>
      <c r="B284" s="279"/>
      <c r="C284" s="281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2"/>
      <c r="R284" s="94"/>
      <c r="S284" s="92"/>
      <c r="T284" s="94"/>
      <c r="U284" s="94"/>
      <c r="V284" s="94"/>
      <c r="W284" s="94"/>
      <c r="X284" s="116"/>
      <c r="Y284" s="116"/>
      <c r="Z284" s="116"/>
      <c r="AA284" s="116"/>
      <c r="AB284" s="116"/>
      <c r="AC284" s="92" t="str">
        <f>IFERROR(HLOOKUP($C284,DATOS!$C$1:$FR$155,109,FALSE ), "-")</f>
        <v>-</v>
      </c>
      <c r="AD284" s="94"/>
      <c r="AE284" s="94"/>
      <c r="AF284" s="94"/>
      <c r="AG284" s="94"/>
      <c r="AH284" s="94"/>
      <c r="AI284" s="94"/>
      <c r="AJ284" s="94"/>
      <c r="AK284" s="94"/>
      <c r="AL284" s="94"/>
      <c r="AM284" s="94"/>
      <c r="AN284" s="94"/>
      <c r="AO284" s="94"/>
      <c r="AP284" s="94"/>
      <c r="AQ284" s="92" t="str">
        <f>IFERROR(HLOOKUP($C284,DATOS!$C$1:$FR$155,114,FALSE ), "-")</f>
        <v>-</v>
      </c>
      <c r="AR284" s="94"/>
      <c r="AS284" s="94"/>
      <c r="AT284" s="94"/>
      <c r="AU284" s="94"/>
      <c r="AV284" s="94"/>
      <c r="AW284" s="94"/>
      <c r="AX284" s="94"/>
      <c r="AY284" s="94"/>
      <c r="AZ284" s="94"/>
    </row>
    <row r="285" spans="1:52" ht="9" customHeight="1" outlineLevel="1" x14ac:dyDescent="0.25">
      <c r="A285" s="276"/>
      <c r="B285" s="278" t="s">
        <v>713</v>
      </c>
      <c r="C285" s="280" t="s">
        <v>361</v>
      </c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2"/>
      <c r="R285" s="94"/>
      <c r="S285" s="92"/>
      <c r="T285" s="94"/>
      <c r="U285" s="94"/>
      <c r="V285" s="94"/>
      <c r="W285" s="94"/>
      <c r="X285" s="116"/>
      <c r="Y285" s="116"/>
      <c r="Z285" s="116"/>
      <c r="AA285" s="116"/>
      <c r="AB285" s="116"/>
      <c r="AC285" s="92" t="str">
        <f>IFERROR(HLOOKUP($C285,DATOS!$C$1:$FR$155,109,FALSE ), "-")</f>
        <v>05/07/2015</v>
      </c>
      <c r="AD285" s="94"/>
      <c r="AE285" s="94"/>
      <c r="AF285" s="94"/>
      <c r="AG285" s="94"/>
      <c r="AH285" s="94"/>
      <c r="AI285" s="94"/>
      <c r="AJ285" s="94"/>
      <c r="AK285" s="94"/>
      <c r="AL285" s="94"/>
      <c r="AM285" s="94"/>
      <c r="AN285" s="94"/>
      <c r="AO285" s="94"/>
      <c r="AP285" s="94"/>
      <c r="AQ285" s="92" t="str">
        <f>IFERROR(HLOOKUP($C285,DATOS!$C$1:$FR$155,114,FALSE ), "-")</f>
        <v>17/10/2015</v>
      </c>
      <c r="AR285" s="94"/>
      <c r="AS285" s="94"/>
      <c r="AT285" s="94"/>
      <c r="AU285" s="94"/>
      <c r="AV285" s="94"/>
      <c r="AW285" s="94"/>
      <c r="AX285" s="94"/>
      <c r="AY285" s="94"/>
      <c r="AZ285" s="94"/>
    </row>
    <row r="286" spans="1:52" ht="9" customHeight="1" outlineLevel="1" x14ac:dyDescent="0.25">
      <c r="A286" s="277"/>
      <c r="B286" s="279"/>
      <c r="C286" s="281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2"/>
      <c r="R286" s="94"/>
      <c r="S286" s="92"/>
      <c r="T286" s="94"/>
      <c r="U286" s="94"/>
      <c r="V286" s="94"/>
      <c r="W286" s="94"/>
      <c r="X286" s="116"/>
      <c r="Y286" s="116"/>
      <c r="Z286" s="116"/>
      <c r="AA286" s="116"/>
      <c r="AB286" s="116"/>
      <c r="AC286" s="92" t="str">
        <f>IFERROR(HLOOKUP($C286,DATOS!$C$1:$FR$155,109,FALSE ), "-")</f>
        <v>-</v>
      </c>
      <c r="AD286" s="94"/>
      <c r="AE286" s="94"/>
      <c r="AF286" s="94"/>
      <c r="AG286" s="94"/>
      <c r="AH286" s="94"/>
      <c r="AI286" s="94"/>
      <c r="AJ286" s="94"/>
      <c r="AK286" s="94"/>
      <c r="AL286" s="94"/>
      <c r="AM286" s="94"/>
      <c r="AN286" s="94"/>
      <c r="AO286" s="94"/>
      <c r="AP286" s="94"/>
      <c r="AQ286" s="92" t="str">
        <f>IFERROR(HLOOKUP($C286,DATOS!$C$1:$FR$155,114,FALSE ), "-")</f>
        <v>-</v>
      </c>
      <c r="AR286" s="94"/>
      <c r="AS286" s="94"/>
      <c r="AT286" s="94"/>
      <c r="AU286" s="94"/>
      <c r="AV286" s="94"/>
      <c r="AW286" s="94"/>
      <c r="AX286" s="94"/>
      <c r="AY286" s="94"/>
      <c r="AZ286" s="94"/>
    </row>
    <row r="287" spans="1:52" ht="9" customHeight="1" outlineLevel="1" x14ac:dyDescent="0.25">
      <c r="A287" s="276"/>
      <c r="B287" s="278" t="s">
        <v>714</v>
      </c>
      <c r="C287" s="280" t="s">
        <v>364</v>
      </c>
      <c r="D287" s="93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2"/>
      <c r="R287" s="94"/>
      <c r="S287" s="92"/>
      <c r="T287" s="94"/>
      <c r="U287" s="94"/>
      <c r="V287" s="94"/>
      <c r="W287" s="94"/>
      <c r="X287" s="116"/>
      <c r="Y287" s="116"/>
      <c r="Z287" s="116"/>
      <c r="AA287" s="116"/>
      <c r="AB287" s="116"/>
      <c r="AC287" s="92" t="str">
        <f>IFERROR(HLOOKUP($C287,DATOS!$C$1:$FR$155,109,FALSE ), "-")</f>
        <v>05/07/2015</v>
      </c>
      <c r="AD287" s="94"/>
      <c r="AE287" s="94"/>
      <c r="AF287" s="94"/>
      <c r="AG287" s="94"/>
      <c r="AH287" s="94"/>
      <c r="AI287" s="94"/>
      <c r="AJ287" s="94"/>
      <c r="AK287" s="94"/>
      <c r="AL287" s="94"/>
      <c r="AM287" s="94"/>
      <c r="AN287" s="94"/>
      <c r="AO287" s="94"/>
      <c r="AP287" s="94"/>
      <c r="AQ287" s="92" t="str">
        <f>IFERROR(HLOOKUP($C287,DATOS!$C$1:$FR$155,114,FALSE ), "-")</f>
        <v>17/10/2015</v>
      </c>
      <c r="AR287" s="94"/>
      <c r="AS287" s="94"/>
      <c r="AT287" s="94"/>
      <c r="AU287" s="94"/>
      <c r="AV287" s="94"/>
      <c r="AW287" s="94"/>
      <c r="AX287" s="94"/>
      <c r="AY287" s="94"/>
      <c r="AZ287" s="94"/>
    </row>
    <row r="288" spans="1:52" ht="9" customHeight="1" outlineLevel="1" x14ac:dyDescent="0.25">
      <c r="A288" s="277"/>
      <c r="B288" s="279"/>
      <c r="C288" s="281"/>
      <c r="D288" s="93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2"/>
      <c r="R288" s="94"/>
      <c r="S288" s="92"/>
      <c r="T288" s="94"/>
      <c r="U288" s="94"/>
      <c r="V288" s="94"/>
      <c r="W288" s="94"/>
      <c r="X288" s="116"/>
      <c r="Y288" s="116"/>
      <c r="Z288" s="116"/>
      <c r="AA288" s="116"/>
      <c r="AB288" s="116"/>
      <c r="AC288" s="92" t="str">
        <f>IFERROR(HLOOKUP($C288,DATOS!$C$1:$FR$155,109,FALSE ), "-")</f>
        <v>-</v>
      </c>
      <c r="AD288" s="94"/>
      <c r="AE288" s="94"/>
      <c r="AF288" s="94"/>
      <c r="AG288" s="94"/>
      <c r="AH288" s="94"/>
      <c r="AI288" s="94"/>
      <c r="AJ288" s="94"/>
      <c r="AK288" s="94"/>
      <c r="AL288" s="94"/>
      <c r="AM288" s="94"/>
      <c r="AN288" s="94"/>
      <c r="AO288" s="94"/>
      <c r="AP288" s="94"/>
      <c r="AQ288" s="92" t="str">
        <f>IFERROR(HLOOKUP($C288,DATOS!$C$1:$FR$155,114,FALSE ), "-")</f>
        <v>-</v>
      </c>
      <c r="AR288" s="94"/>
      <c r="AS288" s="94"/>
      <c r="AT288" s="94"/>
      <c r="AU288" s="94"/>
      <c r="AV288" s="94"/>
      <c r="AW288" s="94"/>
      <c r="AX288" s="94"/>
      <c r="AY288" s="94"/>
      <c r="AZ288" s="94"/>
    </row>
    <row r="289" spans="1:52" ht="9" customHeight="1" outlineLevel="1" x14ac:dyDescent="0.25">
      <c r="A289" s="276"/>
      <c r="B289" s="278" t="s">
        <v>715</v>
      </c>
      <c r="C289" s="280" t="s">
        <v>490</v>
      </c>
      <c r="D289" s="93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2"/>
      <c r="R289" s="94"/>
      <c r="S289" s="92"/>
      <c r="T289" s="94"/>
      <c r="U289" s="94"/>
      <c r="V289" s="94"/>
      <c r="W289" s="94"/>
      <c r="X289" s="116"/>
      <c r="Y289" s="116"/>
      <c r="Z289" s="116"/>
      <c r="AA289" s="116"/>
      <c r="AB289" s="116"/>
      <c r="AC289" s="92" t="str">
        <f>IFERROR(HLOOKUP($C289,DATOS!$C$1:$FR$155,109,FALSE ), "-")</f>
        <v>05/07/2015</v>
      </c>
      <c r="AD289" s="94"/>
      <c r="AE289" s="94"/>
      <c r="AF289" s="94"/>
      <c r="AG289" s="94"/>
      <c r="AH289" s="94"/>
      <c r="AI289" s="94"/>
      <c r="AJ289" s="94"/>
      <c r="AK289" s="94"/>
      <c r="AL289" s="94"/>
      <c r="AM289" s="94"/>
      <c r="AN289" s="94"/>
      <c r="AO289" s="94"/>
      <c r="AP289" s="94"/>
      <c r="AQ289" s="92" t="str">
        <f>IFERROR(HLOOKUP($C289,DATOS!$C$1:$FR$155,114,FALSE ), "-")</f>
        <v>17/10/2015</v>
      </c>
      <c r="AR289" s="94"/>
      <c r="AS289" s="94"/>
      <c r="AT289" s="94"/>
      <c r="AU289" s="94"/>
      <c r="AV289" s="94"/>
      <c r="AW289" s="94"/>
      <c r="AX289" s="94"/>
      <c r="AY289" s="94"/>
      <c r="AZ289" s="94"/>
    </row>
    <row r="290" spans="1:52" ht="9" customHeight="1" outlineLevel="1" x14ac:dyDescent="0.25">
      <c r="A290" s="277"/>
      <c r="B290" s="279"/>
      <c r="C290" s="281"/>
      <c r="D290" s="107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112"/>
      <c r="R290" s="98"/>
      <c r="S290" s="112"/>
      <c r="T290" s="98"/>
      <c r="U290" s="98"/>
      <c r="V290" s="98"/>
      <c r="W290" s="98"/>
      <c r="X290" s="117"/>
      <c r="Y290" s="117"/>
      <c r="Z290" s="117"/>
      <c r="AA290" s="117"/>
      <c r="AB290" s="117"/>
      <c r="AC290" s="92" t="str">
        <f>IFERROR(HLOOKUP($C290,DATOS!$C$1:$FR$155,109,FALSE ), "-")</f>
        <v>-</v>
      </c>
      <c r="AD290" s="98"/>
      <c r="AE290" s="98"/>
      <c r="AF290" s="98"/>
      <c r="AG290" s="98"/>
      <c r="AH290" s="98"/>
      <c r="AI290" s="98"/>
      <c r="AJ290" s="98"/>
      <c r="AK290" s="98"/>
      <c r="AL290" s="98"/>
      <c r="AM290" s="98"/>
      <c r="AN290" s="98"/>
      <c r="AO290" s="98"/>
      <c r="AP290" s="98"/>
      <c r="AQ290" s="92" t="str">
        <f>IFERROR(HLOOKUP($C290,DATOS!$C$1:$FR$155,114,FALSE ), "-")</f>
        <v>-</v>
      </c>
      <c r="AR290" s="98"/>
      <c r="AS290" s="98"/>
      <c r="AT290" s="98"/>
      <c r="AU290" s="98"/>
      <c r="AV290" s="98"/>
      <c r="AW290" s="98"/>
      <c r="AX290" s="98"/>
      <c r="AY290" s="98"/>
      <c r="AZ290" s="98"/>
    </row>
    <row r="291" spans="1:52" ht="9" customHeight="1" x14ac:dyDescent="0.25">
      <c r="A291" s="291">
        <v>8</v>
      </c>
      <c r="B291" s="292" t="s">
        <v>716</v>
      </c>
      <c r="C291" s="293"/>
      <c r="D291" s="99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14"/>
      <c r="Y291" s="114"/>
      <c r="Z291" s="114"/>
      <c r="AA291" s="114"/>
      <c r="AB291" s="114"/>
      <c r="AC291" s="114"/>
      <c r="AD291" s="101"/>
      <c r="AE291" s="100"/>
      <c r="AF291" s="100"/>
      <c r="AG291" s="100"/>
      <c r="AH291" s="100"/>
      <c r="AI291" s="100"/>
      <c r="AJ291" s="100"/>
      <c r="AK291" s="100"/>
      <c r="AL291" s="100"/>
      <c r="AM291" s="100"/>
      <c r="AN291" s="100"/>
      <c r="AO291" s="100"/>
      <c r="AP291" s="100"/>
      <c r="AQ291" s="100"/>
      <c r="AR291" s="101"/>
      <c r="AS291" s="100"/>
      <c r="AT291" s="100"/>
      <c r="AU291" s="100"/>
      <c r="AV291" s="100"/>
      <c r="AW291" s="100"/>
      <c r="AX291" s="100"/>
      <c r="AY291" s="100"/>
      <c r="AZ291" s="102"/>
    </row>
    <row r="292" spans="1:52" ht="9" customHeight="1" x14ac:dyDescent="0.25">
      <c r="A292" s="296"/>
      <c r="B292" s="297"/>
      <c r="C292" s="298"/>
      <c r="D292" s="103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18"/>
      <c r="Y292" s="118"/>
      <c r="Z292" s="118"/>
      <c r="AA292" s="118"/>
      <c r="AB292" s="118"/>
      <c r="AC292" s="118"/>
      <c r="AD292" s="105"/>
      <c r="AE292" s="104"/>
      <c r="AF292" s="104"/>
      <c r="AG292" s="104"/>
      <c r="AH292" s="104"/>
      <c r="AI292" s="104"/>
      <c r="AJ292" s="104"/>
      <c r="AK292" s="104"/>
      <c r="AL292" s="104"/>
      <c r="AM292" s="104"/>
      <c r="AN292" s="104"/>
      <c r="AO292" s="104"/>
      <c r="AP292" s="104"/>
      <c r="AQ292" s="104"/>
      <c r="AR292" s="105"/>
      <c r="AS292" s="104"/>
      <c r="AT292" s="104"/>
      <c r="AU292" s="104"/>
      <c r="AV292" s="104"/>
      <c r="AW292" s="104"/>
      <c r="AX292" s="104"/>
      <c r="AY292" s="104"/>
      <c r="AZ292" s="106"/>
    </row>
    <row r="293" spans="1:52" ht="9" customHeight="1" outlineLevel="1" x14ac:dyDescent="0.25">
      <c r="A293" s="276"/>
      <c r="B293" s="278" t="s">
        <v>717</v>
      </c>
      <c r="C293" s="280" t="s">
        <v>491</v>
      </c>
      <c r="D293" s="109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115"/>
      <c r="Y293" s="115"/>
      <c r="Z293" s="115"/>
      <c r="AA293" s="115"/>
      <c r="AB293" s="115"/>
      <c r="AC293" s="115"/>
      <c r="AD293" s="92" t="str">
        <f>IFERROR(HLOOKUP($C293,DATOS!$C$1:$FR$155,109,FALSE ), "-")</f>
        <v>-</v>
      </c>
      <c r="AE293" s="92"/>
      <c r="AF293" s="92"/>
      <c r="AG293" s="92"/>
      <c r="AH293" s="92"/>
      <c r="AI293" s="92"/>
      <c r="AJ293" s="92"/>
      <c r="AK293" s="92"/>
      <c r="AL293" s="92"/>
      <c r="AM293" s="92"/>
      <c r="AN293" s="92"/>
      <c r="AO293" s="92"/>
      <c r="AP293" s="92"/>
      <c r="AQ293" s="92"/>
      <c r="AR293" s="92" t="str">
        <f>IFERROR(HLOOKUP($C293,DATOS!$C$1:$FR$155,114,FALSE ), "-")</f>
        <v>-</v>
      </c>
      <c r="AS293" s="92"/>
      <c r="AT293" s="92"/>
      <c r="AU293" s="92"/>
      <c r="AV293" s="92"/>
      <c r="AW293" s="92"/>
      <c r="AX293" s="92"/>
      <c r="AY293" s="92"/>
      <c r="AZ293" s="92"/>
    </row>
    <row r="294" spans="1:52" ht="9" customHeight="1" outlineLevel="1" x14ac:dyDescent="0.25">
      <c r="A294" s="277"/>
      <c r="B294" s="279"/>
      <c r="C294" s="281"/>
      <c r="D294" s="96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2"/>
      <c r="R294" s="94"/>
      <c r="S294" s="92"/>
      <c r="T294" s="94"/>
      <c r="U294" s="94"/>
      <c r="V294" s="94"/>
      <c r="W294" s="94"/>
      <c r="X294" s="116"/>
      <c r="Y294" s="116"/>
      <c r="Z294" s="116"/>
      <c r="AA294" s="116"/>
      <c r="AB294" s="116"/>
      <c r="AC294" s="116"/>
      <c r="AD294" s="92" t="str">
        <f>IFERROR(HLOOKUP($C294,DATOS!$C$1:$FR$155,109,FALSE ), "-")</f>
        <v>-</v>
      </c>
      <c r="AE294" s="94"/>
      <c r="AF294" s="94"/>
      <c r="AG294" s="94"/>
      <c r="AH294" s="94"/>
      <c r="AI294" s="94"/>
      <c r="AJ294" s="94"/>
      <c r="AK294" s="94"/>
      <c r="AL294" s="94"/>
      <c r="AM294" s="94"/>
      <c r="AN294" s="94"/>
      <c r="AO294" s="94"/>
      <c r="AP294" s="94"/>
      <c r="AQ294" s="94"/>
      <c r="AR294" s="92" t="str">
        <f>IFERROR(HLOOKUP($C294,DATOS!$C$1:$FR$155,114,FALSE ), "-")</f>
        <v>-</v>
      </c>
      <c r="AS294" s="94"/>
      <c r="AT294" s="94"/>
      <c r="AU294" s="94"/>
      <c r="AV294" s="94"/>
      <c r="AW294" s="94"/>
      <c r="AX294" s="94"/>
      <c r="AY294" s="94"/>
      <c r="AZ294" s="94"/>
    </row>
    <row r="295" spans="1:52" ht="9" customHeight="1" outlineLevel="1" x14ac:dyDescent="0.25">
      <c r="A295" s="276"/>
      <c r="B295" s="278" t="s">
        <v>718</v>
      </c>
      <c r="C295" s="280" t="s">
        <v>492</v>
      </c>
      <c r="D295" s="96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2"/>
      <c r="R295" s="94"/>
      <c r="S295" s="92"/>
      <c r="T295" s="94"/>
      <c r="U295" s="94"/>
      <c r="V295" s="94"/>
      <c r="W295" s="94"/>
      <c r="X295" s="116"/>
      <c r="Y295" s="116"/>
      <c r="Z295" s="116"/>
      <c r="AA295" s="116"/>
      <c r="AB295" s="116"/>
      <c r="AC295" s="116"/>
      <c r="AD295" s="92" t="str">
        <f>IFERROR(HLOOKUP($C295,DATOS!$C$1:$FR$155,109,FALSE ), "-")</f>
        <v>-</v>
      </c>
      <c r="AE295" s="94"/>
      <c r="AF295" s="94"/>
      <c r="AG295" s="94"/>
      <c r="AH295" s="94"/>
      <c r="AI295" s="94"/>
      <c r="AJ295" s="94"/>
      <c r="AK295" s="94"/>
      <c r="AL295" s="94"/>
      <c r="AM295" s="94"/>
      <c r="AN295" s="94"/>
      <c r="AO295" s="94"/>
      <c r="AP295" s="94"/>
      <c r="AQ295" s="94"/>
      <c r="AR295" s="92" t="str">
        <f>IFERROR(HLOOKUP($C295,DATOS!$C$1:$FR$155,114,FALSE ), "-")</f>
        <v>-</v>
      </c>
      <c r="AS295" s="94"/>
      <c r="AT295" s="94"/>
      <c r="AU295" s="94"/>
      <c r="AV295" s="94"/>
      <c r="AW295" s="94"/>
      <c r="AX295" s="94"/>
      <c r="AY295" s="94"/>
      <c r="AZ295" s="94"/>
    </row>
    <row r="296" spans="1:52" ht="9" customHeight="1" outlineLevel="1" x14ac:dyDescent="0.25">
      <c r="A296" s="277"/>
      <c r="B296" s="279"/>
      <c r="C296" s="281"/>
      <c r="D296" s="96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2"/>
      <c r="R296" s="94"/>
      <c r="S296" s="92"/>
      <c r="T296" s="94"/>
      <c r="U296" s="94"/>
      <c r="V296" s="94"/>
      <c r="W296" s="94"/>
      <c r="X296" s="116"/>
      <c r="Y296" s="116"/>
      <c r="Z296" s="116"/>
      <c r="AA296" s="116"/>
      <c r="AB296" s="116"/>
      <c r="AC296" s="116"/>
      <c r="AD296" s="92" t="str">
        <f>IFERROR(HLOOKUP($C296,DATOS!$C$1:$FR$155,109,FALSE ), "-")</f>
        <v>-</v>
      </c>
      <c r="AE296" s="94"/>
      <c r="AF296" s="94"/>
      <c r="AG296" s="94"/>
      <c r="AH296" s="94"/>
      <c r="AI296" s="94"/>
      <c r="AJ296" s="94"/>
      <c r="AK296" s="94"/>
      <c r="AL296" s="94"/>
      <c r="AM296" s="94"/>
      <c r="AN296" s="94"/>
      <c r="AO296" s="94"/>
      <c r="AP296" s="94"/>
      <c r="AQ296" s="94"/>
      <c r="AR296" s="92" t="str">
        <f>IFERROR(HLOOKUP($C296,DATOS!$C$1:$FR$155,114,FALSE ), "-")</f>
        <v>-</v>
      </c>
      <c r="AS296" s="94"/>
      <c r="AT296" s="94"/>
      <c r="AU296" s="94"/>
      <c r="AV296" s="94"/>
      <c r="AW296" s="94"/>
      <c r="AX296" s="94"/>
      <c r="AY296" s="94"/>
      <c r="AZ296" s="94"/>
    </row>
    <row r="297" spans="1:52" ht="9" customHeight="1" outlineLevel="1" x14ac:dyDescent="0.25">
      <c r="A297" s="276"/>
      <c r="B297" s="278" t="s">
        <v>719</v>
      </c>
      <c r="C297" s="280" t="s">
        <v>493</v>
      </c>
      <c r="D297" s="96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2"/>
      <c r="R297" s="94"/>
      <c r="S297" s="92"/>
      <c r="T297" s="94"/>
      <c r="U297" s="94"/>
      <c r="V297" s="94"/>
      <c r="W297" s="94"/>
      <c r="X297" s="116"/>
      <c r="Y297" s="116"/>
      <c r="Z297" s="116"/>
      <c r="AA297" s="116"/>
      <c r="AB297" s="116"/>
      <c r="AC297" s="116"/>
      <c r="AD297" s="92" t="str">
        <f>IFERROR(HLOOKUP($C297,DATOS!$C$1:$FR$155,109,FALSE ), "-")</f>
        <v>11/07/2015</v>
      </c>
      <c r="AE297" s="94"/>
      <c r="AF297" s="94"/>
      <c r="AG297" s="94"/>
      <c r="AH297" s="94"/>
      <c r="AI297" s="94"/>
      <c r="AJ297" s="94"/>
      <c r="AK297" s="94"/>
      <c r="AL297" s="94"/>
      <c r="AM297" s="94"/>
      <c r="AN297" s="94"/>
      <c r="AO297" s="94"/>
      <c r="AP297" s="94"/>
      <c r="AQ297" s="94"/>
      <c r="AR297" s="92" t="str">
        <f>IFERROR(HLOOKUP($C297,DATOS!$C$1:$FR$155,114,FALSE ), "-")</f>
        <v>24/10/2015</v>
      </c>
      <c r="AS297" s="94"/>
      <c r="AT297" s="94"/>
      <c r="AU297" s="94"/>
      <c r="AV297" s="94"/>
      <c r="AW297" s="94"/>
      <c r="AX297" s="94"/>
      <c r="AY297" s="94"/>
      <c r="AZ297" s="94"/>
    </row>
    <row r="298" spans="1:52" ht="9" customHeight="1" outlineLevel="1" x14ac:dyDescent="0.25">
      <c r="A298" s="277"/>
      <c r="B298" s="279"/>
      <c r="C298" s="281"/>
      <c r="D298" s="97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112"/>
      <c r="R298" s="98"/>
      <c r="S298" s="112"/>
      <c r="T298" s="98"/>
      <c r="U298" s="98"/>
      <c r="V298" s="98"/>
      <c r="W298" s="98"/>
      <c r="X298" s="117"/>
      <c r="Y298" s="117"/>
      <c r="Z298" s="117"/>
      <c r="AA298" s="117"/>
      <c r="AB298" s="117"/>
      <c r="AC298" s="117"/>
      <c r="AD298" s="92" t="str">
        <f>IFERROR(HLOOKUP($C298,DATOS!$C$1:$FR$155,109,FALSE ), "-")</f>
        <v>-</v>
      </c>
      <c r="AE298" s="98"/>
      <c r="AF298" s="98"/>
      <c r="AG298" s="98"/>
      <c r="AH298" s="98"/>
      <c r="AI298" s="98"/>
      <c r="AJ298" s="98"/>
      <c r="AK298" s="98"/>
      <c r="AL298" s="98"/>
      <c r="AM298" s="98"/>
      <c r="AN298" s="98"/>
      <c r="AO298" s="98"/>
      <c r="AP298" s="98"/>
      <c r="AQ298" s="98"/>
      <c r="AR298" s="92" t="str">
        <f>IFERROR(HLOOKUP($C298,DATOS!$C$1:$FR$155,114,FALSE ), "-")</f>
        <v>-</v>
      </c>
      <c r="AS298" s="98"/>
      <c r="AT298" s="98"/>
      <c r="AU298" s="98"/>
      <c r="AV298" s="98"/>
      <c r="AW298" s="98"/>
      <c r="AX298" s="98"/>
      <c r="AY298" s="98"/>
      <c r="AZ298" s="98"/>
    </row>
    <row r="299" spans="1:52" ht="9" customHeight="1" x14ac:dyDescent="0.25">
      <c r="A299" s="291">
        <v>9</v>
      </c>
      <c r="B299" s="292" t="s">
        <v>720</v>
      </c>
      <c r="C299" s="293"/>
      <c r="D299" s="99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14"/>
      <c r="Y299" s="114"/>
      <c r="Z299" s="114"/>
      <c r="AA299" s="114"/>
      <c r="AB299" s="114"/>
      <c r="AC299" s="114"/>
      <c r="AD299" s="100"/>
      <c r="AE299" s="101"/>
      <c r="AF299" s="100"/>
      <c r="AG299" s="100"/>
      <c r="AH299" s="100"/>
      <c r="AI299" s="100"/>
      <c r="AJ299" s="100"/>
      <c r="AK299" s="100"/>
      <c r="AL299" s="100"/>
      <c r="AM299" s="100"/>
      <c r="AN299" s="100"/>
      <c r="AO299" s="100"/>
      <c r="AP299" s="100"/>
      <c r="AQ299" s="100"/>
      <c r="AR299" s="100"/>
      <c r="AS299" s="101"/>
      <c r="AT299" s="100"/>
      <c r="AU299" s="100"/>
      <c r="AV299" s="100"/>
      <c r="AW299" s="100"/>
      <c r="AX299" s="100"/>
      <c r="AY299" s="100"/>
      <c r="AZ299" s="102"/>
    </row>
    <row r="300" spans="1:52" ht="9" customHeight="1" x14ac:dyDescent="0.25">
      <c r="A300" s="277"/>
      <c r="B300" s="294"/>
      <c r="C300" s="295"/>
      <c r="D300" s="103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18"/>
      <c r="Y300" s="118"/>
      <c r="Z300" s="118"/>
      <c r="AA300" s="118"/>
      <c r="AB300" s="118"/>
      <c r="AC300" s="118"/>
      <c r="AD300" s="104"/>
      <c r="AE300" s="105"/>
      <c r="AF300" s="104"/>
      <c r="AG300" s="104"/>
      <c r="AH300" s="104"/>
      <c r="AI300" s="104"/>
      <c r="AJ300" s="104"/>
      <c r="AK300" s="104"/>
      <c r="AL300" s="104"/>
      <c r="AM300" s="104"/>
      <c r="AN300" s="104"/>
      <c r="AO300" s="104"/>
      <c r="AP300" s="104"/>
      <c r="AQ300" s="104"/>
      <c r="AR300" s="104"/>
      <c r="AS300" s="105"/>
      <c r="AT300" s="104"/>
      <c r="AU300" s="104"/>
      <c r="AV300" s="104"/>
      <c r="AW300" s="104"/>
      <c r="AX300" s="104"/>
      <c r="AY300" s="104"/>
      <c r="AZ300" s="106"/>
    </row>
    <row r="301" spans="1:52" ht="9" customHeight="1" outlineLevel="1" x14ac:dyDescent="0.25">
      <c r="A301" s="276"/>
      <c r="B301" s="278" t="s">
        <v>721</v>
      </c>
      <c r="C301" s="280" t="s">
        <v>988</v>
      </c>
      <c r="D301" s="109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115"/>
      <c r="Y301" s="115"/>
      <c r="Z301" s="115"/>
      <c r="AA301" s="115"/>
      <c r="AB301" s="115"/>
      <c r="AC301" s="115"/>
      <c r="AD301" s="92"/>
      <c r="AE301" s="92" t="str">
        <f>IFERROR(HLOOKUP($C301,DATOS!$C$1:$FR$155,109,FALSE ), "-")</f>
        <v>18/07/2015</v>
      </c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2" t="str">
        <f>IFERROR(HLOOKUP($C301,DATOS!$C$1:$FR$155,114,FALSE ), "-")</f>
        <v>07/11/2015</v>
      </c>
      <c r="AT301" s="92"/>
      <c r="AU301" s="92"/>
      <c r="AV301" s="92"/>
      <c r="AW301" s="92"/>
      <c r="AX301" s="92"/>
      <c r="AY301" s="92"/>
      <c r="AZ301" s="92"/>
    </row>
    <row r="302" spans="1:52" ht="9" customHeight="1" outlineLevel="1" x14ac:dyDescent="0.25">
      <c r="A302" s="277"/>
      <c r="B302" s="279"/>
      <c r="C302" s="281"/>
      <c r="D302" s="96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2"/>
      <c r="R302" s="94"/>
      <c r="S302" s="92"/>
      <c r="T302" s="94"/>
      <c r="U302" s="94"/>
      <c r="V302" s="94"/>
      <c r="W302" s="94"/>
      <c r="X302" s="116"/>
      <c r="Y302" s="116"/>
      <c r="Z302" s="116"/>
      <c r="AA302" s="116"/>
      <c r="AB302" s="116"/>
      <c r="AC302" s="116"/>
      <c r="AD302" s="94"/>
      <c r="AE302" s="92" t="str">
        <f>IFERROR(HLOOKUP($C302,DATOS!$C$1:$FR$155,109,FALSE ), "-")</f>
        <v>-</v>
      </c>
      <c r="AF302" s="94"/>
      <c r="AG302" s="94"/>
      <c r="AH302" s="94"/>
      <c r="AI302" s="94"/>
      <c r="AJ302" s="94"/>
      <c r="AK302" s="94"/>
      <c r="AL302" s="94"/>
      <c r="AM302" s="94"/>
      <c r="AN302" s="94"/>
      <c r="AO302" s="94"/>
      <c r="AP302" s="94"/>
      <c r="AQ302" s="94"/>
      <c r="AR302" s="94"/>
      <c r="AS302" s="92" t="str">
        <f>IFERROR(HLOOKUP($C302,DATOS!$C$1:$FR$155,114,FALSE ), "-")</f>
        <v>-</v>
      </c>
      <c r="AT302" s="94"/>
      <c r="AU302" s="94"/>
      <c r="AV302" s="94"/>
      <c r="AW302" s="94"/>
      <c r="AX302" s="94"/>
      <c r="AY302" s="94"/>
      <c r="AZ302" s="94"/>
    </row>
    <row r="303" spans="1:52" ht="9" customHeight="1" outlineLevel="1" x14ac:dyDescent="0.25">
      <c r="A303" s="276"/>
      <c r="B303" s="278" t="s">
        <v>722</v>
      </c>
      <c r="C303" s="280" t="s">
        <v>989</v>
      </c>
      <c r="D303" s="96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2"/>
      <c r="R303" s="94"/>
      <c r="S303" s="92"/>
      <c r="T303" s="94"/>
      <c r="U303" s="94"/>
      <c r="V303" s="94"/>
      <c r="W303" s="94"/>
      <c r="X303" s="116"/>
      <c r="Y303" s="116"/>
      <c r="Z303" s="116"/>
      <c r="AA303" s="116"/>
      <c r="AB303" s="116"/>
      <c r="AC303" s="116"/>
      <c r="AD303" s="94"/>
      <c r="AE303" s="92" t="str">
        <f>IFERROR(HLOOKUP($C303,DATOS!$C$1:$FR$155,109,FALSE ), "-")</f>
        <v>18/07/2015</v>
      </c>
      <c r="AF303" s="94"/>
      <c r="AG303" s="94"/>
      <c r="AH303" s="94"/>
      <c r="AI303" s="94"/>
      <c r="AJ303" s="94"/>
      <c r="AK303" s="94"/>
      <c r="AL303" s="94"/>
      <c r="AM303" s="94"/>
      <c r="AN303" s="94"/>
      <c r="AO303" s="94"/>
      <c r="AP303" s="94"/>
      <c r="AQ303" s="94"/>
      <c r="AR303" s="94"/>
      <c r="AS303" s="92" t="str">
        <f>IFERROR(HLOOKUP($C303,DATOS!$C$1:$FR$155,114,FALSE ), "-")</f>
        <v>07/11/2015</v>
      </c>
      <c r="AT303" s="94"/>
      <c r="AU303" s="94"/>
      <c r="AV303" s="94"/>
      <c r="AW303" s="94"/>
      <c r="AX303" s="94"/>
      <c r="AY303" s="94"/>
      <c r="AZ303" s="94"/>
    </row>
    <row r="304" spans="1:52" ht="9" customHeight="1" outlineLevel="1" x14ac:dyDescent="0.25">
      <c r="A304" s="277"/>
      <c r="B304" s="279"/>
      <c r="C304" s="281"/>
      <c r="D304" s="96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2"/>
      <c r="R304" s="94"/>
      <c r="S304" s="92"/>
      <c r="T304" s="94"/>
      <c r="U304" s="94"/>
      <c r="V304" s="94"/>
      <c r="W304" s="94"/>
      <c r="X304" s="116"/>
      <c r="Y304" s="116"/>
      <c r="Z304" s="116"/>
      <c r="AA304" s="116"/>
      <c r="AB304" s="116"/>
      <c r="AC304" s="116"/>
      <c r="AD304" s="94"/>
      <c r="AE304" s="92" t="str">
        <f>IFERROR(HLOOKUP($C304,DATOS!$C$1:$FR$155,109,FALSE ), "-")</f>
        <v>-</v>
      </c>
      <c r="AF304" s="94"/>
      <c r="AG304" s="94"/>
      <c r="AH304" s="94"/>
      <c r="AI304" s="94"/>
      <c r="AJ304" s="94"/>
      <c r="AK304" s="94"/>
      <c r="AL304" s="94"/>
      <c r="AM304" s="94"/>
      <c r="AN304" s="94"/>
      <c r="AO304" s="94"/>
      <c r="AP304" s="94"/>
      <c r="AQ304" s="94"/>
      <c r="AR304" s="94"/>
      <c r="AS304" s="92" t="str">
        <f>IFERROR(HLOOKUP($C304,DATOS!$C$1:$FR$155,114,FALSE ), "-")</f>
        <v>-</v>
      </c>
      <c r="AT304" s="94"/>
      <c r="AU304" s="94"/>
      <c r="AV304" s="94"/>
      <c r="AW304" s="94"/>
      <c r="AX304" s="94"/>
      <c r="AY304" s="94"/>
      <c r="AZ304" s="94"/>
    </row>
    <row r="305" spans="1:52" ht="9" customHeight="1" outlineLevel="1" x14ac:dyDescent="0.25">
      <c r="A305" s="276"/>
      <c r="B305" s="278" t="s">
        <v>723</v>
      </c>
      <c r="C305" s="280" t="s">
        <v>1164</v>
      </c>
      <c r="D305" s="96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2"/>
      <c r="R305" s="94"/>
      <c r="S305" s="92"/>
      <c r="T305" s="94"/>
      <c r="U305" s="94"/>
      <c r="V305" s="94"/>
      <c r="W305" s="94"/>
      <c r="X305" s="116"/>
      <c r="Y305" s="116"/>
      <c r="Z305" s="116"/>
      <c r="AA305" s="116"/>
      <c r="AB305" s="116"/>
      <c r="AC305" s="116"/>
      <c r="AD305" s="94"/>
      <c r="AE305" s="92" t="str">
        <f>IFERROR(HLOOKUP($C305,DATOS!$C$1:$FR$155,109,FALSE ), "-")</f>
        <v>19/07/2015</v>
      </c>
      <c r="AF305" s="94"/>
      <c r="AG305" s="94"/>
      <c r="AH305" s="94"/>
      <c r="AI305" s="94"/>
      <c r="AJ305" s="94"/>
      <c r="AK305" s="94"/>
      <c r="AL305" s="94"/>
      <c r="AM305" s="94"/>
      <c r="AN305" s="94"/>
      <c r="AO305" s="94"/>
      <c r="AP305" s="94"/>
      <c r="AQ305" s="94"/>
      <c r="AR305" s="94"/>
      <c r="AS305" s="92" t="str">
        <f>IFERROR(HLOOKUP($C305,DATOS!$C$1:$FR$155,114,FALSE ), "-")</f>
        <v>07/11/2015</v>
      </c>
      <c r="AT305" s="94"/>
      <c r="AU305" s="94"/>
      <c r="AV305" s="94"/>
      <c r="AW305" s="94"/>
      <c r="AX305" s="94"/>
      <c r="AY305" s="94"/>
      <c r="AZ305" s="94"/>
    </row>
    <row r="306" spans="1:52" ht="9" customHeight="1" outlineLevel="1" x14ac:dyDescent="0.25">
      <c r="A306" s="277"/>
      <c r="B306" s="279"/>
      <c r="C306" s="281"/>
      <c r="D306" s="97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112"/>
      <c r="R306" s="98"/>
      <c r="S306" s="112"/>
      <c r="T306" s="98"/>
      <c r="U306" s="98"/>
      <c r="V306" s="98"/>
      <c r="W306" s="98"/>
      <c r="X306" s="117"/>
      <c r="Y306" s="117"/>
      <c r="Z306" s="117"/>
      <c r="AA306" s="117"/>
      <c r="AB306" s="117"/>
      <c r="AC306" s="117"/>
      <c r="AD306" s="98"/>
      <c r="AE306" s="92" t="str">
        <f>IFERROR(HLOOKUP($C306,DATOS!$C$1:$FR$155,109,FALSE ), "-")</f>
        <v>-</v>
      </c>
      <c r="AF306" s="98"/>
      <c r="AG306" s="98"/>
      <c r="AH306" s="98"/>
      <c r="AI306" s="98"/>
      <c r="AJ306" s="98"/>
      <c r="AK306" s="98"/>
      <c r="AL306" s="98"/>
      <c r="AM306" s="98"/>
      <c r="AN306" s="98"/>
      <c r="AO306" s="98"/>
      <c r="AP306" s="98"/>
      <c r="AQ306" s="98"/>
      <c r="AR306" s="98"/>
      <c r="AS306" s="92" t="str">
        <f>IFERROR(HLOOKUP($C306,DATOS!$C$1:$FR$155,114,FALSE ), "-")</f>
        <v>-</v>
      </c>
      <c r="AT306" s="98"/>
      <c r="AU306" s="98"/>
      <c r="AV306" s="98"/>
      <c r="AW306" s="98"/>
      <c r="AX306" s="98"/>
      <c r="AY306" s="98"/>
      <c r="AZ306" s="98"/>
    </row>
    <row r="307" spans="1:52" ht="9" customHeight="1" x14ac:dyDescent="0.25">
      <c r="A307" s="291">
        <v>10</v>
      </c>
      <c r="B307" s="292" t="s">
        <v>724</v>
      </c>
      <c r="C307" s="293"/>
      <c r="D307" s="99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14"/>
      <c r="Y307" s="114"/>
      <c r="Z307" s="114"/>
      <c r="AA307" s="114"/>
      <c r="AB307" s="114"/>
      <c r="AC307" s="114"/>
      <c r="AD307" s="100"/>
      <c r="AE307" s="100"/>
      <c r="AF307" s="101"/>
      <c r="AG307" s="100"/>
      <c r="AH307" s="100"/>
      <c r="AI307" s="100"/>
      <c r="AJ307" s="100"/>
      <c r="AK307" s="100"/>
      <c r="AL307" s="100"/>
      <c r="AM307" s="100"/>
      <c r="AN307" s="100"/>
      <c r="AO307" s="100"/>
      <c r="AP307" s="100"/>
      <c r="AQ307" s="100"/>
      <c r="AR307" s="100"/>
      <c r="AS307" s="101"/>
      <c r="AT307" s="100"/>
      <c r="AU307" s="100"/>
      <c r="AV307" s="100"/>
      <c r="AW307" s="100"/>
      <c r="AX307" s="100"/>
      <c r="AY307" s="100"/>
      <c r="AZ307" s="102"/>
    </row>
    <row r="308" spans="1:52" ht="9" customHeight="1" x14ac:dyDescent="0.25">
      <c r="A308" s="277"/>
      <c r="B308" s="294"/>
      <c r="C308" s="295"/>
      <c r="D308" s="103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/>
      <c r="AC308" s="104"/>
      <c r="AD308" s="104"/>
      <c r="AE308" s="104"/>
      <c r="AF308" s="105"/>
      <c r="AG308" s="104"/>
      <c r="AH308" s="104"/>
      <c r="AI308" s="104"/>
      <c r="AJ308" s="104"/>
      <c r="AK308" s="104"/>
      <c r="AL308" s="104"/>
      <c r="AM308" s="104"/>
      <c r="AN308" s="104"/>
      <c r="AO308" s="104"/>
      <c r="AP308" s="104"/>
      <c r="AQ308" s="104"/>
      <c r="AR308" s="104"/>
      <c r="AS308" s="105"/>
      <c r="AT308" s="104"/>
      <c r="AU308" s="104"/>
      <c r="AV308" s="104"/>
      <c r="AW308" s="104"/>
      <c r="AX308" s="104"/>
      <c r="AY308" s="104"/>
      <c r="AZ308" s="106"/>
    </row>
    <row r="309" spans="1:52" ht="9" customHeight="1" outlineLevel="1" x14ac:dyDescent="0.25">
      <c r="A309" s="276"/>
      <c r="B309" s="278" t="s">
        <v>725</v>
      </c>
      <c r="C309" s="276" t="s">
        <v>496</v>
      </c>
      <c r="D309" s="91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 t="str">
        <f>IFERROR(HLOOKUP($C309,DATOS!$C$1:$FR$155,109,FALSE ), "-")</f>
        <v>25/07/2015</v>
      </c>
      <c r="AG309" s="92"/>
      <c r="AH309" s="92"/>
      <c r="AI309" s="92"/>
      <c r="AJ309" s="92"/>
      <c r="AK309" s="92"/>
      <c r="AL309" s="92"/>
      <c r="AM309" s="92"/>
      <c r="AN309" s="92"/>
      <c r="AO309" s="92"/>
      <c r="AP309" s="92"/>
      <c r="AQ309" s="92"/>
      <c r="AR309" s="92"/>
      <c r="AS309" s="92" t="str">
        <f>IFERROR(HLOOKUP($C309,DATOS!$C$1:$FR$155,114,FALSE ), "-")</f>
        <v>07/11/2015</v>
      </c>
      <c r="AT309" s="92"/>
      <c r="AU309" s="92"/>
      <c r="AV309" s="92"/>
      <c r="AW309" s="92"/>
      <c r="AX309" s="92"/>
      <c r="AY309" s="92"/>
      <c r="AZ309" s="92"/>
    </row>
    <row r="310" spans="1:52" ht="9" customHeight="1" outlineLevel="1" x14ac:dyDescent="0.25">
      <c r="A310" s="277"/>
      <c r="B310" s="279"/>
      <c r="C310" s="277"/>
      <c r="D310" s="107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112"/>
      <c r="R310" s="98"/>
      <c r="S310" s="112"/>
      <c r="T310" s="98"/>
      <c r="U310" s="98"/>
      <c r="V310" s="98"/>
      <c r="W310" s="98"/>
      <c r="X310" s="98"/>
      <c r="Y310" s="98"/>
      <c r="Z310" s="98"/>
      <c r="AA310" s="98"/>
      <c r="AB310" s="98"/>
      <c r="AC310" s="98"/>
      <c r="AD310" s="98"/>
      <c r="AE310" s="98"/>
      <c r="AF310" s="92" t="str">
        <f>IFERROR(HLOOKUP($C310,DATOS!$C$1:$FR$155,109,FALSE ), "-")</f>
        <v>-</v>
      </c>
      <c r="AG310" s="98"/>
      <c r="AH310" s="98"/>
      <c r="AI310" s="98"/>
      <c r="AJ310" s="98"/>
      <c r="AK310" s="98"/>
      <c r="AL310" s="98"/>
      <c r="AM310" s="98"/>
      <c r="AN310" s="98"/>
      <c r="AO310" s="98"/>
      <c r="AP310" s="98"/>
      <c r="AQ310" s="98"/>
      <c r="AR310" s="98"/>
      <c r="AS310" s="92" t="str">
        <f>IFERROR(HLOOKUP($C310,DATOS!$C$1:$FR$155,114,FALSE ), "-")</f>
        <v>-</v>
      </c>
      <c r="AT310" s="98"/>
      <c r="AU310" s="98"/>
      <c r="AV310" s="98"/>
      <c r="AW310" s="98"/>
      <c r="AX310" s="98"/>
      <c r="AY310" s="98"/>
      <c r="AZ310" s="98"/>
    </row>
    <row r="311" spans="1:52" ht="9" customHeight="1" x14ac:dyDescent="0.25">
      <c r="A311" s="291">
        <v>10</v>
      </c>
      <c r="B311" s="292" t="s">
        <v>726</v>
      </c>
      <c r="C311" s="293"/>
      <c r="D311" s="99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14"/>
      <c r="Y311" s="114"/>
      <c r="Z311" s="114"/>
      <c r="AA311" s="114"/>
      <c r="AB311" s="114"/>
      <c r="AC311" s="100"/>
      <c r="AD311" s="100"/>
      <c r="AE311" s="100"/>
      <c r="AF311" s="101"/>
      <c r="AG311" s="100"/>
      <c r="AH311" s="100"/>
      <c r="AI311" s="100"/>
      <c r="AJ311" s="100"/>
      <c r="AK311" s="100"/>
      <c r="AL311" s="100"/>
      <c r="AM311" s="100"/>
      <c r="AN311" s="100"/>
      <c r="AO311" s="100"/>
      <c r="AP311" s="100"/>
      <c r="AQ311" s="100"/>
      <c r="AR311" s="100"/>
      <c r="AS311" s="101"/>
      <c r="AT311" s="100"/>
      <c r="AU311" s="100"/>
      <c r="AV311" s="100"/>
      <c r="AW311" s="100"/>
      <c r="AX311" s="100"/>
      <c r="AY311" s="100"/>
      <c r="AZ311" s="102"/>
    </row>
    <row r="312" spans="1:52" ht="9" customHeight="1" x14ac:dyDescent="0.25">
      <c r="A312" s="277"/>
      <c r="B312" s="294"/>
      <c r="C312" s="295"/>
      <c r="D312" s="103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  <c r="AB312" s="104"/>
      <c r="AC312" s="104"/>
      <c r="AD312" s="104"/>
      <c r="AE312" s="104"/>
      <c r="AF312" s="105"/>
      <c r="AG312" s="104"/>
      <c r="AH312" s="104"/>
      <c r="AI312" s="104"/>
      <c r="AJ312" s="104"/>
      <c r="AK312" s="104"/>
      <c r="AL312" s="104"/>
      <c r="AM312" s="104"/>
      <c r="AN312" s="104"/>
      <c r="AO312" s="104"/>
      <c r="AP312" s="104"/>
      <c r="AQ312" s="104"/>
      <c r="AR312" s="104"/>
      <c r="AS312" s="105"/>
      <c r="AT312" s="104"/>
      <c r="AU312" s="104"/>
      <c r="AV312" s="104"/>
      <c r="AW312" s="104"/>
      <c r="AX312" s="104"/>
      <c r="AY312" s="104"/>
      <c r="AZ312" s="106"/>
    </row>
    <row r="313" spans="1:52" ht="9" customHeight="1" outlineLevel="1" x14ac:dyDescent="0.25">
      <c r="A313" s="276"/>
      <c r="B313" s="278" t="s">
        <v>727</v>
      </c>
      <c r="C313" s="280" t="s">
        <v>497</v>
      </c>
      <c r="D313" s="91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 t="str">
        <f>IFERROR(HLOOKUP($C313,DATOS!$C$1:$FR$155,109,FALSE ), "-")</f>
        <v>26/05/2015</v>
      </c>
      <c r="AG313" s="92"/>
      <c r="AH313" s="92"/>
      <c r="AI313" s="92"/>
      <c r="AJ313" s="92"/>
      <c r="AK313" s="92"/>
      <c r="AL313" s="92"/>
      <c r="AM313" s="92"/>
      <c r="AN313" s="92"/>
      <c r="AO313" s="92"/>
      <c r="AP313" s="92"/>
      <c r="AQ313" s="92"/>
      <c r="AR313" s="92"/>
      <c r="AS313" s="92" t="str">
        <f>IFERROR(HLOOKUP($C313,DATOS!$C$1:$FR$155,114,FALSE ), "-")</f>
        <v>07/11/2015</v>
      </c>
      <c r="AT313" s="92"/>
      <c r="AU313" s="92"/>
      <c r="AV313" s="92"/>
      <c r="AW313" s="92"/>
      <c r="AX313" s="92"/>
      <c r="AY313" s="92"/>
      <c r="AZ313" s="92"/>
    </row>
    <row r="314" spans="1:52" ht="9" customHeight="1" outlineLevel="1" x14ac:dyDescent="0.25">
      <c r="A314" s="277"/>
      <c r="B314" s="279"/>
      <c r="C314" s="281"/>
      <c r="D314" s="93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2"/>
      <c r="R314" s="94"/>
      <c r="S314" s="92"/>
      <c r="T314" s="94"/>
      <c r="U314" s="94"/>
      <c r="V314" s="94"/>
      <c r="W314" s="113"/>
      <c r="X314" s="113"/>
      <c r="Y314" s="113"/>
      <c r="Z314" s="113"/>
      <c r="AA314" s="113"/>
      <c r="AB314" s="113"/>
      <c r="AC314" s="113"/>
      <c r="AD314" s="113"/>
      <c r="AE314" s="94"/>
      <c r="AF314" s="92" t="str">
        <f>IFERROR(HLOOKUP($C314,DATOS!$C$1:$FR$155,109,FALSE ), "-")</f>
        <v>-</v>
      </c>
      <c r="AG314" s="94"/>
      <c r="AH314" s="94"/>
      <c r="AI314" s="94"/>
      <c r="AJ314" s="94"/>
      <c r="AK314" s="94"/>
      <c r="AL314" s="94"/>
      <c r="AM314" s="94"/>
      <c r="AN314" s="94"/>
      <c r="AO314" s="94"/>
      <c r="AP314" s="94"/>
      <c r="AQ314" s="94"/>
      <c r="AR314" s="94"/>
      <c r="AS314" s="92" t="str">
        <f>IFERROR(HLOOKUP($C314,DATOS!$C$1:$FR$155,114,FALSE ), "-")</f>
        <v>-</v>
      </c>
      <c r="AT314" s="94"/>
      <c r="AU314" s="94"/>
      <c r="AV314" s="94"/>
      <c r="AW314" s="94"/>
      <c r="AX314" s="94"/>
      <c r="AY314" s="94"/>
      <c r="AZ314" s="94"/>
    </row>
    <row r="315" spans="1:52" ht="9" customHeight="1" outlineLevel="1" x14ac:dyDescent="0.25">
      <c r="A315" s="276"/>
      <c r="B315" s="278" t="s">
        <v>728</v>
      </c>
      <c r="C315" s="280" t="s">
        <v>498</v>
      </c>
      <c r="D315" s="96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2"/>
      <c r="R315" s="94"/>
      <c r="S315" s="92"/>
      <c r="T315" s="94"/>
      <c r="U315" s="94"/>
      <c r="V315" s="94"/>
      <c r="W315" s="113"/>
      <c r="X315" s="113"/>
      <c r="Y315" s="113"/>
      <c r="Z315" s="113"/>
      <c r="AA315" s="113"/>
      <c r="AB315" s="113"/>
      <c r="AC315" s="113"/>
      <c r="AD315" s="113"/>
      <c r="AE315" s="94"/>
      <c r="AF315" s="92" t="str">
        <f>IFERROR(HLOOKUP($C315,DATOS!$C$1:$FR$155,109,FALSE ), "-")</f>
        <v>26/05/2015</v>
      </c>
      <c r="AG315" s="94"/>
      <c r="AH315" s="94"/>
      <c r="AI315" s="94"/>
      <c r="AJ315" s="94"/>
      <c r="AK315" s="94"/>
      <c r="AL315" s="94"/>
      <c r="AM315" s="94"/>
      <c r="AN315" s="94"/>
      <c r="AO315" s="94"/>
      <c r="AP315" s="94"/>
      <c r="AQ315" s="94"/>
      <c r="AR315" s="94"/>
      <c r="AS315" s="92" t="str">
        <f>IFERROR(HLOOKUP($C315,DATOS!$C$1:$FR$155,114,FALSE ), "-")</f>
        <v>07/11/2015</v>
      </c>
      <c r="AT315" s="94"/>
      <c r="AU315" s="94"/>
      <c r="AV315" s="94"/>
      <c r="AW315" s="94"/>
      <c r="AX315" s="94"/>
      <c r="AY315" s="94"/>
      <c r="AZ315" s="94"/>
    </row>
    <row r="316" spans="1:52" ht="9" customHeight="1" outlineLevel="1" x14ac:dyDescent="0.25">
      <c r="A316" s="277"/>
      <c r="B316" s="279"/>
      <c r="C316" s="281"/>
      <c r="D316" s="96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2"/>
      <c r="R316" s="94"/>
      <c r="S316" s="92"/>
      <c r="T316" s="94"/>
      <c r="U316" s="94"/>
      <c r="V316" s="94"/>
      <c r="W316" s="113"/>
      <c r="X316" s="113"/>
      <c r="Y316" s="113"/>
      <c r="Z316" s="113"/>
      <c r="AA316" s="113"/>
      <c r="AB316" s="113"/>
      <c r="AC316" s="113"/>
      <c r="AD316" s="113"/>
      <c r="AE316" s="94"/>
      <c r="AF316" s="92" t="str">
        <f>IFERROR(HLOOKUP($C316,DATOS!$C$1:$FR$155,109,FALSE ), "-")</f>
        <v>-</v>
      </c>
      <c r="AG316" s="94"/>
      <c r="AH316" s="94"/>
      <c r="AI316" s="94"/>
      <c r="AJ316" s="94"/>
      <c r="AK316" s="94"/>
      <c r="AL316" s="94"/>
      <c r="AM316" s="94"/>
      <c r="AN316" s="94"/>
      <c r="AO316" s="94"/>
      <c r="AP316" s="94"/>
      <c r="AQ316" s="94"/>
      <c r="AR316" s="94"/>
      <c r="AS316" s="92" t="str">
        <f>IFERROR(HLOOKUP($C316,DATOS!$C$1:$FR$155,114,FALSE ), "-")</f>
        <v>-</v>
      </c>
      <c r="AT316" s="94"/>
      <c r="AU316" s="94"/>
      <c r="AV316" s="94"/>
      <c r="AW316" s="94"/>
      <c r="AX316" s="94"/>
      <c r="AY316" s="94"/>
      <c r="AZ316" s="94"/>
    </row>
    <row r="317" spans="1:52" ht="9" customHeight="1" outlineLevel="1" x14ac:dyDescent="0.25">
      <c r="A317" s="276"/>
      <c r="B317" s="278" t="s">
        <v>729</v>
      </c>
      <c r="C317" s="280" t="s">
        <v>499</v>
      </c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2"/>
      <c r="R317" s="94"/>
      <c r="S317" s="92"/>
      <c r="T317" s="94"/>
      <c r="U317" s="94"/>
      <c r="V317" s="94"/>
      <c r="W317" s="113"/>
      <c r="X317" s="113"/>
      <c r="Y317" s="113"/>
      <c r="Z317" s="113"/>
      <c r="AA317" s="113"/>
      <c r="AB317" s="113"/>
      <c r="AC317" s="113"/>
      <c r="AD317" s="113"/>
      <c r="AE317" s="94"/>
      <c r="AF317" s="92" t="str">
        <f>IFERROR(HLOOKUP($C317,DATOS!$C$1:$FR$155,109,FALSE ), "-")</f>
        <v>26/05/2015</v>
      </c>
      <c r="AG317" s="94"/>
      <c r="AH317" s="94"/>
      <c r="AI317" s="94"/>
      <c r="AJ317" s="94"/>
      <c r="AK317" s="94"/>
      <c r="AL317" s="94"/>
      <c r="AM317" s="94"/>
      <c r="AN317" s="94"/>
      <c r="AO317" s="94"/>
      <c r="AP317" s="94"/>
      <c r="AQ317" s="94"/>
      <c r="AR317" s="94"/>
      <c r="AS317" s="92" t="str">
        <f>IFERROR(HLOOKUP($C317,DATOS!$C$1:$FR$155,114,FALSE ), "-")</f>
        <v>07/11/2015</v>
      </c>
      <c r="AT317" s="94"/>
      <c r="AU317" s="94"/>
      <c r="AV317" s="94"/>
      <c r="AW317" s="94"/>
      <c r="AX317" s="94"/>
      <c r="AY317" s="94"/>
      <c r="AZ317" s="94"/>
    </row>
    <row r="318" spans="1:52" ht="9" customHeight="1" outlineLevel="1" x14ac:dyDescent="0.25">
      <c r="A318" s="277"/>
      <c r="B318" s="279"/>
      <c r="C318" s="281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2"/>
      <c r="R318" s="94"/>
      <c r="S318" s="92"/>
      <c r="T318" s="94"/>
      <c r="U318" s="94"/>
      <c r="V318" s="94"/>
      <c r="W318" s="113"/>
      <c r="X318" s="113"/>
      <c r="Y318" s="113"/>
      <c r="Z318" s="113"/>
      <c r="AA318" s="113"/>
      <c r="AB318" s="113"/>
      <c r="AC318" s="113"/>
      <c r="AD318" s="113"/>
      <c r="AE318" s="94"/>
      <c r="AF318" s="92" t="str">
        <f>IFERROR(HLOOKUP($C318,DATOS!$C$1:$FR$155,109,FALSE ), "-")</f>
        <v>-</v>
      </c>
      <c r="AG318" s="94"/>
      <c r="AH318" s="94"/>
      <c r="AI318" s="94"/>
      <c r="AJ318" s="94"/>
      <c r="AK318" s="94"/>
      <c r="AL318" s="94"/>
      <c r="AM318" s="94"/>
      <c r="AN318" s="94"/>
      <c r="AO318" s="94"/>
      <c r="AP318" s="94"/>
      <c r="AQ318" s="94"/>
      <c r="AR318" s="94"/>
      <c r="AS318" s="92" t="str">
        <f>IFERROR(HLOOKUP($C318,DATOS!$C$1:$FR$155,114,FALSE ), "-")</f>
        <v>-</v>
      </c>
      <c r="AT318" s="94"/>
      <c r="AU318" s="94"/>
      <c r="AV318" s="94"/>
      <c r="AW318" s="94"/>
      <c r="AX318" s="94"/>
      <c r="AY318" s="94"/>
      <c r="AZ318" s="94"/>
    </row>
    <row r="319" spans="1:52" ht="9" customHeight="1" outlineLevel="1" x14ac:dyDescent="0.25">
      <c r="A319" s="276"/>
      <c r="B319" s="278" t="s">
        <v>730</v>
      </c>
      <c r="C319" s="280" t="s">
        <v>500</v>
      </c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2"/>
      <c r="R319" s="94"/>
      <c r="S319" s="92"/>
      <c r="T319" s="94"/>
      <c r="U319" s="94"/>
      <c r="V319" s="94"/>
      <c r="W319" s="113"/>
      <c r="X319" s="113"/>
      <c r="Y319" s="113"/>
      <c r="Z319" s="113"/>
      <c r="AA319" s="113"/>
      <c r="AB319" s="113"/>
      <c r="AC319" s="113"/>
      <c r="AD319" s="113"/>
      <c r="AE319" s="94"/>
      <c r="AF319" s="92" t="str">
        <f>IFERROR(HLOOKUP($C319,DATOS!$C$1:$FR$155,109,FALSE ), "-")</f>
        <v>26/05/2015</v>
      </c>
      <c r="AG319" s="94"/>
      <c r="AH319" s="94"/>
      <c r="AI319" s="94"/>
      <c r="AJ319" s="94"/>
      <c r="AK319" s="94"/>
      <c r="AL319" s="94"/>
      <c r="AM319" s="94"/>
      <c r="AN319" s="94"/>
      <c r="AO319" s="94"/>
      <c r="AP319" s="94"/>
      <c r="AQ319" s="94"/>
      <c r="AR319" s="94"/>
      <c r="AS319" s="92" t="str">
        <f>IFERROR(HLOOKUP($C319,DATOS!$C$1:$FR$155,114,FALSE ), "-")</f>
        <v>07/11/2015</v>
      </c>
      <c r="AT319" s="94"/>
      <c r="AU319" s="94"/>
      <c r="AV319" s="94"/>
      <c r="AW319" s="94"/>
      <c r="AX319" s="94"/>
      <c r="AY319" s="94"/>
      <c r="AZ319" s="94"/>
    </row>
    <row r="320" spans="1:52" ht="9" customHeight="1" outlineLevel="1" x14ac:dyDescent="0.25">
      <c r="A320" s="277"/>
      <c r="B320" s="279"/>
      <c r="C320" s="281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2"/>
      <c r="R320" s="94"/>
      <c r="S320" s="92"/>
      <c r="T320" s="94"/>
      <c r="U320" s="94"/>
      <c r="V320" s="94"/>
      <c r="W320" s="113"/>
      <c r="X320" s="113"/>
      <c r="Y320" s="113"/>
      <c r="Z320" s="113"/>
      <c r="AA320" s="113"/>
      <c r="AB320" s="113"/>
      <c r="AC320" s="113"/>
      <c r="AD320" s="113"/>
      <c r="AE320" s="94"/>
      <c r="AF320" s="92" t="str">
        <f>IFERROR(HLOOKUP($C320,DATOS!$C$1:$FR$155,109,FALSE ), "-")</f>
        <v>-</v>
      </c>
      <c r="AG320" s="94"/>
      <c r="AH320" s="94"/>
      <c r="AI320" s="94"/>
      <c r="AJ320" s="94"/>
      <c r="AK320" s="94"/>
      <c r="AL320" s="94"/>
      <c r="AM320" s="94"/>
      <c r="AN320" s="94"/>
      <c r="AO320" s="94"/>
      <c r="AP320" s="94"/>
      <c r="AQ320" s="94"/>
      <c r="AR320" s="94"/>
      <c r="AS320" s="92" t="str">
        <f>IFERROR(HLOOKUP($C320,DATOS!$C$1:$FR$155,114,FALSE ), "-")</f>
        <v>-</v>
      </c>
      <c r="AT320" s="94"/>
      <c r="AU320" s="94"/>
      <c r="AV320" s="94"/>
      <c r="AW320" s="94"/>
      <c r="AX320" s="94"/>
      <c r="AY320" s="94"/>
      <c r="AZ320" s="94"/>
    </row>
    <row r="321" spans="1:52" ht="9" customHeight="1" outlineLevel="1" x14ac:dyDescent="0.25">
      <c r="A321" s="276"/>
      <c r="B321" s="278" t="s">
        <v>731</v>
      </c>
      <c r="C321" s="280" t="s">
        <v>501</v>
      </c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2"/>
      <c r="R321" s="94"/>
      <c r="S321" s="92"/>
      <c r="T321" s="94"/>
      <c r="U321" s="94"/>
      <c r="V321" s="94"/>
      <c r="W321" s="113"/>
      <c r="X321" s="113"/>
      <c r="Y321" s="113"/>
      <c r="Z321" s="113"/>
      <c r="AA321" s="113"/>
      <c r="AB321" s="113"/>
      <c r="AC321" s="113"/>
      <c r="AD321" s="113"/>
      <c r="AE321" s="94"/>
      <c r="AF321" s="92" t="str">
        <f>IFERROR(HLOOKUP($C321,DATOS!$C$1:$FR$155,109,FALSE ), "-")</f>
        <v>26/05/2015</v>
      </c>
      <c r="AG321" s="94"/>
      <c r="AH321" s="94"/>
      <c r="AI321" s="94"/>
      <c r="AJ321" s="94"/>
      <c r="AK321" s="94"/>
      <c r="AL321" s="94"/>
      <c r="AM321" s="94"/>
      <c r="AN321" s="94"/>
      <c r="AO321" s="94"/>
      <c r="AP321" s="94"/>
      <c r="AQ321" s="94"/>
      <c r="AR321" s="94"/>
      <c r="AS321" s="92" t="str">
        <f>IFERROR(HLOOKUP($C321,DATOS!$C$1:$FR$155,114,FALSE ), "-")</f>
        <v>07/11/2015</v>
      </c>
      <c r="AT321" s="94"/>
      <c r="AU321" s="94"/>
      <c r="AV321" s="94"/>
      <c r="AW321" s="94"/>
      <c r="AX321" s="94"/>
      <c r="AY321" s="94"/>
      <c r="AZ321" s="94"/>
    </row>
    <row r="322" spans="1:52" ht="9" customHeight="1" outlineLevel="1" x14ac:dyDescent="0.25">
      <c r="A322" s="277"/>
      <c r="B322" s="279"/>
      <c r="C322" s="281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2"/>
      <c r="R322" s="94"/>
      <c r="S322" s="92"/>
      <c r="T322" s="94"/>
      <c r="U322" s="94"/>
      <c r="V322" s="94"/>
      <c r="W322" s="113"/>
      <c r="X322" s="113"/>
      <c r="Y322" s="113"/>
      <c r="Z322" s="113"/>
      <c r="AA322" s="113"/>
      <c r="AB322" s="113"/>
      <c r="AC322" s="113"/>
      <c r="AD322" s="113"/>
      <c r="AE322" s="94"/>
      <c r="AF322" s="92" t="str">
        <f>IFERROR(HLOOKUP($C322,DATOS!$C$1:$FR$155,109,FALSE ), "-")</f>
        <v>-</v>
      </c>
      <c r="AG322" s="94"/>
      <c r="AH322" s="94"/>
      <c r="AI322" s="94"/>
      <c r="AJ322" s="94"/>
      <c r="AK322" s="94"/>
      <c r="AL322" s="94"/>
      <c r="AM322" s="94"/>
      <c r="AN322" s="94"/>
      <c r="AO322" s="94"/>
      <c r="AP322" s="94"/>
      <c r="AQ322" s="94"/>
      <c r="AR322" s="94"/>
      <c r="AS322" s="92" t="str">
        <f>IFERROR(HLOOKUP($C322,DATOS!$C$1:$FR$155,114,FALSE ), "-")</f>
        <v>-</v>
      </c>
      <c r="AT322" s="94"/>
      <c r="AU322" s="94"/>
      <c r="AV322" s="94"/>
      <c r="AW322" s="94"/>
      <c r="AX322" s="94"/>
      <c r="AY322" s="94"/>
      <c r="AZ322" s="94"/>
    </row>
    <row r="323" spans="1:52" ht="9" customHeight="1" outlineLevel="1" x14ac:dyDescent="0.25">
      <c r="A323" s="276"/>
      <c r="B323" s="278" t="s">
        <v>732</v>
      </c>
      <c r="C323" s="280" t="s">
        <v>502</v>
      </c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2"/>
      <c r="R323" s="94"/>
      <c r="S323" s="92"/>
      <c r="T323" s="94"/>
      <c r="U323" s="94"/>
      <c r="V323" s="94"/>
      <c r="W323" s="113"/>
      <c r="X323" s="113"/>
      <c r="Y323" s="113"/>
      <c r="Z323" s="113"/>
      <c r="AA323" s="113"/>
      <c r="AB323" s="113"/>
      <c r="AC323" s="113"/>
      <c r="AD323" s="113"/>
      <c r="AE323" s="94"/>
      <c r="AF323" s="92" t="str">
        <f>IFERROR(HLOOKUP($C323,DATOS!$C$1:$FR$155,109,FALSE ), "-")</f>
        <v>26/05/2015</v>
      </c>
      <c r="AG323" s="94"/>
      <c r="AH323" s="94"/>
      <c r="AI323" s="94"/>
      <c r="AJ323" s="94"/>
      <c r="AK323" s="94"/>
      <c r="AL323" s="94"/>
      <c r="AM323" s="94"/>
      <c r="AN323" s="94"/>
      <c r="AO323" s="94"/>
      <c r="AP323" s="94"/>
      <c r="AQ323" s="94"/>
      <c r="AR323" s="94"/>
      <c r="AS323" s="92" t="str">
        <f>IFERROR(HLOOKUP($C323,DATOS!$C$1:$FR$155,114,FALSE ), "-")</f>
        <v>07/11/2015</v>
      </c>
      <c r="AT323" s="94"/>
      <c r="AU323" s="94"/>
      <c r="AV323" s="94"/>
      <c r="AW323" s="94"/>
      <c r="AX323" s="94"/>
      <c r="AY323" s="94"/>
      <c r="AZ323" s="94"/>
    </row>
    <row r="324" spans="1:52" ht="9" customHeight="1" outlineLevel="1" x14ac:dyDescent="0.25">
      <c r="A324" s="277"/>
      <c r="B324" s="279"/>
      <c r="C324" s="281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2"/>
      <c r="R324" s="94"/>
      <c r="S324" s="92"/>
      <c r="T324" s="94"/>
      <c r="U324" s="94"/>
      <c r="V324" s="94"/>
      <c r="W324" s="113"/>
      <c r="X324" s="113"/>
      <c r="Y324" s="113"/>
      <c r="Z324" s="113"/>
      <c r="AA324" s="113"/>
      <c r="AB324" s="113"/>
      <c r="AC324" s="113"/>
      <c r="AD324" s="113"/>
      <c r="AE324" s="94"/>
      <c r="AF324" s="92" t="str">
        <f>IFERROR(HLOOKUP($C324,DATOS!$C$1:$FR$155,109,FALSE ), "-")</f>
        <v>-</v>
      </c>
      <c r="AG324" s="94"/>
      <c r="AH324" s="94"/>
      <c r="AI324" s="94"/>
      <c r="AJ324" s="94"/>
      <c r="AK324" s="94"/>
      <c r="AL324" s="94"/>
      <c r="AM324" s="94"/>
      <c r="AN324" s="94"/>
      <c r="AO324" s="94"/>
      <c r="AP324" s="94"/>
      <c r="AQ324" s="94"/>
      <c r="AR324" s="94"/>
      <c r="AS324" s="92" t="str">
        <f>IFERROR(HLOOKUP($C324,DATOS!$C$1:$FR$155,114,FALSE ), "-")</f>
        <v>-</v>
      </c>
      <c r="AT324" s="94"/>
      <c r="AU324" s="94"/>
      <c r="AV324" s="94"/>
      <c r="AW324" s="94"/>
      <c r="AX324" s="94"/>
      <c r="AY324" s="94"/>
      <c r="AZ324" s="94"/>
    </row>
    <row r="325" spans="1:52" ht="9" customHeight="1" outlineLevel="1" x14ac:dyDescent="0.25">
      <c r="A325" s="276"/>
      <c r="B325" s="278" t="s">
        <v>733</v>
      </c>
      <c r="C325" s="280" t="s">
        <v>503</v>
      </c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2"/>
      <c r="R325" s="94"/>
      <c r="S325" s="92"/>
      <c r="T325" s="94"/>
      <c r="U325" s="94"/>
      <c r="V325" s="94"/>
      <c r="W325" s="113"/>
      <c r="X325" s="113"/>
      <c r="Y325" s="113"/>
      <c r="Z325" s="113"/>
      <c r="AA325" s="113"/>
      <c r="AB325" s="113"/>
      <c r="AC325" s="113"/>
      <c r="AD325" s="113"/>
      <c r="AE325" s="94"/>
      <c r="AF325" s="92" t="str">
        <f>IFERROR(HLOOKUP($C325,DATOS!$C$1:$FR$155,109,FALSE ), "-")</f>
        <v>26/05/2015</v>
      </c>
      <c r="AG325" s="94"/>
      <c r="AH325" s="94"/>
      <c r="AI325" s="94"/>
      <c r="AJ325" s="94"/>
      <c r="AK325" s="94"/>
      <c r="AL325" s="94"/>
      <c r="AM325" s="94"/>
      <c r="AN325" s="94"/>
      <c r="AO325" s="94"/>
      <c r="AP325" s="94"/>
      <c r="AQ325" s="94"/>
      <c r="AR325" s="94"/>
      <c r="AS325" s="92" t="str">
        <f>IFERROR(HLOOKUP($C325,DATOS!$C$1:$FR$155,114,FALSE ), "-")</f>
        <v>07/11/2015</v>
      </c>
      <c r="AT325" s="94"/>
      <c r="AU325" s="94"/>
      <c r="AV325" s="94"/>
      <c r="AW325" s="94"/>
      <c r="AX325" s="94"/>
      <c r="AY325" s="94"/>
      <c r="AZ325" s="94"/>
    </row>
    <row r="326" spans="1:52" ht="9" customHeight="1" outlineLevel="1" x14ac:dyDescent="0.25">
      <c r="A326" s="277"/>
      <c r="B326" s="279"/>
      <c r="C326" s="281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2"/>
      <c r="R326" s="94"/>
      <c r="S326" s="92"/>
      <c r="T326" s="94"/>
      <c r="U326" s="94"/>
      <c r="V326" s="94"/>
      <c r="W326" s="113"/>
      <c r="X326" s="113"/>
      <c r="Y326" s="113"/>
      <c r="Z326" s="113"/>
      <c r="AA326" s="113"/>
      <c r="AB326" s="113"/>
      <c r="AC326" s="113"/>
      <c r="AD326" s="113"/>
      <c r="AE326" s="94"/>
      <c r="AF326" s="92" t="str">
        <f>IFERROR(HLOOKUP($C326,DATOS!$C$1:$FR$155,109,FALSE ), "-")</f>
        <v>-</v>
      </c>
      <c r="AG326" s="94"/>
      <c r="AH326" s="94"/>
      <c r="AI326" s="94"/>
      <c r="AJ326" s="94"/>
      <c r="AK326" s="94"/>
      <c r="AL326" s="94"/>
      <c r="AM326" s="94"/>
      <c r="AN326" s="94"/>
      <c r="AO326" s="94"/>
      <c r="AP326" s="94"/>
      <c r="AQ326" s="94"/>
      <c r="AR326" s="94"/>
      <c r="AS326" s="92" t="str">
        <f>IFERROR(HLOOKUP($C326,DATOS!$C$1:$FR$155,114,FALSE ), "-")</f>
        <v>-</v>
      </c>
      <c r="AT326" s="94"/>
      <c r="AU326" s="94"/>
      <c r="AV326" s="94"/>
      <c r="AW326" s="94"/>
      <c r="AX326" s="94"/>
      <c r="AY326" s="94"/>
      <c r="AZ326" s="94"/>
    </row>
    <row r="327" spans="1:52" ht="9" customHeight="1" outlineLevel="1" x14ac:dyDescent="0.25">
      <c r="A327" s="276"/>
      <c r="B327" s="278" t="s">
        <v>734</v>
      </c>
      <c r="C327" s="280" t="s">
        <v>504</v>
      </c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2"/>
      <c r="R327" s="94"/>
      <c r="S327" s="92"/>
      <c r="T327" s="94"/>
      <c r="U327" s="94"/>
      <c r="V327" s="94"/>
      <c r="W327" s="113"/>
      <c r="X327" s="113"/>
      <c r="Y327" s="113"/>
      <c r="Z327" s="113"/>
      <c r="AA327" s="113"/>
      <c r="AB327" s="113"/>
      <c r="AC327" s="113"/>
      <c r="AD327" s="113"/>
      <c r="AE327" s="94"/>
      <c r="AF327" s="92" t="str">
        <f>IFERROR(HLOOKUP($C327,DATOS!$C$1:$FR$155,109,FALSE ), "-")</f>
        <v>26/05/2015</v>
      </c>
      <c r="AG327" s="94"/>
      <c r="AH327" s="94"/>
      <c r="AI327" s="94"/>
      <c r="AJ327" s="94"/>
      <c r="AK327" s="94"/>
      <c r="AL327" s="94"/>
      <c r="AM327" s="94"/>
      <c r="AN327" s="94"/>
      <c r="AO327" s="94"/>
      <c r="AP327" s="94"/>
      <c r="AQ327" s="94"/>
      <c r="AR327" s="94"/>
      <c r="AS327" s="92" t="str">
        <f>IFERROR(HLOOKUP($C327,DATOS!$C$1:$FR$155,114,FALSE ), "-")</f>
        <v>07/11/2015</v>
      </c>
      <c r="AT327" s="94"/>
      <c r="AU327" s="94"/>
      <c r="AV327" s="94"/>
      <c r="AW327" s="94"/>
      <c r="AX327" s="94"/>
      <c r="AY327" s="94"/>
      <c r="AZ327" s="94"/>
    </row>
    <row r="328" spans="1:52" ht="9" customHeight="1" outlineLevel="1" x14ac:dyDescent="0.25">
      <c r="A328" s="277"/>
      <c r="B328" s="279"/>
      <c r="C328" s="281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2"/>
      <c r="R328" s="94"/>
      <c r="S328" s="92"/>
      <c r="T328" s="94"/>
      <c r="U328" s="94"/>
      <c r="V328" s="94"/>
      <c r="W328" s="113"/>
      <c r="X328" s="113"/>
      <c r="Y328" s="113"/>
      <c r="Z328" s="113"/>
      <c r="AA328" s="113"/>
      <c r="AB328" s="113"/>
      <c r="AC328" s="113"/>
      <c r="AD328" s="113"/>
      <c r="AE328" s="94"/>
      <c r="AF328" s="92" t="str">
        <f>IFERROR(HLOOKUP($C328,DATOS!$C$1:$FR$155,109,FALSE ), "-")</f>
        <v>-</v>
      </c>
      <c r="AG328" s="94"/>
      <c r="AH328" s="94"/>
      <c r="AI328" s="94"/>
      <c r="AJ328" s="94"/>
      <c r="AK328" s="94"/>
      <c r="AL328" s="94"/>
      <c r="AM328" s="94"/>
      <c r="AN328" s="94"/>
      <c r="AO328" s="94"/>
      <c r="AP328" s="94"/>
      <c r="AQ328" s="94"/>
      <c r="AR328" s="94"/>
      <c r="AS328" s="92" t="str">
        <f>IFERROR(HLOOKUP($C328,DATOS!$C$1:$FR$155,114,FALSE ), "-")</f>
        <v>-</v>
      </c>
      <c r="AT328" s="94"/>
      <c r="AU328" s="94"/>
      <c r="AV328" s="94"/>
      <c r="AW328" s="94"/>
      <c r="AX328" s="94"/>
      <c r="AY328" s="94"/>
      <c r="AZ328" s="94"/>
    </row>
    <row r="329" spans="1:52" ht="9" customHeight="1" outlineLevel="1" x14ac:dyDescent="0.25">
      <c r="A329" s="276"/>
      <c r="B329" s="278" t="s">
        <v>735</v>
      </c>
      <c r="C329" s="280" t="s">
        <v>505</v>
      </c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2"/>
      <c r="R329" s="94"/>
      <c r="S329" s="92"/>
      <c r="T329" s="94"/>
      <c r="U329" s="94"/>
      <c r="V329" s="94"/>
      <c r="W329" s="113"/>
      <c r="X329" s="113"/>
      <c r="Y329" s="113"/>
      <c r="Z329" s="113"/>
      <c r="AA329" s="113"/>
      <c r="AB329" s="113"/>
      <c r="AC329" s="113"/>
      <c r="AD329" s="113"/>
      <c r="AE329" s="94"/>
      <c r="AF329" s="92" t="str">
        <f>IFERROR(HLOOKUP($C329,DATOS!$C$1:$FR$155,109,FALSE ), "-")</f>
        <v>26/05/2015</v>
      </c>
      <c r="AG329" s="94"/>
      <c r="AH329" s="94"/>
      <c r="AI329" s="94"/>
      <c r="AJ329" s="94"/>
      <c r="AK329" s="94"/>
      <c r="AL329" s="94"/>
      <c r="AM329" s="94"/>
      <c r="AN329" s="94"/>
      <c r="AO329" s="94"/>
      <c r="AP329" s="94"/>
      <c r="AQ329" s="94"/>
      <c r="AR329" s="94"/>
      <c r="AS329" s="92" t="str">
        <f>IFERROR(HLOOKUP($C329,DATOS!$C$1:$FR$155,114,FALSE ), "-")</f>
        <v>07/11/2015</v>
      </c>
      <c r="AT329" s="94"/>
      <c r="AU329" s="94"/>
      <c r="AV329" s="94"/>
      <c r="AW329" s="94"/>
      <c r="AX329" s="94"/>
      <c r="AY329" s="94"/>
      <c r="AZ329" s="94"/>
    </row>
    <row r="330" spans="1:52" ht="9" customHeight="1" outlineLevel="1" x14ac:dyDescent="0.25">
      <c r="A330" s="277"/>
      <c r="B330" s="279"/>
      <c r="C330" s="281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2"/>
      <c r="R330" s="94"/>
      <c r="S330" s="92"/>
      <c r="T330" s="94"/>
      <c r="U330" s="94"/>
      <c r="V330" s="94"/>
      <c r="W330" s="113"/>
      <c r="X330" s="113"/>
      <c r="Y330" s="113"/>
      <c r="Z330" s="113"/>
      <c r="AA330" s="113"/>
      <c r="AB330" s="113"/>
      <c r="AC330" s="113"/>
      <c r="AD330" s="113"/>
      <c r="AE330" s="94"/>
      <c r="AF330" s="92" t="str">
        <f>IFERROR(HLOOKUP($C330,DATOS!$C$1:$FR$155,109,FALSE ), "-")</f>
        <v>-</v>
      </c>
      <c r="AG330" s="94"/>
      <c r="AH330" s="94"/>
      <c r="AI330" s="94"/>
      <c r="AJ330" s="94"/>
      <c r="AK330" s="94"/>
      <c r="AL330" s="94"/>
      <c r="AM330" s="94"/>
      <c r="AN330" s="94"/>
      <c r="AO330" s="94"/>
      <c r="AP330" s="94"/>
      <c r="AQ330" s="94"/>
      <c r="AR330" s="94"/>
      <c r="AS330" s="92" t="str">
        <f>IFERROR(HLOOKUP($C330,DATOS!$C$1:$FR$155,114,FALSE ), "-")</f>
        <v>-</v>
      </c>
      <c r="AT330" s="94"/>
      <c r="AU330" s="94"/>
      <c r="AV330" s="94"/>
      <c r="AW330" s="94"/>
      <c r="AX330" s="94"/>
      <c r="AY330" s="94"/>
      <c r="AZ330" s="94"/>
    </row>
    <row r="331" spans="1:52" ht="9" customHeight="1" x14ac:dyDescent="0.25">
      <c r="A331" s="291">
        <v>10</v>
      </c>
      <c r="B331" s="292" t="s">
        <v>1418</v>
      </c>
      <c r="C331" s="293"/>
      <c r="D331" s="99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14"/>
      <c r="Y331" s="114"/>
      <c r="Z331" s="114"/>
      <c r="AA331" s="114"/>
      <c r="AB331" s="114"/>
      <c r="AC331" s="100"/>
      <c r="AD331" s="100"/>
      <c r="AE331" s="100"/>
      <c r="AF331" s="101"/>
      <c r="AG331" s="100"/>
      <c r="AH331" s="100"/>
      <c r="AI331" s="100"/>
      <c r="AJ331" s="100"/>
      <c r="AK331" s="100"/>
      <c r="AL331" s="100"/>
      <c r="AM331" s="100"/>
      <c r="AN331" s="100"/>
      <c r="AO331" s="100"/>
      <c r="AP331" s="100"/>
      <c r="AQ331" s="100"/>
      <c r="AR331" s="100"/>
      <c r="AS331" s="101"/>
      <c r="AT331" s="100"/>
      <c r="AU331" s="100"/>
      <c r="AV331" s="100"/>
      <c r="AW331" s="100"/>
      <c r="AX331" s="100"/>
      <c r="AY331" s="100"/>
      <c r="AZ331" s="102"/>
    </row>
    <row r="332" spans="1:52" ht="9" customHeight="1" x14ac:dyDescent="0.25">
      <c r="A332" s="277"/>
      <c r="B332" s="294"/>
      <c r="C332" s="295"/>
      <c r="D332" s="103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  <c r="AB332" s="104"/>
      <c r="AC332" s="104"/>
      <c r="AD332" s="104"/>
      <c r="AE332" s="104"/>
      <c r="AF332" s="105"/>
      <c r="AG332" s="104"/>
      <c r="AH332" s="104"/>
      <c r="AI332" s="104"/>
      <c r="AJ332" s="104"/>
      <c r="AK332" s="104"/>
      <c r="AL332" s="104"/>
      <c r="AM332" s="104"/>
      <c r="AN332" s="104"/>
      <c r="AO332" s="104"/>
      <c r="AP332" s="104"/>
      <c r="AQ332" s="104"/>
      <c r="AR332" s="104"/>
      <c r="AS332" s="105"/>
      <c r="AT332" s="104"/>
      <c r="AU332" s="104"/>
      <c r="AV332" s="104"/>
      <c r="AW332" s="104"/>
      <c r="AX332" s="104"/>
      <c r="AY332" s="104"/>
      <c r="AZ332" s="106"/>
    </row>
    <row r="333" spans="1:52" ht="9" customHeight="1" outlineLevel="1" x14ac:dyDescent="0.25">
      <c r="A333" s="276"/>
      <c r="B333" s="278">
        <v>12.1</v>
      </c>
      <c r="C333" s="280" t="s">
        <v>1407</v>
      </c>
      <c r="D333" s="123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  <c r="AL333" s="92"/>
      <c r="AM333" s="92"/>
      <c r="AN333" s="92"/>
      <c r="AO333" s="92"/>
      <c r="AP333" s="92"/>
      <c r="AQ333" s="92"/>
      <c r="AR333" s="92"/>
      <c r="AS333" s="92">
        <f>IFERROR(HLOOKUP($C333,DATOS!$C$1:$FR$155,114,FALSE ), "-")</f>
        <v>0</v>
      </c>
      <c r="AT333" s="92"/>
      <c r="AU333" s="92"/>
      <c r="AV333" s="92"/>
      <c r="AW333" s="92"/>
      <c r="AX333" s="92"/>
      <c r="AY333" s="92"/>
      <c r="AZ333" s="92"/>
    </row>
    <row r="334" spans="1:52" ht="9" customHeight="1" outlineLevel="1" x14ac:dyDescent="0.25">
      <c r="A334" s="277"/>
      <c r="B334" s="279"/>
      <c r="C334" s="281"/>
      <c r="D334" s="93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2"/>
      <c r="R334" s="94"/>
      <c r="S334" s="92"/>
      <c r="T334" s="94"/>
      <c r="U334" s="94"/>
      <c r="V334" s="94"/>
      <c r="W334" s="113"/>
      <c r="X334" s="113"/>
      <c r="Y334" s="113"/>
      <c r="Z334" s="113"/>
      <c r="AA334" s="113"/>
      <c r="AB334" s="113"/>
      <c r="AC334" s="113"/>
      <c r="AD334" s="113"/>
      <c r="AE334" s="94"/>
      <c r="AF334" s="92"/>
      <c r="AG334" s="94"/>
      <c r="AH334" s="94"/>
      <c r="AI334" s="94"/>
      <c r="AJ334" s="94"/>
      <c r="AK334" s="94"/>
      <c r="AL334" s="94"/>
      <c r="AM334" s="94"/>
      <c r="AN334" s="94"/>
      <c r="AO334" s="94"/>
      <c r="AP334" s="94"/>
      <c r="AQ334" s="94"/>
      <c r="AR334" s="94"/>
      <c r="AS334" s="92" t="str">
        <f>IFERROR(HLOOKUP($C334,DATOS!$C$1:$FR$155,114,FALSE ), "-")</f>
        <v>-</v>
      </c>
      <c r="AT334" s="94"/>
      <c r="AU334" s="94"/>
      <c r="AV334" s="94"/>
      <c r="AW334" s="94"/>
      <c r="AX334" s="94"/>
      <c r="AY334" s="94"/>
      <c r="AZ334" s="94"/>
    </row>
    <row r="335" spans="1:52" ht="9" customHeight="1" outlineLevel="1" x14ac:dyDescent="0.25">
      <c r="A335" s="276"/>
      <c r="B335" s="278">
        <v>12.2</v>
      </c>
      <c r="C335" s="280" t="s">
        <v>1408</v>
      </c>
      <c r="D335" s="96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2"/>
      <c r="R335" s="94"/>
      <c r="S335" s="92"/>
      <c r="T335" s="94"/>
      <c r="U335" s="94"/>
      <c r="V335" s="94"/>
      <c r="W335" s="113"/>
      <c r="X335" s="113"/>
      <c r="Y335" s="113"/>
      <c r="Z335" s="113"/>
      <c r="AA335" s="113"/>
      <c r="AB335" s="113"/>
      <c r="AC335" s="113"/>
      <c r="AD335" s="113"/>
      <c r="AE335" s="94"/>
      <c r="AF335" s="92"/>
      <c r="AG335" s="94"/>
      <c r="AH335" s="94"/>
      <c r="AI335" s="94"/>
      <c r="AJ335" s="94"/>
      <c r="AK335" s="94"/>
      <c r="AL335" s="94"/>
      <c r="AM335" s="94"/>
      <c r="AN335" s="94"/>
      <c r="AO335" s="94"/>
      <c r="AP335" s="94"/>
      <c r="AQ335" s="94"/>
      <c r="AR335" s="94"/>
      <c r="AS335" s="92">
        <f>IFERROR(HLOOKUP($C335,DATOS!$C$1:$FR$155,114,FALSE ), "-")</f>
        <v>0</v>
      </c>
      <c r="AT335" s="94"/>
      <c r="AU335" s="94"/>
      <c r="AV335" s="94"/>
      <c r="AW335" s="94"/>
      <c r="AX335" s="94"/>
      <c r="AY335" s="94"/>
      <c r="AZ335" s="94"/>
    </row>
    <row r="336" spans="1:52" ht="9" customHeight="1" outlineLevel="1" x14ac:dyDescent="0.25">
      <c r="A336" s="277"/>
      <c r="B336" s="279"/>
      <c r="C336" s="281"/>
      <c r="D336" s="96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2"/>
      <c r="R336" s="94"/>
      <c r="S336" s="92"/>
      <c r="T336" s="94"/>
      <c r="U336" s="94"/>
      <c r="V336" s="94"/>
      <c r="W336" s="113"/>
      <c r="X336" s="113"/>
      <c r="Y336" s="113"/>
      <c r="Z336" s="113"/>
      <c r="AA336" s="113"/>
      <c r="AB336" s="113"/>
      <c r="AC336" s="113"/>
      <c r="AD336" s="113"/>
      <c r="AE336" s="94"/>
      <c r="AF336" s="92"/>
      <c r="AG336" s="94"/>
      <c r="AH336" s="94"/>
      <c r="AI336" s="94"/>
      <c r="AJ336" s="94"/>
      <c r="AK336" s="94"/>
      <c r="AL336" s="94"/>
      <c r="AM336" s="94"/>
      <c r="AN336" s="94"/>
      <c r="AO336" s="94"/>
      <c r="AP336" s="94"/>
      <c r="AQ336" s="94"/>
      <c r="AR336" s="94"/>
      <c r="AS336" s="92" t="str">
        <f>IFERROR(HLOOKUP($C336,DATOS!$C$1:$FR$155,114,FALSE ), "-")</f>
        <v>-</v>
      </c>
      <c r="AT336" s="94"/>
      <c r="AU336" s="94"/>
      <c r="AV336" s="94"/>
      <c r="AW336" s="94"/>
      <c r="AX336" s="94"/>
      <c r="AY336" s="94"/>
      <c r="AZ336" s="94"/>
    </row>
    <row r="337" spans="1:52" ht="9" customHeight="1" outlineLevel="1" x14ac:dyDescent="0.25">
      <c r="A337" s="276"/>
      <c r="B337" s="278">
        <v>12.3</v>
      </c>
      <c r="C337" s="280" t="s">
        <v>1409</v>
      </c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2"/>
      <c r="R337" s="94"/>
      <c r="S337" s="92"/>
      <c r="T337" s="94"/>
      <c r="U337" s="94"/>
      <c r="V337" s="94"/>
      <c r="W337" s="113"/>
      <c r="X337" s="113"/>
      <c r="Y337" s="113"/>
      <c r="Z337" s="113"/>
      <c r="AA337" s="113"/>
      <c r="AB337" s="113"/>
      <c r="AC337" s="113"/>
      <c r="AD337" s="113"/>
      <c r="AE337" s="94"/>
      <c r="AF337" s="92"/>
      <c r="AG337" s="94"/>
      <c r="AH337" s="94"/>
      <c r="AI337" s="94"/>
      <c r="AJ337" s="94"/>
      <c r="AK337" s="94"/>
      <c r="AL337" s="94"/>
      <c r="AM337" s="94"/>
      <c r="AN337" s="94"/>
      <c r="AO337" s="94"/>
      <c r="AP337" s="94"/>
      <c r="AQ337" s="94"/>
      <c r="AR337" s="94"/>
      <c r="AS337" s="92">
        <f>IFERROR(HLOOKUP($C337,DATOS!$C$1:$FR$155,114,FALSE ), "-")</f>
        <v>0</v>
      </c>
      <c r="AT337" s="94"/>
      <c r="AU337" s="94"/>
      <c r="AV337" s="94"/>
      <c r="AW337" s="94"/>
      <c r="AX337" s="94"/>
      <c r="AY337" s="94"/>
      <c r="AZ337" s="94"/>
    </row>
    <row r="338" spans="1:52" ht="9" customHeight="1" outlineLevel="1" x14ac:dyDescent="0.25">
      <c r="A338" s="277"/>
      <c r="B338" s="279"/>
      <c r="C338" s="281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2"/>
      <c r="R338" s="94"/>
      <c r="S338" s="92"/>
      <c r="T338" s="94"/>
      <c r="U338" s="94"/>
      <c r="V338" s="94"/>
      <c r="W338" s="113"/>
      <c r="X338" s="113"/>
      <c r="Y338" s="113"/>
      <c r="Z338" s="113"/>
      <c r="AA338" s="113"/>
      <c r="AB338" s="113"/>
      <c r="AC338" s="113"/>
      <c r="AD338" s="113"/>
      <c r="AE338" s="94"/>
      <c r="AF338" s="92"/>
      <c r="AG338" s="94"/>
      <c r="AH338" s="94"/>
      <c r="AI338" s="94"/>
      <c r="AJ338" s="94"/>
      <c r="AK338" s="94"/>
      <c r="AL338" s="94"/>
      <c r="AM338" s="94"/>
      <c r="AN338" s="94"/>
      <c r="AO338" s="94"/>
      <c r="AP338" s="94"/>
      <c r="AQ338" s="94"/>
      <c r="AR338" s="94"/>
      <c r="AS338" s="92" t="str">
        <f>IFERROR(HLOOKUP($C338,DATOS!$C$1:$FR$155,114,FALSE ), "-")</f>
        <v>-</v>
      </c>
      <c r="AT338" s="94"/>
      <c r="AU338" s="94"/>
      <c r="AV338" s="94"/>
      <c r="AW338" s="94"/>
      <c r="AX338" s="94"/>
      <c r="AY338" s="94"/>
      <c r="AZ338" s="94"/>
    </row>
    <row r="339" spans="1:52" ht="9" customHeight="1" outlineLevel="1" x14ac:dyDescent="0.25">
      <c r="A339" s="276"/>
      <c r="B339" s="278">
        <v>12.4</v>
      </c>
      <c r="C339" s="280" t="s">
        <v>1410</v>
      </c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2"/>
      <c r="R339" s="94"/>
      <c r="S339" s="92"/>
      <c r="T339" s="94"/>
      <c r="U339" s="94"/>
      <c r="V339" s="94"/>
      <c r="W339" s="113"/>
      <c r="X339" s="113"/>
      <c r="Y339" s="113"/>
      <c r="Z339" s="113"/>
      <c r="AA339" s="113"/>
      <c r="AB339" s="113"/>
      <c r="AC339" s="113"/>
      <c r="AD339" s="113"/>
      <c r="AE339" s="94"/>
      <c r="AF339" s="92"/>
      <c r="AG339" s="94"/>
      <c r="AH339" s="94"/>
      <c r="AI339" s="94"/>
      <c r="AJ339" s="94"/>
      <c r="AK339" s="94"/>
      <c r="AL339" s="94"/>
      <c r="AM339" s="94"/>
      <c r="AN339" s="94"/>
      <c r="AO339" s="94"/>
      <c r="AP339" s="94"/>
      <c r="AQ339" s="94"/>
      <c r="AR339" s="94"/>
      <c r="AS339" s="92">
        <f>IFERROR(HLOOKUP($C339,DATOS!$C$1:$FR$155,114,FALSE ), "-")</f>
        <v>0</v>
      </c>
      <c r="AT339" s="94"/>
      <c r="AU339" s="94"/>
      <c r="AV339" s="94"/>
      <c r="AW339" s="94"/>
      <c r="AX339" s="94"/>
      <c r="AY339" s="94"/>
      <c r="AZ339" s="94"/>
    </row>
    <row r="340" spans="1:52" ht="9" customHeight="1" outlineLevel="1" x14ac:dyDescent="0.25">
      <c r="A340" s="277"/>
      <c r="B340" s="279"/>
      <c r="C340" s="281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2"/>
      <c r="R340" s="94"/>
      <c r="S340" s="92"/>
      <c r="T340" s="94"/>
      <c r="U340" s="94"/>
      <c r="V340" s="94"/>
      <c r="W340" s="113"/>
      <c r="X340" s="113"/>
      <c r="Y340" s="113"/>
      <c r="Z340" s="113"/>
      <c r="AA340" s="113"/>
      <c r="AB340" s="113"/>
      <c r="AC340" s="113"/>
      <c r="AD340" s="113"/>
      <c r="AE340" s="94"/>
      <c r="AF340" s="92"/>
      <c r="AG340" s="94"/>
      <c r="AH340" s="94"/>
      <c r="AI340" s="94"/>
      <c r="AJ340" s="94"/>
      <c r="AK340" s="94"/>
      <c r="AL340" s="94"/>
      <c r="AM340" s="94"/>
      <c r="AN340" s="94"/>
      <c r="AO340" s="94"/>
      <c r="AP340" s="94"/>
      <c r="AQ340" s="94"/>
      <c r="AR340" s="94"/>
      <c r="AS340" s="92" t="str">
        <f>IFERROR(HLOOKUP($C340,DATOS!$C$1:$FR$155,114,FALSE ), "-")</f>
        <v>-</v>
      </c>
      <c r="AT340" s="94"/>
      <c r="AU340" s="94"/>
      <c r="AV340" s="94"/>
      <c r="AW340" s="94"/>
      <c r="AX340" s="94"/>
      <c r="AY340" s="94"/>
      <c r="AZ340" s="94"/>
    </row>
    <row r="341" spans="1:52" ht="9" customHeight="1" outlineLevel="1" x14ac:dyDescent="0.25">
      <c r="A341" s="276"/>
      <c r="B341" s="278">
        <v>12.5</v>
      </c>
      <c r="C341" s="280" t="s">
        <v>1411</v>
      </c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2"/>
      <c r="R341" s="94"/>
      <c r="S341" s="92"/>
      <c r="T341" s="94"/>
      <c r="U341" s="94"/>
      <c r="V341" s="94"/>
      <c r="W341" s="113"/>
      <c r="X341" s="113"/>
      <c r="Y341" s="113"/>
      <c r="Z341" s="113"/>
      <c r="AA341" s="113"/>
      <c r="AB341" s="113"/>
      <c r="AC341" s="113"/>
      <c r="AD341" s="113"/>
      <c r="AE341" s="94"/>
      <c r="AF341" s="92"/>
      <c r="AG341" s="94"/>
      <c r="AH341" s="94"/>
      <c r="AI341" s="94"/>
      <c r="AJ341" s="94"/>
      <c r="AK341" s="94"/>
      <c r="AL341" s="94"/>
      <c r="AM341" s="94"/>
      <c r="AN341" s="94"/>
      <c r="AO341" s="94"/>
      <c r="AP341" s="94"/>
      <c r="AQ341" s="94"/>
      <c r="AR341" s="94"/>
      <c r="AS341" s="92">
        <f>IFERROR(HLOOKUP($C341,DATOS!$C$1:$FR$155,114,FALSE ), "-")</f>
        <v>0</v>
      </c>
      <c r="AT341" s="94"/>
      <c r="AU341" s="94"/>
      <c r="AV341" s="94"/>
      <c r="AW341" s="94"/>
      <c r="AX341" s="94"/>
      <c r="AY341" s="94"/>
      <c r="AZ341" s="94"/>
    </row>
    <row r="342" spans="1:52" ht="9" customHeight="1" outlineLevel="1" x14ac:dyDescent="0.25">
      <c r="A342" s="277"/>
      <c r="B342" s="279"/>
      <c r="C342" s="281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2"/>
      <c r="R342" s="94"/>
      <c r="S342" s="92"/>
      <c r="T342" s="94"/>
      <c r="U342" s="94"/>
      <c r="V342" s="94"/>
      <c r="W342" s="113"/>
      <c r="X342" s="113"/>
      <c r="Y342" s="113"/>
      <c r="Z342" s="113"/>
      <c r="AA342" s="113"/>
      <c r="AB342" s="113"/>
      <c r="AC342" s="113"/>
      <c r="AD342" s="113"/>
      <c r="AE342" s="94"/>
      <c r="AF342" s="92"/>
      <c r="AG342" s="94"/>
      <c r="AH342" s="94"/>
      <c r="AI342" s="94"/>
      <c r="AJ342" s="94"/>
      <c r="AK342" s="94"/>
      <c r="AL342" s="94"/>
      <c r="AM342" s="94"/>
      <c r="AN342" s="94"/>
      <c r="AO342" s="94"/>
      <c r="AP342" s="94"/>
      <c r="AQ342" s="94"/>
      <c r="AR342" s="94"/>
      <c r="AS342" s="92" t="str">
        <f>IFERROR(HLOOKUP($C342,DATOS!$C$1:$FR$155,114,FALSE ), "-")</f>
        <v>-</v>
      </c>
      <c r="AT342" s="94"/>
      <c r="AU342" s="94"/>
      <c r="AV342" s="94"/>
      <c r="AW342" s="94"/>
      <c r="AX342" s="94"/>
      <c r="AY342" s="94"/>
      <c r="AZ342" s="94"/>
    </row>
    <row r="343" spans="1:52" ht="9" customHeight="1" outlineLevel="1" x14ac:dyDescent="0.25">
      <c r="A343" s="124"/>
      <c r="B343" s="125"/>
      <c r="C343" s="126"/>
      <c r="D343" s="127"/>
      <c r="E343" s="127"/>
      <c r="F343" s="127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27"/>
      <c r="U343" s="127"/>
      <c r="V343" s="127"/>
      <c r="W343" s="128"/>
      <c r="X343" s="128"/>
      <c r="Y343" s="128"/>
      <c r="Z343" s="128"/>
      <c r="AA343" s="128"/>
      <c r="AB343" s="128"/>
      <c r="AC343" s="128"/>
      <c r="AD343" s="128"/>
      <c r="AE343" s="127"/>
      <c r="AF343" s="127"/>
      <c r="AG343" s="127"/>
      <c r="AH343" s="127"/>
      <c r="AI343" s="127"/>
      <c r="AJ343" s="127"/>
      <c r="AK343" s="127"/>
      <c r="AL343" s="127"/>
      <c r="AM343" s="127"/>
      <c r="AN343" s="127"/>
      <c r="AO343" s="127"/>
      <c r="AP343" s="127"/>
      <c r="AQ343" s="127"/>
      <c r="AR343" s="127"/>
      <c r="AS343" s="127"/>
      <c r="AT343" s="127"/>
      <c r="AU343" s="127"/>
      <c r="AV343" s="127"/>
      <c r="AW343" s="127"/>
      <c r="AX343" s="127"/>
      <c r="AY343" s="127"/>
      <c r="AZ343" s="127"/>
    </row>
    <row r="344" spans="1:52" ht="9" customHeight="1" outlineLevel="1" x14ac:dyDescent="0.25">
      <c r="A344" s="124"/>
      <c r="B344" s="125"/>
      <c r="C344" s="126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8"/>
      <c r="X344" s="128"/>
      <c r="Y344" s="128"/>
      <c r="Z344" s="128"/>
      <c r="AA344" s="128"/>
      <c r="AB344" s="128"/>
      <c r="AC344" s="128"/>
      <c r="AD344" s="128"/>
      <c r="AE344" s="127"/>
      <c r="AF344" s="127"/>
      <c r="AG344" s="127"/>
      <c r="AH344" s="127"/>
      <c r="AI344" s="127"/>
      <c r="AJ344" s="127"/>
      <c r="AK344" s="127"/>
      <c r="AL344" s="127"/>
      <c r="AM344" s="127"/>
      <c r="AN344" s="127"/>
      <c r="AO344" s="127"/>
      <c r="AP344" s="127"/>
      <c r="AQ344" s="127"/>
      <c r="AR344" s="127"/>
      <c r="AS344" s="127"/>
      <c r="AT344" s="127"/>
      <c r="AU344" s="127"/>
      <c r="AV344" s="127"/>
      <c r="AW344" s="127"/>
      <c r="AX344" s="127"/>
      <c r="AY344" s="127"/>
      <c r="AZ344" s="127"/>
    </row>
    <row r="345" spans="1:52" ht="9" customHeight="1" x14ac:dyDescent="0.25">
      <c r="A345" s="111" t="s">
        <v>736</v>
      </c>
      <c r="B345" s="110"/>
      <c r="C345" s="110"/>
      <c r="D345" s="110"/>
      <c r="E345" s="110"/>
      <c r="F345" s="110"/>
      <c r="G345" s="129"/>
      <c r="H345" s="129"/>
      <c r="I345" s="129"/>
      <c r="J345" s="129"/>
      <c r="K345" s="129"/>
      <c r="L345" s="129"/>
      <c r="M345" s="129"/>
      <c r="N345" s="129"/>
      <c r="O345" s="129"/>
      <c r="P345" s="129"/>
      <c r="Q345" s="129"/>
      <c r="R345" s="129"/>
      <c r="S345" s="129"/>
      <c r="T345" s="131"/>
      <c r="U345" s="131"/>
      <c r="V345" s="131"/>
      <c r="W345" s="131"/>
      <c r="X345" s="131"/>
      <c r="Y345" s="131"/>
      <c r="Z345" s="131"/>
      <c r="AA345" s="131"/>
      <c r="AB345" s="131"/>
      <c r="AC345" s="131"/>
      <c r="AD345" s="131"/>
      <c r="AE345" s="131"/>
      <c r="AF345" s="129"/>
      <c r="AG345" s="129"/>
      <c r="AH345" s="129"/>
      <c r="AI345" s="129"/>
      <c r="AJ345" s="129"/>
      <c r="AK345" s="129"/>
      <c r="AL345" s="129"/>
      <c r="AM345" s="129"/>
      <c r="AN345" s="129"/>
      <c r="AO345" s="129"/>
      <c r="AP345" s="129"/>
      <c r="AQ345" s="129"/>
      <c r="AR345" s="129"/>
      <c r="AS345" s="129"/>
      <c r="AT345" s="132"/>
      <c r="AU345" s="132"/>
      <c r="AV345" s="132"/>
      <c r="AW345" s="132"/>
      <c r="AX345" s="110"/>
      <c r="AY345" s="110"/>
      <c r="AZ345" s="110"/>
    </row>
    <row r="346" spans="1:52" ht="9" customHeight="1" x14ac:dyDescent="0.25">
      <c r="A346" s="111" t="s">
        <v>737</v>
      </c>
      <c r="B346" s="110"/>
      <c r="C346" s="110"/>
      <c r="D346" s="110"/>
      <c r="E346" s="110"/>
      <c r="F346" s="110"/>
      <c r="G346" s="282" t="s">
        <v>738</v>
      </c>
      <c r="H346" s="283"/>
      <c r="I346" s="283"/>
      <c r="J346" s="283"/>
      <c r="K346" s="283"/>
      <c r="L346" s="283"/>
      <c r="M346" s="283"/>
      <c r="N346" s="283"/>
      <c r="O346" s="283"/>
      <c r="P346" s="283"/>
      <c r="Q346" s="283"/>
      <c r="R346" s="283"/>
      <c r="S346" s="284"/>
      <c r="T346" s="110"/>
      <c r="U346" s="110"/>
      <c r="V346" s="110"/>
      <c r="W346" s="110"/>
      <c r="X346" s="110"/>
      <c r="Y346" s="110"/>
      <c r="Z346" s="110"/>
      <c r="AA346" s="110"/>
      <c r="AB346" s="110"/>
      <c r="AC346" s="110"/>
      <c r="AD346" s="110"/>
      <c r="AE346" s="110"/>
      <c r="AF346" s="282" t="s">
        <v>739</v>
      </c>
      <c r="AG346" s="283"/>
      <c r="AH346" s="283"/>
      <c r="AI346" s="283"/>
      <c r="AJ346" s="283"/>
      <c r="AK346" s="283"/>
      <c r="AL346" s="283"/>
      <c r="AM346" s="283"/>
      <c r="AN346" s="283"/>
      <c r="AO346" s="283"/>
      <c r="AP346" s="283"/>
      <c r="AQ346" s="283"/>
      <c r="AR346" s="283"/>
      <c r="AS346" s="283"/>
      <c r="AT346" s="283"/>
      <c r="AU346" s="283"/>
      <c r="AV346" s="283"/>
      <c r="AW346" s="284"/>
      <c r="AX346" s="110"/>
      <c r="AY346" s="110"/>
      <c r="AZ346" s="110"/>
    </row>
    <row r="347" spans="1:52" ht="9" customHeight="1" x14ac:dyDescent="0.25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  <c r="AA347" s="110"/>
      <c r="AB347" s="110"/>
      <c r="AC347" s="110"/>
      <c r="AD347" s="110"/>
      <c r="AE347" s="110"/>
      <c r="AF347" s="285"/>
      <c r="AG347" s="286"/>
      <c r="AH347" s="286"/>
      <c r="AI347" s="286"/>
      <c r="AJ347" s="286"/>
      <c r="AK347" s="286"/>
      <c r="AL347" s="286"/>
      <c r="AM347" s="286"/>
      <c r="AN347" s="286"/>
      <c r="AO347" s="286"/>
      <c r="AP347" s="286"/>
      <c r="AQ347" s="286"/>
      <c r="AR347" s="286"/>
      <c r="AS347" s="286"/>
      <c r="AT347" s="286"/>
      <c r="AU347" s="286"/>
      <c r="AV347" s="286"/>
      <c r="AW347" s="287"/>
      <c r="AX347" s="110"/>
      <c r="AY347" s="110"/>
      <c r="AZ347" s="110"/>
    </row>
    <row r="348" spans="1:52" s="63" customFormat="1" ht="9" customHeight="1" x14ac:dyDescent="0.25">
      <c r="A348" s="110"/>
      <c r="B348" s="110"/>
      <c r="C348" s="110"/>
      <c r="D348" s="110"/>
      <c r="E348" s="110"/>
      <c r="F348" s="110"/>
      <c r="G348" s="288" t="s">
        <v>740</v>
      </c>
      <c r="H348" s="289"/>
      <c r="I348" s="289"/>
      <c r="J348" s="289"/>
      <c r="K348" s="289"/>
      <c r="L348" s="289"/>
      <c r="M348" s="289"/>
      <c r="N348" s="289"/>
      <c r="O348" s="289"/>
      <c r="P348" s="289"/>
      <c r="Q348" s="289"/>
      <c r="R348" s="289"/>
      <c r="S348" s="290"/>
      <c r="T348" s="110"/>
      <c r="U348" s="110"/>
      <c r="V348" s="110"/>
      <c r="W348" s="110"/>
      <c r="X348" s="110"/>
      <c r="Y348" s="110"/>
      <c r="Z348" s="110"/>
      <c r="AA348" s="110"/>
      <c r="AB348" s="110"/>
      <c r="AC348" s="110"/>
      <c r="AD348" s="110"/>
      <c r="AE348" s="110"/>
      <c r="AF348" s="288" t="s">
        <v>741</v>
      </c>
      <c r="AG348" s="289"/>
      <c r="AH348" s="289"/>
      <c r="AI348" s="289"/>
      <c r="AJ348" s="289"/>
      <c r="AK348" s="289"/>
      <c r="AL348" s="289"/>
      <c r="AM348" s="289"/>
      <c r="AN348" s="289"/>
      <c r="AO348" s="289"/>
      <c r="AP348" s="289"/>
      <c r="AQ348" s="289"/>
      <c r="AR348" s="289"/>
      <c r="AS348" s="289"/>
      <c r="AT348" s="289"/>
      <c r="AU348" s="289"/>
      <c r="AV348" s="289"/>
      <c r="AW348" s="290"/>
      <c r="AX348" s="110"/>
      <c r="AY348" s="110"/>
      <c r="AZ348" s="110"/>
    </row>
  </sheetData>
  <mergeCells count="509">
    <mergeCell ref="C337:C338"/>
    <mergeCell ref="A339:A340"/>
    <mergeCell ref="B339:B340"/>
    <mergeCell ref="C339:C340"/>
    <mergeCell ref="A341:A342"/>
    <mergeCell ref="B341:B342"/>
    <mergeCell ref="C341:C342"/>
    <mergeCell ref="A2:D5"/>
    <mergeCell ref="E2:AP5"/>
    <mergeCell ref="A11:A12"/>
    <mergeCell ref="B11:C12"/>
    <mergeCell ref="B6:D6"/>
    <mergeCell ref="A17:A18"/>
    <mergeCell ref="B17:B18"/>
    <mergeCell ref="C17:C18"/>
    <mergeCell ref="A19:A20"/>
    <mergeCell ref="B19:B20"/>
    <mergeCell ref="C19:C20"/>
    <mergeCell ref="A13:A14"/>
    <mergeCell ref="B13:B14"/>
    <mergeCell ref="C13:C14"/>
    <mergeCell ref="A15:A16"/>
    <mergeCell ref="B15:B16"/>
    <mergeCell ref="C15:C16"/>
    <mergeCell ref="AQ2:AW2"/>
    <mergeCell ref="AX2:AZ2"/>
    <mergeCell ref="AQ3:AW3"/>
    <mergeCell ref="AX3:AZ3"/>
    <mergeCell ref="AQ4:AW4"/>
    <mergeCell ref="AX4:AZ4"/>
    <mergeCell ref="AQ5:AW5"/>
    <mergeCell ref="AK8:AN8"/>
    <mergeCell ref="AO8:AR8"/>
    <mergeCell ref="AS8:AV8"/>
    <mergeCell ref="AW8:AZ8"/>
    <mergeCell ref="E7:AZ7"/>
    <mergeCell ref="E8:H8"/>
    <mergeCell ref="I8:L8"/>
    <mergeCell ref="M8:P8"/>
    <mergeCell ref="Q8:T8"/>
    <mergeCell ref="U8:X8"/>
    <mergeCell ref="Y8:AB8"/>
    <mergeCell ref="AC8:AF8"/>
    <mergeCell ref="AG8:AJ8"/>
    <mergeCell ref="A25:A26"/>
    <mergeCell ref="B25:B26"/>
    <mergeCell ref="C25:C26"/>
    <mergeCell ref="A27:A28"/>
    <mergeCell ref="B27:B28"/>
    <mergeCell ref="C27:C28"/>
    <mergeCell ref="A21:A22"/>
    <mergeCell ref="B21:B22"/>
    <mergeCell ref="C21:C22"/>
    <mergeCell ref="A23:A24"/>
    <mergeCell ref="B23:B24"/>
    <mergeCell ref="C23:C24"/>
    <mergeCell ref="A33:A34"/>
    <mergeCell ref="B33:B34"/>
    <mergeCell ref="C33:C34"/>
    <mergeCell ref="A35:A36"/>
    <mergeCell ref="B35:B36"/>
    <mergeCell ref="C35:C36"/>
    <mergeCell ref="A29:A30"/>
    <mergeCell ref="B29:B30"/>
    <mergeCell ref="C29:C30"/>
    <mergeCell ref="A31:A32"/>
    <mergeCell ref="B31:B32"/>
    <mergeCell ref="C31:C32"/>
    <mergeCell ref="A41:A42"/>
    <mergeCell ref="B41:B42"/>
    <mergeCell ref="C41:C42"/>
    <mergeCell ref="A43:A44"/>
    <mergeCell ref="B43:B44"/>
    <mergeCell ref="C43:C44"/>
    <mergeCell ref="A37:A38"/>
    <mergeCell ref="B37:B38"/>
    <mergeCell ref="C37:C38"/>
    <mergeCell ref="A39:A40"/>
    <mergeCell ref="B39:B40"/>
    <mergeCell ref="C39:C40"/>
    <mergeCell ref="A49:A50"/>
    <mergeCell ref="B49:B50"/>
    <mergeCell ref="C49:C50"/>
    <mergeCell ref="A51:A52"/>
    <mergeCell ref="B51:B52"/>
    <mergeCell ref="C51:C52"/>
    <mergeCell ref="A45:A46"/>
    <mergeCell ref="B45:B46"/>
    <mergeCell ref="C45:C46"/>
    <mergeCell ref="A47:A48"/>
    <mergeCell ref="B47:B48"/>
    <mergeCell ref="C47:C48"/>
    <mergeCell ref="A57:A58"/>
    <mergeCell ref="B57:B58"/>
    <mergeCell ref="C57:C58"/>
    <mergeCell ref="A59:A60"/>
    <mergeCell ref="B59:B60"/>
    <mergeCell ref="C59:C60"/>
    <mergeCell ref="A53:A54"/>
    <mergeCell ref="B53:B54"/>
    <mergeCell ref="C53:C54"/>
    <mergeCell ref="A55:A56"/>
    <mergeCell ref="B55:B56"/>
    <mergeCell ref="C55:C56"/>
    <mergeCell ref="A65:A66"/>
    <mergeCell ref="B65:B66"/>
    <mergeCell ref="C65:C66"/>
    <mergeCell ref="A67:A68"/>
    <mergeCell ref="B67:B68"/>
    <mergeCell ref="C67:C68"/>
    <mergeCell ref="A61:A62"/>
    <mergeCell ref="B61:B62"/>
    <mergeCell ref="C61:C62"/>
    <mergeCell ref="A63:A64"/>
    <mergeCell ref="B63:B64"/>
    <mergeCell ref="C63:C64"/>
    <mergeCell ref="A73:A74"/>
    <mergeCell ref="B73:B74"/>
    <mergeCell ref="C73:C74"/>
    <mergeCell ref="A75:A76"/>
    <mergeCell ref="B75:B76"/>
    <mergeCell ref="C75:C76"/>
    <mergeCell ref="A69:A70"/>
    <mergeCell ref="B69:B70"/>
    <mergeCell ref="C69:C70"/>
    <mergeCell ref="A71:A72"/>
    <mergeCell ref="B71:B72"/>
    <mergeCell ref="C71:C72"/>
    <mergeCell ref="A85:A86"/>
    <mergeCell ref="B85:B86"/>
    <mergeCell ref="C85:C86"/>
    <mergeCell ref="A87:A88"/>
    <mergeCell ref="B87:B88"/>
    <mergeCell ref="C87:C88"/>
    <mergeCell ref="A77:A78"/>
    <mergeCell ref="B77:B78"/>
    <mergeCell ref="C77:C78"/>
    <mergeCell ref="A79:A80"/>
    <mergeCell ref="B79:B80"/>
    <mergeCell ref="C79:C80"/>
    <mergeCell ref="B81:B82"/>
    <mergeCell ref="B83:B84"/>
    <mergeCell ref="A81:A82"/>
    <mergeCell ref="A83:A84"/>
    <mergeCell ref="C81:C82"/>
    <mergeCell ref="C83:C84"/>
    <mergeCell ref="A95:A96"/>
    <mergeCell ref="B95:B96"/>
    <mergeCell ref="C95:C96"/>
    <mergeCell ref="B97:B98"/>
    <mergeCell ref="C97:C98"/>
    <mergeCell ref="B99:B100"/>
    <mergeCell ref="C99:C100"/>
    <mergeCell ref="B89:B90"/>
    <mergeCell ref="C89:C90"/>
    <mergeCell ref="B91:B92"/>
    <mergeCell ref="C91:C92"/>
    <mergeCell ref="B93:B94"/>
    <mergeCell ref="C93:C94"/>
    <mergeCell ref="A105:A106"/>
    <mergeCell ref="B105:C106"/>
    <mergeCell ref="A107:A108"/>
    <mergeCell ref="B107:B108"/>
    <mergeCell ref="C107:C108"/>
    <mergeCell ref="A109:A110"/>
    <mergeCell ref="B109:B110"/>
    <mergeCell ref="C109:C110"/>
    <mergeCell ref="A101:A102"/>
    <mergeCell ref="B101:B102"/>
    <mergeCell ref="C101:C102"/>
    <mergeCell ref="A103:A104"/>
    <mergeCell ref="B103:B104"/>
    <mergeCell ref="C103:C104"/>
    <mergeCell ref="A115:A116"/>
    <mergeCell ref="B115:B116"/>
    <mergeCell ref="C115:C116"/>
    <mergeCell ref="A117:A118"/>
    <mergeCell ref="B117:B118"/>
    <mergeCell ref="C117:C118"/>
    <mergeCell ref="A111:A112"/>
    <mergeCell ref="B111:B112"/>
    <mergeCell ref="C111:C112"/>
    <mergeCell ref="A113:A114"/>
    <mergeCell ref="B113:B114"/>
    <mergeCell ref="C113:C114"/>
    <mergeCell ref="A123:A124"/>
    <mergeCell ref="B123:B124"/>
    <mergeCell ref="C123:C124"/>
    <mergeCell ref="A125:A126"/>
    <mergeCell ref="B125:B126"/>
    <mergeCell ref="C125:C126"/>
    <mergeCell ref="A119:A120"/>
    <mergeCell ref="B119:B120"/>
    <mergeCell ref="C119:C120"/>
    <mergeCell ref="A121:A122"/>
    <mergeCell ref="B121:B122"/>
    <mergeCell ref="C121:C122"/>
    <mergeCell ref="A131:A132"/>
    <mergeCell ref="B131:B132"/>
    <mergeCell ref="C131:C132"/>
    <mergeCell ref="A133:A134"/>
    <mergeCell ref="B133:B134"/>
    <mergeCell ref="C133:C134"/>
    <mergeCell ref="A127:A128"/>
    <mergeCell ref="B127:B128"/>
    <mergeCell ref="C127:C128"/>
    <mergeCell ref="A129:A130"/>
    <mergeCell ref="B129:B130"/>
    <mergeCell ref="C129:C130"/>
    <mergeCell ref="A139:A140"/>
    <mergeCell ref="B139:B140"/>
    <mergeCell ref="C139:C140"/>
    <mergeCell ref="A141:A142"/>
    <mergeCell ref="B141:B142"/>
    <mergeCell ref="C141:C142"/>
    <mergeCell ref="A135:A136"/>
    <mergeCell ref="B135:B136"/>
    <mergeCell ref="C135:C136"/>
    <mergeCell ref="A137:A138"/>
    <mergeCell ref="B137:B138"/>
    <mergeCell ref="C137:C138"/>
    <mergeCell ref="A147:A148"/>
    <mergeCell ref="B147:B148"/>
    <mergeCell ref="C147:C148"/>
    <mergeCell ref="A149:A150"/>
    <mergeCell ref="B149:B150"/>
    <mergeCell ref="C149:C150"/>
    <mergeCell ref="A143:A144"/>
    <mergeCell ref="B143:B144"/>
    <mergeCell ref="C143:C144"/>
    <mergeCell ref="A145:A146"/>
    <mergeCell ref="B145:B146"/>
    <mergeCell ref="C145:C146"/>
    <mergeCell ref="B155:B156"/>
    <mergeCell ref="A155:A156"/>
    <mergeCell ref="C155:C156"/>
    <mergeCell ref="A151:A152"/>
    <mergeCell ref="B151:B152"/>
    <mergeCell ref="C151:C152"/>
    <mergeCell ref="A153:A154"/>
    <mergeCell ref="B153:B154"/>
    <mergeCell ref="C153:C154"/>
    <mergeCell ref="A161:A162"/>
    <mergeCell ref="B161:B162"/>
    <mergeCell ref="C161:C162"/>
    <mergeCell ref="A163:A164"/>
    <mergeCell ref="B163:B164"/>
    <mergeCell ref="C163:C164"/>
    <mergeCell ref="A157:A158"/>
    <mergeCell ref="B157:B158"/>
    <mergeCell ref="C157:C158"/>
    <mergeCell ref="A159:A160"/>
    <mergeCell ref="B159:B160"/>
    <mergeCell ref="C159:C160"/>
    <mergeCell ref="A171:A172"/>
    <mergeCell ref="B171:B172"/>
    <mergeCell ref="C171:C172"/>
    <mergeCell ref="A173:A174"/>
    <mergeCell ref="B173:B174"/>
    <mergeCell ref="C173:C174"/>
    <mergeCell ref="A165:A166"/>
    <mergeCell ref="B165:C166"/>
    <mergeCell ref="A167:A168"/>
    <mergeCell ref="B167:B168"/>
    <mergeCell ref="C167:C168"/>
    <mergeCell ref="A169:A170"/>
    <mergeCell ref="B169:B170"/>
    <mergeCell ref="C169:C170"/>
    <mergeCell ref="A179:A180"/>
    <mergeCell ref="B179:B180"/>
    <mergeCell ref="C179:C180"/>
    <mergeCell ref="A181:A182"/>
    <mergeCell ref="B181:B182"/>
    <mergeCell ref="C181:C182"/>
    <mergeCell ref="A175:A176"/>
    <mergeCell ref="B175:B176"/>
    <mergeCell ref="C175:C176"/>
    <mergeCell ref="A177:A178"/>
    <mergeCell ref="B177:B178"/>
    <mergeCell ref="C177:C178"/>
    <mergeCell ref="A187:A188"/>
    <mergeCell ref="B187:B188"/>
    <mergeCell ref="C187:C188"/>
    <mergeCell ref="A189:A190"/>
    <mergeCell ref="B189:B190"/>
    <mergeCell ref="C189:C190"/>
    <mergeCell ref="A183:A184"/>
    <mergeCell ref="B183:B184"/>
    <mergeCell ref="C183:C184"/>
    <mergeCell ref="A185:A186"/>
    <mergeCell ref="B185:B186"/>
    <mergeCell ref="C185:C186"/>
    <mergeCell ref="A195:A196"/>
    <mergeCell ref="B195:B196"/>
    <mergeCell ref="C195:C196"/>
    <mergeCell ref="A197:A198"/>
    <mergeCell ref="B197:B198"/>
    <mergeCell ref="C197:C198"/>
    <mergeCell ref="A191:A192"/>
    <mergeCell ref="B191:B192"/>
    <mergeCell ref="C191:C192"/>
    <mergeCell ref="A193:A194"/>
    <mergeCell ref="B193:B194"/>
    <mergeCell ref="C193:C194"/>
    <mergeCell ref="A205:A206"/>
    <mergeCell ref="B205:B206"/>
    <mergeCell ref="C205:C206"/>
    <mergeCell ref="A207:A208"/>
    <mergeCell ref="B207:B208"/>
    <mergeCell ref="C207:C208"/>
    <mergeCell ref="A199:A200"/>
    <mergeCell ref="B199:C200"/>
    <mergeCell ref="A201:A202"/>
    <mergeCell ref="B201:B202"/>
    <mergeCell ref="C201:C202"/>
    <mergeCell ref="A203:A204"/>
    <mergeCell ref="B203:B204"/>
    <mergeCell ref="C203:C204"/>
    <mergeCell ref="A215:A216"/>
    <mergeCell ref="B215:B216"/>
    <mergeCell ref="C215:C216"/>
    <mergeCell ref="A217:A218"/>
    <mergeCell ref="B217:B218"/>
    <mergeCell ref="C217:C218"/>
    <mergeCell ref="A209:A210"/>
    <mergeCell ref="B209:C210"/>
    <mergeCell ref="A211:A212"/>
    <mergeCell ref="B211:B212"/>
    <mergeCell ref="C211:C212"/>
    <mergeCell ref="A213:A214"/>
    <mergeCell ref="B213:B214"/>
    <mergeCell ref="C213:C214"/>
    <mergeCell ref="A223:A224"/>
    <mergeCell ref="B223:B224"/>
    <mergeCell ref="C223:C224"/>
    <mergeCell ref="A225:A226"/>
    <mergeCell ref="B225:B226"/>
    <mergeCell ref="C225:C226"/>
    <mergeCell ref="A219:A220"/>
    <mergeCell ref="B219:B220"/>
    <mergeCell ref="C219:C220"/>
    <mergeCell ref="A221:A222"/>
    <mergeCell ref="B221:B222"/>
    <mergeCell ref="C221:C222"/>
    <mergeCell ref="A233:A234"/>
    <mergeCell ref="B233:B234"/>
    <mergeCell ref="C233:C234"/>
    <mergeCell ref="A235:A236"/>
    <mergeCell ref="B235:B236"/>
    <mergeCell ref="C235:C236"/>
    <mergeCell ref="A227:A228"/>
    <mergeCell ref="B227:B228"/>
    <mergeCell ref="C227:C228"/>
    <mergeCell ref="A229:A230"/>
    <mergeCell ref="B229:C230"/>
    <mergeCell ref="A231:A232"/>
    <mergeCell ref="B231:B232"/>
    <mergeCell ref="C231:C232"/>
    <mergeCell ref="A241:A242"/>
    <mergeCell ref="B241:B242"/>
    <mergeCell ref="C241:C242"/>
    <mergeCell ref="A243:A244"/>
    <mergeCell ref="B243:B244"/>
    <mergeCell ref="C243:C244"/>
    <mergeCell ref="A237:A238"/>
    <mergeCell ref="B237:B238"/>
    <mergeCell ref="C237:C238"/>
    <mergeCell ref="A239:A240"/>
    <mergeCell ref="B239:B240"/>
    <mergeCell ref="C239:C240"/>
    <mergeCell ref="A249:A250"/>
    <mergeCell ref="B249:B250"/>
    <mergeCell ref="C249:C250"/>
    <mergeCell ref="A251:A252"/>
    <mergeCell ref="B251:B252"/>
    <mergeCell ref="C251:C252"/>
    <mergeCell ref="A245:A246"/>
    <mergeCell ref="B245:B246"/>
    <mergeCell ref="C245:C246"/>
    <mergeCell ref="A247:A248"/>
    <mergeCell ref="B247:B248"/>
    <mergeCell ref="C247:C248"/>
    <mergeCell ref="A259:A260"/>
    <mergeCell ref="B259:B260"/>
    <mergeCell ref="C259:C260"/>
    <mergeCell ref="A261:A262"/>
    <mergeCell ref="B261:B262"/>
    <mergeCell ref="C261:C262"/>
    <mergeCell ref="A253:A254"/>
    <mergeCell ref="B253:B254"/>
    <mergeCell ref="C253:C254"/>
    <mergeCell ref="A255:A256"/>
    <mergeCell ref="B255:C256"/>
    <mergeCell ref="A257:A258"/>
    <mergeCell ref="B257:B258"/>
    <mergeCell ref="C257:C258"/>
    <mergeCell ref="A267:A268"/>
    <mergeCell ref="B267:B268"/>
    <mergeCell ref="C267:C268"/>
    <mergeCell ref="A269:A270"/>
    <mergeCell ref="B269:B270"/>
    <mergeCell ref="C269:C270"/>
    <mergeCell ref="A263:A264"/>
    <mergeCell ref="B263:B264"/>
    <mergeCell ref="C263:C264"/>
    <mergeCell ref="A265:A266"/>
    <mergeCell ref="B265:B266"/>
    <mergeCell ref="C265:C266"/>
    <mergeCell ref="A275:A276"/>
    <mergeCell ref="B275:B276"/>
    <mergeCell ref="C275:C276"/>
    <mergeCell ref="A277:A278"/>
    <mergeCell ref="B277:B278"/>
    <mergeCell ref="C277:C278"/>
    <mergeCell ref="A271:A272"/>
    <mergeCell ref="B271:B272"/>
    <mergeCell ref="C271:C272"/>
    <mergeCell ref="A273:A274"/>
    <mergeCell ref="B273:B274"/>
    <mergeCell ref="C273:C274"/>
    <mergeCell ref="A283:A284"/>
    <mergeCell ref="B283:B284"/>
    <mergeCell ref="C283:C284"/>
    <mergeCell ref="A285:A286"/>
    <mergeCell ref="B285:B286"/>
    <mergeCell ref="C285:C286"/>
    <mergeCell ref="A279:A280"/>
    <mergeCell ref="B279:B280"/>
    <mergeCell ref="C279:C280"/>
    <mergeCell ref="A281:A282"/>
    <mergeCell ref="B281:B282"/>
    <mergeCell ref="C281:C282"/>
    <mergeCell ref="A291:A292"/>
    <mergeCell ref="B291:C292"/>
    <mergeCell ref="A293:A294"/>
    <mergeCell ref="B293:B294"/>
    <mergeCell ref="C293:C294"/>
    <mergeCell ref="A295:A296"/>
    <mergeCell ref="B295:B296"/>
    <mergeCell ref="C295:C296"/>
    <mergeCell ref="A287:A288"/>
    <mergeCell ref="B287:B288"/>
    <mergeCell ref="C287:C288"/>
    <mergeCell ref="A289:A290"/>
    <mergeCell ref="B289:B290"/>
    <mergeCell ref="C289:C290"/>
    <mergeCell ref="A303:A304"/>
    <mergeCell ref="B303:B304"/>
    <mergeCell ref="C303:C304"/>
    <mergeCell ref="A305:A306"/>
    <mergeCell ref="B305:B306"/>
    <mergeCell ref="C305:C306"/>
    <mergeCell ref="A297:A298"/>
    <mergeCell ref="B297:B298"/>
    <mergeCell ref="C297:C298"/>
    <mergeCell ref="A299:A300"/>
    <mergeCell ref="B299:C300"/>
    <mergeCell ref="A301:A302"/>
    <mergeCell ref="B301:B302"/>
    <mergeCell ref="C301:C302"/>
    <mergeCell ref="A313:A314"/>
    <mergeCell ref="B313:B314"/>
    <mergeCell ref="C313:C314"/>
    <mergeCell ref="A315:A316"/>
    <mergeCell ref="B315:B316"/>
    <mergeCell ref="C315:C316"/>
    <mergeCell ref="A307:A308"/>
    <mergeCell ref="B307:C308"/>
    <mergeCell ref="A309:A310"/>
    <mergeCell ref="B309:B310"/>
    <mergeCell ref="C309:C310"/>
    <mergeCell ref="A311:A312"/>
    <mergeCell ref="B311:C312"/>
    <mergeCell ref="A321:A322"/>
    <mergeCell ref="B321:B322"/>
    <mergeCell ref="C321:C322"/>
    <mergeCell ref="A323:A324"/>
    <mergeCell ref="B323:B324"/>
    <mergeCell ref="C323:C324"/>
    <mergeCell ref="A317:A318"/>
    <mergeCell ref="B317:B318"/>
    <mergeCell ref="C317:C318"/>
    <mergeCell ref="A319:A320"/>
    <mergeCell ref="B319:B320"/>
    <mergeCell ref="C319:C320"/>
    <mergeCell ref="G348:S348"/>
    <mergeCell ref="AF348:AW348"/>
    <mergeCell ref="A329:A330"/>
    <mergeCell ref="B329:B330"/>
    <mergeCell ref="C329:C330"/>
    <mergeCell ref="G346:S346"/>
    <mergeCell ref="AF346:AW346"/>
    <mergeCell ref="AF347:AW347"/>
    <mergeCell ref="A325:A326"/>
    <mergeCell ref="B325:B326"/>
    <mergeCell ref="C325:C326"/>
    <mergeCell ref="A327:A328"/>
    <mergeCell ref="B327:B328"/>
    <mergeCell ref="C327:C328"/>
    <mergeCell ref="A331:A332"/>
    <mergeCell ref="B331:C332"/>
    <mergeCell ref="A333:A334"/>
    <mergeCell ref="B333:B334"/>
    <mergeCell ref="C333:C334"/>
    <mergeCell ref="A335:A336"/>
    <mergeCell ref="B335:B336"/>
    <mergeCell ref="C335:C336"/>
    <mergeCell ref="A337:A338"/>
    <mergeCell ref="B337:B338"/>
  </mergeCells>
  <pageMargins left="0.25" right="0.25" top="0.75" bottom="0.75" header="0.3" footer="0.3"/>
  <pageSetup scale="88" fitToHeight="0" orientation="landscape"/>
  <headerFooter>
    <oddFooter>&amp;L&amp;"Helvetica,Regular"&amp;12&amp;K000000	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</vt:lpstr>
      <vt:lpstr>DATOS</vt:lpstr>
      <vt:lpstr>PLAN 2016</vt:lpstr>
      <vt:lpstr>PLAN 2015</vt:lpstr>
      <vt:lpstr>RANGO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adhlak</dc:creator>
  <cp:lastModifiedBy>INTERNO</cp:lastModifiedBy>
  <cp:lastPrinted>2016-05-30T14:56:34Z</cp:lastPrinted>
  <dcterms:created xsi:type="dcterms:W3CDTF">2014-09-26T23:47:34Z</dcterms:created>
  <dcterms:modified xsi:type="dcterms:W3CDTF">2016-09-22T23:48:24Z</dcterms:modified>
</cp:coreProperties>
</file>