
<file path=[Content_Types].xml><?xml version="1.0" encoding="utf-8"?>
<Types xmlns="http://schemas.openxmlformats.org/package/2006/content-types">
  <Override PartName="/xl/charts/chart2.xml" ContentType="application/vnd.openxmlformats-officedocument.drawingml.chart+xml"/>
  <Override PartName="/xl/worksheets/sheet3.xml" ContentType="application/vnd.openxmlformats-officedocument.spreadsheetml.worksheet+xml"/>
  <Default Extension="rels" ContentType="application/vnd.openxmlformats-package.relationships+xml"/>
  <Default Extension="jpeg" ContentType="image/jpeg"/>
  <Default Extension="xml" ContentType="application/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xl/worksheets/sheet1.xml" ContentType="application/vnd.openxmlformats-officedocument.spreadsheetml.workshee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docProps/core.xml" ContentType="application/vnd.openxmlformats-package.core-propertie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charts/chart1.xml" ContentType="application/vnd.openxmlformats-officedocument.drawingml.chart+xml"/>
  <Override PartName="/xl/charts/chart8.xml" ContentType="application/vnd.openxmlformats-officedocument.drawingml.chart+xml"/>
  <Override PartName="/xl/worksheets/sheet2.xml" ContentType="application/vnd.openxmlformats-officedocument.spreadsheetml.worksheet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Default Extension="vml" ContentType="application/vnd.openxmlformats-officedocument.vmlDrawing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workbook.xml" ContentType="application/vnd.openxmlformats-officedocument.spreadsheetml.sheet.main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40" yWindow="1040" windowWidth="35220" windowHeight="21780" tabRatio="500" activeTab="6"/>
  </bookViews>
  <sheets>
    <sheet name="KH" sheetId="1" r:id="rId1"/>
    <sheet name="SA steps" sheetId="2" r:id="rId2"/>
    <sheet name="SA limit" sheetId="4" r:id="rId3"/>
    <sheet name="SA K" sheetId="5" r:id="rId4"/>
    <sheet name="SA Lambda" sheetId="6" r:id="rId5"/>
    <sheet name="h1 vs h2" sheetId="7" r:id="rId6"/>
    <sheet name="HC vs SA" sheetId="8" r:id="rId7"/>
  </sheets>
  <definedNames>
    <definedName name="_xlnm._FilterDatabase" localSheetId="5" hidden="1">'h1 vs h2'!$C$7:$I$76</definedName>
    <definedName name="_xlnm._FilterDatabase" localSheetId="6" hidden="1">'HC vs SA'!$D$7:$J$47</definedName>
    <definedName name="_xlnm._FilterDatabase" localSheetId="3" hidden="1">'SA K'!$M$3:$S$99</definedName>
    <definedName name="_xlnm._FilterDatabase" localSheetId="4" hidden="1">'SA Lambda'!$C$7:$I$53</definedName>
    <definedName name="_xlnm._FilterDatabase" localSheetId="2" hidden="1">'SA limit'!$C$4:$I$99</definedName>
    <definedName name="_xlnm._FilterDatabase" localSheetId="1" hidden="1">'SA steps'!$C$8:$J$108</definedName>
  </definedName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Q12" i="7"/>
  <c r="P12"/>
  <c r="O12"/>
  <c r="N12"/>
  <c r="M12"/>
  <c r="L12"/>
  <c r="Q11"/>
  <c r="P11"/>
  <c r="O11"/>
  <c r="N11"/>
  <c r="M11"/>
  <c r="L11"/>
  <c r="Q9"/>
  <c r="P9"/>
  <c r="O9"/>
  <c r="N9"/>
  <c r="M9"/>
  <c r="L9"/>
  <c r="Q8"/>
  <c r="P8"/>
  <c r="O8"/>
  <c r="N8"/>
  <c r="M8"/>
  <c r="L8"/>
  <c r="S8" i="8"/>
  <c r="Q8"/>
  <c r="R8"/>
  <c r="S9"/>
  <c r="R9"/>
  <c r="Q9"/>
  <c r="P9"/>
  <c r="O9"/>
  <c r="N9"/>
  <c r="P8"/>
  <c r="O8"/>
  <c r="N8"/>
  <c r="L20" i="1"/>
  <c r="H20"/>
  <c r="F20"/>
  <c r="L19"/>
  <c r="K19"/>
  <c r="J19"/>
  <c r="I19"/>
  <c r="H19"/>
  <c r="G19"/>
  <c r="F19"/>
  <c r="E19"/>
  <c r="L18"/>
  <c r="K18"/>
  <c r="J18"/>
  <c r="I18"/>
  <c r="H18"/>
  <c r="G18"/>
  <c r="F18"/>
  <c r="E18"/>
  <c r="P16"/>
  <c r="O16"/>
  <c r="N16"/>
  <c r="G16"/>
  <c r="E16"/>
  <c r="P15"/>
  <c r="O15"/>
  <c r="N15"/>
  <c r="G15"/>
  <c r="E15"/>
  <c r="P14"/>
  <c r="O14"/>
  <c r="N14"/>
  <c r="G14"/>
  <c r="E14"/>
  <c r="P13"/>
  <c r="O13"/>
  <c r="N13"/>
  <c r="G13"/>
  <c r="E13"/>
  <c r="P12"/>
  <c r="O12"/>
  <c r="N12"/>
  <c r="G12"/>
  <c r="E12"/>
  <c r="P11"/>
  <c r="O11"/>
  <c r="N11"/>
  <c r="G11"/>
  <c r="E11"/>
  <c r="P10"/>
  <c r="O10"/>
  <c r="N10"/>
  <c r="G10"/>
  <c r="E10"/>
  <c r="P9"/>
  <c r="O9"/>
  <c r="N9"/>
  <c r="G9"/>
  <c r="E9"/>
  <c r="P8"/>
  <c r="O8"/>
  <c r="N8"/>
  <c r="G8"/>
  <c r="E8"/>
  <c r="P7"/>
  <c r="O7"/>
  <c r="N7"/>
  <c r="G7"/>
  <c r="E7"/>
  <c r="T25" i="5"/>
  <c r="S25"/>
  <c r="R25"/>
  <c r="Q25"/>
  <c r="P25"/>
  <c r="O25"/>
  <c r="T24"/>
  <c r="S24"/>
  <c r="R24"/>
  <c r="Q24"/>
  <c r="P24"/>
  <c r="O24"/>
  <c r="AA23"/>
  <c r="Z23"/>
  <c r="Y23"/>
  <c r="X23"/>
  <c r="V23"/>
  <c r="U23"/>
  <c r="T23"/>
  <c r="S23"/>
  <c r="R23"/>
  <c r="Q23"/>
  <c r="P23"/>
  <c r="O23"/>
  <c r="N23"/>
  <c r="AA22"/>
  <c r="Z22"/>
  <c r="Y22"/>
  <c r="X22"/>
  <c r="V22"/>
  <c r="U22"/>
  <c r="T22"/>
  <c r="S22"/>
  <c r="R22"/>
  <c r="Q22"/>
  <c r="P22"/>
  <c r="O22"/>
  <c r="N22"/>
  <c r="AA21"/>
  <c r="Z21"/>
  <c r="Y21"/>
  <c r="X21"/>
  <c r="V21"/>
  <c r="U21"/>
  <c r="T21"/>
  <c r="S21"/>
  <c r="R21"/>
  <c r="Q21"/>
  <c r="P21"/>
  <c r="O21"/>
  <c r="N21"/>
  <c r="AA20"/>
  <c r="Z20"/>
  <c r="Y20"/>
  <c r="X20"/>
  <c r="V20"/>
  <c r="U20"/>
  <c r="T20"/>
  <c r="S20"/>
  <c r="R20"/>
  <c r="Q20"/>
  <c r="P20"/>
  <c r="O20"/>
  <c r="N20"/>
  <c r="AA19"/>
  <c r="Z19"/>
  <c r="Y19"/>
  <c r="X19"/>
  <c r="V19"/>
  <c r="U19"/>
  <c r="T19"/>
  <c r="S19"/>
  <c r="R19"/>
  <c r="Q19"/>
  <c r="P19"/>
  <c r="O19"/>
  <c r="N19"/>
  <c r="AA18"/>
  <c r="Z18"/>
  <c r="Y18"/>
  <c r="X18"/>
  <c r="V18"/>
  <c r="U18"/>
  <c r="T18"/>
  <c r="S18"/>
  <c r="R18"/>
  <c r="Q18"/>
  <c r="P18"/>
  <c r="O18"/>
  <c r="N18"/>
  <c r="AA17"/>
  <c r="Z17"/>
  <c r="Y17"/>
  <c r="X17"/>
  <c r="V17"/>
  <c r="U17"/>
  <c r="T17"/>
  <c r="S17"/>
  <c r="R17"/>
  <c r="Q17"/>
  <c r="P17"/>
  <c r="O17"/>
  <c r="N17"/>
  <c r="AA16"/>
  <c r="Z16"/>
  <c r="Y16"/>
  <c r="X16"/>
  <c r="V16"/>
  <c r="U16"/>
  <c r="T16"/>
  <c r="S16"/>
  <c r="R16"/>
  <c r="Q16"/>
  <c r="P16"/>
  <c r="O16"/>
  <c r="N16"/>
  <c r="AA15"/>
  <c r="Z15"/>
  <c r="Y15"/>
  <c r="X15"/>
  <c r="V15"/>
  <c r="U15"/>
  <c r="T15"/>
  <c r="S15"/>
  <c r="R15"/>
  <c r="Q15"/>
  <c r="P15"/>
  <c r="O15"/>
  <c r="N15"/>
  <c r="AA14"/>
  <c r="Y14"/>
  <c r="X14"/>
  <c r="V14"/>
  <c r="U14"/>
  <c r="T14"/>
  <c r="S14"/>
  <c r="R14"/>
  <c r="Q14"/>
  <c r="P14"/>
  <c r="O14"/>
  <c r="N14"/>
  <c r="AA13"/>
  <c r="Z13"/>
  <c r="Y13"/>
  <c r="X13"/>
  <c r="V13"/>
  <c r="U13"/>
  <c r="T13"/>
  <c r="S13"/>
  <c r="R13"/>
  <c r="Q13"/>
  <c r="P13"/>
  <c r="O13"/>
  <c r="N13"/>
  <c r="AA12"/>
  <c r="Z12"/>
  <c r="Y12"/>
  <c r="X12"/>
  <c r="V12"/>
  <c r="U12"/>
  <c r="T12"/>
  <c r="S12"/>
  <c r="R12"/>
  <c r="Q12"/>
  <c r="P12"/>
  <c r="O12"/>
  <c r="N12"/>
  <c r="AA11"/>
  <c r="Z11"/>
  <c r="Y11"/>
  <c r="X11"/>
  <c r="V11"/>
  <c r="U11"/>
  <c r="T11"/>
  <c r="S11"/>
  <c r="R11"/>
  <c r="Q11"/>
  <c r="P11"/>
  <c r="O11"/>
  <c r="N11"/>
  <c r="AA10"/>
  <c r="Z10"/>
  <c r="Y10"/>
  <c r="X10"/>
  <c r="V10"/>
  <c r="U10"/>
  <c r="T10"/>
  <c r="S10"/>
  <c r="R10"/>
  <c r="Q10"/>
  <c r="P10"/>
  <c r="O10"/>
  <c r="N10"/>
  <c r="AA9"/>
  <c r="Z9"/>
  <c r="Y9"/>
  <c r="X9"/>
  <c r="V9"/>
  <c r="U9"/>
  <c r="T9"/>
  <c r="S9"/>
  <c r="R9"/>
  <c r="Q9"/>
  <c r="P9"/>
  <c r="O9"/>
  <c r="N9"/>
  <c r="AA8"/>
  <c r="Z8"/>
  <c r="Y8"/>
  <c r="X8"/>
  <c r="V8"/>
  <c r="U8"/>
  <c r="T8"/>
  <c r="S8"/>
  <c r="R8"/>
  <c r="Q8"/>
  <c r="P8"/>
  <c r="O8"/>
  <c r="N8"/>
  <c r="AA7"/>
  <c r="Z7"/>
  <c r="Y7"/>
  <c r="X7"/>
  <c r="V7"/>
  <c r="U7"/>
  <c r="T7"/>
  <c r="S7"/>
  <c r="R7"/>
  <c r="Q7"/>
  <c r="P7"/>
  <c r="O7"/>
  <c r="N7"/>
  <c r="AA6"/>
  <c r="Z6"/>
  <c r="Y6"/>
  <c r="X6"/>
  <c r="V6"/>
  <c r="U6"/>
  <c r="T6"/>
  <c r="S6"/>
  <c r="R6"/>
  <c r="Q6"/>
  <c r="P6"/>
  <c r="O6"/>
  <c r="N6"/>
  <c r="AA5"/>
  <c r="Z5"/>
  <c r="Y5"/>
  <c r="X5"/>
  <c r="V5"/>
  <c r="U5"/>
  <c r="T5"/>
  <c r="S5"/>
  <c r="R5"/>
  <c r="Q5"/>
  <c r="P5"/>
  <c r="O5"/>
  <c r="N5"/>
  <c r="AA4"/>
  <c r="Z4"/>
  <c r="Y4"/>
  <c r="X4"/>
  <c r="V4"/>
  <c r="T4"/>
  <c r="S4"/>
  <c r="R4"/>
  <c r="Q4"/>
  <c r="P4"/>
  <c r="O4"/>
  <c r="N4"/>
  <c r="R20" i="6"/>
  <c r="Q20"/>
  <c r="P20"/>
  <c r="O20"/>
  <c r="N20"/>
  <c r="M20"/>
  <c r="R19"/>
  <c r="Q19"/>
  <c r="P19"/>
  <c r="O19"/>
  <c r="N19"/>
  <c r="M19"/>
  <c r="Y16"/>
  <c r="X16"/>
  <c r="W16"/>
  <c r="V16"/>
  <c r="T16"/>
  <c r="R16"/>
  <c r="Q16"/>
  <c r="P16"/>
  <c r="O16"/>
  <c r="N16"/>
  <c r="M16"/>
  <c r="Y15"/>
  <c r="X15"/>
  <c r="W15"/>
  <c r="V15"/>
  <c r="T15"/>
  <c r="R15"/>
  <c r="Q15"/>
  <c r="P15"/>
  <c r="O15"/>
  <c r="N15"/>
  <c r="M15"/>
  <c r="Y14"/>
  <c r="X14"/>
  <c r="W14"/>
  <c r="V14"/>
  <c r="T14"/>
  <c r="R14"/>
  <c r="Q14"/>
  <c r="P14"/>
  <c r="O14"/>
  <c r="N14"/>
  <c r="M14"/>
  <c r="Y13"/>
  <c r="X13"/>
  <c r="W13"/>
  <c r="V13"/>
  <c r="T13"/>
  <c r="R13"/>
  <c r="Q13"/>
  <c r="P13"/>
  <c r="O13"/>
  <c r="N13"/>
  <c r="M13"/>
  <c r="Y12"/>
  <c r="X12"/>
  <c r="W12"/>
  <c r="V12"/>
  <c r="T12"/>
  <c r="R12"/>
  <c r="Q12"/>
  <c r="P12"/>
  <c r="O12"/>
  <c r="N12"/>
  <c r="M12"/>
  <c r="Y11"/>
  <c r="X11"/>
  <c r="W11"/>
  <c r="V11"/>
  <c r="T11"/>
  <c r="R11"/>
  <c r="Q11"/>
  <c r="P11"/>
  <c r="O11"/>
  <c r="N11"/>
  <c r="M11"/>
  <c r="Y10"/>
  <c r="X10"/>
  <c r="W10"/>
  <c r="V10"/>
  <c r="T10"/>
  <c r="R10"/>
  <c r="Q10"/>
  <c r="P10"/>
  <c r="O10"/>
  <c r="N10"/>
  <c r="M10"/>
  <c r="Y9"/>
  <c r="X9"/>
  <c r="W9"/>
  <c r="V9"/>
  <c r="T9"/>
  <c r="R9"/>
  <c r="Q9"/>
  <c r="P9"/>
  <c r="O9"/>
  <c r="N9"/>
  <c r="M9"/>
  <c r="Y8"/>
  <c r="X8"/>
  <c r="W8"/>
  <c r="V8"/>
  <c r="T8"/>
  <c r="R8"/>
  <c r="Q8"/>
  <c r="P8"/>
  <c r="O8"/>
  <c r="N8"/>
  <c r="M8"/>
  <c r="R26" i="4"/>
  <c r="Q26"/>
  <c r="P26"/>
  <c r="O26"/>
  <c r="N26"/>
  <c r="M26"/>
  <c r="R25"/>
  <c r="Q25"/>
  <c r="P25"/>
  <c r="O25"/>
  <c r="N25"/>
  <c r="M25"/>
  <c r="Y23"/>
  <c r="X23"/>
  <c r="W23"/>
  <c r="V23"/>
  <c r="T23"/>
  <c r="S23"/>
  <c r="R23"/>
  <c r="Q23"/>
  <c r="P23"/>
  <c r="O23"/>
  <c r="N23"/>
  <c r="M23"/>
  <c r="L23"/>
  <c r="Y22"/>
  <c r="X22"/>
  <c r="W22"/>
  <c r="V22"/>
  <c r="T22"/>
  <c r="S22"/>
  <c r="R22"/>
  <c r="Q22"/>
  <c r="P22"/>
  <c r="O22"/>
  <c r="N22"/>
  <c r="M22"/>
  <c r="L22"/>
  <c r="Y21"/>
  <c r="X21"/>
  <c r="W21"/>
  <c r="V21"/>
  <c r="T21"/>
  <c r="S21"/>
  <c r="R21"/>
  <c r="Q21"/>
  <c r="P21"/>
  <c r="O21"/>
  <c r="N21"/>
  <c r="M21"/>
  <c r="L21"/>
  <c r="Y20"/>
  <c r="X20"/>
  <c r="W20"/>
  <c r="V20"/>
  <c r="T20"/>
  <c r="S20"/>
  <c r="R20"/>
  <c r="Q20"/>
  <c r="P20"/>
  <c r="O20"/>
  <c r="N20"/>
  <c r="M20"/>
  <c r="L20"/>
  <c r="Y19"/>
  <c r="X19"/>
  <c r="W19"/>
  <c r="V19"/>
  <c r="T19"/>
  <c r="S19"/>
  <c r="R19"/>
  <c r="Q19"/>
  <c r="P19"/>
  <c r="O19"/>
  <c r="N19"/>
  <c r="M19"/>
  <c r="L19"/>
  <c r="Y18"/>
  <c r="X18"/>
  <c r="W18"/>
  <c r="V18"/>
  <c r="T18"/>
  <c r="S18"/>
  <c r="R18"/>
  <c r="Q18"/>
  <c r="P18"/>
  <c r="O18"/>
  <c r="N18"/>
  <c r="M18"/>
  <c r="L18"/>
  <c r="Y17"/>
  <c r="X17"/>
  <c r="W17"/>
  <c r="V17"/>
  <c r="T17"/>
  <c r="S17"/>
  <c r="R17"/>
  <c r="Q17"/>
  <c r="P17"/>
  <c r="O17"/>
  <c r="N17"/>
  <c r="M17"/>
  <c r="L17"/>
  <c r="Y16"/>
  <c r="X16"/>
  <c r="W16"/>
  <c r="V16"/>
  <c r="T16"/>
  <c r="S16"/>
  <c r="R16"/>
  <c r="Q16"/>
  <c r="P16"/>
  <c r="O16"/>
  <c r="N16"/>
  <c r="M16"/>
  <c r="L16"/>
  <c r="Y15"/>
  <c r="X15"/>
  <c r="W15"/>
  <c r="V15"/>
  <c r="T15"/>
  <c r="S15"/>
  <c r="R15"/>
  <c r="Q15"/>
  <c r="P15"/>
  <c r="O15"/>
  <c r="N15"/>
  <c r="M15"/>
  <c r="L15"/>
  <c r="Y14"/>
  <c r="X14"/>
  <c r="W14"/>
  <c r="V14"/>
  <c r="T14"/>
  <c r="S14"/>
  <c r="R14"/>
  <c r="Q14"/>
  <c r="P14"/>
  <c r="O14"/>
  <c r="N14"/>
  <c r="M14"/>
  <c r="L14"/>
  <c r="Y13"/>
  <c r="X13"/>
  <c r="W13"/>
  <c r="V13"/>
  <c r="T13"/>
  <c r="S13"/>
  <c r="R13"/>
  <c r="Q13"/>
  <c r="P13"/>
  <c r="O13"/>
  <c r="N13"/>
  <c r="M13"/>
  <c r="L13"/>
  <c r="Y12"/>
  <c r="X12"/>
  <c r="W12"/>
  <c r="V12"/>
  <c r="T12"/>
  <c r="S12"/>
  <c r="R12"/>
  <c r="Q12"/>
  <c r="P12"/>
  <c r="O12"/>
  <c r="N12"/>
  <c r="M12"/>
  <c r="L12"/>
  <c r="Y11"/>
  <c r="X11"/>
  <c r="W11"/>
  <c r="V11"/>
  <c r="T11"/>
  <c r="S11"/>
  <c r="R11"/>
  <c r="Q11"/>
  <c r="P11"/>
  <c r="O11"/>
  <c r="N11"/>
  <c r="M11"/>
  <c r="L11"/>
  <c r="Y10"/>
  <c r="X10"/>
  <c r="W10"/>
  <c r="V10"/>
  <c r="T10"/>
  <c r="S10"/>
  <c r="R10"/>
  <c r="Q10"/>
  <c r="P10"/>
  <c r="O10"/>
  <c r="N10"/>
  <c r="M10"/>
  <c r="L10"/>
  <c r="Y9"/>
  <c r="X9"/>
  <c r="W9"/>
  <c r="V9"/>
  <c r="T9"/>
  <c r="S9"/>
  <c r="R9"/>
  <c r="Q9"/>
  <c r="P9"/>
  <c r="O9"/>
  <c r="N9"/>
  <c r="M9"/>
  <c r="L9"/>
  <c r="Y8"/>
  <c r="X8"/>
  <c r="W8"/>
  <c r="V8"/>
  <c r="T8"/>
  <c r="S8"/>
  <c r="R8"/>
  <c r="Q8"/>
  <c r="P8"/>
  <c r="O8"/>
  <c r="N8"/>
  <c r="M8"/>
  <c r="L8"/>
  <c r="Y7"/>
  <c r="X7"/>
  <c r="W7"/>
  <c r="V7"/>
  <c r="T7"/>
  <c r="S7"/>
  <c r="R7"/>
  <c r="Q7"/>
  <c r="P7"/>
  <c r="O7"/>
  <c r="N7"/>
  <c r="M7"/>
  <c r="L7"/>
  <c r="Y6"/>
  <c r="X6"/>
  <c r="W6"/>
  <c r="V6"/>
  <c r="T6"/>
  <c r="S6"/>
  <c r="R6"/>
  <c r="Q6"/>
  <c r="P6"/>
  <c r="O6"/>
  <c r="N6"/>
  <c r="M6"/>
  <c r="L6"/>
  <c r="Y5"/>
  <c r="X5"/>
  <c r="W5"/>
  <c r="V5"/>
  <c r="T5"/>
  <c r="R5"/>
  <c r="Q5"/>
  <c r="P5"/>
  <c r="O5"/>
  <c r="N5"/>
  <c r="M5"/>
  <c r="L5"/>
  <c r="I111" i="2"/>
  <c r="H111"/>
  <c r="G111"/>
  <c r="F111"/>
  <c r="E111"/>
  <c r="D111"/>
  <c r="C111"/>
  <c r="I110"/>
  <c r="H110"/>
  <c r="G110"/>
  <c r="F110"/>
  <c r="E110"/>
  <c r="D110"/>
  <c r="C110"/>
  <c r="S30"/>
  <c r="R30"/>
  <c r="Q30"/>
  <c r="P30"/>
  <c r="O30"/>
  <c r="N30"/>
  <c r="S29"/>
  <c r="R29"/>
  <c r="Q29"/>
  <c r="P29"/>
  <c r="O29"/>
  <c r="N29"/>
  <c r="Z28"/>
  <c r="Y28"/>
  <c r="X28"/>
  <c r="W28"/>
  <c r="V28"/>
  <c r="U28"/>
  <c r="T28"/>
  <c r="S28"/>
  <c r="R28"/>
  <c r="Q28"/>
  <c r="P28"/>
  <c r="O28"/>
  <c r="N28"/>
  <c r="M28"/>
  <c r="Z27"/>
  <c r="Y27"/>
  <c r="X27"/>
  <c r="W27"/>
  <c r="V27"/>
  <c r="U27"/>
  <c r="T27"/>
  <c r="S27"/>
  <c r="R27"/>
  <c r="Q27"/>
  <c r="P27"/>
  <c r="O27"/>
  <c r="N27"/>
  <c r="M27"/>
  <c r="Z26"/>
  <c r="Y26"/>
  <c r="X26"/>
  <c r="W26"/>
  <c r="V26"/>
  <c r="U26"/>
  <c r="T26"/>
  <c r="S26"/>
  <c r="R26"/>
  <c r="Q26"/>
  <c r="P26"/>
  <c r="O26"/>
  <c r="N26"/>
  <c r="M26"/>
  <c r="Z25"/>
  <c r="Y25"/>
  <c r="X25"/>
  <c r="W25"/>
  <c r="V25"/>
  <c r="U25"/>
  <c r="T25"/>
  <c r="S25"/>
  <c r="R25"/>
  <c r="Q25"/>
  <c r="P25"/>
  <c r="O25"/>
  <c r="N25"/>
  <c r="M25"/>
  <c r="Z24"/>
  <c r="Y24"/>
  <c r="X24"/>
  <c r="W24"/>
  <c r="V24"/>
  <c r="U24"/>
  <c r="T24"/>
  <c r="S24"/>
  <c r="R24"/>
  <c r="Q24"/>
  <c r="P24"/>
  <c r="O24"/>
  <c r="N24"/>
  <c r="M24"/>
  <c r="Z23"/>
  <c r="Y23"/>
  <c r="X23"/>
  <c r="W23"/>
  <c r="V23"/>
  <c r="U23"/>
  <c r="T23"/>
  <c r="S23"/>
  <c r="R23"/>
  <c r="Q23"/>
  <c r="P23"/>
  <c r="O23"/>
  <c r="N23"/>
  <c r="M23"/>
  <c r="Z22"/>
  <c r="Y22"/>
  <c r="X22"/>
  <c r="W22"/>
  <c r="V22"/>
  <c r="U22"/>
  <c r="T22"/>
  <c r="S22"/>
  <c r="R22"/>
  <c r="Q22"/>
  <c r="P22"/>
  <c r="O22"/>
  <c r="N22"/>
  <c r="M22"/>
  <c r="Z21"/>
  <c r="Y21"/>
  <c r="X21"/>
  <c r="W21"/>
  <c r="V21"/>
  <c r="U21"/>
  <c r="T21"/>
  <c r="S21"/>
  <c r="R21"/>
  <c r="Q21"/>
  <c r="P21"/>
  <c r="O21"/>
  <c r="N21"/>
  <c r="M21"/>
  <c r="Z20"/>
  <c r="Y20"/>
  <c r="X20"/>
  <c r="W20"/>
  <c r="V20"/>
  <c r="U20"/>
  <c r="T20"/>
  <c r="S20"/>
  <c r="R20"/>
  <c r="Q20"/>
  <c r="P20"/>
  <c r="O20"/>
  <c r="N20"/>
  <c r="M20"/>
  <c r="Z19"/>
  <c r="Y19"/>
  <c r="X19"/>
  <c r="W19"/>
  <c r="V19"/>
  <c r="U19"/>
  <c r="T19"/>
  <c r="S19"/>
  <c r="R19"/>
  <c r="Q19"/>
  <c r="P19"/>
  <c r="O19"/>
  <c r="N19"/>
  <c r="M19"/>
  <c r="Z18"/>
  <c r="Y18"/>
  <c r="X18"/>
  <c r="W18"/>
  <c r="V18"/>
  <c r="U18"/>
  <c r="T18"/>
  <c r="S18"/>
  <c r="R18"/>
  <c r="Q18"/>
  <c r="P18"/>
  <c r="O18"/>
  <c r="N18"/>
  <c r="M18"/>
  <c r="Z17"/>
  <c r="Y17"/>
  <c r="X17"/>
  <c r="W17"/>
  <c r="V17"/>
  <c r="U17"/>
  <c r="T17"/>
  <c r="S17"/>
  <c r="R17"/>
  <c r="Q17"/>
  <c r="P17"/>
  <c r="O17"/>
  <c r="N17"/>
  <c r="M17"/>
  <c r="Z16"/>
  <c r="Y16"/>
  <c r="X16"/>
  <c r="W16"/>
  <c r="V16"/>
  <c r="U16"/>
  <c r="T16"/>
  <c r="S16"/>
  <c r="R16"/>
  <c r="Q16"/>
  <c r="P16"/>
  <c r="O16"/>
  <c r="N16"/>
  <c r="M16"/>
  <c r="Z15"/>
  <c r="Y15"/>
  <c r="X15"/>
  <c r="W15"/>
  <c r="V15"/>
  <c r="U15"/>
  <c r="T15"/>
  <c r="S15"/>
  <c r="R15"/>
  <c r="Q15"/>
  <c r="P15"/>
  <c r="O15"/>
  <c r="N15"/>
  <c r="M15"/>
  <c r="Z14"/>
  <c r="Y14"/>
  <c r="X14"/>
  <c r="W14"/>
  <c r="V14"/>
  <c r="U14"/>
  <c r="T14"/>
  <c r="S14"/>
  <c r="R14"/>
  <c r="Q14"/>
  <c r="P14"/>
  <c r="O14"/>
  <c r="N14"/>
  <c r="M14"/>
  <c r="Z13"/>
  <c r="Y13"/>
  <c r="X13"/>
  <c r="W13"/>
  <c r="V13"/>
  <c r="U13"/>
  <c r="T13"/>
  <c r="S13"/>
  <c r="R13"/>
  <c r="Q13"/>
  <c r="P13"/>
  <c r="O13"/>
  <c r="N13"/>
  <c r="M13"/>
  <c r="Z12"/>
  <c r="Y12"/>
  <c r="X12"/>
  <c r="W12"/>
  <c r="V12"/>
  <c r="U12"/>
  <c r="T12"/>
  <c r="S12"/>
  <c r="R12"/>
  <c r="Q12"/>
  <c r="P12"/>
  <c r="O12"/>
  <c r="N12"/>
  <c r="M12"/>
  <c r="Z11"/>
  <c r="Y11"/>
  <c r="X11"/>
  <c r="W11"/>
  <c r="V11"/>
  <c r="U11"/>
  <c r="T11"/>
  <c r="S11"/>
  <c r="R11"/>
  <c r="Q11"/>
  <c r="P11"/>
  <c r="O11"/>
  <c r="N11"/>
  <c r="M11"/>
  <c r="Z10"/>
  <c r="Y10"/>
  <c r="X10"/>
  <c r="W10"/>
  <c r="V10"/>
  <c r="U10"/>
  <c r="T10"/>
  <c r="S10"/>
  <c r="R10"/>
  <c r="Q10"/>
  <c r="P10"/>
  <c r="O10"/>
  <c r="N10"/>
  <c r="M10"/>
  <c r="Z9"/>
  <c r="Y9"/>
  <c r="X9"/>
  <c r="W9"/>
  <c r="V9"/>
  <c r="U9"/>
  <c r="S9"/>
  <c r="R9"/>
  <c r="Q9"/>
  <c r="P9"/>
  <c r="O9"/>
  <c r="N9"/>
  <c r="M9"/>
</calcChain>
</file>

<file path=xl/sharedStrings.xml><?xml version="1.0" encoding="utf-8"?>
<sst xmlns="http://schemas.openxmlformats.org/spreadsheetml/2006/main" count="264" uniqueCount="90">
  <si>
    <t>HC</t>
    <phoneticPr fontId="2" type="noConversion"/>
  </si>
  <si>
    <t>HC</t>
    <phoneticPr fontId="2" type="noConversion"/>
  </si>
  <si>
    <t>SA</t>
    <phoneticPr fontId="2" type="noConversion"/>
  </si>
  <si>
    <t>SA</t>
    <phoneticPr fontId="2" type="noConversion"/>
  </si>
  <si>
    <t>steps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</si>
  <si>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</si>
  <si>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</si>
  <si>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</si>
  <si>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h1</t>
    <phoneticPr fontId="2" type="noConversion"/>
  </si>
  <si>
    <t>h2</t>
    <phoneticPr fontId="2" type="noConversion"/>
  </si>
  <si>
    <t>Columna2</t>
  </si>
  <si>
    <t>Columna3</t>
  </si>
  <si>
    <t>Columna4</t>
  </si>
  <si>
    <t>Columna5</t>
  </si>
  <si>
    <t>Columna6</t>
  </si>
  <si>
    <t>Columna7</t>
  </si>
  <si>
    <t>h2</t>
    <phoneticPr fontId="2" type="noConversion"/>
  </si>
  <si>
    <t>nodes</t>
    <phoneticPr fontId="2" type="noConversion"/>
  </si>
  <si>
    <t>Heurístic 1</t>
    <phoneticPr fontId="2" type="noConversion"/>
  </si>
  <si>
    <t>Heurístic 2</t>
    <phoneticPr fontId="2" type="noConversion"/>
  </si>
  <si>
    <t>elapsed</t>
    <phoneticPr fontId="2" type="noConversion"/>
  </si>
  <si>
    <t>nodes</t>
    <phoneticPr fontId="2" type="noConversion"/>
  </si>
  <si>
    <t>0.0005</t>
    <phoneticPr fontId="2" type="noConversion"/>
  </si>
  <si>
    <t>0.001</t>
    <phoneticPr fontId="2" type="noConversion"/>
  </si>
  <si>
    <t>0.002</t>
    <phoneticPr fontId="2" type="noConversion"/>
  </si>
  <si>
    <t>0.004</t>
    <phoneticPr fontId="2" type="noConversion"/>
  </si>
  <si>
    <t>0.008</t>
    <phoneticPr fontId="2" type="noConversion"/>
  </si>
  <si>
    <t>0.016</t>
    <phoneticPr fontId="2" type="noConversion"/>
  </si>
  <si>
    <t>0.032</t>
    <phoneticPr fontId="2" type="noConversion"/>
  </si>
  <si>
    <t>0.064</t>
    <phoneticPr fontId="2" type="noConversion"/>
  </si>
  <si>
    <t>0.128</t>
    <phoneticPr fontId="2" type="noConversion"/>
  </si>
  <si>
    <t>0.004</t>
    <phoneticPr fontId="2" type="noConversion"/>
  </si>
  <si>
    <t>0.008</t>
    <phoneticPr fontId="2" type="noConversion"/>
  </si>
  <si>
    <t>0.032</t>
    <phoneticPr fontId="2" type="noConversion"/>
  </si>
  <si>
    <t>0.064</t>
    <phoneticPr fontId="2" type="noConversion"/>
  </si>
  <si>
    <t>0.128</t>
    <phoneticPr fontId="2" type="noConversion"/>
  </si>
  <si>
    <t>elapsed</t>
    <phoneticPr fontId="2" type="noConversion"/>
  </si>
  <si>
    <t>h1</t>
    <phoneticPr fontId="2" type="noConversion"/>
  </si>
  <si>
    <t>DESVEST</t>
    <phoneticPr fontId="2" type="noConversion"/>
  </si>
  <si>
    <t>h1</t>
    <phoneticPr fontId="2" type="noConversion"/>
  </si>
  <si>
    <t>h2</t>
    <phoneticPr fontId="2" type="noConversion"/>
  </si>
  <si>
    <t>limit</t>
    <phoneticPr fontId="2" type="noConversion"/>
  </si>
  <si>
    <t>elapsed</t>
    <phoneticPr fontId="2" type="noConversion"/>
  </si>
  <si>
    <t>nodes</t>
    <phoneticPr fontId="2" type="noConversion"/>
  </si>
  <si>
    <t>limit</t>
    <phoneticPr fontId="2" type="noConversion"/>
  </si>
  <si>
    <t>h2</t>
    <phoneticPr fontId="2" type="noConversion"/>
  </si>
  <si>
    <t>STDEV</t>
    <phoneticPr fontId="2" type="noConversion"/>
  </si>
  <si>
    <t>Columna1</t>
  </si>
  <si>
    <t>StepsSA</t>
    <phoneticPr fontId="2" type="noConversion"/>
  </si>
  <si>
    <t>Elapsed</t>
    <phoneticPr fontId="2" type="noConversion"/>
  </si>
  <si>
    <t>Nodes</t>
    <phoneticPr fontId="2" type="noConversion"/>
  </si>
  <si>
    <t>Steps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</si>
  <si>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</si>
  <si>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</si>
  <si>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</si>
  <si>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promedio</t>
    <phoneticPr fontId="2" type="noConversion"/>
  </si>
  <si>
    <t>stdev</t>
    <phoneticPr fontId="2" type="noConversion"/>
  </si>
  <si>
    <t>elapsed</t>
    <phoneticPr fontId="2" type="noConversion"/>
  </si>
  <si>
    <t>nodes</t>
    <phoneticPr fontId="2" type="noConversion"/>
  </si>
  <si>
    <t>steps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</si>
  <si>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</si>
  <si>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</si>
  <si>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</si>
  <si>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StepsSA</t>
    <phoneticPr fontId="2" type="noConversion"/>
  </si>
  <si>
    <t xml:space="preserve">                                   Experiment  </t>
  </si>
  <si>
    <t xml:space="preserve"> Elapsed </t>
  </si>
  <si>
    <t xml:space="preserve"> Nodes </t>
  </si>
  <si>
    <t xml:space="preserve"> Steps </t>
  </si>
  <si>
    <t xml:space="preserve">    H1    </t>
  </si>
  <si>
    <t xml:space="preserve">    H2    </t>
  </si>
  <si>
    <t xml:space="preserve">    H3    </t>
  </si>
  <si>
    <t>0.1</t>
    <phoneticPr fontId="2" type="noConversion"/>
  </si>
  <si>
    <t>0.2</t>
    <phoneticPr fontId="2" type="noConversion"/>
  </si>
  <si>
    <t>0.3</t>
    <phoneticPr fontId="2" type="noConversion"/>
  </si>
  <si>
    <t>0.4</t>
    <phoneticPr fontId="2" type="noConversion"/>
  </si>
  <si>
    <t>0.5</t>
    <phoneticPr fontId="2" type="noConversion"/>
  </si>
  <si>
    <t>0.6</t>
    <phoneticPr fontId="2" type="noConversion"/>
  </si>
  <si>
    <t>0.7</t>
    <phoneticPr fontId="2" type="noConversion"/>
  </si>
  <si>
    <t>0.8</t>
    <phoneticPr fontId="2" type="noConversion"/>
  </si>
  <si>
    <t>0.9</t>
    <phoneticPr fontId="2" type="noConversion"/>
  </si>
  <si>
    <t>1.0</t>
    <phoneticPr fontId="2" type="noConversion"/>
  </si>
  <si>
    <t>Experiment</t>
  </si>
  <si>
    <t>Elapsed</t>
  </si>
  <si>
    <t>odes</t>
  </si>
  <si>
    <t>teps</t>
  </si>
  <si>
    <t>H1</t>
  </si>
  <si>
    <t>H2</t>
  </si>
  <si>
    <t>H3</t>
  </si>
  <si>
    <t>PROMEDIO</t>
    <phoneticPr fontId="2" type="noConversion"/>
  </si>
  <si>
    <t>MINIMO</t>
    <phoneticPr fontId="2" type="noConversion"/>
  </si>
</sst>
</file>

<file path=xl/styles.xml><?xml version="1.0" encoding="utf-8"?>
<styleSheet xmlns="http://schemas.openxmlformats.org/spreadsheetml/2006/main">
  <numFmts count="1">
    <numFmt numFmtId="164" formatCode="#,##0.00_ ;\-#,##0.00\ 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0" fillId="0" borderId="0" xfId="0" applyNumberFormat="1"/>
    <xf numFmtId="164" fontId="0" fillId="0" borderId="0" xfId="0" applyNumberFormat="1"/>
    <xf numFmtId="164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s-ES_tradnl"/>
  <c:style val="17"/>
  <c:chart>
    <c:plotArea>
      <c:layout>
        <c:manualLayout>
          <c:layoutTarget val="inner"/>
          <c:xMode val="edge"/>
          <c:yMode val="edge"/>
          <c:x val="0.0116648992576882"/>
          <c:y val="0.0212355212355212"/>
          <c:w val="0.923431390383133"/>
          <c:h val="0.885567901985225"/>
        </c:manualLayout>
      </c:layout>
      <c:lineChart>
        <c:grouping val="standard"/>
        <c:ser>
          <c:idx val="0"/>
          <c:order val="0"/>
          <c:tx>
            <c:strRef>
              <c:f>KH!$E$6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cat>
            <c:strRef>
              <c:f>KH!$C$7:$C$16</c:f>
              <c:strCach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strCache>
            </c:strRef>
          </c:cat>
          <c:val>
            <c:numRef>
              <c:f>KH!$E$7:$E$16</c:f>
              <c:numCache>
                <c:formatCode>#,##0.00_ ;\-#,##0.00\ </c:formatCode>
                <c:ptCount val="10"/>
                <c:pt idx="0">
                  <c:v>1.16294656E8</c:v>
                </c:pt>
                <c:pt idx="1">
                  <c:v>1.16122176E8</c:v>
                </c:pt>
                <c:pt idx="2">
                  <c:v>1.065024E8</c:v>
                </c:pt>
                <c:pt idx="3">
                  <c:v>1.15089984E8</c:v>
                </c:pt>
                <c:pt idx="4">
                  <c:v>9.3083904E7</c:v>
                </c:pt>
                <c:pt idx="5">
                  <c:v>1.01123136E8</c:v>
                </c:pt>
                <c:pt idx="6">
                  <c:v>1.10166016E8</c:v>
                </c:pt>
                <c:pt idx="7">
                  <c:v>1.01284096E8</c:v>
                </c:pt>
                <c:pt idx="8">
                  <c:v>1.00641024E8</c:v>
                </c:pt>
                <c:pt idx="9">
                  <c:v>1.11851776E8</c:v>
                </c:pt>
              </c:numCache>
            </c:numRef>
          </c:val>
        </c:ser>
        <c:ser>
          <c:idx val="1"/>
          <c:order val="1"/>
          <c:tx>
            <c:strRef>
              <c:f>KH!$G$6</c:f>
              <c:strCache>
                <c:ptCount val="1"/>
                <c:pt idx="0">
                  <c:v>H2</c:v>
                </c:pt>
              </c:strCache>
            </c:strRef>
          </c:tx>
          <c:marker>
            <c:symbol val="none"/>
          </c:marker>
          <c:cat>
            <c:strRef>
              <c:f>KH!$C$7:$C$16</c:f>
              <c:strCach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strCache>
            </c:strRef>
          </c:cat>
          <c:val>
            <c:numRef>
              <c:f>KH!$G$7:$G$16</c:f>
              <c:numCache>
                <c:formatCode>#,##0.00_ ;\-#,##0.00\ </c:formatCode>
                <c:ptCount val="10"/>
                <c:pt idx="0">
                  <c:v>1.8156484516E8</c:v>
                </c:pt>
                <c:pt idx="1">
                  <c:v>1.7050091776E8</c:v>
                </c:pt>
                <c:pt idx="2">
                  <c:v>1.4941150756E8</c:v>
                </c:pt>
                <c:pt idx="3">
                  <c:v>1.5261637444E8</c:v>
                </c:pt>
                <c:pt idx="4">
                  <c:v>1.2110562304E8</c:v>
                </c:pt>
                <c:pt idx="5">
                  <c:v>1.2965921424E8</c:v>
                </c:pt>
                <c:pt idx="6">
                  <c:v>1.3112998144E8</c:v>
                </c:pt>
                <c:pt idx="7">
                  <c:v>1.34954689E8</c:v>
                </c:pt>
                <c:pt idx="8">
                  <c:v>1.2538624576E8</c:v>
                </c:pt>
                <c:pt idx="9">
                  <c:v>1.4133880996E8</c:v>
                </c:pt>
              </c:numCache>
            </c:numRef>
          </c:val>
        </c:ser>
        <c:marker val="1"/>
        <c:axId val="705692072"/>
        <c:axId val="705699096"/>
      </c:lineChart>
      <c:catAx>
        <c:axId val="705692072"/>
        <c:scaling>
          <c:orientation val="minMax"/>
        </c:scaling>
        <c:axPos val="b"/>
        <c:tickLblPos val="nextTo"/>
        <c:txPr>
          <a:bodyPr/>
          <a:lstStyle/>
          <a:p>
            <a:pPr>
              <a:defRPr sz="1800"/>
            </a:pPr>
            <a:endParaRPr lang="es-ES_tradnl"/>
          </a:p>
        </c:txPr>
        <c:crossAx val="705699096"/>
        <c:crosses val="autoZero"/>
        <c:auto val="1"/>
        <c:lblAlgn val="ctr"/>
        <c:lblOffset val="100"/>
      </c:catAx>
      <c:valAx>
        <c:axId val="705699096"/>
        <c:scaling>
          <c:orientation val="minMax"/>
        </c:scaling>
        <c:delete val="1"/>
        <c:axPos val="l"/>
        <c:majorGridlines/>
        <c:numFmt formatCode="#,##0.00_ ;\-#,##0.00\ " sourceLinked="1"/>
        <c:tickLblPos val="nextTo"/>
        <c:crossAx val="70569207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3450126902454"/>
          <c:y val="0.270110205818867"/>
          <c:w val="0.0639436043453211"/>
          <c:h val="0.268659897242574"/>
        </c:manualLayout>
      </c:layout>
      <c:txPr>
        <a:bodyPr/>
        <a:lstStyle/>
        <a:p>
          <a:pPr algn="l">
            <a:defRPr sz="1800"/>
          </a:pPr>
          <a:endParaRPr lang="es-ES_tradnl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s-ES_tradnl"/>
  <c:style val="18"/>
  <c:chart>
    <c:plotArea>
      <c:layout/>
      <c:lineChart>
        <c:grouping val="standard"/>
        <c:ser>
          <c:idx val="0"/>
          <c:order val="0"/>
          <c:tx>
            <c:strRef>
              <c:f>KH!$O$6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cat>
            <c:strRef>
              <c:f>KH!$N$7:$N$16</c:f>
              <c:strCach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strCache>
            </c:strRef>
          </c:cat>
          <c:val>
            <c:numRef>
              <c:f>KH!$O$7:$O$16</c:f>
              <c:numCache>
                <c:formatCode>#,##0.00_ ;\-#,##0.00\ </c:formatCode>
                <c:ptCount val="10"/>
                <c:pt idx="0">
                  <c:v>3.126528490006151</c:v>
                </c:pt>
                <c:pt idx="1">
                  <c:v>3.105858242483097</c:v>
                </c:pt>
                <c:pt idx="2">
                  <c:v>1.927654133669325</c:v>
                </c:pt>
                <c:pt idx="3">
                  <c:v>2.981836757344806</c:v>
                </c:pt>
                <c:pt idx="4">
                  <c:v>0.191353341733235</c:v>
                </c:pt>
                <c:pt idx="5">
                  <c:v>1.24553596540872</c:v>
                </c:pt>
                <c:pt idx="6">
                  <c:v>2.382399579176393</c:v>
                </c:pt>
                <c:pt idx="7">
                  <c:v>1.266206212931767</c:v>
                </c:pt>
                <c:pt idx="8">
                  <c:v>1.183525222839574</c:v>
                </c:pt>
                <c:pt idx="9">
                  <c:v>2.58910205440688</c:v>
                </c:pt>
              </c:numCache>
            </c:numRef>
          </c:val>
        </c:ser>
        <c:ser>
          <c:idx val="1"/>
          <c:order val="1"/>
          <c:tx>
            <c:strRef>
              <c:f>KH!$P$6</c:f>
              <c:strCache>
                <c:ptCount val="1"/>
                <c:pt idx="0">
                  <c:v>h2</c:v>
                </c:pt>
              </c:strCache>
            </c:strRef>
          </c:tx>
          <c:marker>
            <c:symbol val="none"/>
          </c:marker>
          <c:cat>
            <c:strRef>
              <c:f>KH!$N$7:$N$16</c:f>
              <c:strCach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1.0</c:v>
                </c:pt>
              </c:strCache>
            </c:strRef>
          </c:cat>
          <c:val>
            <c:numRef>
              <c:f>KH!$P$7:$P$16</c:f>
              <c:numCache>
                <c:formatCode>#,##0.00_ ;\-#,##0.00\ </c:formatCode>
                <c:ptCount val="10"/>
                <c:pt idx="0">
                  <c:v>3.859602257463</c:v>
                </c:pt>
                <c:pt idx="1">
                  <c:v>3.345736578588686</c:v>
                </c:pt>
                <c:pt idx="2">
                  <c:v>2.317758762480887</c:v>
                </c:pt>
                <c:pt idx="3">
                  <c:v>2.478449612661247</c:v>
                </c:pt>
                <c:pt idx="4">
                  <c:v>0.816087980043865</c:v>
                </c:pt>
                <c:pt idx="5">
                  <c:v>1.28682344606302</c:v>
                </c:pt>
                <c:pt idx="6">
                  <c:v>1.366183037716512</c:v>
                </c:pt>
                <c:pt idx="7">
                  <c:v>1.570497017470375</c:v>
                </c:pt>
                <c:pt idx="8">
                  <c:v>1.053673838285995</c:v>
                </c:pt>
                <c:pt idx="9">
                  <c:v>1.905187469226403</c:v>
                </c:pt>
              </c:numCache>
            </c:numRef>
          </c:val>
        </c:ser>
        <c:marker val="1"/>
        <c:axId val="705766520"/>
        <c:axId val="705775736"/>
      </c:lineChart>
      <c:catAx>
        <c:axId val="7057665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s-ES_tradnl" sz="1800"/>
                  <a:t>Ponderació</a:t>
                </a:r>
              </a:p>
            </c:rich>
          </c:tx>
        </c:title>
        <c:tickLblPos val="nextTo"/>
        <c:txPr>
          <a:bodyPr/>
          <a:lstStyle/>
          <a:p>
            <a:pPr>
              <a:defRPr sz="1800"/>
            </a:pPr>
            <a:endParaRPr lang="es-ES_tradnl"/>
          </a:p>
        </c:txPr>
        <c:crossAx val="705775736"/>
        <c:crosses val="autoZero"/>
        <c:auto val="1"/>
        <c:lblAlgn val="ctr"/>
        <c:lblOffset val="100"/>
      </c:catAx>
      <c:valAx>
        <c:axId val="705775736"/>
        <c:scaling>
          <c:orientation val="minMax"/>
        </c:scaling>
        <c:delete val="1"/>
        <c:axPos val="l"/>
        <c:majorGridlines/>
        <c:numFmt formatCode="#,##0.00_ ;\-#,##0.00\ " sourceLinked="1"/>
        <c:tickLblPos val="nextTo"/>
        <c:crossAx val="705766520"/>
        <c:crosses val="autoZero"/>
        <c:crossBetween val="between"/>
      </c:valAx>
    </c:plotArea>
    <c:legend>
      <c:legendPos val="r"/>
      <c:txPr>
        <a:bodyPr/>
        <a:lstStyle/>
        <a:p>
          <a:pPr>
            <a:defRPr sz="1800"/>
          </a:pPr>
          <a:endParaRPr lang="es-ES_tradnl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s-ES_tradnl"/>
  <c:style val="18"/>
  <c:chart>
    <c:plotArea>
      <c:layout>
        <c:manualLayout>
          <c:layoutTarget val="inner"/>
          <c:xMode val="edge"/>
          <c:yMode val="edge"/>
          <c:x val="0.0105566218809981"/>
          <c:y val="0.015406162464986"/>
          <c:w val="0.849898060966947"/>
          <c:h val="0.814540558022664"/>
        </c:manualLayout>
      </c:layout>
      <c:lineChart>
        <c:grouping val="standard"/>
        <c:ser>
          <c:idx val="0"/>
          <c:order val="0"/>
          <c:tx>
            <c:strRef>
              <c:f>'SA steps'!$U$8</c:f>
              <c:strCache>
                <c:ptCount val="1"/>
                <c:pt idx="0">
                  <c:v>elapsed</c:v>
                </c:pt>
              </c:strCache>
            </c:strRef>
          </c:tx>
          <c:marker>
            <c:symbol val="none"/>
          </c:marker>
          <c:cat>
            <c:numRef>
              <c:f>'SA steps'!$T$9:$T$28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cat>
          <c:val>
            <c:numRef>
              <c:f>'SA steps'!$U$9:$U$28</c:f>
              <c:numCache>
                <c:formatCode>General</c:formatCode>
                <c:ptCount val="20"/>
                <c:pt idx="0">
                  <c:v>0.401912506164266</c:v>
                </c:pt>
                <c:pt idx="1">
                  <c:v>0.560889112374706</c:v>
                </c:pt>
                <c:pt idx="2">
                  <c:v>0.730866331961316</c:v>
                </c:pt>
                <c:pt idx="3">
                  <c:v>0.893746381627816</c:v>
                </c:pt>
                <c:pt idx="4">
                  <c:v>1.06336874271842</c:v>
                </c:pt>
                <c:pt idx="5">
                  <c:v>1.238668839745112</c:v>
                </c:pt>
                <c:pt idx="6">
                  <c:v>1.410065493315743</c:v>
                </c:pt>
                <c:pt idx="7">
                  <c:v>1.58181700538238</c:v>
                </c:pt>
                <c:pt idx="8">
                  <c:v>1.746826206024913</c:v>
                </c:pt>
                <c:pt idx="9">
                  <c:v>1.908286821707392</c:v>
                </c:pt>
                <c:pt idx="10">
                  <c:v>2.088909796174165</c:v>
                </c:pt>
                <c:pt idx="11">
                  <c:v>2.26385503470485</c:v>
                </c:pt>
                <c:pt idx="12">
                  <c:v>2.429573952339394</c:v>
                </c:pt>
                <c:pt idx="13">
                  <c:v>2.602035181398042</c:v>
                </c:pt>
                <c:pt idx="14">
                  <c:v>2.755688910168401</c:v>
                </c:pt>
                <c:pt idx="15">
                  <c:v>2.923182120282972</c:v>
                </c:pt>
                <c:pt idx="16">
                  <c:v>3.089255896413522</c:v>
                </c:pt>
                <c:pt idx="17">
                  <c:v>3.267394861408256</c:v>
                </c:pt>
                <c:pt idx="18">
                  <c:v>3.433113779042801</c:v>
                </c:pt>
                <c:pt idx="19">
                  <c:v>3.610543027045525</c:v>
                </c:pt>
              </c:numCache>
            </c:numRef>
          </c:val>
        </c:ser>
        <c:ser>
          <c:idx val="1"/>
          <c:order val="1"/>
          <c:tx>
            <c:strRef>
              <c:f>'SA steps'!$V$8</c:f>
              <c:strCache>
                <c:ptCount val="1"/>
                <c:pt idx="0">
                  <c:v>nodes</c:v>
                </c:pt>
              </c:strCache>
            </c:strRef>
          </c:tx>
          <c:marker>
            <c:symbol val="none"/>
          </c:marker>
          <c:cat>
            <c:numRef>
              <c:f>'SA steps'!$T$9:$T$28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cat>
          <c:val>
            <c:numRef>
              <c:f>'SA steps'!$V$9:$V$28</c:f>
              <c:numCache>
                <c:formatCode>General</c:formatCode>
                <c:ptCount val="20"/>
                <c:pt idx="0">
                  <c:v>0.394206916015819</c:v>
                </c:pt>
                <c:pt idx="1">
                  <c:v>0.563237766961522</c:v>
                </c:pt>
                <c:pt idx="2">
                  <c:v>0.732268617907225</c:v>
                </c:pt>
                <c:pt idx="3">
                  <c:v>0.901299468852929</c:v>
                </c:pt>
                <c:pt idx="4">
                  <c:v>1.070330319798632</c:v>
                </c:pt>
                <c:pt idx="5">
                  <c:v>1.239361170744335</c:v>
                </c:pt>
                <c:pt idx="6">
                  <c:v>1.408392021690038</c:v>
                </c:pt>
                <c:pt idx="7">
                  <c:v>1.577422872635742</c:v>
                </c:pt>
                <c:pt idx="8">
                  <c:v>1.746453723581445</c:v>
                </c:pt>
                <c:pt idx="9">
                  <c:v>1.915484574527148</c:v>
                </c:pt>
                <c:pt idx="10">
                  <c:v>2.084515425472852</c:v>
                </c:pt>
                <c:pt idx="11">
                  <c:v>2.253546276418555</c:v>
                </c:pt>
                <c:pt idx="12">
                  <c:v>2.422577127364258</c:v>
                </c:pt>
                <c:pt idx="13">
                  <c:v>2.591607978309962</c:v>
                </c:pt>
                <c:pt idx="14">
                  <c:v>2.760638829255665</c:v>
                </c:pt>
                <c:pt idx="15">
                  <c:v>2.929669680201368</c:v>
                </c:pt>
                <c:pt idx="16">
                  <c:v>3.098700531147071</c:v>
                </c:pt>
                <c:pt idx="17">
                  <c:v>3.267731382092774</c:v>
                </c:pt>
                <c:pt idx="18">
                  <c:v>3.436762233038478</c:v>
                </c:pt>
                <c:pt idx="19">
                  <c:v>3.605793083984182</c:v>
                </c:pt>
              </c:numCache>
            </c:numRef>
          </c:val>
        </c:ser>
        <c:ser>
          <c:idx val="2"/>
          <c:order val="2"/>
          <c:tx>
            <c:strRef>
              <c:f>'SA steps'!$W$8</c:f>
              <c:strCache>
                <c:ptCount val="1"/>
                <c:pt idx="0">
                  <c:v>steps</c:v>
                </c:pt>
              </c:strCache>
            </c:strRef>
          </c:tx>
          <c:marker>
            <c:symbol val="none"/>
          </c:marker>
          <c:cat>
            <c:numRef>
              <c:f>'SA steps'!$T$9:$T$28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cat>
          <c:val>
            <c:numRef>
              <c:f>'SA steps'!$W$9:$W$28</c:f>
              <c:numCache>
                <c:formatCode>General</c:formatCode>
                <c:ptCount val="20"/>
                <c:pt idx="0">
                  <c:v>0.0525297588731459</c:v>
                </c:pt>
                <c:pt idx="1">
                  <c:v>3.984330876605588</c:v>
                </c:pt>
                <c:pt idx="2">
                  <c:v>2.755643027314202</c:v>
                </c:pt>
                <c:pt idx="3">
                  <c:v>3.001380597172481</c:v>
                </c:pt>
                <c:pt idx="4">
                  <c:v>1.77269274788109</c:v>
                </c:pt>
                <c:pt idx="5">
                  <c:v>3.369986951959894</c:v>
                </c:pt>
                <c:pt idx="6">
                  <c:v>1.526955178022813</c:v>
                </c:pt>
                <c:pt idx="7">
                  <c:v>2.387036672526785</c:v>
                </c:pt>
                <c:pt idx="8">
                  <c:v>1.035480038306257</c:v>
                </c:pt>
                <c:pt idx="9">
                  <c:v>2.141299102668508</c:v>
                </c:pt>
                <c:pt idx="10">
                  <c:v>1.404086393093675</c:v>
                </c:pt>
                <c:pt idx="11">
                  <c:v>2.755643027314202</c:v>
                </c:pt>
                <c:pt idx="12">
                  <c:v>2.632774242385063</c:v>
                </c:pt>
                <c:pt idx="13">
                  <c:v>1.649823962951952</c:v>
                </c:pt>
                <c:pt idx="14">
                  <c:v>2.878511812243341</c:v>
                </c:pt>
                <c:pt idx="15">
                  <c:v>0.912611253377119</c:v>
                </c:pt>
                <c:pt idx="16">
                  <c:v>1.404086393093675</c:v>
                </c:pt>
                <c:pt idx="17">
                  <c:v>2.264167887597646</c:v>
                </c:pt>
                <c:pt idx="18">
                  <c:v>0.421136113660563</c:v>
                </c:pt>
                <c:pt idx="19">
                  <c:v>1.649823962951952</c:v>
                </c:pt>
              </c:numCache>
            </c:numRef>
          </c:val>
        </c:ser>
        <c:ser>
          <c:idx val="3"/>
          <c:order val="3"/>
          <c:tx>
            <c:strRef>
              <c:f>'SA steps'!$X$8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cat>
            <c:numRef>
              <c:f>'SA steps'!$T$9:$T$28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cat>
          <c:val>
            <c:numRef>
              <c:f>'SA steps'!$X$9:$X$28</c:f>
              <c:numCache>
                <c:formatCode>General</c:formatCode>
                <c:ptCount val="20"/>
                <c:pt idx="0">
                  <c:v>3.53983852492889</c:v>
                </c:pt>
                <c:pt idx="1">
                  <c:v>0.900869330534906</c:v>
                </c:pt>
                <c:pt idx="2">
                  <c:v>1.243935325806128</c:v>
                </c:pt>
                <c:pt idx="3">
                  <c:v>2.853706534386436</c:v>
                </c:pt>
                <c:pt idx="4">
                  <c:v>1.824508548572816</c:v>
                </c:pt>
                <c:pt idx="5">
                  <c:v>1.059207482198541</c:v>
                </c:pt>
                <c:pt idx="6">
                  <c:v>1.824508548572816</c:v>
                </c:pt>
                <c:pt idx="7">
                  <c:v>1.824508548572798</c:v>
                </c:pt>
                <c:pt idx="8">
                  <c:v>2.959265302162202</c:v>
                </c:pt>
                <c:pt idx="9">
                  <c:v>2.88009622633038</c:v>
                </c:pt>
                <c:pt idx="10">
                  <c:v>1.375883785525829</c:v>
                </c:pt>
                <c:pt idx="11">
                  <c:v>1.217545633862185</c:v>
                </c:pt>
                <c:pt idx="12">
                  <c:v>0.425854875543993</c:v>
                </c:pt>
                <c:pt idx="13">
                  <c:v>2.299523003563711</c:v>
                </c:pt>
                <c:pt idx="14">
                  <c:v>0.346685799712171</c:v>
                </c:pt>
                <c:pt idx="15">
                  <c:v>3.856514828256159</c:v>
                </c:pt>
                <c:pt idx="16">
                  <c:v>2.431471463283411</c:v>
                </c:pt>
                <c:pt idx="17">
                  <c:v>3.196772529657658</c:v>
                </c:pt>
                <c:pt idx="18">
                  <c:v>1.77172916468492</c:v>
                </c:pt>
                <c:pt idx="19">
                  <c:v>2.16757454384402</c:v>
                </c:pt>
              </c:numCache>
            </c:numRef>
          </c:val>
        </c:ser>
        <c:ser>
          <c:idx val="4"/>
          <c:order val="4"/>
          <c:tx>
            <c:strRef>
              <c:f>'SA steps'!$Y$8</c:f>
              <c:strCache>
                <c:ptCount val="1"/>
                <c:pt idx="0">
                  <c:v>h2</c:v>
                </c:pt>
              </c:strCache>
            </c:strRef>
          </c:tx>
          <c:marker>
            <c:symbol val="none"/>
          </c:marker>
          <c:cat>
            <c:numRef>
              <c:f>'SA steps'!$T$9:$T$28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cat>
          <c:val>
            <c:numRef>
              <c:f>'SA steps'!$Y$9:$Y$28</c:f>
              <c:numCache>
                <c:formatCode>General</c:formatCode>
                <c:ptCount val="20"/>
                <c:pt idx="0">
                  <c:v>3.442492985074814</c:v>
                </c:pt>
                <c:pt idx="1">
                  <c:v>0.170375973599385</c:v>
                </c:pt>
                <c:pt idx="2">
                  <c:v>1.827275988964312</c:v>
                </c:pt>
                <c:pt idx="3">
                  <c:v>2.598411845171903</c:v>
                </c:pt>
                <c:pt idx="4">
                  <c:v>2.556728825917433</c:v>
                </c:pt>
                <c:pt idx="5">
                  <c:v>1.290607116063104</c:v>
                </c:pt>
                <c:pt idx="6">
                  <c:v>1.525074099369458</c:v>
                </c:pt>
                <c:pt idx="7">
                  <c:v>1.759541082675796</c:v>
                </c:pt>
                <c:pt idx="8">
                  <c:v>2.270158068542988</c:v>
                </c:pt>
                <c:pt idx="9">
                  <c:v>4.104210915739419</c:v>
                </c:pt>
                <c:pt idx="10">
                  <c:v>0.212058992853841</c:v>
                </c:pt>
                <c:pt idx="11">
                  <c:v>2.014849575609422</c:v>
                </c:pt>
                <c:pt idx="12">
                  <c:v>1.217661832367785</c:v>
                </c:pt>
                <c:pt idx="13">
                  <c:v>3.046504302157382</c:v>
                </c:pt>
                <c:pt idx="14">
                  <c:v>0.915459942772916</c:v>
                </c:pt>
                <c:pt idx="15">
                  <c:v>2.53588731629019</c:v>
                </c:pt>
                <c:pt idx="16">
                  <c:v>1.697016553794113</c:v>
                </c:pt>
                <c:pt idx="17">
                  <c:v>2.306630710390655</c:v>
                </c:pt>
                <c:pt idx="18">
                  <c:v>1.582388250844338</c:v>
                </c:pt>
                <c:pt idx="19">
                  <c:v>2.926665621800789</c:v>
                </c:pt>
              </c:numCache>
            </c:numRef>
          </c:val>
        </c:ser>
        <c:ser>
          <c:idx val="5"/>
          <c:order val="5"/>
          <c:tx>
            <c:strRef>
              <c:f>'SA steps'!$Z$8</c:f>
              <c:strCache>
                <c:ptCount val="1"/>
                <c:pt idx="0">
                  <c:v>h3</c:v>
                </c:pt>
              </c:strCache>
            </c:strRef>
          </c:tx>
          <c:marker>
            <c:symbol val="none"/>
          </c:marker>
          <c:cat>
            <c:numRef>
              <c:f>'SA steps'!$T$9:$T$28</c:f>
              <c:numCache>
                <c:formatCode>General</c:formatCode>
                <c:ptCount val="20"/>
                <c:pt idx="0">
                  <c:v>500.0</c:v>
                </c:pt>
                <c:pt idx="1">
                  <c:v>1000.0</c:v>
                </c:pt>
                <c:pt idx="2">
                  <c:v>1500.0</c:v>
                </c:pt>
                <c:pt idx="3">
                  <c:v>2000.0</c:v>
                </c:pt>
                <c:pt idx="4">
                  <c:v>2500.0</c:v>
                </c:pt>
                <c:pt idx="5">
                  <c:v>3000.0</c:v>
                </c:pt>
                <c:pt idx="6">
                  <c:v>3500.0</c:v>
                </c:pt>
                <c:pt idx="7">
                  <c:v>4000.0</c:v>
                </c:pt>
                <c:pt idx="8">
                  <c:v>4500.0</c:v>
                </c:pt>
                <c:pt idx="9">
                  <c:v>5000.0</c:v>
                </c:pt>
                <c:pt idx="10">
                  <c:v>5500.0</c:v>
                </c:pt>
                <c:pt idx="11">
                  <c:v>6000.0</c:v>
                </c:pt>
                <c:pt idx="12">
                  <c:v>6500.0</c:v>
                </c:pt>
                <c:pt idx="13">
                  <c:v>7000.0</c:v>
                </c:pt>
                <c:pt idx="14">
                  <c:v>7500.0</c:v>
                </c:pt>
                <c:pt idx="15">
                  <c:v>8000.0</c:v>
                </c:pt>
                <c:pt idx="16">
                  <c:v>8500.0</c:v>
                </c:pt>
                <c:pt idx="17">
                  <c:v>9000.0</c:v>
                </c:pt>
                <c:pt idx="18">
                  <c:v>9500.0</c:v>
                </c:pt>
                <c:pt idx="19">
                  <c:v>10000.0</c:v>
                </c:pt>
              </c:numCache>
            </c:numRef>
          </c:cat>
          <c:val>
            <c:numRef>
              <c:f>'SA steps'!$Z$9:$Z$28</c:f>
              <c:numCache>
                <c:formatCode>General</c:formatCode>
                <c:ptCount val="20"/>
                <c:pt idx="0">
                  <c:v>3.51916178954707</c:v>
                </c:pt>
                <c:pt idx="1">
                  <c:v>0.219788929194278</c:v>
                </c:pt>
                <c:pt idx="2">
                  <c:v>1.71991587531622</c:v>
                </c:pt>
                <c:pt idx="3">
                  <c:v>2.667125940994427</c:v>
                </c:pt>
                <c:pt idx="4">
                  <c:v>2.45411697885628</c:v>
                </c:pt>
                <c:pt idx="5">
                  <c:v>1.221384261801391</c:v>
                </c:pt>
                <c:pt idx="6">
                  <c:v>1.556760074529551</c:v>
                </c:pt>
                <c:pt idx="7">
                  <c:v>1.760704825512891</c:v>
                </c:pt>
                <c:pt idx="8">
                  <c:v>2.39973171192736</c:v>
                </c:pt>
                <c:pt idx="9">
                  <c:v>3.981436558442643</c:v>
                </c:pt>
                <c:pt idx="10">
                  <c:v>0.337623674206873</c:v>
                </c:pt>
                <c:pt idx="11">
                  <c:v>1.878539570525513</c:v>
                </c:pt>
                <c:pt idx="12">
                  <c:v>1.049164249859889</c:v>
                </c:pt>
                <c:pt idx="13">
                  <c:v>2.961712803525916</c:v>
                </c:pt>
                <c:pt idx="14">
                  <c:v>0.772705809638027</c:v>
                </c:pt>
                <c:pt idx="15">
                  <c:v>2.784960686007048</c:v>
                </c:pt>
                <c:pt idx="16">
                  <c:v>1.81055798686437</c:v>
                </c:pt>
                <c:pt idx="17">
                  <c:v>2.47224540116592</c:v>
                </c:pt>
                <c:pt idx="18">
                  <c:v>1.597549024726221</c:v>
                </c:pt>
                <c:pt idx="19">
                  <c:v>2.834813847358514</c:v>
                </c:pt>
              </c:numCache>
            </c:numRef>
          </c:val>
        </c:ser>
        <c:marker val="1"/>
        <c:axId val="705857656"/>
        <c:axId val="705863736"/>
      </c:lineChart>
      <c:catAx>
        <c:axId val="7058576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s-ES_tradnl" sz="1800"/>
                  <a:t>Número d'iteracions</a:t>
                </a:r>
                <a:r>
                  <a:rPr lang="es-ES_tradnl" sz="1800" baseline="0"/>
                  <a:t> màxim</a:t>
                </a:r>
                <a:endParaRPr lang="es-ES_tradnl" sz="1800"/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s-ES_tradnl"/>
          </a:p>
        </c:txPr>
        <c:crossAx val="705863736"/>
        <c:crosses val="autoZero"/>
        <c:auto val="1"/>
        <c:lblAlgn val="ctr"/>
        <c:lblOffset val="100"/>
      </c:catAx>
      <c:valAx>
        <c:axId val="705863736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70585765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63333761542763"/>
          <c:y val="0.282564789695406"/>
          <c:w val="0.130908081067602"/>
          <c:h val="0.380248571869693"/>
        </c:manualLayout>
      </c:layout>
      <c:txPr>
        <a:bodyPr/>
        <a:lstStyle/>
        <a:p>
          <a:pPr>
            <a:defRPr sz="1800"/>
          </a:pPr>
          <a:endParaRPr lang="es-ES_tradnl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s-ES_tradnl"/>
  <c:style val="18"/>
  <c:chart>
    <c:plotArea>
      <c:layout/>
      <c:lineChart>
        <c:grouping val="standard"/>
        <c:ser>
          <c:idx val="0"/>
          <c:order val="0"/>
          <c:tx>
            <c:strRef>
              <c:f>'SA limit'!$T$4</c:f>
              <c:strCache>
                <c:ptCount val="1"/>
                <c:pt idx="0">
                  <c:v>elapsed</c:v>
                </c:pt>
              </c:strCache>
            </c:strRef>
          </c:tx>
          <c:marker>
            <c:symbol val="none"/>
          </c:marker>
          <c:cat>
            <c:numRef>
              <c:f>'SA limit'!$S$5:$S$23</c:f>
              <c:numCache>
                <c:formatCode>General</c:formatCode>
                <c:ptCount val="19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  <c:pt idx="15">
                  <c:v>170.0</c:v>
                </c:pt>
                <c:pt idx="16">
                  <c:v>180.0</c:v>
                </c:pt>
                <c:pt idx="17">
                  <c:v>190.0</c:v>
                </c:pt>
                <c:pt idx="18">
                  <c:v>200.0</c:v>
                </c:pt>
              </c:numCache>
            </c:numRef>
          </c:cat>
          <c:val>
            <c:numRef>
              <c:f>'SA limit'!$T$5:$T$23</c:f>
              <c:numCache>
                <c:formatCode>General</c:formatCode>
                <c:ptCount val="19"/>
                <c:pt idx="0">
                  <c:v>3.529730325544585</c:v>
                </c:pt>
                <c:pt idx="1">
                  <c:v>1.628757356451244</c:v>
                </c:pt>
                <c:pt idx="2">
                  <c:v>3.079499885496175</c:v>
                </c:pt>
                <c:pt idx="3">
                  <c:v>4.230088787842118</c:v>
                </c:pt>
                <c:pt idx="4">
                  <c:v>2.078987796499683</c:v>
                </c:pt>
                <c:pt idx="5">
                  <c:v>2.028962192049847</c:v>
                </c:pt>
                <c:pt idx="6">
                  <c:v>3.729832743343872</c:v>
                </c:pt>
                <c:pt idx="7">
                  <c:v>2.179039005399326</c:v>
                </c:pt>
                <c:pt idx="8">
                  <c:v>1.428654938651957</c:v>
                </c:pt>
                <c:pt idx="9">
                  <c:v>2.12901340094949</c:v>
                </c:pt>
                <c:pt idx="10">
                  <c:v>1.228552520852642</c:v>
                </c:pt>
                <c:pt idx="11">
                  <c:v>0.828347685254067</c:v>
                </c:pt>
                <c:pt idx="12">
                  <c:v>0.978424498603518</c:v>
                </c:pt>
                <c:pt idx="13">
                  <c:v>1.378629334202121</c:v>
                </c:pt>
                <c:pt idx="14">
                  <c:v>0.928398894153711</c:v>
                </c:pt>
                <c:pt idx="15">
                  <c:v>1.428654938651957</c:v>
                </c:pt>
                <c:pt idx="16">
                  <c:v>2.429167027648449</c:v>
                </c:pt>
                <c:pt idx="17">
                  <c:v>1.07847570750319</c:v>
                </c:pt>
                <c:pt idx="18">
                  <c:v>1.67878296090108</c:v>
                </c:pt>
              </c:numCache>
            </c:numRef>
          </c:val>
        </c:ser>
        <c:ser>
          <c:idx val="1"/>
          <c:order val="1"/>
          <c:tx>
            <c:strRef>
              <c:f>'SA limit'!$U$4</c:f>
              <c:strCache>
                <c:ptCount val="1"/>
                <c:pt idx="0">
                  <c:v>nodes</c:v>
                </c:pt>
              </c:strCache>
            </c:strRef>
          </c:tx>
          <c:marker>
            <c:symbol val="none"/>
          </c:marker>
          <c:cat>
            <c:numRef>
              <c:f>'SA limit'!$S$5:$S$23</c:f>
              <c:numCache>
                <c:formatCode>General</c:formatCode>
                <c:ptCount val="19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  <c:pt idx="15">
                  <c:v>170.0</c:v>
                </c:pt>
                <c:pt idx="16">
                  <c:v>180.0</c:v>
                </c:pt>
                <c:pt idx="17">
                  <c:v>190.0</c:v>
                </c:pt>
                <c:pt idx="18">
                  <c:v>200.0</c:v>
                </c:pt>
              </c:numCache>
            </c:numRef>
          </c:cat>
          <c:val>
            <c:numRef>
              <c:f>'SA limit'!$U$5:$U$23</c:f>
              <c:numCache>
                <c:formatCode>General</c:formatCode>
                <c:ptCount val="1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'SA limit'!$V$4</c:f>
              <c:strCache>
                <c:ptCount val="1"/>
                <c:pt idx="0">
                  <c:v>steps</c:v>
                </c:pt>
              </c:strCache>
            </c:strRef>
          </c:tx>
          <c:marker>
            <c:symbol val="none"/>
          </c:marker>
          <c:cat>
            <c:numRef>
              <c:f>'SA limit'!$S$5:$S$23</c:f>
              <c:numCache>
                <c:formatCode>General</c:formatCode>
                <c:ptCount val="19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  <c:pt idx="15">
                  <c:v>170.0</c:v>
                </c:pt>
                <c:pt idx="16">
                  <c:v>180.0</c:v>
                </c:pt>
                <c:pt idx="17">
                  <c:v>190.0</c:v>
                </c:pt>
                <c:pt idx="18">
                  <c:v>200.0</c:v>
                </c:pt>
              </c:numCache>
            </c:numRef>
          </c:cat>
          <c:val>
            <c:numRef>
              <c:f>'SA limit'!$V$5:$V$23</c:f>
              <c:numCache>
                <c:formatCode>General</c:formatCode>
                <c:ptCount val="19"/>
                <c:pt idx="0">
                  <c:v>3.772101327134529</c:v>
                </c:pt>
                <c:pt idx="1">
                  <c:v>3.339113923872632</c:v>
                </c:pt>
                <c:pt idx="2">
                  <c:v>3.236021685000752</c:v>
                </c:pt>
                <c:pt idx="3">
                  <c:v>2.555612908446343</c:v>
                </c:pt>
                <c:pt idx="4">
                  <c:v>2.6793235950926</c:v>
                </c:pt>
                <c:pt idx="5">
                  <c:v>3.132929446128872</c:v>
                </c:pt>
                <c:pt idx="6">
                  <c:v>2.78241583396448</c:v>
                </c:pt>
                <c:pt idx="7">
                  <c:v>2.699942042866976</c:v>
                </c:pt>
                <c:pt idx="8">
                  <c:v>2.102007057410071</c:v>
                </c:pt>
                <c:pt idx="9">
                  <c:v>1.957677922989439</c:v>
                </c:pt>
                <c:pt idx="10">
                  <c:v>1.359742937532535</c:v>
                </c:pt>
                <c:pt idx="11">
                  <c:v>1.442216728630039</c:v>
                </c:pt>
                <c:pt idx="12">
                  <c:v>1.07108466869127</c:v>
                </c:pt>
                <c:pt idx="13">
                  <c:v>1.256650698660655</c:v>
                </c:pt>
                <c:pt idx="14">
                  <c:v>1.174176907563151</c:v>
                </c:pt>
                <c:pt idx="15">
                  <c:v>1.174176907563151</c:v>
                </c:pt>
                <c:pt idx="16">
                  <c:v>1.132940012014398</c:v>
                </c:pt>
                <c:pt idx="17">
                  <c:v>0.617478817654998</c:v>
                </c:pt>
                <c:pt idx="18">
                  <c:v>0.514386578783118</c:v>
                </c:pt>
              </c:numCache>
            </c:numRef>
          </c:val>
        </c:ser>
        <c:ser>
          <c:idx val="3"/>
          <c:order val="3"/>
          <c:tx>
            <c:strRef>
              <c:f>'SA limit'!$W$4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cat>
            <c:numRef>
              <c:f>'SA limit'!$S$5:$S$23</c:f>
              <c:numCache>
                <c:formatCode>General</c:formatCode>
                <c:ptCount val="19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  <c:pt idx="15">
                  <c:v>170.0</c:v>
                </c:pt>
                <c:pt idx="16">
                  <c:v>180.0</c:v>
                </c:pt>
                <c:pt idx="17">
                  <c:v>190.0</c:v>
                </c:pt>
                <c:pt idx="18">
                  <c:v>200.0</c:v>
                </c:pt>
              </c:numCache>
            </c:numRef>
          </c:cat>
          <c:val>
            <c:numRef>
              <c:f>'SA limit'!$W$5:$W$23</c:f>
              <c:numCache>
                <c:formatCode>General</c:formatCode>
                <c:ptCount val="19"/>
                <c:pt idx="0">
                  <c:v>1.466790802217396</c:v>
                </c:pt>
                <c:pt idx="1">
                  <c:v>1.109752044230807</c:v>
                </c:pt>
                <c:pt idx="2">
                  <c:v>0.75271328624425</c:v>
                </c:pt>
                <c:pt idx="3">
                  <c:v>3.028835368408677</c:v>
                </c:pt>
                <c:pt idx="4">
                  <c:v>1.020492354734164</c:v>
                </c:pt>
                <c:pt idx="5">
                  <c:v>2.448647386680487</c:v>
                </c:pt>
                <c:pt idx="6">
                  <c:v>1.823829560203969</c:v>
                </c:pt>
                <c:pt idx="7">
                  <c:v>0.127895459767716</c:v>
                </c:pt>
                <c:pt idx="8">
                  <c:v>2.404017541932173</c:v>
                </c:pt>
                <c:pt idx="9">
                  <c:v>2.761056299918763</c:v>
                </c:pt>
                <c:pt idx="10">
                  <c:v>2.537907076177115</c:v>
                </c:pt>
                <c:pt idx="11">
                  <c:v>2.850315989415374</c:v>
                </c:pt>
                <c:pt idx="12">
                  <c:v>1.065122199482493</c:v>
                </c:pt>
                <c:pt idx="13">
                  <c:v>0.841972975740862</c:v>
                </c:pt>
                <c:pt idx="14">
                  <c:v>2.270128007687201</c:v>
                </c:pt>
                <c:pt idx="15">
                  <c:v>2.314757852435515</c:v>
                </c:pt>
                <c:pt idx="16">
                  <c:v>3.028835368408677</c:v>
                </c:pt>
                <c:pt idx="17">
                  <c:v>4.099951642368412</c:v>
                </c:pt>
                <c:pt idx="18">
                  <c:v>2.046978783945585</c:v>
                </c:pt>
              </c:numCache>
            </c:numRef>
          </c:val>
        </c:ser>
        <c:ser>
          <c:idx val="4"/>
          <c:order val="4"/>
          <c:tx>
            <c:strRef>
              <c:f>'SA limit'!$X$4</c:f>
              <c:strCache>
                <c:ptCount val="1"/>
                <c:pt idx="0">
                  <c:v>h2</c:v>
                </c:pt>
              </c:strCache>
            </c:strRef>
          </c:tx>
          <c:marker>
            <c:symbol val="none"/>
          </c:marker>
          <c:cat>
            <c:numRef>
              <c:f>'SA limit'!$S$5:$S$23</c:f>
              <c:numCache>
                <c:formatCode>General</c:formatCode>
                <c:ptCount val="19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  <c:pt idx="15">
                  <c:v>170.0</c:v>
                </c:pt>
                <c:pt idx="16">
                  <c:v>180.0</c:v>
                </c:pt>
                <c:pt idx="17">
                  <c:v>190.0</c:v>
                </c:pt>
                <c:pt idx="18">
                  <c:v>200.0</c:v>
                </c:pt>
              </c:numCache>
            </c:numRef>
          </c:cat>
          <c:val>
            <c:numRef>
              <c:f>'SA limit'!$X$5:$X$23</c:f>
              <c:numCache>
                <c:formatCode>General</c:formatCode>
                <c:ptCount val="19"/>
                <c:pt idx="0">
                  <c:v>1.962639711684599</c:v>
                </c:pt>
                <c:pt idx="1">
                  <c:v>3.226748097150912</c:v>
                </c:pt>
                <c:pt idx="2">
                  <c:v>2.555798261788057</c:v>
                </c:pt>
                <c:pt idx="3">
                  <c:v>1.670922391961611</c:v>
                </c:pt>
                <c:pt idx="4">
                  <c:v>0.688807415560779</c:v>
                </c:pt>
                <c:pt idx="5">
                  <c:v>1.69037021327646</c:v>
                </c:pt>
                <c:pt idx="6">
                  <c:v>0.5721204876716</c:v>
                </c:pt>
                <c:pt idx="7">
                  <c:v>2.322424406009644</c:v>
                </c:pt>
                <c:pt idx="8">
                  <c:v>3.411502399642202</c:v>
                </c:pt>
                <c:pt idx="9">
                  <c:v>0.795770432792589</c:v>
                </c:pt>
                <c:pt idx="10">
                  <c:v>0.504053113069572</c:v>
                </c:pt>
                <c:pt idx="11">
                  <c:v>3.275367650438146</c:v>
                </c:pt>
                <c:pt idx="12">
                  <c:v>1.379205072238594</c:v>
                </c:pt>
                <c:pt idx="13">
                  <c:v>1.184726859089935</c:v>
                </c:pt>
                <c:pt idx="14">
                  <c:v>2.3904917806117</c:v>
                </c:pt>
                <c:pt idx="15">
                  <c:v>2.682209100334688</c:v>
                </c:pt>
                <c:pt idx="16">
                  <c:v>3.567084970161135</c:v>
                </c:pt>
                <c:pt idx="17">
                  <c:v>1.476444178812924</c:v>
                </c:pt>
                <c:pt idx="18">
                  <c:v>2.643313457704906</c:v>
                </c:pt>
              </c:numCache>
            </c:numRef>
          </c:val>
        </c:ser>
        <c:ser>
          <c:idx val="5"/>
          <c:order val="5"/>
          <c:tx>
            <c:strRef>
              <c:f>'SA limit'!$Y$4</c:f>
              <c:strCache>
                <c:ptCount val="1"/>
                <c:pt idx="0">
                  <c:v>h3</c:v>
                </c:pt>
              </c:strCache>
            </c:strRef>
          </c:tx>
          <c:marker>
            <c:symbol val="none"/>
          </c:marker>
          <c:cat>
            <c:numRef>
              <c:f>'SA limit'!$S$5:$S$23</c:f>
              <c:numCache>
                <c:formatCode>General</c:formatCode>
                <c:ptCount val="19"/>
                <c:pt idx="0">
                  <c:v>20.0</c:v>
                </c:pt>
                <c:pt idx="1">
                  <c:v>30.0</c:v>
                </c:pt>
                <c:pt idx="2">
                  <c:v>40.0</c:v>
                </c:pt>
                <c:pt idx="3">
                  <c:v>50.0</c:v>
                </c:pt>
                <c:pt idx="4">
                  <c:v>60.0</c:v>
                </c:pt>
                <c:pt idx="5">
                  <c:v>70.0</c:v>
                </c:pt>
                <c:pt idx="6">
                  <c:v>80.0</c:v>
                </c:pt>
                <c:pt idx="7">
                  <c:v>90.0</c:v>
                </c:pt>
                <c:pt idx="8">
                  <c:v>100.0</c:v>
                </c:pt>
                <c:pt idx="9">
                  <c:v>110.0</c:v>
                </c:pt>
                <c:pt idx="10">
                  <c:v>120.0</c:v>
                </c:pt>
                <c:pt idx="11">
                  <c:v>130.0</c:v>
                </c:pt>
                <c:pt idx="12">
                  <c:v>140.0</c:v>
                </c:pt>
                <c:pt idx="13">
                  <c:v>150.0</c:v>
                </c:pt>
                <c:pt idx="14">
                  <c:v>160.0</c:v>
                </c:pt>
                <c:pt idx="15">
                  <c:v>170.0</c:v>
                </c:pt>
                <c:pt idx="16">
                  <c:v>180.0</c:v>
                </c:pt>
                <c:pt idx="17">
                  <c:v>190.0</c:v>
                </c:pt>
                <c:pt idx="18">
                  <c:v>200.0</c:v>
                </c:pt>
              </c:numCache>
            </c:numRef>
          </c:cat>
          <c:val>
            <c:numRef>
              <c:f>'SA limit'!$Y$5:$Y$23</c:f>
              <c:numCache>
                <c:formatCode>General</c:formatCode>
                <c:ptCount val="19"/>
                <c:pt idx="0">
                  <c:v>1.851705947669725</c:v>
                </c:pt>
                <c:pt idx="1">
                  <c:v>2.997524658674921</c:v>
                </c:pt>
                <c:pt idx="2">
                  <c:v>2.274343996810932</c:v>
                </c:pt>
                <c:pt idx="3">
                  <c:v>1.898665730907628</c:v>
                </c:pt>
                <c:pt idx="4">
                  <c:v>0.527440060360358</c:v>
                </c:pt>
                <c:pt idx="5">
                  <c:v>1.795354207784167</c:v>
                </c:pt>
                <c:pt idx="6">
                  <c:v>0.583791800245864</c:v>
                </c:pt>
                <c:pt idx="7">
                  <c:v>1.917449644202832</c:v>
                </c:pt>
                <c:pt idx="8">
                  <c:v>3.448338577758961</c:v>
                </c:pt>
                <c:pt idx="9">
                  <c:v>0.997037892739602</c:v>
                </c:pt>
                <c:pt idx="10">
                  <c:v>0.668319410074174</c:v>
                </c:pt>
                <c:pt idx="11">
                  <c:v>3.410770751168607</c:v>
                </c:pt>
                <c:pt idx="12">
                  <c:v>1.203660938986418</c:v>
                </c:pt>
                <c:pt idx="13">
                  <c:v>0.968862022796823</c:v>
                </c:pt>
                <c:pt idx="14">
                  <c:v>2.434007259819899</c:v>
                </c:pt>
                <c:pt idx="15">
                  <c:v>2.725157915894972</c:v>
                </c:pt>
                <c:pt idx="16">
                  <c:v>3.730097277186486</c:v>
                </c:pt>
                <c:pt idx="17">
                  <c:v>1.936233557497929</c:v>
                </c:pt>
                <c:pt idx="18">
                  <c:v>2.631238349419193</c:v>
                </c:pt>
              </c:numCache>
            </c:numRef>
          </c:val>
        </c:ser>
        <c:marker val="1"/>
        <c:axId val="705938120"/>
        <c:axId val="705944200"/>
      </c:lineChart>
      <c:catAx>
        <c:axId val="7059381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s-ES_tradnl" sz="1800"/>
                  <a:t>Iteracions per pas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s-ES_tradnl"/>
          </a:p>
        </c:txPr>
        <c:crossAx val="705944200"/>
        <c:crosses val="autoZero"/>
        <c:auto val="1"/>
        <c:lblAlgn val="ctr"/>
        <c:lblOffset val="100"/>
      </c:catAx>
      <c:valAx>
        <c:axId val="705944200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705938120"/>
        <c:crosses val="autoZero"/>
        <c:crossBetween val="between"/>
      </c:valAx>
    </c:plotArea>
    <c:legend>
      <c:legendPos val="r"/>
      <c:txPr>
        <a:bodyPr/>
        <a:lstStyle/>
        <a:p>
          <a:pPr>
            <a:defRPr sz="1800"/>
          </a:pPr>
          <a:endParaRPr lang="es-ES_tradnl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s-ES_tradnl"/>
  <c:style val="18"/>
  <c:chart>
    <c:plotArea>
      <c:layout/>
      <c:lineChart>
        <c:grouping val="standard"/>
        <c:ser>
          <c:idx val="0"/>
          <c:order val="0"/>
          <c:tx>
            <c:strRef>
              <c:f>'SA K'!$V$3</c:f>
              <c:strCache>
                <c:ptCount val="1"/>
                <c:pt idx="0">
                  <c:v>elapsed</c:v>
                </c:pt>
              </c:strCache>
            </c:strRef>
          </c:tx>
          <c:marker>
            <c:symbol val="none"/>
          </c:marker>
          <c:cat>
            <c:numRef>
              <c:f>'SA K'!$U$4:$U$23</c:f>
              <c:numCache>
                <c:formatCode>General</c:formatCode>
                <c:ptCount val="2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</c:numCache>
            </c:numRef>
          </c:cat>
          <c:val>
            <c:numRef>
              <c:f>'SA K'!$V$4:$V$23</c:f>
              <c:numCache>
                <c:formatCode>General</c:formatCode>
                <c:ptCount val="20"/>
                <c:pt idx="0">
                  <c:v>3.438244519419274</c:v>
                </c:pt>
                <c:pt idx="1">
                  <c:v>1.615846856224218</c:v>
                </c:pt>
                <c:pt idx="2">
                  <c:v>1.243083697843395</c:v>
                </c:pt>
                <c:pt idx="3">
                  <c:v>1.118829311716478</c:v>
                </c:pt>
                <c:pt idx="4">
                  <c:v>1.222374633488925</c:v>
                </c:pt>
                <c:pt idx="5">
                  <c:v>1.595137791869724</c:v>
                </c:pt>
                <c:pt idx="6">
                  <c:v>1.988610014605018</c:v>
                </c:pt>
                <c:pt idx="7">
                  <c:v>1.38804714832483</c:v>
                </c:pt>
                <c:pt idx="8">
                  <c:v>1.864355628478077</c:v>
                </c:pt>
                <c:pt idx="9">
                  <c:v>1.056702118652996</c:v>
                </c:pt>
                <c:pt idx="10">
                  <c:v>1.243083697843395</c:v>
                </c:pt>
                <c:pt idx="11">
                  <c:v>2.36137317298584</c:v>
                </c:pt>
                <c:pt idx="12">
                  <c:v>2.0507372076685</c:v>
                </c:pt>
                <c:pt idx="13">
                  <c:v>1.367338083970337</c:v>
                </c:pt>
                <c:pt idx="14">
                  <c:v>2.589172880885205</c:v>
                </c:pt>
                <c:pt idx="15">
                  <c:v>2.568463816530734</c:v>
                </c:pt>
                <c:pt idx="16">
                  <c:v>2.009319078959512</c:v>
                </c:pt>
                <c:pt idx="17">
                  <c:v>1.947191885896053</c:v>
                </c:pt>
                <c:pt idx="18">
                  <c:v>1.92648282154156</c:v>
                </c:pt>
                <c:pt idx="19">
                  <c:v>5.405605633095764</c:v>
                </c:pt>
              </c:numCache>
            </c:numRef>
          </c:val>
        </c:ser>
        <c:ser>
          <c:idx val="1"/>
          <c:order val="1"/>
          <c:tx>
            <c:strRef>
              <c:f>'SA K'!$W$3</c:f>
              <c:strCache>
                <c:ptCount val="1"/>
                <c:pt idx="0">
                  <c:v>nodes</c:v>
                </c:pt>
              </c:strCache>
            </c:strRef>
          </c:tx>
          <c:marker>
            <c:symbol val="none"/>
          </c:marker>
          <c:cat>
            <c:numRef>
              <c:f>'SA K'!$U$4:$U$23</c:f>
              <c:numCache>
                <c:formatCode>General</c:formatCode>
                <c:ptCount val="2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</c:numCache>
            </c:numRef>
          </c:cat>
          <c:val>
            <c:numRef>
              <c:f>'SA K'!$W$4:$W$23</c:f>
              <c:numCache>
                <c:formatCode>General</c:formatCode>
                <c:ptCount val="20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2.0</c:v>
                </c:pt>
                <c:pt idx="14">
                  <c:v>2.0</c:v>
                </c:pt>
                <c:pt idx="15">
                  <c:v>2.0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'SA K'!$X$3</c:f>
              <c:strCache>
                <c:ptCount val="1"/>
                <c:pt idx="0">
                  <c:v>steps</c:v>
                </c:pt>
              </c:strCache>
            </c:strRef>
          </c:tx>
          <c:marker>
            <c:symbol val="none"/>
          </c:marker>
          <c:cat>
            <c:numRef>
              <c:f>'SA K'!$U$4:$U$23</c:f>
              <c:numCache>
                <c:formatCode>General</c:formatCode>
                <c:ptCount val="2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</c:numCache>
            </c:numRef>
          </c:cat>
          <c:val>
            <c:numRef>
              <c:f>'SA K'!$X$4:$X$23</c:f>
              <c:numCache>
                <c:formatCode>General</c:formatCode>
                <c:ptCount val="20"/>
                <c:pt idx="0">
                  <c:v>0.463606011767584</c:v>
                </c:pt>
                <c:pt idx="1">
                  <c:v>0.571297179167053</c:v>
                </c:pt>
                <c:pt idx="2">
                  <c:v>0.670014082616565</c:v>
                </c:pt>
                <c:pt idx="3">
                  <c:v>0.849499361615679</c:v>
                </c:pt>
                <c:pt idx="4">
                  <c:v>1.11872728011435</c:v>
                </c:pt>
                <c:pt idx="5">
                  <c:v>1.253341239363686</c:v>
                </c:pt>
                <c:pt idx="6">
                  <c:v>1.325135350963331</c:v>
                </c:pt>
                <c:pt idx="7">
                  <c:v>1.361032406763154</c:v>
                </c:pt>
                <c:pt idx="8">
                  <c:v>1.881539715860585</c:v>
                </c:pt>
                <c:pt idx="9">
                  <c:v>1.800771340310983</c:v>
                </c:pt>
                <c:pt idx="10">
                  <c:v>2.222561745958901</c:v>
                </c:pt>
                <c:pt idx="11">
                  <c:v>2.446918344707794</c:v>
                </c:pt>
                <c:pt idx="12">
                  <c:v>2.545635248157306</c:v>
                </c:pt>
                <c:pt idx="13">
                  <c:v>2.527686720257395</c:v>
                </c:pt>
                <c:pt idx="14">
                  <c:v>2.967425653805224</c:v>
                </c:pt>
                <c:pt idx="15">
                  <c:v>2.769991846906198</c:v>
                </c:pt>
                <c:pt idx="16">
                  <c:v>3.182807988604162</c:v>
                </c:pt>
                <c:pt idx="17">
                  <c:v>3.155885196754294</c:v>
                </c:pt>
                <c:pt idx="18">
                  <c:v>3.443061643152877</c:v>
                </c:pt>
                <c:pt idx="19">
                  <c:v>3.443061643152877</c:v>
                </c:pt>
              </c:numCache>
            </c:numRef>
          </c:val>
        </c:ser>
        <c:ser>
          <c:idx val="3"/>
          <c:order val="3"/>
          <c:tx>
            <c:strRef>
              <c:f>'SA K'!$Y$3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cat>
            <c:numRef>
              <c:f>'SA K'!$U$4:$U$23</c:f>
              <c:numCache>
                <c:formatCode>General</c:formatCode>
                <c:ptCount val="2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</c:numCache>
            </c:numRef>
          </c:cat>
          <c:val>
            <c:numRef>
              <c:f>'SA K'!$Y$4:$Y$23</c:f>
              <c:numCache>
                <c:formatCode>General</c:formatCode>
                <c:ptCount val="20"/>
                <c:pt idx="0">
                  <c:v>3.906631219178553</c:v>
                </c:pt>
                <c:pt idx="1">
                  <c:v>4.34869289298005</c:v>
                </c:pt>
                <c:pt idx="2">
                  <c:v>3.25314874486333</c:v>
                </c:pt>
                <c:pt idx="3">
                  <c:v>2.13838452397263</c:v>
                </c:pt>
                <c:pt idx="4">
                  <c:v>2.080724305650695</c:v>
                </c:pt>
                <c:pt idx="5">
                  <c:v>2.061504232876728</c:v>
                </c:pt>
                <c:pt idx="6">
                  <c:v>2.69576663441799</c:v>
                </c:pt>
                <c:pt idx="7">
                  <c:v>2.465125761130251</c:v>
                </c:pt>
                <c:pt idx="8">
                  <c:v>2.196044742294565</c:v>
                </c:pt>
                <c:pt idx="9">
                  <c:v>1.696322850171146</c:v>
                </c:pt>
                <c:pt idx="10">
                  <c:v>0.274037464896811</c:v>
                </c:pt>
                <c:pt idx="11">
                  <c:v>0.946740011986028</c:v>
                </c:pt>
                <c:pt idx="12">
                  <c:v>1.523342195205341</c:v>
                </c:pt>
                <c:pt idx="13">
                  <c:v>1.638662631849224</c:v>
                </c:pt>
                <c:pt idx="14">
                  <c:v>1.504122122431375</c:v>
                </c:pt>
                <c:pt idx="15">
                  <c:v>2.215264815068552</c:v>
                </c:pt>
                <c:pt idx="16">
                  <c:v>0.985180157533982</c:v>
                </c:pt>
                <c:pt idx="17">
                  <c:v>1.811643286815015</c:v>
                </c:pt>
                <c:pt idx="18">
                  <c:v>1.350361540239551</c:v>
                </c:pt>
                <c:pt idx="19">
                  <c:v>0.908299866438073</c:v>
                </c:pt>
              </c:numCache>
            </c:numRef>
          </c:val>
        </c:ser>
        <c:ser>
          <c:idx val="4"/>
          <c:order val="4"/>
          <c:tx>
            <c:strRef>
              <c:f>'SA K'!$Z$3</c:f>
              <c:strCache>
                <c:ptCount val="1"/>
                <c:pt idx="0">
                  <c:v>h2</c:v>
                </c:pt>
              </c:strCache>
            </c:strRef>
          </c:tx>
          <c:marker>
            <c:symbol val="none"/>
          </c:marker>
          <c:cat>
            <c:numRef>
              <c:f>'SA K'!$U$4:$U$23</c:f>
              <c:numCache>
                <c:formatCode>General</c:formatCode>
                <c:ptCount val="2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</c:numCache>
            </c:numRef>
          </c:cat>
          <c:val>
            <c:numRef>
              <c:f>'SA K'!$Z$4:$Z$23</c:f>
              <c:numCache>
                <c:formatCode>General</c:formatCode>
                <c:ptCount val="20"/>
                <c:pt idx="0">
                  <c:v>3.284950507141945</c:v>
                </c:pt>
                <c:pt idx="1">
                  <c:v>4.213941210229551</c:v>
                </c:pt>
                <c:pt idx="2">
                  <c:v>3.073398168815068</c:v>
                </c:pt>
                <c:pt idx="3">
                  <c:v>2.552182262792318</c:v>
                </c:pt>
                <c:pt idx="4">
                  <c:v>2.352893828136579</c:v>
                </c:pt>
                <c:pt idx="5">
                  <c:v>2.144407465727479</c:v>
                </c:pt>
                <c:pt idx="6">
                  <c:v>2.93849522843272</c:v>
                </c:pt>
                <c:pt idx="7">
                  <c:v>2.322234068958772</c:v>
                </c:pt>
                <c:pt idx="8">
                  <c:v>1.804084138853801</c:v>
                </c:pt>
                <c:pt idx="9">
                  <c:v>1.859271705373867</c:v>
                </c:pt>
                <c:pt idx="10">
                  <c:v>0.0</c:v>
                </c:pt>
                <c:pt idx="11">
                  <c:v>1.006930400230782</c:v>
                </c:pt>
                <c:pt idx="12">
                  <c:v>1.797952187018236</c:v>
                </c:pt>
                <c:pt idx="13">
                  <c:v>1.00999637614856</c:v>
                </c:pt>
                <c:pt idx="14">
                  <c:v>1.445364956473437</c:v>
                </c:pt>
                <c:pt idx="15">
                  <c:v>2.950759132103841</c:v>
                </c:pt>
                <c:pt idx="16">
                  <c:v>0.936412954121817</c:v>
                </c:pt>
                <c:pt idx="17">
                  <c:v>1.889931464551656</c:v>
                </c:pt>
                <c:pt idx="18">
                  <c:v>0.914951122697362</c:v>
                </c:pt>
                <c:pt idx="19">
                  <c:v>1.50668447482905</c:v>
                </c:pt>
              </c:numCache>
            </c:numRef>
          </c:val>
        </c:ser>
        <c:ser>
          <c:idx val="5"/>
          <c:order val="5"/>
          <c:tx>
            <c:strRef>
              <c:f>'SA K'!$AA$3</c:f>
              <c:strCache>
                <c:ptCount val="1"/>
                <c:pt idx="0">
                  <c:v>h3</c:v>
                </c:pt>
              </c:strCache>
            </c:strRef>
          </c:tx>
          <c:marker>
            <c:symbol val="none"/>
          </c:marker>
          <c:cat>
            <c:numRef>
              <c:f>'SA K'!$U$4:$U$23</c:f>
              <c:numCache>
                <c:formatCode>General</c:formatCode>
                <c:ptCount val="20"/>
                <c:pt idx="0">
                  <c:v>10.0</c:v>
                </c:pt>
                <c:pt idx="1">
                  <c:v>20.0</c:v>
                </c:pt>
                <c:pt idx="2">
                  <c:v>30.0</c:v>
                </c:pt>
                <c:pt idx="3">
                  <c:v>40.0</c:v>
                </c:pt>
                <c:pt idx="4">
                  <c:v>50.0</c:v>
                </c:pt>
                <c:pt idx="5">
                  <c:v>60.0</c:v>
                </c:pt>
                <c:pt idx="6">
                  <c:v>70.0</c:v>
                </c:pt>
                <c:pt idx="7">
                  <c:v>80.0</c:v>
                </c:pt>
                <c:pt idx="8">
                  <c:v>90.0</c:v>
                </c:pt>
                <c:pt idx="9">
                  <c:v>100.0</c:v>
                </c:pt>
                <c:pt idx="10">
                  <c:v>110.0</c:v>
                </c:pt>
                <c:pt idx="11">
                  <c:v>120.0</c:v>
                </c:pt>
                <c:pt idx="12">
                  <c:v>130.0</c:v>
                </c:pt>
                <c:pt idx="13">
                  <c:v>140.0</c:v>
                </c:pt>
                <c:pt idx="14">
                  <c:v>150.0</c:v>
                </c:pt>
                <c:pt idx="15">
                  <c:v>160.0</c:v>
                </c:pt>
                <c:pt idx="16">
                  <c:v>170.0</c:v>
                </c:pt>
                <c:pt idx="17">
                  <c:v>180.0</c:v>
                </c:pt>
                <c:pt idx="18">
                  <c:v>190.0</c:v>
                </c:pt>
                <c:pt idx="19">
                  <c:v>200.0</c:v>
                </c:pt>
              </c:numCache>
            </c:numRef>
          </c:cat>
          <c:val>
            <c:numRef>
              <c:f>'SA K'!$AA$4:$AA$23</c:f>
              <c:numCache>
                <c:formatCode>General</c:formatCode>
                <c:ptCount val="20"/>
                <c:pt idx="0">
                  <c:v>3.381745736100127</c:v>
                </c:pt>
                <c:pt idx="1">
                  <c:v>4.250835278775481</c:v>
                </c:pt>
                <c:pt idx="2">
                  <c:v>3.107156095316188</c:v>
                </c:pt>
                <c:pt idx="3">
                  <c:v>2.499326599211958</c:v>
                </c:pt>
                <c:pt idx="4">
                  <c:v>2.31804411791771</c:v>
                </c:pt>
                <c:pt idx="5">
                  <c:v>2.134095717780902</c:v>
                </c:pt>
                <c:pt idx="6">
                  <c:v>2.91254401980914</c:v>
                </c:pt>
                <c:pt idx="7">
                  <c:v>2.344703306343325</c:v>
                </c:pt>
                <c:pt idx="8">
                  <c:v>1.85684015815441</c:v>
                </c:pt>
                <c:pt idx="9">
                  <c:v>1.835512807413907</c:v>
                </c:pt>
                <c:pt idx="10">
                  <c:v>0.0173561567863085</c:v>
                </c:pt>
                <c:pt idx="11">
                  <c:v>0.990416534321602</c:v>
                </c:pt>
                <c:pt idx="12">
                  <c:v>1.758201160979591</c:v>
                </c:pt>
                <c:pt idx="13">
                  <c:v>1.089055531496436</c:v>
                </c:pt>
                <c:pt idx="14">
                  <c:v>1.448954575242349</c:v>
                </c:pt>
                <c:pt idx="15">
                  <c:v>2.856559724115319</c:v>
                </c:pt>
                <c:pt idx="16">
                  <c:v>0.934432238627796</c:v>
                </c:pt>
                <c:pt idx="17">
                  <c:v>1.878167508894898</c:v>
                </c:pt>
                <c:pt idx="18">
                  <c:v>0.966423264738554</c:v>
                </c:pt>
                <c:pt idx="19">
                  <c:v>1.419629467974166</c:v>
                </c:pt>
              </c:numCache>
            </c:numRef>
          </c:val>
        </c:ser>
        <c:marker val="1"/>
        <c:axId val="706019208"/>
        <c:axId val="706026648"/>
      </c:lineChart>
      <c:catAx>
        <c:axId val="70601920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s-ES_tradnl" sz="1800"/>
                  <a:t>Valor de K</a:t>
                </a:r>
              </a:p>
            </c:rich>
          </c:tx>
        </c:title>
        <c:numFmt formatCode="General" sourceLinked="1"/>
        <c:tickLblPos val="nextTo"/>
        <c:txPr>
          <a:bodyPr/>
          <a:lstStyle/>
          <a:p>
            <a:pPr>
              <a:defRPr sz="1800"/>
            </a:pPr>
            <a:endParaRPr lang="es-ES_tradnl"/>
          </a:p>
        </c:txPr>
        <c:crossAx val="706026648"/>
        <c:crosses val="autoZero"/>
        <c:auto val="1"/>
        <c:lblAlgn val="ctr"/>
        <c:lblOffset val="100"/>
      </c:catAx>
      <c:valAx>
        <c:axId val="706026648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706019208"/>
        <c:crosses val="autoZero"/>
        <c:crossBetween val="between"/>
      </c:valAx>
    </c:plotArea>
    <c:legend>
      <c:legendPos val="r"/>
      <c:txPr>
        <a:bodyPr/>
        <a:lstStyle/>
        <a:p>
          <a:pPr>
            <a:defRPr sz="1800"/>
          </a:pPr>
          <a:endParaRPr lang="es-ES_tradnl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s-ES_tradnl"/>
  <c:style val="18"/>
  <c:chart>
    <c:plotArea>
      <c:layout/>
      <c:lineChart>
        <c:grouping val="standard"/>
        <c:ser>
          <c:idx val="0"/>
          <c:order val="0"/>
          <c:tx>
            <c:strRef>
              <c:f>'SA Lambda'!$T$7</c:f>
              <c:strCache>
                <c:ptCount val="1"/>
                <c:pt idx="0">
                  <c:v>elapsed</c:v>
                </c:pt>
              </c:strCache>
            </c:strRef>
          </c:tx>
          <c:marker>
            <c:symbol val="none"/>
          </c:marker>
          <c:cat>
            <c:strRef>
              <c:f>'SA Lambda'!$S$8:$S$16</c:f>
              <c:strCache>
                <c:ptCount val="9"/>
                <c:pt idx="0">
                  <c:v>0.0005</c:v>
                </c:pt>
                <c:pt idx="1">
                  <c:v>0.001</c:v>
                </c:pt>
                <c:pt idx="2">
                  <c:v>0.002</c:v>
                </c:pt>
                <c:pt idx="3">
                  <c:v>0.004</c:v>
                </c:pt>
                <c:pt idx="4">
                  <c:v>0.008</c:v>
                </c:pt>
                <c:pt idx="5">
                  <c:v>0.016</c:v>
                </c:pt>
                <c:pt idx="6">
                  <c:v>0.032</c:v>
                </c:pt>
                <c:pt idx="7">
                  <c:v>0.064</c:v>
                </c:pt>
                <c:pt idx="8">
                  <c:v>0.128</c:v>
                </c:pt>
              </c:strCache>
            </c:strRef>
          </c:cat>
          <c:val>
            <c:numRef>
              <c:f>'SA Lambda'!$T$8:$T$16</c:f>
              <c:numCache>
                <c:formatCode>General</c:formatCode>
                <c:ptCount val="9"/>
                <c:pt idx="0">
                  <c:v>4.234506841398657</c:v>
                </c:pt>
                <c:pt idx="1">
                  <c:v>2.829453662395008</c:v>
                </c:pt>
                <c:pt idx="2">
                  <c:v>2.230239806643453</c:v>
                </c:pt>
                <c:pt idx="3">
                  <c:v>1.935060567356973</c:v>
                </c:pt>
                <c:pt idx="4">
                  <c:v>1.716627930284974</c:v>
                </c:pt>
                <c:pt idx="5">
                  <c:v>1.35650925835547</c:v>
                </c:pt>
                <c:pt idx="6">
                  <c:v>1.217775015890823</c:v>
                </c:pt>
                <c:pt idx="7">
                  <c:v>1.235485770248012</c:v>
                </c:pt>
                <c:pt idx="8">
                  <c:v>1.244341147426605</c:v>
                </c:pt>
              </c:numCache>
            </c:numRef>
          </c:val>
        </c:ser>
        <c:ser>
          <c:idx val="1"/>
          <c:order val="1"/>
          <c:tx>
            <c:strRef>
              <c:f>'SA Lambda'!$U$7</c:f>
              <c:strCache>
                <c:ptCount val="1"/>
                <c:pt idx="0">
                  <c:v>nodes</c:v>
                </c:pt>
              </c:strCache>
            </c:strRef>
          </c:tx>
          <c:marker>
            <c:symbol val="none"/>
          </c:marker>
          <c:cat>
            <c:strRef>
              <c:f>'SA Lambda'!$S$8:$S$16</c:f>
              <c:strCache>
                <c:ptCount val="9"/>
                <c:pt idx="0">
                  <c:v>0.0005</c:v>
                </c:pt>
                <c:pt idx="1">
                  <c:v>0.001</c:v>
                </c:pt>
                <c:pt idx="2">
                  <c:v>0.002</c:v>
                </c:pt>
                <c:pt idx="3">
                  <c:v>0.004</c:v>
                </c:pt>
                <c:pt idx="4">
                  <c:v>0.008</c:v>
                </c:pt>
                <c:pt idx="5">
                  <c:v>0.016</c:v>
                </c:pt>
                <c:pt idx="6">
                  <c:v>0.032</c:v>
                </c:pt>
                <c:pt idx="7">
                  <c:v>0.064</c:v>
                </c:pt>
                <c:pt idx="8">
                  <c:v>0.128</c:v>
                </c:pt>
              </c:strCache>
            </c:strRef>
          </c:cat>
          <c:val>
            <c:numRef>
              <c:f>'SA Lambda'!$U$8:$U$16</c:f>
              <c:numCache>
                <c:formatCode>General</c:formatCode>
                <c:ptCount val="9"/>
                <c:pt idx="0">
                  <c:v>2.0</c:v>
                </c:pt>
                <c:pt idx="1">
                  <c:v>2.0</c:v>
                </c:pt>
                <c:pt idx="2">
                  <c:v>2.0</c:v>
                </c:pt>
                <c:pt idx="3">
                  <c:v>2.0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'SA Lambda'!$V$7</c:f>
              <c:strCache>
                <c:ptCount val="1"/>
                <c:pt idx="0">
                  <c:v>steps</c:v>
                </c:pt>
              </c:strCache>
            </c:strRef>
          </c:tx>
          <c:marker>
            <c:symbol val="none"/>
          </c:marker>
          <c:cat>
            <c:strRef>
              <c:f>'SA Lambda'!$S$8:$S$16</c:f>
              <c:strCache>
                <c:ptCount val="9"/>
                <c:pt idx="0">
                  <c:v>0.0005</c:v>
                </c:pt>
                <c:pt idx="1">
                  <c:v>0.001</c:v>
                </c:pt>
                <c:pt idx="2">
                  <c:v>0.002</c:v>
                </c:pt>
                <c:pt idx="3">
                  <c:v>0.004</c:v>
                </c:pt>
                <c:pt idx="4">
                  <c:v>0.008</c:v>
                </c:pt>
                <c:pt idx="5">
                  <c:v>0.016</c:v>
                </c:pt>
                <c:pt idx="6">
                  <c:v>0.032</c:v>
                </c:pt>
                <c:pt idx="7">
                  <c:v>0.064</c:v>
                </c:pt>
                <c:pt idx="8">
                  <c:v>0.128</c:v>
                </c:pt>
              </c:strCache>
            </c:strRef>
          </c:cat>
          <c:val>
            <c:numRef>
              <c:f>'SA Lambda'!$V$8:$V$16</c:f>
              <c:numCache>
                <c:formatCode>General</c:formatCode>
                <c:ptCount val="9"/>
                <c:pt idx="0">
                  <c:v>4.331257956170299</c:v>
                </c:pt>
                <c:pt idx="1">
                  <c:v>2.838851030016478</c:v>
                </c:pt>
                <c:pt idx="2">
                  <c:v>2.088863775693647</c:v>
                </c:pt>
                <c:pt idx="3">
                  <c:v>1.706501712948073</c:v>
                </c:pt>
                <c:pt idx="4">
                  <c:v>1.488634995946168</c:v>
                </c:pt>
                <c:pt idx="5">
                  <c:v>1.403001825643773</c:v>
                </c:pt>
                <c:pt idx="6">
                  <c:v>1.381493959614334</c:v>
                </c:pt>
                <c:pt idx="7">
                  <c:v>1.382290547245054</c:v>
                </c:pt>
                <c:pt idx="8">
                  <c:v>1.379104196722175</c:v>
                </c:pt>
              </c:numCache>
            </c:numRef>
          </c:val>
        </c:ser>
        <c:ser>
          <c:idx val="3"/>
          <c:order val="3"/>
          <c:tx>
            <c:strRef>
              <c:f>'SA Lambda'!$W$7</c:f>
              <c:strCache>
                <c:ptCount val="1"/>
                <c:pt idx="0">
                  <c:v>h1</c:v>
                </c:pt>
              </c:strCache>
            </c:strRef>
          </c:tx>
          <c:marker>
            <c:symbol val="none"/>
          </c:marker>
          <c:cat>
            <c:strRef>
              <c:f>'SA Lambda'!$S$8:$S$16</c:f>
              <c:strCache>
                <c:ptCount val="9"/>
                <c:pt idx="0">
                  <c:v>0.0005</c:v>
                </c:pt>
                <c:pt idx="1">
                  <c:v>0.001</c:v>
                </c:pt>
                <c:pt idx="2">
                  <c:v>0.002</c:v>
                </c:pt>
                <c:pt idx="3">
                  <c:v>0.004</c:v>
                </c:pt>
                <c:pt idx="4">
                  <c:v>0.008</c:v>
                </c:pt>
                <c:pt idx="5">
                  <c:v>0.016</c:v>
                </c:pt>
                <c:pt idx="6">
                  <c:v>0.032</c:v>
                </c:pt>
                <c:pt idx="7">
                  <c:v>0.064</c:v>
                </c:pt>
                <c:pt idx="8">
                  <c:v>0.128</c:v>
                </c:pt>
              </c:strCache>
            </c:strRef>
          </c:cat>
          <c:val>
            <c:numRef>
              <c:f>'SA Lambda'!$W$8:$W$16</c:f>
              <c:numCache>
                <c:formatCode>General</c:formatCode>
                <c:ptCount val="9"/>
                <c:pt idx="0">
                  <c:v>0.957939230082904</c:v>
                </c:pt>
                <c:pt idx="1">
                  <c:v>0.525541994870875</c:v>
                </c:pt>
                <c:pt idx="2">
                  <c:v>0.943028980592837</c:v>
                </c:pt>
                <c:pt idx="3">
                  <c:v>1.867464448977168</c:v>
                </c:pt>
                <c:pt idx="4">
                  <c:v>2.493694927560087</c:v>
                </c:pt>
                <c:pt idx="5">
                  <c:v>2.046387442858002</c:v>
                </c:pt>
                <c:pt idx="6">
                  <c:v>2.985733160732405</c:v>
                </c:pt>
                <c:pt idx="7">
                  <c:v>3.015553659712544</c:v>
                </c:pt>
                <c:pt idx="8">
                  <c:v>3.164656154613239</c:v>
                </c:pt>
              </c:numCache>
            </c:numRef>
          </c:val>
        </c:ser>
        <c:ser>
          <c:idx val="4"/>
          <c:order val="4"/>
          <c:tx>
            <c:strRef>
              <c:f>'SA Lambda'!$X$7</c:f>
              <c:strCache>
                <c:ptCount val="1"/>
                <c:pt idx="0">
                  <c:v>h2</c:v>
                </c:pt>
              </c:strCache>
            </c:strRef>
          </c:tx>
          <c:marker>
            <c:symbol val="none"/>
          </c:marker>
          <c:cat>
            <c:strRef>
              <c:f>'SA Lambda'!$S$8:$S$16</c:f>
              <c:strCache>
                <c:ptCount val="9"/>
                <c:pt idx="0">
                  <c:v>0.0005</c:v>
                </c:pt>
                <c:pt idx="1">
                  <c:v>0.001</c:v>
                </c:pt>
                <c:pt idx="2">
                  <c:v>0.002</c:v>
                </c:pt>
                <c:pt idx="3">
                  <c:v>0.004</c:v>
                </c:pt>
                <c:pt idx="4">
                  <c:v>0.008</c:v>
                </c:pt>
                <c:pt idx="5">
                  <c:v>0.016</c:v>
                </c:pt>
                <c:pt idx="6">
                  <c:v>0.032</c:v>
                </c:pt>
                <c:pt idx="7">
                  <c:v>0.064</c:v>
                </c:pt>
                <c:pt idx="8">
                  <c:v>0.128</c:v>
                </c:pt>
              </c:strCache>
            </c:strRef>
          </c:cat>
          <c:val>
            <c:numRef>
              <c:f>'SA Lambda'!$X$8:$X$16</c:f>
              <c:numCache>
                <c:formatCode>General</c:formatCode>
                <c:ptCount val="9"/>
                <c:pt idx="0">
                  <c:v>0.412314788976295</c:v>
                </c:pt>
                <c:pt idx="1">
                  <c:v>0.874549286897678</c:v>
                </c:pt>
                <c:pt idx="2">
                  <c:v>1.239693433657492</c:v>
                </c:pt>
                <c:pt idx="3">
                  <c:v>2.229592883543906</c:v>
                </c:pt>
                <c:pt idx="4">
                  <c:v>2.715044639351742</c:v>
                </c:pt>
                <c:pt idx="5">
                  <c:v>1.59639494118586</c:v>
                </c:pt>
                <c:pt idx="6">
                  <c:v>2.845905547439079</c:v>
                </c:pt>
                <c:pt idx="7">
                  <c:v>2.955659857447805</c:v>
                </c:pt>
                <c:pt idx="8">
                  <c:v>3.130844621500202</c:v>
                </c:pt>
              </c:numCache>
            </c:numRef>
          </c:val>
        </c:ser>
        <c:ser>
          <c:idx val="5"/>
          <c:order val="5"/>
          <c:tx>
            <c:strRef>
              <c:f>'SA Lambda'!$Y$7</c:f>
              <c:strCache>
                <c:ptCount val="1"/>
                <c:pt idx="0">
                  <c:v>h3</c:v>
                </c:pt>
              </c:strCache>
            </c:strRef>
          </c:tx>
          <c:marker>
            <c:symbol val="none"/>
          </c:marker>
          <c:cat>
            <c:strRef>
              <c:f>'SA Lambda'!$S$8:$S$16</c:f>
              <c:strCache>
                <c:ptCount val="9"/>
                <c:pt idx="0">
                  <c:v>0.0005</c:v>
                </c:pt>
                <c:pt idx="1">
                  <c:v>0.001</c:v>
                </c:pt>
                <c:pt idx="2">
                  <c:v>0.002</c:v>
                </c:pt>
                <c:pt idx="3">
                  <c:v>0.004</c:v>
                </c:pt>
                <c:pt idx="4">
                  <c:v>0.008</c:v>
                </c:pt>
                <c:pt idx="5">
                  <c:v>0.016</c:v>
                </c:pt>
                <c:pt idx="6">
                  <c:v>0.032</c:v>
                </c:pt>
                <c:pt idx="7">
                  <c:v>0.064</c:v>
                </c:pt>
                <c:pt idx="8">
                  <c:v>0.128</c:v>
                </c:pt>
              </c:strCache>
            </c:strRef>
          </c:cat>
          <c:val>
            <c:numRef>
              <c:f>'SA Lambda'!$Y$8:$Y$16</c:f>
              <c:numCache>
                <c:formatCode>General</c:formatCode>
                <c:ptCount val="9"/>
                <c:pt idx="0">
                  <c:v>0.470448895365949</c:v>
                </c:pt>
                <c:pt idx="1">
                  <c:v>0.823946988206084</c:v>
                </c:pt>
                <c:pt idx="2">
                  <c:v>1.197910760105404</c:v>
                </c:pt>
                <c:pt idx="3">
                  <c:v>2.185844903779699</c:v>
                </c:pt>
                <c:pt idx="4">
                  <c:v>2.691905331424542</c:v>
                </c:pt>
                <c:pt idx="5">
                  <c:v>1.650016215685164</c:v>
                </c:pt>
                <c:pt idx="6">
                  <c:v>2.868654377844607</c:v>
                </c:pt>
                <c:pt idx="7">
                  <c:v>2.969122256862336</c:v>
                </c:pt>
                <c:pt idx="8">
                  <c:v>3.142150270726193</c:v>
                </c:pt>
              </c:numCache>
            </c:numRef>
          </c:val>
        </c:ser>
        <c:marker val="1"/>
        <c:axId val="706086648"/>
        <c:axId val="706094088"/>
      </c:lineChart>
      <c:catAx>
        <c:axId val="706086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800"/>
                </a:pPr>
                <a:r>
                  <a:rPr lang="es-ES_tradnl" sz="1800"/>
                  <a:t>Lambda</a:t>
                </a:r>
              </a:p>
            </c:rich>
          </c:tx>
        </c:title>
        <c:tickLblPos val="nextTo"/>
        <c:txPr>
          <a:bodyPr/>
          <a:lstStyle/>
          <a:p>
            <a:pPr>
              <a:defRPr sz="1800"/>
            </a:pPr>
            <a:endParaRPr lang="es-ES_tradnl"/>
          </a:p>
        </c:txPr>
        <c:crossAx val="706094088"/>
        <c:crosses val="autoZero"/>
        <c:auto val="1"/>
        <c:lblAlgn val="ctr"/>
        <c:lblOffset val="100"/>
      </c:catAx>
      <c:valAx>
        <c:axId val="706094088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706086648"/>
        <c:crosses val="autoZero"/>
        <c:crossBetween val="between"/>
      </c:valAx>
    </c:plotArea>
    <c:legend>
      <c:legendPos val="r"/>
      <c:txPr>
        <a:bodyPr/>
        <a:lstStyle/>
        <a:p>
          <a:pPr>
            <a:defRPr sz="1800"/>
          </a:pPr>
          <a:endParaRPr lang="es-ES_tradnl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s-ES_tradnl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'h1 vs h2'!$K$8</c:f>
              <c:strCache>
                <c:ptCount val="1"/>
                <c:pt idx="0">
                  <c:v>Heurístic 1</c:v>
                </c:pt>
              </c:strCache>
            </c:strRef>
          </c:tx>
          <c:cat>
            <c:strRef>
              <c:f>'h1 vs h2'!$L$7:$Q$7</c:f>
              <c:strCache>
                <c:ptCount val="6"/>
                <c:pt idx="0">
                  <c:v>elapsed</c:v>
                </c:pt>
                <c:pt idx="1">
                  <c:v>nodes</c:v>
                </c:pt>
                <c:pt idx="2">
                  <c:v>steps</c:v>
                </c:pt>
                <c:pt idx="3">
                  <c:v>h1</c:v>
                </c:pt>
                <c:pt idx="4">
                  <c:v>h2</c:v>
                </c:pt>
                <c:pt idx="5">
                  <c:v>h3</c:v>
                </c:pt>
              </c:strCache>
            </c:strRef>
          </c:cat>
          <c:val>
            <c:numRef>
              <c:f>'h1 vs h2'!$L$8:$Q$8</c:f>
              <c:numCache>
                <c:formatCode>General</c:formatCode>
                <c:ptCount val="6"/>
                <c:pt idx="0">
                  <c:v>405.6</c:v>
                </c:pt>
                <c:pt idx="1">
                  <c:v>550.1</c:v>
                </c:pt>
                <c:pt idx="2">
                  <c:v>760.0</c:v>
                </c:pt>
                <c:pt idx="3">
                  <c:v>437.92</c:v>
                </c:pt>
                <c:pt idx="4">
                  <c:v>601.8533333333333</c:v>
                </c:pt>
                <c:pt idx="5">
                  <c:v>506.1299999999999</c:v>
                </c:pt>
              </c:numCache>
            </c:numRef>
          </c:val>
        </c:ser>
        <c:ser>
          <c:idx val="1"/>
          <c:order val="1"/>
          <c:tx>
            <c:strRef>
              <c:f>'h1 vs h2'!$K$9</c:f>
              <c:strCache>
                <c:ptCount val="1"/>
                <c:pt idx="0">
                  <c:v>Heurístic 2</c:v>
                </c:pt>
              </c:strCache>
            </c:strRef>
          </c:tx>
          <c:cat>
            <c:strRef>
              <c:f>'h1 vs h2'!$L$7:$Q$7</c:f>
              <c:strCache>
                <c:ptCount val="6"/>
                <c:pt idx="0">
                  <c:v>elapsed</c:v>
                </c:pt>
                <c:pt idx="1">
                  <c:v>nodes</c:v>
                </c:pt>
                <c:pt idx="2">
                  <c:v>steps</c:v>
                </c:pt>
                <c:pt idx="3">
                  <c:v>h1</c:v>
                </c:pt>
                <c:pt idx="4">
                  <c:v>h2</c:v>
                </c:pt>
                <c:pt idx="5">
                  <c:v>h3</c:v>
                </c:pt>
              </c:strCache>
            </c:strRef>
          </c:cat>
          <c:val>
            <c:numRef>
              <c:f>'h1 vs h2'!$L$9:$Q$9</c:f>
              <c:numCache>
                <c:formatCode>General</c:formatCode>
                <c:ptCount val="6"/>
                <c:pt idx="0">
                  <c:v>823.4</c:v>
                </c:pt>
                <c:pt idx="1">
                  <c:v>550.1</c:v>
                </c:pt>
                <c:pt idx="2">
                  <c:v>74.5</c:v>
                </c:pt>
                <c:pt idx="3">
                  <c:v>470.4799999999999</c:v>
                </c:pt>
                <c:pt idx="4">
                  <c:v>573.24</c:v>
                </c:pt>
                <c:pt idx="5">
                  <c:v>488.74</c:v>
                </c:pt>
              </c:numCache>
            </c:numRef>
          </c:val>
        </c:ser>
        <c:axId val="706136440"/>
        <c:axId val="706139624"/>
      </c:barChart>
      <c:catAx>
        <c:axId val="706136440"/>
        <c:scaling>
          <c:orientation val="minMax"/>
        </c:scaling>
        <c:axPos val="b"/>
        <c:tickLblPos val="nextTo"/>
        <c:txPr>
          <a:bodyPr/>
          <a:lstStyle/>
          <a:p>
            <a:pPr>
              <a:defRPr sz="1800"/>
            </a:pPr>
            <a:endParaRPr lang="es-ES_tradnl"/>
          </a:p>
        </c:txPr>
        <c:crossAx val="706139624"/>
        <c:crosses val="autoZero"/>
        <c:auto val="1"/>
        <c:lblAlgn val="ctr"/>
        <c:lblOffset val="100"/>
      </c:catAx>
      <c:valAx>
        <c:axId val="706139624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706136440"/>
        <c:crosses val="autoZero"/>
        <c:crossBetween val="between"/>
      </c:valAx>
    </c:plotArea>
    <c:legend>
      <c:legendPos val="r"/>
      <c:txPr>
        <a:bodyPr/>
        <a:lstStyle/>
        <a:p>
          <a:pPr>
            <a:defRPr sz="1800"/>
          </a:pPr>
          <a:endParaRPr lang="es-ES_tradnl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s-ES_tradnl"/>
  <c:style val="18"/>
  <c:chart>
    <c:plotArea>
      <c:layout/>
      <c:barChart>
        <c:barDir val="col"/>
        <c:grouping val="clustered"/>
        <c:ser>
          <c:idx val="0"/>
          <c:order val="0"/>
          <c:tx>
            <c:strRef>
              <c:f>'HC vs SA'!$M$8</c:f>
              <c:strCache>
                <c:ptCount val="1"/>
                <c:pt idx="0">
                  <c:v>HC</c:v>
                </c:pt>
              </c:strCache>
            </c:strRef>
          </c:tx>
          <c:cat>
            <c:strRef>
              <c:f>'HC vs SA'!$N$7:$S$7</c:f>
              <c:strCache>
                <c:ptCount val="6"/>
                <c:pt idx="0">
                  <c:v>elapsed</c:v>
                </c:pt>
                <c:pt idx="1">
                  <c:v>nodes</c:v>
                </c:pt>
                <c:pt idx="2">
                  <c:v>steps</c:v>
                </c:pt>
                <c:pt idx="3">
                  <c:v>h1</c:v>
                </c:pt>
                <c:pt idx="4">
                  <c:v>h2</c:v>
                </c:pt>
                <c:pt idx="5">
                  <c:v>h3</c:v>
                </c:pt>
              </c:strCache>
            </c:strRef>
          </c:cat>
          <c:val>
            <c:numRef>
              <c:f>'HC vs SA'!$N$8:$S$8</c:f>
              <c:numCache>
                <c:formatCode>General</c:formatCode>
                <c:ptCount val="6"/>
                <c:pt idx="0">
                  <c:v>55.7</c:v>
                </c:pt>
                <c:pt idx="1">
                  <c:v>6.9</c:v>
                </c:pt>
                <c:pt idx="2">
                  <c:v>590.0</c:v>
                </c:pt>
                <c:pt idx="3">
                  <c:v>1832.22</c:v>
                </c:pt>
                <c:pt idx="4">
                  <c:v>2287.87</c:v>
                </c:pt>
                <c:pt idx="5">
                  <c:v>1296.62</c:v>
                </c:pt>
              </c:numCache>
            </c:numRef>
          </c:val>
        </c:ser>
        <c:ser>
          <c:idx val="1"/>
          <c:order val="1"/>
          <c:tx>
            <c:strRef>
              <c:f>'HC vs SA'!$M$9</c:f>
              <c:strCache>
                <c:ptCount val="1"/>
                <c:pt idx="0">
                  <c:v>SA</c:v>
                </c:pt>
              </c:strCache>
            </c:strRef>
          </c:tx>
          <c:cat>
            <c:strRef>
              <c:f>'HC vs SA'!$N$7:$S$7</c:f>
              <c:strCache>
                <c:ptCount val="6"/>
                <c:pt idx="0">
                  <c:v>elapsed</c:v>
                </c:pt>
                <c:pt idx="1">
                  <c:v>nodes</c:v>
                </c:pt>
                <c:pt idx="2">
                  <c:v>steps</c:v>
                </c:pt>
                <c:pt idx="3">
                  <c:v>h1</c:v>
                </c:pt>
                <c:pt idx="4">
                  <c:v>h2</c:v>
                </c:pt>
                <c:pt idx="5">
                  <c:v>h3</c:v>
                </c:pt>
              </c:strCache>
            </c:strRef>
          </c:cat>
          <c:val>
            <c:numRef>
              <c:f>'HC vs SA'!$N$9:$S$9</c:f>
              <c:numCache>
                <c:formatCode>General</c:formatCode>
                <c:ptCount val="6"/>
                <c:pt idx="0">
                  <c:v>1667.8</c:v>
                </c:pt>
                <c:pt idx="1">
                  <c:v>1833.666666666667</c:v>
                </c:pt>
                <c:pt idx="2">
                  <c:v>1855.0</c:v>
                </c:pt>
                <c:pt idx="3">
                  <c:v>1382.58</c:v>
                </c:pt>
                <c:pt idx="4">
                  <c:v>1736.61</c:v>
                </c:pt>
                <c:pt idx="5">
                  <c:v>983.5200000000001</c:v>
                </c:pt>
              </c:numCache>
            </c:numRef>
          </c:val>
        </c:ser>
        <c:axId val="706178920"/>
        <c:axId val="706182104"/>
      </c:barChart>
      <c:catAx>
        <c:axId val="706178920"/>
        <c:scaling>
          <c:orientation val="minMax"/>
        </c:scaling>
        <c:axPos val="b"/>
        <c:tickLblPos val="nextTo"/>
        <c:txPr>
          <a:bodyPr/>
          <a:lstStyle/>
          <a:p>
            <a:pPr>
              <a:defRPr sz="1800"/>
            </a:pPr>
            <a:endParaRPr lang="es-ES_tradnl"/>
          </a:p>
        </c:txPr>
        <c:crossAx val="706182104"/>
        <c:crosses val="autoZero"/>
        <c:auto val="1"/>
        <c:lblAlgn val="ctr"/>
        <c:lblOffset val="100"/>
      </c:catAx>
      <c:valAx>
        <c:axId val="706182104"/>
        <c:scaling>
          <c:orientation val="minMax"/>
        </c:scaling>
        <c:delete val="1"/>
        <c:axPos val="l"/>
        <c:majorGridlines/>
        <c:numFmt formatCode="General" sourceLinked="1"/>
        <c:tickLblPos val="nextTo"/>
        <c:crossAx val="706178920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1800"/>
          </a:pPr>
          <a:endParaRPr lang="es-ES_tradnl"/>
        </a:p>
      </c:txPr>
    </c:legend>
    <c:plotVisOnly val="1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139700</xdr:colOff>
      <xdr:row>22</xdr:row>
      <xdr:rowOff>114300</xdr:rowOff>
    </xdr:from>
    <xdr:to>
      <xdr:col>11</xdr:col>
      <xdr:colOff>469900</xdr:colOff>
      <xdr:row>62</xdr:row>
      <xdr:rowOff>88900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292100</xdr:colOff>
      <xdr:row>33</xdr:row>
      <xdr:rowOff>25400</xdr:rowOff>
    </xdr:from>
    <xdr:to>
      <xdr:col>22</xdr:col>
      <xdr:colOff>228600</xdr:colOff>
      <xdr:row>62</xdr:row>
      <xdr:rowOff>101600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241300</xdr:colOff>
      <xdr:row>39</xdr:row>
      <xdr:rowOff>139700</xdr:rowOff>
    </xdr:from>
    <xdr:to>
      <xdr:col>22</xdr:col>
      <xdr:colOff>431800</xdr:colOff>
      <xdr:row>88</xdr:row>
      <xdr:rowOff>88900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698500</xdr:colOff>
      <xdr:row>29</xdr:row>
      <xdr:rowOff>0</xdr:rowOff>
    </xdr:from>
    <xdr:to>
      <xdr:col>23</xdr:col>
      <xdr:colOff>368300</xdr:colOff>
      <xdr:row>77</xdr:row>
      <xdr:rowOff>88900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838200</xdr:colOff>
      <xdr:row>28</xdr:row>
      <xdr:rowOff>38100</xdr:rowOff>
    </xdr:from>
    <xdr:to>
      <xdr:col>24</xdr:col>
      <xdr:colOff>114300</xdr:colOff>
      <xdr:row>81</xdr:row>
      <xdr:rowOff>139700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660400</xdr:colOff>
      <xdr:row>23</xdr:row>
      <xdr:rowOff>127000</xdr:rowOff>
    </xdr:from>
    <xdr:to>
      <xdr:col>25</xdr:col>
      <xdr:colOff>546100</xdr:colOff>
      <xdr:row>79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685800</xdr:colOff>
      <xdr:row>15</xdr:row>
      <xdr:rowOff>38100</xdr:rowOff>
    </xdr:from>
    <xdr:to>
      <xdr:col>18</xdr:col>
      <xdr:colOff>139700</xdr:colOff>
      <xdr:row>51</xdr:row>
      <xdr:rowOff>139700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850900</xdr:colOff>
      <xdr:row>14</xdr:row>
      <xdr:rowOff>88900</xdr:rowOff>
    </xdr:from>
    <xdr:to>
      <xdr:col>21</xdr:col>
      <xdr:colOff>685800</xdr:colOff>
      <xdr:row>57</xdr:row>
      <xdr:rowOff>50800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C6:P20"/>
  <sheetViews>
    <sheetView topLeftCell="L1" workbookViewId="0">
      <selection activeCell="X46" sqref="X46"/>
    </sheetView>
  </sheetViews>
  <sheetFormatPr baseColWidth="10" defaultRowHeight="13"/>
  <cols>
    <col min="3" max="3" width="35.28515625" customWidth="1"/>
    <col min="4" max="4" width="10.7109375" style="1"/>
    <col min="5" max="5" width="13.28515625" style="1" bestFit="1" customWidth="1"/>
    <col min="6" max="6" width="10.7109375" style="1"/>
    <col min="7" max="7" width="13.28515625" style="1" bestFit="1" customWidth="1"/>
    <col min="8" max="8" width="10.7109375" style="1"/>
    <col min="12" max="12" width="10.7109375" style="1"/>
  </cols>
  <sheetData>
    <row r="6" spans="3:16">
      <c r="C6" t="s">
        <v>81</v>
      </c>
      <c r="E6" s="1" t="s">
        <v>85</v>
      </c>
      <c r="F6" s="1" t="s">
        <v>86</v>
      </c>
      <c r="G6" s="1" t="s">
        <v>86</v>
      </c>
      <c r="H6" s="1" t="s">
        <v>87</v>
      </c>
      <c r="I6" t="s">
        <v>83</v>
      </c>
      <c r="J6" t="s">
        <v>84</v>
      </c>
      <c r="K6" t="s">
        <v>82</v>
      </c>
      <c r="L6" s="1" t="s">
        <v>85</v>
      </c>
      <c r="O6" t="s">
        <v>39</v>
      </c>
      <c r="P6" t="s">
        <v>40</v>
      </c>
    </row>
    <row r="7" spans="3:16">
      <c r="C7" t="s">
        <v>71</v>
      </c>
      <c r="E7" s="1">
        <f t="shared" ref="E7:E12" si="0">(L7*20)^2</f>
        <v>116294656</v>
      </c>
      <c r="F7" s="1">
        <v>13474.6</v>
      </c>
      <c r="G7" s="1">
        <f>F7^2</f>
        <v>181564845.16</v>
      </c>
      <c r="H7" s="1">
        <v>6739.46</v>
      </c>
      <c r="I7">
        <v>5001</v>
      </c>
      <c r="J7">
        <v>52</v>
      </c>
      <c r="K7">
        <v>12157</v>
      </c>
      <c r="L7" s="1">
        <v>539.20000000000005</v>
      </c>
      <c r="N7" t="str">
        <f>C7</f>
        <v>0.1</v>
      </c>
      <c r="O7" s="3">
        <f>STANDARDIZE(L7,L$18,L$20)+2</f>
        <v>3.1265284900061507</v>
      </c>
      <c r="P7" s="4">
        <f>STANDARDIZE(F7,F$18,F$20)+2</f>
        <v>3.8596022574629991</v>
      </c>
    </row>
    <row r="8" spans="3:16">
      <c r="C8" t="s">
        <v>72</v>
      </c>
      <c r="E8" s="1">
        <f t="shared" si="0"/>
        <v>116122176</v>
      </c>
      <c r="F8" s="1">
        <v>13057.6</v>
      </c>
      <c r="G8" s="1">
        <f t="shared" ref="G8:G16" si="1">F8^2</f>
        <v>170500917.76000002</v>
      </c>
      <c r="H8" s="1">
        <v>5305.52</v>
      </c>
      <c r="I8">
        <v>5001</v>
      </c>
      <c r="J8">
        <v>77</v>
      </c>
      <c r="K8">
        <v>8885</v>
      </c>
      <c r="L8" s="1">
        <v>538.79999999999995</v>
      </c>
      <c r="N8" t="str">
        <f t="shared" ref="N8:N16" si="2">C8</f>
        <v>0.2</v>
      </c>
      <c r="O8" s="3">
        <f t="shared" ref="O8:O16" si="3">STANDARDIZE(L8,L$18,L$20)+2</f>
        <v>3.1058582424830972</v>
      </c>
      <c r="P8" s="4">
        <f t="shared" ref="P8:P16" si="4">STANDARDIZE(F8,F$18,F$20)+2</f>
        <v>3.3457365785886859</v>
      </c>
    </row>
    <row r="9" spans="3:16">
      <c r="C9" t="s">
        <v>73</v>
      </c>
      <c r="E9" s="1">
        <f t="shared" si="0"/>
        <v>106502400</v>
      </c>
      <c r="F9" s="1">
        <v>12223.4</v>
      </c>
      <c r="G9" s="1">
        <f t="shared" si="1"/>
        <v>149411507.56</v>
      </c>
      <c r="H9" s="1">
        <v>5387.02</v>
      </c>
      <c r="I9">
        <v>5001</v>
      </c>
      <c r="J9">
        <v>86</v>
      </c>
      <c r="K9">
        <v>8861</v>
      </c>
      <c r="L9" s="1">
        <v>516</v>
      </c>
      <c r="N9" t="str">
        <f t="shared" si="2"/>
        <v>0.3</v>
      </c>
      <c r="O9" s="3">
        <f t="shared" si="3"/>
        <v>1.9276541336693249</v>
      </c>
      <c r="P9" s="4">
        <f t="shared" si="4"/>
        <v>2.3177587624808869</v>
      </c>
    </row>
    <row r="10" spans="3:16">
      <c r="C10" t="s">
        <v>74</v>
      </c>
      <c r="E10" s="1">
        <f t="shared" si="0"/>
        <v>115089984</v>
      </c>
      <c r="F10" s="1">
        <v>12353.8</v>
      </c>
      <c r="G10" s="1">
        <f t="shared" si="1"/>
        <v>152616374.43999997</v>
      </c>
      <c r="H10" s="1">
        <v>6282.52</v>
      </c>
      <c r="I10">
        <v>5001</v>
      </c>
      <c r="J10">
        <v>69</v>
      </c>
      <c r="K10">
        <v>8935</v>
      </c>
      <c r="L10" s="1">
        <v>536.4</v>
      </c>
      <c r="N10" t="str">
        <f t="shared" si="2"/>
        <v>0.4</v>
      </c>
      <c r="O10" s="3">
        <f t="shared" si="3"/>
        <v>2.9818367573448064</v>
      </c>
      <c r="P10" s="4">
        <f t="shared" si="4"/>
        <v>2.478449612661247</v>
      </c>
    </row>
    <row r="11" spans="3:16">
      <c r="C11" t="s">
        <v>75</v>
      </c>
      <c r="E11" s="1">
        <f t="shared" si="0"/>
        <v>93083904</v>
      </c>
      <c r="F11" s="1">
        <v>11004.8</v>
      </c>
      <c r="G11" s="1">
        <f t="shared" si="1"/>
        <v>121105623.03999998</v>
      </c>
      <c r="H11" s="1">
        <v>6467.2</v>
      </c>
      <c r="I11">
        <v>5001</v>
      </c>
      <c r="J11">
        <v>99</v>
      </c>
      <c r="K11">
        <v>8885</v>
      </c>
      <c r="L11" s="1">
        <v>482.4</v>
      </c>
      <c r="N11" t="str">
        <f t="shared" si="2"/>
        <v>0.5</v>
      </c>
      <c r="O11" s="3">
        <f t="shared" si="3"/>
        <v>0.19135334173323493</v>
      </c>
      <c r="P11" s="4">
        <f t="shared" si="4"/>
        <v>0.81608798004386496</v>
      </c>
    </row>
    <row r="12" spans="3:16">
      <c r="C12" t="s">
        <v>76</v>
      </c>
      <c r="E12" s="1">
        <f t="shared" si="0"/>
        <v>101123136</v>
      </c>
      <c r="F12" s="1">
        <v>11386.8</v>
      </c>
      <c r="G12" s="1">
        <f t="shared" si="1"/>
        <v>129659214.23999998</v>
      </c>
      <c r="H12" s="1">
        <v>7670.08</v>
      </c>
      <c r="I12">
        <v>5001</v>
      </c>
      <c r="J12">
        <v>79</v>
      </c>
      <c r="K12">
        <v>8895</v>
      </c>
      <c r="L12" s="1">
        <v>502.8</v>
      </c>
      <c r="N12" t="str">
        <f t="shared" si="2"/>
        <v>0.6</v>
      </c>
      <c r="O12" s="3">
        <f t="shared" si="3"/>
        <v>1.2455359654087192</v>
      </c>
      <c r="P12" s="4">
        <f t="shared" si="4"/>
        <v>1.2868234460630199</v>
      </c>
    </row>
    <row r="13" spans="3:16">
      <c r="C13" t="s">
        <v>77</v>
      </c>
      <c r="E13" s="1">
        <f>(L13*20)^2</f>
        <v>110166016</v>
      </c>
      <c r="F13" s="1">
        <v>11451.2</v>
      </c>
      <c r="G13" s="1">
        <f t="shared" si="1"/>
        <v>131129981.44000001</v>
      </c>
      <c r="H13" s="1">
        <v>8765.5499999999993</v>
      </c>
      <c r="I13">
        <v>5001</v>
      </c>
      <c r="J13">
        <v>76</v>
      </c>
      <c r="K13">
        <v>8912</v>
      </c>
      <c r="L13" s="1">
        <v>524.79999999999995</v>
      </c>
      <c r="N13" t="str">
        <f t="shared" si="2"/>
        <v>0.7</v>
      </c>
      <c r="O13" s="3">
        <f t="shared" si="3"/>
        <v>2.3823995791763934</v>
      </c>
      <c r="P13" s="4">
        <f t="shared" si="4"/>
        <v>1.3661830377165125</v>
      </c>
    </row>
    <row r="14" spans="3:16">
      <c r="C14" t="s">
        <v>78</v>
      </c>
      <c r="E14" s="1">
        <f t="shared" ref="E14:E16" si="5">(L14*20)^2</f>
        <v>101284096</v>
      </c>
      <c r="F14" s="1">
        <v>11617</v>
      </c>
      <c r="G14" s="1">
        <f t="shared" si="1"/>
        <v>134954689</v>
      </c>
      <c r="H14" s="1">
        <v>9922.6</v>
      </c>
      <c r="I14">
        <v>5001</v>
      </c>
      <c r="J14">
        <v>70</v>
      </c>
      <c r="K14">
        <v>8853</v>
      </c>
      <c r="L14" s="1">
        <v>503.2</v>
      </c>
      <c r="N14" t="str">
        <f t="shared" si="2"/>
        <v>0.8</v>
      </c>
      <c r="O14" s="3">
        <f t="shared" si="3"/>
        <v>1.2662062129317668</v>
      </c>
      <c r="P14" s="4">
        <f t="shared" si="4"/>
        <v>1.5704970174703752</v>
      </c>
    </row>
    <row r="15" spans="3:16">
      <c r="C15" t="s">
        <v>79</v>
      </c>
      <c r="E15" s="1">
        <f t="shared" si="5"/>
        <v>100641024</v>
      </c>
      <c r="F15" s="1">
        <v>11197.6</v>
      </c>
      <c r="G15" s="1">
        <f t="shared" si="1"/>
        <v>125386245.76000001</v>
      </c>
      <c r="H15" s="1">
        <v>10635.17</v>
      </c>
      <c r="I15">
        <v>5001</v>
      </c>
      <c r="J15">
        <v>83</v>
      </c>
      <c r="K15">
        <v>8892</v>
      </c>
      <c r="L15" s="1">
        <v>501.6</v>
      </c>
      <c r="N15" t="str">
        <f t="shared" si="2"/>
        <v>0.9</v>
      </c>
      <c r="O15" s="3">
        <f t="shared" si="3"/>
        <v>1.1835252228395738</v>
      </c>
      <c r="P15" s="4">
        <f t="shared" si="4"/>
        <v>1.0536738382859947</v>
      </c>
    </row>
    <row r="16" spans="3:16">
      <c r="C16" t="s">
        <v>80</v>
      </c>
      <c r="E16" s="1">
        <f t="shared" si="5"/>
        <v>111851776</v>
      </c>
      <c r="F16" s="1">
        <v>11888.6</v>
      </c>
      <c r="G16" s="1">
        <f t="shared" si="1"/>
        <v>141338809.96000001</v>
      </c>
      <c r="H16" s="1">
        <v>12417.4</v>
      </c>
      <c r="I16">
        <v>5001</v>
      </c>
      <c r="J16">
        <v>72</v>
      </c>
      <c r="K16">
        <v>8891</v>
      </c>
      <c r="L16" s="1">
        <v>528.79999999999995</v>
      </c>
      <c r="N16" t="str">
        <f t="shared" si="2"/>
        <v>1.0</v>
      </c>
      <c r="O16" s="3">
        <f t="shared" si="3"/>
        <v>2.5891020544068803</v>
      </c>
      <c r="P16" s="4">
        <f t="shared" si="4"/>
        <v>1.905187469226403</v>
      </c>
    </row>
    <row r="18" spans="3:12">
      <c r="C18" t="s">
        <v>88</v>
      </c>
      <c r="E18" s="1">
        <f t="shared" ref="E18:G18" si="6">AVERAGE(E7:E16)</f>
        <v>107215916.8</v>
      </c>
      <c r="F18" s="1">
        <f t="shared" ref="F18" si="7">AVERAGE(F7:F16)</f>
        <v>11965.54</v>
      </c>
      <c r="G18" s="1">
        <f t="shared" si="6"/>
        <v>143766820.836</v>
      </c>
      <c r="H18" s="1">
        <f>AVERAGE(H$7:H$16)</f>
        <v>7959.2520000000004</v>
      </c>
      <c r="I18">
        <f>AVERAGE(I7:I16)</f>
        <v>5001</v>
      </c>
      <c r="J18">
        <f>AVERAGE(J7:J16)</f>
        <v>76.3</v>
      </c>
      <c r="K18">
        <f>AVERAGE(K7:K16)</f>
        <v>9216.6</v>
      </c>
      <c r="L18" s="1">
        <f>AVERAGE(L$7:L$16)</f>
        <v>517.40000000000009</v>
      </c>
    </row>
    <row r="19" spans="3:12">
      <c r="C19" t="s">
        <v>89</v>
      </c>
      <c r="D19"/>
      <c r="E19">
        <f t="shared" ref="E19:H19" si="8">MIN(E7:E16)</f>
        <v>93083904</v>
      </c>
      <c r="F19">
        <f t="shared" ref="F19" si="9">MIN(F7:F16)</f>
        <v>11004.8</v>
      </c>
      <c r="G19">
        <f t="shared" si="8"/>
        <v>121105623.03999998</v>
      </c>
      <c r="H19">
        <f t="shared" si="8"/>
        <v>5305.52</v>
      </c>
      <c r="I19">
        <f>MIN(I7:I16)</f>
        <v>5001</v>
      </c>
      <c r="J19">
        <f>MIN(J7:J16)</f>
        <v>52</v>
      </c>
      <c r="K19">
        <f>MIN(K7:K16)</f>
        <v>8853</v>
      </c>
      <c r="L19">
        <f t="shared" ref="L19" si="10">MIN(L7:L16)</f>
        <v>482.4</v>
      </c>
    </row>
    <row r="20" spans="3:12">
      <c r="C20" t="s">
        <v>38</v>
      </c>
      <c r="F20" s="1">
        <f>STDEV(F$7:F$16)</f>
        <v>811.49611103331631</v>
      </c>
      <c r="H20" s="1">
        <f>STDEV(H$7:H$16)</f>
        <v>2399.2662280038849</v>
      </c>
      <c r="L20" s="1">
        <f>STDEV(L$7:L$16)</f>
        <v>19.351485731071865</v>
      </c>
    </row>
  </sheetData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8:Z111"/>
  <sheetViews>
    <sheetView topLeftCell="G27" workbookViewId="0">
      <selection activeCell="W9" sqref="W9:Z28"/>
    </sheetView>
  </sheetViews>
  <sheetFormatPr baseColWidth="10" defaultRowHeight="13"/>
  <cols>
    <col min="2" max="2" width="47.42578125" customWidth="1"/>
    <col min="10" max="12" width="10.7109375" customWidth="1"/>
  </cols>
  <sheetData>
    <row r="8" spans="3:26">
      <c r="C8" t="s">
        <v>63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s="2" t="s">
        <v>47</v>
      </c>
      <c r="K8" s="2"/>
      <c r="L8" s="2"/>
      <c r="M8" t="s">
        <v>48</v>
      </c>
      <c r="N8" t="s">
        <v>49</v>
      </c>
      <c r="O8" t="s">
        <v>50</v>
      </c>
      <c r="P8" t="s">
        <v>51</v>
      </c>
      <c r="Q8" t="s">
        <v>52</v>
      </c>
      <c r="R8" t="s">
        <v>53</v>
      </c>
      <c r="S8" t="s">
        <v>54</v>
      </c>
      <c r="U8" t="s">
        <v>57</v>
      </c>
      <c r="V8" t="s">
        <v>58</v>
      </c>
      <c r="W8" t="s">
        <v>59</v>
      </c>
      <c r="X8" t="s">
        <v>60</v>
      </c>
      <c r="Y8" t="s">
        <v>61</v>
      </c>
      <c r="Z8" t="s">
        <v>62</v>
      </c>
    </row>
    <row r="9" spans="3:26">
      <c r="C9">
        <v>500</v>
      </c>
      <c r="D9">
        <v>126</v>
      </c>
      <c r="E9">
        <v>501</v>
      </c>
      <c r="F9">
        <v>33</v>
      </c>
      <c r="G9">
        <v>242</v>
      </c>
      <c r="H9">
        <v>1768.2</v>
      </c>
      <c r="I9">
        <v>1005.1</v>
      </c>
      <c r="M9">
        <f t="shared" ref="M9:S9" si="0">AVERAGE(C9:C13)</f>
        <v>500</v>
      </c>
      <c r="N9">
        <f t="shared" si="0"/>
        <v>104.6</v>
      </c>
      <c r="O9">
        <f t="shared" si="0"/>
        <v>501</v>
      </c>
      <c r="P9">
        <f t="shared" si="0"/>
        <v>27.4</v>
      </c>
      <c r="Q9">
        <f t="shared" si="0"/>
        <v>244.96000000000004</v>
      </c>
      <c r="R9">
        <f t="shared" si="0"/>
        <v>1831.0800000000004</v>
      </c>
      <c r="S9">
        <f t="shared" si="0"/>
        <v>1038.02</v>
      </c>
      <c r="T9">
        <v>500</v>
      </c>
      <c r="U9">
        <f>STANDARDIZE(N9,N$29,N$30)+2</f>
        <v>0.40191250616426566</v>
      </c>
      <c r="V9">
        <f t="shared" ref="V9:V28" si="1">STANDARDIZE(O9,O$29,O$30)+2</f>
        <v>0.39420691601581859</v>
      </c>
      <c r="W9">
        <f>(STANDARDIZE(P9,P$29,P$30)+2)</f>
        <v>5.2529758873145926E-2</v>
      </c>
      <c r="X9">
        <f t="shared" ref="X9:X28" si="2">(STANDARDIZE(Q9,Q$29,Q$30)+2)</f>
        <v>3.5398385249288902</v>
      </c>
      <c r="Y9">
        <f t="shared" ref="Y9:Y28" si="3">(STANDARDIZE(R9,R$29,R$30)+2)</f>
        <v>3.4424929850748138</v>
      </c>
      <c r="Z9">
        <f t="shared" ref="Z9:Z28" si="4">(STANDARDIZE(S9,S$29,S$30)+2)</f>
        <v>3.519161789547069</v>
      </c>
    </row>
    <row r="10" spans="3:26">
      <c r="C10">
        <v>500</v>
      </c>
      <c r="D10">
        <v>106</v>
      </c>
      <c r="E10">
        <v>501</v>
      </c>
      <c r="F10">
        <v>37</v>
      </c>
      <c r="G10">
        <v>266.8</v>
      </c>
      <c r="H10">
        <v>2004.6</v>
      </c>
      <c r="I10">
        <v>1135.7</v>
      </c>
      <c r="M10">
        <f t="shared" ref="M10:S10" si="5">AVERAGE(C14:C18)</f>
        <v>1000</v>
      </c>
      <c r="N10">
        <f t="shared" si="5"/>
        <v>194.2</v>
      </c>
      <c r="O10">
        <f t="shared" si="5"/>
        <v>1001</v>
      </c>
      <c r="P10">
        <f t="shared" si="5"/>
        <v>33.799999999999997</v>
      </c>
      <c r="Q10">
        <f t="shared" si="5"/>
        <v>236.95999999999998</v>
      </c>
      <c r="R10">
        <f t="shared" si="5"/>
        <v>1780.8400000000001</v>
      </c>
      <c r="S10">
        <f t="shared" si="5"/>
        <v>1008.9</v>
      </c>
      <c r="T10">
        <f>T9+500</f>
        <v>1000</v>
      </c>
      <c r="U10">
        <f t="shared" ref="U10:U28" si="6">STANDARDIZE(N10,N$29,N$30)+2</f>
        <v>0.5608891123747064</v>
      </c>
      <c r="V10">
        <f t="shared" si="1"/>
        <v>0.56323776696152184</v>
      </c>
      <c r="W10">
        <f t="shared" ref="W10:W28" si="7">(STANDARDIZE(P10,P$29,P$30)+2)</f>
        <v>3.9843308766055885</v>
      </c>
      <c r="X10">
        <f t="shared" si="2"/>
        <v>0.90086933053490625</v>
      </c>
      <c r="Y10">
        <f t="shared" si="3"/>
        <v>0.17037597359938528</v>
      </c>
      <c r="Z10">
        <f t="shared" si="4"/>
        <v>0.21978892919427762</v>
      </c>
    </row>
    <row r="11" spans="3:26">
      <c r="C11">
        <v>500</v>
      </c>
      <c r="D11">
        <v>97</v>
      </c>
      <c r="E11">
        <v>501</v>
      </c>
      <c r="F11">
        <v>14</v>
      </c>
      <c r="G11">
        <v>226.4</v>
      </c>
      <c r="H11">
        <v>1685</v>
      </c>
      <c r="I11">
        <v>955.7</v>
      </c>
      <c r="M11">
        <f t="shared" ref="M11:S11" si="8">AVERAGE(C19:C23)</f>
        <v>1500</v>
      </c>
      <c r="N11">
        <f t="shared" si="8"/>
        <v>290</v>
      </c>
      <c r="O11">
        <f t="shared" si="8"/>
        <v>1501</v>
      </c>
      <c r="P11">
        <f t="shared" si="8"/>
        <v>31.8</v>
      </c>
      <c r="Q11">
        <f t="shared" si="8"/>
        <v>238</v>
      </c>
      <c r="R11">
        <f t="shared" si="8"/>
        <v>1806.28</v>
      </c>
      <c r="S11">
        <f t="shared" si="8"/>
        <v>1022.14</v>
      </c>
      <c r="T11">
        <f>T10+500</f>
        <v>1500</v>
      </c>
      <c r="U11">
        <f t="shared" si="6"/>
        <v>0.73086633196131578</v>
      </c>
      <c r="V11">
        <f t="shared" si="1"/>
        <v>0.73226861790722508</v>
      </c>
      <c r="W11">
        <f t="shared" si="7"/>
        <v>2.7556430273142021</v>
      </c>
      <c r="X11">
        <f t="shared" si="2"/>
        <v>1.2439353258061283</v>
      </c>
      <c r="Y11">
        <f t="shared" si="3"/>
        <v>1.8272759889643124</v>
      </c>
      <c r="Z11">
        <f t="shared" si="4"/>
        <v>1.7199158753162205</v>
      </c>
    </row>
    <row r="12" spans="3:26">
      <c r="C12">
        <v>500</v>
      </c>
      <c r="D12">
        <v>97</v>
      </c>
      <c r="E12">
        <v>501</v>
      </c>
      <c r="F12">
        <v>26</v>
      </c>
      <c r="G12">
        <v>243.6</v>
      </c>
      <c r="H12">
        <v>1819.4</v>
      </c>
      <c r="I12">
        <v>1031.5</v>
      </c>
      <c r="M12">
        <f t="shared" ref="M12:S12" si="9">AVERAGE(C24:C28)</f>
        <v>2000</v>
      </c>
      <c r="N12">
        <f t="shared" si="9"/>
        <v>381.8</v>
      </c>
      <c r="O12">
        <f t="shared" si="9"/>
        <v>2001</v>
      </c>
      <c r="P12">
        <f t="shared" si="9"/>
        <v>32.200000000000003</v>
      </c>
      <c r="Q12">
        <f t="shared" si="9"/>
        <v>242.87999999999997</v>
      </c>
      <c r="R12">
        <f t="shared" si="9"/>
        <v>1818.1200000000001</v>
      </c>
      <c r="S12">
        <f t="shared" si="9"/>
        <v>1030.5</v>
      </c>
      <c r="T12">
        <f t="shared" ref="T12:T28" si="10">T11+500</f>
        <v>2000</v>
      </c>
      <c r="U12">
        <f t="shared" si="6"/>
        <v>0.89374638162781639</v>
      </c>
      <c r="V12">
        <f t="shared" si="1"/>
        <v>0.90129946885292855</v>
      </c>
      <c r="W12">
        <f t="shared" si="7"/>
        <v>3.0013805971724814</v>
      </c>
      <c r="X12">
        <f t="shared" si="2"/>
        <v>2.8537065343864363</v>
      </c>
      <c r="Y12">
        <f t="shared" si="3"/>
        <v>2.5984118451719036</v>
      </c>
      <c r="Z12">
        <f t="shared" si="4"/>
        <v>2.6671259409944272</v>
      </c>
    </row>
    <row r="13" spans="3:26">
      <c r="C13">
        <v>500</v>
      </c>
      <c r="D13">
        <v>97</v>
      </c>
      <c r="E13">
        <v>501</v>
      </c>
      <c r="F13">
        <v>27</v>
      </c>
      <c r="G13">
        <v>246</v>
      </c>
      <c r="H13">
        <v>1878.2</v>
      </c>
      <c r="I13">
        <v>1062.0999999999999</v>
      </c>
      <c r="M13">
        <f t="shared" ref="M13:S13" si="11">AVERAGE(C29:C33)</f>
        <v>2500</v>
      </c>
      <c r="N13">
        <f t="shared" si="11"/>
        <v>477.4</v>
      </c>
      <c r="O13">
        <f t="shared" si="11"/>
        <v>2501</v>
      </c>
      <c r="P13">
        <f t="shared" si="11"/>
        <v>30.2</v>
      </c>
      <c r="Q13">
        <f t="shared" si="11"/>
        <v>239.76000000000005</v>
      </c>
      <c r="R13">
        <f t="shared" si="11"/>
        <v>1817.48</v>
      </c>
      <c r="S13">
        <f t="shared" si="11"/>
        <v>1028.6200000000001</v>
      </c>
      <c r="T13">
        <f t="shared" si="10"/>
        <v>2500</v>
      </c>
      <c r="U13">
        <f t="shared" si="6"/>
        <v>1.0633687427184204</v>
      </c>
      <c r="V13">
        <f t="shared" si="1"/>
        <v>1.0703303197986318</v>
      </c>
      <c r="W13">
        <f t="shared" si="7"/>
        <v>1.7726927478810903</v>
      </c>
      <c r="X13">
        <f t="shared" si="2"/>
        <v>1.8245085485728165</v>
      </c>
      <c r="Y13">
        <f t="shared" si="3"/>
        <v>2.5567288259174332</v>
      </c>
      <c r="Z13">
        <f t="shared" si="4"/>
        <v>2.4541169788562796</v>
      </c>
    </row>
    <row r="14" spans="3:26">
      <c r="C14">
        <v>1000</v>
      </c>
      <c r="D14">
        <v>204</v>
      </c>
      <c r="E14">
        <v>1001</v>
      </c>
      <c r="F14">
        <v>32</v>
      </c>
      <c r="G14">
        <v>239.6</v>
      </c>
      <c r="H14">
        <v>1788.6</v>
      </c>
      <c r="I14">
        <v>1014.1</v>
      </c>
      <c r="M14">
        <f t="shared" ref="M14:S14" si="12">AVERAGE(C34:C38)</f>
        <v>3000</v>
      </c>
      <c r="N14">
        <f t="shared" si="12"/>
        <v>576.20000000000005</v>
      </c>
      <c r="O14">
        <f t="shared" si="12"/>
        <v>3001</v>
      </c>
      <c r="P14">
        <f t="shared" si="12"/>
        <v>32.799999999999997</v>
      </c>
      <c r="Q14">
        <f t="shared" si="12"/>
        <v>237.43999999999997</v>
      </c>
      <c r="R14">
        <f t="shared" si="12"/>
        <v>1798.0400000000002</v>
      </c>
      <c r="S14">
        <f t="shared" si="12"/>
        <v>1017.7400000000001</v>
      </c>
      <c r="T14">
        <f t="shared" si="10"/>
        <v>3000</v>
      </c>
      <c r="U14">
        <f t="shared" si="6"/>
        <v>1.2386688397451118</v>
      </c>
      <c r="V14">
        <f t="shared" si="1"/>
        <v>1.2393611707443351</v>
      </c>
      <c r="W14">
        <f t="shared" si="7"/>
        <v>3.369986951959894</v>
      </c>
      <c r="X14">
        <f t="shared" si="2"/>
        <v>1.0592074821985409</v>
      </c>
      <c r="Y14">
        <f t="shared" si="3"/>
        <v>1.2906071160631045</v>
      </c>
      <c r="Z14">
        <f t="shared" si="4"/>
        <v>1.2213842618013913</v>
      </c>
    </row>
    <row r="15" spans="3:26">
      <c r="C15">
        <v>1000</v>
      </c>
      <c r="D15">
        <v>191</v>
      </c>
      <c r="E15">
        <v>1001</v>
      </c>
      <c r="F15">
        <v>48</v>
      </c>
      <c r="G15">
        <v>258</v>
      </c>
      <c r="H15">
        <v>1902.6</v>
      </c>
      <c r="I15">
        <v>1080.3</v>
      </c>
      <c r="M15">
        <f t="shared" ref="M15:S15" si="13">AVERAGE(C39:C43)</f>
        <v>3500</v>
      </c>
      <c r="N15">
        <f t="shared" si="13"/>
        <v>672.8</v>
      </c>
      <c r="O15">
        <f t="shared" si="13"/>
        <v>3501</v>
      </c>
      <c r="P15">
        <f t="shared" si="13"/>
        <v>29.8</v>
      </c>
      <c r="Q15">
        <f t="shared" si="13"/>
        <v>239.76000000000005</v>
      </c>
      <c r="R15">
        <f t="shared" si="13"/>
        <v>1801.64</v>
      </c>
      <c r="S15">
        <f t="shared" si="13"/>
        <v>1020.7</v>
      </c>
      <c r="T15">
        <f t="shared" si="10"/>
        <v>3500</v>
      </c>
      <c r="U15">
        <f t="shared" si="6"/>
        <v>1.4100654933157428</v>
      </c>
      <c r="V15">
        <f t="shared" si="1"/>
        <v>1.4083920216900383</v>
      </c>
      <c r="W15">
        <f t="shared" si="7"/>
        <v>1.5269551780228134</v>
      </c>
      <c r="X15">
        <f t="shared" si="2"/>
        <v>1.8245085485728165</v>
      </c>
      <c r="Y15">
        <f t="shared" si="3"/>
        <v>1.5250740993694578</v>
      </c>
      <c r="Z15">
        <f t="shared" si="4"/>
        <v>1.5567600745295507</v>
      </c>
    </row>
    <row r="16" spans="3:26">
      <c r="C16">
        <v>1000</v>
      </c>
      <c r="D16">
        <v>194</v>
      </c>
      <c r="E16">
        <v>1001</v>
      </c>
      <c r="F16">
        <v>28</v>
      </c>
      <c r="G16">
        <v>208</v>
      </c>
      <c r="H16">
        <v>1587.4</v>
      </c>
      <c r="I16">
        <v>897.7</v>
      </c>
      <c r="M16">
        <f t="shared" ref="M16:S16" si="14">AVERAGE(C44:C48)</f>
        <v>4000</v>
      </c>
      <c r="N16">
        <f t="shared" si="14"/>
        <v>769.6</v>
      </c>
      <c r="O16">
        <f t="shared" si="14"/>
        <v>4001</v>
      </c>
      <c r="P16">
        <f t="shared" si="14"/>
        <v>31.2</v>
      </c>
      <c r="Q16">
        <f t="shared" si="14"/>
        <v>239.76</v>
      </c>
      <c r="R16">
        <f t="shared" si="14"/>
        <v>1805.2399999999998</v>
      </c>
      <c r="S16">
        <f t="shared" si="14"/>
        <v>1022.5</v>
      </c>
      <c r="T16">
        <f t="shared" si="10"/>
        <v>4000</v>
      </c>
      <c r="U16">
        <f t="shared" si="6"/>
        <v>1.5818170053823797</v>
      </c>
      <c r="V16">
        <f t="shared" si="1"/>
        <v>1.5774228726357418</v>
      </c>
      <c r="W16">
        <f t="shared" si="7"/>
        <v>2.3870366725267846</v>
      </c>
      <c r="X16">
        <f t="shared" si="2"/>
        <v>1.8245085485727979</v>
      </c>
      <c r="Y16">
        <f t="shared" si="3"/>
        <v>1.7595410826757962</v>
      </c>
      <c r="Z16">
        <f t="shared" si="4"/>
        <v>1.7607048255128912</v>
      </c>
    </row>
    <row r="17" spans="3:26">
      <c r="C17">
        <v>1000</v>
      </c>
      <c r="D17">
        <v>190</v>
      </c>
      <c r="E17">
        <v>1001</v>
      </c>
      <c r="F17">
        <v>27</v>
      </c>
      <c r="G17">
        <v>239.6</v>
      </c>
      <c r="H17">
        <v>1787.8</v>
      </c>
      <c r="I17">
        <v>1013.7</v>
      </c>
      <c r="M17">
        <f t="shared" ref="M17:S17" si="15">AVERAGE(C49:C53)</f>
        <v>4500</v>
      </c>
      <c r="N17">
        <f t="shared" si="15"/>
        <v>862.6</v>
      </c>
      <c r="O17">
        <f t="shared" si="15"/>
        <v>4501</v>
      </c>
      <c r="P17">
        <f t="shared" si="15"/>
        <v>29</v>
      </c>
      <c r="Q17">
        <f t="shared" si="15"/>
        <v>243.2</v>
      </c>
      <c r="R17">
        <f t="shared" si="15"/>
        <v>1813.08</v>
      </c>
      <c r="S17">
        <f t="shared" si="15"/>
        <v>1028.1399999999999</v>
      </c>
      <c r="T17">
        <f t="shared" si="10"/>
        <v>4500</v>
      </c>
      <c r="U17">
        <f t="shared" si="6"/>
        <v>1.7468262060249129</v>
      </c>
      <c r="V17">
        <f t="shared" si="1"/>
        <v>1.746453723581445</v>
      </c>
      <c r="W17">
        <f t="shared" si="7"/>
        <v>1.0354800383062575</v>
      </c>
      <c r="X17">
        <f t="shared" si="2"/>
        <v>2.9592653021622022</v>
      </c>
      <c r="Y17">
        <f t="shared" si="3"/>
        <v>2.2701580685429881</v>
      </c>
      <c r="Z17">
        <f t="shared" si="4"/>
        <v>2.3997317119273598</v>
      </c>
    </row>
    <row r="18" spans="3:26">
      <c r="C18">
        <v>1000</v>
      </c>
      <c r="D18">
        <v>192</v>
      </c>
      <c r="E18">
        <v>1001</v>
      </c>
      <c r="F18">
        <v>34</v>
      </c>
      <c r="G18">
        <v>239.6</v>
      </c>
      <c r="H18">
        <v>1837.8</v>
      </c>
      <c r="I18">
        <v>1038.7</v>
      </c>
      <c r="M18">
        <f t="shared" ref="M18:S18" si="16">AVERAGE(C54:C58)</f>
        <v>5000</v>
      </c>
      <c r="N18">
        <f t="shared" si="16"/>
        <v>953.6</v>
      </c>
      <c r="O18">
        <f t="shared" si="16"/>
        <v>5001</v>
      </c>
      <c r="P18">
        <f t="shared" si="16"/>
        <v>30.8</v>
      </c>
      <c r="Q18">
        <f t="shared" si="16"/>
        <v>242.95999999999998</v>
      </c>
      <c r="R18">
        <f t="shared" si="16"/>
        <v>1841.2400000000002</v>
      </c>
      <c r="S18">
        <f t="shared" si="16"/>
        <v>1042.0999999999999</v>
      </c>
      <c r="T18">
        <f t="shared" si="10"/>
        <v>5000</v>
      </c>
      <c r="U18">
        <f t="shared" si="6"/>
        <v>1.9082868217073916</v>
      </c>
      <c r="V18">
        <f t="shared" si="1"/>
        <v>1.9154845745271483</v>
      </c>
      <c r="W18">
        <f t="shared" si="7"/>
        <v>2.1412991026685075</v>
      </c>
      <c r="X18">
        <f t="shared" si="2"/>
        <v>2.8800962263303802</v>
      </c>
      <c r="Y18">
        <f t="shared" si="3"/>
        <v>4.1042109157394187</v>
      </c>
      <c r="Z18">
        <f t="shared" si="4"/>
        <v>3.9814365584426437</v>
      </c>
    </row>
    <row r="19" spans="3:26">
      <c r="C19">
        <v>1500</v>
      </c>
      <c r="D19">
        <v>292</v>
      </c>
      <c r="E19">
        <v>1501</v>
      </c>
      <c r="F19">
        <v>34</v>
      </c>
      <c r="G19">
        <v>247.6</v>
      </c>
      <c r="H19">
        <v>1825</v>
      </c>
      <c r="I19">
        <v>1036.3</v>
      </c>
      <c r="M19">
        <f t="shared" ref="M19:S19" si="17">AVERAGE(C59:C63)</f>
        <v>5500</v>
      </c>
      <c r="N19">
        <f t="shared" si="17"/>
        <v>1055.4000000000001</v>
      </c>
      <c r="O19">
        <f t="shared" si="17"/>
        <v>5501</v>
      </c>
      <c r="P19">
        <f t="shared" si="17"/>
        <v>29.6</v>
      </c>
      <c r="Q19">
        <f t="shared" si="17"/>
        <v>238.4</v>
      </c>
      <c r="R19">
        <f t="shared" si="17"/>
        <v>1781.48</v>
      </c>
      <c r="S19">
        <f t="shared" si="17"/>
        <v>1009.9399999999999</v>
      </c>
      <c r="T19">
        <f t="shared" si="10"/>
        <v>5500</v>
      </c>
      <c r="U19">
        <f t="shared" si="6"/>
        <v>2.0889097961741649</v>
      </c>
      <c r="V19">
        <f t="shared" si="1"/>
        <v>2.0845154254728517</v>
      </c>
      <c r="W19">
        <f t="shared" si="7"/>
        <v>1.4040863930936749</v>
      </c>
      <c r="X19">
        <f t="shared" si="2"/>
        <v>1.3758837855258286</v>
      </c>
      <c r="Y19">
        <f t="shared" si="3"/>
        <v>0.212058992853841</v>
      </c>
      <c r="Z19">
        <f t="shared" si="4"/>
        <v>0.337623674206873</v>
      </c>
    </row>
    <row r="20" spans="3:26">
      <c r="C20">
        <v>1500</v>
      </c>
      <c r="D20">
        <v>293</v>
      </c>
      <c r="E20">
        <v>1501</v>
      </c>
      <c r="F20">
        <v>42</v>
      </c>
      <c r="G20">
        <v>253.2</v>
      </c>
      <c r="H20">
        <v>1935.8</v>
      </c>
      <c r="I20">
        <v>1094.5</v>
      </c>
      <c r="M20">
        <f t="shared" ref="M20:S20" si="18">AVERAGE(C64:C68)</f>
        <v>6000</v>
      </c>
      <c r="N20">
        <f t="shared" si="18"/>
        <v>1154</v>
      </c>
      <c r="O20">
        <f t="shared" si="18"/>
        <v>6001</v>
      </c>
      <c r="P20">
        <f t="shared" si="18"/>
        <v>31.8</v>
      </c>
      <c r="Q20">
        <f t="shared" si="18"/>
        <v>237.92</v>
      </c>
      <c r="R20">
        <f t="shared" si="18"/>
        <v>1809.1600000000003</v>
      </c>
      <c r="S20">
        <f t="shared" si="18"/>
        <v>1023.5400000000002</v>
      </c>
      <c r="T20">
        <f t="shared" si="10"/>
        <v>6000</v>
      </c>
      <c r="U20">
        <f t="shared" si="6"/>
        <v>2.2638550347048505</v>
      </c>
      <c r="V20">
        <f t="shared" si="1"/>
        <v>2.2535462764185548</v>
      </c>
      <c r="W20">
        <f t="shared" si="7"/>
        <v>2.7556430273142021</v>
      </c>
      <c r="X20">
        <f t="shared" si="2"/>
        <v>1.2175456338621846</v>
      </c>
      <c r="Y20">
        <f t="shared" si="3"/>
        <v>2.0148495756094218</v>
      </c>
      <c r="Z20">
        <f t="shared" si="4"/>
        <v>1.8785395705255126</v>
      </c>
    </row>
    <row r="21" spans="3:26">
      <c r="C21">
        <v>1500</v>
      </c>
      <c r="D21">
        <v>291</v>
      </c>
      <c r="E21">
        <v>1501</v>
      </c>
      <c r="F21">
        <v>31</v>
      </c>
      <c r="G21">
        <v>212</v>
      </c>
      <c r="H21">
        <v>1622.2</v>
      </c>
      <c r="I21">
        <v>917.1</v>
      </c>
      <c r="M21">
        <f t="shared" ref="M21:S21" si="19">AVERAGE(C69:C73)</f>
        <v>6500</v>
      </c>
      <c r="N21">
        <f t="shared" si="19"/>
        <v>1247.4000000000001</v>
      </c>
      <c r="O21">
        <f t="shared" si="19"/>
        <v>6501</v>
      </c>
      <c r="P21">
        <f t="shared" si="19"/>
        <v>31.6</v>
      </c>
      <c r="Q21">
        <f t="shared" si="19"/>
        <v>235.51999999999998</v>
      </c>
      <c r="R21">
        <f t="shared" si="19"/>
        <v>1796.92</v>
      </c>
      <c r="S21">
        <f t="shared" si="19"/>
        <v>1016.22</v>
      </c>
      <c r="T21">
        <f t="shared" si="10"/>
        <v>6500</v>
      </c>
      <c r="U21">
        <f t="shared" si="6"/>
        <v>2.4295739523393944</v>
      </c>
      <c r="V21">
        <f t="shared" si="1"/>
        <v>2.4225771273642582</v>
      </c>
      <c r="W21">
        <f t="shared" si="7"/>
        <v>2.6327742423850635</v>
      </c>
      <c r="X21">
        <f t="shared" si="2"/>
        <v>0.42585487554399326</v>
      </c>
      <c r="Y21">
        <f t="shared" si="3"/>
        <v>1.217661832367785</v>
      </c>
      <c r="Z21">
        <f t="shared" si="4"/>
        <v>1.0491642498598885</v>
      </c>
    </row>
    <row r="22" spans="3:26">
      <c r="C22">
        <v>1500</v>
      </c>
      <c r="D22">
        <v>289</v>
      </c>
      <c r="E22">
        <v>1501</v>
      </c>
      <c r="F22">
        <v>26</v>
      </c>
      <c r="G22">
        <v>237.6</v>
      </c>
      <c r="H22">
        <v>1801</v>
      </c>
      <c r="I22">
        <v>1019.3</v>
      </c>
      <c r="M22">
        <f t="shared" ref="M22:S22" si="20">AVERAGE(C74:C78)</f>
        <v>7000</v>
      </c>
      <c r="N22">
        <f t="shared" si="20"/>
        <v>1344.6</v>
      </c>
      <c r="O22">
        <f t="shared" si="20"/>
        <v>7001</v>
      </c>
      <c r="P22">
        <f t="shared" si="20"/>
        <v>30</v>
      </c>
      <c r="Q22">
        <f t="shared" si="20"/>
        <v>241.2</v>
      </c>
      <c r="R22">
        <f t="shared" si="20"/>
        <v>1825</v>
      </c>
      <c r="S22">
        <f t="shared" si="20"/>
        <v>1033.0999999999999</v>
      </c>
      <c r="T22">
        <f t="shared" si="10"/>
        <v>7000</v>
      </c>
      <c r="U22">
        <f t="shared" si="6"/>
        <v>2.6020351813980422</v>
      </c>
      <c r="V22">
        <f t="shared" si="1"/>
        <v>2.5916079783099617</v>
      </c>
      <c r="W22">
        <f t="shared" si="7"/>
        <v>1.649823962951952</v>
      </c>
      <c r="X22">
        <f t="shared" si="2"/>
        <v>2.2995230035637109</v>
      </c>
      <c r="Y22">
        <f t="shared" si="3"/>
        <v>3.0465043021573823</v>
      </c>
      <c r="Z22">
        <f t="shared" si="4"/>
        <v>2.9617128035259159</v>
      </c>
    </row>
    <row r="23" spans="3:26">
      <c r="C23">
        <v>1500</v>
      </c>
      <c r="D23">
        <v>285</v>
      </c>
      <c r="E23">
        <v>1501</v>
      </c>
      <c r="F23">
        <v>26</v>
      </c>
      <c r="G23">
        <v>239.6</v>
      </c>
      <c r="H23">
        <v>1847.4</v>
      </c>
      <c r="I23">
        <v>1043.5</v>
      </c>
      <c r="M23">
        <f t="shared" ref="M23:S23" si="21">AVERAGE(C79:C83)</f>
        <v>7500</v>
      </c>
      <c r="N23">
        <f t="shared" si="21"/>
        <v>1431.2</v>
      </c>
      <c r="O23">
        <f t="shared" si="21"/>
        <v>7501</v>
      </c>
      <c r="P23">
        <f t="shared" si="21"/>
        <v>32</v>
      </c>
      <c r="Q23">
        <f t="shared" si="21"/>
        <v>235.27999999999997</v>
      </c>
      <c r="R23">
        <f t="shared" si="21"/>
        <v>1792.28</v>
      </c>
      <c r="S23">
        <f t="shared" si="21"/>
        <v>1013.7800000000001</v>
      </c>
      <c r="T23">
        <f t="shared" si="10"/>
        <v>7500</v>
      </c>
      <c r="U23">
        <f t="shared" si="6"/>
        <v>2.7556889101684012</v>
      </c>
      <c r="V23">
        <f t="shared" si="1"/>
        <v>2.7606388292556652</v>
      </c>
      <c r="W23">
        <f t="shared" si="7"/>
        <v>2.8785118122433406</v>
      </c>
      <c r="X23">
        <f t="shared" si="2"/>
        <v>0.34668579971217128</v>
      </c>
      <c r="Y23">
        <f t="shared" si="3"/>
        <v>0.91545994277291554</v>
      </c>
      <c r="Z23">
        <f t="shared" si="4"/>
        <v>0.77270580963802682</v>
      </c>
    </row>
    <row r="24" spans="3:26">
      <c r="C24">
        <v>2000</v>
      </c>
      <c r="D24">
        <v>381</v>
      </c>
      <c r="E24">
        <v>2001</v>
      </c>
      <c r="F24">
        <v>26</v>
      </c>
      <c r="G24">
        <v>250.8</v>
      </c>
      <c r="H24">
        <v>1875.8</v>
      </c>
      <c r="I24">
        <v>1063.3</v>
      </c>
      <c r="M24">
        <f t="shared" ref="M24:S24" si="22">AVERAGE(C84:C88)</f>
        <v>8000</v>
      </c>
      <c r="N24">
        <f t="shared" si="22"/>
        <v>1525.6</v>
      </c>
      <c r="O24">
        <f t="shared" si="22"/>
        <v>8001</v>
      </c>
      <c r="P24">
        <f t="shared" si="22"/>
        <v>28.8</v>
      </c>
      <c r="Q24">
        <f t="shared" si="22"/>
        <v>245.92000000000002</v>
      </c>
      <c r="R24">
        <f t="shared" si="22"/>
        <v>1817.1599999999999</v>
      </c>
      <c r="S24">
        <f t="shared" si="22"/>
        <v>1031.5400000000002</v>
      </c>
      <c r="T24">
        <f t="shared" si="10"/>
        <v>8000</v>
      </c>
      <c r="U24">
        <f t="shared" si="6"/>
        <v>2.9231821202829722</v>
      </c>
      <c r="V24">
        <f t="shared" si="1"/>
        <v>2.9296696802013682</v>
      </c>
      <c r="W24">
        <f t="shared" si="7"/>
        <v>0.91261125337711912</v>
      </c>
      <c r="X24">
        <f t="shared" si="2"/>
        <v>3.8565148282561594</v>
      </c>
      <c r="Y24">
        <f t="shared" si="3"/>
        <v>2.5358873162901903</v>
      </c>
      <c r="Z24">
        <f t="shared" si="4"/>
        <v>2.7849606860070484</v>
      </c>
    </row>
    <row r="25" spans="3:26">
      <c r="C25">
        <v>2000</v>
      </c>
      <c r="D25">
        <v>386</v>
      </c>
      <c r="E25">
        <v>2001</v>
      </c>
      <c r="F25">
        <v>51</v>
      </c>
      <c r="G25">
        <v>266</v>
      </c>
      <c r="H25">
        <v>1889.8</v>
      </c>
      <c r="I25">
        <v>1077.9000000000001</v>
      </c>
      <c r="M25">
        <f t="shared" ref="M25:S25" si="23">AVERAGE(C89:C93)</f>
        <v>8500</v>
      </c>
      <c r="N25">
        <f t="shared" si="23"/>
        <v>1619.2</v>
      </c>
      <c r="O25">
        <f t="shared" si="23"/>
        <v>8501</v>
      </c>
      <c r="P25">
        <f t="shared" si="23"/>
        <v>29.6</v>
      </c>
      <c r="Q25">
        <f t="shared" si="23"/>
        <v>241.6</v>
      </c>
      <c r="R25">
        <f t="shared" si="23"/>
        <v>1804.28</v>
      </c>
      <c r="S25">
        <f t="shared" si="23"/>
        <v>1022.9399999999999</v>
      </c>
      <c r="T25">
        <f t="shared" si="10"/>
        <v>8500</v>
      </c>
      <c r="U25">
        <f t="shared" si="6"/>
        <v>3.0892558964135222</v>
      </c>
      <c r="V25">
        <f t="shared" si="1"/>
        <v>3.0987005311470712</v>
      </c>
      <c r="W25">
        <f t="shared" si="7"/>
        <v>1.4040863930936749</v>
      </c>
      <c r="X25">
        <f t="shared" si="2"/>
        <v>2.4314714632834109</v>
      </c>
      <c r="Y25">
        <f t="shared" si="3"/>
        <v>1.6970165537941129</v>
      </c>
      <c r="Z25">
        <f t="shared" si="4"/>
        <v>1.8105579868643691</v>
      </c>
    </row>
    <row r="26" spans="3:26">
      <c r="C26">
        <v>2000</v>
      </c>
      <c r="D26">
        <v>384</v>
      </c>
      <c r="E26">
        <v>2001</v>
      </c>
      <c r="F26">
        <v>22</v>
      </c>
      <c r="G26">
        <v>215.6</v>
      </c>
      <c r="H26">
        <v>1629.4</v>
      </c>
      <c r="I26">
        <v>922.5</v>
      </c>
      <c r="M26">
        <f t="shared" ref="M26:S26" si="24">AVERAGE(C94:C98)</f>
        <v>9000</v>
      </c>
      <c r="N26">
        <f t="shared" si="24"/>
        <v>1719.6</v>
      </c>
      <c r="O26">
        <f t="shared" si="24"/>
        <v>9001</v>
      </c>
      <c r="P26">
        <f t="shared" si="24"/>
        <v>31</v>
      </c>
      <c r="Q26">
        <f t="shared" si="24"/>
        <v>243.92</v>
      </c>
      <c r="R26">
        <f t="shared" si="24"/>
        <v>1813.64</v>
      </c>
      <c r="S26">
        <f t="shared" si="24"/>
        <v>1028.7800000000002</v>
      </c>
      <c r="T26">
        <f t="shared" si="10"/>
        <v>9000</v>
      </c>
      <c r="U26">
        <f t="shared" si="6"/>
        <v>3.2673948614082566</v>
      </c>
      <c r="V26">
        <f t="shared" si="1"/>
        <v>3.2677313820927747</v>
      </c>
      <c r="W26">
        <f t="shared" si="7"/>
        <v>2.2641678875976461</v>
      </c>
      <c r="X26">
        <f t="shared" si="2"/>
        <v>3.1967725296576583</v>
      </c>
      <c r="Y26">
        <f t="shared" si="3"/>
        <v>2.3066307103906554</v>
      </c>
      <c r="Z26">
        <f t="shared" si="4"/>
        <v>2.4722454011659196</v>
      </c>
    </row>
    <row r="27" spans="3:26">
      <c r="C27">
        <v>2000</v>
      </c>
      <c r="D27">
        <v>379</v>
      </c>
      <c r="E27">
        <v>2001</v>
      </c>
      <c r="F27">
        <v>25</v>
      </c>
      <c r="G27">
        <v>242.4</v>
      </c>
      <c r="H27">
        <v>1840.6</v>
      </c>
      <c r="I27">
        <v>1041.5</v>
      </c>
      <c r="M27">
        <f t="shared" ref="M27:S27" si="25">AVERAGE(C99:C103)</f>
        <v>9500</v>
      </c>
      <c r="N27">
        <f t="shared" si="25"/>
        <v>1813</v>
      </c>
      <c r="O27">
        <f t="shared" si="25"/>
        <v>9501</v>
      </c>
      <c r="P27">
        <f t="shared" si="25"/>
        <v>28</v>
      </c>
      <c r="Q27">
        <f t="shared" si="25"/>
        <v>239.6</v>
      </c>
      <c r="R27">
        <f t="shared" si="25"/>
        <v>1802.52</v>
      </c>
      <c r="S27">
        <f t="shared" si="25"/>
        <v>1021.0600000000001</v>
      </c>
      <c r="T27">
        <f t="shared" si="10"/>
        <v>9500</v>
      </c>
      <c r="U27">
        <f t="shared" si="6"/>
        <v>3.433113779042801</v>
      </c>
      <c r="V27">
        <f t="shared" si="1"/>
        <v>3.4367622330384782</v>
      </c>
      <c r="W27">
        <f t="shared" si="7"/>
        <v>0.42113611366056336</v>
      </c>
      <c r="X27">
        <f t="shared" si="2"/>
        <v>1.7717291646849196</v>
      </c>
      <c r="Y27">
        <f t="shared" si="3"/>
        <v>1.5823882508443379</v>
      </c>
      <c r="Z27">
        <f t="shared" si="4"/>
        <v>1.5975490247262214</v>
      </c>
    </row>
    <row r="28" spans="3:26">
      <c r="C28">
        <v>2000</v>
      </c>
      <c r="D28">
        <v>379</v>
      </c>
      <c r="E28">
        <v>2001</v>
      </c>
      <c r="F28">
        <v>37</v>
      </c>
      <c r="G28">
        <v>239.6</v>
      </c>
      <c r="H28">
        <v>1855</v>
      </c>
      <c r="I28">
        <v>1047.3</v>
      </c>
      <c r="M28">
        <f t="shared" ref="M28:S28" si="26">AVERAGE(C104:C108)</f>
        <v>10000</v>
      </c>
      <c r="N28">
        <f t="shared" si="26"/>
        <v>1913</v>
      </c>
      <c r="O28">
        <f t="shared" si="26"/>
        <v>10001</v>
      </c>
      <c r="P28">
        <f t="shared" si="26"/>
        <v>30</v>
      </c>
      <c r="Q28">
        <f t="shared" si="26"/>
        <v>240.8</v>
      </c>
      <c r="R28">
        <f t="shared" si="26"/>
        <v>1823.1599999999999</v>
      </c>
      <c r="S28">
        <f t="shared" si="26"/>
        <v>1031.98</v>
      </c>
      <c r="T28">
        <f t="shared" si="10"/>
        <v>10000</v>
      </c>
      <c r="U28">
        <f t="shared" si="6"/>
        <v>3.6105430270455248</v>
      </c>
      <c r="V28">
        <f t="shared" si="1"/>
        <v>3.6057930839841816</v>
      </c>
      <c r="W28">
        <f t="shared" si="7"/>
        <v>1.649823962951952</v>
      </c>
      <c r="X28">
        <f t="shared" si="2"/>
        <v>2.1675745438440202</v>
      </c>
      <c r="Y28">
        <f t="shared" si="3"/>
        <v>2.9266656218007894</v>
      </c>
      <c r="Z28">
        <f t="shared" si="4"/>
        <v>2.8348138473585136</v>
      </c>
    </row>
    <row r="29" spans="3:26">
      <c r="C29">
        <v>2500</v>
      </c>
      <c r="D29">
        <v>471</v>
      </c>
      <c r="E29">
        <v>2501</v>
      </c>
      <c r="F29">
        <v>32</v>
      </c>
      <c r="G29">
        <v>237.6</v>
      </c>
      <c r="H29">
        <v>1795.8</v>
      </c>
      <c r="I29">
        <v>1016.7</v>
      </c>
      <c r="L29" t="s">
        <v>55</v>
      </c>
      <c r="N29">
        <f>AVERAGE(N9:N28)</f>
        <v>1005.2900000000002</v>
      </c>
      <c r="O29">
        <f t="shared" ref="O29:S29" si="27">AVERAGE(O9:O28)</f>
        <v>5251</v>
      </c>
      <c r="P29">
        <f t="shared" si="27"/>
        <v>30.570000000000004</v>
      </c>
      <c r="Q29">
        <f t="shared" si="27"/>
        <v>240.292</v>
      </c>
      <c r="R29">
        <f t="shared" si="27"/>
        <v>1808.932</v>
      </c>
      <c r="S29">
        <f t="shared" si="27"/>
        <v>1024.6119999999999</v>
      </c>
    </row>
    <row r="30" spans="3:26">
      <c r="C30">
        <v>2500</v>
      </c>
      <c r="D30">
        <v>478</v>
      </c>
      <c r="E30">
        <v>2501</v>
      </c>
      <c r="F30">
        <v>52</v>
      </c>
      <c r="G30">
        <v>260</v>
      </c>
      <c r="H30">
        <v>1877.4</v>
      </c>
      <c r="I30">
        <v>1068.7</v>
      </c>
      <c r="L30" t="s">
        <v>56</v>
      </c>
      <c r="N30">
        <f>STDEV(N9:N28)</f>
        <v>563.60493619667932</v>
      </c>
      <c r="O30">
        <f t="shared" ref="O30:S30" si="28">STDEV(O9:O28)</f>
        <v>2958.0398915498081</v>
      </c>
      <c r="P30">
        <f t="shared" si="28"/>
        <v>1.6277527291845884</v>
      </c>
      <c r="Q30">
        <f t="shared" si="28"/>
        <v>3.0314866944997387</v>
      </c>
      <c r="R30">
        <f t="shared" si="28"/>
        <v>15.353974146953426</v>
      </c>
      <c r="S30">
        <f t="shared" si="28"/>
        <v>8.8259197224791066</v>
      </c>
    </row>
    <row r="31" spans="3:26">
      <c r="C31">
        <v>2500</v>
      </c>
      <c r="D31">
        <v>487</v>
      </c>
      <c r="E31">
        <v>2501</v>
      </c>
      <c r="F31">
        <v>24</v>
      </c>
      <c r="G31">
        <v>208.8</v>
      </c>
      <c r="H31">
        <v>1623.8</v>
      </c>
      <c r="I31">
        <v>916.3</v>
      </c>
    </row>
    <row r="32" spans="3:26">
      <c r="C32">
        <v>2500</v>
      </c>
      <c r="D32">
        <v>481</v>
      </c>
      <c r="E32">
        <v>2501</v>
      </c>
      <c r="F32">
        <v>23</v>
      </c>
      <c r="G32">
        <v>244</v>
      </c>
      <c r="H32">
        <v>1863.8</v>
      </c>
      <c r="I32">
        <v>1053.9000000000001</v>
      </c>
    </row>
    <row r="33" spans="3:9">
      <c r="C33">
        <v>2500</v>
      </c>
      <c r="D33">
        <v>470</v>
      </c>
      <c r="E33">
        <v>2501</v>
      </c>
      <c r="F33">
        <v>20</v>
      </c>
      <c r="G33">
        <v>248.4</v>
      </c>
      <c r="H33">
        <v>1926.6</v>
      </c>
      <c r="I33">
        <v>1087.5</v>
      </c>
    </row>
    <row r="34" spans="3:9">
      <c r="C34">
        <v>3000</v>
      </c>
      <c r="D34">
        <v>570</v>
      </c>
      <c r="E34">
        <v>3001</v>
      </c>
      <c r="F34">
        <v>32</v>
      </c>
      <c r="G34">
        <v>241.2</v>
      </c>
      <c r="H34">
        <v>1806.2</v>
      </c>
      <c r="I34">
        <v>1023.7</v>
      </c>
    </row>
    <row r="35" spans="3:9">
      <c r="C35">
        <v>3000</v>
      </c>
      <c r="D35">
        <v>578</v>
      </c>
      <c r="E35">
        <v>3001</v>
      </c>
      <c r="F35">
        <v>58</v>
      </c>
      <c r="G35">
        <v>253.2</v>
      </c>
      <c r="H35">
        <v>1858.2</v>
      </c>
      <c r="I35">
        <v>1055.7</v>
      </c>
    </row>
    <row r="36" spans="3:9">
      <c r="C36">
        <v>3000</v>
      </c>
      <c r="D36">
        <v>586</v>
      </c>
      <c r="E36">
        <v>3001</v>
      </c>
      <c r="F36">
        <v>32</v>
      </c>
      <c r="G36">
        <v>207.2</v>
      </c>
      <c r="H36">
        <v>1632.2</v>
      </c>
      <c r="I36">
        <v>919.7</v>
      </c>
    </row>
    <row r="37" spans="3:9">
      <c r="C37">
        <v>3000</v>
      </c>
      <c r="D37">
        <v>573</v>
      </c>
      <c r="E37">
        <v>3001</v>
      </c>
      <c r="F37">
        <v>18</v>
      </c>
      <c r="G37">
        <v>242</v>
      </c>
      <c r="H37">
        <v>1819</v>
      </c>
      <c r="I37">
        <v>1030.5</v>
      </c>
    </row>
    <row r="38" spans="3:9">
      <c r="C38">
        <v>3000</v>
      </c>
      <c r="D38">
        <v>574</v>
      </c>
      <c r="E38">
        <v>3001</v>
      </c>
      <c r="F38">
        <v>24</v>
      </c>
      <c r="G38">
        <v>243.6</v>
      </c>
      <c r="H38">
        <v>1874.6</v>
      </c>
      <c r="I38">
        <v>1059.0999999999999</v>
      </c>
    </row>
    <row r="39" spans="3:9">
      <c r="C39">
        <v>3500</v>
      </c>
      <c r="D39">
        <v>671</v>
      </c>
      <c r="E39">
        <v>3501</v>
      </c>
      <c r="F39">
        <v>28</v>
      </c>
      <c r="G39">
        <v>237.2</v>
      </c>
      <c r="H39">
        <v>1760.6</v>
      </c>
      <c r="I39">
        <v>998.9</v>
      </c>
    </row>
    <row r="40" spans="3:9">
      <c r="C40">
        <v>3500</v>
      </c>
      <c r="D40">
        <v>671</v>
      </c>
      <c r="E40">
        <v>3501</v>
      </c>
      <c r="F40">
        <v>46</v>
      </c>
      <c r="G40">
        <v>259.60000000000002</v>
      </c>
      <c r="H40">
        <v>1885.4</v>
      </c>
      <c r="I40">
        <v>1072.5</v>
      </c>
    </row>
    <row r="41" spans="3:9">
      <c r="C41">
        <v>3500</v>
      </c>
      <c r="D41">
        <v>690</v>
      </c>
      <c r="E41">
        <v>3501</v>
      </c>
      <c r="F41">
        <v>27</v>
      </c>
      <c r="G41">
        <v>216.4</v>
      </c>
      <c r="H41">
        <v>1696.6</v>
      </c>
      <c r="I41">
        <v>956.5</v>
      </c>
    </row>
    <row r="42" spans="3:9">
      <c r="C42">
        <v>3500</v>
      </c>
      <c r="D42">
        <v>663</v>
      </c>
      <c r="E42">
        <v>3501</v>
      </c>
      <c r="F42">
        <v>19</v>
      </c>
      <c r="G42">
        <v>243.2</v>
      </c>
      <c r="H42">
        <v>1799</v>
      </c>
      <c r="I42">
        <v>1021.1</v>
      </c>
    </row>
    <row r="43" spans="3:9">
      <c r="C43">
        <v>3500</v>
      </c>
      <c r="D43">
        <v>669</v>
      </c>
      <c r="E43">
        <v>3501</v>
      </c>
      <c r="F43">
        <v>29</v>
      </c>
      <c r="G43">
        <v>242.4</v>
      </c>
      <c r="H43">
        <v>1866.6</v>
      </c>
      <c r="I43">
        <v>1054.5</v>
      </c>
    </row>
    <row r="44" spans="3:9">
      <c r="C44">
        <v>4000</v>
      </c>
      <c r="D44">
        <v>781</v>
      </c>
      <c r="E44">
        <v>4001</v>
      </c>
      <c r="F44">
        <v>34</v>
      </c>
      <c r="G44">
        <v>241.6</v>
      </c>
      <c r="H44">
        <v>1843.8</v>
      </c>
      <c r="I44">
        <v>1042.7</v>
      </c>
    </row>
    <row r="45" spans="3:9">
      <c r="C45">
        <v>4000</v>
      </c>
      <c r="D45">
        <v>766</v>
      </c>
      <c r="E45">
        <v>4001</v>
      </c>
      <c r="F45">
        <v>43</v>
      </c>
      <c r="G45">
        <v>266.8</v>
      </c>
      <c r="H45">
        <v>1934.6</v>
      </c>
      <c r="I45">
        <v>1100.7</v>
      </c>
    </row>
    <row r="46" spans="3:9">
      <c r="C46">
        <v>4000</v>
      </c>
      <c r="D46">
        <v>780</v>
      </c>
      <c r="E46">
        <v>4001</v>
      </c>
      <c r="F46">
        <v>26</v>
      </c>
      <c r="G46">
        <v>209.6</v>
      </c>
      <c r="H46">
        <v>1600.2</v>
      </c>
      <c r="I46">
        <v>904.9</v>
      </c>
    </row>
    <row r="47" spans="3:9">
      <c r="C47">
        <v>4000</v>
      </c>
      <c r="D47">
        <v>759</v>
      </c>
      <c r="E47">
        <v>4001</v>
      </c>
      <c r="F47">
        <v>21</v>
      </c>
      <c r="G47">
        <v>241.2</v>
      </c>
      <c r="H47">
        <v>1807</v>
      </c>
      <c r="I47">
        <v>1024.0999999999999</v>
      </c>
    </row>
    <row r="48" spans="3:9">
      <c r="C48">
        <v>4000</v>
      </c>
      <c r="D48">
        <v>762</v>
      </c>
      <c r="E48">
        <v>4001</v>
      </c>
      <c r="F48">
        <v>32</v>
      </c>
      <c r="G48">
        <v>239.6</v>
      </c>
      <c r="H48">
        <v>1840.6</v>
      </c>
      <c r="I48">
        <v>1040.0999999999999</v>
      </c>
    </row>
    <row r="49" spans="3:9">
      <c r="C49">
        <v>4500</v>
      </c>
      <c r="D49">
        <v>879</v>
      </c>
      <c r="E49">
        <v>4501</v>
      </c>
      <c r="F49">
        <v>29</v>
      </c>
      <c r="G49">
        <v>251.6</v>
      </c>
      <c r="H49">
        <v>1858.2</v>
      </c>
      <c r="I49">
        <v>1054.9000000000001</v>
      </c>
    </row>
    <row r="50" spans="3:9">
      <c r="C50">
        <v>4500</v>
      </c>
      <c r="D50">
        <v>856</v>
      </c>
      <c r="E50">
        <v>4501</v>
      </c>
      <c r="F50">
        <v>43</v>
      </c>
      <c r="G50">
        <v>267.60000000000002</v>
      </c>
      <c r="H50">
        <v>1884.6</v>
      </c>
      <c r="I50">
        <v>1076.0999999999999</v>
      </c>
    </row>
    <row r="51" spans="3:9">
      <c r="C51">
        <v>4500</v>
      </c>
      <c r="D51">
        <v>867</v>
      </c>
      <c r="E51">
        <v>4501</v>
      </c>
      <c r="F51">
        <v>23</v>
      </c>
      <c r="G51">
        <v>212</v>
      </c>
      <c r="H51">
        <v>1640.2</v>
      </c>
      <c r="I51">
        <v>926.1</v>
      </c>
    </row>
    <row r="52" spans="3:9">
      <c r="C52">
        <v>4500</v>
      </c>
      <c r="D52">
        <v>856</v>
      </c>
      <c r="E52">
        <v>4501</v>
      </c>
      <c r="F52">
        <v>18</v>
      </c>
      <c r="G52">
        <v>241.2</v>
      </c>
      <c r="H52">
        <v>1825</v>
      </c>
      <c r="I52">
        <v>1033.0999999999999</v>
      </c>
    </row>
    <row r="53" spans="3:9">
      <c r="C53">
        <v>4500</v>
      </c>
      <c r="D53">
        <v>855</v>
      </c>
      <c r="E53">
        <v>4501</v>
      </c>
      <c r="F53">
        <v>32</v>
      </c>
      <c r="G53">
        <v>243.6</v>
      </c>
      <c r="H53">
        <v>1857.4</v>
      </c>
      <c r="I53">
        <v>1050.5</v>
      </c>
    </row>
    <row r="54" spans="3:9">
      <c r="C54">
        <v>5000</v>
      </c>
      <c r="D54">
        <v>951</v>
      </c>
      <c r="E54">
        <v>5001</v>
      </c>
      <c r="F54">
        <v>30</v>
      </c>
      <c r="G54">
        <v>247.2</v>
      </c>
      <c r="H54">
        <v>1836.2</v>
      </c>
      <c r="I54">
        <v>1041.7</v>
      </c>
    </row>
    <row r="55" spans="3:9">
      <c r="C55">
        <v>5000</v>
      </c>
      <c r="D55">
        <v>961</v>
      </c>
      <c r="E55">
        <v>5001</v>
      </c>
      <c r="F55">
        <v>47</v>
      </c>
      <c r="G55">
        <v>266.8</v>
      </c>
      <c r="H55">
        <v>1973</v>
      </c>
      <c r="I55">
        <v>1119.9000000000001</v>
      </c>
    </row>
    <row r="56" spans="3:9">
      <c r="C56">
        <v>5000</v>
      </c>
      <c r="D56">
        <v>956</v>
      </c>
      <c r="E56">
        <v>5001</v>
      </c>
      <c r="F56">
        <v>25</v>
      </c>
      <c r="G56">
        <v>212.8</v>
      </c>
      <c r="H56">
        <v>1655</v>
      </c>
      <c r="I56">
        <v>933.9</v>
      </c>
    </row>
    <row r="57" spans="3:9">
      <c r="C57">
        <v>5000</v>
      </c>
      <c r="D57">
        <v>946</v>
      </c>
      <c r="E57">
        <v>5001</v>
      </c>
      <c r="F57">
        <v>23</v>
      </c>
      <c r="G57">
        <v>247.2</v>
      </c>
      <c r="H57">
        <v>1857.4</v>
      </c>
      <c r="I57">
        <v>1052.3</v>
      </c>
    </row>
    <row r="58" spans="3:9">
      <c r="C58">
        <v>5000</v>
      </c>
      <c r="D58">
        <v>954</v>
      </c>
      <c r="E58">
        <v>5001</v>
      </c>
      <c r="F58">
        <v>29</v>
      </c>
      <c r="G58">
        <v>240.8</v>
      </c>
      <c r="H58">
        <v>1884.6</v>
      </c>
      <c r="I58">
        <v>1062.7</v>
      </c>
    </row>
    <row r="59" spans="3:9">
      <c r="C59">
        <v>5500</v>
      </c>
      <c r="D59">
        <v>1077</v>
      </c>
      <c r="E59">
        <v>5501</v>
      </c>
      <c r="F59">
        <v>35</v>
      </c>
      <c r="G59">
        <v>235.6</v>
      </c>
      <c r="H59">
        <v>1744.6</v>
      </c>
      <c r="I59">
        <v>990.1</v>
      </c>
    </row>
    <row r="60" spans="3:9">
      <c r="C60">
        <v>5500</v>
      </c>
      <c r="D60">
        <v>1041</v>
      </c>
      <c r="E60">
        <v>5501</v>
      </c>
      <c r="F60">
        <v>39</v>
      </c>
      <c r="G60">
        <v>256.39999999999998</v>
      </c>
      <c r="H60">
        <v>1896.2</v>
      </c>
      <c r="I60">
        <v>1076.3</v>
      </c>
    </row>
    <row r="61" spans="3:9">
      <c r="C61">
        <v>5500</v>
      </c>
      <c r="D61">
        <v>1079</v>
      </c>
      <c r="E61">
        <v>5501</v>
      </c>
      <c r="F61">
        <v>27</v>
      </c>
      <c r="G61">
        <v>220</v>
      </c>
      <c r="H61">
        <v>1627</v>
      </c>
      <c r="I61">
        <v>923.5</v>
      </c>
    </row>
    <row r="62" spans="3:9">
      <c r="C62">
        <v>5500</v>
      </c>
      <c r="D62">
        <v>1039</v>
      </c>
      <c r="E62">
        <v>5501</v>
      </c>
      <c r="F62">
        <v>21</v>
      </c>
      <c r="G62">
        <v>244</v>
      </c>
      <c r="H62">
        <v>1812.6</v>
      </c>
      <c r="I62">
        <v>1028.3</v>
      </c>
    </row>
    <row r="63" spans="3:9">
      <c r="C63">
        <v>5500</v>
      </c>
      <c r="D63">
        <v>1041</v>
      </c>
      <c r="E63">
        <v>5501</v>
      </c>
      <c r="F63">
        <v>26</v>
      </c>
      <c r="G63">
        <v>236</v>
      </c>
      <c r="H63">
        <v>1827</v>
      </c>
      <c r="I63">
        <v>1031.5</v>
      </c>
    </row>
    <row r="64" spans="3:9">
      <c r="C64">
        <v>6000</v>
      </c>
      <c r="D64">
        <v>1196</v>
      </c>
      <c r="E64">
        <v>6001</v>
      </c>
      <c r="F64">
        <v>33</v>
      </c>
      <c r="G64">
        <v>242</v>
      </c>
      <c r="H64">
        <v>1805.8</v>
      </c>
      <c r="I64">
        <v>1023.9</v>
      </c>
    </row>
    <row r="65" spans="3:9">
      <c r="C65">
        <v>6000</v>
      </c>
      <c r="D65">
        <v>1156</v>
      </c>
      <c r="E65">
        <v>6001</v>
      </c>
      <c r="F65">
        <v>50</v>
      </c>
      <c r="G65">
        <v>255.2</v>
      </c>
      <c r="H65">
        <v>1936.6</v>
      </c>
      <c r="I65">
        <v>1095.9000000000001</v>
      </c>
    </row>
    <row r="66" spans="3:9">
      <c r="C66">
        <v>6000</v>
      </c>
      <c r="D66">
        <v>1155</v>
      </c>
      <c r="E66">
        <v>6001</v>
      </c>
      <c r="F66">
        <v>21</v>
      </c>
      <c r="G66">
        <v>209.2</v>
      </c>
      <c r="H66">
        <v>1641.8</v>
      </c>
      <c r="I66">
        <v>925.5</v>
      </c>
    </row>
    <row r="67" spans="3:9">
      <c r="C67">
        <v>6000</v>
      </c>
      <c r="D67">
        <v>1136</v>
      </c>
      <c r="E67">
        <v>6001</v>
      </c>
      <c r="F67">
        <v>28</v>
      </c>
      <c r="G67">
        <v>243.6</v>
      </c>
      <c r="H67">
        <v>1825.4</v>
      </c>
      <c r="I67">
        <v>1034.5</v>
      </c>
    </row>
    <row r="68" spans="3:9">
      <c r="C68">
        <v>6000</v>
      </c>
      <c r="D68">
        <v>1127</v>
      </c>
      <c r="E68">
        <v>6001</v>
      </c>
      <c r="F68">
        <v>27</v>
      </c>
      <c r="G68">
        <v>239.6</v>
      </c>
      <c r="H68">
        <v>1836.2</v>
      </c>
      <c r="I68">
        <v>1037.9000000000001</v>
      </c>
    </row>
    <row r="69" spans="3:9">
      <c r="C69">
        <v>6500</v>
      </c>
      <c r="D69">
        <v>1229</v>
      </c>
      <c r="E69">
        <v>6501</v>
      </c>
      <c r="F69">
        <v>32</v>
      </c>
      <c r="G69">
        <v>239.2</v>
      </c>
      <c r="H69">
        <v>1772.2</v>
      </c>
      <c r="I69">
        <v>1005.7</v>
      </c>
    </row>
    <row r="70" spans="3:9">
      <c r="C70">
        <v>6500</v>
      </c>
      <c r="D70">
        <v>1268</v>
      </c>
      <c r="E70">
        <v>6501</v>
      </c>
      <c r="F70">
        <v>53</v>
      </c>
      <c r="G70">
        <v>246.4</v>
      </c>
      <c r="H70">
        <v>1920.2</v>
      </c>
      <c r="I70">
        <v>1083.3</v>
      </c>
    </row>
    <row r="71" spans="3:9">
      <c r="C71">
        <v>6500</v>
      </c>
      <c r="D71">
        <v>1246</v>
      </c>
      <c r="E71">
        <v>6501</v>
      </c>
      <c r="F71">
        <v>18</v>
      </c>
      <c r="G71">
        <v>216.4</v>
      </c>
      <c r="H71">
        <v>1664.6</v>
      </c>
      <c r="I71">
        <v>940.5</v>
      </c>
    </row>
    <row r="72" spans="3:9">
      <c r="C72">
        <v>6500</v>
      </c>
      <c r="D72">
        <v>1231</v>
      </c>
      <c r="E72">
        <v>6501</v>
      </c>
      <c r="F72">
        <v>27</v>
      </c>
      <c r="G72">
        <v>231.6</v>
      </c>
      <c r="H72">
        <v>1758.2</v>
      </c>
      <c r="I72">
        <v>994.9</v>
      </c>
    </row>
    <row r="73" spans="3:9">
      <c r="C73">
        <v>6500</v>
      </c>
      <c r="D73">
        <v>1263</v>
      </c>
      <c r="E73">
        <v>6501</v>
      </c>
      <c r="F73">
        <v>28</v>
      </c>
      <c r="G73">
        <v>244</v>
      </c>
      <c r="H73">
        <v>1869.4</v>
      </c>
      <c r="I73">
        <v>1056.7</v>
      </c>
    </row>
    <row r="74" spans="3:9">
      <c r="C74">
        <v>7000</v>
      </c>
      <c r="D74">
        <v>1393</v>
      </c>
      <c r="E74">
        <v>7001</v>
      </c>
      <c r="F74">
        <v>27</v>
      </c>
      <c r="G74">
        <v>250.4</v>
      </c>
      <c r="H74">
        <v>1872.2</v>
      </c>
      <c r="I74">
        <v>1061.3</v>
      </c>
    </row>
    <row r="75" spans="3:9">
      <c r="C75">
        <v>7000</v>
      </c>
      <c r="D75">
        <v>1350</v>
      </c>
      <c r="E75">
        <v>7001</v>
      </c>
      <c r="F75">
        <v>50</v>
      </c>
      <c r="G75">
        <v>257.2</v>
      </c>
      <c r="H75">
        <v>1939</v>
      </c>
      <c r="I75">
        <v>1098.0999999999999</v>
      </c>
    </row>
    <row r="76" spans="3:9">
      <c r="C76">
        <v>7000</v>
      </c>
      <c r="D76">
        <v>1337</v>
      </c>
      <c r="E76">
        <v>7001</v>
      </c>
      <c r="F76">
        <v>25</v>
      </c>
      <c r="G76">
        <v>212.4</v>
      </c>
      <c r="H76">
        <v>1621.4</v>
      </c>
      <c r="I76">
        <v>916.9</v>
      </c>
    </row>
    <row r="77" spans="3:9">
      <c r="C77">
        <v>7000</v>
      </c>
      <c r="D77">
        <v>1315</v>
      </c>
      <c r="E77">
        <v>7001</v>
      </c>
      <c r="F77">
        <v>17</v>
      </c>
      <c r="G77">
        <v>248.8</v>
      </c>
      <c r="H77">
        <v>1870.2</v>
      </c>
      <c r="I77">
        <v>1059.5</v>
      </c>
    </row>
    <row r="78" spans="3:9">
      <c r="C78">
        <v>7000</v>
      </c>
      <c r="D78">
        <v>1328</v>
      </c>
      <c r="E78">
        <v>7001</v>
      </c>
      <c r="F78">
        <v>31</v>
      </c>
      <c r="G78">
        <v>237.2</v>
      </c>
      <c r="H78">
        <v>1822.2</v>
      </c>
      <c r="I78">
        <v>1029.7</v>
      </c>
    </row>
    <row r="79" spans="3:9">
      <c r="C79">
        <v>7500</v>
      </c>
      <c r="D79">
        <v>1446</v>
      </c>
      <c r="E79">
        <v>7501</v>
      </c>
      <c r="F79">
        <v>29</v>
      </c>
      <c r="G79">
        <v>241.2</v>
      </c>
      <c r="H79">
        <v>1832.2</v>
      </c>
      <c r="I79">
        <v>1036.7</v>
      </c>
    </row>
    <row r="80" spans="3:9">
      <c r="C80">
        <v>7500</v>
      </c>
      <c r="D80">
        <v>1437</v>
      </c>
      <c r="E80">
        <v>7501</v>
      </c>
      <c r="F80">
        <v>52</v>
      </c>
      <c r="G80">
        <v>249.2</v>
      </c>
      <c r="H80">
        <v>1912.6</v>
      </c>
      <c r="I80">
        <v>1080.9000000000001</v>
      </c>
    </row>
    <row r="81" spans="3:9">
      <c r="C81">
        <v>7500</v>
      </c>
      <c r="D81">
        <v>1436</v>
      </c>
      <c r="E81">
        <v>7501</v>
      </c>
      <c r="F81">
        <v>22</v>
      </c>
      <c r="G81">
        <v>203.2</v>
      </c>
      <c r="H81">
        <v>1551</v>
      </c>
      <c r="I81">
        <v>877.1</v>
      </c>
    </row>
    <row r="82" spans="3:9">
      <c r="C82">
        <v>7500</v>
      </c>
      <c r="D82">
        <v>1416</v>
      </c>
      <c r="E82">
        <v>7501</v>
      </c>
      <c r="F82">
        <v>21</v>
      </c>
      <c r="G82">
        <v>237.6</v>
      </c>
      <c r="H82">
        <v>1795.8</v>
      </c>
      <c r="I82">
        <v>1016.7</v>
      </c>
    </row>
    <row r="83" spans="3:9">
      <c r="C83">
        <v>7500</v>
      </c>
      <c r="D83">
        <v>1421</v>
      </c>
      <c r="E83">
        <v>7501</v>
      </c>
      <c r="F83">
        <v>36</v>
      </c>
      <c r="G83">
        <v>245.2</v>
      </c>
      <c r="H83">
        <v>1869.8</v>
      </c>
      <c r="I83">
        <v>1057.5</v>
      </c>
    </row>
    <row r="84" spans="3:9">
      <c r="C84">
        <v>8000</v>
      </c>
      <c r="D84">
        <v>1528</v>
      </c>
      <c r="E84">
        <v>8001</v>
      </c>
      <c r="F84">
        <v>31</v>
      </c>
      <c r="G84">
        <v>242.4</v>
      </c>
      <c r="H84">
        <v>1812.6</v>
      </c>
      <c r="I84">
        <v>1027.5</v>
      </c>
    </row>
    <row r="85" spans="3:9">
      <c r="C85">
        <v>8000</v>
      </c>
      <c r="D85">
        <v>1537</v>
      </c>
      <c r="E85">
        <v>8001</v>
      </c>
      <c r="F85">
        <v>40</v>
      </c>
      <c r="G85">
        <v>284</v>
      </c>
      <c r="H85">
        <v>1941.8</v>
      </c>
      <c r="I85">
        <v>1112.9000000000001</v>
      </c>
    </row>
    <row r="86" spans="3:9">
      <c r="C86">
        <v>8000</v>
      </c>
      <c r="D86">
        <v>1522</v>
      </c>
      <c r="E86">
        <v>8001</v>
      </c>
      <c r="F86">
        <v>15</v>
      </c>
      <c r="G86">
        <v>218.8</v>
      </c>
      <c r="H86">
        <v>1653.4</v>
      </c>
      <c r="I86">
        <v>936.1</v>
      </c>
    </row>
    <row r="87" spans="3:9">
      <c r="C87">
        <v>8000</v>
      </c>
      <c r="D87">
        <v>1522</v>
      </c>
      <c r="E87">
        <v>8001</v>
      </c>
      <c r="F87">
        <v>21</v>
      </c>
      <c r="G87">
        <v>237.2</v>
      </c>
      <c r="H87">
        <v>1773.4</v>
      </c>
      <c r="I87">
        <v>1005.3</v>
      </c>
    </row>
    <row r="88" spans="3:9">
      <c r="C88">
        <v>8000</v>
      </c>
      <c r="D88">
        <v>1519</v>
      </c>
      <c r="E88">
        <v>8001</v>
      </c>
      <c r="F88">
        <v>37</v>
      </c>
      <c r="G88">
        <v>247.2</v>
      </c>
      <c r="H88">
        <v>1904.6</v>
      </c>
      <c r="I88">
        <v>1075.9000000000001</v>
      </c>
    </row>
    <row r="89" spans="3:9">
      <c r="C89">
        <v>8500</v>
      </c>
      <c r="D89">
        <v>1603</v>
      </c>
      <c r="E89">
        <v>8501</v>
      </c>
      <c r="F89">
        <v>27</v>
      </c>
      <c r="G89">
        <v>237.2</v>
      </c>
      <c r="H89">
        <v>1785</v>
      </c>
      <c r="I89">
        <v>1011.1</v>
      </c>
    </row>
    <row r="90" spans="3:9">
      <c r="C90">
        <v>8500</v>
      </c>
      <c r="D90">
        <v>1648</v>
      </c>
      <c r="E90">
        <v>8501</v>
      </c>
      <c r="F90">
        <v>55</v>
      </c>
      <c r="G90">
        <v>261.60000000000002</v>
      </c>
      <c r="H90">
        <v>1906.2</v>
      </c>
      <c r="I90">
        <v>1083.9000000000001</v>
      </c>
    </row>
    <row r="91" spans="3:9">
      <c r="C91">
        <v>8500</v>
      </c>
      <c r="D91">
        <v>1639</v>
      </c>
      <c r="E91">
        <v>8501</v>
      </c>
      <c r="F91">
        <v>17</v>
      </c>
      <c r="G91">
        <v>218.4</v>
      </c>
      <c r="H91">
        <v>1674.6</v>
      </c>
      <c r="I91">
        <v>946.5</v>
      </c>
    </row>
    <row r="92" spans="3:9">
      <c r="C92">
        <v>8500</v>
      </c>
      <c r="D92">
        <v>1602</v>
      </c>
      <c r="E92">
        <v>8501</v>
      </c>
      <c r="F92">
        <v>25</v>
      </c>
      <c r="G92">
        <v>246</v>
      </c>
      <c r="H92">
        <v>1801.8</v>
      </c>
      <c r="I92">
        <v>1023.9</v>
      </c>
    </row>
    <row r="93" spans="3:9">
      <c r="C93">
        <v>8500</v>
      </c>
      <c r="D93">
        <v>1604</v>
      </c>
      <c r="E93">
        <v>8501</v>
      </c>
      <c r="F93">
        <v>24</v>
      </c>
      <c r="G93">
        <v>244.8</v>
      </c>
      <c r="H93">
        <v>1853.8</v>
      </c>
      <c r="I93">
        <v>1049.3</v>
      </c>
    </row>
    <row r="94" spans="3:9">
      <c r="C94">
        <v>9000</v>
      </c>
      <c r="D94">
        <v>1728</v>
      </c>
      <c r="E94">
        <v>9001</v>
      </c>
      <c r="F94">
        <v>27</v>
      </c>
      <c r="G94">
        <v>247.6</v>
      </c>
      <c r="H94">
        <v>1829.8</v>
      </c>
      <c r="I94">
        <v>1038.7</v>
      </c>
    </row>
    <row r="95" spans="3:9">
      <c r="C95">
        <v>9000</v>
      </c>
      <c r="D95">
        <v>1750</v>
      </c>
      <c r="E95">
        <v>9001</v>
      </c>
      <c r="F95">
        <v>52</v>
      </c>
      <c r="G95">
        <v>268.8</v>
      </c>
      <c r="H95">
        <v>1953</v>
      </c>
      <c r="I95">
        <v>1110.9000000000001</v>
      </c>
    </row>
    <row r="96" spans="3:9">
      <c r="C96">
        <v>9000</v>
      </c>
      <c r="D96">
        <v>1742</v>
      </c>
      <c r="E96">
        <v>9001</v>
      </c>
      <c r="F96">
        <v>28</v>
      </c>
      <c r="G96">
        <v>211.6</v>
      </c>
      <c r="H96">
        <v>1647.4</v>
      </c>
      <c r="I96">
        <v>929.5</v>
      </c>
    </row>
    <row r="97" spans="2:9">
      <c r="C97">
        <v>9000</v>
      </c>
      <c r="D97">
        <v>1689</v>
      </c>
      <c r="E97">
        <v>9001</v>
      </c>
      <c r="F97">
        <v>19</v>
      </c>
      <c r="G97">
        <v>251.6</v>
      </c>
      <c r="H97">
        <v>1800.6</v>
      </c>
      <c r="I97">
        <v>1026.0999999999999</v>
      </c>
    </row>
    <row r="98" spans="2:9">
      <c r="C98">
        <v>9000</v>
      </c>
      <c r="D98">
        <v>1689</v>
      </c>
      <c r="E98">
        <v>9001</v>
      </c>
      <c r="F98">
        <v>29</v>
      </c>
      <c r="G98">
        <v>240</v>
      </c>
      <c r="H98">
        <v>1837.4</v>
      </c>
      <c r="I98">
        <v>1038.7</v>
      </c>
    </row>
    <row r="99" spans="2:9">
      <c r="C99">
        <v>9500</v>
      </c>
      <c r="D99">
        <v>1799</v>
      </c>
      <c r="E99">
        <v>9501</v>
      </c>
      <c r="F99">
        <v>27</v>
      </c>
      <c r="G99">
        <v>235.6</v>
      </c>
      <c r="H99">
        <v>1776.6</v>
      </c>
      <c r="I99">
        <v>1006.1</v>
      </c>
    </row>
    <row r="100" spans="2:9">
      <c r="C100">
        <v>9500</v>
      </c>
      <c r="D100">
        <v>1844</v>
      </c>
      <c r="E100">
        <v>9501</v>
      </c>
      <c r="F100">
        <v>39</v>
      </c>
      <c r="G100">
        <v>267.60000000000002</v>
      </c>
      <c r="H100">
        <v>1982.2</v>
      </c>
      <c r="I100">
        <v>1124.9000000000001</v>
      </c>
    </row>
    <row r="101" spans="2:9">
      <c r="C101">
        <v>9500</v>
      </c>
      <c r="D101">
        <v>1830</v>
      </c>
      <c r="E101">
        <v>9501</v>
      </c>
      <c r="F101">
        <v>19</v>
      </c>
      <c r="G101">
        <v>215.2</v>
      </c>
      <c r="H101">
        <v>1619.4</v>
      </c>
      <c r="I101">
        <v>917.3</v>
      </c>
    </row>
    <row r="102" spans="2:9">
      <c r="C102">
        <v>9500</v>
      </c>
      <c r="D102">
        <v>1813</v>
      </c>
      <c r="E102">
        <v>9501</v>
      </c>
      <c r="F102">
        <v>24</v>
      </c>
      <c r="G102">
        <v>240.8</v>
      </c>
      <c r="H102">
        <v>1798.2</v>
      </c>
      <c r="I102">
        <v>1019.5</v>
      </c>
    </row>
    <row r="103" spans="2:9">
      <c r="C103">
        <v>9500</v>
      </c>
      <c r="D103">
        <v>1779</v>
      </c>
      <c r="E103">
        <v>9501</v>
      </c>
      <c r="F103">
        <v>31</v>
      </c>
      <c r="G103">
        <v>238.8</v>
      </c>
      <c r="H103">
        <v>1836.2</v>
      </c>
      <c r="I103">
        <v>1037.5</v>
      </c>
    </row>
    <row r="104" spans="2:9">
      <c r="C104">
        <v>10000</v>
      </c>
      <c r="D104">
        <v>1885</v>
      </c>
      <c r="E104">
        <v>10001</v>
      </c>
      <c r="F104">
        <v>25</v>
      </c>
      <c r="G104">
        <v>244</v>
      </c>
      <c r="H104">
        <v>1827.4</v>
      </c>
      <c r="I104">
        <v>1035.7</v>
      </c>
    </row>
    <row r="105" spans="2:9">
      <c r="C105">
        <v>10000</v>
      </c>
      <c r="D105">
        <v>1958</v>
      </c>
      <c r="E105">
        <v>10001</v>
      </c>
      <c r="F105">
        <v>42</v>
      </c>
      <c r="G105">
        <v>263.60000000000002</v>
      </c>
      <c r="H105">
        <v>1973.4</v>
      </c>
      <c r="I105">
        <v>1118.5</v>
      </c>
    </row>
    <row r="106" spans="2:9">
      <c r="C106">
        <v>10000</v>
      </c>
      <c r="D106">
        <v>1924</v>
      </c>
      <c r="E106">
        <v>10001</v>
      </c>
      <c r="F106">
        <v>19</v>
      </c>
      <c r="G106">
        <v>217.6</v>
      </c>
      <c r="H106">
        <v>1657</v>
      </c>
      <c r="I106">
        <v>937.3</v>
      </c>
    </row>
    <row r="107" spans="2:9">
      <c r="C107">
        <v>10000</v>
      </c>
      <c r="D107">
        <v>1906</v>
      </c>
      <c r="E107">
        <v>10001</v>
      </c>
      <c r="F107">
        <v>25</v>
      </c>
      <c r="G107">
        <v>240.8</v>
      </c>
      <c r="H107">
        <v>1802.6</v>
      </c>
      <c r="I107">
        <v>1021.7</v>
      </c>
    </row>
    <row r="108" spans="2:9">
      <c r="C108">
        <v>10000</v>
      </c>
      <c r="D108">
        <v>1892</v>
      </c>
      <c r="E108">
        <v>10001</v>
      </c>
      <c r="F108">
        <v>39</v>
      </c>
      <c r="G108">
        <v>238</v>
      </c>
      <c r="H108">
        <v>1855.4</v>
      </c>
      <c r="I108">
        <v>1046.7</v>
      </c>
    </row>
    <row r="110" spans="2:9">
      <c r="B110" t="s">
        <v>88</v>
      </c>
      <c r="C110">
        <f>AVERAGE(C9:C108)</f>
        <v>5250</v>
      </c>
      <c r="D110">
        <f t="shared" ref="D110:I110" si="29">AVERAGE(D9:D108)</f>
        <v>1005.29</v>
      </c>
      <c r="E110">
        <f t="shared" si="29"/>
        <v>5251</v>
      </c>
      <c r="F110">
        <f t="shared" si="29"/>
        <v>30.57</v>
      </c>
      <c r="G110">
        <f t="shared" si="29"/>
        <v>240.29199999999997</v>
      </c>
      <c r="H110">
        <f t="shared" si="29"/>
        <v>1808.9319999999996</v>
      </c>
      <c r="I110">
        <f t="shared" si="29"/>
        <v>1024.6119999999999</v>
      </c>
    </row>
    <row r="111" spans="2:9">
      <c r="B111" t="s">
        <v>46</v>
      </c>
      <c r="C111">
        <f>STDEV(C9:C108)</f>
        <v>2897.6653786220118</v>
      </c>
      <c r="D111">
        <f t="shared" ref="D111:I111" si="30">STDEV(D9:D108)</f>
        <v>552.32285052505415</v>
      </c>
      <c r="E111">
        <f t="shared" si="30"/>
        <v>2897.6653786220118</v>
      </c>
      <c r="F111">
        <f t="shared" si="30"/>
        <v>9.9303178257904747</v>
      </c>
      <c r="G111">
        <f t="shared" si="30"/>
        <v>16.329323440987746</v>
      </c>
      <c r="H111">
        <f t="shared" si="30"/>
        <v>101.57793532778952</v>
      </c>
      <c r="I111">
        <f t="shared" si="30"/>
        <v>58.507430728968373</v>
      </c>
    </row>
  </sheetData>
  <sheetCalcPr fullCalcOnLoad="1"/>
  <sortState ref="C9:I108">
    <sortCondition ref="C10:C108"/>
  </sortState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  <mx:List Name="Lista1" NumFields="8" NumRecs="100" Flags="10" Flags2="0">
        <f>C8:J108</f>
        <mx:ListSort Flags="0"/>
        <mx:ListSort Flags="0"/>
        <mx:ListSort Flags="0"/>
        <mx:LField Name="StepsSA" Flags="0" InfoFlags="4">
          <f>C8:C108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Elapsed " Flags="0" InfoFlags="4">
          <f>D8:D108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Nodes " Flags="0" InfoFlags="4">
          <f>E8:E108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Steps " Flags="0" InfoFlags="4">
          <f>F8:F108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1    " Flags="0" InfoFlags="4">
          <f>G8:G108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2    " Flags="0" InfoFlags="4">
          <f>H8:H108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3    " Flags="0" InfoFlags="4">
          <f>I8:I108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1" Flags="64" InfoFlags="4">
          <f>J8:J108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C4:Y99"/>
  <sheetViews>
    <sheetView topLeftCell="G17" workbookViewId="0">
      <selection activeCell="S4" sqref="S4:Y23"/>
    </sheetView>
  </sheetViews>
  <sheetFormatPr baseColWidth="10" defaultRowHeight="13"/>
  <cols>
    <col min="21" max="21" width="10.7109375" customWidth="1"/>
  </cols>
  <sheetData>
    <row r="4" spans="3:25">
      <c r="C4" t="s">
        <v>41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L4" t="s">
        <v>44</v>
      </c>
      <c r="M4" t="s">
        <v>42</v>
      </c>
      <c r="N4" t="s">
        <v>43</v>
      </c>
      <c r="O4" t="s">
        <v>59</v>
      </c>
      <c r="P4" t="s">
        <v>60</v>
      </c>
      <c r="Q4" t="s">
        <v>61</v>
      </c>
      <c r="R4" t="s">
        <v>62</v>
      </c>
      <c r="T4" t="s">
        <v>42</v>
      </c>
      <c r="U4" t="s">
        <v>43</v>
      </c>
      <c r="V4" t="s">
        <v>59</v>
      </c>
      <c r="W4" t="s">
        <v>60</v>
      </c>
      <c r="X4" t="s">
        <v>45</v>
      </c>
      <c r="Y4" t="s">
        <v>62</v>
      </c>
    </row>
    <row r="5" spans="3:25">
      <c r="C5">
        <v>20</v>
      </c>
      <c r="D5">
        <v>630</v>
      </c>
      <c r="E5">
        <v>3001</v>
      </c>
      <c r="F5">
        <v>68</v>
      </c>
      <c r="G5">
        <v>228.8</v>
      </c>
      <c r="H5">
        <v>1794.8</v>
      </c>
      <c r="I5">
        <v>1011.8</v>
      </c>
      <c r="L5">
        <f>AVERAGE(C5:C9)</f>
        <v>20</v>
      </c>
      <c r="M5">
        <f t="shared" ref="M5:Q5" si="0">AVERAGE(D5:D9)</f>
        <v>599</v>
      </c>
      <c r="N5">
        <f t="shared" si="0"/>
        <v>3001</v>
      </c>
      <c r="O5">
        <f t="shared" si="0"/>
        <v>56.6</v>
      </c>
      <c r="P5">
        <f t="shared" si="0"/>
        <v>234.8</v>
      </c>
      <c r="Q5">
        <f t="shared" si="0"/>
        <v>1784.52</v>
      </c>
      <c r="R5">
        <f>AVERAGE(I5:I9)</f>
        <v>1009.6600000000001</v>
      </c>
      <c r="S5">
        <v>20</v>
      </c>
      <c r="T5">
        <f>STANDARDIZE(M5,M$25,M$26)+2</f>
        <v>3.5297303255445849</v>
      </c>
      <c r="U5">
        <v>2</v>
      </c>
      <c r="V5">
        <f t="shared" ref="V5:V23" si="1">STANDARDIZE(O5,O$25,O$26)+2</f>
        <v>3.7721013271345289</v>
      </c>
      <c r="W5">
        <f t="shared" ref="W5:W23" si="2">STANDARDIZE(P5,P$25,P$26)+2</f>
        <v>1.4667908022173961</v>
      </c>
      <c r="X5">
        <f t="shared" ref="X5:X23" si="3">STANDARDIZE(Q5,Q$25,Q$26)+2</f>
        <v>1.9626397116845995</v>
      </c>
      <c r="Y5">
        <f t="shared" ref="Y5:Y23" si="4">STANDARDIZE(R5,R$25,R$26)+2</f>
        <v>1.8517059476697253</v>
      </c>
    </row>
    <row r="6" spans="3:25">
      <c r="C6">
        <v>20</v>
      </c>
      <c r="D6">
        <v>585</v>
      </c>
      <c r="E6">
        <v>3001</v>
      </c>
      <c r="F6">
        <v>58</v>
      </c>
      <c r="G6">
        <v>242</v>
      </c>
      <c r="H6">
        <v>1796.8</v>
      </c>
      <c r="I6">
        <v>1019.4</v>
      </c>
      <c r="L6">
        <f t="shared" ref="L6:R6" si="5">AVERAGE(C10:C14)</f>
        <v>30</v>
      </c>
      <c r="M6">
        <f t="shared" si="5"/>
        <v>591.4</v>
      </c>
      <c r="N6">
        <f t="shared" si="5"/>
        <v>3001</v>
      </c>
      <c r="O6">
        <f t="shared" si="5"/>
        <v>52.4</v>
      </c>
      <c r="P6">
        <f t="shared" si="5"/>
        <v>234.16</v>
      </c>
      <c r="Q6">
        <f t="shared" si="5"/>
        <v>1794.9199999999996</v>
      </c>
      <c r="R6">
        <f t="shared" si="5"/>
        <v>1014.54</v>
      </c>
      <c r="S6">
        <f>S5+10</f>
        <v>30</v>
      </c>
      <c r="T6">
        <f t="shared" ref="T6:T23" si="6">STANDARDIZE(M6,M$25,M$26)+2</f>
        <v>1.6287573564512441</v>
      </c>
      <c r="U6">
        <v>2</v>
      </c>
      <c r="V6">
        <f t="shared" si="1"/>
        <v>3.339113923872632</v>
      </c>
      <c r="W6">
        <f t="shared" si="2"/>
        <v>1.1097520442308073</v>
      </c>
      <c r="X6">
        <f t="shared" si="3"/>
        <v>3.2267480971509124</v>
      </c>
      <c r="Y6">
        <f t="shared" si="4"/>
        <v>2.9975246586749216</v>
      </c>
    </row>
    <row r="7" spans="3:25">
      <c r="C7">
        <v>20</v>
      </c>
      <c r="D7">
        <v>586</v>
      </c>
      <c r="E7">
        <v>3001</v>
      </c>
      <c r="F7">
        <v>35</v>
      </c>
      <c r="G7">
        <v>231.6</v>
      </c>
      <c r="H7">
        <v>1841.8</v>
      </c>
      <c r="I7">
        <v>1036.7</v>
      </c>
      <c r="L7">
        <f t="shared" ref="L7:R7" si="7">AVERAGE(C15:C19)</f>
        <v>40</v>
      </c>
      <c r="M7">
        <f t="shared" si="7"/>
        <v>597.20000000000005</v>
      </c>
      <c r="N7">
        <f t="shared" si="7"/>
        <v>3001</v>
      </c>
      <c r="O7">
        <f t="shared" si="7"/>
        <v>51.4</v>
      </c>
      <c r="P7">
        <f t="shared" si="7"/>
        <v>233.52000000000004</v>
      </c>
      <c r="Q7">
        <f t="shared" si="7"/>
        <v>1789.4</v>
      </c>
      <c r="R7">
        <f t="shared" si="7"/>
        <v>1011.4599999999998</v>
      </c>
      <c r="S7">
        <f t="shared" ref="S7:S23" si="8">S6+10</f>
        <v>40</v>
      </c>
      <c r="T7">
        <f t="shared" si="6"/>
        <v>3.0794998854961753</v>
      </c>
      <c r="U7">
        <v>2</v>
      </c>
      <c r="V7">
        <f t="shared" si="1"/>
        <v>3.2360216850007522</v>
      </c>
      <c r="W7">
        <f t="shared" si="2"/>
        <v>0.75271328624425005</v>
      </c>
      <c r="X7">
        <f t="shared" si="3"/>
        <v>2.5557982617880572</v>
      </c>
      <c r="Y7">
        <f t="shared" si="4"/>
        <v>2.2743439968109325</v>
      </c>
    </row>
    <row r="8" spans="3:25">
      <c r="C8">
        <v>20</v>
      </c>
      <c r="D8">
        <v>599</v>
      </c>
      <c r="E8">
        <v>3001</v>
      </c>
      <c r="F8">
        <v>60</v>
      </c>
      <c r="G8">
        <v>235.6</v>
      </c>
      <c r="H8">
        <v>1794</v>
      </c>
      <c r="I8">
        <v>1014.8</v>
      </c>
      <c r="L8">
        <f t="shared" ref="L8:R8" si="9">AVERAGE(C20:C24)</f>
        <v>50</v>
      </c>
      <c r="M8">
        <f t="shared" si="9"/>
        <v>601.79999999999995</v>
      </c>
      <c r="N8">
        <f t="shared" si="9"/>
        <v>3001</v>
      </c>
      <c r="O8">
        <f t="shared" si="9"/>
        <v>44.8</v>
      </c>
      <c r="P8">
        <f t="shared" si="9"/>
        <v>237.6</v>
      </c>
      <c r="Q8">
        <f t="shared" si="9"/>
        <v>1782.1200000000001</v>
      </c>
      <c r="R8">
        <f t="shared" si="9"/>
        <v>1009.86</v>
      </c>
      <c r="S8">
        <f t="shared" si="8"/>
        <v>50</v>
      </c>
      <c r="T8">
        <f t="shared" si="6"/>
        <v>4.2300887878421189</v>
      </c>
      <c r="U8">
        <v>2</v>
      </c>
      <c r="V8">
        <f t="shared" si="1"/>
        <v>2.5556129084463435</v>
      </c>
      <c r="W8">
        <f t="shared" si="2"/>
        <v>3.0288353684086768</v>
      </c>
      <c r="X8">
        <f t="shared" si="3"/>
        <v>1.6709223919616107</v>
      </c>
      <c r="Y8">
        <f t="shared" si="4"/>
        <v>1.8986657309076282</v>
      </c>
    </row>
    <row r="9" spans="3:25">
      <c r="C9">
        <v>20</v>
      </c>
      <c r="D9">
        <v>595</v>
      </c>
      <c r="E9">
        <v>3001</v>
      </c>
      <c r="F9">
        <v>62</v>
      </c>
      <c r="G9">
        <v>236</v>
      </c>
      <c r="H9">
        <v>1695.2</v>
      </c>
      <c r="I9">
        <v>965.6</v>
      </c>
      <c r="L9">
        <f t="shared" ref="L9:R9" si="10">AVERAGE(C25:C29)</f>
        <v>60</v>
      </c>
      <c r="M9">
        <f t="shared" si="10"/>
        <v>593.20000000000005</v>
      </c>
      <c r="N9">
        <f t="shared" si="10"/>
        <v>3001</v>
      </c>
      <c r="O9">
        <f t="shared" si="10"/>
        <v>46</v>
      </c>
      <c r="P9">
        <f t="shared" si="10"/>
        <v>234</v>
      </c>
      <c r="Q9">
        <f t="shared" si="10"/>
        <v>1774.0399999999997</v>
      </c>
      <c r="R9">
        <f t="shared" si="10"/>
        <v>1004.0199999999999</v>
      </c>
      <c r="S9">
        <f t="shared" si="8"/>
        <v>60</v>
      </c>
      <c r="T9">
        <f t="shared" si="6"/>
        <v>2.0789877964996828</v>
      </c>
      <c r="U9">
        <v>2</v>
      </c>
      <c r="V9">
        <f t="shared" si="1"/>
        <v>2.6793235950925998</v>
      </c>
      <c r="W9">
        <f t="shared" si="2"/>
        <v>1.0204923547341638</v>
      </c>
      <c r="X9">
        <f t="shared" si="3"/>
        <v>0.68880741556077907</v>
      </c>
      <c r="Y9">
        <f t="shared" si="4"/>
        <v>0.5274400603603584</v>
      </c>
    </row>
    <row r="10" spans="3:25">
      <c r="C10">
        <v>30</v>
      </c>
      <c r="D10">
        <v>586</v>
      </c>
      <c r="E10">
        <v>3001</v>
      </c>
      <c r="F10">
        <v>55</v>
      </c>
      <c r="G10">
        <v>234</v>
      </c>
      <c r="H10">
        <v>1831.6</v>
      </c>
      <c r="I10">
        <v>1032.8</v>
      </c>
      <c r="L10">
        <f t="shared" ref="L10:R10" si="11">AVERAGE(C30:C34)</f>
        <v>70</v>
      </c>
      <c r="M10">
        <f t="shared" si="11"/>
        <v>593</v>
      </c>
      <c r="N10">
        <f t="shared" si="11"/>
        <v>3001</v>
      </c>
      <c r="O10">
        <f t="shared" si="11"/>
        <v>50.4</v>
      </c>
      <c r="P10">
        <f t="shared" si="11"/>
        <v>236.56</v>
      </c>
      <c r="Q10">
        <f t="shared" si="11"/>
        <v>1782.28</v>
      </c>
      <c r="R10">
        <f t="shared" si="11"/>
        <v>1009.4199999999998</v>
      </c>
      <c r="S10">
        <f t="shared" si="8"/>
        <v>70</v>
      </c>
      <c r="T10">
        <f t="shared" si="6"/>
        <v>2.0289621920498466</v>
      </c>
      <c r="U10">
        <v>2</v>
      </c>
      <c r="V10">
        <f t="shared" si="1"/>
        <v>3.1329294461288724</v>
      </c>
      <c r="W10">
        <f t="shared" si="2"/>
        <v>2.4486473866804874</v>
      </c>
      <c r="X10">
        <f t="shared" si="3"/>
        <v>1.69037021327646</v>
      </c>
      <c r="Y10">
        <f t="shared" si="4"/>
        <v>1.7953542077841669</v>
      </c>
    </row>
    <row r="11" spans="3:25">
      <c r="C11">
        <v>30</v>
      </c>
      <c r="D11">
        <v>583</v>
      </c>
      <c r="E11">
        <v>3001</v>
      </c>
      <c r="F11">
        <v>62</v>
      </c>
      <c r="G11">
        <v>242.8</v>
      </c>
      <c r="H11">
        <v>1770.8</v>
      </c>
      <c r="I11">
        <v>1006.8</v>
      </c>
      <c r="L11">
        <f t="shared" ref="L11:R11" si="12">AVERAGE(C35:C39)</f>
        <v>80</v>
      </c>
      <c r="M11">
        <f t="shared" si="12"/>
        <v>599.79999999999995</v>
      </c>
      <c r="N11">
        <f t="shared" si="12"/>
        <v>3001</v>
      </c>
      <c r="O11">
        <f t="shared" si="12"/>
        <v>47</v>
      </c>
      <c r="P11">
        <f t="shared" si="12"/>
        <v>235.44</v>
      </c>
      <c r="Q11">
        <f t="shared" si="12"/>
        <v>1773.08</v>
      </c>
      <c r="R11">
        <f t="shared" si="12"/>
        <v>1004.2599999999999</v>
      </c>
      <c r="S11">
        <f t="shared" si="8"/>
        <v>80</v>
      </c>
      <c r="T11">
        <f t="shared" si="6"/>
        <v>3.7298327433438723</v>
      </c>
      <c r="U11">
        <v>2</v>
      </c>
      <c r="V11">
        <f t="shared" si="1"/>
        <v>2.78241583396448</v>
      </c>
      <c r="W11">
        <f t="shared" si="2"/>
        <v>1.8238295602039689</v>
      </c>
      <c r="X11">
        <f t="shared" si="3"/>
        <v>0.57212048767160018</v>
      </c>
      <c r="Y11">
        <f t="shared" si="4"/>
        <v>0.58379180024586352</v>
      </c>
    </row>
    <row r="12" spans="3:25">
      <c r="C12">
        <v>30</v>
      </c>
      <c r="D12">
        <v>597</v>
      </c>
      <c r="E12">
        <v>3001</v>
      </c>
      <c r="F12">
        <v>13</v>
      </c>
      <c r="G12">
        <v>232.8</v>
      </c>
      <c r="H12">
        <v>1863</v>
      </c>
      <c r="I12">
        <v>1047.9000000000001</v>
      </c>
      <c r="L12">
        <f t="shared" ref="L12:R12" si="13">AVERAGE(C40:C44)</f>
        <v>90</v>
      </c>
      <c r="M12">
        <f t="shared" si="13"/>
        <v>593.6</v>
      </c>
      <c r="N12">
        <f t="shared" si="13"/>
        <v>3001</v>
      </c>
      <c r="O12">
        <f t="shared" si="13"/>
        <v>46.2</v>
      </c>
      <c r="P12">
        <f t="shared" si="13"/>
        <v>232.4</v>
      </c>
      <c r="Q12">
        <f t="shared" si="13"/>
        <v>1787.48</v>
      </c>
      <c r="R12">
        <f t="shared" si="13"/>
        <v>1009.9400000000002</v>
      </c>
      <c r="S12">
        <f t="shared" si="8"/>
        <v>90</v>
      </c>
      <c r="T12">
        <f t="shared" si="6"/>
        <v>2.1790390053993263</v>
      </c>
      <c r="U12">
        <v>2</v>
      </c>
      <c r="V12">
        <f t="shared" si="1"/>
        <v>2.6999420428669763</v>
      </c>
      <c r="W12">
        <f t="shared" si="2"/>
        <v>0.12789545976771555</v>
      </c>
      <c r="X12">
        <f t="shared" si="3"/>
        <v>2.3224244060096439</v>
      </c>
      <c r="Y12">
        <f t="shared" si="4"/>
        <v>1.9174496442028321</v>
      </c>
    </row>
    <row r="13" spans="3:25">
      <c r="C13">
        <v>30</v>
      </c>
      <c r="D13">
        <v>589</v>
      </c>
      <c r="E13">
        <v>3001</v>
      </c>
      <c r="F13">
        <v>73</v>
      </c>
      <c r="G13">
        <v>233.6</v>
      </c>
      <c r="H13">
        <v>1841.2</v>
      </c>
      <c r="I13">
        <v>1037.4000000000001</v>
      </c>
      <c r="L13">
        <f t="shared" ref="L13:R13" si="14">AVERAGE(C45:C49)</f>
        <v>100</v>
      </c>
      <c r="M13">
        <f t="shared" si="14"/>
        <v>590.6</v>
      </c>
      <c r="N13">
        <f t="shared" si="14"/>
        <v>3001</v>
      </c>
      <c r="O13">
        <f t="shared" si="14"/>
        <v>40.4</v>
      </c>
      <c r="P13">
        <f t="shared" si="14"/>
        <v>236.48000000000002</v>
      </c>
      <c r="Q13">
        <f t="shared" si="14"/>
        <v>1796.44</v>
      </c>
      <c r="R13">
        <f t="shared" si="14"/>
        <v>1016.46</v>
      </c>
      <c r="S13">
        <f t="shared" si="8"/>
        <v>100</v>
      </c>
      <c r="T13">
        <f t="shared" si="6"/>
        <v>1.4286549386519569</v>
      </c>
      <c r="U13">
        <v>2</v>
      </c>
      <c r="V13">
        <f t="shared" si="1"/>
        <v>2.1020070574100713</v>
      </c>
      <c r="W13">
        <f t="shared" si="2"/>
        <v>2.4040175419321739</v>
      </c>
      <c r="X13">
        <f t="shared" si="3"/>
        <v>3.4115023996422025</v>
      </c>
      <c r="Y13">
        <f t="shared" si="4"/>
        <v>3.4483385777589612</v>
      </c>
    </row>
    <row r="14" spans="3:25">
      <c r="C14">
        <v>30</v>
      </c>
      <c r="D14">
        <v>602</v>
      </c>
      <c r="E14">
        <v>3001</v>
      </c>
      <c r="F14">
        <v>59</v>
      </c>
      <c r="G14">
        <v>227.6</v>
      </c>
      <c r="H14">
        <v>1668</v>
      </c>
      <c r="I14">
        <v>947.8</v>
      </c>
      <c r="L14">
        <f t="shared" ref="L14:R14" si="15">AVERAGE(C50:C54)</f>
        <v>110</v>
      </c>
      <c r="M14">
        <f t="shared" si="15"/>
        <v>593.4</v>
      </c>
      <c r="N14">
        <f t="shared" si="15"/>
        <v>3001</v>
      </c>
      <c r="O14">
        <f t="shared" si="15"/>
        <v>39</v>
      </c>
      <c r="P14">
        <f t="shared" si="15"/>
        <v>237.12000000000003</v>
      </c>
      <c r="Q14">
        <f t="shared" si="15"/>
        <v>1774.92</v>
      </c>
      <c r="R14">
        <f t="shared" si="15"/>
        <v>1006.0200000000001</v>
      </c>
      <c r="S14">
        <f t="shared" si="8"/>
        <v>110</v>
      </c>
      <c r="T14">
        <f t="shared" si="6"/>
        <v>2.1290134009494901</v>
      </c>
      <c r="U14">
        <v>2</v>
      </c>
      <c r="V14">
        <f t="shared" si="1"/>
        <v>1.9576779229894392</v>
      </c>
      <c r="W14">
        <f t="shared" si="2"/>
        <v>2.7610562999187627</v>
      </c>
      <c r="X14">
        <f t="shared" si="3"/>
        <v>0.79577043279258874</v>
      </c>
      <c r="Y14">
        <f t="shared" si="4"/>
        <v>0.99703789273960219</v>
      </c>
    </row>
    <row r="15" spans="3:25">
      <c r="C15">
        <v>40</v>
      </c>
      <c r="D15">
        <v>603</v>
      </c>
      <c r="E15">
        <v>3001</v>
      </c>
      <c r="F15">
        <v>59</v>
      </c>
      <c r="G15">
        <v>220.8</v>
      </c>
      <c r="H15">
        <v>1784</v>
      </c>
      <c r="I15">
        <v>1002.4</v>
      </c>
      <c r="L15">
        <f t="shared" ref="L15:R15" si="16">AVERAGE(C55:C59)</f>
        <v>120</v>
      </c>
      <c r="M15">
        <f t="shared" si="16"/>
        <v>589.79999999999995</v>
      </c>
      <c r="N15">
        <f t="shared" si="16"/>
        <v>3001</v>
      </c>
      <c r="O15">
        <f t="shared" si="16"/>
        <v>33.200000000000003</v>
      </c>
      <c r="P15">
        <f t="shared" si="16"/>
        <v>236.71999999999997</v>
      </c>
      <c r="Q15">
        <f t="shared" si="16"/>
        <v>1772.52</v>
      </c>
      <c r="R15">
        <f t="shared" si="16"/>
        <v>1004.6200000000001</v>
      </c>
      <c r="S15">
        <f t="shared" si="8"/>
        <v>120</v>
      </c>
      <c r="T15">
        <f t="shared" si="6"/>
        <v>1.2285525208526415</v>
      </c>
      <c r="U15">
        <v>2</v>
      </c>
      <c r="V15">
        <f t="shared" si="1"/>
        <v>1.3597429375325349</v>
      </c>
      <c r="W15">
        <f t="shared" si="2"/>
        <v>2.537907076177115</v>
      </c>
      <c r="X15">
        <f t="shared" si="3"/>
        <v>0.50405311306957223</v>
      </c>
      <c r="Y15">
        <f t="shared" si="4"/>
        <v>0.66831941007417428</v>
      </c>
    </row>
    <row r="16" spans="3:25">
      <c r="C16">
        <v>40</v>
      </c>
      <c r="D16">
        <v>589</v>
      </c>
      <c r="E16">
        <v>3001</v>
      </c>
      <c r="F16">
        <v>40</v>
      </c>
      <c r="G16">
        <v>238.8</v>
      </c>
      <c r="H16">
        <v>1807.6</v>
      </c>
      <c r="I16">
        <v>1023.2</v>
      </c>
      <c r="L16">
        <f t="shared" ref="L16:R16" si="17">AVERAGE(C60:C64)</f>
        <v>130</v>
      </c>
      <c r="M16">
        <f t="shared" si="17"/>
        <v>588.20000000000005</v>
      </c>
      <c r="N16">
        <f t="shared" si="17"/>
        <v>3001</v>
      </c>
      <c r="O16">
        <f t="shared" si="17"/>
        <v>34</v>
      </c>
      <c r="P16">
        <f t="shared" si="17"/>
        <v>237.27999999999997</v>
      </c>
      <c r="Q16">
        <f t="shared" si="17"/>
        <v>1795.3200000000002</v>
      </c>
      <c r="R16">
        <f t="shared" si="17"/>
        <v>1016.3</v>
      </c>
      <c r="S16">
        <f t="shared" si="8"/>
        <v>130</v>
      </c>
      <c r="T16">
        <f t="shared" si="6"/>
        <v>0.82834768525406721</v>
      </c>
      <c r="U16">
        <v>2</v>
      </c>
      <c r="V16">
        <f t="shared" si="1"/>
        <v>1.4422167286300387</v>
      </c>
      <c r="W16">
        <f t="shared" si="2"/>
        <v>2.8503159894153742</v>
      </c>
      <c r="X16">
        <f t="shared" si="3"/>
        <v>3.2753676504381461</v>
      </c>
      <c r="Y16">
        <f t="shared" si="4"/>
        <v>3.4107707511686067</v>
      </c>
    </row>
    <row r="17" spans="3:25">
      <c r="C17">
        <v>40</v>
      </c>
      <c r="D17">
        <v>585</v>
      </c>
      <c r="E17">
        <v>3001</v>
      </c>
      <c r="F17">
        <v>48</v>
      </c>
      <c r="G17">
        <v>232.8</v>
      </c>
      <c r="H17">
        <v>1827</v>
      </c>
      <c r="I17">
        <v>1029.9000000000001</v>
      </c>
      <c r="L17">
        <f t="shared" ref="L17:R17" si="18">AVERAGE(C65:C69)</f>
        <v>140</v>
      </c>
      <c r="M17">
        <f t="shared" si="18"/>
        <v>588.79999999999995</v>
      </c>
      <c r="N17">
        <f t="shared" si="18"/>
        <v>3001</v>
      </c>
      <c r="O17">
        <f t="shared" si="18"/>
        <v>30.4</v>
      </c>
      <c r="P17">
        <f t="shared" si="18"/>
        <v>234.08</v>
      </c>
      <c r="Q17">
        <f t="shared" si="18"/>
        <v>1779.72</v>
      </c>
      <c r="R17">
        <f t="shared" si="18"/>
        <v>1006.9</v>
      </c>
      <c r="S17">
        <f t="shared" si="8"/>
        <v>140</v>
      </c>
      <c r="T17">
        <f t="shared" si="6"/>
        <v>0.97842449860351843</v>
      </c>
      <c r="U17">
        <v>2</v>
      </c>
      <c r="V17">
        <f t="shared" si="1"/>
        <v>1.0710846686912703</v>
      </c>
      <c r="W17">
        <f t="shared" si="2"/>
        <v>1.0651221994824933</v>
      </c>
      <c r="X17">
        <f t="shared" si="3"/>
        <v>1.379205072238594</v>
      </c>
      <c r="Y17">
        <f t="shared" si="4"/>
        <v>1.2036609389864181</v>
      </c>
    </row>
    <row r="18" spans="3:25">
      <c r="C18">
        <v>40</v>
      </c>
      <c r="D18">
        <v>593</v>
      </c>
      <c r="E18">
        <v>3001</v>
      </c>
      <c r="F18">
        <v>54</v>
      </c>
      <c r="G18">
        <v>237.6</v>
      </c>
      <c r="H18">
        <v>1867.2</v>
      </c>
      <c r="I18">
        <v>1052.4000000000001</v>
      </c>
      <c r="L18">
        <f t="shared" ref="L18:R18" si="19">AVERAGE(C70:C74)</f>
        <v>150</v>
      </c>
      <c r="M18">
        <f t="shared" si="19"/>
        <v>590.4</v>
      </c>
      <c r="N18">
        <f t="shared" si="19"/>
        <v>3001</v>
      </c>
      <c r="O18">
        <f t="shared" si="19"/>
        <v>32.200000000000003</v>
      </c>
      <c r="P18">
        <f t="shared" si="19"/>
        <v>233.67999999999998</v>
      </c>
      <c r="Q18">
        <f t="shared" si="19"/>
        <v>1778.1200000000001</v>
      </c>
      <c r="R18">
        <f t="shared" si="19"/>
        <v>1005.9</v>
      </c>
      <c r="S18">
        <f t="shared" si="8"/>
        <v>150</v>
      </c>
      <c r="T18">
        <f t="shared" si="6"/>
        <v>1.378629334202121</v>
      </c>
      <c r="U18">
        <v>2</v>
      </c>
      <c r="V18">
        <f t="shared" si="1"/>
        <v>1.2566506986606549</v>
      </c>
      <c r="W18">
        <f t="shared" si="2"/>
        <v>0.84197297574086161</v>
      </c>
      <c r="X18">
        <f t="shared" si="3"/>
        <v>1.1847268590899347</v>
      </c>
      <c r="Y18">
        <f t="shared" si="4"/>
        <v>0.96886202279682299</v>
      </c>
    </row>
    <row r="19" spans="3:25">
      <c r="C19">
        <v>40</v>
      </c>
      <c r="D19">
        <v>616</v>
      </c>
      <c r="E19">
        <v>3001</v>
      </c>
      <c r="F19">
        <v>56</v>
      </c>
      <c r="G19">
        <v>237.6</v>
      </c>
      <c r="H19">
        <v>1661.2</v>
      </c>
      <c r="I19">
        <v>949.4</v>
      </c>
      <c r="L19">
        <f t="shared" ref="L19:R19" si="20">AVERAGE(C75:C79)</f>
        <v>160</v>
      </c>
      <c r="M19">
        <f t="shared" si="20"/>
        <v>588.6</v>
      </c>
      <c r="N19">
        <f t="shared" si="20"/>
        <v>3001</v>
      </c>
      <c r="O19">
        <f t="shared" si="20"/>
        <v>31.4</v>
      </c>
      <c r="P19">
        <f t="shared" si="20"/>
        <v>236.24</v>
      </c>
      <c r="Q19">
        <f t="shared" si="20"/>
        <v>1788.0400000000002</v>
      </c>
      <c r="R19">
        <f t="shared" si="20"/>
        <v>1012.14</v>
      </c>
      <c r="S19">
        <f t="shared" si="8"/>
        <v>160</v>
      </c>
      <c r="T19">
        <f t="shared" si="6"/>
        <v>0.92839889415371091</v>
      </c>
      <c r="U19">
        <v>2</v>
      </c>
      <c r="V19">
        <f t="shared" si="1"/>
        <v>1.1741769075631505</v>
      </c>
      <c r="W19">
        <f t="shared" si="2"/>
        <v>2.2701280076872012</v>
      </c>
      <c r="X19">
        <f t="shared" si="3"/>
        <v>2.3904917806116996</v>
      </c>
      <c r="Y19">
        <f t="shared" si="4"/>
        <v>2.4340072598198987</v>
      </c>
    </row>
    <row r="20" spans="3:25">
      <c r="C20">
        <v>50</v>
      </c>
      <c r="D20">
        <v>626</v>
      </c>
      <c r="E20">
        <v>3001</v>
      </c>
      <c r="F20">
        <v>53</v>
      </c>
      <c r="G20">
        <v>231.6</v>
      </c>
      <c r="H20">
        <v>1785.2</v>
      </c>
      <c r="I20">
        <v>1008.4</v>
      </c>
      <c r="L20">
        <f t="shared" ref="L20:R20" si="21">AVERAGE(C80:C84)</f>
        <v>170</v>
      </c>
      <c r="M20">
        <f t="shared" si="21"/>
        <v>590.6</v>
      </c>
      <c r="N20">
        <f t="shared" si="21"/>
        <v>3001</v>
      </c>
      <c r="O20">
        <f t="shared" si="21"/>
        <v>31.4</v>
      </c>
      <c r="P20">
        <f t="shared" si="21"/>
        <v>236.32</v>
      </c>
      <c r="Q20">
        <f t="shared" si="21"/>
        <v>1790.44</v>
      </c>
      <c r="R20">
        <f t="shared" si="21"/>
        <v>1013.3799999999999</v>
      </c>
      <c r="S20">
        <f t="shared" si="8"/>
        <v>170</v>
      </c>
      <c r="T20">
        <f t="shared" si="6"/>
        <v>1.4286549386519569</v>
      </c>
      <c r="U20">
        <v>2</v>
      </c>
      <c r="V20">
        <f t="shared" si="1"/>
        <v>1.1741769075631505</v>
      </c>
      <c r="W20">
        <f t="shared" si="2"/>
        <v>2.3147578524355148</v>
      </c>
      <c r="X20">
        <f t="shared" si="3"/>
        <v>2.6822091003346884</v>
      </c>
      <c r="Y20">
        <f t="shared" si="4"/>
        <v>2.7251579158949721</v>
      </c>
    </row>
    <row r="21" spans="3:25">
      <c r="C21">
        <v>50</v>
      </c>
      <c r="D21">
        <v>588</v>
      </c>
      <c r="E21">
        <v>3001</v>
      </c>
      <c r="F21">
        <v>47</v>
      </c>
      <c r="G21">
        <v>237.6</v>
      </c>
      <c r="H21">
        <v>1800.8</v>
      </c>
      <c r="I21">
        <v>1019.2</v>
      </c>
      <c r="L21">
        <f t="shared" ref="L21:R21" si="22">AVERAGE(C85:C89)</f>
        <v>180</v>
      </c>
      <c r="M21">
        <f t="shared" si="22"/>
        <v>594.6</v>
      </c>
      <c r="N21">
        <f t="shared" si="22"/>
        <v>3001</v>
      </c>
      <c r="O21">
        <f t="shared" si="22"/>
        <v>31</v>
      </c>
      <c r="P21">
        <f t="shared" si="22"/>
        <v>237.6</v>
      </c>
      <c r="Q21">
        <f t="shared" si="22"/>
        <v>1797.72</v>
      </c>
      <c r="R21">
        <f t="shared" si="22"/>
        <v>1017.6600000000001</v>
      </c>
      <c r="S21">
        <f t="shared" si="8"/>
        <v>180</v>
      </c>
      <c r="T21">
        <f t="shared" si="6"/>
        <v>2.4291670276484494</v>
      </c>
      <c r="U21">
        <v>2</v>
      </c>
      <c r="V21">
        <f t="shared" si="1"/>
        <v>1.1329400120143984</v>
      </c>
      <c r="W21">
        <f t="shared" si="2"/>
        <v>3.0288353684086768</v>
      </c>
      <c r="X21">
        <f t="shared" si="3"/>
        <v>3.5670849701611349</v>
      </c>
      <c r="Y21">
        <f t="shared" si="4"/>
        <v>3.730097277186486</v>
      </c>
    </row>
    <row r="22" spans="3:25">
      <c r="C22">
        <v>50</v>
      </c>
      <c r="D22">
        <v>588</v>
      </c>
      <c r="E22">
        <v>3001</v>
      </c>
      <c r="F22">
        <v>31</v>
      </c>
      <c r="G22">
        <v>236</v>
      </c>
      <c r="H22">
        <v>1837</v>
      </c>
      <c r="I22">
        <v>1036.5</v>
      </c>
      <c r="L22">
        <f t="shared" ref="L22:R22" si="23">AVERAGE(C90:C94)</f>
        <v>190</v>
      </c>
      <c r="M22">
        <f t="shared" si="23"/>
        <v>589.20000000000005</v>
      </c>
      <c r="N22">
        <f t="shared" si="23"/>
        <v>3001</v>
      </c>
      <c r="O22">
        <f t="shared" si="23"/>
        <v>26</v>
      </c>
      <c r="P22">
        <f t="shared" si="23"/>
        <v>239.51999999999998</v>
      </c>
      <c r="Q22">
        <f t="shared" si="23"/>
        <v>1780.52</v>
      </c>
      <c r="R22">
        <f t="shared" si="23"/>
        <v>1010.0199999999999</v>
      </c>
      <c r="S22">
        <f t="shared" si="8"/>
        <v>190</v>
      </c>
      <c r="T22">
        <f t="shared" si="6"/>
        <v>1.0784757075031903</v>
      </c>
      <c r="U22">
        <v>2</v>
      </c>
      <c r="V22">
        <f t="shared" si="1"/>
        <v>0.61747881765499812</v>
      </c>
      <c r="W22">
        <f t="shared" si="2"/>
        <v>4.0999516423684117</v>
      </c>
      <c r="X22">
        <f t="shared" si="3"/>
        <v>1.4764441788129239</v>
      </c>
      <c r="Y22">
        <f t="shared" si="4"/>
        <v>1.9362335574979292</v>
      </c>
    </row>
    <row r="23" spans="3:25">
      <c r="C23">
        <v>50</v>
      </c>
      <c r="D23">
        <v>590</v>
      </c>
      <c r="E23">
        <v>3001</v>
      </c>
      <c r="F23">
        <v>44</v>
      </c>
      <c r="G23">
        <v>237.6</v>
      </c>
      <c r="H23">
        <v>1821.6</v>
      </c>
      <c r="I23">
        <v>1029.5999999999999</v>
      </c>
      <c r="L23">
        <f t="shared" ref="L23:R23" si="24">AVERAGE(C95:C99)</f>
        <v>200</v>
      </c>
      <c r="M23">
        <f t="shared" si="24"/>
        <v>591.6</v>
      </c>
      <c r="N23">
        <f t="shared" si="24"/>
        <v>3001</v>
      </c>
      <c r="O23">
        <f t="shared" si="24"/>
        <v>25</v>
      </c>
      <c r="P23">
        <f t="shared" si="24"/>
        <v>235.84</v>
      </c>
      <c r="Q23">
        <f t="shared" si="24"/>
        <v>1790.1199999999997</v>
      </c>
      <c r="R23">
        <f t="shared" si="24"/>
        <v>1012.9800000000001</v>
      </c>
      <c r="S23">
        <f t="shared" si="8"/>
        <v>200</v>
      </c>
      <c r="T23">
        <f t="shared" si="6"/>
        <v>1.67878296090108</v>
      </c>
      <c r="U23">
        <v>2</v>
      </c>
      <c r="V23">
        <f t="shared" si="1"/>
        <v>0.51438657878311811</v>
      </c>
      <c r="W23">
        <f t="shared" si="2"/>
        <v>2.0469787839455851</v>
      </c>
      <c r="X23">
        <f t="shared" si="3"/>
        <v>2.6433134577049069</v>
      </c>
      <c r="Y23">
        <f t="shared" si="4"/>
        <v>2.6312383494191929</v>
      </c>
    </row>
    <row r="24" spans="3:25">
      <c r="C24">
        <v>50</v>
      </c>
      <c r="D24">
        <v>617</v>
      </c>
      <c r="E24">
        <v>3001</v>
      </c>
      <c r="F24">
        <v>49</v>
      </c>
      <c r="G24">
        <v>245.2</v>
      </c>
      <c r="H24">
        <v>1666</v>
      </c>
      <c r="I24">
        <v>955.6</v>
      </c>
    </row>
    <row r="25" spans="3:25">
      <c r="C25">
        <v>60</v>
      </c>
      <c r="D25">
        <v>581</v>
      </c>
      <c r="E25">
        <v>3001</v>
      </c>
      <c r="F25">
        <v>50</v>
      </c>
      <c r="G25">
        <v>229.6</v>
      </c>
      <c r="H25">
        <v>1812.4</v>
      </c>
      <c r="I25">
        <v>1021</v>
      </c>
      <c r="K25" t="s">
        <v>55</v>
      </c>
      <c r="M25">
        <f>AVERAGE(M5:M23)</f>
        <v>592.884210526316</v>
      </c>
      <c r="N25">
        <f t="shared" ref="N25:R25" si="25">AVERAGE(N5:N23)</f>
        <v>3001</v>
      </c>
      <c r="O25">
        <f t="shared" si="25"/>
        <v>39.410526315789468</v>
      </c>
      <c r="P25">
        <f t="shared" si="25"/>
        <v>235.75578947368425</v>
      </c>
      <c r="Q25">
        <f t="shared" si="25"/>
        <v>1784.8273684210526</v>
      </c>
      <c r="R25">
        <f t="shared" si="25"/>
        <v>1010.2915789473685</v>
      </c>
    </row>
    <row r="26" spans="3:25">
      <c r="C26">
        <v>60</v>
      </c>
      <c r="D26">
        <v>580</v>
      </c>
      <c r="E26">
        <v>3001</v>
      </c>
      <c r="F26">
        <v>33</v>
      </c>
      <c r="G26">
        <v>242</v>
      </c>
      <c r="H26">
        <v>1836.8</v>
      </c>
      <c r="I26">
        <v>1039.4000000000001</v>
      </c>
      <c r="K26" t="s">
        <v>56</v>
      </c>
      <c r="M26">
        <f>STDEV(M5:M23)</f>
        <v>3.9979526924177162</v>
      </c>
      <c r="N26">
        <f t="shared" ref="N26:R26" si="26">STDEV(N5:N23)</f>
        <v>0</v>
      </c>
      <c r="O26">
        <f t="shared" si="26"/>
        <v>9.7000512448155263</v>
      </c>
      <c r="P26">
        <f t="shared" si="26"/>
        <v>1.7925224802178328</v>
      </c>
      <c r="Q26">
        <f t="shared" si="26"/>
        <v>8.2271426402754333</v>
      </c>
      <c r="R26">
        <f t="shared" si="26"/>
        <v>4.2589634408385484</v>
      </c>
    </row>
    <row r="27" spans="3:25">
      <c r="C27">
        <v>60</v>
      </c>
      <c r="D27">
        <v>591</v>
      </c>
      <c r="E27">
        <v>3001</v>
      </c>
      <c r="F27">
        <v>43</v>
      </c>
      <c r="G27">
        <v>228.4</v>
      </c>
      <c r="H27">
        <v>1826.2</v>
      </c>
      <c r="I27">
        <v>1027.3</v>
      </c>
    </row>
    <row r="28" spans="3:25">
      <c r="C28">
        <v>60</v>
      </c>
      <c r="D28">
        <v>595</v>
      </c>
      <c r="E28">
        <v>3001</v>
      </c>
      <c r="F28">
        <v>56</v>
      </c>
      <c r="G28">
        <v>241.2</v>
      </c>
      <c r="H28">
        <v>1779.2</v>
      </c>
      <c r="I28">
        <v>1010.2</v>
      </c>
    </row>
    <row r="29" spans="3:25">
      <c r="C29">
        <v>60</v>
      </c>
      <c r="D29">
        <v>619</v>
      </c>
      <c r="E29">
        <v>3001</v>
      </c>
      <c r="F29">
        <v>48</v>
      </c>
      <c r="G29">
        <v>228.8</v>
      </c>
      <c r="H29">
        <v>1615.6</v>
      </c>
      <c r="I29">
        <v>922.2</v>
      </c>
    </row>
    <row r="30" spans="3:25">
      <c r="C30">
        <v>70</v>
      </c>
      <c r="D30">
        <v>609</v>
      </c>
      <c r="E30">
        <v>3001</v>
      </c>
      <c r="F30">
        <v>53</v>
      </c>
      <c r="G30">
        <v>235.2</v>
      </c>
      <c r="H30">
        <v>1822.4</v>
      </c>
      <c r="I30">
        <v>1028.8</v>
      </c>
    </row>
    <row r="31" spans="3:25">
      <c r="C31">
        <v>70</v>
      </c>
      <c r="D31">
        <v>594</v>
      </c>
      <c r="E31">
        <v>3001</v>
      </c>
      <c r="F31">
        <v>55</v>
      </c>
      <c r="G31">
        <v>230.4</v>
      </c>
      <c r="H31">
        <v>1742.4</v>
      </c>
      <c r="I31">
        <v>986.4</v>
      </c>
    </row>
    <row r="32" spans="3:25">
      <c r="C32">
        <v>70</v>
      </c>
      <c r="D32">
        <v>586</v>
      </c>
      <c r="E32">
        <v>3001</v>
      </c>
      <c r="F32">
        <v>43</v>
      </c>
      <c r="G32">
        <v>234</v>
      </c>
      <c r="H32">
        <v>1826.6</v>
      </c>
      <c r="I32">
        <v>1030.3</v>
      </c>
    </row>
    <row r="33" spans="3:9">
      <c r="C33">
        <v>70</v>
      </c>
      <c r="D33">
        <v>587</v>
      </c>
      <c r="E33">
        <v>3001</v>
      </c>
      <c r="F33">
        <v>56</v>
      </c>
      <c r="G33">
        <v>247.2</v>
      </c>
      <c r="H33">
        <v>1793.2</v>
      </c>
      <c r="I33">
        <v>1020.2</v>
      </c>
    </row>
    <row r="34" spans="3:9">
      <c r="C34">
        <v>70</v>
      </c>
      <c r="D34">
        <v>589</v>
      </c>
      <c r="E34">
        <v>3001</v>
      </c>
      <c r="F34">
        <v>45</v>
      </c>
      <c r="G34">
        <v>236</v>
      </c>
      <c r="H34">
        <v>1726.8</v>
      </c>
      <c r="I34">
        <v>981.4</v>
      </c>
    </row>
    <row r="35" spans="3:9">
      <c r="C35">
        <v>80</v>
      </c>
      <c r="D35">
        <v>590</v>
      </c>
      <c r="E35">
        <v>3001</v>
      </c>
      <c r="F35">
        <v>49</v>
      </c>
      <c r="G35">
        <v>230.8</v>
      </c>
      <c r="H35">
        <v>1804.8</v>
      </c>
      <c r="I35">
        <v>1017.8</v>
      </c>
    </row>
    <row r="36" spans="3:9">
      <c r="C36">
        <v>80</v>
      </c>
      <c r="D36">
        <v>598</v>
      </c>
      <c r="E36">
        <v>3001</v>
      </c>
      <c r="F36">
        <v>46</v>
      </c>
      <c r="G36">
        <v>239.2</v>
      </c>
      <c r="H36">
        <v>1784.8</v>
      </c>
      <c r="I36">
        <v>1012</v>
      </c>
    </row>
    <row r="37" spans="3:9">
      <c r="C37">
        <v>80</v>
      </c>
      <c r="D37">
        <v>599</v>
      </c>
      <c r="E37">
        <v>3001</v>
      </c>
      <c r="F37">
        <v>36</v>
      </c>
      <c r="G37">
        <v>233.6</v>
      </c>
      <c r="H37">
        <v>1820.2</v>
      </c>
      <c r="I37">
        <v>1026.9000000000001</v>
      </c>
    </row>
    <row r="38" spans="3:9">
      <c r="C38">
        <v>80</v>
      </c>
      <c r="D38">
        <v>596</v>
      </c>
      <c r="E38">
        <v>3001</v>
      </c>
      <c r="F38">
        <v>50</v>
      </c>
      <c r="G38">
        <v>239.6</v>
      </c>
      <c r="H38">
        <v>1825.6</v>
      </c>
      <c r="I38">
        <v>1032.5999999999999</v>
      </c>
    </row>
    <row r="39" spans="3:9">
      <c r="C39">
        <v>80</v>
      </c>
      <c r="D39">
        <v>616</v>
      </c>
      <c r="E39">
        <v>3001</v>
      </c>
      <c r="F39">
        <v>54</v>
      </c>
      <c r="G39">
        <v>234</v>
      </c>
      <c r="H39">
        <v>1630</v>
      </c>
      <c r="I39">
        <v>932</v>
      </c>
    </row>
    <row r="40" spans="3:9">
      <c r="C40">
        <v>90</v>
      </c>
      <c r="D40">
        <v>585</v>
      </c>
      <c r="E40">
        <v>3001</v>
      </c>
      <c r="F40">
        <v>50</v>
      </c>
      <c r="G40">
        <v>238.8</v>
      </c>
      <c r="H40">
        <v>1859.2</v>
      </c>
      <c r="I40">
        <v>1049</v>
      </c>
    </row>
    <row r="41" spans="3:9">
      <c r="C41">
        <v>90</v>
      </c>
      <c r="D41">
        <v>596</v>
      </c>
      <c r="E41">
        <v>3001</v>
      </c>
      <c r="F41">
        <v>52</v>
      </c>
      <c r="G41">
        <v>238.4</v>
      </c>
      <c r="H41">
        <v>1779.2</v>
      </c>
      <c r="I41">
        <v>1008.8</v>
      </c>
    </row>
    <row r="42" spans="3:9">
      <c r="C42">
        <v>90</v>
      </c>
      <c r="D42">
        <v>582</v>
      </c>
      <c r="E42">
        <v>3001</v>
      </c>
      <c r="F42">
        <v>21</v>
      </c>
      <c r="G42">
        <v>230.4</v>
      </c>
      <c r="H42">
        <v>1849</v>
      </c>
      <c r="I42">
        <v>1039.7</v>
      </c>
    </row>
    <row r="43" spans="3:9">
      <c r="C43">
        <v>90</v>
      </c>
      <c r="D43">
        <v>591</v>
      </c>
      <c r="E43">
        <v>3001</v>
      </c>
      <c r="F43">
        <v>63</v>
      </c>
      <c r="G43">
        <v>232.8</v>
      </c>
      <c r="H43">
        <v>1806.4</v>
      </c>
      <c r="I43">
        <v>1019.6</v>
      </c>
    </row>
    <row r="44" spans="3:9">
      <c r="C44">
        <v>90</v>
      </c>
      <c r="D44">
        <v>614</v>
      </c>
      <c r="E44">
        <v>3001</v>
      </c>
      <c r="F44">
        <v>45</v>
      </c>
      <c r="G44">
        <v>221.6</v>
      </c>
      <c r="H44">
        <v>1643.6</v>
      </c>
      <c r="I44">
        <v>932.6</v>
      </c>
    </row>
    <row r="45" spans="3:9">
      <c r="C45">
        <v>100</v>
      </c>
      <c r="D45">
        <v>569</v>
      </c>
      <c r="E45">
        <v>3001</v>
      </c>
      <c r="F45">
        <v>32</v>
      </c>
      <c r="G45">
        <v>237.6</v>
      </c>
      <c r="H45">
        <v>1852.4</v>
      </c>
      <c r="I45">
        <v>1045</v>
      </c>
    </row>
    <row r="46" spans="3:9">
      <c r="C46">
        <v>100</v>
      </c>
      <c r="D46">
        <v>585</v>
      </c>
      <c r="E46">
        <v>3001</v>
      </c>
      <c r="F46">
        <v>36</v>
      </c>
      <c r="G46">
        <v>242</v>
      </c>
      <c r="H46">
        <v>1809.2</v>
      </c>
      <c r="I46">
        <v>1025.5999999999999</v>
      </c>
    </row>
    <row r="47" spans="3:9">
      <c r="C47">
        <v>100</v>
      </c>
      <c r="D47">
        <v>589</v>
      </c>
      <c r="E47">
        <v>3001</v>
      </c>
      <c r="F47">
        <v>28</v>
      </c>
      <c r="G47">
        <v>233.2</v>
      </c>
      <c r="H47">
        <v>1841</v>
      </c>
      <c r="I47">
        <v>1037.0999999999999</v>
      </c>
    </row>
    <row r="48" spans="3:9">
      <c r="C48">
        <v>100</v>
      </c>
      <c r="D48">
        <v>593</v>
      </c>
      <c r="E48">
        <v>3001</v>
      </c>
      <c r="F48">
        <v>65</v>
      </c>
      <c r="G48">
        <v>231.2</v>
      </c>
      <c r="H48">
        <v>1768</v>
      </c>
      <c r="I48">
        <v>999.6</v>
      </c>
    </row>
    <row r="49" spans="3:9">
      <c r="C49">
        <v>100</v>
      </c>
      <c r="D49">
        <v>617</v>
      </c>
      <c r="E49">
        <v>3001</v>
      </c>
      <c r="F49">
        <v>41</v>
      </c>
      <c r="G49">
        <v>238.4</v>
      </c>
      <c r="H49">
        <v>1711.6</v>
      </c>
      <c r="I49">
        <v>975</v>
      </c>
    </row>
    <row r="50" spans="3:9">
      <c r="C50">
        <v>110</v>
      </c>
      <c r="D50">
        <v>582</v>
      </c>
      <c r="E50">
        <v>3001</v>
      </c>
      <c r="F50">
        <v>31</v>
      </c>
      <c r="G50">
        <v>235.2</v>
      </c>
      <c r="H50">
        <v>1828</v>
      </c>
      <c r="I50">
        <v>1031.5999999999999</v>
      </c>
    </row>
    <row r="51" spans="3:9">
      <c r="C51">
        <v>110</v>
      </c>
      <c r="D51">
        <v>587</v>
      </c>
      <c r="E51">
        <v>3001</v>
      </c>
      <c r="F51">
        <v>35</v>
      </c>
      <c r="G51">
        <v>238.4</v>
      </c>
      <c r="H51">
        <v>1767.6</v>
      </c>
      <c r="I51">
        <v>1003</v>
      </c>
    </row>
    <row r="52" spans="3:9">
      <c r="C52">
        <v>110</v>
      </c>
      <c r="D52">
        <v>594</v>
      </c>
      <c r="E52">
        <v>3001</v>
      </c>
      <c r="F52">
        <v>36</v>
      </c>
      <c r="G52">
        <v>232.8</v>
      </c>
      <c r="H52">
        <v>1835</v>
      </c>
      <c r="I52">
        <v>1033.9000000000001</v>
      </c>
    </row>
    <row r="53" spans="3:9">
      <c r="C53">
        <v>110</v>
      </c>
      <c r="D53">
        <v>593</v>
      </c>
      <c r="E53">
        <v>3001</v>
      </c>
      <c r="F53">
        <v>50</v>
      </c>
      <c r="G53">
        <v>243.6</v>
      </c>
      <c r="H53">
        <v>1797.6</v>
      </c>
      <c r="I53">
        <v>1020.6</v>
      </c>
    </row>
    <row r="54" spans="3:9">
      <c r="C54">
        <v>110</v>
      </c>
      <c r="D54">
        <v>611</v>
      </c>
      <c r="E54">
        <v>3001</v>
      </c>
      <c r="F54">
        <v>43</v>
      </c>
      <c r="G54">
        <v>235.6</v>
      </c>
      <c r="H54">
        <v>1646.4</v>
      </c>
      <c r="I54">
        <v>941</v>
      </c>
    </row>
    <row r="55" spans="3:9">
      <c r="C55">
        <v>120</v>
      </c>
      <c r="D55">
        <v>578</v>
      </c>
      <c r="E55">
        <v>3001</v>
      </c>
      <c r="F55">
        <v>30</v>
      </c>
      <c r="G55">
        <v>233.2</v>
      </c>
      <c r="H55">
        <v>1810</v>
      </c>
      <c r="I55">
        <v>1021.6</v>
      </c>
    </row>
    <row r="56" spans="3:9">
      <c r="C56">
        <v>120</v>
      </c>
      <c r="D56">
        <v>588</v>
      </c>
      <c r="E56">
        <v>3001</v>
      </c>
      <c r="F56">
        <v>34</v>
      </c>
      <c r="G56">
        <v>242.4</v>
      </c>
      <c r="H56">
        <v>1811.2</v>
      </c>
      <c r="I56">
        <v>1026.8</v>
      </c>
    </row>
    <row r="57" spans="3:9">
      <c r="C57">
        <v>120</v>
      </c>
      <c r="D57">
        <v>589</v>
      </c>
      <c r="E57">
        <v>3001</v>
      </c>
      <c r="F57">
        <v>34</v>
      </c>
      <c r="G57">
        <v>234</v>
      </c>
      <c r="H57">
        <v>1815.8</v>
      </c>
      <c r="I57">
        <v>1024.9000000000001</v>
      </c>
    </row>
    <row r="58" spans="3:9">
      <c r="C58">
        <v>120</v>
      </c>
      <c r="D58">
        <v>588</v>
      </c>
      <c r="E58">
        <v>3001</v>
      </c>
      <c r="F58">
        <v>39</v>
      </c>
      <c r="G58">
        <v>244</v>
      </c>
      <c r="H58">
        <v>1813.6</v>
      </c>
      <c r="I58">
        <v>1028.8</v>
      </c>
    </row>
    <row r="59" spans="3:9">
      <c r="C59">
        <v>120</v>
      </c>
      <c r="D59">
        <v>606</v>
      </c>
      <c r="E59">
        <v>3001</v>
      </c>
      <c r="F59">
        <v>29</v>
      </c>
      <c r="G59">
        <v>230</v>
      </c>
      <c r="H59">
        <v>1612</v>
      </c>
      <c r="I59">
        <v>921</v>
      </c>
    </row>
    <row r="60" spans="3:9">
      <c r="C60">
        <v>130</v>
      </c>
      <c r="D60">
        <v>567</v>
      </c>
      <c r="E60">
        <v>3001</v>
      </c>
      <c r="F60">
        <v>31</v>
      </c>
      <c r="G60">
        <v>234.4</v>
      </c>
      <c r="H60">
        <v>1815.2</v>
      </c>
      <c r="I60">
        <v>1024.8</v>
      </c>
    </row>
    <row r="61" spans="3:9">
      <c r="C61">
        <v>130</v>
      </c>
      <c r="D61">
        <v>582</v>
      </c>
      <c r="E61">
        <v>3001</v>
      </c>
      <c r="F61">
        <v>32</v>
      </c>
      <c r="G61">
        <v>241.2</v>
      </c>
      <c r="H61">
        <v>1802</v>
      </c>
      <c r="I61">
        <v>1021.6</v>
      </c>
    </row>
    <row r="62" spans="3:9">
      <c r="C62">
        <v>130</v>
      </c>
      <c r="D62">
        <v>590</v>
      </c>
      <c r="E62">
        <v>3001</v>
      </c>
      <c r="F62">
        <v>26</v>
      </c>
      <c r="G62">
        <v>235.2</v>
      </c>
      <c r="H62">
        <v>1831</v>
      </c>
      <c r="I62">
        <v>1033.0999999999999</v>
      </c>
    </row>
    <row r="63" spans="3:9">
      <c r="C63">
        <v>130</v>
      </c>
      <c r="D63">
        <v>588</v>
      </c>
      <c r="E63">
        <v>3001</v>
      </c>
      <c r="F63">
        <v>42</v>
      </c>
      <c r="G63">
        <v>240.8</v>
      </c>
      <c r="H63">
        <v>1838</v>
      </c>
      <c r="I63">
        <v>1039.4000000000001</v>
      </c>
    </row>
    <row r="64" spans="3:9">
      <c r="C64">
        <v>130</v>
      </c>
      <c r="D64">
        <v>614</v>
      </c>
      <c r="E64">
        <v>3001</v>
      </c>
      <c r="F64">
        <v>39</v>
      </c>
      <c r="G64">
        <v>234.8</v>
      </c>
      <c r="H64">
        <v>1690.4</v>
      </c>
      <c r="I64">
        <v>962.6</v>
      </c>
    </row>
    <row r="65" spans="3:9">
      <c r="C65">
        <v>140</v>
      </c>
      <c r="D65">
        <v>574</v>
      </c>
      <c r="E65">
        <v>3001</v>
      </c>
      <c r="F65">
        <v>40</v>
      </c>
      <c r="G65">
        <v>224.4</v>
      </c>
      <c r="H65">
        <v>1750.4</v>
      </c>
      <c r="I65">
        <v>987.4</v>
      </c>
    </row>
    <row r="66" spans="3:9">
      <c r="C66">
        <v>140</v>
      </c>
      <c r="D66">
        <v>591</v>
      </c>
      <c r="E66">
        <v>3001</v>
      </c>
      <c r="F66">
        <v>33</v>
      </c>
      <c r="G66">
        <v>238.4</v>
      </c>
      <c r="H66">
        <v>1792</v>
      </c>
      <c r="I66">
        <v>1015.2</v>
      </c>
    </row>
    <row r="67" spans="3:9">
      <c r="C67">
        <v>140</v>
      </c>
      <c r="D67">
        <v>580</v>
      </c>
      <c r="E67">
        <v>3001</v>
      </c>
      <c r="F67">
        <v>8</v>
      </c>
      <c r="G67">
        <v>234.8</v>
      </c>
      <c r="H67">
        <v>1844.2</v>
      </c>
      <c r="I67">
        <v>1039.5</v>
      </c>
    </row>
    <row r="68" spans="3:9">
      <c r="C68">
        <v>140</v>
      </c>
      <c r="D68">
        <v>588</v>
      </c>
      <c r="E68">
        <v>3001</v>
      </c>
      <c r="F68">
        <v>37</v>
      </c>
      <c r="G68">
        <v>238.8</v>
      </c>
      <c r="H68">
        <v>1839.2</v>
      </c>
      <c r="I68">
        <v>1039</v>
      </c>
    </row>
    <row r="69" spans="3:9">
      <c r="C69">
        <v>140</v>
      </c>
      <c r="D69">
        <v>611</v>
      </c>
      <c r="E69">
        <v>3001</v>
      </c>
      <c r="F69">
        <v>34</v>
      </c>
      <c r="G69">
        <v>234</v>
      </c>
      <c r="H69">
        <v>1672.8</v>
      </c>
      <c r="I69">
        <v>953.4</v>
      </c>
    </row>
    <row r="70" spans="3:9">
      <c r="C70">
        <v>150</v>
      </c>
      <c r="D70">
        <v>581</v>
      </c>
      <c r="E70">
        <v>3001</v>
      </c>
      <c r="F70">
        <v>29</v>
      </c>
      <c r="G70">
        <v>232.8</v>
      </c>
      <c r="H70">
        <v>1836.4</v>
      </c>
      <c r="I70">
        <v>1034.5999999999999</v>
      </c>
    </row>
    <row r="71" spans="3:9">
      <c r="C71">
        <v>150</v>
      </c>
      <c r="D71">
        <v>585</v>
      </c>
      <c r="E71">
        <v>3001</v>
      </c>
      <c r="F71">
        <v>30</v>
      </c>
      <c r="G71">
        <v>239.6</v>
      </c>
      <c r="H71">
        <v>1763.2</v>
      </c>
      <c r="I71">
        <v>1001.4</v>
      </c>
    </row>
    <row r="72" spans="3:9">
      <c r="C72">
        <v>150</v>
      </c>
      <c r="D72">
        <v>590</v>
      </c>
      <c r="E72">
        <v>3001</v>
      </c>
      <c r="F72">
        <v>30</v>
      </c>
      <c r="G72">
        <v>229.6</v>
      </c>
      <c r="H72">
        <v>1817</v>
      </c>
      <c r="I72">
        <v>1023.3</v>
      </c>
    </row>
    <row r="73" spans="3:9">
      <c r="C73">
        <v>150</v>
      </c>
      <c r="D73">
        <v>588</v>
      </c>
      <c r="E73">
        <v>3001</v>
      </c>
      <c r="F73">
        <v>39</v>
      </c>
      <c r="G73">
        <v>242.8</v>
      </c>
      <c r="H73">
        <v>1853.6</v>
      </c>
      <c r="I73">
        <v>1048.2</v>
      </c>
    </row>
    <row r="74" spans="3:9">
      <c r="C74">
        <v>150</v>
      </c>
      <c r="D74">
        <v>608</v>
      </c>
      <c r="E74">
        <v>3001</v>
      </c>
      <c r="F74">
        <v>33</v>
      </c>
      <c r="G74">
        <v>223.6</v>
      </c>
      <c r="H74">
        <v>1620.4</v>
      </c>
      <c r="I74">
        <v>922</v>
      </c>
    </row>
    <row r="75" spans="3:9">
      <c r="C75">
        <v>160</v>
      </c>
      <c r="D75">
        <v>567</v>
      </c>
      <c r="E75">
        <v>3001</v>
      </c>
      <c r="F75">
        <v>26</v>
      </c>
      <c r="G75">
        <v>234</v>
      </c>
      <c r="H75">
        <v>1814.8</v>
      </c>
      <c r="I75">
        <v>1024.4000000000001</v>
      </c>
    </row>
    <row r="76" spans="3:9">
      <c r="C76">
        <v>160</v>
      </c>
      <c r="D76">
        <v>580</v>
      </c>
      <c r="E76">
        <v>3001</v>
      </c>
      <c r="F76">
        <v>28</v>
      </c>
      <c r="G76">
        <v>238</v>
      </c>
      <c r="H76">
        <v>1779.2</v>
      </c>
      <c r="I76">
        <v>1008.6</v>
      </c>
    </row>
    <row r="77" spans="3:9">
      <c r="C77">
        <v>160</v>
      </c>
      <c r="D77">
        <v>590</v>
      </c>
      <c r="E77">
        <v>3001</v>
      </c>
      <c r="F77">
        <v>26</v>
      </c>
      <c r="G77">
        <v>236.4</v>
      </c>
      <c r="H77">
        <v>1845.8</v>
      </c>
      <c r="I77">
        <v>1041.0999999999999</v>
      </c>
    </row>
    <row r="78" spans="3:9">
      <c r="C78">
        <v>160</v>
      </c>
      <c r="D78">
        <v>596</v>
      </c>
      <c r="E78">
        <v>3001</v>
      </c>
      <c r="F78">
        <v>38</v>
      </c>
      <c r="G78">
        <v>240.4</v>
      </c>
      <c r="H78">
        <v>1810</v>
      </c>
      <c r="I78">
        <v>1025.2</v>
      </c>
    </row>
    <row r="79" spans="3:9">
      <c r="C79">
        <v>160</v>
      </c>
      <c r="D79">
        <v>610</v>
      </c>
      <c r="E79">
        <v>3001</v>
      </c>
      <c r="F79">
        <v>39</v>
      </c>
      <c r="G79">
        <v>232.4</v>
      </c>
      <c r="H79">
        <v>1690.4</v>
      </c>
      <c r="I79">
        <v>961.4</v>
      </c>
    </row>
    <row r="80" spans="3:9">
      <c r="C80">
        <v>170</v>
      </c>
      <c r="D80">
        <v>564</v>
      </c>
      <c r="E80">
        <v>3001</v>
      </c>
      <c r="F80">
        <v>18</v>
      </c>
      <c r="G80">
        <v>232.8</v>
      </c>
      <c r="H80">
        <v>1800.8</v>
      </c>
      <c r="I80">
        <v>1016.8</v>
      </c>
    </row>
    <row r="81" spans="3:9">
      <c r="C81">
        <v>170</v>
      </c>
      <c r="D81">
        <v>590</v>
      </c>
      <c r="E81">
        <v>3001</v>
      </c>
      <c r="F81">
        <v>27</v>
      </c>
      <c r="G81">
        <v>240</v>
      </c>
      <c r="H81">
        <v>1801.2</v>
      </c>
      <c r="I81">
        <v>1020.6</v>
      </c>
    </row>
    <row r="82" spans="3:9">
      <c r="C82">
        <v>170</v>
      </c>
      <c r="D82">
        <v>586</v>
      </c>
      <c r="E82">
        <v>3001</v>
      </c>
      <c r="F82">
        <v>38</v>
      </c>
      <c r="G82">
        <v>226.4</v>
      </c>
      <c r="H82">
        <v>1811.8</v>
      </c>
      <c r="I82">
        <v>1019.1</v>
      </c>
    </row>
    <row r="83" spans="3:9">
      <c r="C83">
        <v>170</v>
      </c>
      <c r="D83">
        <v>600</v>
      </c>
      <c r="E83">
        <v>3001</v>
      </c>
      <c r="F83">
        <v>45</v>
      </c>
      <c r="G83">
        <v>238.4</v>
      </c>
      <c r="H83">
        <v>1794.4</v>
      </c>
      <c r="I83">
        <v>1016.4</v>
      </c>
    </row>
    <row r="84" spans="3:9">
      <c r="C84">
        <v>170</v>
      </c>
      <c r="D84">
        <v>613</v>
      </c>
      <c r="E84">
        <v>3001</v>
      </c>
      <c r="F84">
        <v>29</v>
      </c>
      <c r="G84">
        <v>244</v>
      </c>
      <c r="H84">
        <v>1744</v>
      </c>
      <c r="I84">
        <v>994</v>
      </c>
    </row>
    <row r="85" spans="3:9">
      <c r="C85">
        <v>180</v>
      </c>
      <c r="D85">
        <v>570</v>
      </c>
      <c r="E85">
        <v>3001</v>
      </c>
      <c r="F85">
        <v>24</v>
      </c>
      <c r="G85">
        <v>235.6</v>
      </c>
      <c r="H85">
        <v>1824</v>
      </c>
      <c r="I85">
        <v>1029.8</v>
      </c>
    </row>
    <row r="86" spans="3:9">
      <c r="C86">
        <v>180</v>
      </c>
      <c r="D86">
        <v>584</v>
      </c>
      <c r="E86">
        <v>3001</v>
      </c>
      <c r="F86">
        <v>37</v>
      </c>
      <c r="G86">
        <v>237.6</v>
      </c>
      <c r="H86">
        <v>1778.8</v>
      </c>
      <c r="I86">
        <v>1008.2</v>
      </c>
    </row>
    <row r="87" spans="3:9">
      <c r="C87">
        <v>180</v>
      </c>
      <c r="D87">
        <v>598</v>
      </c>
      <c r="E87">
        <v>3001</v>
      </c>
      <c r="F87">
        <v>34</v>
      </c>
      <c r="G87">
        <v>236</v>
      </c>
      <c r="H87">
        <v>1815</v>
      </c>
      <c r="I87">
        <v>1025.5</v>
      </c>
    </row>
    <row r="88" spans="3:9">
      <c r="C88">
        <v>180</v>
      </c>
      <c r="D88">
        <v>607</v>
      </c>
      <c r="E88">
        <v>3001</v>
      </c>
      <c r="F88">
        <v>31</v>
      </c>
      <c r="G88">
        <v>241.2</v>
      </c>
      <c r="H88">
        <v>1819.2</v>
      </c>
      <c r="I88">
        <v>1030.2</v>
      </c>
    </row>
    <row r="89" spans="3:9">
      <c r="C89">
        <v>180</v>
      </c>
      <c r="D89">
        <v>614</v>
      </c>
      <c r="E89">
        <v>3001</v>
      </c>
      <c r="F89">
        <v>29</v>
      </c>
      <c r="G89">
        <v>237.6</v>
      </c>
      <c r="H89">
        <v>1751.6</v>
      </c>
      <c r="I89">
        <v>994.6</v>
      </c>
    </row>
    <row r="90" spans="3:9">
      <c r="C90">
        <v>190</v>
      </c>
      <c r="D90">
        <v>574</v>
      </c>
      <c r="E90">
        <v>3001</v>
      </c>
      <c r="F90">
        <v>23</v>
      </c>
      <c r="G90">
        <v>235.6</v>
      </c>
      <c r="H90">
        <v>1823.6</v>
      </c>
      <c r="I90">
        <v>1029.5999999999999</v>
      </c>
    </row>
    <row r="91" spans="3:9">
      <c r="C91">
        <v>190</v>
      </c>
      <c r="D91">
        <v>578</v>
      </c>
      <c r="E91">
        <v>3001</v>
      </c>
      <c r="F91">
        <v>24</v>
      </c>
      <c r="G91">
        <v>243.2</v>
      </c>
      <c r="H91">
        <v>1814.4</v>
      </c>
      <c r="I91">
        <v>1028.8</v>
      </c>
    </row>
    <row r="92" spans="3:9">
      <c r="C92">
        <v>190</v>
      </c>
      <c r="D92">
        <v>588</v>
      </c>
      <c r="E92">
        <v>3001</v>
      </c>
      <c r="F92">
        <v>28</v>
      </c>
      <c r="G92">
        <v>233.2</v>
      </c>
      <c r="H92">
        <v>1817</v>
      </c>
      <c r="I92">
        <v>1025.0999999999999</v>
      </c>
    </row>
    <row r="93" spans="3:9">
      <c r="C93">
        <v>190</v>
      </c>
      <c r="D93">
        <v>593</v>
      </c>
      <c r="E93">
        <v>3001</v>
      </c>
      <c r="F93">
        <v>26</v>
      </c>
      <c r="G93">
        <v>241.6</v>
      </c>
      <c r="H93">
        <v>1814.8</v>
      </c>
      <c r="I93">
        <v>1028.2</v>
      </c>
    </row>
    <row r="94" spans="3:9">
      <c r="C94">
        <v>190</v>
      </c>
      <c r="D94">
        <v>613</v>
      </c>
      <c r="E94">
        <v>3001</v>
      </c>
      <c r="F94">
        <v>29</v>
      </c>
      <c r="G94">
        <v>244</v>
      </c>
      <c r="H94">
        <v>1632.8</v>
      </c>
      <c r="I94">
        <v>938.4</v>
      </c>
    </row>
    <row r="95" spans="3:9">
      <c r="C95">
        <v>200</v>
      </c>
      <c r="D95">
        <v>568</v>
      </c>
      <c r="E95">
        <v>3001</v>
      </c>
      <c r="F95">
        <v>21</v>
      </c>
      <c r="G95">
        <v>232.4</v>
      </c>
      <c r="H95">
        <v>1809.6</v>
      </c>
      <c r="I95">
        <v>1021</v>
      </c>
    </row>
    <row r="96" spans="3:9">
      <c r="C96">
        <v>200</v>
      </c>
      <c r="D96">
        <v>588</v>
      </c>
      <c r="E96">
        <v>3001</v>
      </c>
      <c r="F96">
        <v>16</v>
      </c>
      <c r="G96">
        <v>242</v>
      </c>
      <c r="H96">
        <v>1795.6</v>
      </c>
      <c r="I96">
        <v>1018.8</v>
      </c>
    </row>
    <row r="97" spans="3:9">
      <c r="C97">
        <v>200</v>
      </c>
      <c r="D97">
        <v>580</v>
      </c>
      <c r="E97">
        <v>3001</v>
      </c>
      <c r="F97">
        <v>19</v>
      </c>
      <c r="G97">
        <v>234.8</v>
      </c>
      <c r="H97">
        <v>1832.6</v>
      </c>
      <c r="I97">
        <v>1033.7</v>
      </c>
    </row>
    <row r="98" spans="3:9">
      <c r="C98">
        <v>200</v>
      </c>
      <c r="D98">
        <v>601</v>
      </c>
      <c r="E98">
        <v>3001</v>
      </c>
      <c r="F98">
        <v>37</v>
      </c>
      <c r="G98">
        <v>231.6</v>
      </c>
      <c r="H98">
        <v>1794</v>
      </c>
      <c r="I98">
        <v>1012.8</v>
      </c>
    </row>
    <row r="99" spans="3:9">
      <c r="C99">
        <v>200</v>
      </c>
      <c r="D99">
        <v>621</v>
      </c>
      <c r="E99">
        <v>3001</v>
      </c>
      <c r="F99">
        <v>32</v>
      </c>
      <c r="G99">
        <v>238.4</v>
      </c>
      <c r="H99">
        <v>1718.8</v>
      </c>
      <c r="I99">
        <v>978.6</v>
      </c>
    </row>
  </sheetData>
  <sortState ref="C5:I99">
    <sortCondition ref="C6:C99"/>
  </sortState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  <mx:List Name="Lista2" NumFields="7" NumRecs="95" Flags="10" Flags2="0">
        <f>C4:I99</f>
        <mx:ListSort Flags="768"/>
        <mx:ListSort Flags="512"/>
        <mx:ListSort Flags="512"/>
        <mx:LField Name="limit" Flags="0" InfoFlags="4">
          <f>C4:C99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Elapsed " Flags="0" InfoFlags="4">
          <f>D4:D99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Nodes " Flags="0" InfoFlags="4">
          <f>E4:E99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Steps " Flags="0" InfoFlags="4">
          <f>F4:F99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1    " Flags="0" InfoFlags="4">
          <f>G4:G99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2    " Flags="0" InfoFlags="4">
          <f>H4:H99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3    " Flags="0" InfoFlags="4">
          <f>I4:I99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C3:AA103"/>
  <sheetViews>
    <sheetView topLeftCell="G24" workbookViewId="0">
      <selection activeCell="AB63" sqref="AB63"/>
    </sheetView>
  </sheetViews>
  <sheetFormatPr baseColWidth="10" defaultRowHeight="13"/>
  <sheetData>
    <row r="3" spans="3:27"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M3" s="2"/>
      <c r="O3" t="s">
        <v>42</v>
      </c>
      <c r="P3" t="s">
        <v>43</v>
      </c>
      <c r="Q3" t="s">
        <v>59</v>
      </c>
      <c r="R3" t="s">
        <v>60</v>
      </c>
      <c r="S3" t="s">
        <v>61</v>
      </c>
      <c r="T3" t="s">
        <v>62</v>
      </c>
      <c r="V3" t="s">
        <v>42</v>
      </c>
      <c r="W3" t="s">
        <v>43</v>
      </c>
      <c r="X3" t="s">
        <v>59</v>
      </c>
      <c r="Y3" t="s">
        <v>37</v>
      </c>
      <c r="Z3" t="s">
        <v>61</v>
      </c>
      <c r="AA3" t="s">
        <v>62</v>
      </c>
    </row>
    <row r="4" spans="3:27">
      <c r="C4">
        <v>10</v>
      </c>
      <c r="D4">
        <v>1092</v>
      </c>
      <c r="E4">
        <v>5501</v>
      </c>
      <c r="F4">
        <v>13</v>
      </c>
      <c r="G4">
        <v>260.39999999999998</v>
      </c>
      <c r="H4">
        <v>1898.6</v>
      </c>
      <c r="I4">
        <v>1079.5</v>
      </c>
      <c r="N4">
        <f t="shared" ref="N4:T4" si="0">AVERAGE(C4:C8)</f>
        <v>10</v>
      </c>
      <c r="O4">
        <f t="shared" si="0"/>
        <v>1091.8</v>
      </c>
      <c r="P4">
        <f t="shared" si="0"/>
        <v>5501</v>
      </c>
      <c r="Q4">
        <f t="shared" si="0"/>
        <v>19.8</v>
      </c>
      <c r="R4">
        <f t="shared" si="0"/>
        <v>246.55999999999995</v>
      </c>
      <c r="S4">
        <f t="shared" si="0"/>
        <v>1835.1599999999999</v>
      </c>
      <c r="T4">
        <f t="shared" si="0"/>
        <v>1040.8600000000001</v>
      </c>
      <c r="U4">
        <v>10</v>
      </c>
      <c r="V4">
        <f>STANDARDIZE(O4,O$24,O$25)+2</f>
        <v>3.4382445194192739</v>
      </c>
      <c r="W4">
        <v>2</v>
      </c>
      <c r="X4">
        <f t="shared" ref="X4:X23" si="1">STANDARDIZE(Q4,Q$24,Q$25)+2</f>
        <v>0.46360601176758442</v>
      </c>
      <c r="Y4">
        <f t="shared" ref="Y4:Y23" si="2">STANDARDIZE(R4,R$24,R$25)+2</f>
        <v>3.9066312191785526</v>
      </c>
      <c r="Z4">
        <f t="shared" ref="Z4:Z23" si="3">STANDARDIZE(S4,S$24,S$25)+2</f>
        <v>3.2849505071419456</v>
      </c>
      <c r="AA4">
        <f t="shared" ref="AA4:AA23" si="4">STANDARDIZE(T4,T$24,T$25)+2</f>
        <v>3.3817457361001271</v>
      </c>
    </row>
    <row r="5" spans="3:27">
      <c r="C5">
        <v>10</v>
      </c>
      <c r="D5">
        <v>1065</v>
      </c>
      <c r="E5">
        <v>5501</v>
      </c>
      <c r="F5">
        <v>18</v>
      </c>
      <c r="G5">
        <v>265.2</v>
      </c>
      <c r="H5">
        <v>1944.2</v>
      </c>
      <c r="I5">
        <v>1104.7</v>
      </c>
      <c r="N5">
        <f t="shared" ref="N5:T5" si="5">AVERAGE(C9:C13)</f>
        <v>20</v>
      </c>
      <c r="O5">
        <f t="shared" si="5"/>
        <v>1074.2</v>
      </c>
      <c r="P5">
        <f t="shared" si="5"/>
        <v>5501</v>
      </c>
      <c r="Q5">
        <f t="shared" si="5"/>
        <v>22.2</v>
      </c>
      <c r="R5">
        <f t="shared" si="5"/>
        <v>248.4</v>
      </c>
      <c r="S5">
        <f t="shared" si="5"/>
        <v>1859.4</v>
      </c>
      <c r="T5">
        <f t="shared" si="5"/>
        <v>1053.9000000000001</v>
      </c>
      <c r="U5">
        <f>U4+10</f>
        <v>20</v>
      </c>
      <c r="V5">
        <f t="shared" ref="V5:V23" si="6">STANDARDIZE(O5,O$24,O$25)+2</f>
        <v>1.6158468562242183</v>
      </c>
      <c r="W5">
        <v>2</v>
      </c>
      <c r="X5">
        <f t="shared" si="1"/>
        <v>0.57129717916705269</v>
      </c>
      <c r="Y5">
        <f t="shared" si="2"/>
        <v>4.3486928929800506</v>
      </c>
      <c r="Z5">
        <f t="shared" si="3"/>
        <v>4.2139412102295513</v>
      </c>
      <c r="AA5">
        <f t="shared" si="4"/>
        <v>4.2508352787754813</v>
      </c>
    </row>
    <row r="6" spans="3:27">
      <c r="C6">
        <v>10</v>
      </c>
      <c r="D6">
        <v>1185</v>
      </c>
      <c r="E6">
        <v>5501</v>
      </c>
      <c r="F6">
        <v>21</v>
      </c>
      <c r="G6">
        <v>244.8</v>
      </c>
      <c r="H6">
        <v>1854.8</v>
      </c>
      <c r="I6">
        <v>1049.8</v>
      </c>
      <c r="N6">
        <f t="shared" ref="N6:T6" si="7">AVERAGE(C14:C18)</f>
        <v>30</v>
      </c>
      <c r="O6">
        <f t="shared" si="7"/>
        <v>1070.5999999999999</v>
      </c>
      <c r="P6">
        <f t="shared" si="7"/>
        <v>5501</v>
      </c>
      <c r="Q6">
        <f t="shared" si="7"/>
        <v>24.4</v>
      </c>
      <c r="R6">
        <f t="shared" si="7"/>
        <v>243.84</v>
      </c>
      <c r="S6">
        <f t="shared" si="7"/>
        <v>1829.6399999999999</v>
      </c>
      <c r="T6">
        <f t="shared" si="7"/>
        <v>1036.74</v>
      </c>
      <c r="U6">
        <f t="shared" ref="U6:U23" si="8">U5+10</f>
        <v>30</v>
      </c>
      <c r="V6">
        <f t="shared" si="6"/>
        <v>1.2430836978433955</v>
      </c>
      <c r="W6">
        <v>2</v>
      </c>
      <c r="X6">
        <f t="shared" si="1"/>
        <v>0.67001408261656525</v>
      </c>
      <c r="Y6">
        <f t="shared" si="2"/>
        <v>3.2531487448633305</v>
      </c>
      <c r="Z6">
        <f t="shared" si="3"/>
        <v>3.0733981688150678</v>
      </c>
      <c r="AA6">
        <f t="shared" si="4"/>
        <v>3.1071560953161876</v>
      </c>
    </row>
    <row r="7" spans="3:27">
      <c r="C7">
        <v>10</v>
      </c>
      <c r="D7">
        <v>1058</v>
      </c>
      <c r="E7">
        <v>5501</v>
      </c>
      <c r="F7">
        <v>18</v>
      </c>
      <c r="G7">
        <v>236.8</v>
      </c>
      <c r="H7">
        <v>1774.4</v>
      </c>
      <c r="I7">
        <v>1005.6</v>
      </c>
      <c r="N7">
        <f t="shared" ref="N7:T7" si="9">AVERAGE(C19:C23)</f>
        <v>40</v>
      </c>
      <c r="O7">
        <f t="shared" si="9"/>
        <v>1069.4000000000001</v>
      </c>
      <c r="P7">
        <f t="shared" si="9"/>
        <v>5501</v>
      </c>
      <c r="Q7">
        <f t="shared" si="9"/>
        <v>28.4</v>
      </c>
      <c r="R7">
        <f t="shared" si="9"/>
        <v>239.2</v>
      </c>
      <c r="S7">
        <f t="shared" si="9"/>
        <v>1816.0399999999997</v>
      </c>
      <c r="T7">
        <f t="shared" si="9"/>
        <v>1027.6200000000001</v>
      </c>
      <c r="U7">
        <f t="shared" si="8"/>
        <v>40</v>
      </c>
      <c r="V7">
        <f t="shared" si="6"/>
        <v>1.1188293117164783</v>
      </c>
      <c r="W7">
        <v>2</v>
      </c>
      <c r="X7">
        <f t="shared" si="1"/>
        <v>0.8494993616156794</v>
      </c>
      <c r="Y7">
        <f t="shared" si="2"/>
        <v>2.13838452397263</v>
      </c>
      <c r="Z7">
        <f t="shared" si="3"/>
        <v>2.5521822627923183</v>
      </c>
      <c r="AA7">
        <f t="shared" si="4"/>
        <v>2.4993265992119582</v>
      </c>
    </row>
    <row r="8" spans="3:27">
      <c r="C8">
        <v>10</v>
      </c>
      <c r="D8">
        <v>1059</v>
      </c>
      <c r="E8">
        <v>5501</v>
      </c>
      <c r="F8">
        <v>29</v>
      </c>
      <c r="G8">
        <v>225.6</v>
      </c>
      <c r="H8">
        <v>1703.8</v>
      </c>
      <c r="I8">
        <v>964.7</v>
      </c>
      <c r="N8">
        <f t="shared" ref="N8:T8" si="10">AVERAGE(C24:C28)</f>
        <v>50</v>
      </c>
      <c r="O8">
        <f t="shared" si="10"/>
        <v>1070.4000000000001</v>
      </c>
      <c r="P8">
        <f t="shared" si="10"/>
        <v>5501</v>
      </c>
      <c r="Q8">
        <f t="shared" si="10"/>
        <v>34.4</v>
      </c>
      <c r="R8">
        <f t="shared" si="10"/>
        <v>238.95999999999998</v>
      </c>
      <c r="S8">
        <f t="shared" si="10"/>
        <v>1810.8400000000001</v>
      </c>
      <c r="T8">
        <f t="shared" si="10"/>
        <v>1024.9000000000001</v>
      </c>
      <c r="U8">
        <f t="shared" si="8"/>
        <v>50</v>
      </c>
      <c r="V8">
        <f t="shared" si="6"/>
        <v>1.2223746334889252</v>
      </c>
      <c r="W8">
        <v>2</v>
      </c>
      <c r="X8">
        <f t="shared" si="1"/>
        <v>1.1187272801143502</v>
      </c>
      <c r="Y8">
        <f t="shared" si="2"/>
        <v>2.080724305650695</v>
      </c>
      <c r="Z8">
        <f t="shared" si="3"/>
        <v>2.3528938281365788</v>
      </c>
      <c r="AA8">
        <f t="shared" si="4"/>
        <v>2.3180441179177103</v>
      </c>
    </row>
    <row r="9" spans="3:27">
      <c r="C9">
        <v>20</v>
      </c>
      <c r="D9">
        <v>1051</v>
      </c>
      <c r="E9">
        <v>5501</v>
      </c>
      <c r="F9">
        <v>17</v>
      </c>
      <c r="G9">
        <v>262.39999999999998</v>
      </c>
      <c r="H9">
        <v>1987.8</v>
      </c>
      <c r="I9">
        <v>1125.0999999999999</v>
      </c>
      <c r="N9">
        <f t="shared" ref="N9:T9" si="11">AVERAGE(C29:C33)</f>
        <v>60</v>
      </c>
      <c r="O9">
        <f t="shared" si="11"/>
        <v>1074</v>
      </c>
      <c r="P9">
        <f t="shared" si="11"/>
        <v>5501</v>
      </c>
      <c r="Q9">
        <f t="shared" si="11"/>
        <v>37.4</v>
      </c>
      <c r="R9">
        <f t="shared" si="11"/>
        <v>238.88000000000002</v>
      </c>
      <c r="S9">
        <f t="shared" si="11"/>
        <v>1805.4</v>
      </c>
      <c r="T9">
        <f t="shared" si="11"/>
        <v>1022.1400000000001</v>
      </c>
      <c r="U9">
        <f t="shared" si="8"/>
        <v>60</v>
      </c>
      <c r="V9">
        <f t="shared" si="6"/>
        <v>1.5951377918697243</v>
      </c>
      <c r="W9">
        <v>2</v>
      </c>
      <c r="X9">
        <f t="shared" si="1"/>
        <v>1.2533412393636858</v>
      </c>
      <c r="Y9">
        <f t="shared" si="2"/>
        <v>2.0615042328767283</v>
      </c>
      <c r="Z9">
        <f t="shared" si="3"/>
        <v>2.144407465727479</v>
      </c>
      <c r="AA9">
        <f t="shared" si="4"/>
        <v>2.1340957177809021</v>
      </c>
    </row>
    <row r="10" spans="3:27">
      <c r="C10">
        <v>20</v>
      </c>
      <c r="D10">
        <v>1059</v>
      </c>
      <c r="E10">
        <v>5501</v>
      </c>
      <c r="F10">
        <v>17</v>
      </c>
      <c r="G10">
        <v>262.39999999999998</v>
      </c>
      <c r="H10">
        <v>1936.2</v>
      </c>
      <c r="I10">
        <v>1099.3</v>
      </c>
      <c r="N10">
        <f t="shared" ref="N10:T10" si="12">AVERAGE(C34:C38)</f>
        <v>70</v>
      </c>
      <c r="O10">
        <f t="shared" si="12"/>
        <v>1077.8</v>
      </c>
      <c r="P10">
        <f t="shared" si="12"/>
        <v>5501</v>
      </c>
      <c r="Q10">
        <f t="shared" si="12"/>
        <v>39</v>
      </c>
      <c r="R10">
        <f t="shared" si="12"/>
        <v>241.52000000000004</v>
      </c>
      <c r="S10">
        <f t="shared" si="12"/>
        <v>1826.1200000000001</v>
      </c>
      <c r="T10">
        <f t="shared" si="12"/>
        <v>1033.8200000000002</v>
      </c>
      <c r="U10">
        <f t="shared" si="8"/>
        <v>70</v>
      </c>
      <c r="V10">
        <f t="shared" si="6"/>
        <v>1.9886100146050176</v>
      </c>
      <c r="W10">
        <v>2</v>
      </c>
      <c r="X10">
        <f t="shared" si="1"/>
        <v>1.3251353509633315</v>
      </c>
      <c r="Y10">
        <f t="shared" si="2"/>
        <v>2.6957666344179905</v>
      </c>
      <c r="Z10">
        <f t="shared" si="3"/>
        <v>2.9384952284327199</v>
      </c>
      <c r="AA10">
        <f t="shared" si="4"/>
        <v>2.9125440198091397</v>
      </c>
    </row>
    <row r="11" spans="3:27">
      <c r="C11">
        <v>20</v>
      </c>
      <c r="D11">
        <v>1134</v>
      </c>
      <c r="E11">
        <v>5501</v>
      </c>
      <c r="F11">
        <v>26</v>
      </c>
      <c r="G11">
        <v>247.6</v>
      </c>
      <c r="H11">
        <v>1840.8</v>
      </c>
      <c r="I11">
        <v>1044.2</v>
      </c>
      <c r="N11">
        <f t="shared" ref="N11:T11" si="13">AVERAGE(C39:C43)</f>
        <v>80</v>
      </c>
      <c r="O11">
        <f t="shared" si="13"/>
        <v>1072</v>
      </c>
      <c r="P11">
        <f t="shared" si="13"/>
        <v>5501</v>
      </c>
      <c r="Q11">
        <f t="shared" si="13"/>
        <v>39.799999999999997</v>
      </c>
      <c r="R11">
        <f t="shared" si="13"/>
        <v>240.56</v>
      </c>
      <c r="S11">
        <f t="shared" si="13"/>
        <v>1810.0400000000002</v>
      </c>
      <c r="T11">
        <f t="shared" si="13"/>
        <v>1025.3</v>
      </c>
      <c r="U11">
        <f t="shared" si="8"/>
        <v>80</v>
      </c>
      <c r="V11">
        <f t="shared" si="6"/>
        <v>1.3880471483248304</v>
      </c>
      <c r="W11">
        <v>2</v>
      </c>
      <c r="X11">
        <f t="shared" si="1"/>
        <v>1.3610324067631541</v>
      </c>
      <c r="Y11">
        <f t="shared" si="2"/>
        <v>2.4651257611302513</v>
      </c>
      <c r="Z11">
        <f t="shared" si="3"/>
        <v>2.3222340689587719</v>
      </c>
      <c r="AA11">
        <f t="shared" si="4"/>
        <v>2.3447033063433254</v>
      </c>
    </row>
    <row r="12" spans="3:27">
      <c r="C12">
        <v>20</v>
      </c>
      <c r="D12">
        <v>1062</v>
      </c>
      <c r="E12">
        <v>5501</v>
      </c>
      <c r="F12">
        <v>15</v>
      </c>
      <c r="G12">
        <v>243.6</v>
      </c>
      <c r="H12">
        <v>1791.6</v>
      </c>
      <c r="I12">
        <v>1017.6</v>
      </c>
      <c r="N12">
        <f t="shared" ref="N12:T12" si="14">AVERAGE(C44:C48)</f>
        <v>90</v>
      </c>
      <c r="O12">
        <f t="shared" si="14"/>
        <v>1076.5999999999999</v>
      </c>
      <c r="P12">
        <f t="shared" si="14"/>
        <v>5501</v>
      </c>
      <c r="Q12">
        <f t="shared" si="14"/>
        <v>51.4</v>
      </c>
      <c r="R12">
        <f t="shared" si="14"/>
        <v>239.44</v>
      </c>
      <c r="S12">
        <f t="shared" si="14"/>
        <v>1796.52</v>
      </c>
      <c r="T12">
        <f t="shared" si="14"/>
        <v>1017.9800000000001</v>
      </c>
      <c r="U12">
        <f t="shared" si="8"/>
        <v>90</v>
      </c>
      <c r="V12">
        <f t="shared" si="6"/>
        <v>1.8643556284780767</v>
      </c>
      <c r="W12">
        <v>2</v>
      </c>
      <c r="X12">
        <f t="shared" si="1"/>
        <v>1.8815397158605847</v>
      </c>
      <c r="Y12">
        <f t="shared" si="2"/>
        <v>2.1960447422945646</v>
      </c>
      <c r="Z12">
        <f t="shared" si="3"/>
        <v>1.8040841388538007</v>
      </c>
      <c r="AA12">
        <f t="shared" si="4"/>
        <v>1.8568401581544103</v>
      </c>
    </row>
    <row r="13" spans="3:27">
      <c r="C13">
        <v>20</v>
      </c>
      <c r="D13">
        <v>1065</v>
      </c>
      <c r="E13">
        <v>5501</v>
      </c>
      <c r="F13">
        <v>36</v>
      </c>
      <c r="G13">
        <v>226</v>
      </c>
      <c r="H13">
        <v>1740.6</v>
      </c>
      <c r="I13">
        <v>983.3</v>
      </c>
      <c r="N13">
        <f t="shared" ref="N13:T13" si="15">AVERAGE(C49:C53)</f>
        <v>100</v>
      </c>
      <c r="O13">
        <f t="shared" si="15"/>
        <v>1068.8</v>
      </c>
      <c r="P13">
        <f t="shared" si="15"/>
        <v>5501</v>
      </c>
      <c r="Q13">
        <f t="shared" si="15"/>
        <v>49.6</v>
      </c>
      <c r="R13">
        <f t="shared" si="15"/>
        <v>237.35999999999999</v>
      </c>
      <c r="S13">
        <f t="shared" si="15"/>
        <v>1797.9600000000003</v>
      </c>
      <c r="T13">
        <f t="shared" si="15"/>
        <v>1017.6600000000001</v>
      </c>
      <c r="U13">
        <f t="shared" si="8"/>
        <v>100</v>
      </c>
      <c r="V13">
        <f t="shared" si="6"/>
        <v>1.0567021186529959</v>
      </c>
      <c r="W13">
        <v>2</v>
      </c>
      <c r="X13">
        <f t="shared" si="1"/>
        <v>1.8007713403109835</v>
      </c>
      <c r="Y13">
        <f t="shared" si="2"/>
        <v>1.6963228501711458</v>
      </c>
      <c r="Z13">
        <f t="shared" si="3"/>
        <v>1.8592717053738668</v>
      </c>
      <c r="AA13">
        <f t="shared" si="4"/>
        <v>1.8355128074139075</v>
      </c>
    </row>
    <row r="14" spans="3:27">
      <c r="C14">
        <v>30</v>
      </c>
      <c r="D14">
        <v>1030</v>
      </c>
      <c r="E14">
        <v>5501</v>
      </c>
      <c r="F14">
        <v>16</v>
      </c>
      <c r="G14">
        <v>264.39999999999998</v>
      </c>
      <c r="H14">
        <v>1967</v>
      </c>
      <c r="I14">
        <v>1115.7</v>
      </c>
      <c r="N14">
        <f t="shared" ref="N14:T14" si="16">AVERAGE(C54:C58)</f>
        <v>110</v>
      </c>
      <c r="O14">
        <f t="shared" si="16"/>
        <v>1070.5999999999999</v>
      </c>
      <c r="P14">
        <f t="shared" si="16"/>
        <v>5501</v>
      </c>
      <c r="Q14">
        <f t="shared" si="16"/>
        <v>59</v>
      </c>
      <c r="R14">
        <f t="shared" si="16"/>
        <v>231.44</v>
      </c>
      <c r="S14">
        <f t="shared" si="16"/>
        <v>1749.3200000000002</v>
      </c>
      <c r="T14">
        <f t="shared" si="16"/>
        <v>990.37999999999988</v>
      </c>
      <c r="U14">
        <f t="shared" si="8"/>
        <v>110</v>
      </c>
      <c r="V14">
        <f t="shared" si="6"/>
        <v>1.2430836978433955</v>
      </c>
      <c r="W14">
        <v>2</v>
      </c>
      <c r="X14">
        <f t="shared" si="1"/>
        <v>2.2225617459589015</v>
      </c>
      <c r="Y14">
        <f t="shared" si="2"/>
        <v>0.27403746489681136</v>
      </c>
      <c r="Z14">
        <v>0</v>
      </c>
      <c r="AA14">
        <f t="shared" si="4"/>
        <v>1.735615678630853E-2</v>
      </c>
    </row>
    <row r="15" spans="3:27">
      <c r="C15">
        <v>30</v>
      </c>
      <c r="D15">
        <v>1056</v>
      </c>
      <c r="E15">
        <v>5501</v>
      </c>
      <c r="F15">
        <v>22</v>
      </c>
      <c r="G15">
        <v>260.8</v>
      </c>
      <c r="H15">
        <v>1959.8</v>
      </c>
      <c r="I15">
        <v>1110.3</v>
      </c>
      <c r="N15">
        <f t="shared" ref="N15:T15" si="17">AVERAGE(C59:C63)</f>
        <v>120</v>
      </c>
      <c r="O15">
        <f t="shared" si="17"/>
        <v>1081.4000000000001</v>
      </c>
      <c r="P15">
        <f t="shared" si="17"/>
        <v>5501</v>
      </c>
      <c r="Q15">
        <f t="shared" si="17"/>
        <v>64</v>
      </c>
      <c r="R15">
        <f t="shared" si="17"/>
        <v>234.24</v>
      </c>
      <c r="S15">
        <f t="shared" si="17"/>
        <v>1775.72</v>
      </c>
      <c r="T15">
        <f t="shared" si="17"/>
        <v>1004.9799999999999</v>
      </c>
      <c r="U15">
        <f t="shared" si="8"/>
        <v>120</v>
      </c>
      <c r="V15">
        <f t="shared" si="6"/>
        <v>2.3613731729858403</v>
      </c>
      <c r="W15">
        <v>2</v>
      </c>
      <c r="X15">
        <f t="shared" si="1"/>
        <v>2.446918344707794</v>
      </c>
      <c r="Y15">
        <f t="shared" si="2"/>
        <v>0.94674001198602764</v>
      </c>
      <c r="Z15">
        <f t="shared" si="3"/>
        <v>1.006930400230782</v>
      </c>
      <c r="AA15">
        <f t="shared" si="4"/>
        <v>0.99041653432160159</v>
      </c>
    </row>
    <row r="16" spans="3:27">
      <c r="C16">
        <v>30</v>
      </c>
      <c r="D16">
        <v>1112</v>
      </c>
      <c r="E16">
        <v>5501</v>
      </c>
      <c r="F16">
        <v>29</v>
      </c>
      <c r="G16">
        <v>243.2</v>
      </c>
      <c r="H16">
        <v>1765.6</v>
      </c>
      <c r="I16">
        <v>1004.4</v>
      </c>
      <c r="N16">
        <f t="shared" ref="N16:T16" si="18">AVERAGE(C64:C68)</f>
        <v>130</v>
      </c>
      <c r="O16">
        <f t="shared" si="18"/>
        <v>1078.4000000000001</v>
      </c>
      <c r="P16">
        <f t="shared" si="18"/>
        <v>5501</v>
      </c>
      <c r="Q16">
        <f t="shared" si="18"/>
        <v>66.2</v>
      </c>
      <c r="R16">
        <f t="shared" si="18"/>
        <v>236.63999999999996</v>
      </c>
      <c r="S16">
        <f t="shared" si="18"/>
        <v>1796.36</v>
      </c>
      <c r="T16">
        <f t="shared" si="18"/>
        <v>1016.5</v>
      </c>
      <c r="U16">
        <f t="shared" si="8"/>
        <v>130</v>
      </c>
      <c r="V16">
        <f t="shared" si="6"/>
        <v>2.0507372076685</v>
      </c>
      <c r="W16">
        <v>2</v>
      </c>
      <c r="X16">
        <f t="shared" si="1"/>
        <v>2.5456352481573066</v>
      </c>
      <c r="Y16">
        <f t="shared" si="2"/>
        <v>1.5233421952053414</v>
      </c>
      <c r="Z16">
        <f t="shared" si="3"/>
        <v>1.797952187018236</v>
      </c>
      <c r="AA16">
        <f t="shared" si="4"/>
        <v>1.7582011609795911</v>
      </c>
    </row>
    <row r="17" spans="3:27">
      <c r="C17">
        <v>30</v>
      </c>
      <c r="D17">
        <v>1091</v>
      </c>
      <c r="E17">
        <v>5501</v>
      </c>
      <c r="F17">
        <v>19</v>
      </c>
      <c r="G17">
        <v>228.4</v>
      </c>
      <c r="H17">
        <v>1746.4</v>
      </c>
      <c r="I17">
        <v>987.4</v>
      </c>
      <c r="N17">
        <f t="shared" ref="N17:T17" si="19">AVERAGE(C69:C73)</f>
        <v>140</v>
      </c>
      <c r="O17">
        <f t="shared" si="19"/>
        <v>1071.8</v>
      </c>
      <c r="P17">
        <f t="shared" si="19"/>
        <v>5501</v>
      </c>
      <c r="Q17">
        <f t="shared" si="19"/>
        <v>65.8</v>
      </c>
      <c r="R17">
        <f t="shared" si="19"/>
        <v>237.12000000000003</v>
      </c>
      <c r="S17">
        <f t="shared" si="19"/>
        <v>1775.8</v>
      </c>
      <c r="T17">
        <f t="shared" si="19"/>
        <v>1006.4600000000003</v>
      </c>
      <c r="U17">
        <f t="shared" si="8"/>
        <v>140</v>
      </c>
      <c r="V17">
        <f t="shared" si="6"/>
        <v>1.3673380839703366</v>
      </c>
      <c r="W17">
        <v>2</v>
      </c>
      <c r="X17">
        <f t="shared" si="1"/>
        <v>2.5276867202573952</v>
      </c>
      <c r="Y17">
        <f t="shared" si="2"/>
        <v>1.6386626318492246</v>
      </c>
      <c r="Z17">
        <f t="shared" si="3"/>
        <v>1.00999637614856</v>
      </c>
      <c r="AA17">
        <f t="shared" si="4"/>
        <v>1.0890555314964359</v>
      </c>
    </row>
    <row r="18" spans="3:27">
      <c r="C18">
        <v>30</v>
      </c>
      <c r="D18">
        <v>1064</v>
      </c>
      <c r="E18">
        <v>5501</v>
      </c>
      <c r="F18">
        <v>36</v>
      </c>
      <c r="G18">
        <v>222.4</v>
      </c>
      <c r="H18">
        <v>1709.4</v>
      </c>
      <c r="I18">
        <v>965.9</v>
      </c>
      <c r="N18">
        <f t="shared" ref="N18:T18" si="20">AVERAGE(C74:C78)</f>
        <v>150</v>
      </c>
      <c r="O18">
        <f t="shared" si="20"/>
        <v>1083.5999999999999</v>
      </c>
      <c r="P18">
        <f t="shared" si="20"/>
        <v>5501</v>
      </c>
      <c r="Q18">
        <f t="shared" si="20"/>
        <v>75.599999999999994</v>
      </c>
      <c r="R18">
        <f t="shared" si="20"/>
        <v>236.56</v>
      </c>
      <c r="S18">
        <f t="shared" si="20"/>
        <v>1787.1599999999999</v>
      </c>
      <c r="T18">
        <f t="shared" si="20"/>
        <v>1011.86</v>
      </c>
      <c r="U18">
        <f t="shared" si="8"/>
        <v>150</v>
      </c>
      <c r="V18">
        <f t="shared" si="6"/>
        <v>2.5891728808852048</v>
      </c>
      <c r="W18">
        <v>2</v>
      </c>
      <c r="X18">
        <f t="shared" si="1"/>
        <v>2.9674256538052242</v>
      </c>
      <c r="Y18">
        <f t="shared" si="2"/>
        <v>1.5041221224313746</v>
      </c>
      <c r="Z18">
        <f t="shared" si="3"/>
        <v>1.4453649564734365</v>
      </c>
      <c r="AA18">
        <f t="shared" si="4"/>
        <v>1.4489545752423489</v>
      </c>
    </row>
    <row r="19" spans="3:27">
      <c r="C19">
        <v>40</v>
      </c>
      <c r="D19">
        <v>1039</v>
      </c>
      <c r="E19">
        <v>5501</v>
      </c>
      <c r="F19">
        <v>20</v>
      </c>
      <c r="G19">
        <v>247.6</v>
      </c>
      <c r="H19">
        <v>1899.8</v>
      </c>
      <c r="I19">
        <v>1073.7</v>
      </c>
      <c r="N19">
        <f t="shared" ref="N19:T19" si="21">AVERAGE(C79:C83)</f>
        <v>160</v>
      </c>
      <c r="O19">
        <f t="shared" si="21"/>
        <v>1083.4000000000001</v>
      </c>
      <c r="P19">
        <f t="shared" si="21"/>
        <v>5501</v>
      </c>
      <c r="Q19">
        <f t="shared" si="21"/>
        <v>71.2</v>
      </c>
      <c r="R19">
        <f t="shared" si="21"/>
        <v>239.52000000000004</v>
      </c>
      <c r="S19">
        <f t="shared" si="21"/>
        <v>1826.44</v>
      </c>
      <c r="T19">
        <f t="shared" si="21"/>
        <v>1032.98</v>
      </c>
      <c r="U19">
        <f t="shared" si="8"/>
        <v>160</v>
      </c>
      <c r="V19">
        <f t="shared" si="6"/>
        <v>2.5684638165307341</v>
      </c>
      <c r="W19">
        <v>2</v>
      </c>
      <c r="X19">
        <f t="shared" si="1"/>
        <v>2.769991846906199</v>
      </c>
      <c r="Y19">
        <f t="shared" si="2"/>
        <v>2.2152648150685521</v>
      </c>
      <c r="Z19">
        <f t="shared" si="3"/>
        <v>2.9507591321038409</v>
      </c>
      <c r="AA19">
        <f t="shared" si="4"/>
        <v>2.8565597241153187</v>
      </c>
    </row>
    <row r="20" spans="3:27">
      <c r="C20">
        <v>40</v>
      </c>
      <c r="D20">
        <v>1069</v>
      </c>
      <c r="E20">
        <v>5501</v>
      </c>
      <c r="F20">
        <v>27</v>
      </c>
      <c r="G20">
        <v>256.8</v>
      </c>
      <c r="H20">
        <v>1935.4</v>
      </c>
      <c r="I20">
        <v>1096.0999999999999</v>
      </c>
      <c r="N20">
        <f t="shared" ref="N20:T20" si="22">AVERAGE(C84:C88)</f>
        <v>170</v>
      </c>
      <c r="O20">
        <f t="shared" si="22"/>
        <v>1078</v>
      </c>
      <c r="P20">
        <f t="shared" si="22"/>
        <v>5501</v>
      </c>
      <c r="Q20">
        <f t="shared" si="22"/>
        <v>80.400000000000006</v>
      </c>
      <c r="R20">
        <f t="shared" si="22"/>
        <v>234.4</v>
      </c>
      <c r="S20">
        <f t="shared" si="22"/>
        <v>1773.8799999999999</v>
      </c>
      <c r="T20">
        <f t="shared" si="22"/>
        <v>1004.14</v>
      </c>
      <c r="U20">
        <f t="shared" si="8"/>
        <v>170</v>
      </c>
      <c r="V20">
        <f t="shared" si="6"/>
        <v>2.0093190789595119</v>
      </c>
      <c r="W20">
        <v>2</v>
      </c>
      <c r="X20">
        <f t="shared" si="1"/>
        <v>3.1828079886041616</v>
      </c>
      <c r="Y20">
        <f t="shared" si="2"/>
        <v>0.98518015753398203</v>
      </c>
      <c r="Z20">
        <f t="shared" si="3"/>
        <v>0.93641295412181691</v>
      </c>
      <c r="AA20">
        <f t="shared" si="4"/>
        <v>0.93443223862779567</v>
      </c>
    </row>
    <row r="21" spans="3:27">
      <c r="C21">
        <v>40</v>
      </c>
      <c r="D21">
        <v>1101</v>
      </c>
      <c r="E21">
        <v>5501</v>
      </c>
      <c r="F21">
        <v>27</v>
      </c>
      <c r="G21">
        <v>239.6</v>
      </c>
      <c r="H21">
        <v>1804</v>
      </c>
      <c r="I21">
        <v>1021.8</v>
      </c>
      <c r="N21">
        <f t="shared" ref="N21:T21" si="23">AVERAGE(C89:C93)</f>
        <v>180</v>
      </c>
      <c r="O21">
        <f t="shared" si="23"/>
        <v>1077.4000000000001</v>
      </c>
      <c r="P21">
        <f t="shared" si="23"/>
        <v>5501</v>
      </c>
      <c r="Q21">
        <f t="shared" si="23"/>
        <v>79.8</v>
      </c>
      <c r="R21">
        <f t="shared" si="23"/>
        <v>237.84</v>
      </c>
      <c r="S21">
        <f t="shared" si="23"/>
        <v>1798.7599999999998</v>
      </c>
      <c r="T21">
        <f t="shared" si="23"/>
        <v>1018.3</v>
      </c>
      <c r="U21">
        <f t="shared" si="8"/>
        <v>180</v>
      </c>
      <c r="V21">
        <f t="shared" si="6"/>
        <v>1.9471918858960531</v>
      </c>
      <c r="W21">
        <v>2</v>
      </c>
      <c r="X21">
        <f t="shared" si="1"/>
        <v>3.1558851967542942</v>
      </c>
      <c r="Y21">
        <f t="shared" si="2"/>
        <v>1.8116432868150154</v>
      </c>
      <c r="Z21">
        <f t="shared" si="3"/>
        <v>1.8899314645516561</v>
      </c>
      <c r="AA21">
        <f t="shared" si="4"/>
        <v>1.8781675088948981</v>
      </c>
    </row>
    <row r="22" spans="3:27">
      <c r="C22">
        <v>40</v>
      </c>
      <c r="D22">
        <v>1065</v>
      </c>
      <c r="E22">
        <v>5501</v>
      </c>
      <c r="F22">
        <v>28</v>
      </c>
      <c r="G22">
        <v>233.6</v>
      </c>
      <c r="H22">
        <v>1763.6</v>
      </c>
      <c r="I22">
        <v>998.6</v>
      </c>
      <c r="N22">
        <f t="shared" ref="N22:T22" si="24">AVERAGE(C94:C98)</f>
        <v>190</v>
      </c>
      <c r="O22">
        <f t="shared" si="24"/>
        <v>1077.2</v>
      </c>
      <c r="P22">
        <f t="shared" si="24"/>
        <v>5501</v>
      </c>
      <c r="Q22">
        <f t="shared" si="24"/>
        <v>86.2</v>
      </c>
      <c r="R22">
        <f t="shared" si="24"/>
        <v>235.92</v>
      </c>
      <c r="S22">
        <f t="shared" si="24"/>
        <v>1773.3200000000002</v>
      </c>
      <c r="T22">
        <f t="shared" si="24"/>
        <v>1004.6200000000001</v>
      </c>
      <c r="U22">
        <f t="shared" si="8"/>
        <v>190</v>
      </c>
      <c r="V22">
        <f t="shared" si="6"/>
        <v>1.926482821541559</v>
      </c>
      <c r="W22">
        <v>2</v>
      </c>
      <c r="X22">
        <f t="shared" si="1"/>
        <v>3.4430616431528769</v>
      </c>
      <c r="Y22">
        <f t="shared" si="2"/>
        <v>1.3503615402395508</v>
      </c>
      <c r="Z22">
        <f t="shared" si="3"/>
        <v>0.91495112269736167</v>
      </c>
      <c r="AA22">
        <f t="shared" si="4"/>
        <v>0.96642326473855378</v>
      </c>
    </row>
    <row r="23" spans="3:27">
      <c r="C23">
        <v>40</v>
      </c>
      <c r="D23">
        <v>1073</v>
      </c>
      <c r="E23">
        <v>5501</v>
      </c>
      <c r="F23">
        <v>40</v>
      </c>
      <c r="G23">
        <v>218.4</v>
      </c>
      <c r="H23">
        <v>1677.4</v>
      </c>
      <c r="I23">
        <v>947.9</v>
      </c>
      <c r="N23">
        <f t="shared" ref="N23:T23" si="25">AVERAGE(C99:C103)</f>
        <v>200</v>
      </c>
      <c r="O23">
        <f t="shared" si="25"/>
        <v>1110.8</v>
      </c>
      <c r="P23">
        <f t="shared" si="25"/>
        <v>5501</v>
      </c>
      <c r="Q23">
        <f t="shared" si="25"/>
        <v>86.2</v>
      </c>
      <c r="R23">
        <f t="shared" si="25"/>
        <v>234.08</v>
      </c>
      <c r="S23">
        <f t="shared" si="25"/>
        <v>1788.7599999999998</v>
      </c>
      <c r="T23">
        <f t="shared" si="25"/>
        <v>1011.4200000000001</v>
      </c>
      <c r="U23">
        <f t="shared" si="8"/>
        <v>200</v>
      </c>
      <c r="V23">
        <f t="shared" si="6"/>
        <v>5.4056056330957638</v>
      </c>
      <c r="W23">
        <v>2</v>
      </c>
      <c r="X23">
        <f t="shared" si="1"/>
        <v>3.4430616431528769</v>
      </c>
      <c r="Y23">
        <f t="shared" si="2"/>
        <v>0.90829986643807348</v>
      </c>
      <c r="Z23">
        <f t="shared" si="3"/>
        <v>1.5066844748290502</v>
      </c>
      <c r="AA23">
        <f t="shared" si="4"/>
        <v>1.4196294679741659</v>
      </c>
    </row>
    <row r="24" spans="3:27">
      <c r="C24">
        <v>50</v>
      </c>
      <c r="D24">
        <v>1035</v>
      </c>
      <c r="E24">
        <v>5501</v>
      </c>
      <c r="F24">
        <v>22</v>
      </c>
      <c r="G24">
        <v>250.8</v>
      </c>
      <c r="H24">
        <v>1895</v>
      </c>
      <c r="I24">
        <v>1072.9000000000001</v>
      </c>
      <c r="M24" t="s">
        <v>55</v>
      </c>
      <c r="O24">
        <f>AVERAGE(O4:O23)</f>
        <v>1077.9100000000001</v>
      </c>
      <c r="P24">
        <f t="shared" ref="P24:T24" si="26">AVERAGE(P4:P23)</f>
        <v>5501</v>
      </c>
      <c r="Q24">
        <f t="shared" si="26"/>
        <v>54.04</v>
      </c>
      <c r="R24">
        <f t="shared" si="26"/>
        <v>238.62400000000002</v>
      </c>
      <c r="S24">
        <f t="shared" si="26"/>
        <v>1801.6320000000001</v>
      </c>
      <c r="T24">
        <f t="shared" si="26"/>
        <v>1020.1279999999999</v>
      </c>
    </row>
    <row r="25" spans="3:27">
      <c r="C25">
        <v>50</v>
      </c>
      <c r="D25">
        <v>1062</v>
      </c>
      <c r="E25">
        <v>5501</v>
      </c>
      <c r="F25">
        <v>27</v>
      </c>
      <c r="G25">
        <v>255.2</v>
      </c>
      <c r="H25">
        <v>1935.4</v>
      </c>
      <c r="I25">
        <v>1095.3</v>
      </c>
      <c r="M25" t="s">
        <v>56</v>
      </c>
      <c r="O25">
        <f>STDEV(O4:O23)</f>
        <v>9.6576067646746875</v>
      </c>
      <c r="P25">
        <f t="shared" ref="P25:T25" si="27">STDEV(P4:P23)</f>
        <v>0</v>
      </c>
      <c r="Q25">
        <f t="shared" si="27"/>
        <v>22.285950259016762</v>
      </c>
      <c r="R25">
        <f t="shared" si="27"/>
        <v>4.1623151452534408</v>
      </c>
      <c r="S25">
        <f t="shared" si="27"/>
        <v>26.092833781259429</v>
      </c>
      <c r="T25">
        <f t="shared" si="27"/>
        <v>15.004207690565924</v>
      </c>
    </row>
    <row r="26" spans="3:27">
      <c r="C26">
        <v>50</v>
      </c>
      <c r="D26">
        <v>1108</v>
      </c>
      <c r="E26">
        <v>5501</v>
      </c>
      <c r="F26">
        <v>38</v>
      </c>
      <c r="G26">
        <v>246.4</v>
      </c>
      <c r="H26">
        <v>1856.4</v>
      </c>
      <c r="I26">
        <v>1051.4000000000001</v>
      </c>
    </row>
    <row r="27" spans="3:27">
      <c r="C27">
        <v>50</v>
      </c>
      <c r="D27">
        <v>1085</v>
      </c>
      <c r="E27">
        <v>5501</v>
      </c>
      <c r="F27">
        <v>32</v>
      </c>
      <c r="G27">
        <v>222.4</v>
      </c>
      <c r="H27">
        <v>1684</v>
      </c>
      <c r="I27">
        <v>953.2</v>
      </c>
    </row>
    <row r="28" spans="3:27">
      <c r="C28">
        <v>50</v>
      </c>
      <c r="D28">
        <v>1062</v>
      </c>
      <c r="E28">
        <v>5501</v>
      </c>
      <c r="F28">
        <v>53</v>
      </c>
      <c r="G28">
        <v>220</v>
      </c>
      <c r="H28">
        <v>1683.4</v>
      </c>
      <c r="I28">
        <v>951.7</v>
      </c>
    </row>
    <row r="29" spans="3:27">
      <c r="C29">
        <v>60</v>
      </c>
      <c r="D29">
        <v>1043</v>
      </c>
      <c r="E29">
        <v>5501</v>
      </c>
      <c r="F29">
        <v>31</v>
      </c>
      <c r="G29">
        <v>242.4</v>
      </c>
      <c r="H29">
        <v>1825.4</v>
      </c>
      <c r="I29">
        <v>1033.9000000000001</v>
      </c>
    </row>
    <row r="30" spans="3:27">
      <c r="C30">
        <v>60</v>
      </c>
      <c r="D30">
        <v>1072</v>
      </c>
      <c r="E30">
        <v>5501</v>
      </c>
      <c r="F30">
        <v>32</v>
      </c>
      <c r="G30">
        <v>260.39999999999998</v>
      </c>
      <c r="H30">
        <v>1961</v>
      </c>
      <c r="I30">
        <v>1110.7</v>
      </c>
    </row>
    <row r="31" spans="3:27">
      <c r="C31">
        <v>60</v>
      </c>
      <c r="D31">
        <v>1123</v>
      </c>
      <c r="E31">
        <v>5501</v>
      </c>
      <c r="F31">
        <v>34</v>
      </c>
      <c r="G31">
        <v>233.2</v>
      </c>
      <c r="H31">
        <v>1759.2</v>
      </c>
      <c r="I31">
        <v>996.2</v>
      </c>
    </row>
    <row r="32" spans="3:27">
      <c r="C32">
        <v>60</v>
      </c>
      <c r="D32">
        <v>1066</v>
      </c>
      <c r="E32">
        <v>5501</v>
      </c>
      <c r="F32">
        <v>40</v>
      </c>
      <c r="G32">
        <v>234.4</v>
      </c>
      <c r="H32">
        <v>1764.8</v>
      </c>
      <c r="I32">
        <v>999.6</v>
      </c>
    </row>
    <row r="33" spans="3:9">
      <c r="C33">
        <v>60</v>
      </c>
      <c r="D33">
        <v>1066</v>
      </c>
      <c r="E33">
        <v>5501</v>
      </c>
      <c r="F33">
        <v>50</v>
      </c>
      <c r="G33">
        <v>224</v>
      </c>
      <c r="H33">
        <v>1716.6</v>
      </c>
      <c r="I33">
        <v>970.3</v>
      </c>
    </row>
    <row r="34" spans="3:9">
      <c r="C34">
        <v>70</v>
      </c>
      <c r="D34">
        <v>1052</v>
      </c>
      <c r="E34">
        <v>5501</v>
      </c>
      <c r="F34">
        <v>34</v>
      </c>
      <c r="G34">
        <v>260.39999999999998</v>
      </c>
      <c r="H34">
        <v>1990.2</v>
      </c>
      <c r="I34">
        <v>1125.3</v>
      </c>
    </row>
    <row r="35" spans="3:9">
      <c r="C35">
        <v>70</v>
      </c>
      <c r="D35">
        <v>1069</v>
      </c>
      <c r="E35">
        <v>5501</v>
      </c>
      <c r="F35">
        <v>34</v>
      </c>
      <c r="G35">
        <v>260.8</v>
      </c>
      <c r="H35">
        <v>1894.2</v>
      </c>
      <c r="I35">
        <v>1077.5</v>
      </c>
    </row>
    <row r="36" spans="3:9">
      <c r="C36">
        <v>70</v>
      </c>
      <c r="D36">
        <v>1125</v>
      </c>
      <c r="E36">
        <v>5501</v>
      </c>
      <c r="F36">
        <v>35</v>
      </c>
      <c r="G36">
        <v>239.6</v>
      </c>
      <c r="H36">
        <v>1875.2</v>
      </c>
      <c r="I36">
        <v>1057.4000000000001</v>
      </c>
    </row>
    <row r="37" spans="3:9">
      <c r="C37">
        <v>70</v>
      </c>
      <c r="D37">
        <v>1079</v>
      </c>
      <c r="E37">
        <v>5501</v>
      </c>
      <c r="F37">
        <v>40</v>
      </c>
      <c r="G37">
        <v>229.6</v>
      </c>
      <c r="H37">
        <v>1704.4</v>
      </c>
      <c r="I37">
        <v>967</v>
      </c>
    </row>
    <row r="38" spans="3:9">
      <c r="C38">
        <v>70</v>
      </c>
      <c r="D38">
        <v>1064</v>
      </c>
      <c r="E38">
        <v>5501</v>
      </c>
      <c r="F38">
        <v>52</v>
      </c>
      <c r="G38">
        <v>217.2</v>
      </c>
      <c r="H38">
        <v>1666.6</v>
      </c>
      <c r="I38">
        <v>941.9</v>
      </c>
    </row>
    <row r="39" spans="3:9">
      <c r="C39">
        <v>80</v>
      </c>
      <c r="D39">
        <v>1039</v>
      </c>
      <c r="E39">
        <v>5501</v>
      </c>
      <c r="F39">
        <v>35</v>
      </c>
      <c r="G39">
        <v>251.2</v>
      </c>
      <c r="H39">
        <v>1837.4</v>
      </c>
      <c r="I39">
        <v>1044.3</v>
      </c>
    </row>
    <row r="40" spans="3:9">
      <c r="C40">
        <v>80</v>
      </c>
      <c r="D40">
        <v>1057</v>
      </c>
      <c r="E40">
        <v>5501</v>
      </c>
      <c r="F40">
        <v>35</v>
      </c>
      <c r="G40">
        <v>250</v>
      </c>
      <c r="H40">
        <v>1884.6</v>
      </c>
      <c r="I40">
        <v>1067.3</v>
      </c>
    </row>
    <row r="41" spans="3:9">
      <c r="C41">
        <v>80</v>
      </c>
      <c r="D41">
        <v>1135</v>
      </c>
      <c r="E41">
        <v>5501</v>
      </c>
      <c r="F41">
        <v>44</v>
      </c>
      <c r="G41">
        <v>243.2</v>
      </c>
      <c r="H41">
        <v>1854.4</v>
      </c>
      <c r="I41">
        <v>1048.8</v>
      </c>
    </row>
    <row r="42" spans="3:9">
      <c r="C42">
        <v>80</v>
      </c>
      <c r="D42">
        <v>1065</v>
      </c>
      <c r="E42">
        <v>5501</v>
      </c>
      <c r="F42">
        <v>29</v>
      </c>
      <c r="G42">
        <v>239.2</v>
      </c>
      <c r="H42">
        <v>1778.8</v>
      </c>
      <c r="I42">
        <v>1009</v>
      </c>
    </row>
    <row r="43" spans="3:9">
      <c r="C43">
        <v>80</v>
      </c>
      <c r="D43">
        <v>1064</v>
      </c>
      <c r="E43">
        <v>5501</v>
      </c>
      <c r="F43">
        <v>56</v>
      </c>
      <c r="G43">
        <v>219.2</v>
      </c>
      <c r="H43">
        <v>1695</v>
      </c>
      <c r="I43">
        <v>957.1</v>
      </c>
    </row>
    <row r="44" spans="3:9">
      <c r="C44">
        <v>90</v>
      </c>
      <c r="D44">
        <v>1054</v>
      </c>
      <c r="E44">
        <v>5501</v>
      </c>
      <c r="F44">
        <v>46</v>
      </c>
      <c r="G44">
        <v>245.6</v>
      </c>
      <c r="H44">
        <v>1860.6</v>
      </c>
      <c r="I44">
        <v>1053.0999999999999</v>
      </c>
    </row>
    <row r="45" spans="3:9">
      <c r="C45">
        <v>90</v>
      </c>
      <c r="D45">
        <v>1049</v>
      </c>
      <c r="E45">
        <v>5501</v>
      </c>
      <c r="F45">
        <v>45</v>
      </c>
      <c r="G45">
        <v>252.8</v>
      </c>
      <c r="H45">
        <v>1866.2</v>
      </c>
      <c r="I45">
        <v>1059.5</v>
      </c>
    </row>
    <row r="46" spans="3:9">
      <c r="C46">
        <v>90</v>
      </c>
      <c r="D46">
        <v>1140</v>
      </c>
      <c r="E46">
        <v>5501</v>
      </c>
      <c r="F46">
        <v>43</v>
      </c>
      <c r="G46">
        <v>240.8</v>
      </c>
      <c r="H46">
        <v>1822.4</v>
      </c>
      <c r="I46">
        <v>1031.5999999999999</v>
      </c>
    </row>
    <row r="47" spans="3:9">
      <c r="C47">
        <v>90</v>
      </c>
      <c r="D47">
        <v>1073</v>
      </c>
      <c r="E47">
        <v>5501</v>
      </c>
      <c r="F47">
        <v>57</v>
      </c>
      <c r="G47">
        <v>230</v>
      </c>
      <c r="H47">
        <v>1689.2</v>
      </c>
      <c r="I47">
        <v>959.6</v>
      </c>
    </row>
    <row r="48" spans="3:9">
      <c r="C48">
        <v>90</v>
      </c>
      <c r="D48">
        <v>1067</v>
      </c>
      <c r="E48">
        <v>5501</v>
      </c>
      <c r="F48">
        <v>66</v>
      </c>
      <c r="G48">
        <v>228</v>
      </c>
      <c r="H48">
        <v>1744.2</v>
      </c>
      <c r="I48">
        <v>986.1</v>
      </c>
    </row>
    <row r="49" spans="3:9">
      <c r="C49">
        <v>100</v>
      </c>
      <c r="D49">
        <v>1043</v>
      </c>
      <c r="E49">
        <v>5501</v>
      </c>
      <c r="F49">
        <v>43</v>
      </c>
      <c r="G49">
        <v>234</v>
      </c>
      <c r="H49">
        <v>1797.8</v>
      </c>
      <c r="I49">
        <v>1015.9</v>
      </c>
    </row>
    <row r="50" spans="3:9">
      <c r="C50">
        <v>100</v>
      </c>
      <c r="D50">
        <v>1060</v>
      </c>
      <c r="E50">
        <v>5501</v>
      </c>
      <c r="F50">
        <v>45</v>
      </c>
      <c r="G50">
        <v>254.4</v>
      </c>
      <c r="H50">
        <v>1889.8</v>
      </c>
      <c r="I50">
        <v>1072.0999999999999</v>
      </c>
    </row>
    <row r="51" spans="3:9">
      <c r="C51">
        <v>100</v>
      </c>
      <c r="D51">
        <v>1089</v>
      </c>
      <c r="E51">
        <v>5501</v>
      </c>
      <c r="F51">
        <v>46</v>
      </c>
      <c r="G51">
        <v>239.6</v>
      </c>
      <c r="H51">
        <v>1822</v>
      </c>
      <c r="I51">
        <v>1030.8</v>
      </c>
    </row>
    <row r="52" spans="3:9">
      <c r="C52">
        <v>100</v>
      </c>
      <c r="D52">
        <v>1084</v>
      </c>
      <c r="E52">
        <v>5501</v>
      </c>
      <c r="F52">
        <v>47</v>
      </c>
      <c r="G52">
        <v>237.2</v>
      </c>
      <c r="H52">
        <v>1768</v>
      </c>
      <c r="I52">
        <v>1002.6</v>
      </c>
    </row>
    <row r="53" spans="3:9">
      <c r="C53">
        <v>100</v>
      </c>
      <c r="D53">
        <v>1068</v>
      </c>
      <c r="E53">
        <v>5501</v>
      </c>
      <c r="F53">
        <v>67</v>
      </c>
      <c r="G53">
        <v>221.6</v>
      </c>
      <c r="H53">
        <v>1712.2</v>
      </c>
      <c r="I53">
        <v>966.9</v>
      </c>
    </row>
    <row r="54" spans="3:9">
      <c r="C54">
        <v>110</v>
      </c>
      <c r="D54">
        <v>1044</v>
      </c>
      <c r="E54">
        <v>5501</v>
      </c>
      <c r="F54">
        <v>47</v>
      </c>
      <c r="G54">
        <v>236</v>
      </c>
      <c r="H54">
        <v>1788.6</v>
      </c>
      <c r="I54">
        <v>1012.3</v>
      </c>
    </row>
    <row r="55" spans="3:9">
      <c r="C55">
        <v>110</v>
      </c>
      <c r="D55">
        <v>1067</v>
      </c>
      <c r="E55">
        <v>5501</v>
      </c>
      <c r="F55">
        <v>57</v>
      </c>
      <c r="G55">
        <v>226</v>
      </c>
      <c r="H55">
        <v>1687.8</v>
      </c>
      <c r="I55">
        <v>956.9</v>
      </c>
    </row>
    <row r="56" spans="3:9">
      <c r="C56">
        <v>110</v>
      </c>
      <c r="D56">
        <v>1095</v>
      </c>
      <c r="E56">
        <v>5501</v>
      </c>
      <c r="F56">
        <v>63</v>
      </c>
      <c r="G56">
        <v>235.6</v>
      </c>
      <c r="H56">
        <v>1776.4</v>
      </c>
      <c r="I56">
        <v>1006</v>
      </c>
    </row>
    <row r="57" spans="3:9">
      <c r="C57">
        <v>110</v>
      </c>
      <c r="D57">
        <v>1084</v>
      </c>
      <c r="E57">
        <v>5501</v>
      </c>
      <c r="F57">
        <v>48</v>
      </c>
      <c r="G57">
        <v>228.4</v>
      </c>
      <c r="H57">
        <v>1717.6</v>
      </c>
      <c r="I57">
        <v>973</v>
      </c>
    </row>
    <row r="58" spans="3:9">
      <c r="C58">
        <v>110</v>
      </c>
      <c r="D58">
        <v>1063</v>
      </c>
      <c r="E58">
        <v>5501</v>
      </c>
      <c r="F58">
        <v>80</v>
      </c>
      <c r="G58">
        <v>231.2</v>
      </c>
      <c r="H58">
        <v>1776.2</v>
      </c>
      <c r="I58">
        <v>1003.7</v>
      </c>
    </row>
    <row r="59" spans="3:9">
      <c r="C59">
        <v>120</v>
      </c>
      <c r="D59">
        <v>1067</v>
      </c>
      <c r="E59">
        <v>5501</v>
      </c>
      <c r="F59">
        <v>58</v>
      </c>
      <c r="G59">
        <v>240.4</v>
      </c>
      <c r="H59">
        <v>1805.4</v>
      </c>
      <c r="I59">
        <v>1022.9</v>
      </c>
    </row>
    <row r="60" spans="3:9">
      <c r="C60">
        <v>120</v>
      </c>
      <c r="D60">
        <v>1068</v>
      </c>
      <c r="E60">
        <v>5501</v>
      </c>
      <c r="F60">
        <v>62</v>
      </c>
      <c r="G60">
        <v>239.2</v>
      </c>
      <c r="H60">
        <v>1814.6</v>
      </c>
      <c r="I60">
        <v>1026.9000000000001</v>
      </c>
    </row>
    <row r="61" spans="3:9">
      <c r="C61">
        <v>120</v>
      </c>
      <c r="D61">
        <v>1127</v>
      </c>
      <c r="E61">
        <v>5501</v>
      </c>
      <c r="F61">
        <v>63</v>
      </c>
      <c r="G61">
        <v>230.4</v>
      </c>
      <c r="H61">
        <v>1758</v>
      </c>
      <c r="I61">
        <v>994.2</v>
      </c>
    </row>
    <row r="62" spans="3:9">
      <c r="C62">
        <v>120</v>
      </c>
      <c r="D62">
        <v>1067</v>
      </c>
      <c r="E62">
        <v>5501</v>
      </c>
      <c r="F62">
        <v>53</v>
      </c>
      <c r="G62">
        <v>236.8</v>
      </c>
      <c r="H62">
        <v>1771.6</v>
      </c>
      <c r="I62">
        <v>1004.2</v>
      </c>
    </row>
    <row r="63" spans="3:9">
      <c r="C63">
        <v>120</v>
      </c>
      <c r="D63">
        <v>1078</v>
      </c>
      <c r="E63">
        <v>5501</v>
      </c>
      <c r="F63">
        <v>84</v>
      </c>
      <c r="G63">
        <v>224.4</v>
      </c>
      <c r="H63">
        <v>1729</v>
      </c>
      <c r="I63">
        <v>976.7</v>
      </c>
    </row>
    <row r="64" spans="3:9">
      <c r="C64">
        <v>130</v>
      </c>
      <c r="D64">
        <v>1051</v>
      </c>
      <c r="E64">
        <v>5501</v>
      </c>
      <c r="F64">
        <v>53</v>
      </c>
      <c r="G64">
        <v>245.6</v>
      </c>
      <c r="H64">
        <v>1824.6</v>
      </c>
      <c r="I64">
        <v>1035.0999999999999</v>
      </c>
    </row>
    <row r="65" spans="3:9">
      <c r="C65">
        <v>130</v>
      </c>
      <c r="D65">
        <v>1082</v>
      </c>
      <c r="E65">
        <v>5501</v>
      </c>
      <c r="F65">
        <v>65</v>
      </c>
      <c r="G65">
        <v>240</v>
      </c>
      <c r="H65">
        <v>1825.8</v>
      </c>
      <c r="I65">
        <v>1032.9000000000001</v>
      </c>
    </row>
    <row r="66" spans="3:9">
      <c r="C66">
        <v>130</v>
      </c>
      <c r="D66">
        <v>1121</v>
      </c>
      <c r="E66">
        <v>5501</v>
      </c>
      <c r="F66">
        <v>61</v>
      </c>
      <c r="G66">
        <v>241.2</v>
      </c>
      <c r="H66">
        <v>1848.4</v>
      </c>
      <c r="I66">
        <v>1044.8</v>
      </c>
    </row>
    <row r="67" spans="3:9">
      <c r="C67">
        <v>130</v>
      </c>
      <c r="D67">
        <v>1062</v>
      </c>
      <c r="E67">
        <v>5501</v>
      </c>
      <c r="F67">
        <v>67</v>
      </c>
      <c r="G67">
        <v>232.4</v>
      </c>
      <c r="H67">
        <v>1702.4</v>
      </c>
      <c r="I67">
        <v>967.4</v>
      </c>
    </row>
    <row r="68" spans="3:9">
      <c r="C68">
        <v>130</v>
      </c>
      <c r="D68">
        <v>1076</v>
      </c>
      <c r="E68">
        <v>5501</v>
      </c>
      <c r="F68">
        <v>85</v>
      </c>
      <c r="G68">
        <v>224</v>
      </c>
      <c r="H68">
        <v>1780.6</v>
      </c>
      <c r="I68">
        <v>1002.3</v>
      </c>
    </row>
    <row r="69" spans="3:9">
      <c r="C69">
        <v>140</v>
      </c>
      <c r="D69">
        <v>1047</v>
      </c>
      <c r="E69">
        <v>5501</v>
      </c>
      <c r="F69">
        <v>49</v>
      </c>
      <c r="G69">
        <v>242.8</v>
      </c>
      <c r="H69">
        <v>1782.2</v>
      </c>
      <c r="I69">
        <v>1012.5</v>
      </c>
    </row>
    <row r="70" spans="3:9">
      <c r="C70">
        <v>140</v>
      </c>
      <c r="D70">
        <v>1061</v>
      </c>
      <c r="E70">
        <v>5501</v>
      </c>
      <c r="F70">
        <v>59</v>
      </c>
      <c r="G70">
        <v>256.8</v>
      </c>
      <c r="H70">
        <v>1879.8</v>
      </c>
      <c r="I70">
        <v>1068.3</v>
      </c>
    </row>
    <row r="71" spans="3:9">
      <c r="C71">
        <v>140</v>
      </c>
      <c r="D71">
        <v>1101</v>
      </c>
      <c r="E71">
        <v>5501</v>
      </c>
      <c r="F71">
        <v>69</v>
      </c>
      <c r="G71">
        <v>231.6</v>
      </c>
      <c r="H71">
        <v>1790</v>
      </c>
      <c r="I71">
        <v>1010.8</v>
      </c>
    </row>
    <row r="72" spans="3:9">
      <c r="C72">
        <v>140</v>
      </c>
      <c r="D72">
        <v>1059</v>
      </c>
      <c r="E72">
        <v>5501</v>
      </c>
      <c r="F72">
        <v>65</v>
      </c>
      <c r="G72">
        <v>237.6</v>
      </c>
      <c r="H72">
        <v>1803.6</v>
      </c>
      <c r="I72">
        <v>1020.6</v>
      </c>
    </row>
    <row r="73" spans="3:9">
      <c r="C73">
        <v>140</v>
      </c>
      <c r="D73">
        <v>1091</v>
      </c>
      <c r="E73">
        <v>5501</v>
      </c>
      <c r="F73">
        <v>87</v>
      </c>
      <c r="G73">
        <v>216.8</v>
      </c>
      <c r="H73">
        <v>1623.4</v>
      </c>
      <c r="I73">
        <v>920.1</v>
      </c>
    </row>
    <row r="74" spans="3:9">
      <c r="C74">
        <v>150</v>
      </c>
      <c r="D74">
        <v>1058</v>
      </c>
      <c r="E74">
        <v>5501</v>
      </c>
      <c r="F74">
        <v>63</v>
      </c>
      <c r="G74">
        <v>241.2</v>
      </c>
      <c r="H74">
        <v>1823.8</v>
      </c>
      <c r="I74">
        <v>1032.5</v>
      </c>
    </row>
    <row r="75" spans="3:9">
      <c r="C75">
        <v>150</v>
      </c>
      <c r="D75">
        <v>1086</v>
      </c>
      <c r="E75">
        <v>5501</v>
      </c>
      <c r="F75">
        <v>64</v>
      </c>
      <c r="G75">
        <v>252.4</v>
      </c>
      <c r="H75">
        <v>1821.8</v>
      </c>
      <c r="I75">
        <v>1037.0999999999999</v>
      </c>
    </row>
    <row r="76" spans="3:9">
      <c r="C76">
        <v>150</v>
      </c>
      <c r="D76">
        <v>1095</v>
      </c>
      <c r="E76">
        <v>5501</v>
      </c>
      <c r="F76">
        <v>76</v>
      </c>
      <c r="G76">
        <v>242</v>
      </c>
      <c r="H76">
        <v>1840.4</v>
      </c>
      <c r="I76">
        <v>1041.2</v>
      </c>
    </row>
    <row r="77" spans="3:9">
      <c r="C77">
        <v>150</v>
      </c>
      <c r="D77">
        <v>1078</v>
      </c>
      <c r="E77">
        <v>5501</v>
      </c>
      <c r="F77">
        <v>81</v>
      </c>
      <c r="G77">
        <v>221.6</v>
      </c>
      <c r="H77">
        <v>1692.8</v>
      </c>
      <c r="I77">
        <v>957.2</v>
      </c>
    </row>
    <row r="78" spans="3:9">
      <c r="C78">
        <v>150</v>
      </c>
      <c r="D78">
        <v>1101</v>
      </c>
      <c r="E78">
        <v>5501</v>
      </c>
      <c r="F78">
        <v>94</v>
      </c>
      <c r="G78">
        <v>225.6</v>
      </c>
      <c r="H78">
        <v>1757</v>
      </c>
      <c r="I78">
        <v>991.3</v>
      </c>
    </row>
    <row r="79" spans="3:9">
      <c r="C79">
        <v>160</v>
      </c>
      <c r="D79">
        <v>1048</v>
      </c>
      <c r="E79">
        <v>5501</v>
      </c>
      <c r="F79">
        <v>65</v>
      </c>
      <c r="G79">
        <v>236.8</v>
      </c>
      <c r="H79">
        <v>1813.8</v>
      </c>
      <c r="I79">
        <v>1025.3</v>
      </c>
    </row>
    <row r="80" spans="3:9">
      <c r="C80">
        <v>160</v>
      </c>
      <c r="D80">
        <v>1085</v>
      </c>
      <c r="E80">
        <v>5501</v>
      </c>
      <c r="F80">
        <v>80</v>
      </c>
      <c r="G80">
        <v>240.4</v>
      </c>
      <c r="H80">
        <v>1841.8</v>
      </c>
      <c r="I80">
        <v>1041.0999999999999</v>
      </c>
    </row>
    <row r="81" spans="3:9">
      <c r="C81">
        <v>160</v>
      </c>
      <c r="D81">
        <v>1144</v>
      </c>
      <c r="E81">
        <v>5501</v>
      </c>
      <c r="F81">
        <v>78</v>
      </c>
      <c r="G81">
        <v>245.2</v>
      </c>
      <c r="H81">
        <v>1828</v>
      </c>
      <c r="I81">
        <v>1036.5999999999999</v>
      </c>
    </row>
    <row r="82" spans="3:9">
      <c r="C82">
        <v>160</v>
      </c>
      <c r="D82">
        <v>1067</v>
      </c>
      <c r="E82">
        <v>5501</v>
      </c>
      <c r="F82">
        <v>47</v>
      </c>
      <c r="G82">
        <v>244.4</v>
      </c>
      <c r="H82">
        <v>1860.4</v>
      </c>
      <c r="I82">
        <v>1052.4000000000001</v>
      </c>
    </row>
    <row r="83" spans="3:9">
      <c r="C83">
        <v>160</v>
      </c>
      <c r="D83">
        <v>1073</v>
      </c>
      <c r="E83">
        <v>5501</v>
      </c>
      <c r="F83">
        <v>86</v>
      </c>
      <c r="G83">
        <v>230.8</v>
      </c>
      <c r="H83">
        <v>1788.2</v>
      </c>
      <c r="I83">
        <v>1009.5</v>
      </c>
    </row>
    <row r="84" spans="3:9">
      <c r="C84">
        <v>170</v>
      </c>
      <c r="D84">
        <v>1063</v>
      </c>
      <c r="E84">
        <v>5501</v>
      </c>
      <c r="F84">
        <v>71</v>
      </c>
      <c r="G84">
        <v>250.4</v>
      </c>
      <c r="H84">
        <v>1898.6</v>
      </c>
      <c r="I84">
        <v>1074.5</v>
      </c>
    </row>
    <row r="85" spans="3:9">
      <c r="C85">
        <v>170</v>
      </c>
      <c r="D85">
        <v>1062</v>
      </c>
      <c r="E85">
        <v>5501</v>
      </c>
      <c r="F85">
        <v>78</v>
      </c>
      <c r="G85">
        <v>234.8</v>
      </c>
      <c r="H85">
        <v>1742.6</v>
      </c>
      <c r="I85">
        <v>988.7</v>
      </c>
    </row>
    <row r="86" spans="3:9">
      <c r="C86">
        <v>170</v>
      </c>
      <c r="D86">
        <v>1099</v>
      </c>
      <c r="E86">
        <v>5501</v>
      </c>
      <c r="F86">
        <v>90</v>
      </c>
      <c r="G86">
        <v>230</v>
      </c>
      <c r="H86">
        <v>1742.4</v>
      </c>
      <c r="I86">
        <v>986.2</v>
      </c>
    </row>
    <row r="87" spans="3:9">
      <c r="C87">
        <v>170</v>
      </c>
      <c r="D87">
        <v>1076</v>
      </c>
      <c r="E87">
        <v>5501</v>
      </c>
      <c r="F87">
        <v>75</v>
      </c>
      <c r="G87">
        <v>232.8</v>
      </c>
      <c r="H87">
        <v>1742.4</v>
      </c>
      <c r="I87">
        <v>987.6</v>
      </c>
    </row>
    <row r="88" spans="3:9">
      <c r="C88">
        <v>170</v>
      </c>
      <c r="D88">
        <v>1090</v>
      </c>
      <c r="E88">
        <v>5501</v>
      </c>
      <c r="F88">
        <v>88</v>
      </c>
      <c r="G88">
        <v>224</v>
      </c>
      <c r="H88">
        <v>1743.4</v>
      </c>
      <c r="I88">
        <v>983.7</v>
      </c>
    </row>
    <row r="89" spans="3:9">
      <c r="C89">
        <v>180</v>
      </c>
      <c r="D89">
        <v>1064</v>
      </c>
      <c r="E89">
        <v>5501</v>
      </c>
      <c r="F89">
        <v>70</v>
      </c>
      <c r="G89">
        <v>245.6</v>
      </c>
      <c r="H89">
        <v>1822.2</v>
      </c>
      <c r="I89">
        <v>1033.9000000000001</v>
      </c>
    </row>
    <row r="90" spans="3:9">
      <c r="C90">
        <v>180</v>
      </c>
      <c r="D90">
        <v>1070</v>
      </c>
      <c r="E90">
        <v>5501</v>
      </c>
      <c r="F90">
        <v>79</v>
      </c>
      <c r="G90">
        <v>238</v>
      </c>
      <c r="H90">
        <v>1826.2</v>
      </c>
      <c r="I90">
        <v>1032.0999999999999</v>
      </c>
    </row>
    <row r="91" spans="3:9">
      <c r="C91">
        <v>180</v>
      </c>
      <c r="D91">
        <v>1092</v>
      </c>
      <c r="E91">
        <v>5501</v>
      </c>
      <c r="F91">
        <v>80</v>
      </c>
      <c r="G91">
        <v>239.2</v>
      </c>
      <c r="H91">
        <v>1786</v>
      </c>
      <c r="I91">
        <v>1012.6</v>
      </c>
    </row>
    <row r="92" spans="3:9">
      <c r="C92">
        <v>180</v>
      </c>
      <c r="D92">
        <v>1086</v>
      </c>
      <c r="E92">
        <v>5501</v>
      </c>
      <c r="F92">
        <v>77</v>
      </c>
      <c r="G92">
        <v>234</v>
      </c>
      <c r="H92">
        <v>1772</v>
      </c>
      <c r="I92">
        <v>1003</v>
      </c>
    </row>
    <row r="93" spans="3:9">
      <c r="C93">
        <v>180</v>
      </c>
      <c r="D93">
        <v>1075</v>
      </c>
      <c r="E93">
        <v>5501</v>
      </c>
      <c r="F93">
        <v>93</v>
      </c>
      <c r="G93">
        <v>232.4</v>
      </c>
      <c r="H93">
        <v>1787.4</v>
      </c>
      <c r="I93">
        <v>1009.9</v>
      </c>
    </row>
    <row r="94" spans="3:9">
      <c r="C94">
        <v>190</v>
      </c>
      <c r="D94">
        <v>1063</v>
      </c>
      <c r="E94">
        <v>5501</v>
      </c>
      <c r="F94">
        <v>78</v>
      </c>
      <c r="G94">
        <v>233.6</v>
      </c>
      <c r="H94">
        <v>1769</v>
      </c>
      <c r="I94">
        <v>1001.3</v>
      </c>
    </row>
    <row r="95" spans="3:9">
      <c r="C95">
        <v>190</v>
      </c>
      <c r="D95">
        <v>1085</v>
      </c>
      <c r="E95">
        <v>5501</v>
      </c>
      <c r="F95">
        <v>82</v>
      </c>
      <c r="G95">
        <v>236</v>
      </c>
      <c r="H95">
        <v>1781</v>
      </c>
      <c r="I95">
        <v>1008.5</v>
      </c>
    </row>
    <row r="96" spans="3:9">
      <c r="C96">
        <v>190</v>
      </c>
      <c r="D96">
        <v>1089</v>
      </c>
      <c r="E96">
        <v>5501</v>
      </c>
      <c r="F96">
        <v>93</v>
      </c>
      <c r="G96">
        <v>238</v>
      </c>
      <c r="H96">
        <v>1830.4</v>
      </c>
      <c r="I96">
        <v>1034.2</v>
      </c>
    </row>
    <row r="97" spans="3:9">
      <c r="C97">
        <v>190</v>
      </c>
      <c r="D97">
        <v>1060</v>
      </c>
      <c r="E97">
        <v>5501</v>
      </c>
      <c r="F97">
        <v>81</v>
      </c>
      <c r="G97">
        <v>242</v>
      </c>
      <c r="H97">
        <v>1756</v>
      </c>
      <c r="I97">
        <v>999</v>
      </c>
    </row>
    <row r="98" spans="3:9">
      <c r="C98">
        <v>190</v>
      </c>
      <c r="D98">
        <v>1089</v>
      </c>
      <c r="E98">
        <v>5501</v>
      </c>
      <c r="F98">
        <v>97</v>
      </c>
      <c r="G98">
        <v>230</v>
      </c>
      <c r="H98">
        <v>1730.2</v>
      </c>
      <c r="I98">
        <v>980.1</v>
      </c>
    </row>
    <row r="99" spans="3:9">
      <c r="C99">
        <v>200</v>
      </c>
      <c r="D99">
        <v>1081</v>
      </c>
      <c r="E99">
        <v>5501</v>
      </c>
      <c r="F99">
        <v>75</v>
      </c>
      <c r="G99">
        <v>243.2</v>
      </c>
      <c r="H99">
        <v>1852.6</v>
      </c>
      <c r="I99">
        <v>1047.9000000000001</v>
      </c>
    </row>
    <row r="100" spans="3:9">
      <c r="C100">
        <v>200</v>
      </c>
      <c r="D100">
        <v>1180</v>
      </c>
      <c r="E100">
        <v>5501</v>
      </c>
      <c r="F100">
        <v>87</v>
      </c>
      <c r="G100">
        <v>242.8</v>
      </c>
      <c r="H100">
        <v>1837.4</v>
      </c>
      <c r="I100">
        <v>1040.0999999999999</v>
      </c>
    </row>
    <row r="101" spans="3:9">
      <c r="C101">
        <v>200</v>
      </c>
      <c r="D101">
        <v>1089</v>
      </c>
      <c r="E101">
        <v>5501</v>
      </c>
      <c r="F101">
        <v>91</v>
      </c>
      <c r="G101">
        <v>242</v>
      </c>
      <c r="H101">
        <v>1818.8</v>
      </c>
      <c r="I101">
        <v>1030.4000000000001</v>
      </c>
    </row>
    <row r="102" spans="3:9">
      <c r="C102">
        <v>200</v>
      </c>
      <c r="D102">
        <v>1123</v>
      </c>
      <c r="E102">
        <v>5501</v>
      </c>
      <c r="F102">
        <v>76</v>
      </c>
      <c r="G102">
        <v>223.2</v>
      </c>
      <c r="H102">
        <v>1720</v>
      </c>
      <c r="I102">
        <v>971.6</v>
      </c>
    </row>
    <row r="103" spans="3:9">
      <c r="C103">
        <v>200</v>
      </c>
      <c r="D103">
        <v>1081</v>
      </c>
      <c r="E103">
        <v>5501</v>
      </c>
      <c r="F103">
        <v>102</v>
      </c>
      <c r="G103">
        <v>219.2</v>
      </c>
      <c r="H103">
        <v>1715</v>
      </c>
      <c r="I103">
        <v>967.1</v>
      </c>
    </row>
  </sheetData>
  <sheetCalcPr fullCalcOnLoad="1"/>
  <sortState ref="M4:S99">
    <sortCondition ref="M5:M99"/>
  </sortState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  <mx:List Name="Lista3" NumFields="7" NumRecs="100" Flags="10" Flags2="0">
        <f>C3:I103</f>
        <mx:ListSort Flags="768"/>
        <mx:ListSort Flags="512"/>
        <mx:ListSort Flags="512"/>
        <mx:LField Name="                                   Experiment  " Flags="0" InfoFlags="4">
          <f>C3:C103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Elapsed " Flags="0" InfoFlags="4">
          <f>D3:D103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Nodes " Flags="0" InfoFlags="4">
          <f>E3:E103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Steps " Flags="0" InfoFlags="4">
          <f>F3:F103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1    " Flags="0" InfoFlags="4">
          <f>G3:G103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2    " Flags="0" InfoFlags="4">
          <f>H3:H103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3    " Flags="0" InfoFlags="4">
          <f>I3:I103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C7:Y52"/>
  <sheetViews>
    <sheetView topLeftCell="K16" workbookViewId="0">
      <selection activeCell="S7" sqref="S7:Y16"/>
    </sheetView>
  </sheetViews>
  <sheetFormatPr baseColWidth="10" defaultRowHeight="13"/>
  <cols>
    <col min="12" max="12" width="19.140625" customWidth="1"/>
  </cols>
  <sheetData>
    <row r="7" spans="3:25"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T7" t="s">
        <v>36</v>
      </c>
      <c r="U7" t="s">
        <v>43</v>
      </c>
      <c r="V7" t="s">
        <v>59</v>
      </c>
      <c r="W7" t="s">
        <v>60</v>
      </c>
      <c r="X7" t="s">
        <v>61</v>
      </c>
      <c r="Y7" t="s">
        <v>62</v>
      </c>
    </row>
    <row r="8" spans="3:25">
      <c r="C8" t="s">
        <v>22</v>
      </c>
      <c r="D8">
        <v>1266</v>
      </c>
      <c r="E8">
        <v>5501</v>
      </c>
      <c r="F8">
        <v>1401</v>
      </c>
      <c r="G8">
        <v>212.4</v>
      </c>
      <c r="H8">
        <v>1624.6</v>
      </c>
      <c r="I8">
        <v>918.5</v>
      </c>
      <c r="L8" t="s">
        <v>22</v>
      </c>
      <c r="M8">
        <f t="shared" ref="M8:R8" si="0">AVERAGE(D8:D12)</f>
        <v>1262.2</v>
      </c>
      <c r="N8">
        <f t="shared" si="0"/>
        <v>5501</v>
      </c>
      <c r="O8">
        <f t="shared" si="0"/>
        <v>1491</v>
      </c>
      <c r="P8">
        <f t="shared" si="0"/>
        <v>220</v>
      </c>
      <c r="Q8">
        <f t="shared" si="0"/>
        <v>1665.7599999999998</v>
      </c>
      <c r="R8">
        <f t="shared" si="0"/>
        <v>942.88000000000011</v>
      </c>
      <c r="S8" t="s">
        <v>22</v>
      </c>
      <c r="T8">
        <f>STANDARDIZE(M8,M$19,M$20)+2</f>
        <v>4.2345068413986571</v>
      </c>
      <c r="U8">
        <v>2</v>
      </c>
      <c r="V8">
        <f t="shared" ref="V8:V16" si="1">STANDARDIZE(O8,O$19,O$20)+2</f>
        <v>4.3312579561702993</v>
      </c>
      <c r="W8">
        <f t="shared" ref="W8:W16" si="2">STANDARDIZE(P8,P$19,P$20)+2</f>
        <v>0.95793923008290416</v>
      </c>
      <c r="X8">
        <f t="shared" ref="X8:X16" si="3">STANDARDIZE(Q8,Q$19,Q$20)+2</f>
        <v>0.41231478897629503</v>
      </c>
      <c r="Y8">
        <f t="shared" ref="Y8:Y16" si="4">STANDARDIZE(R8,R$19,R$20)+2</f>
        <v>0.47044889536594869</v>
      </c>
    </row>
    <row r="9" spans="3:25">
      <c r="C9" t="s">
        <v>22</v>
      </c>
      <c r="D9">
        <v>1283</v>
      </c>
      <c r="E9">
        <v>5501</v>
      </c>
      <c r="F9">
        <v>1412</v>
      </c>
      <c r="G9">
        <v>209.6</v>
      </c>
      <c r="H9">
        <v>1657.6</v>
      </c>
      <c r="I9">
        <v>933.6</v>
      </c>
      <c r="L9" t="s">
        <v>23</v>
      </c>
      <c r="M9">
        <f t="shared" ref="M9:R9" si="5">AVERAGE(D13:D17)</f>
        <v>1167</v>
      </c>
      <c r="N9">
        <f t="shared" si="5"/>
        <v>5501</v>
      </c>
      <c r="O9">
        <f t="shared" si="5"/>
        <v>741.6</v>
      </c>
      <c r="P9">
        <f t="shared" si="5"/>
        <v>217.67999999999998</v>
      </c>
      <c r="Q9">
        <f t="shared" si="5"/>
        <v>1683.28</v>
      </c>
      <c r="R9">
        <f t="shared" si="5"/>
        <v>950.4799999999999</v>
      </c>
      <c r="S9" t="s">
        <v>23</v>
      </c>
      <c r="T9">
        <f t="shared" ref="T9:T16" si="6">STANDARDIZE(M9,M$19,M$20)+2</f>
        <v>2.8294536623950082</v>
      </c>
      <c r="U9">
        <v>2</v>
      </c>
      <c r="V9">
        <f t="shared" si="1"/>
        <v>2.8388510300164778</v>
      </c>
      <c r="W9">
        <f t="shared" si="2"/>
        <v>0.52554199487087505</v>
      </c>
      <c r="X9">
        <f t="shared" si="3"/>
        <v>0.8745492868976783</v>
      </c>
      <c r="Y9">
        <f t="shared" si="4"/>
        <v>0.82394698820608414</v>
      </c>
    </row>
    <row r="10" spans="3:25">
      <c r="C10" t="s">
        <v>22</v>
      </c>
      <c r="D10">
        <v>1249</v>
      </c>
      <c r="E10">
        <v>5501</v>
      </c>
      <c r="F10">
        <v>1383</v>
      </c>
      <c r="G10">
        <v>235.2</v>
      </c>
      <c r="H10">
        <v>1697.2</v>
      </c>
      <c r="I10">
        <v>966.2</v>
      </c>
      <c r="L10" t="s">
        <v>24</v>
      </c>
      <c r="M10">
        <f t="shared" ref="M10:R10" si="7">AVERAGE(D18:D22)</f>
        <v>1126.4000000000001</v>
      </c>
      <c r="N10">
        <f t="shared" si="7"/>
        <v>5501</v>
      </c>
      <c r="O10">
        <f t="shared" si="7"/>
        <v>365</v>
      </c>
      <c r="P10">
        <f t="shared" si="7"/>
        <v>219.92000000000002</v>
      </c>
      <c r="Q10">
        <f t="shared" si="7"/>
        <v>1697.1200000000001</v>
      </c>
      <c r="R10">
        <f t="shared" si="7"/>
        <v>958.5200000000001</v>
      </c>
      <c r="S10" t="s">
        <v>24</v>
      </c>
      <c r="T10">
        <f t="shared" si="6"/>
        <v>2.2302398066434534</v>
      </c>
      <c r="U10">
        <v>2</v>
      </c>
      <c r="V10">
        <f t="shared" si="1"/>
        <v>2.0888637756936475</v>
      </c>
      <c r="W10">
        <f t="shared" si="2"/>
        <v>0.94302898059283735</v>
      </c>
      <c r="X10">
        <f t="shared" si="3"/>
        <v>1.2396934336574919</v>
      </c>
      <c r="Y10">
        <f t="shared" si="4"/>
        <v>1.197910760105404</v>
      </c>
    </row>
    <row r="11" spans="3:25">
      <c r="C11" t="s">
        <v>22</v>
      </c>
      <c r="D11">
        <v>1259</v>
      </c>
      <c r="E11">
        <v>5501</v>
      </c>
      <c r="F11">
        <v>1691</v>
      </c>
      <c r="G11">
        <v>218</v>
      </c>
      <c r="H11">
        <v>1634</v>
      </c>
      <c r="I11">
        <v>926</v>
      </c>
      <c r="L11" t="s">
        <v>31</v>
      </c>
      <c r="M11">
        <f t="shared" ref="M11:R11" si="8">AVERAGE(D23:D27)</f>
        <v>1106.4000000000001</v>
      </c>
      <c r="N11">
        <f t="shared" si="8"/>
        <v>5501</v>
      </c>
      <c r="O11">
        <f t="shared" si="8"/>
        <v>173</v>
      </c>
      <c r="P11">
        <f t="shared" si="8"/>
        <v>224.88000000000002</v>
      </c>
      <c r="Q11">
        <f t="shared" si="8"/>
        <v>1734.6399999999999</v>
      </c>
      <c r="R11">
        <f t="shared" si="8"/>
        <v>979.76</v>
      </c>
      <c r="S11" t="s">
        <v>31</v>
      </c>
      <c r="T11">
        <f t="shared" si="6"/>
        <v>1.935060567356973</v>
      </c>
      <c r="U11">
        <v>2</v>
      </c>
      <c r="V11">
        <f t="shared" si="1"/>
        <v>1.7065017129480728</v>
      </c>
      <c r="W11">
        <f t="shared" si="2"/>
        <v>1.8674644489771681</v>
      </c>
      <c r="X11">
        <f t="shared" si="3"/>
        <v>2.2295928835439063</v>
      </c>
      <c r="Y11">
        <f t="shared" si="4"/>
        <v>2.1858449037796985</v>
      </c>
    </row>
    <row r="12" spans="3:25">
      <c r="C12" t="s">
        <v>22</v>
      </c>
      <c r="D12">
        <v>1254</v>
      </c>
      <c r="E12">
        <v>5501</v>
      </c>
      <c r="F12">
        <v>1568</v>
      </c>
      <c r="G12">
        <v>224.8</v>
      </c>
      <c r="H12">
        <v>1715.4</v>
      </c>
      <c r="I12">
        <v>970.1</v>
      </c>
      <c r="L12" t="s">
        <v>32</v>
      </c>
      <c r="M12">
        <f t="shared" ref="M12:R12" si="9">AVERAGE(D28:D32)</f>
        <v>1091.5999999999999</v>
      </c>
      <c r="N12">
        <f t="shared" si="9"/>
        <v>5501</v>
      </c>
      <c r="O12">
        <f t="shared" si="9"/>
        <v>63.6</v>
      </c>
      <c r="P12">
        <f t="shared" si="9"/>
        <v>228.23999999999995</v>
      </c>
      <c r="Q12">
        <f t="shared" si="9"/>
        <v>1753.0399999999997</v>
      </c>
      <c r="R12">
        <f t="shared" si="9"/>
        <v>990.6400000000001</v>
      </c>
      <c r="S12" t="s">
        <v>32</v>
      </c>
      <c r="T12">
        <f t="shared" si="6"/>
        <v>1.7166279302849745</v>
      </c>
      <c r="U12">
        <v>2</v>
      </c>
      <c r="V12">
        <f t="shared" si="1"/>
        <v>1.4886349959461675</v>
      </c>
      <c r="W12">
        <f t="shared" si="2"/>
        <v>2.4936949275600875</v>
      </c>
      <c r="X12">
        <f t="shared" si="3"/>
        <v>2.715044639351742</v>
      </c>
      <c r="Y12">
        <f t="shared" si="4"/>
        <v>2.6919053314245422</v>
      </c>
    </row>
    <row r="13" spans="3:25">
      <c r="C13" t="s">
        <v>23</v>
      </c>
      <c r="D13">
        <v>1165</v>
      </c>
      <c r="E13">
        <v>5501</v>
      </c>
      <c r="F13">
        <v>735</v>
      </c>
      <c r="G13">
        <v>208.4</v>
      </c>
      <c r="H13">
        <v>1623.8</v>
      </c>
      <c r="I13">
        <v>916.1</v>
      </c>
      <c r="L13" t="s">
        <v>27</v>
      </c>
      <c r="M13">
        <f t="shared" ref="M13:R13" si="10">AVERAGE(D33:D37)</f>
        <v>1067.2</v>
      </c>
      <c r="N13">
        <f t="shared" si="10"/>
        <v>5501</v>
      </c>
      <c r="O13">
        <f t="shared" si="10"/>
        <v>20.6</v>
      </c>
      <c r="P13">
        <f t="shared" si="10"/>
        <v>225.84</v>
      </c>
      <c r="Q13">
        <f t="shared" si="10"/>
        <v>1710.64</v>
      </c>
      <c r="R13">
        <f t="shared" si="10"/>
        <v>968.24</v>
      </c>
      <c r="S13" t="s">
        <v>27</v>
      </c>
      <c r="T13">
        <f t="shared" si="6"/>
        <v>1.3565092583554699</v>
      </c>
      <c r="U13">
        <v>2</v>
      </c>
      <c r="V13">
        <f t="shared" si="1"/>
        <v>1.4030018256437731</v>
      </c>
      <c r="W13">
        <f t="shared" si="2"/>
        <v>2.0463874428580024</v>
      </c>
      <c r="X13">
        <f t="shared" si="3"/>
        <v>1.5963949411858604</v>
      </c>
      <c r="Y13">
        <f t="shared" si="4"/>
        <v>1.6500162156851641</v>
      </c>
    </row>
    <row r="14" spans="3:25">
      <c r="C14" t="s">
        <v>23</v>
      </c>
      <c r="D14">
        <v>1166</v>
      </c>
      <c r="E14">
        <v>5501</v>
      </c>
      <c r="F14">
        <v>638</v>
      </c>
      <c r="G14">
        <v>213.6</v>
      </c>
      <c r="H14">
        <v>1681.6</v>
      </c>
      <c r="I14">
        <v>947.6</v>
      </c>
      <c r="L14" t="s">
        <v>33</v>
      </c>
      <c r="M14">
        <f t="shared" ref="M14:R14" si="11">AVERAGE(D38:D42)</f>
        <v>1057.8</v>
      </c>
      <c r="N14">
        <f t="shared" si="11"/>
        <v>5501</v>
      </c>
      <c r="O14">
        <f t="shared" si="11"/>
        <v>9.8000000000000007</v>
      </c>
      <c r="P14">
        <f t="shared" si="11"/>
        <v>230.88000000000002</v>
      </c>
      <c r="Q14">
        <f t="shared" si="11"/>
        <v>1758</v>
      </c>
      <c r="R14">
        <f t="shared" si="11"/>
        <v>994.43999999999994</v>
      </c>
      <c r="S14" t="s">
        <v>33</v>
      </c>
      <c r="T14">
        <f t="shared" si="6"/>
        <v>1.2177750158908227</v>
      </c>
      <c r="U14">
        <v>2</v>
      </c>
      <c r="V14">
        <f t="shared" si="1"/>
        <v>1.3814939596143345</v>
      </c>
      <c r="W14">
        <f t="shared" si="2"/>
        <v>2.9857331607324054</v>
      </c>
      <c r="X14">
        <f t="shared" si="3"/>
        <v>2.8459055474390795</v>
      </c>
      <c r="Y14">
        <f t="shared" si="4"/>
        <v>2.8686543778446074</v>
      </c>
    </row>
    <row r="15" spans="3:25">
      <c r="C15" t="s">
        <v>23</v>
      </c>
      <c r="D15">
        <v>1147</v>
      </c>
      <c r="E15">
        <v>5501</v>
      </c>
      <c r="F15">
        <v>590</v>
      </c>
      <c r="G15">
        <v>234.8</v>
      </c>
      <c r="H15">
        <v>1766</v>
      </c>
      <c r="I15">
        <v>1000.4</v>
      </c>
      <c r="L15" t="s">
        <v>34</v>
      </c>
      <c r="M15">
        <f t="shared" ref="M15:R15" si="12">AVERAGE(D43:D47)</f>
        <v>1059</v>
      </c>
      <c r="N15">
        <f t="shared" si="12"/>
        <v>5501</v>
      </c>
      <c r="O15">
        <f t="shared" si="12"/>
        <v>10.199999999999999</v>
      </c>
      <c r="P15">
        <f t="shared" si="12"/>
        <v>231.04000000000002</v>
      </c>
      <c r="Q15">
        <f t="shared" si="12"/>
        <v>1762.1599999999999</v>
      </c>
      <c r="R15">
        <f t="shared" si="12"/>
        <v>996.6</v>
      </c>
      <c r="S15" t="s">
        <v>34</v>
      </c>
      <c r="T15">
        <f t="shared" si="6"/>
        <v>1.2354857702480122</v>
      </c>
      <c r="U15">
        <v>2</v>
      </c>
      <c r="V15">
        <f t="shared" si="1"/>
        <v>1.3822905472450544</v>
      </c>
      <c r="W15">
        <f t="shared" si="2"/>
        <v>3.0155536597125443</v>
      </c>
      <c r="X15">
        <f t="shared" si="3"/>
        <v>2.955659857447805</v>
      </c>
      <c r="Y15">
        <f t="shared" si="4"/>
        <v>2.9691222568623363</v>
      </c>
    </row>
    <row r="16" spans="3:25">
      <c r="C16" t="s">
        <v>23</v>
      </c>
      <c r="D16">
        <v>1169</v>
      </c>
      <c r="E16">
        <v>5501</v>
      </c>
      <c r="F16">
        <v>888</v>
      </c>
      <c r="G16">
        <v>216.4</v>
      </c>
      <c r="H16">
        <v>1675.2</v>
      </c>
      <c r="I16">
        <v>945.8</v>
      </c>
      <c r="L16" t="s">
        <v>35</v>
      </c>
      <c r="M16">
        <f t="shared" ref="M16:R16" si="13">AVERAGE(D48:D52)</f>
        <v>1059.5999999999999</v>
      </c>
      <c r="N16">
        <f t="shared" si="13"/>
        <v>5501</v>
      </c>
      <c r="O16">
        <f t="shared" si="13"/>
        <v>8.6</v>
      </c>
      <c r="P16">
        <f t="shared" si="13"/>
        <v>231.84</v>
      </c>
      <c r="Q16">
        <f t="shared" si="13"/>
        <v>1768.8</v>
      </c>
      <c r="R16">
        <f t="shared" si="13"/>
        <v>1000.3199999999999</v>
      </c>
      <c r="S16" t="s">
        <v>35</v>
      </c>
      <c r="T16">
        <f t="shared" si="6"/>
        <v>1.2443411474266053</v>
      </c>
      <c r="U16">
        <v>2</v>
      </c>
      <c r="V16">
        <f t="shared" si="1"/>
        <v>1.3791041967221747</v>
      </c>
      <c r="W16">
        <f t="shared" si="2"/>
        <v>3.1646561546132395</v>
      </c>
      <c r="X16">
        <f t="shared" si="3"/>
        <v>3.1308446215002017</v>
      </c>
      <c r="Y16">
        <f t="shared" si="4"/>
        <v>3.142150270726193</v>
      </c>
    </row>
    <row r="17" spans="3:18">
      <c r="C17" t="s">
        <v>23</v>
      </c>
      <c r="D17">
        <v>1188</v>
      </c>
      <c r="E17">
        <v>5501</v>
      </c>
      <c r="F17">
        <v>857</v>
      </c>
      <c r="G17">
        <v>215.2</v>
      </c>
      <c r="H17">
        <v>1669.8</v>
      </c>
      <c r="I17">
        <v>942.5</v>
      </c>
    </row>
    <row r="18" spans="3:18">
      <c r="C18" t="s">
        <v>24</v>
      </c>
      <c r="D18">
        <v>1118</v>
      </c>
      <c r="E18">
        <v>5501</v>
      </c>
      <c r="F18">
        <v>398</v>
      </c>
      <c r="G18">
        <v>211.6</v>
      </c>
      <c r="H18">
        <v>1636.6</v>
      </c>
      <c r="I18">
        <v>924.1</v>
      </c>
    </row>
    <row r="19" spans="3:18">
      <c r="C19" t="s">
        <v>24</v>
      </c>
      <c r="D19">
        <v>1133</v>
      </c>
      <c r="E19">
        <v>5501</v>
      </c>
      <c r="F19">
        <v>328</v>
      </c>
      <c r="G19">
        <v>217.2</v>
      </c>
      <c r="H19">
        <v>1697.2</v>
      </c>
      <c r="I19">
        <v>957.2</v>
      </c>
      <c r="M19">
        <f>AVERAGE(M8:M16)</f>
        <v>1110.8000000000002</v>
      </c>
      <c r="N19">
        <f t="shared" ref="N19:R19" si="14">AVERAGE(N8:N16)</f>
        <v>5501</v>
      </c>
      <c r="O19">
        <f t="shared" si="14"/>
        <v>320.37777777777774</v>
      </c>
      <c r="P19">
        <f t="shared" si="14"/>
        <v>225.59111111111108</v>
      </c>
      <c r="Q19">
        <f t="shared" si="14"/>
        <v>1725.9377777777775</v>
      </c>
      <c r="R19">
        <f t="shared" si="14"/>
        <v>975.76444444444451</v>
      </c>
    </row>
    <row r="20" spans="3:18">
      <c r="C20" t="s">
        <v>24</v>
      </c>
      <c r="D20">
        <v>1121</v>
      </c>
      <c r="E20">
        <v>5501</v>
      </c>
      <c r="F20">
        <v>311</v>
      </c>
      <c r="G20">
        <v>231.6</v>
      </c>
      <c r="H20">
        <v>1756.4</v>
      </c>
      <c r="I20">
        <v>994</v>
      </c>
      <c r="M20">
        <f>STDEV(M8:M16)</f>
        <v>67.755442585816041</v>
      </c>
      <c r="N20">
        <f t="shared" ref="N20:R20" si="15">STDEV(N8:N16)</f>
        <v>0</v>
      </c>
      <c r="O20">
        <f t="shared" si="15"/>
        <v>502.14186685083774</v>
      </c>
      <c r="P20">
        <f t="shared" si="15"/>
        <v>5.3654367120603652</v>
      </c>
      <c r="Q20">
        <f t="shared" si="15"/>
        <v>37.902839530120943</v>
      </c>
      <c r="R20">
        <f t="shared" si="15"/>
        <v>21.499408777395562</v>
      </c>
    </row>
    <row r="21" spans="3:18">
      <c r="C21" t="s">
        <v>24</v>
      </c>
      <c r="D21">
        <v>1119</v>
      </c>
      <c r="E21">
        <v>5501</v>
      </c>
      <c r="F21">
        <v>467</v>
      </c>
      <c r="G21">
        <v>220.8</v>
      </c>
      <c r="H21">
        <v>1640.4</v>
      </c>
      <c r="I21">
        <v>930.6</v>
      </c>
    </row>
    <row r="22" spans="3:18">
      <c r="C22" t="s">
        <v>24</v>
      </c>
      <c r="D22">
        <v>1141</v>
      </c>
      <c r="E22">
        <v>5501</v>
      </c>
      <c r="F22">
        <v>321</v>
      </c>
      <c r="G22">
        <v>218.4</v>
      </c>
      <c r="H22">
        <v>1755</v>
      </c>
      <c r="I22">
        <v>986.7</v>
      </c>
    </row>
    <row r="23" spans="3:18">
      <c r="C23" t="s">
        <v>25</v>
      </c>
      <c r="D23">
        <v>1100</v>
      </c>
      <c r="E23">
        <v>5501</v>
      </c>
      <c r="F23">
        <v>174</v>
      </c>
      <c r="G23">
        <v>219.2</v>
      </c>
      <c r="H23">
        <v>1713.8</v>
      </c>
      <c r="I23">
        <v>966.5</v>
      </c>
    </row>
    <row r="24" spans="3:18">
      <c r="C24" t="s">
        <v>25</v>
      </c>
      <c r="D24">
        <v>1117</v>
      </c>
      <c r="E24">
        <v>5501</v>
      </c>
      <c r="F24">
        <v>109</v>
      </c>
      <c r="G24">
        <v>218.8</v>
      </c>
      <c r="H24">
        <v>1704</v>
      </c>
      <c r="I24">
        <v>961.4</v>
      </c>
    </row>
    <row r="25" spans="3:18">
      <c r="C25" t="s">
        <v>25</v>
      </c>
      <c r="D25">
        <v>1104</v>
      </c>
      <c r="E25">
        <v>5501</v>
      </c>
      <c r="F25">
        <v>171</v>
      </c>
      <c r="G25">
        <v>240</v>
      </c>
      <c r="H25">
        <v>1755.6</v>
      </c>
      <c r="I25">
        <v>997.8</v>
      </c>
    </row>
    <row r="26" spans="3:18">
      <c r="C26" t="s">
        <v>25</v>
      </c>
      <c r="D26">
        <v>1098</v>
      </c>
      <c r="E26">
        <v>5501</v>
      </c>
      <c r="F26">
        <v>217</v>
      </c>
      <c r="G26">
        <v>224</v>
      </c>
      <c r="H26">
        <v>1694</v>
      </c>
      <c r="I26">
        <v>959</v>
      </c>
    </row>
    <row r="27" spans="3:18">
      <c r="C27" t="s">
        <v>25</v>
      </c>
      <c r="D27">
        <v>1113</v>
      </c>
      <c r="E27">
        <v>5501</v>
      </c>
      <c r="F27">
        <v>194</v>
      </c>
      <c r="G27">
        <v>222.4</v>
      </c>
      <c r="H27">
        <v>1805.8</v>
      </c>
      <c r="I27">
        <v>1014.1</v>
      </c>
    </row>
    <row r="28" spans="3:18">
      <c r="C28" t="s">
        <v>26</v>
      </c>
      <c r="D28">
        <v>1095</v>
      </c>
      <c r="E28">
        <v>5501</v>
      </c>
      <c r="F28">
        <v>63</v>
      </c>
      <c r="G28">
        <v>214</v>
      </c>
      <c r="H28">
        <v>1686.2</v>
      </c>
      <c r="I28">
        <v>950.1</v>
      </c>
    </row>
    <row r="29" spans="3:18">
      <c r="C29" t="s">
        <v>26</v>
      </c>
      <c r="D29">
        <v>1064</v>
      </c>
      <c r="E29">
        <v>5501</v>
      </c>
      <c r="F29">
        <v>64</v>
      </c>
      <c r="G29">
        <v>215.2</v>
      </c>
      <c r="H29">
        <v>1696</v>
      </c>
      <c r="I29">
        <v>955.6</v>
      </c>
    </row>
    <row r="30" spans="3:18">
      <c r="C30" t="s">
        <v>26</v>
      </c>
      <c r="D30">
        <v>1140</v>
      </c>
      <c r="E30">
        <v>5501</v>
      </c>
      <c r="F30">
        <v>42</v>
      </c>
      <c r="G30">
        <v>243.6</v>
      </c>
      <c r="H30">
        <v>1827.2</v>
      </c>
      <c r="I30">
        <v>1035.4000000000001</v>
      </c>
    </row>
    <row r="31" spans="3:18">
      <c r="C31" t="s">
        <v>26</v>
      </c>
      <c r="D31">
        <v>1081</v>
      </c>
      <c r="E31">
        <v>5501</v>
      </c>
      <c r="F31">
        <v>86</v>
      </c>
      <c r="G31">
        <v>234.4</v>
      </c>
      <c r="H31">
        <v>1743.2</v>
      </c>
      <c r="I31">
        <v>988.8</v>
      </c>
    </row>
    <row r="32" spans="3:18">
      <c r="C32" t="s">
        <v>26</v>
      </c>
      <c r="D32">
        <v>1078</v>
      </c>
      <c r="E32">
        <v>5501</v>
      </c>
      <c r="F32">
        <v>63</v>
      </c>
      <c r="G32">
        <v>234</v>
      </c>
      <c r="H32">
        <v>1812.6</v>
      </c>
      <c r="I32">
        <v>1023.3</v>
      </c>
    </row>
    <row r="33" spans="3:9">
      <c r="C33" t="s">
        <v>27</v>
      </c>
      <c r="D33">
        <v>1067</v>
      </c>
      <c r="E33">
        <v>5501</v>
      </c>
      <c r="F33">
        <v>17</v>
      </c>
      <c r="G33">
        <v>219.2</v>
      </c>
      <c r="H33">
        <v>1647.4</v>
      </c>
      <c r="I33">
        <v>933.3</v>
      </c>
    </row>
    <row r="34" spans="3:9">
      <c r="C34" t="s">
        <v>27</v>
      </c>
      <c r="D34">
        <v>1053</v>
      </c>
      <c r="E34">
        <v>5501</v>
      </c>
      <c r="F34">
        <v>17</v>
      </c>
      <c r="G34">
        <v>212</v>
      </c>
      <c r="H34">
        <v>1658.8</v>
      </c>
      <c r="I34">
        <v>935.4</v>
      </c>
    </row>
    <row r="35" spans="3:9">
      <c r="C35" t="s">
        <v>27</v>
      </c>
      <c r="D35">
        <v>1075</v>
      </c>
      <c r="E35">
        <v>5501</v>
      </c>
      <c r="F35">
        <v>11</v>
      </c>
      <c r="G35">
        <v>248.4</v>
      </c>
      <c r="H35">
        <v>1818.4</v>
      </c>
      <c r="I35">
        <v>1033.4000000000001</v>
      </c>
    </row>
    <row r="36" spans="3:9">
      <c r="C36" t="s">
        <v>27</v>
      </c>
      <c r="D36">
        <v>1060</v>
      </c>
      <c r="E36">
        <v>5501</v>
      </c>
      <c r="F36">
        <v>26</v>
      </c>
      <c r="G36">
        <v>230</v>
      </c>
      <c r="H36">
        <v>1729.2</v>
      </c>
      <c r="I36">
        <v>979.6</v>
      </c>
    </row>
    <row r="37" spans="3:9">
      <c r="C37" t="s">
        <v>27</v>
      </c>
      <c r="D37">
        <v>1081</v>
      </c>
      <c r="E37">
        <v>5501</v>
      </c>
      <c r="F37">
        <v>32</v>
      </c>
      <c r="G37">
        <v>219.6</v>
      </c>
      <c r="H37">
        <v>1699.4</v>
      </c>
      <c r="I37">
        <v>959.5</v>
      </c>
    </row>
    <row r="38" spans="3:9">
      <c r="C38" t="s">
        <v>28</v>
      </c>
      <c r="D38">
        <v>1026</v>
      </c>
      <c r="E38">
        <v>5501</v>
      </c>
      <c r="F38">
        <v>2</v>
      </c>
      <c r="G38">
        <v>236.4</v>
      </c>
      <c r="H38">
        <v>1842.2</v>
      </c>
      <c r="I38">
        <v>1039.3</v>
      </c>
    </row>
    <row r="39" spans="3:9">
      <c r="C39" t="s">
        <v>28</v>
      </c>
      <c r="D39">
        <v>1037</v>
      </c>
      <c r="E39">
        <v>5501</v>
      </c>
      <c r="F39">
        <v>10</v>
      </c>
      <c r="G39">
        <v>215.2</v>
      </c>
      <c r="H39">
        <v>1670.4</v>
      </c>
      <c r="I39">
        <v>942.8</v>
      </c>
    </row>
    <row r="40" spans="3:9">
      <c r="C40" t="s">
        <v>28</v>
      </c>
      <c r="D40">
        <v>1065</v>
      </c>
      <c r="E40">
        <v>5501</v>
      </c>
      <c r="F40">
        <v>3</v>
      </c>
      <c r="G40">
        <v>246</v>
      </c>
      <c r="H40">
        <v>1836</v>
      </c>
      <c r="I40">
        <v>1041</v>
      </c>
    </row>
    <row r="41" spans="3:9">
      <c r="C41" t="s">
        <v>28</v>
      </c>
      <c r="D41">
        <v>1066</v>
      </c>
      <c r="E41">
        <v>5501</v>
      </c>
      <c r="F41">
        <v>14</v>
      </c>
      <c r="G41">
        <v>229.6</v>
      </c>
      <c r="H41">
        <v>1696.8</v>
      </c>
      <c r="I41">
        <v>963.2</v>
      </c>
    </row>
    <row r="42" spans="3:9">
      <c r="C42" t="s">
        <v>28</v>
      </c>
      <c r="D42">
        <v>1095</v>
      </c>
      <c r="E42">
        <v>5501</v>
      </c>
      <c r="F42">
        <v>20</v>
      </c>
      <c r="G42">
        <v>227.2</v>
      </c>
      <c r="H42">
        <v>1744.6</v>
      </c>
      <c r="I42">
        <v>985.9</v>
      </c>
    </row>
    <row r="43" spans="3:9">
      <c r="C43" t="s">
        <v>29</v>
      </c>
      <c r="D43">
        <v>1026</v>
      </c>
      <c r="E43">
        <v>5501</v>
      </c>
      <c r="F43">
        <v>1</v>
      </c>
      <c r="G43">
        <v>238</v>
      </c>
      <c r="H43">
        <v>1859</v>
      </c>
      <c r="I43">
        <v>1048.5</v>
      </c>
    </row>
    <row r="44" spans="3:9">
      <c r="C44" t="s">
        <v>29</v>
      </c>
      <c r="D44">
        <v>1026</v>
      </c>
      <c r="E44">
        <v>5501</v>
      </c>
      <c r="F44">
        <v>7</v>
      </c>
      <c r="G44">
        <v>217.6</v>
      </c>
      <c r="H44">
        <v>1694.4</v>
      </c>
      <c r="I44">
        <v>956</v>
      </c>
    </row>
    <row r="45" spans="3:9">
      <c r="C45" t="s">
        <v>29</v>
      </c>
      <c r="D45">
        <v>1109</v>
      </c>
      <c r="E45">
        <v>5501</v>
      </c>
      <c r="F45">
        <v>2</v>
      </c>
      <c r="G45">
        <v>246</v>
      </c>
      <c r="H45">
        <v>1836</v>
      </c>
      <c r="I45">
        <v>1041</v>
      </c>
    </row>
    <row r="46" spans="3:9">
      <c r="C46" t="s">
        <v>29</v>
      </c>
      <c r="D46">
        <v>1051</v>
      </c>
      <c r="E46">
        <v>5501</v>
      </c>
      <c r="F46">
        <v>14</v>
      </c>
      <c r="G46">
        <v>233.6</v>
      </c>
      <c r="H46">
        <v>1730</v>
      </c>
      <c r="I46">
        <v>981.8</v>
      </c>
    </row>
    <row r="47" spans="3:9">
      <c r="C47" t="s">
        <v>29</v>
      </c>
      <c r="D47">
        <v>1083</v>
      </c>
      <c r="E47">
        <v>5501</v>
      </c>
      <c r="F47">
        <v>27</v>
      </c>
      <c r="G47">
        <v>220</v>
      </c>
      <c r="H47">
        <v>1691.4</v>
      </c>
      <c r="I47">
        <v>955.7</v>
      </c>
    </row>
    <row r="48" spans="3:9">
      <c r="C48" t="s">
        <v>30</v>
      </c>
      <c r="D48">
        <v>1023</v>
      </c>
      <c r="E48">
        <v>5501</v>
      </c>
      <c r="F48">
        <v>1</v>
      </c>
      <c r="G48">
        <v>238</v>
      </c>
      <c r="H48">
        <v>1859</v>
      </c>
      <c r="I48">
        <v>1048.5</v>
      </c>
    </row>
    <row r="49" spans="3:9">
      <c r="C49" t="s">
        <v>30</v>
      </c>
      <c r="D49">
        <v>1036</v>
      </c>
      <c r="E49">
        <v>5501</v>
      </c>
      <c r="F49">
        <v>9</v>
      </c>
      <c r="G49">
        <v>214.4</v>
      </c>
      <c r="H49">
        <v>1660</v>
      </c>
      <c r="I49">
        <v>937.2</v>
      </c>
    </row>
    <row r="50" spans="3:9">
      <c r="C50" t="s">
        <v>30</v>
      </c>
      <c r="D50">
        <v>1088</v>
      </c>
      <c r="E50">
        <v>5501</v>
      </c>
      <c r="F50">
        <v>2</v>
      </c>
      <c r="G50">
        <v>248.4</v>
      </c>
      <c r="H50">
        <v>1836</v>
      </c>
      <c r="I50">
        <v>1042.2</v>
      </c>
    </row>
    <row r="51" spans="3:9">
      <c r="C51" t="s">
        <v>30</v>
      </c>
      <c r="D51">
        <v>1061</v>
      </c>
      <c r="E51">
        <v>5501</v>
      </c>
      <c r="F51">
        <v>16</v>
      </c>
      <c r="G51">
        <v>231.6</v>
      </c>
      <c r="H51">
        <v>1704</v>
      </c>
      <c r="I51">
        <v>967.8</v>
      </c>
    </row>
    <row r="52" spans="3:9">
      <c r="C52" t="s">
        <v>30</v>
      </c>
      <c r="D52">
        <v>1090</v>
      </c>
      <c r="E52">
        <v>5501</v>
      </c>
      <c r="F52">
        <v>15</v>
      </c>
      <c r="G52">
        <v>226.8</v>
      </c>
      <c r="H52">
        <v>1785</v>
      </c>
      <c r="I52">
        <v>1005.9</v>
      </c>
    </row>
  </sheetData>
  <sortState ref="C8:I53">
    <sortCondition ref="C9:C53"/>
  </sortState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  <mx:List Name="Lista4" NumFields="7" NumRecs="46" Flags="10" Flags2="0">
        <f>C7:I53</f>
        <mx:ListSort Flags="768"/>
        <mx:ListSort Flags="512"/>
        <mx:ListSort Flags="512"/>
        <mx:LField Name="                                   Experiment  " Flags="0" InfoFlags="4">
          <f>C7:C53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Elapsed " Flags="0" InfoFlags="4">
          <f>D7:D53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Nodes " Flags="0" InfoFlags="4">
          <f>E7:E53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Steps " Flags="0" InfoFlags="4">
          <f>F7:F53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1    " Flags="0" InfoFlags="4">
          <f>G7:G53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2    " Flags="0" InfoFlags="4">
          <f>H7:H53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    H3    " Flags="0" InfoFlags="4">
          <f>I7:I53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C7:Q28"/>
  <sheetViews>
    <sheetView workbookViewId="0">
      <selection activeCell="K54" sqref="K54"/>
    </sheetView>
  </sheetViews>
  <sheetFormatPr baseColWidth="10" defaultRowHeight="13"/>
  <sheetData>
    <row r="7" spans="3:17">
      <c r="C7" s="2" t="s">
        <v>47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L7" t="s">
        <v>20</v>
      </c>
      <c r="M7" t="s">
        <v>17</v>
      </c>
      <c r="N7" t="s">
        <v>4</v>
      </c>
      <c r="O7" t="s">
        <v>5</v>
      </c>
      <c r="P7" t="s">
        <v>16</v>
      </c>
      <c r="Q7" t="s">
        <v>7</v>
      </c>
    </row>
    <row r="8" spans="3:17">
      <c r="C8" t="s">
        <v>8</v>
      </c>
      <c r="D8">
        <v>427</v>
      </c>
      <c r="E8">
        <v>5501</v>
      </c>
      <c r="F8">
        <v>89</v>
      </c>
      <c r="G8">
        <v>207.2</v>
      </c>
      <c r="H8">
        <v>1627.4</v>
      </c>
      <c r="I8">
        <v>917.3</v>
      </c>
      <c r="K8" t="s">
        <v>18</v>
      </c>
      <c r="L8">
        <f>AVERAGE(D8:D17)</f>
        <v>405.6</v>
      </c>
      <c r="M8">
        <f>AVERAGE(E8:E17)/10</f>
        <v>550.1</v>
      </c>
      <c r="N8">
        <f>AVERAGE(F8:F17)*5</f>
        <v>760</v>
      </c>
      <c r="O8">
        <f>AVERAGE(G8:G17)*2</f>
        <v>437.91999999999996</v>
      </c>
      <c r="P8">
        <f>AVERAGE(H8:H17)/3</f>
        <v>601.85333333333335</v>
      </c>
      <c r="Q8">
        <f>AVERAGE(I8:I17)/2</f>
        <v>506.12999999999994</v>
      </c>
    </row>
    <row r="9" spans="3:17">
      <c r="C9" t="s">
        <v>8</v>
      </c>
      <c r="D9">
        <v>403</v>
      </c>
      <c r="E9">
        <v>5501</v>
      </c>
      <c r="F9">
        <v>199</v>
      </c>
      <c r="G9">
        <v>213.6</v>
      </c>
      <c r="H9">
        <v>1690</v>
      </c>
      <c r="I9">
        <v>951.8</v>
      </c>
      <c r="K9" t="s">
        <v>19</v>
      </c>
      <c r="L9">
        <f>AVERAGE(D18:D27)</f>
        <v>823.4</v>
      </c>
      <c r="M9">
        <f>AVERAGE(E18:E27)/10</f>
        <v>550.1</v>
      </c>
      <c r="N9">
        <f>AVERAGE(F18:F27)*5</f>
        <v>74.5</v>
      </c>
      <c r="O9">
        <f>AVERAGE(G18:G27)*2</f>
        <v>470.4799999999999</v>
      </c>
      <c r="P9">
        <f>AVERAGE(H18:H27)/3</f>
        <v>573.24</v>
      </c>
      <c r="Q9">
        <f>AVERAGE(I18:I27)/2</f>
        <v>488.73999999999995</v>
      </c>
    </row>
    <row r="10" spans="3:17">
      <c r="C10" t="s">
        <v>8</v>
      </c>
      <c r="D10">
        <v>404</v>
      </c>
      <c r="E10">
        <v>5501</v>
      </c>
      <c r="F10">
        <v>175</v>
      </c>
      <c r="G10">
        <v>219.2</v>
      </c>
      <c r="H10">
        <v>1871.6</v>
      </c>
      <c r="I10">
        <v>1045.4000000000001</v>
      </c>
    </row>
    <row r="11" spans="3:17">
      <c r="C11" t="s">
        <v>8</v>
      </c>
      <c r="D11">
        <v>399</v>
      </c>
      <c r="E11">
        <v>5501</v>
      </c>
      <c r="F11">
        <v>85</v>
      </c>
      <c r="G11">
        <v>215.6</v>
      </c>
      <c r="H11">
        <v>1754.6</v>
      </c>
      <c r="I11">
        <v>985.1</v>
      </c>
      <c r="L11">
        <f>AVERAGE(L8:L9)</f>
        <v>614.5</v>
      </c>
      <c r="M11">
        <f t="shared" ref="M11:Q11" si="0">AVERAGE(M8:M9)</f>
        <v>550.1</v>
      </c>
      <c r="N11">
        <f t="shared" si="0"/>
        <v>417.25</v>
      </c>
      <c r="O11">
        <f t="shared" si="0"/>
        <v>454.19999999999993</v>
      </c>
      <c r="P11">
        <f t="shared" si="0"/>
        <v>587.54666666666662</v>
      </c>
      <c r="Q11">
        <f t="shared" si="0"/>
        <v>497.43499999999995</v>
      </c>
    </row>
    <row r="12" spans="3:17">
      <c r="C12" t="s">
        <v>8</v>
      </c>
      <c r="D12">
        <v>407</v>
      </c>
      <c r="E12">
        <v>5501</v>
      </c>
      <c r="F12">
        <v>169</v>
      </c>
      <c r="G12">
        <v>232</v>
      </c>
      <c r="H12">
        <v>2062.4</v>
      </c>
      <c r="I12">
        <v>1147.2</v>
      </c>
      <c r="L12">
        <f>STDEV(L8:L9)</f>
        <v>295.42921317973941</v>
      </c>
      <c r="M12">
        <f t="shared" ref="M12:Q12" si="1">STDEV(M8:M9)</f>
        <v>0</v>
      </c>
      <c r="N12">
        <f t="shared" si="1"/>
        <v>484.72169850337832</v>
      </c>
      <c r="O12">
        <f t="shared" si="1"/>
        <v>23.02339679543357</v>
      </c>
      <c r="P12">
        <f t="shared" si="1"/>
        <v>20.232682032354003</v>
      </c>
      <c r="Q12">
        <f t="shared" si="1"/>
        <v>12.296586924835569</v>
      </c>
    </row>
    <row r="13" spans="3:17">
      <c r="C13" t="s">
        <v>8</v>
      </c>
      <c r="D13">
        <v>403</v>
      </c>
      <c r="E13">
        <v>5501</v>
      </c>
      <c r="F13">
        <v>167</v>
      </c>
      <c r="G13">
        <v>198.4</v>
      </c>
      <c r="H13">
        <v>1546.4</v>
      </c>
      <c r="I13">
        <v>872.4</v>
      </c>
    </row>
    <row r="14" spans="3:17">
      <c r="C14" t="s">
        <v>8</v>
      </c>
      <c r="D14">
        <v>402</v>
      </c>
      <c r="E14">
        <v>5501</v>
      </c>
      <c r="F14">
        <v>178</v>
      </c>
      <c r="G14">
        <v>239.6</v>
      </c>
      <c r="H14">
        <v>2050</v>
      </c>
      <c r="I14">
        <v>1144.8</v>
      </c>
    </row>
    <row r="15" spans="3:17">
      <c r="C15" t="s">
        <v>8</v>
      </c>
      <c r="D15">
        <v>401</v>
      </c>
      <c r="E15">
        <v>5501</v>
      </c>
      <c r="F15">
        <v>141</v>
      </c>
      <c r="G15">
        <v>223.6</v>
      </c>
      <c r="H15">
        <v>1808.4</v>
      </c>
      <c r="I15">
        <v>1016</v>
      </c>
    </row>
    <row r="16" spans="3:17">
      <c r="C16" t="s">
        <v>8</v>
      </c>
      <c r="D16">
        <v>405</v>
      </c>
      <c r="E16">
        <v>5501</v>
      </c>
      <c r="F16">
        <v>226</v>
      </c>
      <c r="G16">
        <v>208.4</v>
      </c>
      <c r="H16">
        <v>1712.2</v>
      </c>
      <c r="I16">
        <v>960.3</v>
      </c>
    </row>
    <row r="17" spans="3:9">
      <c r="C17" t="s">
        <v>8</v>
      </c>
      <c r="D17">
        <v>405</v>
      </c>
      <c r="E17">
        <v>5501</v>
      </c>
      <c r="F17">
        <v>91</v>
      </c>
      <c r="G17">
        <v>232</v>
      </c>
      <c r="H17">
        <v>1932.6</v>
      </c>
      <c r="I17">
        <v>1082.3</v>
      </c>
    </row>
    <row r="18" spans="3:9">
      <c r="C18" t="s">
        <v>9</v>
      </c>
      <c r="D18">
        <v>821</v>
      </c>
      <c r="E18">
        <v>5501</v>
      </c>
      <c r="F18">
        <v>9</v>
      </c>
      <c r="G18">
        <v>214.4</v>
      </c>
      <c r="H18">
        <v>1569.8</v>
      </c>
      <c r="I18">
        <v>892.1</v>
      </c>
    </row>
    <row r="19" spans="3:9">
      <c r="C19" t="s">
        <v>9</v>
      </c>
      <c r="D19">
        <v>811</v>
      </c>
      <c r="E19">
        <v>5501</v>
      </c>
      <c r="F19">
        <v>27</v>
      </c>
      <c r="G19">
        <v>236</v>
      </c>
      <c r="H19">
        <v>1768.4</v>
      </c>
      <c r="I19">
        <v>1002.2</v>
      </c>
    </row>
    <row r="20" spans="3:9">
      <c r="C20" t="s">
        <v>9</v>
      </c>
      <c r="D20">
        <v>825</v>
      </c>
      <c r="E20">
        <v>5501</v>
      </c>
      <c r="F20">
        <v>19</v>
      </c>
      <c r="G20">
        <v>219.2</v>
      </c>
      <c r="H20">
        <v>1616</v>
      </c>
      <c r="I20">
        <v>917.6</v>
      </c>
    </row>
    <row r="21" spans="3:9">
      <c r="C21" t="s">
        <v>9</v>
      </c>
      <c r="D21">
        <v>820</v>
      </c>
      <c r="E21">
        <v>5501</v>
      </c>
      <c r="F21">
        <v>12</v>
      </c>
      <c r="G21">
        <v>224</v>
      </c>
      <c r="H21">
        <v>1649.8</v>
      </c>
      <c r="I21">
        <v>936.9</v>
      </c>
    </row>
    <row r="22" spans="3:9">
      <c r="C22" t="s">
        <v>9</v>
      </c>
      <c r="D22">
        <v>825</v>
      </c>
      <c r="E22">
        <v>5501</v>
      </c>
      <c r="F22">
        <v>16</v>
      </c>
      <c r="G22">
        <v>249.6</v>
      </c>
      <c r="H22">
        <v>1734.8</v>
      </c>
      <c r="I22">
        <v>992.2</v>
      </c>
    </row>
    <row r="23" spans="3:9">
      <c r="C23" t="s">
        <v>9</v>
      </c>
      <c r="D23">
        <v>815</v>
      </c>
      <c r="E23">
        <v>5501</v>
      </c>
      <c r="F23">
        <v>9</v>
      </c>
      <c r="G23">
        <v>208.4</v>
      </c>
      <c r="H23">
        <v>1562</v>
      </c>
      <c r="I23">
        <v>885.2</v>
      </c>
    </row>
    <row r="24" spans="3:9">
      <c r="C24" t="s">
        <v>9</v>
      </c>
      <c r="D24">
        <v>824</v>
      </c>
      <c r="E24">
        <v>5501</v>
      </c>
      <c r="F24">
        <v>22</v>
      </c>
      <c r="G24">
        <v>253.6</v>
      </c>
      <c r="H24">
        <v>1811.2</v>
      </c>
      <c r="I24">
        <v>1032.4000000000001</v>
      </c>
    </row>
    <row r="25" spans="3:9">
      <c r="C25" t="s">
        <v>9</v>
      </c>
      <c r="D25">
        <v>831</v>
      </c>
      <c r="E25">
        <v>5501</v>
      </c>
      <c r="F25">
        <v>12</v>
      </c>
      <c r="G25">
        <v>243.2</v>
      </c>
      <c r="H25">
        <v>1769.6</v>
      </c>
      <c r="I25">
        <v>1006.4</v>
      </c>
    </row>
    <row r="26" spans="3:9">
      <c r="C26" t="s">
        <v>9</v>
      </c>
      <c r="D26">
        <v>838</v>
      </c>
      <c r="E26">
        <v>5501</v>
      </c>
      <c r="F26">
        <v>9</v>
      </c>
      <c r="G26">
        <v>236.4</v>
      </c>
      <c r="H26">
        <v>1806.2</v>
      </c>
      <c r="I26">
        <v>1021.3</v>
      </c>
    </row>
    <row r="27" spans="3:9">
      <c r="C27" t="s">
        <v>9</v>
      </c>
      <c r="D27">
        <v>824</v>
      </c>
      <c r="E27">
        <v>5501</v>
      </c>
      <c r="F27">
        <v>14</v>
      </c>
      <c r="G27">
        <v>267.60000000000002</v>
      </c>
      <c r="H27">
        <v>1909.4</v>
      </c>
      <c r="I27">
        <v>1088.5</v>
      </c>
    </row>
    <row r="28" spans="3:9">
      <c r="D28" t="s">
        <v>20</v>
      </c>
      <c r="E28" t="s">
        <v>21</v>
      </c>
      <c r="F28" t="s">
        <v>4</v>
      </c>
      <c r="G28" t="s">
        <v>5</v>
      </c>
      <c r="H28" t="s">
        <v>6</v>
      </c>
      <c r="I28" t="s">
        <v>7</v>
      </c>
    </row>
  </sheetData>
  <sheetCalcPr fullCalcOnLoad="1"/>
  <autoFilter ref="C7:I76"/>
  <sortState ref="C8:I76">
    <sortCondition ref="C9:C76"/>
  </sortState>
  <phoneticPr fontId="2" type="noConversion"/>
  <pageMargins left="0.75" right="0.75" top="1" bottom="1" header="0.5" footer="0.5"/>
  <drawing r:id="rId1"/>
  <legacyDrawing r:id="rId2"/>
  <extLst>
    <ext xmlns:mx="http://schemas.microsoft.com/office/mac/excel/2008/main" uri="http://schemas.microsoft.com/office/mac/excel/2008/main">
      <mx:PLV Mode="0" OnePage="0" WScale="0"/>
      <mx:List Name="Lista5" NumFields="7" NumRecs="69" Flags="10" Flags2="0">
        <f>C7:I76</f>
        <mx:ListSort Flags="768"/>
        <mx:ListSort Flags="512"/>
        <mx:ListSort Flags="512"/>
        <mx:LField Name="Columna1" Flags="0" InfoFlags="4">
          <f>C7:C76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2" Flags="0" InfoFlags="4">
          <f>D7:D76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3" Flags="0" InfoFlags="4">
          <f>E7:E76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4" Flags="0" InfoFlags="4">
          <f>F7:F76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5" Flags="0" InfoFlags="4">
          <f>G7:G76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6" Flags="0" InfoFlags="4">
          <f>H7:H76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7" Flags="0" InfoFlags="4">
          <f>I7:I76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D7:S47"/>
  <sheetViews>
    <sheetView tabSelected="1" workbookViewId="0">
      <selection activeCell="S9" sqref="S9"/>
    </sheetView>
  </sheetViews>
  <sheetFormatPr baseColWidth="10" defaultRowHeight="13"/>
  <sheetData>
    <row r="7" spans="4:19">
      <c r="D7" s="2" t="s">
        <v>47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N7" t="s">
        <v>20</v>
      </c>
      <c r="O7" t="s">
        <v>17</v>
      </c>
      <c r="P7" t="s">
        <v>4</v>
      </c>
      <c r="Q7" t="s">
        <v>5</v>
      </c>
      <c r="R7" t="s">
        <v>16</v>
      </c>
      <c r="S7" t="s">
        <v>7</v>
      </c>
    </row>
    <row r="8" spans="4:19">
      <c r="D8" t="s">
        <v>1</v>
      </c>
      <c r="E8">
        <v>35</v>
      </c>
      <c r="F8">
        <v>7</v>
      </c>
      <c r="G8">
        <v>6</v>
      </c>
      <c r="H8">
        <v>252</v>
      </c>
      <c r="I8">
        <v>1867</v>
      </c>
      <c r="J8">
        <v>1059.5</v>
      </c>
      <c r="M8" t="s">
        <v>0</v>
      </c>
      <c r="N8">
        <f>AVERAGE(E8:E27)*2</f>
        <v>55.7</v>
      </c>
      <c r="O8">
        <f t="shared" ref="O8:S8" si="0">AVERAGE(F8:F27)</f>
        <v>6.9</v>
      </c>
      <c r="P8">
        <f>AVERAGE(G8:G27)*100</f>
        <v>590</v>
      </c>
      <c r="Q8">
        <f>AVERAGE(H8:H27)*6*1.3</f>
        <v>1832.2200000000003</v>
      </c>
      <c r="R8">
        <f>AVERAGE(I8:I27)*1.3</f>
        <v>2287.8700000000003</v>
      </c>
      <c r="S8">
        <f>AVERAGE(J8:J27)*1.3</f>
        <v>1296.6200000000001</v>
      </c>
    </row>
    <row r="9" spans="4:19">
      <c r="D9" t="s">
        <v>1</v>
      </c>
      <c r="E9">
        <v>26</v>
      </c>
      <c r="F9">
        <v>6</v>
      </c>
      <c r="G9">
        <v>5</v>
      </c>
      <c r="H9">
        <v>256</v>
      </c>
      <c r="I9">
        <v>2007</v>
      </c>
      <c r="J9">
        <v>1131.5</v>
      </c>
      <c r="M9" t="s">
        <v>3</v>
      </c>
      <c r="N9">
        <f>AVERAGE(E28:E47)*2</f>
        <v>1667.8</v>
      </c>
      <c r="O9">
        <f>AVERAGE(F28:F47)/3</f>
        <v>1833.6666666666667</v>
      </c>
      <c r="P9">
        <f>AVERAGE(G28:G47)*100</f>
        <v>1855</v>
      </c>
      <c r="Q9">
        <f>AVERAGE(H28:H47)*6</f>
        <v>1382.58</v>
      </c>
      <c r="R9">
        <f t="shared" ref="R9:S9" si="1">AVERAGE(I28:I47)</f>
        <v>1736.61</v>
      </c>
      <c r="S9">
        <f t="shared" si="1"/>
        <v>983.5200000000001</v>
      </c>
    </row>
    <row r="10" spans="4:19">
      <c r="D10" t="s">
        <v>1</v>
      </c>
      <c r="E10">
        <v>20</v>
      </c>
      <c r="F10">
        <v>5</v>
      </c>
      <c r="G10">
        <v>4</v>
      </c>
      <c r="H10">
        <v>208</v>
      </c>
      <c r="I10">
        <v>1595</v>
      </c>
      <c r="J10">
        <v>901.5</v>
      </c>
    </row>
    <row r="11" spans="4:19">
      <c r="D11" t="s">
        <v>1</v>
      </c>
      <c r="E11">
        <v>39</v>
      </c>
      <c r="F11">
        <v>10</v>
      </c>
      <c r="G11">
        <v>9</v>
      </c>
      <c r="H11">
        <v>232</v>
      </c>
      <c r="I11">
        <v>1850</v>
      </c>
      <c r="J11">
        <v>1041</v>
      </c>
    </row>
    <row r="12" spans="4:19">
      <c r="D12" t="s">
        <v>1</v>
      </c>
      <c r="E12">
        <v>35</v>
      </c>
      <c r="F12">
        <v>9</v>
      </c>
      <c r="G12">
        <v>8</v>
      </c>
      <c r="H12">
        <v>298</v>
      </c>
      <c r="I12">
        <v>2169</v>
      </c>
      <c r="J12">
        <v>1233.5</v>
      </c>
    </row>
    <row r="13" spans="4:19">
      <c r="D13" t="s">
        <v>1</v>
      </c>
      <c r="E13">
        <v>48</v>
      </c>
      <c r="F13">
        <v>11</v>
      </c>
      <c r="G13">
        <v>10</v>
      </c>
      <c r="H13">
        <v>234</v>
      </c>
      <c r="I13">
        <v>1832</v>
      </c>
      <c r="J13">
        <v>1033</v>
      </c>
    </row>
    <row r="14" spans="4:19">
      <c r="D14" t="s">
        <v>1</v>
      </c>
      <c r="E14">
        <v>23</v>
      </c>
      <c r="F14">
        <v>6</v>
      </c>
      <c r="G14">
        <v>5</v>
      </c>
      <c r="H14">
        <v>226</v>
      </c>
      <c r="I14">
        <v>1645</v>
      </c>
      <c r="J14">
        <v>935.5</v>
      </c>
    </row>
    <row r="15" spans="4:19">
      <c r="D15" t="s">
        <v>1</v>
      </c>
      <c r="E15">
        <v>16</v>
      </c>
      <c r="F15">
        <v>4</v>
      </c>
      <c r="G15">
        <v>3</v>
      </c>
      <c r="H15">
        <v>218</v>
      </c>
      <c r="I15">
        <v>1677</v>
      </c>
      <c r="J15">
        <v>947.5</v>
      </c>
    </row>
    <row r="16" spans="4:19">
      <c r="D16" t="s">
        <v>1</v>
      </c>
      <c r="E16">
        <v>11</v>
      </c>
      <c r="F16">
        <v>3</v>
      </c>
      <c r="G16">
        <v>2</v>
      </c>
      <c r="H16">
        <v>234</v>
      </c>
      <c r="I16">
        <v>1782</v>
      </c>
      <c r="J16">
        <v>1008</v>
      </c>
    </row>
    <row r="17" spans="4:10">
      <c r="D17" t="s">
        <v>1</v>
      </c>
      <c r="E17">
        <v>12</v>
      </c>
      <c r="F17">
        <v>3</v>
      </c>
      <c r="G17">
        <v>2</v>
      </c>
      <c r="H17">
        <v>222</v>
      </c>
      <c r="I17">
        <v>1645</v>
      </c>
      <c r="J17">
        <v>933.5</v>
      </c>
    </row>
    <row r="18" spans="4:10">
      <c r="D18" t="s">
        <v>1</v>
      </c>
      <c r="E18">
        <v>48</v>
      </c>
      <c r="F18">
        <v>12</v>
      </c>
      <c r="G18">
        <v>11</v>
      </c>
      <c r="H18">
        <v>236</v>
      </c>
      <c r="I18">
        <v>1678</v>
      </c>
      <c r="J18">
        <v>957</v>
      </c>
    </row>
    <row r="19" spans="4:10">
      <c r="D19" t="s">
        <v>1</v>
      </c>
      <c r="E19">
        <v>23</v>
      </c>
      <c r="F19">
        <v>6</v>
      </c>
      <c r="G19">
        <v>5</v>
      </c>
      <c r="H19">
        <v>234</v>
      </c>
      <c r="I19">
        <v>1758</v>
      </c>
      <c r="J19">
        <v>996</v>
      </c>
    </row>
    <row r="20" spans="4:10">
      <c r="D20" t="s">
        <v>1</v>
      </c>
      <c r="E20">
        <v>20</v>
      </c>
      <c r="F20">
        <v>5</v>
      </c>
      <c r="G20">
        <v>4</v>
      </c>
      <c r="H20">
        <v>224</v>
      </c>
      <c r="I20">
        <v>1597</v>
      </c>
      <c r="J20">
        <v>910.5</v>
      </c>
    </row>
    <row r="21" spans="4:10">
      <c r="D21" t="s">
        <v>1</v>
      </c>
      <c r="E21">
        <v>37</v>
      </c>
      <c r="F21">
        <v>9</v>
      </c>
      <c r="G21">
        <v>8</v>
      </c>
      <c r="H21">
        <v>212</v>
      </c>
      <c r="I21">
        <v>1726</v>
      </c>
      <c r="J21">
        <v>969</v>
      </c>
    </row>
    <row r="22" spans="4:10">
      <c r="D22" t="s">
        <v>1</v>
      </c>
      <c r="E22">
        <v>23</v>
      </c>
      <c r="F22">
        <v>6</v>
      </c>
      <c r="G22">
        <v>5</v>
      </c>
      <c r="H22">
        <v>242</v>
      </c>
      <c r="I22">
        <v>1647</v>
      </c>
      <c r="J22">
        <v>944.5</v>
      </c>
    </row>
    <row r="23" spans="4:10">
      <c r="D23" t="s">
        <v>1</v>
      </c>
      <c r="E23">
        <v>15</v>
      </c>
      <c r="F23">
        <v>4</v>
      </c>
      <c r="G23">
        <v>3</v>
      </c>
      <c r="H23">
        <v>218</v>
      </c>
      <c r="I23">
        <v>1628</v>
      </c>
      <c r="J23">
        <v>923</v>
      </c>
    </row>
    <row r="24" spans="4:10">
      <c r="D24" t="s">
        <v>1</v>
      </c>
      <c r="E24">
        <v>53</v>
      </c>
      <c r="F24">
        <v>13</v>
      </c>
      <c r="G24">
        <v>12</v>
      </c>
      <c r="H24">
        <v>236</v>
      </c>
      <c r="I24">
        <v>1749</v>
      </c>
      <c r="J24">
        <v>992.5</v>
      </c>
    </row>
    <row r="25" spans="4:10">
      <c r="D25" t="s">
        <v>1</v>
      </c>
      <c r="E25">
        <v>15</v>
      </c>
      <c r="F25">
        <v>4</v>
      </c>
      <c r="G25">
        <v>3</v>
      </c>
      <c r="H25">
        <v>216</v>
      </c>
      <c r="I25">
        <v>1628</v>
      </c>
      <c r="J25">
        <v>922</v>
      </c>
    </row>
    <row r="26" spans="4:10">
      <c r="D26" t="s">
        <v>1</v>
      </c>
      <c r="E26">
        <v>35</v>
      </c>
      <c r="F26">
        <v>9</v>
      </c>
      <c r="G26">
        <v>8</v>
      </c>
      <c r="H26">
        <v>250</v>
      </c>
      <c r="I26">
        <v>1818</v>
      </c>
      <c r="J26">
        <v>1034</v>
      </c>
    </row>
    <row r="27" spans="4:10">
      <c r="D27" t="s">
        <v>1</v>
      </c>
      <c r="E27">
        <v>23</v>
      </c>
      <c r="F27">
        <v>6</v>
      </c>
      <c r="G27">
        <v>5</v>
      </c>
      <c r="H27">
        <v>250</v>
      </c>
      <c r="I27">
        <v>1900</v>
      </c>
      <c r="J27">
        <v>1075</v>
      </c>
    </row>
    <row r="28" spans="4:10">
      <c r="D28" t="s">
        <v>2</v>
      </c>
      <c r="E28">
        <v>852</v>
      </c>
      <c r="F28">
        <v>5501</v>
      </c>
      <c r="G28">
        <v>17</v>
      </c>
      <c r="H28">
        <v>241.8</v>
      </c>
      <c r="I28">
        <v>1819.8</v>
      </c>
      <c r="J28">
        <v>1030.8</v>
      </c>
    </row>
    <row r="29" spans="4:10">
      <c r="D29" t="s">
        <v>2</v>
      </c>
      <c r="E29">
        <v>831</v>
      </c>
      <c r="F29">
        <v>5501</v>
      </c>
      <c r="G29">
        <v>27</v>
      </c>
      <c r="H29">
        <v>228.2</v>
      </c>
      <c r="I29">
        <v>1717.8</v>
      </c>
      <c r="J29">
        <v>973</v>
      </c>
    </row>
    <row r="30" spans="4:10">
      <c r="D30" t="s">
        <v>2</v>
      </c>
      <c r="E30">
        <v>836</v>
      </c>
      <c r="F30">
        <v>5501</v>
      </c>
      <c r="G30">
        <v>12</v>
      </c>
      <c r="H30">
        <v>220.6</v>
      </c>
      <c r="I30">
        <v>1691.8</v>
      </c>
      <c r="J30">
        <v>956.2</v>
      </c>
    </row>
    <row r="31" spans="4:10">
      <c r="D31" t="s">
        <v>2</v>
      </c>
      <c r="E31">
        <v>835</v>
      </c>
      <c r="F31">
        <v>5501</v>
      </c>
      <c r="G31">
        <v>23</v>
      </c>
      <c r="H31">
        <v>250.2</v>
      </c>
      <c r="I31">
        <v>1928.6</v>
      </c>
      <c r="J31">
        <v>1089.4000000000001</v>
      </c>
    </row>
    <row r="32" spans="4:10">
      <c r="D32" t="s">
        <v>2</v>
      </c>
      <c r="E32">
        <v>836</v>
      </c>
      <c r="F32">
        <v>5501</v>
      </c>
      <c r="G32">
        <v>26</v>
      </c>
      <c r="H32">
        <v>272.2</v>
      </c>
      <c r="I32">
        <v>2052.1999999999998</v>
      </c>
      <c r="J32">
        <v>1162.2</v>
      </c>
    </row>
    <row r="33" spans="4:10">
      <c r="D33" t="s">
        <v>2</v>
      </c>
      <c r="E33">
        <v>845</v>
      </c>
      <c r="F33">
        <v>5501</v>
      </c>
      <c r="G33">
        <v>31</v>
      </c>
      <c r="H33">
        <v>238.2</v>
      </c>
      <c r="I33">
        <v>1814.8</v>
      </c>
      <c r="J33">
        <v>1026.5</v>
      </c>
    </row>
    <row r="34" spans="4:10">
      <c r="D34" t="s">
        <v>2</v>
      </c>
      <c r="E34">
        <v>840</v>
      </c>
      <c r="F34">
        <v>5501</v>
      </c>
      <c r="G34">
        <v>16</v>
      </c>
      <c r="H34">
        <v>228.2</v>
      </c>
      <c r="I34">
        <v>1675.4</v>
      </c>
      <c r="J34">
        <v>951.8</v>
      </c>
    </row>
    <row r="35" spans="4:10">
      <c r="D35" t="s">
        <v>2</v>
      </c>
      <c r="E35">
        <v>831</v>
      </c>
      <c r="F35">
        <v>5501</v>
      </c>
      <c r="G35">
        <v>9</v>
      </c>
      <c r="H35">
        <v>218</v>
      </c>
      <c r="I35">
        <v>1680.6</v>
      </c>
      <c r="J35">
        <v>949.3</v>
      </c>
    </row>
    <row r="36" spans="4:10">
      <c r="D36" t="s">
        <v>2</v>
      </c>
      <c r="E36">
        <v>830</v>
      </c>
      <c r="F36">
        <v>5501</v>
      </c>
      <c r="G36">
        <v>19</v>
      </c>
      <c r="H36">
        <v>224.2</v>
      </c>
      <c r="I36">
        <v>1714.2</v>
      </c>
      <c r="J36">
        <v>969.2</v>
      </c>
    </row>
    <row r="37" spans="4:10">
      <c r="D37" t="s">
        <v>2</v>
      </c>
      <c r="E37">
        <v>839</v>
      </c>
      <c r="F37">
        <v>5501</v>
      </c>
      <c r="G37">
        <v>12</v>
      </c>
      <c r="H37">
        <v>226.4</v>
      </c>
      <c r="I37">
        <v>1644.2</v>
      </c>
      <c r="J37">
        <v>935.3</v>
      </c>
    </row>
    <row r="38" spans="4:10">
      <c r="D38" t="s">
        <v>2</v>
      </c>
      <c r="E38">
        <v>845</v>
      </c>
      <c r="F38">
        <v>5501</v>
      </c>
      <c r="G38">
        <v>26</v>
      </c>
      <c r="H38">
        <v>220.4</v>
      </c>
      <c r="I38">
        <v>1665.8</v>
      </c>
      <c r="J38">
        <v>943.1</v>
      </c>
    </row>
    <row r="39" spans="4:10">
      <c r="D39" t="s">
        <v>2</v>
      </c>
      <c r="E39">
        <v>823</v>
      </c>
      <c r="F39">
        <v>5501</v>
      </c>
      <c r="G39">
        <v>19</v>
      </c>
      <c r="H39">
        <v>233.4</v>
      </c>
      <c r="I39">
        <v>1672</v>
      </c>
      <c r="J39">
        <v>952.7</v>
      </c>
    </row>
    <row r="40" spans="4:10">
      <c r="D40" t="s">
        <v>2</v>
      </c>
      <c r="E40">
        <v>826</v>
      </c>
      <c r="F40">
        <v>5501</v>
      </c>
      <c r="G40">
        <v>7</v>
      </c>
      <c r="H40">
        <v>214</v>
      </c>
      <c r="I40">
        <v>1579</v>
      </c>
      <c r="J40">
        <v>896.5</v>
      </c>
    </row>
    <row r="41" spans="4:10">
      <c r="D41" t="s">
        <v>2</v>
      </c>
      <c r="E41">
        <v>830</v>
      </c>
      <c r="F41">
        <v>5501</v>
      </c>
      <c r="G41">
        <v>14</v>
      </c>
      <c r="H41">
        <v>217.4</v>
      </c>
      <c r="I41">
        <v>1787</v>
      </c>
      <c r="J41">
        <v>1002.2</v>
      </c>
    </row>
    <row r="42" spans="4:10">
      <c r="D42" t="s">
        <v>2</v>
      </c>
      <c r="E42">
        <v>834</v>
      </c>
      <c r="F42">
        <v>5501</v>
      </c>
      <c r="G42">
        <v>16</v>
      </c>
      <c r="H42">
        <v>225</v>
      </c>
      <c r="I42">
        <v>1664</v>
      </c>
      <c r="J42">
        <v>944.5</v>
      </c>
    </row>
    <row r="43" spans="4:10">
      <c r="D43" t="s">
        <v>2</v>
      </c>
      <c r="E43">
        <v>831</v>
      </c>
      <c r="F43">
        <v>5501</v>
      </c>
      <c r="G43">
        <v>12</v>
      </c>
      <c r="H43">
        <v>214.2</v>
      </c>
      <c r="I43">
        <v>1609</v>
      </c>
      <c r="J43">
        <v>911.6</v>
      </c>
    </row>
    <row r="44" spans="4:10">
      <c r="D44" t="s">
        <v>2</v>
      </c>
      <c r="E44">
        <v>835</v>
      </c>
      <c r="F44">
        <v>5501</v>
      </c>
      <c r="G44">
        <v>31</v>
      </c>
      <c r="H44">
        <v>233</v>
      </c>
      <c r="I44">
        <v>1811.6</v>
      </c>
      <c r="J44">
        <v>1022.3</v>
      </c>
    </row>
    <row r="45" spans="4:10">
      <c r="D45" t="s">
        <v>2</v>
      </c>
      <c r="E45">
        <v>816</v>
      </c>
      <c r="F45">
        <v>5501</v>
      </c>
      <c r="G45">
        <v>11</v>
      </c>
      <c r="H45">
        <v>221</v>
      </c>
      <c r="I45">
        <v>1633</v>
      </c>
      <c r="J45">
        <v>927</v>
      </c>
    </row>
    <row r="46" spans="4:10">
      <c r="D46" t="s">
        <v>2</v>
      </c>
      <c r="E46">
        <v>825</v>
      </c>
      <c r="F46">
        <v>5501</v>
      </c>
      <c r="G46">
        <v>27</v>
      </c>
      <c r="H46">
        <v>242.4</v>
      </c>
      <c r="I46">
        <v>1766.2</v>
      </c>
      <c r="J46">
        <v>1004.3</v>
      </c>
    </row>
    <row r="47" spans="4:10">
      <c r="D47" t="s">
        <v>2</v>
      </c>
      <c r="E47">
        <v>838</v>
      </c>
      <c r="F47">
        <v>5501</v>
      </c>
      <c r="G47">
        <v>16</v>
      </c>
      <c r="H47">
        <v>239.8</v>
      </c>
      <c r="I47">
        <v>1805.2</v>
      </c>
      <c r="J47">
        <v>1022.5</v>
      </c>
    </row>
  </sheetData>
  <sortState ref="D8:J47">
    <sortCondition ref="D9:D47"/>
  </sortState>
  <phoneticPr fontId="2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  <mx:List Name="Lista6" NumFields="7" NumRecs="40" Flags="10" Flags2="0">
        <f>D7:J47</f>
        <mx:ListSort Flags="768"/>
        <mx:ListSort Flags="512"/>
        <mx:ListSort Flags="512"/>
        <mx:LField Name="Columna1" Flags="0" InfoFlags="4">
          <f>D7:D47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2" Flags="0" InfoFlags="4">
          <f>E7:E47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3" Flags="0" InfoFlags="4">
          <f>F7:F47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4" Flags="0" InfoFlags="4">
          <f>G7:G47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5" Flags="0" InfoFlags="4">
          <f>H7:H47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6" Flags="0" InfoFlags="4">
          <f>I7:I47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  <mx:LField Name="Columna7" Flags="0" InfoFlags="4">
          <f>J7:J47</f>
          <mx:Xfmtr Fill="1" NewBorder="0" InfoFlags="63" Align="32" Indent="0" Ninch="2113929216" Border1="0" Border2="0" Pattern1="0" Pattern2="8384" Protection="1" FmtIndex="0" FontName="Verdana" Height="200" Ts="0" Bls="400" Sss="0" Uls="0" Family="0" CharSet="0" Foreground="32767" FontGrp="0" TsNinch="0" SssNinch="0" UlsNinch="0" BlsNinch="0" AutoNinch="0" Pos="-1" Count="-1" FontIndex="0"/>
        </mx:LField>
      </mx: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KH</vt:lpstr>
      <vt:lpstr>SA steps</vt:lpstr>
      <vt:lpstr>SA limit</vt:lpstr>
      <vt:lpstr>SA K</vt:lpstr>
      <vt:lpstr>SA Lambda</vt:lpstr>
      <vt:lpstr>h1 vs h2</vt:lpstr>
      <vt:lpstr>HC vs 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Romero</dc:creator>
  <cp:lastModifiedBy>J Romero</cp:lastModifiedBy>
  <dcterms:created xsi:type="dcterms:W3CDTF">2010-04-11T14:09:41Z</dcterms:created>
  <dcterms:modified xsi:type="dcterms:W3CDTF">2010-04-12T21:13:00Z</dcterms:modified>
</cp:coreProperties>
</file>