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showInkAnnotation="0" hidePivotFieldList="1" autoCompressPictures="0"/>
  <mc:AlternateContent xmlns:mc="http://schemas.openxmlformats.org/markup-compatibility/2006">
    <mc:Choice Requires="x15">
      <x15ac:absPath xmlns:x15ac="http://schemas.microsoft.com/office/spreadsheetml/2010/11/ac" url="C:\Users\shize\TAG\"/>
    </mc:Choice>
  </mc:AlternateContent>
  <xr:revisionPtr revIDLastSave="0" documentId="13_ncr:1_{1388018E-6ECD-4AB4-A1EC-715CE0DD4835}" xr6:coauthVersionLast="43" xr6:coauthVersionMax="43" xr10:uidLastSave="{00000000-0000-0000-0000-000000000000}"/>
  <bookViews>
    <workbookView xWindow="-120" yWindow="-120" windowWidth="20730" windowHeight="11760" tabRatio="576" activeTab="1" xr2:uid="{00000000-000D-0000-FFFF-FFFF00000000}"/>
  </bookViews>
  <sheets>
    <sheet name="Principal - ABP" sheetId="1" r:id="rId1"/>
    <sheet name="TAG" sheetId="34" r:id="rId2"/>
  </sheets>
  <definedNames>
    <definedName name="Graficos1" localSheetId="1">#REF!</definedName>
    <definedName name="Graficos1">#REF!</definedName>
  </definedNames>
  <calcPr calcId="191029" iterateDelta="1E-4"/>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85" i="34" l="1"/>
  <c r="L84" i="34"/>
  <c r="L83" i="34"/>
  <c r="L15" i="34"/>
  <c r="L17" i="34"/>
  <c r="L18" i="34"/>
  <c r="L19" i="34"/>
  <c r="L20" i="34"/>
  <c r="L21" i="34"/>
  <c r="L22" i="34"/>
  <c r="L23" i="34"/>
  <c r="L24" i="34"/>
  <c r="L26" i="34"/>
  <c r="L27" i="34"/>
  <c r="L30" i="34"/>
  <c r="L31" i="34"/>
  <c r="L32" i="34"/>
  <c r="L37" i="34"/>
  <c r="L38" i="34"/>
  <c r="L39" i="34"/>
  <c r="L40" i="34"/>
  <c r="L41" i="34"/>
  <c r="L42" i="34"/>
  <c r="L43" i="34"/>
  <c r="L47" i="34"/>
  <c r="L48" i="34"/>
  <c r="L49" i="34"/>
  <c r="L50" i="34"/>
  <c r="L51" i="34"/>
  <c r="L52" i="34"/>
  <c r="L53" i="34"/>
  <c r="L54" i="34"/>
  <c r="L55" i="34"/>
  <c r="L56" i="34"/>
  <c r="L57" i="34"/>
  <c r="L58" i="34"/>
  <c r="L63" i="34"/>
  <c r="L65" i="34"/>
  <c r="L79" i="34"/>
  <c r="L14" i="34"/>
  <c r="H13" i="34"/>
  <c r="K7" i="34" l="1"/>
  <c r="H19" i="1"/>
  <c r="O19" i="1"/>
  <c r="G19" i="1"/>
  <c r="F19" i="1"/>
  <c r="K5" i="34" s="1"/>
  <c r="K6" i="34" s="1"/>
  <c r="B9" i="34"/>
  <c r="N19" i="1"/>
  <c r="M19" i="1"/>
  <c r="P19" i="1"/>
  <c r="P20" i="1" s="1"/>
  <c r="K19" i="1"/>
  <c r="I19" i="1"/>
  <c r="L19" i="1"/>
  <c r="J19" i="1"/>
  <c r="E19" i="1"/>
  <c r="Q15" i="1"/>
  <c r="R15" i="1" s="1"/>
  <c r="Q16" i="1"/>
  <c r="R16" i="1" s="1"/>
  <c r="Q17" i="1"/>
  <c r="R17" i="1" s="1"/>
  <c r="Q18" i="1"/>
  <c r="R18" i="1" s="1"/>
  <c r="Q14" i="1"/>
  <c r="R14" i="1" s="1"/>
  <c r="Q13" i="1"/>
  <c r="G20" i="1"/>
  <c r="J20" i="1"/>
  <c r="L20" i="1"/>
  <c r="M20" i="1"/>
  <c r="N20" i="1"/>
  <c r="C19" i="1"/>
  <c r="K8" i="34" l="1"/>
  <c r="E20" i="1"/>
  <c r="O20" i="1"/>
  <c r="K20" i="1"/>
  <c r="I20" i="1"/>
  <c r="H20" i="1"/>
  <c r="F20" i="1"/>
  <c r="I19" i="34"/>
  <c r="K19" i="34" s="1"/>
  <c r="I36" i="34"/>
  <c r="I67" i="34"/>
  <c r="I37" i="34"/>
  <c r="K37" i="34" s="1"/>
  <c r="I68" i="34"/>
  <c r="I14" i="34"/>
  <c r="I44" i="34"/>
  <c r="I75" i="34"/>
  <c r="I45" i="34"/>
  <c r="I76" i="34"/>
  <c r="I20" i="34"/>
  <c r="K20" i="34" s="1"/>
  <c r="I51" i="34"/>
  <c r="K51" i="34" s="1"/>
  <c r="I21" i="34"/>
  <c r="K21" i="34" s="1"/>
  <c r="I52" i="34"/>
  <c r="K52" i="34" s="1"/>
  <c r="I28" i="34"/>
  <c r="I59" i="34"/>
  <c r="I29" i="34"/>
  <c r="I60" i="34"/>
  <c r="Q19" i="1"/>
  <c r="I81" i="34"/>
  <c r="I73" i="34"/>
  <c r="I65" i="34"/>
  <c r="K65" i="34" s="1"/>
  <c r="I57" i="34"/>
  <c r="K57" i="34" s="1"/>
  <c r="I49" i="34"/>
  <c r="K49" i="34" s="1"/>
  <c r="I42" i="34"/>
  <c r="K42" i="34" s="1"/>
  <c r="I34" i="34"/>
  <c r="I26" i="34"/>
  <c r="K26" i="34" s="1"/>
  <c r="I18" i="34"/>
  <c r="K18" i="34" s="1"/>
  <c r="I80" i="34"/>
  <c r="I72" i="34"/>
  <c r="I64" i="34"/>
  <c r="I56" i="34"/>
  <c r="K56" i="34" s="1"/>
  <c r="I41" i="34"/>
  <c r="K41" i="34" s="1"/>
  <c r="I33" i="34"/>
  <c r="I25" i="34"/>
  <c r="I17" i="34"/>
  <c r="K17" i="34" s="1"/>
  <c r="R13" i="1"/>
  <c r="R20" i="1" s="1"/>
  <c r="I79" i="34"/>
  <c r="K79" i="34" s="1"/>
  <c r="I71" i="34"/>
  <c r="I63" i="34"/>
  <c r="K63" i="34" s="1"/>
  <c r="I55" i="34"/>
  <c r="K55" i="34" s="1"/>
  <c r="I48" i="34"/>
  <c r="K48" i="34" s="1"/>
  <c r="I40" i="34"/>
  <c r="K40" i="34" s="1"/>
  <c r="I32" i="34"/>
  <c r="K32" i="34" s="1"/>
  <c r="I24" i="34"/>
  <c r="K24" i="34" s="1"/>
  <c r="I16" i="34"/>
  <c r="I78" i="34"/>
  <c r="I70" i="34"/>
  <c r="I62" i="34"/>
  <c r="I54" i="34"/>
  <c r="K54" i="34" s="1"/>
  <c r="I47" i="34"/>
  <c r="K47" i="34" s="1"/>
  <c r="I39" i="34"/>
  <c r="K39" i="34" s="1"/>
  <c r="I31" i="34"/>
  <c r="K31" i="34" s="1"/>
  <c r="I23" i="34"/>
  <c r="K23" i="34" s="1"/>
  <c r="I15" i="34"/>
  <c r="K15" i="34" s="1"/>
  <c r="I77" i="34"/>
  <c r="I69" i="34"/>
  <c r="I61" i="34"/>
  <c r="I53" i="34"/>
  <c r="K53" i="34" s="1"/>
  <c r="I46" i="34"/>
  <c r="I38" i="34"/>
  <c r="K38" i="34" s="1"/>
  <c r="I30" i="34"/>
  <c r="K30" i="34" s="1"/>
  <c r="I22" i="34"/>
  <c r="K22" i="34" s="1"/>
  <c r="I82" i="34"/>
  <c r="I74" i="34"/>
  <c r="I66" i="34"/>
  <c r="I58" i="34"/>
  <c r="K58" i="34" s="1"/>
  <c r="I50" i="34"/>
  <c r="K50" i="34" s="1"/>
  <c r="I43" i="34"/>
  <c r="K43" i="34" s="1"/>
  <c r="I35" i="34"/>
  <c r="I27" i="34"/>
  <c r="K27" i="34" s="1"/>
  <c r="I13" i="34" l="1"/>
  <c r="K9" i="34" s="1"/>
  <c r="K14" i="34"/>
  <c r="K83" i="34"/>
  <c r="K84" i="34" l="1"/>
  <c r="K85" i="34" s="1"/>
</calcChain>
</file>

<file path=xl/sharedStrings.xml><?xml version="1.0" encoding="utf-8"?>
<sst xmlns="http://schemas.openxmlformats.org/spreadsheetml/2006/main" count="433" uniqueCount="247">
  <si>
    <t>Apellidos</t>
  </si>
  <si>
    <t>Nombre</t>
  </si>
  <si>
    <t>Total asignaturas</t>
  </si>
  <si>
    <t>Total puntos</t>
  </si>
  <si>
    <t>Obligatorias</t>
  </si>
  <si>
    <t>Intinerario de Creación y Entretenimiento Digital</t>
  </si>
  <si>
    <t>Itinerario de Gestión de Contenidos</t>
  </si>
  <si>
    <r>
      <rPr>
        <b/>
        <sz val="12"/>
        <color theme="1"/>
        <rFont val="Calibri"/>
        <family val="2"/>
        <scheme val="minor"/>
      </rPr>
      <t>PM</t>
    </r>
    <r>
      <rPr>
        <sz val="12"/>
        <color theme="1"/>
        <rFont val="Calibri"/>
        <family val="2"/>
        <scheme val="minor"/>
      </rPr>
      <t xml:space="preserve"> - Proyectos Multimedia</t>
    </r>
  </si>
  <si>
    <r>
      <rPr>
        <b/>
        <sz val="12"/>
        <color theme="1"/>
        <rFont val="Calibri"/>
        <family val="2"/>
        <scheme val="minor"/>
      </rPr>
      <t>TAG</t>
    </r>
    <r>
      <rPr>
        <sz val="12"/>
        <color theme="1"/>
        <rFont val="Calibri"/>
        <family val="2"/>
        <scheme val="minor"/>
      </rPr>
      <t xml:space="preserve"> - Técnicas Avanzadas de Gráficos</t>
    </r>
  </si>
  <si>
    <r>
      <rPr>
        <b/>
        <sz val="12"/>
        <color theme="1"/>
        <rFont val="Calibri"/>
        <family val="2"/>
        <scheme val="minor"/>
      </rPr>
      <t>V1</t>
    </r>
    <r>
      <rPr>
        <sz val="12"/>
        <color theme="1"/>
        <rFont val="Calibri"/>
        <family val="2"/>
        <scheme val="minor"/>
      </rPr>
      <t xml:space="preserve"> - Videojuegos 1</t>
    </r>
  </si>
  <si>
    <r>
      <rPr>
        <b/>
        <sz val="12"/>
        <color theme="1"/>
        <rFont val="Calibri"/>
        <family val="2"/>
        <scheme val="minor"/>
      </rPr>
      <t>V2</t>
    </r>
    <r>
      <rPr>
        <sz val="12"/>
        <color theme="1"/>
        <rFont val="Calibri"/>
        <family val="2"/>
        <scheme val="minor"/>
      </rPr>
      <t xml:space="preserve"> - Videojuegos 2</t>
    </r>
  </si>
  <si>
    <r>
      <rPr>
        <b/>
        <sz val="12"/>
        <color theme="1"/>
        <rFont val="Calibri"/>
        <family val="2"/>
        <scheme val="minor"/>
      </rPr>
      <t>PD</t>
    </r>
    <r>
      <rPr>
        <sz val="12"/>
        <color theme="1"/>
        <rFont val="Calibri"/>
        <family val="2"/>
        <scheme val="minor"/>
      </rPr>
      <t xml:space="preserve"> - Postproducción Digital</t>
    </r>
  </si>
  <si>
    <r>
      <rPr>
        <b/>
        <sz val="12"/>
        <color theme="1"/>
        <rFont val="Calibri"/>
        <family val="2"/>
        <scheme val="minor"/>
      </rPr>
      <t>TDS</t>
    </r>
    <r>
      <rPr>
        <sz val="12"/>
        <color theme="1"/>
        <rFont val="Calibri"/>
        <family val="2"/>
        <scheme val="minor"/>
      </rPr>
      <t xml:space="preserve"> - Técnicas para el Diseño Sonoro</t>
    </r>
  </si>
  <si>
    <r>
      <rPr>
        <b/>
        <sz val="12"/>
        <color theme="1"/>
        <rFont val="Calibri"/>
        <family val="2"/>
        <scheme val="minor"/>
      </rPr>
      <t>RV</t>
    </r>
    <r>
      <rPr>
        <sz val="12"/>
        <color theme="1"/>
        <rFont val="Calibri"/>
        <family val="2"/>
        <scheme val="minor"/>
      </rPr>
      <t xml:space="preserve"> - Realidad Virtual</t>
    </r>
  </si>
  <si>
    <r>
      <rPr>
        <b/>
        <sz val="12"/>
        <color theme="1"/>
        <rFont val="Calibri"/>
        <family val="2"/>
        <scheme val="minor"/>
      </rPr>
      <t>SMBI</t>
    </r>
    <r>
      <rPr>
        <sz val="12"/>
        <color theme="1"/>
        <rFont val="Calibri"/>
        <family val="2"/>
        <scheme val="minor"/>
      </rPr>
      <t xml:space="preserve"> - Servicios Multimedia Basados en Internet</t>
    </r>
  </si>
  <si>
    <r>
      <rPr>
        <b/>
        <sz val="12"/>
        <color theme="1"/>
        <rFont val="Calibri"/>
        <family val="2"/>
        <scheme val="minor"/>
      </rPr>
      <t>EL</t>
    </r>
    <r>
      <rPr>
        <sz val="12"/>
        <color theme="1"/>
        <rFont val="Calibri"/>
        <family val="2"/>
        <scheme val="minor"/>
      </rPr>
      <t xml:space="preserve"> - ELearning</t>
    </r>
  </si>
  <si>
    <r>
      <rPr>
        <b/>
        <sz val="12"/>
        <color theme="1"/>
        <rFont val="Calibri"/>
        <family val="2"/>
        <scheme val="minor"/>
      </rPr>
      <t>SDM</t>
    </r>
    <r>
      <rPr>
        <sz val="12"/>
        <color theme="1"/>
        <rFont val="Calibri"/>
        <family val="2"/>
        <scheme val="minor"/>
      </rPr>
      <t xml:space="preserve"> - Sistemas de Difusión Multimedia</t>
    </r>
  </si>
  <si>
    <r>
      <rPr>
        <b/>
        <sz val="12"/>
        <color theme="1"/>
        <rFont val="Calibri"/>
        <family val="2"/>
        <scheme val="minor"/>
      </rPr>
      <t>SMA</t>
    </r>
    <r>
      <rPr>
        <sz val="12"/>
        <color theme="1"/>
        <rFont val="Calibri"/>
        <family val="2"/>
        <scheme val="minor"/>
      </rPr>
      <t xml:space="preserve"> - Servicios Multimedia Avanzados</t>
    </r>
  </si>
  <si>
    <r>
      <rPr>
        <b/>
        <sz val="12"/>
        <color theme="1"/>
        <rFont val="Calibri"/>
        <family val="2"/>
        <scheme val="minor"/>
      </rPr>
      <t>NM</t>
    </r>
    <r>
      <rPr>
        <sz val="12"/>
        <color theme="1"/>
        <rFont val="Calibri"/>
        <family val="2"/>
        <scheme val="minor"/>
      </rPr>
      <t xml:space="preserve"> - Negocio y Multimedia</t>
    </r>
  </si>
  <si>
    <t>Estudiante</t>
  </si>
  <si>
    <t>Total estudiantes</t>
  </si>
  <si>
    <t>Esta hoja de cálculo es una ayuda para obtener el presupuesto del proyecto ABP. Los entregables, el número de horas estimadas, la puntuación y las fechas de entrega son orientativas. No será válido hasta que se hable con cada profesor y se acuerde el presupuesto final personalizado.</t>
  </si>
  <si>
    <t>Instrucciones:</t>
  </si>
  <si>
    <t>INSTRUCCIONES</t>
  </si>
  <si>
    <t>2. Revisa cada pestaña del libro, correspondiente a una asignatura. Sigue las instucciones para cada asignatura en la que estáis matriculado</t>
  </si>
  <si>
    <t>Item</t>
  </si>
  <si>
    <t>Entregable Genérico</t>
  </si>
  <si>
    <t>Nombre del grupo:</t>
  </si>
  <si>
    <t>1. Introduce nombre del grupo, nombres y apellidos de los estudiantes participantes en el grupo, y señala con una "x" las asignaturas en que está matriculado cada uno (Sólo puedes editar las celdas en gris).</t>
  </si>
  <si>
    <t>Total</t>
  </si>
  <si>
    <t>TAG: Técnicas Avanzadas de Gráficos</t>
  </si>
  <si>
    <t>HORAS POR MIEMBRO</t>
  </si>
  <si>
    <t>RESUMEN GLOBAL DE ENTREGABLES SELECCIONADOS</t>
  </si>
  <si>
    <t>Materia</t>
  </si>
  <si>
    <t>Horas</t>
  </si>
  <si>
    <t>Miembros del grupo de ABP</t>
  </si>
  <si>
    <t>Teoría</t>
  </si>
  <si>
    <t>Horas totales de ABP a presupuestar</t>
  </si>
  <si>
    <t>ABP</t>
  </si>
  <si>
    <t>Horas presupuestadas por entregables seleccionados</t>
  </si>
  <si>
    <t>Desviación (máximo permitido 10%)</t>
  </si>
  <si>
    <t>Puntos presupuestados</t>
  </si>
  <si>
    <t>Hito 
Recom.</t>
  </si>
  <si>
    <t>Hito 
Elegido</t>
  </si>
  <si>
    <t>Horas Recomendadas</t>
  </si>
  <si>
    <t>Presupuesto</t>
  </si>
  <si>
    <t>Totales</t>
  </si>
  <si>
    <t>Puntos</t>
  </si>
  <si>
    <t>3-4</t>
  </si>
  <si>
    <t>??</t>
  </si>
  <si>
    <t>Adicional</t>
  </si>
  <si>
    <t>TAG.69</t>
  </si>
  <si>
    <t>TAG.68</t>
  </si>
  <si>
    <t>TAG.67</t>
  </si>
  <si>
    <t>TAG.66</t>
  </si>
  <si>
    <t>Skybox (sólo la incorporación en el motor)</t>
  </si>
  <si>
    <t>Efectos visuales</t>
  </si>
  <si>
    <t>Avanzado</t>
  </si>
  <si>
    <t>TAG.65</t>
  </si>
  <si>
    <t>Billboards (sólo la parte de visualización)</t>
  </si>
  <si>
    <t>TAG.64</t>
  </si>
  <si>
    <t>TAG.63</t>
  </si>
  <si>
    <t>Caustics</t>
  </si>
  <si>
    <t>TAG.62</t>
  </si>
  <si>
    <t>Sistema de partículas (sólo la incorporación en el motor)</t>
  </si>
  <si>
    <t>TAG.61</t>
  </si>
  <si>
    <t>Sombras volumétricas</t>
  </si>
  <si>
    <t>Sombras</t>
  </si>
  <si>
    <t>TAG.60</t>
  </si>
  <si>
    <t>Shadow mapping</t>
  </si>
  <si>
    <t>TAG.59</t>
  </si>
  <si>
    <t>Sombras proyectadas</t>
  </si>
  <si>
    <t>TAG.58</t>
  </si>
  <si>
    <t>Portales</t>
  </si>
  <si>
    <t>Optimizaciones</t>
  </si>
  <si>
    <t>TAG.57</t>
  </si>
  <si>
    <t>Tiles</t>
  </si>
  <si>
    <t>TAG.56</t>
  </si>
  <si>
    <t>Frustum culling</t>
  </si>
  <si>
    <t>TAG.55</t>
  </si>
  <si>
    <t>Backface culling</t>
  </si>
  <si>
    <t>TAG.54</t>
  </si>
  <si>
    <t>Bounding boxes (incluye retocar nodos, entidades y recursos malla)</t>
  </si>
  <si>
    <t>TAG.53</t>
  </si>
  <si>
    <t>Integración</t>
  </si>
  <si>
    <t>TAG.52</t>
  </si>
  <si>
    <t>Aplicación</t>
  </si>
  <si>
    <t>TAG.51</t>
  </si>
  <si>
    <t>Integración con la aplicación</t>
  </si>
  <si>
    <t>TAG.50</t>
  </si>
  <si>
    <t>Shader Deferred Shading</t>
  </si>
  <si>
    <t>Shader</t>
  </si>
  <si>
    <t>Visualización</t>
  </si>
  <si>
    <t>TAG.49</t>
  </si>
  <si>
    <t>TAG.48</t>
  </si>
  <si>
    <t>Shader Cartoon</t>
  </si>
  <si>
    <t>TAG.47</t>
  </si>
  <si>
    <t>Shader básico (Sombreado de Phong, reflexión de Phong) con materiales y texturas</t>
  </si>
  <si>
    <t>TAG.46</t>
  </si>
  <si>
    <t>Shader básico (Sombreado de Phong, reflexión de Phong) con materiales</t>
  </si>
  <si>
    <t>TAG.45</t>
  </si>
  <si>
    <t>Funciones para crear shaders y gestionarlos</t>
  </si>
  <si>
    <t>Interfaz</t>
  </si>
  <si>
    <t>TAG.44</t>
  </si>
  <si>
    <t>Funciones para crear mallas y animaciones</t>
  </si>
  <si>
    <t>TAG.43</t>
  </si>
  <si>
    <t>Funciones para crear transformaciones (creación de varios nodos con las transformaciones, manejo de las transformaciones)</t>
  </si>
  <si>
    <t>TAG.42</t>
  </si>
  <si>
    <t>Funciones para crear luces y gestionarlas (manejo de las luces registro, cálculo de la matriz light)</t>
  </si>
  <si>
    <t>TAG.41</t>
  </si>
  <si>
    <t>Funciones para crear cámaras y gestionarlas (manejo de las cámaras, registro, cálculo de la matriz view)</t>
  </si>
  <si>
    <t>TAG.40</t>
  </si>
  <si>
    <t>TAG.39</t>
  </si>
  <si>
    <t>Recurso shader</t>
  </si>
  <si>
    <t>Gestor de recursos</t>
  </si>
  <si>
    <t>TAG.38</t>
  </si>
  <si>
    <t>Estructura básica del shader (constructor, destructor)</t>
  </si>
  <si>
    <t>TAG.37</t>
  </si>
  <si>
    <t>Recurso material</t>
  </si>
  <si>
    <t>TAG.36</t>
  </si>
  <si>
    <t>TAG.35</t>
  </si>
  <si>
    <t>Estructura básica del material (constructor, destructor)</t>
  </si>
  <si>
    <t>TAG.34</t>
  </si>
  <si>
    <t>Recurso textura</t>
  </si>
  <si>
    <t>TAG.33</t>
  </si>
  <si>
    <t>TAG.32</t>
  </si>
  <si>
    <t>Estructura básica de la textura (constructor, destructor)</t>
  </si>
  <si>
    <t>TAG.31</t>
  </si>
  <si>
    <t>Recurso malla</t>
  </si>
  <si>
    <t>TAG.30</t>
  </si>
  <si>
    <t>Creación de buffers de vértices, normales, índices… y relleno</t>
  </si>
  <si>
    <t>TAG.29</t>
  </si>
  <si>
    <t>Lectura de disco (con assimp)</t>
  </si>
  <si>
    <t>TAG.28</t>
  </si>
  <si>
    <t>Estructura básica de la malla (constructor, destructor)</t>
  </si>
  <si>
    <t>TAG.27</t>
  </si>
  <si>
    <t>Estructura básica del recurso (constructor, destructor. Es virtual, vacío)</t>
  </si>
  <si>
    <t>Recurso (virtual)</t>
  </si>
  <si>
    <t>TAG.26</t>
  </si>
  <si>
    <t>Obtener recurso (gestión adecuada de memoria)</t>
  </si>
  <si>
    <t>TAG.25</t>
  </si>
  <si>
    <t>Estructura básica del gestor de recursos (constructor, destructor, vectores de recursos)</t>
  </si>
  <si>
    <t>TAG.24</t>
  </si>
  <si>
    <t>Entidad Animación</t>
  </si>
  <si>
    <t>Arbol de la escena</t>
  </si>
  <si>
    <t>TAG.23</t>
  </si>
  <si>
    <t>TAG.22</t>
  </si>
  <si>
    <t>Datos de animaciones, mallas, texturas, materiales (multiples, con llamadas al gestor de recursos)</t>
  </si>
  <si>
    <t>TAG.21</t>
  </si>
  <si>
    <t>Estructura básica de la animación (Constructor, destructor)</t>
  </si>
  <si>
    <t>TAG.20</t>
  </si>
  <si>
    <t>Entidad Malla</t>
  </si>
  <si>
    <t>TAG.19</t>
  </si>
  <si>
    <t>Datos de mallas, texturas, materiales… (llamadas al gestor de recursos)</t>
  </si>
  <si>
    <t>TAG.18</t>
  </si>
  <si>
    <t>Estructura básica de la malla (Constructor, destructor)</t>
  </si>
  <si>
    <t>TAG.17</t>
  </si>
  <si>
    <t>Otros tipos de luces</t>
  </si>
  <si>
    <t>Entidad Luz</t>
  </si>
  <si>
    <t>TAG.16</t>
  </si>
  <si>
    <t>Datos y funciones luz dirigida</t>
  </si>
  <si>
    <t>TAG.15</t>
  </si>
  <si>
    <t>Datos y funciones luz puntual</t>
  </si>
  <si>
    <t>TAG.14</t>
  </si>
  <si>
    <t>Estructura básica de la luz (Constructor, destructor)</t>
  </si>
  <si>
    <t>TAG.13</t>
  </si>
  <si>
    <t>Otros tipos de cámaras (lentes virtuales…)</t>
  </si>
  <si>
    <t>Entidad Cámara</t>
  </si>
  <si>
    <t>TAG.12</t>
  </si>
  <si>
    <t>TAG.11</t>
  </si>
  <si>
    <t>TAG.10</t>
  </si>
  <si>
    <t>Estructura básica de la cámara (Constructor, destructor, matriz proyección)</t>
  </si>
  <si>
    <t>TAG.09</t>
  </si>
  <si>
    <t>Entidad Transformación</t>
  </si>
  <si>
    <t>TAG.08</t>
  </si>
  <si>
    <t>TAG.07</t>
  </si>
  <si>
    <t>Estructura básica de la transformación (Constructor, destructor, matriz transformación…)</t>
  </si>
  <si>
    <t>TAG.06</t>
  </si>
  <si>
    <t>Matrices (model, view, projection) y pila estáticas y su manejo</t>
  </si>
  <si>
    <t>Entidad (virtual)</t>
  </si>
  <si>
    <t>TAG.05</t>
  </si>
  <si>
    <t>Estructura básica de la entidad (Constructor, destructor, funciones… todas virtuales, vacías)</t>
  </si>
  <si>
    <t>TAG.04</t>
  </si>
  <si>
    <t>Nodo</t>
  </si>
  <si>
    <t>TAG.03</t>
  </si>
  <si>
    <t>Recorrido-dibujado del árbol</t>
  </si>
  <si>
    <t>TAG.02</t>
  </si>
  <si>
    <t>Estructura básica del nodo (array de hijos, puntero a padre, puntero a entidad, funcionalidad básica -constructor, destructor, gets, sets, manejo de hijos….)</t>
  </si>
  <si>
    <t>TAG.01</t>
  </si>
  <si>
    <t>Elemento o clase</t>
  </si>
  <si>
    <t>Módulo</t>
  </si>
  <si>
    <r>
      <t xml:space="preserve">
 * Seleccionad </t>
    </r>
    <r>
      <rPr>
        <b/>
        <sz val="12"/>
        <color rgb="FF000000"/>
        <rFont val="Microsoft Sans Serif"/>
        <family val="2"/>
        <charset val="1"/>
      </rPr>
      <t xml:space="preserve">funcionalidades </t>
    </r>
    <r>
      <rPr>
        <sz val="12"/>
        <color rgb="FF000000"/>
        <rFont val="Microsoft Sans Serif"/>
        <family val="2"/>
        <charset val="1"/>
      </rPr>
      <t xml:space="preserve">hasta cubrir las horas de ABP.
 * Se selecciona una funcionalidad TAG.xx rellenando las </t>
    </r>
    <r>
      <rPr>
        <b/>
        <sz val="12"/>
        <color rgb="FF000000"/>
        <rFont val="Microsoft Sans Serif"/>
        <family val="2"/>
        <charset val="1"/>
      </rPr>
      <t>columnas grises</t>
    </r>
    <r>
      <rPr>
        <sz val="12"/>
        <color rgb="FF000000"/>
        <rFont val="Microsoft Sans Serif"/>
        <family val="2"/>
        <charset val="1"/>
      </rPr>
      <t xml:space="preserve"> F (hito elegido) y H (Horas en presupuesto) con vuestra propuesta. Las funcionalidades marcadas en amarillo SON OBLIGATORIAS para que el motor pueda funcionar, por lo que podéis elegir otro hito o asignar otro número de horas pero NO PUEDEN QUEDARSE SIN MARCAR. Las funcionalidades marcadas en azul son optativas. Las funcionalidades marcadas en verde también son optativas pero están sin definir, por lo que debéis definirlas y asignarles un número de horas en función de su complejidad.
 * </t>
    </r>
    <r>
      <rPr>
        <b/>
        <sz val="12"/>
        <color rgb="FF000000"/>
        <rFont val="Microsoft Sans Serif"/>
        <family val="2"/>
        <charset val="1"/>
      </rPr>
      <t>Importante</t>
    </r>
    <r>
      <rPr>
        <sz val="12"/>
        <color rgb="FF000000"/>
        <rFont val="Microsoft Sans Serif"/>
        <family val="2"/>
        <charset val="1"/>
      </rPr>
      <t xml:space="preserve">: A diferencia de otras asignaturas, en TAG hablamos de funcionalidades, NO DE ENTREGABLES. Básicamente hay un único entregable incremental: el juego o aplicación utilizando el motor con la funcionalidad incorporada en cada momento. En el documento de especificación debéis concretar cómo será la aplicación que utilice las funcionalidades de vuestro motor en cada hito.
</t>
    </r>
  </si>
  <si>
    <t>Instalación librerías</t>
  </si>
  <si>
    <t>PRESUPUESTO ABP 4º MULTIMEDIA CURSO 2018/19</t>
  </si>
  <si>
    <t>Optimizaciones del árbol y otras funcionalidades más avanzadas</t>
  </si>
  <si>
    <t>Operaciones de transformación (trasladar, rotar, escalar, identidad, trasponer, invertir, todas con GLM o GLMatrix)</t>
  </si>
  <si>
    <t>Rellenar matriz paralela (con GLM o GLMatrix)</t>
  </si>
  <si>
    <t>Rellenar matriz perspectiva (con GLM o GLMatrix)</t>
  </si>
  <si>
    <t>Dibujado de mallas (begindraw, enddraw, matriz model…)</t>
  </si>
  <si>
    <t>Dibujado de animaciones (begindraw, enddraw, matriz model…)</t>
  </si>
  <si>
    <t>Dibujado de las mallas (draw, con paso de los buffers a OpenGL o WebGL)</t>
  </si>
  <si>
    <t>Leer textura de disco (con librería) y rellenar buffers</t>
  </si>
  <si>
    <t>Dibujado de texturas (preparar las texturas y cargarlas en OpenGL o WebGL)</t>
  </si>
  <si>
    <t>Leer material de disco (con librería o con parser propio) y rellenar valores</t>
  </si>
  <si>
    <t>Dibujado de los materiales (preparar los materiales y cargarlos en OpenGL o WebGL)</t>
  </si>
  <si>
    <t>Lectura de shaders de disco (con parser propio) y guardarlo</t>
  </si>
  <si>
    <t>Estructura básica de la interfaz (constructor, destructor, inicialización motor y openGL)</t>
  </si>
  <si>
    <t>Shader light mapping</t>
  </si>
  <si>
    <r>
      <rPr>
        <b/>
        <sz val="12"/>
        <color rgb="FFFF0000"/>
        <rFont val="Calibri (Cuerpo)_x0000_"/>
      </rPr>
      <t>[Solo GC]</t>
    </r>
    <r>
      <rPr>
        <sz val="12"/>
        <color theme="1"/>
        <rFont val="Calibri"/>
        <family val="2"/>
        <scheme val="minor"/>
      </rPr>
      <t xml:space="preserve"> Realización de una aplicación que maneje el motor (sólo si no existe)</t>
    </r>
  </si>
  <si>
    <t>Realización de una fachada entre el motor y la aplicación o videojuego</t>
  </si>
  <si>
    <r>
      <rPr>
        <b/>
        <sz val="12"/>
        <color rgb="FFFF0000"/>
        <rFont val="Calibri (Cuerpo)_x0000_"/>
      </rPr>
      <t>[Solo GC]</t>
    </r>
    <r>
      <rPr>
        <sz val="12"/>
        <color theme="1"/>
        <rFont val="Calibri"/>
        <family val="2"/>
        <scheme val="minor"/>
      </rPr>
      <t xml:space="preserve"> Modelado (solo si no se cursa Realidad Virtual)</t>
    </r>
  </si>
  <si>
    <t>Librería matemática (GLM o GLMatrix)</t>
  </si>
  <si>
    <r>
      <rPr>
        <b/>
        <sz val="12"/>
        <color rgb="FFFF0000"/>
        <rFont val="Calibri (Cuerpo)_x0000_"/>
      </rPr>
      <t>[Solo CED]</t>
    </r>
    <r>
      <rPr>
        <sz val="12"/>
        <color theme="1"/>
        <rFont val="Calibri"/>
        <family val="2"/>
        <scheme val="minor"/>
      </rPr>
      <t xml:space="preserve"> Librería de lectura de mallas (assimp…)</t>
    </r>
  </si>
  <si>
    <r>
      <rPr>
        <b/>
        <sz val="12"/>
        <color rgb="FFFF0000"/>
        <rFont val="Calibri (Cuerpo)_x0000_"/>
      </rPr>
      <t>[Solo CED]</t>
    </r>
    <r>
      <rPr>
        <sz val="12"/>
        <color theme="1"/>
        <rFont val="Calibri"/>
        <family val="2"/>
        <scheme val="minor"/>
      </rPr>
      <t xml:space="preserve"> Librería de ventanas, entrada/salida... (GLFW…)</t>
    </r>
  </si>
  <si>
    <t>Otras funcionalidades complementarias (todo lo que no quepa en otro sitio)</t>
  </si>
  <si>
    <t>Gestión temporal de las animaciones (frames…)</t>
  </si>
  <si>
    <t>Dibujado (begindraw, enddraw, manejo pila y matriz model)</t>
  </si>
  <si>
    <t>Interfaz del motor</t>
  </si>
  <si>
    <t>Fachada</t>
  </si>
  <si>
    <t>Otros</t>
  </si>
  <si>
    <t>Javier</t>
  </si>
  <si>
    <t>Ródenas Pérez</t>
  </si>
  <si>
    <t>David</t>
  </si>
  <si>
    <t>Hu</t>
  </si>
  <si>
    <t>x</t>
  </si>
  <si>
    <t>David Liqiu</t>
  </si>
  <si>
    <t>Total Puntos</t>
  </si>
  <si>
    <t>Nota</t>
  </si>
  <si>
    <t>Autor</t>
  </si>
  <si>
    <t>Notas</t>
  </si>
  <si>
    <t>Javi</t>
  </si>
  <si>
    <t>David y Javi</t>
  </si>
  <si>
    <t>Javi ha hecho view y proyection</t>
  </si>
  <si>
    <t>Javi las creó y David las arregló</t>
  </si>
  <si>
    <t>David pila y modelo; y Javi Begin/End Draw</t>
  </si>
  <si>
    <t>Falta los materiales</t>
  </si>
  <si>
    <t>David ha creado la estructura del shader, poner la malla y los materiales; y Javi ha calculado el glPosition, y la iluminación de las luces puntuales</t>
  </si>
  <si>
    <t>David la creación y Javi el manejo</t>
  </si>
  <si>
    <t>David creó la base de la fachada, Javi creó el árbol, y después ciclos de implementaciones de Javi y reorganización de David. Es 50% porque actualmente es el 100% del código pero faltan cosas</t>
  </si>
  <si>
    <t>David creó la base html y Javi empezó a conectar el motor y despues entre los dos, mejoraron la interfaz. Pero faltan cosas</t>
  </si>
  <si>
    <t>Falta asegurar la integración con el proyecto</t>
  </si>
  <si>
    <t>Falta probar en vivo la gestión de materiales</t>
  </si>
  <si>
    <t>Falta de Shader con Phong</t>
  </si>
  <si>
    <t>David shader con materiales y Javi el sombreado sin Phong</t>
  </si>
  <si>
    <t>La lectura es correcta, pero no cubre todas las declaraciones del fichero .mtl</t>
  </si>
  <si>
    <t>Hipotesis</t>
  </si>
  <si>
    <t>Progreso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</si>
</sst>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Red]\-0.00;&quot;&quot;"/>
    <numFmt numFmtId="166" formatCode="0\ %"/>
  </numFmts>
  <fonts count="26">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8"/>
      <color theme="1"/>
      <name val="Calibri"/>
      <scheme val="minor"/>
    </font>
    <font>
      <sz val="12"/>
      <color rgb="FF000000"/>
      <name val="Calibri"/>
      <family val="2"/>
      <charset val="1"/>
      <scheme val="minor"/>
    </font>
    <font>
      <sz val="8"/>
      <name val="Calibri"/>
      <family val="2"/>
      <charset val="204"/>
      <scheme val="minor"/>
    </font>
    <font>
      <sz val="10"/>
      <name val="Arial"/>
      <family val="2"/>
      <charset val="1"/>
    </font>
    <font>
      <b/>
      <sz val="18"/>
      <color rgb="FFFFFFFF"/>
      <name val="Microsoft Sans Serif"/>
      <family val="2"/>
      <charset val="1"/>
    </font>
    <font>
      <sz val="12"/>
      <color rgb="FF000000"/>
      <name val="Microsoft Sans Serif"/>
      <family val="2"/>
      <charset val="1"/>
    </font>
    <font>
      <b/>
      <sz val="12"/>
      <color rgb="FF000000"/>
      <name val="Microsoft Sans Serif"/>
      <family val="2"/>
      <charset val="1"/>
    </font>
    <font>
      <sz val="10"/>
      <name val="Microsoft Sans Serif"/>
      <family val="2"/>
      <charset val="1"/>
    </font>
    <font>
      <b/>
      <sz val="12"/>
      <color rgb="FFFFFFFF"/>
      <name val="Microsoft Sans Serif"/>
      <family val="2"/>
      <charset val="1"/>
    </font>
    <font>
      <b/>
      <sz val="14"/>
      <color rgb="FF000000"/>
      <name val="Microsoft Sans Serif"/>
      <family val="2"/>
      <charset val="1"/>
    </font>
    <font>
      <sz val="10"/>
      <color rgb="FFFFFFFF"/>
      <name val="Microsoft Sans Serif"/>
      <family val="2"/>
      <charset val="1"/>
    </font>
    <font>
      <b/>
      <sz val="11"/>
      <color rgb="FFFFFFFF"/>
      <name val="Microsoft Sans Serif"/>
      <family val="2"/>
      <charset val="1"/>
    </font>
    <font>
      <sz val="12"/>
      <name val="Calibri"/>
      <scheme val="minor"/>
    </font>
    <font>
      <sz val="12"/>
      <color rgb="FF000000"/>
      <name val="Calibri"/>
      <family val="2"/>
      <charset val="204"/>
    </font>
    <font>
      <b/>
      <sz val="12"/>
      <color rgb="FF000000"/>
      <name val="Calibri"/>
      <scheme val="minor"/>
    </font>
    <font>
      <b/>
      <sz val="12"/>
      <color rgb="FFFF0000"/>
      <name val="Calibri (Cuerpo)_x0000_"/>
    </font>
    <font>
      <sz val="12"/>
      <name val="Calibri"/>
      <family val="2"/>
      <scheme val="minor"/>
    </font>
  </fonts>
  <fills count="21">
    <fill>
      <patternFill patternType="none"/>
    </fill>
    <fill>
      <patternFill patternType="gray125"/>
    </fill>
    <fill>
      <patternFill patternType="solid">
        <fgColor theme="3" tint="0.59999389629810485"/>
        <bgColor indexed="64"/>
      </patternFill>
    </fill>
    <fill>
      <patternFill patternType="solid">
        <fgColor theme="6"/>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000080"/>
        <bgColor rgb="FF000080"/>
      </patternFill>
    </fill>
    <fill>
      <patternFill patternType="solid">
        <fgColor rgb="FF000000"/>
        <bgColor rgb="FF003300"/>
      </patternFill>
    </fill>
    <fill>
      <patternFill patternType="solid">
        <fgColor rgb="FF333333"/>
        <bgColor rgb="FF4C1900"/>
      </patternFill>
    </fill>
    <fill>
      <patternFill patternType="solid">
        <fgColor rgb="FF808019"/>
        <bgColor rgb="FF666600"/>
      </patternFill>
    </fill>
    <fill>
      <patternFill patternType="solid">
        <fgColor rgb="FFE6E64C"/>
        <bgColor rgb="FFFFFF00"/>
      </patternFill>
    </fill>
    <fill>
      <patternFill patternType="solid">
        <fgColor rgb="FF9999CC"/>
        <bgColor rgb="FF999999"/>
      </patternFill>
    </fill>
    <fill>
      <patternFill patternType="solid">
        <fgColor rgb="FF800000"/>
        <bgColor rgb="FF800000"/>
      </patternFill>
    </fill>
    <fill>
      <patternFill patternType="solid">
        <fgColor rgb="FF666600"/>
        <bgColor rgb="FF808019"/>
      </patternFill>
    </fill>
    <fill>
      <patternFill patternType="solid">
        <fgColor rgb="FFD9D9D9"/>
        <bgColor rgb="FFC0C0C0"/>
      </patternFill>
    </fill>
    <fill>
      <patternFill patternType="solid">
        <fgColor rgb="FFFFFFFF"/>
        <bgColor rgb="FFFFFFCC"/>
      </patternFill>
    </fill>
    <fill>
      <patternFill patternType="solid">
        <fgColor theme="0"/>
        <bgColor indexed="64"/>
      </patternFill>
    </fill>
    <fill>
      <patternFill patternType="solid">
        <fgColor rgb="FF99D74B"/>
        <bgColor indexed="64"/>
      </patternFill>
    </fill>
    <fill>
      <patternFill patternType="solid">
        <fgColor rgb="FFFFFF00"/>
        <bgColor indexed="64"/>
      </patternFill>
    </fill>
    <fill>
      <patternFill patternType="solid">
        <fgColor theme="4" tint="0.39997558519241921"/>
        <bgColor indexed="64"/>
      </patternFill>
    </fill>
  </fills>
  <borders count="32">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hair">
        <color auto="1"/>
      </left>
      <right style="hair">
        <color auto="1"/>
      </right>
      <top style="hair">
        <color auto="1"/>
      </top>
      <bottom style="hair">
        <color auto="1"/>
      </bottom>
      <diagonal/>
    </border>
    <border>
      <left/>
      <right style="hair">
        <color auto="1"/>
      </right>
      <top style="thin">
        <color auto="1"/>
      </top>
      <bottom/>
      <diagonal/>
    </border>
    <border>
      <left/>
      <right/>
      <top style="thin">
        <color auto="1"/>
      </top>
      <bottom/>
      <diagonal/>
    </border>
    <border>
      <left style="hair">
        <color auto="1"/>
      </left>
      <right/>
      <top style="thin">
        <color auto="1"/>
      </top>
      <bottom/>
      <diagonal/>
    </border>
    <border>
      <left style="hair">
        <color auto="1"/>
      </left>
      <right style="hair">
        <color auto="1"/>
      </right>
      <top style="hair">
        <color auto="1"/>
      </top>
      <bottom/>
      <diagonal/>
    </border>
  </borders>
  <cellStyleXfs count="159">
    <xf numFmtId="0" fontId="0" fillId="0" borderId="0"/>
    <xf numFmtId="9" fontId="5"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2" fillId="0" borderId="0"/>
    <xf numFmtId="0" fontId="7" fillId="0" borderId="0" applyNumberFormat="0" applyFill="0" applyBorder="0" applyAlignment="0" applyProtection="0"/>
    <xf numFmtId="0" fontId="8" fillId="0" borderId="0" applyNumberFormat="0" applyFill="0" applyBorder="0" applyAlignment="0" applyProtection="0"/>
    <xf numFmtId="9" fontId="3" fillId="0" borderId="0" applyFont="0" applyFill="0" applyBorder="0" applyAlignment="0" applyProtection="0"/>
    <xf numFmtId="0" fontId="22" fillId="0" borderId="0"/>
    <xf numFmtId="9" fontId="22" fillId="0" borderId="0" applyBorder="0" applyProtection="0"/>
    <xf numFmtId="0" fontId="7" fillId="0" borderId="0" applyNumberFormat="0" applyFill="0" applyBorder="0" applyAlignment="0" applyProtection="0"/>
    <xf numFmtId="0" fontId="8" fillId="0" borderId="0" applyNumberFormat="0" applyFill="0" applyBorder="0" applyAlignment="0" applyProtection="0"/>
    <xf numFmtId="9" fontId="2"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166" fontId="22" fillId="0" borderId="0" applyBorder="0" applyProtection="0"/>
  </cellStyleXfs>
  <cellXfs count="121">
    <xf numFmtId="0" fontId="0" fillId="0" borderId="0" xfId="0"/>
    <xf numFmtId="0" fontId="0" fillId="0" borderId="1" xfId="0" applyBorder="1"/>
    <xf numFmtId="0" fontId="0" fillId="0" borderId="0" xfId="0" applyAlignment="1">
      <alignment horizontal="left" vertical="center" wrapText="1"/>
    </xf>
    <xf numFmtId="0" fontId="0" fillId="0" borderId="1" xfId="0" applyBorder="1" applyAlignment="1">
      <alignment horizontal="center" vertical="center" wrapText="1"/>
    </xf>
    <xf numFmtId="0" fontId="0" fillId="0" borderId="12" xfId="0" applyBorder="1" applyAlignment="1">
      <alignment horizontal="center" vertical="center" wrapText="1"/>
    </xf>
    <xf numFmtId="0" fontId="0" fillId="2" borderId="12" xfId="0" applyFill="1" applyBorder="1" applyAlignment="1">
      <alignment horizontal="center" vertical="center" wrapText="1"/>
    </xf>
    <xf numFmtId="0" fontId="0" fillId="3" borderId="12" xfId="0" applyFill="1" applyBorder="1" applyAlignment="1">
      <alignment horizontal="center" vertical="center" wrapText="1"/>
    </xf>
    <xf numFmtId="0" fontId="0" fillId="4" borderId="12" xfId="0" applyFill="1" applyBorder="1" applyAlignment="1">
      <alignment horizontal="center" vertical="center" wrapText="1"/>
    </xf>
    <xf numFmtId="0" fontId="0" fillId="0" borderId="0" xfId="0" applyAlignment="1">
      <alignment horizontal="center" vertical="center" wrapText="1"/>
    </xf>
    <xf numFmtId="0" fontId="0" fillId="0" borderId="10" xfId="0" applyBorder="1"/>
    <xf numFmtId="0" fontId="0" fillId="0" borderId="11" xfId="0" applyBorder="1"/>
    <xf numFmtId="0" fontId="0" fillId="0" borderId="13" xfId="0" applyBorder="1"/>
    <xf numFmtId="0" fontId="0" fillId="0" borderId="0" xfId="0" applyAlignment="1">
      <alignment vertical="center"/>
    </xf>
    <xf numFmtId="0" fontId="0" fillId="5" borderId="2" xfId="0" applyFill="1" applyBorder="1" applyProtection="1">
      <protection locked="0"/>
    </xf>
    <xf numFmtId="0" fontId="0" fillId="5" borderId="3" xfId="0" applyFill="1" applyBorder="1" applyProtection="1">
      <protection locked="0"/>
    </xf>
    <xf numFmtId="0" fontId="0" fillId="5" borderId="4" xfId="0" applyFill="1" applyBorder="1" applyProtection="1">
      <protection locked="0"/>
    </xf>
    <xf numFmtId="0" fontId="0" fillId="5" borderId="5" xfId="0" applyFill="1" applyBorder="1" applyProtection="1">
      <protection locked="0"/>
    </xf>
    <xf numFmtId="0" fontId="0" fillId="5" borderId="1" xfId="0" applyFill="1" applyBorder="1" applyProtection="1">
      <protection locked="0"/>
    </xf>
    <xf numFmtId="0" fontId="0" fillId="5" borderId="6" xfId="0" applyFill="1" applyBorder="1" applyProtection="1">
      <protection locked="0"/>
    </xf>
    <xf numFmtId="0" fontId="0" fillId="5" borderId="7" xfId="0" applyFill="1" applyBorder="1" applyProtection="1">
      <protection locked="0"/>
    </xf>
    <xf numFmtId="0" fontId="0" fillId="5" borderId="8" xfId="0" applyFill="1" applyBorder="1" applyProtection="1">
      <protection locked="0"/>
    </xf>
    <xf numFmtId="0" fontId="0" fillId="5" borderId="9" xfId="0" applyFill="1" applyBorder="1" applyProtection="1">
      <protection locked="0"/>
    </xf>
    <xf numFmtId="0" fontId="0" fillId="0" borderId="22" xfId="0" applyBorder="1"/>
    <xf numFmtId="0" fontId="12" fillId="0" borderId="0" xfId="145"/>
    <xf numFmtId="0" fontId="16" fillId="0" borderId="0" xfId="145" applyFont="1"/>
    <xf numFmtId="0" fontId="17" fillId="9" borderId="27" xfId="145" applyFont="1" applyFill="1" applyBorder="1" applyAlignment="1">
      <alignment horizontal="left" vertical="center"/>
    </xf>
    <xf numFmtId="0" fontId="17" fillId="9" borderId="27" xfId="145" applyFont="1" applyFill="1" applyBorder="1" applyAlignment="1">
      <alignment horizontal="right"/>
    </xf>
    <xf numFmtId="0" fontId="14" fillId="0" borderId="27" xfId="145" applyFont="1" applyBorder="1"/>
    <xf numFmtId="0" fontId="14" fillId="0" borderId="27" xfId="145" applyFont="1" applyBorder="1" applyAlignment="1">
      <alignment horizontal="left" vertical="center"/>
    </xf>
    <xf numFmtId="2" fontId="14" fillId="0" borderId="27" xfId="145" applyNumberFormat="1" applyFont="1" applyBorder="1"/>
    <xf numFmtId="2" fontId="15" fillId="0" borderId="27" xfId="145" applyNumberFormat="1" applyFont="1" applyBorder="1"/>
    <xf numFmtId="164" fontId="15" fillId="0" borderId="27" xfId="145" applyNumberFormat="1" applyFont="1" applyBorder="1" applyAlignment="1">
      <alignment vertical="center"/>
    </xf>
    <xf numFmtId="0" fontId="15" fillId="10" borderId="27" xfId="145" applyFont="1" applyFill="1" applyBorder="1" applyAlignment="1">
      <alignment horizontal="left" vertical="center"/>
    </xf>
    <xf numFmtId="0" fontId="15" fillId="11" borderId="27" xfId="145" applyFont="1" applyFill="1" applyBorder="1"/>
    <xf numFmtId="2" fontId="18" fillId="12" borderId="27" xfId="145" applyNumberFormat="1" applyFont="1" applyFill="1" applyBorder="1"/>
    <xf numFmtId="0" fontId="19" fillId="8" borderId="1" xfId="145" applyFont="1" applyFill="1" applyBorder="1" applyAlignment="1">
      <alignment horizontal="center" vertical="center" wrapText="1"/>
    </xf>
    <xf numFmtId="0" fontId="20" fillId="14" borderId="1" xfId="145" applyFont="1" applyFill="1" applyBorder="1" applyAlignment="1">
      <alignment horizontal="center" vertical="center" wrapText="1"/>
    </xf>
    <xf numFmtId="2" fontId="18" fillId="11" borderId="27" xfId="145" applyNumberFormat="1" applyFont="1" applyFill="1" applyBorder="1" applyAlignment="1">
      <alignment horizontal="right" vertical="center" wrapText="1"/>
    </xf>
    <xf numFmtId="0" fontId="17" fillId="8" borderId="0" xfId="145" applyFont="1" applyFill="1" applyAlignment="1">
      <alignment horizontal="center" vertical="center"/>
    </xf>
    <xf numFmtId="165" fontId="23" fillId="16" borderId="1" xfId="145" applyNumberFormat="1" applyFont="1" applyFill="1" applyBorder="1" applyProtection="1">
      <protection locked="0"/>
    </xf>
    <xf numFmtId="0" fontId="21" fillId="5" borderId="1" xfId="145" applyFont="1" applyFill="1" applyBorder="1"/>
    <xf numFmtId="0" fontId="1" fillId="17" borderId="1" xfId="0" applyFont="1" applyFill="1" applyBorder="1" applyAlignment="1">
      <alignment horizontal="right"/>
    </xf>
    <xf numFmtId="16" fontId="21" fillId="0" borderId="1" xfId="145" quotePrefix="1" applyNumberFormat="1" applyFont="1" applyBorder="1" applyAlignment="1">
      <alignment horizontal="center"/>
    </xf>
    <xf numFmtId="0" fontId="21" fillId="0" borderId="1" xfId="145" applyFont="1" applyBorder="1"/>
    <xf numFmtId="0" fontId="21" fillId="0" borderId="1" xfId="145" applyFont="1" applyBorder="1" applyAlignment="1">
      <alignment horizontal="center"/>
    </xf>
    <xf numFmtId="0" fontId="1" fillId="19" borderId="1" xfId="0" applyFont="1" applyFill="1" applyBorder="1"/>
    <xf numFmtId="0" fontId="1" fillId="20" borderId="1" xfId="0" applyFont="1" applyFill="1" applyBorder="1"/>
    <xf numFmtId="2" fontId="21" fillId="15" borderId="1" xfId="145" applyNumberFormat="1" applyFont="1" applyFill="1" applyBorder="1" applyProtection="1">
      <protection locked="0"/>
    </xf>
    <xf numFmtId="0" fontId="21" fillId="15" borderId="1" xfId="145" applyFont="1" applyFill="1" applyBorder="1" applyAlignment="1" applyProtection="1">
      <alignment horizontal="center"/>
      <protection locked="0"/>
    </xf>
    <xf numFmtId="165" fontId="23" fillId="16" borderId="12" xfId="145" applyNumberFormat="1" applyFont="1" applyFill="1" applyBorder="1" applyProtection="1">
      <protection locked="0"/>
    </xf>
    <xf numFmtId="2" fontId="21" fillId="15" borderId="12" xfId="145" applyNumberFormat="1" applyFont="1" applyFill="1" applyBorder="1" applyProtection="1">
      <protection locked="0"/>
    </xf>
    <xf numFmtId="0" fontId="21" fillId="15" borderId="12" xfId="145" applyFont="1" applyFill="1" applyBorder="1" applyAlignment="1" applyProtection="1">
      <alignment horizontal="center"/>
      <protection locked="0"/>
    </xf>
    <xf numFmtId="0" fontId="21" fillId="0" borderId="12" xfId="145" applyFont="1" applyBorder="1" applyAlignment="1">
      <alignment horizontal="center"/>
    </xf>
    <xf numFmtId="0" fontId="1" fillId="19" borderId="0" xfId="0" applyFont="1" applyFill="1"/>
    <xf numFmtId="0" fontId="21" fillId="0" borderId="12" xfId="145" applyFont="1" applyBorder="1"/>
    <xf numFmtId="0" fontId="10" fillId="15" borderId="1" xfId="145" applyFont="1" applyFill="1" applyBorder="1" applyAlignment="1" applyProtection="1">
      <alignment horizontal="center"/>
      <protection locked="0"/>
    </xf>
    <xf numFmtId="0" fontId="1" fillId="20" borderId="0" xfId="0" applyFont="1" applyFill="1"/>
    <xf numFmtId="0" fontId="1" fillId="18" borderId="0" xfId="0" applyFont="1" applyFill="1"/>
    <xf numFmtId="0" fontId="0" fillId="17" borderId="1" xfId="0" applyFill="1" applyBorder="1" applyAlignment="1">
      <alignment horizontal="right"/>
    </xf>
    <xf numFmtId="0" fontId="18" fillId="10" borderId="28" xfId="145" applyFont="1" applyFill="1" applyBorder="1" applyAlignment="1">
      <alignment vertical="center"/>
    </xf>
    <xf numFmtId="0" fontId="18" fillId="10" borderId="29" xfId="145" applyFont="1" applyFill="1" applyBorder="1" applyAlignment="1">
      <alignment vertical="center"/>
    </xf>
    <xf numFmtId="0" fontId="18" fillId="10" borderId="30" xfId="145" applyFont="1" applyFill="1" applyBorder="1" applyAlignment="1">
      <alignment vertical="center"/>
    </xf>
    <xf numFmtId="0" fontId="17" fillId="8" borderId="10" xfId="145" applyFont="1" applyFill="1" applyBorder="1" applyAlignment="1">
      <alignment vertical="center" wrapText="1"/>
    </xf>
    <xf numFmtId="0" fontId="15" fillId="11" borderId="0" xfId="145" applyFont="1" applyFill="1"/>
    <xf numFmtId="0" fontId="14" fillId="0" borderId="0" xfId="145" applyFont="1"/>
    <xf numFmtId="0" fontId="17" fillId="9" borderId="0" xfId="145" applyFont="1" applyFill="1" applyAlignment="1">
      <alignment horizontal="right"/>
    </xf>
    <xf numFmtId="0" fontId="0" fillId="18" borderId="0" xfId="0" applyFill="1"/>
    <xf numFmtId="0" fontId="0" fillId="19" borderId="0" xfId="0" applyFill="1"/>
    <xf numFmtId="0" fontId="0" fillId="20" borderId="0" xfId="0" applyFill="1"/>
    <xf numFmtId="0" fontId="0" fillId="19" borderId="1" xfId="0" applyFill="1" applyBorder="1"/>
    <xf numFmtId="0" fontId="0" fillId="20" borderId="1" xfId="0" applyFill="1" applyBorder="1"/>
    <xf numFmtId="0" fontId="0" fillId="18" borderId="1" xfId="0" applyFill="1" applyBorder="1"/>
    <xf numFmtId="0" fontId="25" fillId="0" borderId="1" xfId="145" applyFont="1" applyBorder="1"/>
    <xf numFmtId="0" fontId="17" fillId="8" borderId="0" xfId="145" applyFont="1" applyFill="1" applyAlignment="1">
      <alignment horizontal="center" vertical="center"/>
    </xf>
    <xf numFmtId="2" fontId="12" fillId="0" borderId="0" xfId="145" applyNumberFormat="1"/>
    <xf numFmtId="9" fontId="12" fillId="0" borderId="0" xfId="1" applyFont="1"/>
    <xf numFmtId="0" fontId="6" fillId="2" borderId="0" xfId="0" applyFont="1" applyFill="1" applyAlignment="1">
      <alignment horizontal="center"/>
    </xf>
    <xf numFmtId="0" fontId="6" fillId="3" borderId="0" xfId="0" applyFont="1" applyFill="1" applyAlignment="1">
      <alignment horizontal="center"/>
    </xf>
    <xf numFmtId="0" fontId="6" fillId="4" borderId="0" xfId="0" applyFont="1" applyFill="1" applyAlignment="1">
      <alignment horizontal="center"/>
    </xf>
    <xf numFmtId="0" fontId="9" fillId="0" borderId="14" xfId="0"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0" fillId="0" borderId="17" xfId="0" applyBorder="1" applyAlignment="1">
      <alignment horizontal="center" vertical="center" wrapText="1"/>
    </xf>
    <xf numFmtId="0" fontId="0" fillId="0" borderId="0" xfId="0"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left" vertical="center" wrapText="1"/>
    </xf>
    <xf numFmtId="0" fontId="0" fillId="0" borderId="20" xfId="0" applyBorder="1" applyAlignment="1">
      <alignment horizontal="left" vertical="center" wrapText="1"/>
    </xf>
    <xf numFmtId="0" fontId="0" fillId="0" borderId="21" xfId="0" applyBorder="1" applyAlignment="1">
      <alignment horizontal="left" vertical="center" wrapText="1"/>
    </xf>
    <xf numFmtId="0" fontId="6" fillId="0" borderId="17" xfId="0" applyFont="1" applyBorder="1" applyAlignment="1">
      <alignment horizontal="left" vertical="center" wrapText="1"/>
    </xf>
    <xf numFmtId="0" fontId="6" fillId="0" borderId="0" xfId="0" applyFont="1" applyAlignment="1">
      <alignment horizontal="left" vertical="center" wrapText="1"/>
    </xf>
    <xf numFmtId="0" fontId="6" fillId="0" borderId="18" xfId="0" applyFont="1" applyBorder="1" applyAlignment="1">
      <alignment horizontal="left" vertical="center" wrapText="1"/>
    </xf>
    <xf numFmtId="0" fontId="0" fillId="0" borderId="17" xfId="0" applyBorder="1" applyAlignment="1">
      <alignment horizontal="left" vertical="center" wrapText="1"/>
    </xf>
    <xf numFmtId="0" fontId="0" fillId="0" borderId="0" xfId="0" applyAlignment="1">
      <alignment horizontal="left" vertical="center" wrapText="1"/>
    </xf>
    <xf numFmtId="0" fontId="0" fillId="0" borderId="18" xfId="0" applyBorder="1" applyAlignment="1">
      <alignment horizontal="left" vertical="center" wrapText="1"/>
    </xf>
    <xf numFmtId="0" fontId="0" fillId="6" borderId="23" xfId="0" applyFill="1" applyBorder="1" applyAlignment="1" applyProtection="1">
      <alignment horizontal="center"/>
      <protection locked="0"/>
    </xf>
    <xf numFmtId="0" fontId="0" fillId="6" borderId="24" xfId="0" applyFill="1" applyBorder="1" applyAlignment="1" applyProtection="1">
      <alignment horizontal="center"/>
      <protection locked="0"/>
    </xf>
    <xf numFmtId="0" fontId="17" fillId="8" borderId="12" xfId="145" applyFont="1" applyFill="1" applyBorder="1" applyAlignment="1">
      <alignment horizontal="center" vertical="center"/>
    </xf>
    <xf numFmtId="0" fontId="17" fillId="8" borderId="13" xfId="145" applyFont="1" applyFill="1" applyBorder="1" applyAlignment="1">
      <alignment horizontal="center" vertical="center"/>
    </xf>
    <xf numFmtId="0" fontId="14" fillId="0" borderId="1" xfId="145" applyFont="1" applyBorder="1" applyAlignment="1">
      <alignment horizontal="left" vertical="center"/>
    </xf>
    <xf numFmtId="0" fontId="15" fillId="12" borderId="1" xfId="145" applyFont="1" applyFill="1" applyBorder="1" applyAlignment="1">
      <alignment horizontal="left" vertical="center"/>
    </xf>
    <xf numFmtId="0" fontId="17" fillId="8" borderId="1" xfId="145" applyFont="1" applyFill="1" applyBorder="1" applyAlignment="1">
      <alignment horizontal="center" vertical="center"/>
    </xf>
    <xf numFmtId="0" fontId="17" fillId="8" borderId="1" xfId="145" applyFont="1" applyFill="1" applyBorder="1" applyAlignment="1">
      <alignment horizontal="center" vertical="center" wrapText="1"/>
    </xf>
    <xf numFmtId="0" fontId="17" fillId="13" borderId="1" xfId="145" applyFont="1" applyFill="1" applyBorder="1" applyAlignment="1">
      <alignment horizontal="center" vertical="center" wrapText="1"/>
    </xf>
    <xf numFmtId="0" fontId="13" fillId="7" borderId="25" xfId="145" applyFont="1" applyFill="1" applyBorder="1" applyAlignment="1">
      <alignment horizontal="center" vertical="center"/>
    </xf>
    <xf numFmtId="0" fontId="14" fillId="0" borderId="26" xfId="145" applyFont="1" applyBorder="1" applyAlignment="1">
      <alignment horizontal="left" vertical="center" wrapText="1"/>
    </xf>
    <xf numFmtId="0" fontId="17" fillId="8" borderId="0" xfId="145" applyFont="1" applyFill="1" applyAlignment="1">
      <alignment horizontal="center" vertical="center"/>
    </xf>
    <xf numFmtId="0" fontId="13" fillId="7" borderId="0" xfId="145" applyFont="1" applyFill="1" applyBorder="1" applyAlignment="1">
      <alignment horizontal="center" vertical="center"/>
    </xf>
    <xf numFmtId="0" fontId="14" fillId="0" borderId="0" xfId="145" applyFont="1" applyBorder="1" applyAlignment="1">
      <alignment horizontal="left" vertical="center" wrapText="1"/>
    </xf>
    <xf numFmtId="0" fontId="14" fillId="0" borderId="0" xfId="145" applyFont="1" applyBorder="1"/>
    <xf numFmtId="2" fontId="14" fillId="0" borderId="0" xfId="145" applyNumberFormat="1" applyFont="1" applyBorder="1"/>
    <xf numFmtId="2" fontId="15" fillId="0" borderId="0" xfId="145" applyNumberFormat="1" applyFont="1" applyBorder="1"/>
    <xf numFmtId="164" fontId="15" fillId="0" borderId="0" xfId="145" applyNumberFormat="1" applyFont="1" applyBorder="1" applyAlignment="1">
      <alignment vertical="center"/>
    </xf>
    <xf numFmtId="2" fontId="18" fillId="12" borderId="0" xfId="145" applyNumberFormat="1" applyFont="1" applyFill="1" applyBorder="1"/>
    <xf numFmtId="0" fontId="12" fillId="0" borderId="0" xfId="145" applyAlignment="1">
      <alignment horizontal="center"/>
    </xf>
    <xf numFmtId="2" fontId="18" fillId="11" borderId="31" xfId="145" applyNumberFormat="1" applyFont="1" applyFill="1" applyBorder="1" applyAlignment="1">
      <alignment horizontal="right" vertical="center" wrapText="1"/>
    </xf>
    <xf numFmtId="165" fontId="23" fillId="16" borderId="13" xfId="145" applyNumberFormat="1" applyFont="1" applyFill="1" applyBorder="1" applyProtection="1">
      <protection locked="0"/>
    </xf>
    <xf numFmtId="9" fontId="12" fillId="0" borderId="1" xfId="1" applyFont="1" applyBorder="1"/>
    <xf numFmtId="2" fontId="12" fillId="0" borderId="1" xfId="145" applyNumberFormat="1" applyBorder="1"/>
    <xf numFmtId="0" fontId="12" fillId="0" borderId="1" xfId="145" applyBorder="1"/>
    <xf numFmtId="0" fontId="12" fillId="0" borderId="0" xfId="145" applyAlignment="1">
      <alignment horizontal="right"/>
    </xf>
    <xf numFmtId="0" fontId="12" fillId="0" borderId="0" xfId="145" applyAlignment="1">
      <alignment horizontal="right"/>
    </xf>
  </cellXfs>
  <cellStyles count="159">
    <cellStyle name="Hipervínculo" xfId="2" builtinId="8" hidden="1"/>
    <cellStyle name="Hipervínculo" xfId="4" builtinId="8" hidden="1"/>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3" builtinId="8" hidden="1"/>
    <cellStyle name="Hipervínculo" xfId="146" builtinId="8" hidden="1"/>
    <cellStyle name="Hipervínculo" xfId="151" builtinId="8" hidden="1"/>
    <cellStyle name="Hipervínculo" xfId="154" builtinId="8" hidden="1"/>
    <cellStyle name="Hipervínculo" xfId="156" builtinId="8" hidden="1"/>
    <cellStyle name="Hipervínculo visitado" xfId="3" builtinId="9" hidden="1"/>
    <cellStyle name="Hipervínculo visitado" xfId="5" builtinId="9"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4" builtinId="9" hidden="1"/>
    <cellStyle name="Hipervínculo visitado" xfId="147" builtinId="9" hidden="1"/>
    <cellStyle name="Hipervínculo visitado" xfId="152" builtinId="9" hidden="1"/>
    <cellStyle name="Hipervínculo visitado" xfId="155" builtinId="9" hidden="1"/>
    <cellStyle name="Hipervínculo visitado" xfId="157" builtinId="9" hidden="1"/>
    <cellStyle name="Normal" xfId="0" builtinId="0"/>
    <cellStyle name="Normal 2" xfId="145" xr:uid="{00000000-0005-0000-0000-000097000000}"/>
    <cellStyle name="Normal 3" xfId="149" xr:uid="{00000000-0005-0000-0000-000098000000}"/>
    <cellStyle name="Porcentaje" xfId="1" builtinId="5"/>
    <cellStyle name="Porcentual 2" xfId="142" xr:uid="{00000000-0005-0000-0000-00009A000000}"/>
    <cellStyle name="Porcentual 3" xfId="148" xr:uid="{00000000-0005-0000-0000-00009B000000}"/>
    <cellStyle name="Porcentual 4" xfId="150" xr:uid="{00000000-0005-0000-0000-00009C000000}"/>
    <cellStyle name="Porcentual 5" xfId="153" xr:uid="{00000000-0005-0000-0000-00009D000000}"/>
    <cellStyle name="Texto explicativo 2" xfId="158" xr:uid="{00000000-0005-0000-0000-00009E000000}"/>
  </cellStyles>
  <dxfs count="2">
    <dxf>
      <font>
        <name val="Mangal"/>
      </font>
      <fill>
        <patternFill>
          <bgColor rgb="FFFFFF00"/>
        </patternFill>
      </fill>
    </dxf>
    <dxf>
      <font>
        <name val="Mangal"/>
      </font>
      <fill>
        <patternFill>
          <bgColor rgb="FFFF0000"/>
        </patternFill>
      </fill>
    </dxf>
  </dxfs>
  <tableStyles count="0" defaultTableStyle="TableStyleMedium9" defaultPivotStyle="PivotStyleMedium4"/>
  <colors>
    <mruColors>
      <color rgb="FFF5DC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R28"/>
  <sheetViews>
    <sheetView workbookViewId="0">
      <selection activeCell="Q13" sqref="Q13"/>
    </sheetView>
  </sheetViews>
  <sheetFormatPr baseColWidth="10" defaultColWidth="10.75" defaultRowHeight="15.75"/>
  <cols>
    <col min="2" max="2" width="18.25" bestFit="1" customWidth="1"/>
    <col min="3" max="3" width="24.25" customWidth="1"/>
    <col min="4" max="4" width="14.75" customWidth="1"/>
    <col min="5" max="6" width="10.75" customWidth="1"/>
  </cols>
  <sheetData>
    <row r="1" spans="2:18" ht="16.5" thickBot="1"/>
    <row r="2" spans="2:18" ht="23.25">
      <c r="B2" s="79" t="s">
        <v>193</v>
      </c>
      <c r="C2" s="80"/>
      <c r="D2" s="80"/>
      <c r="E2" s="80"/>
      <c r="F2" s="80"/>
      <c r="G2" s="80"/>
      <c r="H2" s="80"/>
      <c r="I2" s="80"/>
      <c r="J2" s="80"/>
      <c r="K2" s="80"/>
      <c r="L2" s="80"/>
      <c r="M2" s="80"/>
      <c r="N2" s="80"/>
      <c r="O2" s="80"/>
      <c r="P2" s="80"/>
      <c r="Q2" s="80"/>
      <c r="R2" s="81"/>
    </row>
    <row r="3" spans="2:18" ht="46.9" customHeight="1">
      <c r="B3" s="82" t="s">
        <v>21</v>
      </c>
      <c r="C3" s="83"/>
      <c r="D3" s="83"/>
      <c r="E3" s="83"/>
      <c r="F3" s="83"/>
      <c r="G3" s="83"/>
      <c r="H3" s="83"/>
      <c r="I3" s="83"/>
      <c r="J3" s="83"/>
      <c r="K3" s="83"/>
      <c r="L3" s="83"/>
      <c r="M3" s="83"/>
      <c r="N3" s="83"/>
      <c r="O3" s="83"/>
      <c r="P3" s="83"/>
      <c r="Q3" s="83"/>
      <c r="R3" s="84"/>
    </row>
    <row r="4" spans="2:18">
      <c r="B4" s="88" t="s">
        <v>23</v>
      </c>
      <c r="C4" s="89"/>
      <c r="D4" s="89"/>
      <c r="E4" s="89"/>
      <c r="F4" s="89"/>
      <c r="G4" s="89"/>
      <c r="H4" s="89"/>
      <c r="I4" s="89"/>
      <c r="J4" s="89"/>
      <c r="K4" s="89"/>
      <c r="L4" s="89"/>
      <c r="M4" s="89"/>
      <c r="N4" s="89"/>
      <c r="O4" s="89"/>
      <c r="P4" s="89"/>
      <c r="Q4" s="89"/>
      <c r="R4" s="90"/>
    </row>
    <row r="5" spans="2:18">
      <c r="B5" s="91" t="s">
        <v>28</v>
      </c>
      <c r="C5" s="92" t="s">
        <v>22</v>
      </c>
      <c r="D5" s="92"/>
      <c r="E5" s="92"/>
      <c r="F5" s="92"/>
      <c r="G5" s="92"/>
      <c r="H5" s="92"/>
      <c r="I5" s="92"/>
      <c r="J5" s="92"/>
      <c r="K5" s="92"/>
      <c r="L5" s="92"/>
      <c r="M5" s="92"/>
      <c r="N5" s="92"/>
      <c r="O5" s="92"/>
      <c r="P5" s="92"/>
      <c r="Q5" s="92"/>
      <c r="R5" s="93"/>
    </row>
    <row r="6" spans="2:18" ht="16.5" thickBot="1">
      <c r="B6" s="85" t="s">
        <v>24</v>
      </c>
      <c r="C6" s="86" t="s">
        <v>22</v>
      </c>
      <c r="D6" s="86"/>
      <c r="E6" s="86"/>
      <c r="F6" s="86"/>
      <c r="G6" s="86"/>
      <c r="H6" s="86"/>
      <c r="I6" s="86"/>
      <c r="J6" s="86"/>
      <c r="K6" s="86"/>
      <c r="L6" s="86"/>
      <c r="M6" s="86"/>
      <c r="N6" s="86"/>
      <c r="O6" s="86"/>
      <c r="P6" s="86"/>
      <c r="Q6" s="86"/>
      <c r="R6" s="87"/>
    </row>
    <row r="7" spans="2:18">
      <c r="B7" s="2"/>
      <c r="C7" s="2"/>
      <c r="D7" s="2"/>
      <c r="E7" s="2"/>
      <c r="F7" s="2"/>
      <c r="G7" s="2"/>
      <c r="H7" s="2"/>
      <c r="I7" s="2"/>
      <c r="J7" s="2"/>
      <c r="K7" s="2"/>
      <c r="L7" s="2"/>
      <c r="M7" s="2"/>
      <c r="N7" s="2"/>
      <c r="O7" s="2"/>
      <c r="P7" s="2"/>
      <c r="Q7" s="2"/>
      <c r="R7" s="2"/>
    </row>
    <row r="8" spans="2:18" ht="16.5" thickBot="1">
      <c r="B8" s="2"/>
      <c r="C8" s="2"/>
      <c r="D8" s="2"/>
      <c r="E8" s="2"/>
      <c r="F8" s="2"/>
      <c r="G8" s="2"/>
      <c r="H8" s="2"/>
      <c r="I8" s="2"/>
      <c r="J8" s="2"/>
      <c r="K8" s="2"/>
      <c r="L8" s="2"/>
      <c r="M8" s="2"/>
      <c r="N8" s="2"/>
      <c r="O8" s="2"/>
      <c r="P8" s="2"/>
      <c r="Q8" s="2"/>
      <c r="R8" s="2"/>
    </row>
    <row r="9" spans="2:18" ht="16.5" thickBot="1">
      <c r="B9" s="22" t="s">
        <v>27</v>
      </c>
      <c r="C9" s="94"/>
      <c r="D9" s="94"/>
      <c r="E9" s="94"/>
      <c r="F9" s="95"/>
    </row>
    <row r="11" spans="2:18">
      <c r="E11" s="76" t="s">
        <v>4</v>
      </c>
      <c r="F11" s="76"/>
      <c r="G11" s="77" t="s">
        <v>5</v>
      </c>
      <c r="H11" s="77"/>
      <c r="I11" s="77"/>
      <c r="J11" s="77"/>
      <c r="K11" s="77"/>
      <c r="L11" s="78" t="s">
        <v>6</v>
      </c>
      <c r="M11" s="78"/>
      <c r="N11" s="78"/>
      <c r="O11" s="78"/>
      <c r="P11" s="78"/>
    </row>
    <row r="12" spans="2:18" s="8" customFormat="1" ht="79.5" thickBot="1">
      <c r="B12" s="3" t="s">
        <v>19</v>
      </c>
      <c r="C12" s="4" t="s">
        <v>0</v>
      </c>
      <c r="D12" s="4" t="s">
        <v>1</v>
      </c>
      <c r="E12" s="5" t="s">
        <v>7</v>
      </c>
      <c r="F12" s="5" t="s">
        <v>8</v>
      </c>
      <c r="G12" s="6" t="s">
        <v>9</v>
      </c>
      <c r="H12" s="6" t="s">
        <v>10</v>
      </c>
      <c r="I12" s="6" t="s">
        <v>11</v>
      </c>
      <c r="J12" s="6" t="s">
        <v>12</v>
      </c>
      <c r="K12" s="6" t="s">
        <v>13</v>
      </c>
      <c r="L12" s="7" t="s">
        <v>14</v>
      </c>
      <c r="M12" s="7" t="s">
        <v>15</v>
      </c>
      <c r="N12" s="7" t="s">
        <v>16</v>
      </c>
      <c r="O12" s="7" t="s">
        <v>17</v>
      </c>
      <c r="P12" s="7" t="s">
        <v>18</v>
      </c>
      <c r="Q12" s="3" t="s">
        <v>2</v>
      </c>
      <c r="R12" s="3" t="s">
        <v>3</v>
      </c>
    </row>
    <row r="13" spans="2:18">
      <c r="B13" s="9">
        <v>1</v>
      </c>
      <c r="C13" s="13" t="s">
        <v>221</v>
      </c>
      <c r="D13" s="14" t="s">
        <v>220</v>
      </c>
      <c r="E13" s="14"/>
      <c r="F13" s="14" t="s">
        <v>224</v>
      </c>
      <c r="G13" s="14"/>
      <c r="H13" s="14"/>
      <c r="I13" s="14"/>
      <c r="J13" s="14"/>
      <c r="K13" s="14"/>
      <c r="L13" s="14"/>
      <c r="M13" s="14"/>
      <c r="N13" s="14"/>
      <c r="O13" s="14"/>
      <c r="P13" s="15"/>
      <c r="Q13" s="10">
        <f t="shared" ref="Q13:Q18" si="0">COUNTIF(E13:P13,"*")</f>
        <v>1</v>
      </c>
      <c r="R13" s="1">
        <f t="shared" ref="R13:R18" si="1">Q13*10</f>
        <v>10</v>
      </c>
    </row>
    <row r="14" spans="2:18">
      <c r="B14" s="9">
        <v>2</v>
      </c>
      <c r="C14" s="16" t="s">
        <v>223</v>
      </c>
      <c r="D14" s="17" t="s">
        <v>225</v>
      </c>
      <c r="E14" s="17"/>
      <c r="F14" s="17" t="s">
        <v>224</v>
      </c>
      <c r="G14" s="17"/>
      <c r="H14" s="17"/>
      <c r="I14" s="17"/>
      <c r="J14" s="17"/>
      <c r="K14" s="17"/>
      <c r="L14" s="17"/>
      <c r="M14" s="17"/>
      <c r="N14" s="17"/>
      <c r="O14" s="17"/>
      <c r="P14" s="18"/>
      <c r="Q14" s="10">
        <f t="shared" si="0"/>
        <v>1</v>
      </c>
      <c r="R14" s="1">
        <f t="shared" si="1"/>
        <v>10</v>
      </c>
    </row>
    <row r="15" spans="2:18">
      <c r="B15" s="9">
        <v>3</v>
      </c>
      <c r="C15" s="16"/>
      <c r="D15" s="17"/>
      <c r="E15" s="17"/>
      <c r="F15" s="17"/>
      <c r="G15" s="17"/>
      <c r="H15" s="17"/>
      <c r="I15" s="17"/>
      <c r="J15" s="17"/>
      <c r="K15" s="17"/>
      <c r="L15" s="17"/>
      <c r="M15" s="17"/>
      <c r="N15" s="17"/>
      <c r="O15" s="17"/>
      <c r="P15" s="18"/>
      <c r="Q15" s="10">
        <f t="shared" si="0"/>
        <v>0</v>
      </c>
      <c r="R15" s="1">
        <f t="shared" si="1"/>
        <v>0</v>
      </c>
    </row>
    <row r="16" spans="2:18">
      <c r="B16" s="9">
        <v>4</v>
      </c>
      <c r="C16" s="16"/>
      <c r="D16" s="17"/>
      <c r="E16" s="17"/>
      <c r="F16" s="17"/>
      <c r="G16" s="17"/>
      <c r="H16" s="17"/>
      <c r="I16" s="17"/>
      <c r="J16" s="17"/>
      <c r="K16" s="17"/>
      <c r="L16" s="17"/>
      <c r="M16" s="17"/>
      <c r="N16" s="17"/>
      <c r="O16" s="17"/>
      <c r="P16" s="18"/>
      <c r="Q16" s="10">
        <f t="shared" si="0"/>
        <v>0</v>
      </c>
      <c r="R16" s="1">
        <f t="shared" si="1"/>
        <v>0</v>
      </c>
    </row>
    <row r="17" spans="2:18">
      <c r="B17" s="9">
        <v>5</v>
      </c>
      <c r="C17" s="16"/>
      <c r="D17" s="17"/>
      <c r="E17" s="17"/>
      <c r="F17" s="17"/>
      <c r="G17" s="17"/>
      <c r="H17" s="17"/>
      <c r="I17" s="17"/>
      <c r="J17" s="17"/>
      <c r="K17" s="17"/>
      <c r="L17" s="17"/>
      <c r="M17" s="17"/>
      <c r="N17" s="17"/>
      <c r="O17" s="17"/>
      <c r="P17" s="18"/>
      <c r="Q17" s="10">
        <f t="shared" si="0"/>
        <v>0</v>
      </c>
      <c r="R17" s="1">
        <f t="shared" si="1"/>
        <v>0</v>
      </c>
    </row>
    <row r="18" spans="2:18" ht="16.5" thickBot="1">
      <c r="B18" s="9">
        <v>6</v>
      </c>
      <c r="C18" s="19"/>
      <c r="D18" s="20"/>
      <c r="E18" s="20"/>
      <c r="F18" s="20"/>
      <c r="G18" s="20"/>
      <c r="H18" s="20"/>
      <c r="I18" s="20"/>
      <c r="J18" s="20"/>
      <c r="K18" s="20"/>
      <c r="L18" s="20"/>
      <c r="M18" s="20"/>
      <c r="N18" s="20"/>
      <c r="O18" s="20"/>
      <c r="P18" s="21"/>
      <c r="Q18" s="10">
        <f t="shared" si="0"/>
        <v>0</v>
      </c>
      <c r="R18" s="1">
        <f t="shared" si="1"/>
        <v>0</v>
      </c>
    </row>
    <row r="19" spans="2:18">
      <c r="B19" s="1" t="s">
        <v>20</v>
      </c>
      <c r="C19" s="11">
        <f>COUNTIF(C13:C18,"*")</f>
        <v>2</v>
      </c>
      <c r="D19" s="11"/>
      <c r="E19" s="11">
        <f>COUNTIF(E13:E18,"*")</f>
        <v>0</v>
      </c>
      <c r="F19" s="11">
        <f t="shared" ref="F19:P19" si="2">COUNTIF(F13:F18,"*")</f>
        <v>2</v>
      </c>
      <c r="G19" s="11">
        <f t="shared" si="2"/>
        <v>0</v>
      </c>
      <c r="H19" s="11">
        <f t="shared" si="2"/>
        <v>0</v>
      </c>
      <c r="I19" s="11">
        <f t="shared" si="2"/>
        <v>0</v>
      </c>
      <c r="J19" s="11">
        <f t="shared" si="2"/>
        <v>0</v>
      </c>
      <c r="K19" s="11">
        <f t="shared" si="2"/>
        <v>0</v>
      </c>
      <c r="L19" s="11">
        <f t="shared" si="2"/>
        <v>0</v>
      </c>
      <c r="M19" s="11">
        <f t="shared" si="2"/>
        <v>0</v>
      </c>
      <c r="N19" s="11">
        <f t="shared" si="2"/>
        <v>0</v>
      </c>
      <c r="O19" s="11">
        <f t="shared" si="2"/>
        <v>0</v>
      </c>
      <c r="P19" s="11">
        <f t="shared" si="2"/>
        <v>0</v>
      </c>
      <c r="Q19" s="1">
        <f>SUM(Q13:Q18)</f>
        <v>2</v>
      </c>
      <c r="R19" s="1"/>
    </row>
    <row r="20" spans="2:18">
      <c r="B20" s="1" t="s">
        <v>3</v>
      </c>
      <c r="C20" s="1"/>
      <c r="D20" s="1"/>
      <c r="E20" s="1">
        <f>E19*10</f>
        <v>0</v>
      </c>
      <c r="F20" s="1">
        <f t="shared" ref="F20:P20" si="3">F19*10</f>
        <v>20</v>
      </c>
      <c r="G20" s="1">
        <f t="shared" si="3"/>
        <v>0</v>
      </c>
      <c r="H20" s="1">
        <f t="shared" si="3"/>
        <v>0</v>
      </c>
      <c r="I20" s="1">
        <f t="shared" si="3"/>
        <v>0</v>
      </c>
      <c r="J20" s="1">
        <f t="shared" si="3"/>
        <v>0</v>
      </c>
      <c r="K20" s="1">
        <f t="shared" si="3"/>
        <v>0</v>
      </c>
      <c r="L20" s="1">
        <f t="shared" si="3"/>
        <v>0</v>
      </c>
      <c r="M20" s="1">
        <f t="shared" si="3"/>
        <v>0</v>
      </c>
      <c r="N20" s="1">
        <f t="shared" si="3"/>
        <v>0</v>
      </c>
      <c r="O20" s="1">
        <f t="shared" si="3"/>
        <v>0</v>
      </c>
      <c r="P20" s="1">
        <f t="shared" si="3"/>
        <v>0</v>
      </c>
      <c r="R20" s="1">
        <f>SUM(R13:R18)</f>
        <v>20</v>
      </c>
    </row>
    <row r="28" spans="2:18">
      <c r="P28" s="12"/>
    </row>
  </sheetData>
  <mergeCells count="9">
    <mergeCell ref="E11:F11"/>
    <mergeCell ref="G11:K11"/>
    <mergeCell ref="L11:P11"/>
    <mergeCell ref="B2:R2"/>
    <mergeCell ref="B3:R3"/>
    <mergeCell ref="B6:R6"/>
    <mergeCell ref="B4:R4"/>
    <mergeCell ref="B5:R5"/>
    <mergeCell ref="C9:F9"/>
  </mergeCells>
  <phoneticPr fontId="11" type="noConversion"/>
  <pageMargins left="0.75" right="0.75" top="1" bottom="1" header="0.5" footer="0.5"/>
  <pageSetup paperSize="9" orientation="portrait" horizontalDpi="4294967292" verticalDpi="4294967292"/>
  <ignoredErrors>
    <ignoredError sqref="E19:P19 Q13:Q18" emptyCellReferenc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85"/>
  <sheetViews>
    <sheetView tabSelected="1" topLeftCell="E54" workbookViewId="0">
      <selection activeCell="J63" sqref="J63"/>
    </sheetView>
  </sheetViews>
  <sheetFormatPr baseColWidth="10" defaultColWidth="8.75" defaultRowHeight="12.75"/>
  <cols>
    <col min="1" max="1" width="8.625" style="23" bestFit="1" customWidth="1"/>
    <col min="2" max="2" width="16.5" style="23" bestFit="1" customWidth="1"/>
    <col min="3" max="3" width="20.75" style="23" bestFit="1" customWidth="1"/>
    <col min="4" max="4" width="107.125" style="23" customWidth="1"/>
    <col min="5" max="8" width="8.75" style="23"/>
    <col min="9" max="9" width="9.5" style="23" bestFit="1" customWidth="1"/>
    <col min="10" max="10" width="7.375" style="23" bestFit="1" customWidth="1"/>
    <col min="11" max="11" width="8" style="23" bestFit="1" customWidth="1"/>
    <col min="12" max="12" width="6.125" style="23" bestFit="1" customWidth="1"/>
    <col min="13" max="13" width="9.25" style="23" bestFit="1" customWidth="1"/>
    <col min="14" max="14" width="144.875" style="23" bestFit="1" customWidth="1"/>
    <col min="15" max="16384" width="8.75" style="23"/>
  </cols>
  <sheetData>
    <row r="1" spans="1:14" ht="23.25">
      <c r="A1" s="103" t="s">
        <v>30</v>
      </c>
      <c r="B1" s="103"/>
      <c r="C1" s="103"/>
      <c r="D1" s="103"/>
      <c r="E1" s="103"/>
      <c r="F1" s="103"/>
      <c r="G1" s="103"/>
      <c r="H1" s="103"/>
      <c r="I1" s="103"/>
      <c r="J1" s="103"/>
      <c r="K1" s="103"/>
      <c r="L1" s="106"/>
    </row>
    <row r="2" spans="1:14" ht="190.15" customHeight="1" thickBot="1">
      <c r="A2" s="104" t="s">
        <v>191</v>
      </c>
      <c r="B2" s="104"/>
      <c r="C2" s="104"/>
      <c r="D2" s="104"/>
      <c r="E2" s="104"/>
      <c r="F2" s="104"/>
      <c r="G2" s="104"/>
      <c r="H2" s="104"/>
      <c r="I2" s="104"/>
      <c r="J2" s="104"/>
      <c r="K2" s="104"/>
      <c r="L2" s="107"/>
    </row>
    <row r="3" spans="1:14">
      <c r="A3" s="24"/>
      <c r="B3" s="24"/>
      <c r="C3" s="24"/>
      <c r="D3" s="24"/>
      <c r="E3" s="24"/>
      <c r="F3" s="24"/>
      <c r="G3" s="24"/>
      <c r="H3" s="24"/>
      <c r="I3" s="24"/>
      <c r="J3" s="24"/>
      <c r="K3" s="24"/>
      <c r="L3" s="24"/>
    </row>
    <row r="4" spans="1:14" ht="20.65" customHeight="1">
      <c r="A4" s="105" t="s">
        <v>31</v>
      </c>
      <c r="B4" s="105"/>
      <c r="C4" s="38"/>
      <c r="D4" s="24"/>
      <c r="E4" s="105" t="s">
        <v>32</v>
      </c>
      <c r="F4" s="105"/>
      <c r="G4" s="105"/>
      <c r="H4" s="105"/>
      <c r="I4" s="105"/>
      <c r="J4" s="105"/>
      <c r="K4" s="105"/>
      <c r="L4" s="73"/>
    </row>
    <row r="5" spans="1:14" ht="15.75">
      <c r="A5" s="25" t="s">
        <v>33</v>
      </c>
      <c r="B5" s="26" t="s">
        <v>34</v>
      </c>
      <c r="C5" s="65"/>
      <c r="D5" s="24"/>
      <c r="E5" s="98" t="s">
        <v>35</v>
      </c>
      <c r="F5" s="98"/>
      <c r="G5" s="98"/>
      <c r="H5" s="98"/>
      <c r="I5" s="98"/>
      <c r="J5" s="98"/>
      <c r="K5" s="27">
        <f>'Principal - ABP'!F19</f>
        <v>2</v>
      </c>
      <c r="L5" s="108"/>
    </row>
    <row r="6" spans="1:14" ht="15.75">
      <c r="A6" s="28" t="s">
        <v>36</v>
      </c>
      <c r="B6" s="27">
        <v>30</v>
      </c>
      <c r="C6" s="64"/>
      <c r="D6" s="24"/>
      <c r="E6" s="98" t="s">
        <v>37</v>
      </c>
      <c r="F6" s="98"/>
      <c r="G6" s="98"/>
      <c r="H6" s="98"/>
      <c r="I6" s="98"/>
      <c r="J6" s="98"/>
      <c r="K6" s="29">
        <f>K5*B7</f>
        <v>240</v>
      </c>
      <c r="L6" s="109"/>
    </row>
    <row r="7" spans="1:14" ht="15.75">
      <c r="A7" s="28" t="s">
        <v>38</v>
      </c>
      <c r="B7" s="27">
        <v>120</v>
      </c>
      <c r="C7" s="64"/>
      <c r="D7" s="24"/>
      <c r="E7" s="98" t="s">
        <v>39</v>
      </c>
      <c r="F7" s="98"/>
      <c r="G7" s="98"/>
      <c r="H7" s="98"/>
      <c r="I7" s="98"/>
      <c r="J7" s="98"/>
      <c r="K7" s="30">
        <f>H13</f>
        <v>325</v>
      </c>
      <c r="L7" s="110"/>
    </row>
    <row r="8" spans="1:14" ht="20.25" customHeight="1">
      <c r="A8" s="28"/>
      <c r="B8" s="27"/>
      <c r="C8" s="64"/>
      <c r="D8" s="24"/>
      <c r="E8" s="98" t="s">
        <v>40</v>
      </c>
      <c r="F8" s="98"/>
      <c r="G8" s="98"/>
      <c r="H8" s="98"/>
      <c r="I8" s="98"/>
      <c r="J8" s="98"/>
      <c r="K8" s="31">
        <f>ABS(K6-K7)/K6</f>
        <v>0.35416666666666669</v>
      </c>
      <c r="L8" s="111"/>
    </row>
    <row r="9" spans="1:14" ht="18.75">
      <c r="A9" s="32" t="s">
        <v>29</v>
      </c>
      <c r="B9" s="33">
        <f>SUM(B6:B8)</f>
        <v>150</v>
      </c>
      <c r="C9" s="63"/>
      <c r="D9" s="24"/>
      <c r="E9" s="99" t="s">
        <v>41</v>
      </c>
      <c r="F9" s="99"/>
      <c r="G9" s="99"/>
      <c r="H9" s="99"/>
      <c r="I9" s="99"/>
      <c r="J9" s="99"/>
      <c r="K9" s="34">
        <f>I13</f>
        <v>27.083333333333332</v>
      </c>
      <c r="L9" s="112"/>
    </row>
    <row r="10" spans="1:14">
      <c r="A10" s="24"/>
      <c r="B10" s="24"/>
      <c r="C10" s="24"/>
      <c r="D10" s="24"/>
      <c r="E10" s="24"/>
      <c r="F10" s="24"/>
      <c r="G10" s="24"/>
      <c r="H10" s="24"/>
      <c r="I10" s="24"/>
      <c r="J10" s="24"/>
      <c r="K10" s="24"/>
      <c r="L10" s="24"/>
    </row>
    <row r="11" spans="1:14" ht="15" customHeight="1">
      <c r="A11" s="100" t="s">
        <v>25</v>
      </c>
      <c r="B11" s="100" t="s">
        <v>190</v>
      </c>
      <c r="C11" s="96" t="s">
        <v>189</v>
      </c>
      <c r="D11" s="100" t="s">
        <v>26</v>
      </c>
      <c r="E11" s="101" t="s">
        <v>42</v>
      </c>
      <c r="F11" s="102" t="s">
        <v>43</v>
      </c>
      <c r="G11" s="62" t="s">
        <v>44</v>
      </c>
      <c r="H11" s="102" t="s">
        <v>45</v>
      </c>
      <c r="I11" s="102"/>
    </row>
    <row r="12" spans="1:14" ht="14.25">
      <c r="A12" s="100"/>
      <c r="B12" s="100"/>
      <c r="C12" s="97"/>
      <c r="D12" s="100"/>
      <c r="E12" s="101"/>
      <c r="F12" s="101"/>
      <c r="G12" s="35" t="s">
        <v>46</v>
      </c>
      <c r="H12" s="36" t="s">
        <v>34</v>
      </c>
      <c r="I12" s="36" t="s">
        <v>47</v>
      </c>
      <c r="K12" s="113" t="s">
        <v>245</v>
      </c>
      <c r="L12" s="113"/>
    </row>
    <row r="13" spans="1:14" ht="18.75">
      <c r="A13" s="61"/>
      <c r="B13" s="60"/>
      <c r="C13" s="60"/>
      <c r="D13" s="60"/>
      <c r="E13" s="60"/>
      <c r="F13" s="60"/>
      <c r="G13" s="59"/>
      <c r="H13" s="37">
        <f>SUM(H14:H82)</f>
        <v>325</v>
      </c>
      <c r="I13" s="114">
        <f>SUM(I14:I82)</f>
        <v>27.083333333333332</v>
      </c>
      <c r="J13" s="23" t="s">
        <v>246</v>
      </c>
      <c r="K13" s="23" t="s">
        <v>47</v>
      </c>
      <c r="L13" s="23" t="s">
        <v>34</v>
      </c>
      <c r="M13" s="23" t="s">
        <v>228</v>
      </c>
      <c r="N13" s="23" t="s">
        <v>229</v>
      </c>
    </row>
    <row r="14" spans="1:14" ht="15.75">
      <c r="A14" s="44" t="s">
        <v>188</v>
      </c>
      <c r="B14" s="43" t="s">
        <v>144</v>
      </c>
      <c r="C14" s="43" t="s">
        <v>183</v>
      </c>
      <c r="D14" s="67" t="s">
        <v>187</v>
      </c>
      <c r="E14" s="44">
        <v>3</v>
      </c>
      <c r="F14" s="48"/>
      <c r="G14" s="41">
        <v>7</v>
      </c>
      <c r="H14" s="47">
        <v>7</v>
      </c>
      <c r="I14" s="39">
        <f t="shared" ref="I14:I45" si="0">H14/$K$6*10*$K$5</f>
        <v>0.58333333333333337</v>
      </c>
      <c r="J14" s="116">
        <v>1</v>
      </c>
      <c r="K14" s="117">
        <f>I14*J14</f>
        <v>0.58333333333333337</v>
      </c>
      <c r="L14" s="117">
        <f>H14*J14</f>
        <v>7</v>
      </c>
      <c r="M14" s="118" t="s">
        <v>230</v>
      </c>
    </row>
    <row r="15" spans="1:14" ht="15.75">
      <c r="A15" s="44" t="s">
        <v>186</v>
      </c>
      <c r="B15" s="43" t="s">
        <v>144</v>
      </c>
      <c r="C15" s="43" t="s">
        <v>183</v>
      </c>
      <c r="D15" s="53" t="s">
        <v>185</v>
      </c>
      <c r="E15" s="44">
        <v>3</v>
      </c>
      <c r="F15" s="48"/>
      <c r="G15" s="41">
        <v>7</v>
      </c>
      <c r="H15" s="47">
        <v>7</v>
      </c>
      <c r="I15" s="39">
        <f t="shared" si="0"/>
        <v>0.58333333333333337</v>
      </c>
      <c r="J15" s="116">
        <v>1</v>
      </c>
      <c r="K15" s="117">
        <f t="shared" ref="K15:K65" si="1">I15*J15</f>
        <v>0.58333333333333337</v>
      </c>
      <c r="L15" s="117">
        <f t="shared" ref="L15:L78" si="2">H15*J15</f>
        <v>7</v>
      </c>
      <c r="M15" s="118" t="s">
        <v>230</v>
      </c>
    </row>
    <row r="16" spans="1:14" ht="15.75">
      <c r="A16" s="44" t="s">
        <v>184</v>
      </c>
      <c r="B16" s="43" t="s">
        <v>144</v>
      </c>
      <c r="C16" s="43" t="s">
        <v>183</v>
      </c>
      <c r="D16" s="66" t="s">
        <v>194</v>
      </c>
      <c r="E16" s="42" t="s">
        <v>48</v>
      </c>
      <c r="F16" s="48"/>
      <c r="G16" s="58" t="s">
        <v>49</v>
      </c>
      <c r="H16" s="47"/>
      <c r="I16" s="115">
        <f t="shared" si="0"/>
        <v>0</v>
      </c>
      <c r="J16" s="75"/>
      <c r="K16" s="74"/>
      <c r="L16" s="74"/>
    </row>
    <row r="17" spans="1:14" ht="15.75">
      <c r="A17" s="44" t="s">
        <v>182</v>
      </c>
      <c r="B17" s="43" t="s">
        <v>144</v>
      </c>
      <c r="C17" s="43" t="s">
        <v>179</v>
      </c>
      <c r="D17" s="53" t="s">
        <v>181</v>
      </c>
      <c r="E17" s="44">
        <v>3</v>
      </c>
      <c r="F17" s="48"/>
      <c r="G17" s="41">
        <v>7</v>
      </c>
      <c r="H17" s="47">
        <v>7</v>
      </c>
      <c r="I17" s="39">
        <f t="shared" si="0"/>
        <v>0.58333333333333337</v>
      </c>
      <c r="J17" s="116">
        <v>1</v>
      </c>
      <c r="K17" s="117">
        <f t="shared" si="1"/>
        <v>0.58333333333333337</v>
      </c>
      <c r="L17" s="117">
        <f t="shared" si="2"/>
        <v>7</v>
      </c>
      <c r="M17" s="118" t="s">
        <v>222</v>
      </c>
    </row>
    <row r="18" spans="1:14" ht="15.75">
      <c r="A18" s="44" t="s">
        <v>180</v>
      </c>
      <c r="B18" s="43" t="s">
        <v>144</v>
      </c>
      <c r="C18" s="43" t="s">
        <v>179</v>
      </c>
      <c r="D18" s="53" t="s">
        <v>178</v>
      </c>
      <c r="E18" s="44">
        <v>3</v>
      </c>
      <c r="F18" s="48"/>
      <c r="G18" s="41">
        <v>8</v>
      </c>
      <c r="H18" s="47">
        <v>8</v>
      </c>
      <c r="I18" s="39">
        <f t="shared" si="0"/>
        <v>0.66666666666666663</v>
      </c>
      <c r="J18" s="116">
        <v>1</v>
      </c>
      <c r="K18" s="117">
        <f t="shared" si="1"/>
        <v>0.66666666666666663</v>
      </c>
      <c r="L18" s="117">
        <f t="shared" si="2"/>
        <v>8</v>
      </c>
      <c r="M18" s="118" t="s">
        <v>231</v>
      </c>
      <c r="N18" s="23" t="s">
        <v>232</v>
      </c>
    </row>
    <row r="19" spans="1:14" ht="15.75">
      <c r="A19" s="44" t="s">
        <v>177</v>
      </c>
      <c r="B19" s="43" t="s">
        <v>144</v>
      </c>
      <c r="C19" s="43" t="s">
        <v>173</v>
      </c>
      <c r="D19" s="67" t="s">
        <v>176</v>
      </c>
      <c r="E19" s="44">
        <v>3</v>
      </c>
      <c r="F19" s="48"/>
      <c r="G19" s="41">
        <v>7</v>
      </c>
      <c r="H19" s="47">
        <v>7</v>
      </c>
      <c r="I19" s="39">
        <f t="shared" si="0"/>
        <v>0.58333333333333337</v>
      </c>
      <c r="J19" s="116">
        <v>1</v>
      </c>
      <c r="K19" s="117">
        <f t="shared" si="1"/>
        <v>0.58333333333333337</v>
      </c>
      <c r="L19" s="117">
        <f t="shared" si="2"/>
        <v>7</v>
      </c>
      <c r="M19" s="118" t="s">
        <v>222</v>
      </c>
    </row>
    <row r="20" spans="1:14" ht="15.75">
      <c r="A20" s="44" t="s">
        <v>175</v>
      </c>
      <c r="B20" s="43" t="s">
        <v>144</v>
      </c>
      <c r="C20" s="43" t="s">
        <v>173</v>
      </c>
      <c r="D20" s="67" t="s">
        <v>195</v>
      </c>
      <c r="E20" s="44">
        <v>3</v>
      </c>
      <c r="F20" s="48"/>
      <c r="G20" s="41">
        <v>9</v>
      </c>
      <c r="H20" s="47">
        <v>9</v>
      </c>
      <c r="I20" s="39">
        <f t="shared" si="0"/>
        <v>0.75</v>
      </c>
      <c r="J20" s="116">
        <v>1</v>
      </c>
      <c r="K20" s="117">
        <f t="shared" si="1"/>
        <v>0.75</v>
      </c>
      <c r="L20" s="117">
        <f t="shared" si="2"/>
        <v>9</v>
      </c>
      <c r="M20" s="118" t="s">
        <v>231</v>
      </c>
      <c r="N20" s="23" t="s">
        <v>233</v>
      </c>
    </row>
    <row r="21" spans="1:14" ht="15.75">
      <c r="A21" s="44" t="s">
        <v>174</v>
      </c>
      <c r="B21" s="43" t="s">
        <v>144</v>
      </c>
      <c r="C21" s="43" t="s">
        <v>173</v>
      </c>
      <c r="D21" s="67" t="s">
        <v>216</v>
      </c>
      <c r="E21" s="44">
        <v>3</v>
      </c>
      <c r="F21" s="48"/>
      <c r="G21" s="41">
        <v>9</v>
      </c>
      <c r="H21" s="47">
        <v>9</v>
      </c>
      <c r="I21" s="39">
        <f t="shared" si="0"/>
        <v>0.75</v>
      </c>
      <c r="J21" s="116">
        <v>1</v>
      </c>
      <c r="K21" s="117">
        <f t="shared" si="1"/>
        <v>0.75</v>
      </c>
      <c r="L21" s="117">
        <f t="shared" si="2"/>
        <v>9</v>
      </c>
      <c r="M21" s="118" t="s">
        <v>231</v>
      </c>
      <c r="N21" s="23" t="s">
        <v>234</v>
      </c>
    </row>
    <row r="22" spans="1:14" ht="15.75">
      <c r="A22" s="44" t="s">
        <v>172</v>
      </c>
      <c r="B22" s="43" t="s">
        <v>144</v>
      </c>
      <c r="C22" s="43" t="s">
        <v>167</v>
      </c>
      <c r="D22" s="53" t="s">
        <v>171</v>
      </c>
      <c r="E22" s="44">
        <v>3</v>
      </c>
      <c r="F22" s="48"/>
      <c r="G22" s="41">
        <v>6</v>
      </c>
      <c r="H22" s="47">
        <v>6</v>
      </c>
      <c r="I22" s="39">
        <f t="shared" si="0"/>
        <v>0.5</v>
      </c>
      <c r="J22" s="116">
        <v>1</v>
      </c>
      <c r="K22" s="117">
        <f t="shared" si="1"/>
        <v>0.5</v>
      </c>
      <c r="L22" s="117">
        <f t="shared" si="2"/>
        <v>6</v>
      </c>
      <c r="M22" s="118" t="s">
        <v>230</v>
      </c>
    </row>
    <row r="23" spans="1:14" ht="15.75">
      <c r="A23" s="44" t="s">
        <v>170</v>
      </c>
      <c r="B23" s="43" t="s">
        <v>144</v>
      </c>
      <c r="C23" s="43" t="s">
        <v>167</v>
      </c>
      <c r="D23" s="68" t="s">
        <v>196</v>
      </c>
      <c r="E23" s="44">
        <v>3</v>
      </c>
      <c r="F23" s="48"/>
      <c r="G23" s="41">
        <v>5</v>
      </c>
      <c r="H23" s="47">
        <v>5</v>
      </c>
      <c r="I23" s="39">
        <f t="shared" si="0"/>
        <v>0.41666666666666663</v>
      </c>
      <c r="J23" s="116">
        <v>1</v>
      </c>
      <c r="K23" s="117">
        <f t="shared" si="1"/>
        <v>0.41666666666666663</v>
      </c>
      <c r="L23" s="117">
        <f t="shared" si="2"/>
        <v>5</v>
      </c>
      <c r="M23" s="118" t="s">
        <v>230</v>
      </c>
    </row>
    <row r="24" spans="1:14" ht="15.75">
      <c r="A24" s="44" t="s">
        <v>169</v>
      </c>
      <c r="B24" s="43" t="s">
        <v>144</v>
      </c>
      <c r="C24" s="43" t="s">
        <v>167</v>
      </c>
      <c r="D24" s="67" t="s">
        <v>197</v>
      </c>
      <c r="E24" s="44">
        <v>3</v>
      </c>
      <c r="F24" s="48"/>
      <c r="G24" s="41">
        <v>5</v>
      </c>
      <c r="H24" s="47">
        <v>5</v>
      </c>
      <c r="I24" s="39">
        <f t="shared" si="0"/>
        <v>0.41666666666666663</v>
      </c>
      <c r="J24" s="116">
        <v>1</v>
      </c>
      <c r="K24" s="117">
        <f t="shared" si="1"/>
        <v>0.41666666666666663</v>
      </c>
      <c r="L24" s="117">
        <f t="shared" si="2"/>
        <v>5</v>
      </c>
      <c r="M24" s="118" t="s">
        <v>230</v>
      </c>
    </row>
    <row r="25" spans="1:14" ht="15.75">
      <c r="A25" s="44" t="s">
        <v>168</v>
      </c>
      <c r="B25" s="43" t="s">
        <v>144</v>
      </c>
      <c r="C25" s="43" t="s">
        <v>167</v>
      </c>
      <c r="D25" s="57" t="s">
        <v>166</v>
      </c>
      <c r="E25" s="42" t="s">
        <v>48</v>
      </c>
      <c r="F25" s="48"/>
      <c r="G25" s="41" t="s">
        <v>49</v>
      </c>
      <c r="H25" s="47"/>
      <c r="I25" s="39">
        <f t="shared" si="0"/>
        <v>0</v>
      </c>
      <c r="J25" s="75"/>
      <c r="K25" s="74"/>
      <c r="L25" s="74"/>
    </row>
    <row r="26" spans="1:14" ht="15.75">
      <c r="A26" s="44" t="s">
        <v>165</v>
      </c>
      <c r="B26" s="43" t="s">
        <v>144</v>
      </c>
      <c r="C26" s="43" t="s">
        <v>158</v>
      </c>
      <c r="D26" s="53" t="s">
        <v>164</v>
      </c>
      <c r="E26" s="44">
        <v>3</v>
      </c>
      <c r="F26" s="48"/>
      <c r="G26" s="41">
        <v>6</v>
      </c>
      <c r="H26" s="47">
        <v>6</v>
      </c>
      <c r="I26" s="39">
        <f t="shared" si="0"/>
        <v>0.5</v>
      </c>
      <c r="J26" s="116">
        <v>1</v>
      </c>
      <c r="K26" s="117">
        <f t="shared" si="1"/>
        <v>0.5</v>
      </c>
      <c r="L26" s="117">
        <f t="shared" si="2"/>
        <v>6</v>
      </c>
      <c r="M26" s="118" t="s">
        <v>230</v>
      </c>
    </row>
    <row r="27" spans="1:14" ht="15.75">
      <c r="A27" s="44" t="s">
        <v>163</v>
      </c>
      <c r="B27" s="43" t="s">
        <v>144</v>
      </c>
      <c r="C27" s="43" t="s">
        <v>158</v>
      </c>
      <c r="D27" s="53" t="s">
        <v>162</v>
      </c>
      <c r="E27" s="44">
        <v>3</v>
      </c>
      <c r="F27" s="48"/>
      <c r="G27" s="41">
        <v>6</v>
      </c>
      <c r="H27" s="47">
        <v>6</v>
      </c>
      <c r="I27" s="39">
        <f t="shared" si="0"/>
        <v>0.5</v>
      </c>
      <c r="J27" s="116">
        <v>1</v>
      </c>
      <c r="K27" s="117">
        <f t="shared" si="1"/>
        <v>0.5</v>
      </c>
      <c r="L27" s="117">
        <f t="shared" si="2"/>
        <v>6</v>
      </c>
      <c r="M27" s="118" t="s">
        <v>230</v>
      </c>
    </row>
    <row r="28" spans="1:14" ht="15.75">
      <c r="A28" s="44" t="s">
        <v>161</v>
      </c>
      <c r="B28" s="43" t="s">
        <v>144</v>
      </c>
      <c r="C28" s="43" t="s">
        <v>158</v>
      </c>
      <c r="D28" s="56" t="s">
        <v>160</v>
      </c>
      <c r="E28" s="42" t="s">
        <v>48</v>
      </c>
      <c r="F28" s="48"/>
      <c r="G28" s="41">
        <v>8</v>
      </c>
      <c r="H28" s="47"/>
      <c r="I28" s="39">
        <f t="shared" si="0"/>
        <v>0</v>
      </c>
      <c r="J28" s="75"/>
      <c r="K28" s="74"/>
      <c r="L28" s="74"/>
    </row>
    <row r="29" spans="1:14" ht="15.75">
      <c r="A29" s="44" t="s">
        <v>159</v>
      </c>
      <c r="B29" s="43" t="s">
        <v>144</v>
      </c>
      <c r="C29" s="43" t="s">
        <v>158</v>
      </c>
      <c r="D29" s="57" t="s">
        <v>157</v>
      </c>
      <c r="E29" s="42" t="s">
        <v>48</v>
      </c>
      <c r="F29" s="48"/>
      <c r="G29" s="41" t="s">
        <v>49</v>
      </c>
      <c r="H29" s="47"/>
      <c r="I29" s="39">
        <f t="shared" si="0"/>
        <v>0</v>
      </c>
      <c r="J29" s="75"/>
      <c r="K29" s="74"/>
      <c r="L29" s="74"/>
    </row>
    <row r="30" spans="1:14" ht="15.75">
      <c r="A30" s="44" t="s">
        <v>156</v>
      </c>
      <c r="B30" s="43" t="s">
        <v>144</v>
      </c>
      <c r="C30" s="43" t="s">
        <v>151</v>
      </c>
      <c r="D30" s="53" t="s">
        <v>155</v>
      </c>
      <c r="E30" s="44">
        <v>3</v>
      </c>
      <c r="F30" s="48"/>
      <c r="G30" s="41">
        <v>6</v>
      </c>
      <c r="H30" s="47">
        <v>6</v>
      </c>
      <c r="I30" s="39">
        <f t="shared" si="0"/>
        <v>0.5</v>
      </c>
      <c r="J30" s="116">
        <v>1</v>
      </c>
      <c r="K30" s="117">
        <f>I30*J30</f>
        <v>0.5</v>
      </c>
      <c r="L30" s="117">
        <f t="shared" si="2"/>
        <v>6</v>
      </c>
      <c r="M30" s="118" t="s">
        <v>222</v>
      </c>
    </row>
    <row r="31" spans="1:14" ht="15.75">
      <c r="A31" s="44" t="s">
        <v>154</v>
      </c>
      <c r="B31" s="43" t="s">
        <v>144</v>
      </c>
      <c r="C31" s="43" t="s">
        <v>151</v>
      </c>
      <c r="D31" s="53" t="s">
        <v>153</v>
      </c>
      <c r="E31" s="44">
        <v>3</v>
      </c>
      <c r="F31" s="48"/>
      <c r="G31" s="41">
        <v>7</v>
      </c>
      <c r="H31" s="47">
        <v>7</v>
      </c>
      <c r="I31" s="39">
        <f t="shared" si="0"/>
        <v>0.58333333333333337</v>
      </c>
      <c r="J31" s="116">
        <v>0.9</v>
      </c>
      <c r="K31" s="117">
        <f t="shared" si="1"/>
        <v>0.52500000000000002</v>
      </c>
      <c r="L31" s="117">
        <f t="shared" si="2"/>
        <v>6.3</v>
      </c>
      <c r="M31" s="118" t="s">
        <v>222</v>
      </c>
      <c r="N31" s="23" t="s">
        <v>242</v>
      </c>
    </row>
    <row r="32" spans="1:14" ht="15.75">
      <c r="A32" s="44" t="s">
        <v>152</v>
      </c>
      <c r="B32" s="43" t="s">
        <v>144</v>
      </c>
      <c r="C32" s="43" t="s">
        <v>151</v>
      </c>
      <c r="D32" s="67" t="s">
        <v>198</v>
      </c>
      <c r="E32" s="44">
        <v>3</v>
      </c>
      <c r="F32" s="48"/>
      <c r="G32" s="41">
        <v>8</v>
      </c>
      <c r="H32" s="47">
        <v>8</v>
      </c>
      <c r="I32" s="39">
        <f t="shared" si="0"/>
        <v>0.66666666666666663</v>
      </c>
      <c r="J32" s="116">
        <v>0.75</v>
      </c>
      <c r="K32" s="117">
        <f t="shared" si="1"/>
        <v>0.5</v>
      </c>
      <c r="L32" s="117">
        <f t="shared" si="2"/>
        <v>6</v>
      </c>
      <c r="M32" s="118" t="s">
        <v>222</v>
      </c>
      <c r="N32" s="23" t="s">
        <v>235</v>
      </c>
    </row>
    <row r="33" spans="1:14" ht="15.75">
      <c r="A33" s="44" t="s">
        <v>150</v>
      </c>
      <c r="B33" s="43" t="s">
        <v>144</v>
      </c>
      <c r="C33" s="43" t="s">
        <v>143</v>
      </c>
      <c r="D33" s="56" t="s">
        <v>149</v>
      </c>
      <c r="E33" s="42" t="s">
        <v>48</v>
      </c>
      <c r="F33" s="48"/>
      <c r="G33" s="41">
        <v>7</v>
      </c>
      <c r="H33" s="47"/>
      <c r="I33" s="39">
        <f t="shared" si="0"/>
        <v>0</v>
      </c>
      <c r="J33" s="75"/>
      <c r="K33" s="74"/>
      <c r="L33" s="74"/>
    </row>
    <row r="34" spans="1:14" ht="15.75">
      <c r="A34" s="44" t="s">
        <v>148</v>
      </c>
      <c r="B34" s="43" t="s">
        <v>144</v>
      </c>
      <c r="C34" s="43" t="s">
        <v>143</v>
      </c>
      <c r="D34" s="56" t="s">
        <v>147</v>
      </c>
      <c r="E34" s="42" t="s">
        <v>48</v>
      </c>
      <c r="F34" s="48"/>
      <c r="G34" s="41">
        <v>8</v>
      </c>
      <c r="H34" s="47"/>
      <c r="I34" s="39">
        <f t="shared" si="0"/>
        <v>0</v>
      </c>
      <c r="J34" s="75"/>
      <c r="K34" s="74"/>
      <c r="L34" s="74"/>
    </row>
    <row r="35" spans="1:14" ht="15.75">
      <c r="A35" s="44" t="s">
        <v>146</v>
      </c>
      <c r="B35" s="43" t="s">
        <v>144</v>
      </c>
      <c r="C35" s="43" t="s">
        <v>143</v>
      </c>
      <c r="D35" s="68" t="s">
        <v>215</v>
      </c>
      <c r="E35" s="42" t="s">
        <v>48</v>
      </c>
      <c r="F35" s="48"/>
      <c r="G35" s="41">
        <v>9</v>
      </c>
      <c r="H35" s="47"/>
      <c r="I35" s="39">
        <f t="shared" si="0"/>
        <v>0</v>
      </c>
      <c r="J35" s="75"/>
      <c r="K35" s="74"/>
      <c r="L35" s="74"/>
    </row>
    <row r="36" spans="1:14" ht="15.75">
      <c r="A36" s="44" t="s">
        <v>145</v>
      </c>
      <c r="B36" s="43" t="s">
        <v>144</v>
      </c>
      <c r="C36" s="43" t="s">
        <v>143</v>
      </c>
      <c r="D36" s="68" t="s">
        <v>199</v>
      </c>
      <c r="E36" s="42" t="s">
        <v>48</v>
      </c>
      <c r="F36" s="48"/>
      <c r="G36" s="41">
        <v>9</v>
      </c>
      <c r="H36" s="47"/>
      <c r="I36" s="39">
        <f t="shared" si="0"/>
        <v>0</v>
      </c>
      <c r="J36" s="75"/>
      <c r="K36" s="74"/>
      <c r="L36" s="74"/>
    </row>
    <row r="37" spans="1:14" ht="15.75">
      <c r="A37" s="44" t="s">
        <v>142</v>
      </c>
      <c r="B37" s="43" t="s">
        <v>114</v>
      </c>
      <c r="C37" s="43" t="s">
        <v>114</v>
      </c>
      <c r="D37" s="53" t="s">
        <v>141</v>
      </c>
      <c r="E37" s="44">
        <v>3</v>
      </c>
      <c r="F37" s="55"/>
      <c r="G37" s="41">
        <v>7</v>
      </c>
      <c r="H37" s="47">
        <v>7</v>
      </c>
      <c r="I37" s="39">
        <f t="shared" si="0"/>
        <v>0.58333333333333337</v>
      </c>
      <c r="J37" s="116">
        <v>0.9</v>
      </c>
      <c r="K37" s="117">
        <f t="shared" si="1"/>
        <v>0.52500000000000002</v>
      </c>
      <c r="L37" s="117">
        <f t="shared" si="2"/>
        <v>6.3</v>
      </c>
      <c r="M37" s="118" t="s">
        <v>222</v>
      </c>
      <c r="N37" s="23" t="s">
        <v>241</v>
      </c>
    </row>
    <row r="38" spans="1:14" ht="15.75">
      <c r="A38" s="44" t="s">
        <v>140</v>
      </c>
      <c r="B38" s="43" t="s">
        <v>114</v>
      </c>
      <c r="C38" s="43" t="s">
        <v>114</v>
      </c>
      <c r="D38" s="53" t="s">
        <v>139</v>
      </c>
      <c r="E38" s="44">
        <v>3</v>
      </c>
      <c r="F38" s="48"/>
      <c r="G38" s="41">
        <v>9</v>
      </c>
      <c r="H38" s="47">
        <v>9</v>
      </c>
      <c r="I38" s="39">
        <f t="shared" si="0"/>
        <v>0.75</v>
      </c>
      <c r="J38" s="116">
        <v>1</v>
      </c>
      <c r="K38" s="117">
        <f t="shared" si="1"/>
        <v>0.75</v>
      </c>
      <c r="L38" s="117">
        <f t="shared" si="2"/>
        <v>9</v>
      </c>
      <c r="M38" s="117" t="s">
        <v>222</v>
      </c>
    </row>
    <row r="39" spans="1:14" ht="15.75">
      <c r="A39" s="44" t="s">
        <v>138</v>
      </c>
      <c r="B39" s="43" t="s">
        <v>114</v>
      </c>
      <c r="C39" s="43" t="s">
        <v>137</v>
      </c>
      <c r="D39" s="53" t="s">
        <v>136</v>
      </c>
      <c r="E39" s="44">
        <v>3</v>
      </c>
      <c r="F39" s="48"/>
      <c r="G39" s="41">
        <v>6</v>
      </c>
      <c r="H39" s="47">
        <v>6</v>
      </c>
      <c r="I39" s="39">
        <f t="shared" si="0"/>
        <v>0.5</v>
      </c>
      <c r="J39" s="116">
        <v>1</v>
      </c>
      <c r="K39" s="117">
        <f t="shared" si="1"/>
        <v>0.5</v>
      </c>
      <c r="L39" s="117">
        <f t="shared" si="2"/>
        <v>6</v>
      </c>
      <c r="M39" s="118" t="s">
        <v>222</v>
      </c>
    </row>
    <row r="40" spans="1:14" ht="15.75">
      <c r="A40" s="44" t="s">
        <v>135</v>
      </c>
      <c r="B40" s="43" t="s">
        <v>114</v>
      </c>
      <c r="C40" s="43" t="s">
        <v>128</v>
      </c>
      <c r="D40" s="53" t="s">
        <v>134</v>
      </c>
      <c r="E40" s="44">
        <v>3</v>
      </c>
      <c r="F40" s="48"/>
      <c r="G40" s="41">
        <v>7</v>
      </c>
      <c r="H40" s="47">
        <v>7</v>
      </c>
      <c r="I40" s="39">
        <f t="shared" si="0"/>
        <v>0.58333333333333337</v>
      </c>
      <c r="J40" s="116">
        <v>1</v>
      </c>
      <c r="K40" s="117">
        <f t="shared" si="1"/>
        <v>0.58333333333333337</v>
      </c>
      <c r="L40" s="117">
        <f t="shared" si="2"/>
        <v>7</v>
      </c>
      <c r="M40" s="118" t="s">
        <v>222</v>
      </c>
    </row>
    <row r="41" spans="1:14" ht="15.75">
      <c r="A41" s="44" t="s">
        <v>133</v>
      </c>
      <c r="B41" s="43" t="s">
        <v>114</v>
      </c>
      <c r="C41" s="43" t="s">
        <v>128</v>
      </c>
      <c r="D41" s="53" t="s">
        <v>132</v>
      </c>
      <c r="E41" s="44">
        <v>3</v>
      </c>
      <c r="F41" s="48"/>
      <c r="G41" s="41">
        <v>9</v>
      </c>
      <c r="H41" s="47">
        <v>9</v>
      </c>
      <c r="I41" s="39">
        <f t="shared" si="0"/>
        <v>0.75</v>
      </c>
      <c r="J41" s="116">
        <v>1</v>
      </c>
      <c r="K41" s="117">
        <f t="shared" si="1"/>
        <v>0.75</v>
      </c>
      <c r="L41" s="117">
        <f t="shared" si="2"/>
        <v>9</v>
      </c>
      <c r="M41" s="118" t="s">
        <v>222</v>
      </c>
    </row>
    <row r="42" spans="1:14" ht="15.75">
      <c r="A42" s="44" t="s">
        <v>131</v>
      </c>
      <c r="B42" s="43" t="s">
        <v>114</v>
      </c>
      <c r="C42" s="43" t="s">
        <v>128</v>
      </c>
      <c r="D42" s="53" t="s">
        <v>130</v>
      </c>
      <c r="E42" s="44">
        <v>3</v>
      </c>
      <c r="F42" s="48"/>
      <c r="G42" s="41">
        <v>11</v>
      </c>
      <c r="H42" s="47">
        <v>11</v>
      </c>
      <c r="I42" s="39">
        <f t="shared" si="0"/>
        <v>0.91666666666666663</v>
      </c>
      <c r="J42" s="116">
        <v>1</v>
      </c>
      <c r="K42" s="117">
        <f t="shared" si="1"/>
        <v>0.91666666666666663</v>
      </c>
      <c r="L42" s="117">
        <f t="shared" si="2"/>
        <v>11</v>
      </c>
      <c r="M42" s="118" t="s">
        <v>222</v>
      </c>
    </row>
    <row r="43" spans="1:14" ht="15.75">
      <c r="A43" s="44" t="s">
        <v>129</v>
      </c>
      <c r="B43" s="43" t="s">
        <v>114</v>
      </c>
      <c r="C43" s="43" t="s">
        <v>128</v>
      </c>
      <c r="D43" s="67" t="s">
        <v>200</v>
      </c>
      <c r="E43" s="44">
        <v>3</v>
      </c>
      <c r="F43" s="48"/>
      <c r="G43" s="41">
        <v>11</v>
      </c>
      <c r="H43" s="47">
        <v>11</v>
      </c>
      <c r="I43" s="39">
        <f t="shared" si="0"/>
        <v>0.91666666666666663</v>
      </c>
      <c r="J43" s="116">
        <v>1</v>
      </c>
      <c r="K43" s="117">
        <f t="shared" si="1"/>
        <v>0.91666666666666663</v>
      </c>
      <c r="L43" s="117">
        <f t="shared" si="2"/>
        <v>11</v>
      </c>
      <c r="M43" s="118" t="s">
        <v>222</v>
      </c>
    </row>
    <row r="44" spans="1:14" ht="15.75">
      <c r="A44" s="44" t="s">
        <v>127</v>
      </c>
      <c r="B44" s="43" t="s">
        <v>114</v>
      </c>
      <c r="C44" s="43" t="s">
        <v>123</v>
      </c>
      <c r="D44" s="56" t="s">
        <v>126</v>
      </c>
      <c r="E44" s="42" t="s">
        <v>48</v>
      </c>
      <c r="F44" s="48"/>
      <c r="G44" s="41">
        <v>5</v>
      </c>
      <c r="H44" s="47"/>
      <c r="I44" s="39">
        <f t="shared" si="0"/>
        <v>0</v>
      </c>
      <c r="J44" s="75"/>
      <c r="K44" s="74"/>
      <c r="L44" s="74"/>
    </row>
    <row r="45" spans="1:14" ht="15.75">
      <c r="A45" s="44" t="s">
        <v>125</v>
      </c>
      <c r="B45" s="43" t="s">
        <v>114</v>
      </c>
      <c r="C45" s="43" t="s">
        <v>123</v>
      </c>
      <c r="D45" s="68" t="s">
        <v>201</v>
      </c>
      <c r="E45" s="42" t="s">
        <v>48</v>
      </c>
      <c r="F45" s="55"/>
      <c r="G45" s="41">
        <v>9</v>
      </c>
      <c r="H45" s="47"/>
      <c r="I45" s="39">
        <f t="shared" si="0"/>
        <v>0</v>
      </c>
      <c r="J45" s="75"/>
      <c r="K45" s="74"/>
      <c r="L45" s="74"/>
    </row>
    <row r="46" spans="1:14" ht="15.75">
      <c r="A46" s="44" t="s">
        <v>124</v>
      </c>
      <c r="B46" s="43" t="s">
        <v>114</v>
      </c>
      <c r="C46" s="43" t="s">
        <v>123</v>
      </c>
      <c r="D46" s="68" t="s">
        <v>202</v>
      </c>
      <c r="E46" s="42" t="s">
        <v>48</v>
      </c>
      <c r="F46" s="48"/>
      <c r="G46" s="41">
        <v>11</v>
      </c>
      <c r="H46" s="47"/>
      <c r="I46" s="39">
        <f t="shared" ref="I46:I77" si="3">H46/$K$6*10*$K$5</f>
        <v>0</v>
      </c>
      <c r="J46" s="75"/>
      <c r="K46" s="74"/>
      <c r="L46" s="74"/>
    </row>
    <row r="47" spans="1:14" ht="15.75">
      <c r="A47" s="52" t="s">
        <v>122</v>
      </c>
      <c r="B47" s="54" t="s">
        <v>114</v>
      </c>
      <c r="C47" s="54" t="s">
        <v>118</v>
      </c>
      <c r="D47" s="53" t="s">
        <v>121</v>
      </c>
      <c r="E47" s="52">
        <v>3</v>
      </c>
      <c r="F47" s="51"/>
      <c r="G47" s="41">
        <v>5</v>
      </c>
      <c r="H47" s="50">
        <v>5</v>
      </c>
      <c r="I47" s="49">
        <f t="shared" si="3"/>
        <v>0.41666666666666663</v>
      </c>
      <c r="J47" s="116">
        <v>1</v>
      </c>
      <c r="K47" s="117">
        <f t="shared" si="1"/>
        <v>0.41666666666666663</v>
      </c>
      <c r="L47" s="117">
        <f t="shared" si="2"/>
        <v>5</v>
      </c>
      <c r="M47" s="118" t="s">
        <v>222</v>
      </c>
    </row>
    <row r="48" spans="1:14" ht="15.75">
      <c r="A48" s="44" t="s">
        <v>120</v>
      </c>
      <c r="B48" s="43" t="s">
        <v>114</v>
      </c>
      <c r="C48" s="43" t="s">
        <v>118</v>
      </c>
      <c r="D48" s="69" t="s">
        <v>203</v>
      </c>
      <c r="E48" s="44">
        <v>3</v>
      </c>
      <c r="F48" s="48"/>
      <c r="G48" s="41">
        <v>8</v>
      </c>
      <c r="H48" s="47">
        <v>8</v>
      </c>
      <c r="I48" s="39">
        <f t="shared" si="3"/>
        <v>0.66666666666666663</v>
      </c>
      <c r="J48" s="116">
        <v>0.5</v>
      </c>
      <c r="K48" s="117">
        <f t="shared" si="1"/>
        <v>0.33333333333333331</v>
      </c>
      <c r="L48" s="117">
        <f t="shared" si="2"/>
        <v>4</v>
      </c>
      <c r="M48" s="118" t="s">
        <v>222</v>
      </c>
      <c r="N48" s="23" t="s">
        <v>244</v>
      </c>
    </row>
    <row r="49" spans="1:14" ht="15.75">
      <c r="A49" s="44" t="s">
        <v>119</v>
      </c>
      <c r="B49" s="43" t="s">
        <v>114</v>
      </c>
      <c r="C49" s="43" t="s">
        <v>118</v>
      </c>
      <c r="D49" s="69" t="s">
        <v>204</v>
      </c>
      <c r="E49" s="44">
        <v>3</v>
      </c>
      <c r="F49" s="40"/>
      <c r="G49" s="41">
        <v>7</v>
      </c>
      <c r="H49" s="40">
        <v>7</v>
      </c>
      <c r="I49" s="39">
        <f t="shared" si="3"/>
        <v>0.58333333333333337</v>
      </c>
      <c r="J49" s="116">
        <v>0</v>
      </c>
      <c r="K49" s="117">
        <f t="shared" si="1"/>
        <v>0</v>
      </c>
      <c r="L49" s="117">
        <f t="shared" si="2"/>
        <v>0</v>
      </c>
      <c r="M49" s="118" t="s">
        <v>222</v>
      </c>
      <c r="N49" s="23" t="s">
        <v>242</v>
      </c>
    </row>
    <row r="50" spans="1:14" ht="15.75">
      <c r="A50" s="44" t="s">
        <v>117</v>
      </c>
      <c r="B50" s="43" t="s">
        <v>114</v>
      </c>
      <c r="C50" s="43" t="s">
        <v>113</v>
      </c>
      <c r="D50" s="45" t="s">
        <v>116</v>
      </c>
      <c r="E50" s="44">
        <v>3</v>
      </c>
      <c r="F50" s="40"/>
      <c r="G50" s="41">
        <v>7</v>
      </c>
      <c r="H50" s="40">
        <v>7</v>
      </c>
      <c r="I50" s="39">
        <f t="shared" si="3"/>
        <v>0.58333333333333337</v>
      </c>
      <c r="J50" s="116">
        <v>0.8</v>
      </c>
      <c r="K50" s="117">
        <f t="shared" si="1"/>
        <v>0.46666666666666673</v>
      </c>
      <c r="L50" s="117">
        <f t="shared" si="2"/>
        <v>5.6000000000000005</v>
      </c>
      <c r="M50" s="118" t="s">
        <v>231</v>
      </c>
      <c r="N50" s="23" t="s">
        <v>236</v>
      </c>
    </row>
    <row r="51" spans="1:14" ht="15.75">
      <c r="A51" s="44" t="s">
        <v>115</v>
      </c>
      <c r="B51" s="43" t="s">
        <v>114</v>
      </c>
      <c r="C51" s="43" t="s">
        <v>113</v>
      </c>
      <c r="D51" s="69" t="s">
        <v>205</v>
      </c>
      <c r="E51" s="44">
        <v>3</v>
      </c>
      <c r="F51" s="40"/>
      <c r="G51" s="41">
        <v>10</v>
      </c>
      <c r="H51" s="40">
        <v>10</v>
      </c>
      <c r="I51" s="39">
        <f t="shared" si="3"/>
        <v>0.83333333333333326</v>
      </c>
      <c r="J51" s="116">
        <v>0.1</v>
      </c>
      <c r="K51" s="117">
        <f t="shared" si="1"/>
        <v>8.3333333333333329E-2</v>
      </c>
      <c r="L51" s="117">
        <f t="shared" si="2"/>
        <v>1</v>
      </c>
      <c r="M51" s="118" t="s">
        <v>222</v>
      </c>
      <c r="N51" s="23" t="s">
        <v>240</v>
      </c>
    </row>
    <row r="52" spans="1:14" ht="15.75">
      <c r="A52" s="44" t="s">
        <v>112</v>
      </c>
      <c r="B52" s="43" t="s">
        <v>102</v>
      </c>
      <c r="C52" s="72" t="s">
        <v>217</v>
      </c>
      <c r="D52" s="69" t="s">
        <v>206</v>
      </c>
      <c r="E52" s="44">
        <v>3</v>
      </c>
      <c r="F52" s="40"/>
      <c r="G52" s="41">
        <v>9</v>
      </c>
      <c r="H52" s="40">
        <v>10</v>
      </c>
      <c r="I52" s="39">
        <f t="shared" si="3"/>
        <v>0.83333333333333326</v>
      </c>
      <c r="J52" s="116">
        <v>0.9</v>
      </c>
      <c r="K52" s="117">
        <f t="shared" si="1"/>
        <v>0.75</v>
      </c>
      <c r="L52" s="117">
        <f t="shared" si="2"/>
        <v>9</v>
      </c>
      <c r="M52" s="118" t="s">
        <v>231</v>
      </c>
    </row>
    <row r="53" spans="1:14" ht="15.75">
      <c r="A53" s="44" t="s">
        <v>111</v>
      </c>
      <c r="B53" s="43" t="s">
        <v>102</v>
      </c>
      <c r="C53" s="72" t="s">
        <v>217</v>
      </c>
      <c r="D53" s="45" t="s">
        <v>110</v>
      </c>
      <c r="E53" s="44">
        <v>3</v>
      </c>
      <c r="F53" s="40"/>
      <c r="G53" s="41">
        <v>13</v>
      </c>
      <c r="H53" s="40">
        <v>13</v>
      </c>
      <c r="I53" s="39">
        <f t="shared" si="3"/>
        <v>1.0833333333333335</v>
      </c>
      <c r="J53" s="116">
        <v>1</v>
      </c>
      <c r="K53" s="117">
        <f t="shared" si="1"/>
        <v>1.0833333333333335</v>
      </c>
      <c r="L53" s="117">
        <f t="shared" si="2"/>
        <v>13</v>
      </c>
      <c r="M53" s="118" t="s">
        <v>230</v>
      </c>
    </row>
    <row r="54" spans="1:14" ht="15.75">
      <c r="A54" s="44" t="s">
        <v>109</v>
      </c>
      <c r="B54" s="43" t="s">
        <v>102</v>
      </c>
      <c r="C54" s="72" t="s">
        <v>217</v>
      </c>
      <c r="D54" s="45" t="s">
        <v>108</v>
      </c>
      <c r="E54" s="44">
        <v>3</v>
      </c>
      <c r="F54" s="40"/>
      <c r="G54" s="41">
        <v>9</v>
      </c>
      <c r="H54" s="40">
        <v>9</v>
      </c>
      <c r="I54" s="39">
        <f t="shared" si="3"/>
        <v>0.75</v>
      </c>
      <c r="J54" s="116">
        <v>1</v>
      </c>
      <c r="K54" s="117">
        <f t="shared" si="1"/>
        <v>0.75</v>
      </c>
      <c r="L54" s="117">
        <f t="shared" si="2"/>
        <v>9</v>
      </c>
      <c r="M54" s="118" t="s">
        <v>230</v>
      </c>
    </row>
    <row r="55" spans="1:14" ht="15.75">
      <c r="A55" s="44" t="s">
        <v>107</v>
      </c>
      <c r="B55" s="43" t="s">
        <v>102</v>
      </c>
      <c r="C55" s="72" t="s">
        <v>217</v>
      </c>
      <c r="D55" s="45" t="s">
        <v>106</v>
      </c>
      <c r="E55" s="44">
        <v>3</v>
      </c>
      <c r="F55" s="40"/>
      <c r="G55" s="41">
        <v>9</v>
      </c>
      <c r="H55" s="40">
        <v>9</v>
      </c>
      <c r="I55" s="39">
        <f t="shared" si="3"/>
        <v>0.75</v>
      </c>
      <c r="J55" s="116">
        <v>0.9</v>
      </c>
      <c r="K55" s="117">
        <f t="shared" si="1"/>
        <v>0.67500000000000004</v>
      </c>
      <c r="L55" s="117">
        <f t="shared" si="2"/>
        <v>8.1</v>
      </c>
      <c r="M55" s="118" t="s">
        <v>231</v>
      </c>
      <c r="N55" s="23" t="s">
        <v>237</v>
      </c>
    </row>
    <row r="56" spans="1:14" ht="15.75">
      <c r="A56" s="44" t="s">
        <v>105</v>
      </c>
      <c r="B56" s="43" t="s">
        <v>102</v>
      </c>
      <c r="C56" s="72" t="s">
        <v>217</v>
      </c>
      <c r="D56" s="45" t="s">
        <v>104</v>
      </c>
      <c r="E56" s="44">
        <v>3</v>
      </c>
      <c r="F56" s="40"/>
      <c r="G56" s="41">
        <v>9</v>
      </c>
      <c r="H56" s="40">
        <v>9</v>
      </c>
      <c r="I56" s="39">
        <f t="shared" si="3"/>
        <v>0.75</v>
      </c>
      <c r="J56" s="116">
        <v>1</v>
      </c>
      <c r="K56" s="117">
        <f t="shared" si="1"/>
        <v>0.75</v>
      </c>
      <c r="L56" s="117">
        <f t="shared" si="2"/>
        <v>9</v>
      </c>
      <c r="M56" s="118" t="s">
        <v>222</v>
      </c>
    </row>
    <row r="57" spans="1:14" ht="15.75">
      <c r="A57" s="44" t="s">
        <v>103</v>
      </c>
      <c r="B57" s="43" t="s">
        <v>102</v>
      </c>
      <c r="C57" s="72" t="s">
        <v>217</v>
      </c>
      <c r="D57" s="45" t="s">
        <v>101</v>
      </c>
      <c r="E57" s="44">
        <v>3</v>
      </c>
      <c r="F57" s="40"/>
      <c r="G57" s="41">
        <v>9</v>
      </c>
      <c r="H57" s="40">
        <v>9</v>
      </c>
      <c r="I57" s="39">
        <f t="shared" si="3"/>
        <v>0.75</v>
      </c>
      <c r="J57" s="116">
        <v>0</v>
      </c>
      <c r="K57" s="117">
        <f t="shared" si="1"/>
        <v>0</v>
      </c>
      <c r="L57" s="117">
        <f t="shared" si="2"/>
        <v>0</v>
      </c>
      <c r="M57" s="118" t="s">
        <v>222</v>
      </c>
    </row>
    <row r="58" spans="1:14" ht="15.75">
      <c r="A58" s="44" t="s">
        <v>100</v>
      </c>
      <c r="B58" s="43" t="s">
        <v>92</v>
      </c>
      <c r="C58" s="43" t="s">
        <v>91</v>
      </c>
      <c r="D58" s="45" t="s">
        <v>99</v>
      </c>
      <c r="E58" s="44">
        <v>3</v>
      </c>
      <c r="F58" s="40"/>
      <c r="G58" s="41">
        <v>8</v>
      </c>
      <c r="H58" s="40">
        <v>8</v>
      </c>
      <c r="I58" s="39">
        <f t="shared" si="3"/>
        <v>0.66666666666666663</v>
      </c>
      <c r="J58" s="116">
        <v>0.5</v>
      </c>
      <c r="K58" s="117">
        <f t="shared" si="1"/>
        <v>0.33333333333333331</v>
      </c>
      <c r="L58" s="117">
        <f t="shared" si="2"/>
        <v>4</v>
      </c>
      <c r="M58" s="118" t="s">
        <v>231</v>
      </c>
      <c r="N58" s="23" t="s">
        <v>243</v>
      </c>
    </row>
    <row r="59" spans="1:14" ht="15.75">
      <c r="A59" s="44" t="s">
        <v>98</v>
      </c>
      <c r="B59" s="43" t="s">
        <v>92</v>
      </c>
      <c r="C59" s="43" t="s">
        <v>91</v>
      </c>
      <c r="D59" s="46" t="s">
        <v>97</v>
      </c>
      <c r="E59" s="42" t="s">
        <v>48</v>
      </c>
      <c r="F59" s="40"/>
      <c r="G59" s="41">
        <v>13</v>
      </c>
      <c r="H59" s="40"/>
      <c r="I59" s="39">
        <f t="shared" si="3"/>
        <v>0</v>
      </c>
      <c r="J59" s="75"/>
      <c r="K59" s="74"/>
      <c r="L59" s="74"/>
    </row>
    <row r="60" spans="1:14" ht="15.75">
      <c r="A60" s="44" t="s">
        <v>96</v>
      </c>
      <c r="B60" s="43" t="s">
        <v>92</v>
      </c>
      <c r="C60" s="43" t="s">
        <v>91</v>
      </c>
      <c r="D60" s="46" t="s">
        <v>95</v>
      </c>
      <c r="E60" s="42" t="s">
        <v>48</v>
      </c>
      <c r="F60" s="40"/>
      <c r="G60" s="41">
        <v>15</v>
      </c>
      <c r="H60" s="40"/>
      <c r="I60" s="39">
        <f t="shared" si="3"/>
        <v>0</v>
      </c>
      <c r="J60" s="75"/>
      <c r="K60" s="74"/>
      <c r="L60" s="74"/>
    </row>
    <row r="61" spans="1:14" ht="15.75">
      <c r="A61" s="44" t="s">
        <v>94</v>
      </c>
      <c r="B61" s="43" t="s">
        <v>92</v>
      </c>
      <c r="C61" s="43" t="s">
        <v>91</v>
      </c>
      <c r="D61" s="70" t="s">
        <v>207</v>
      </c>
      <c r="E61" s="42" t="s">
        <v>48</v>
      </c>
      <c r="F61" s="40"/>
      <c r="G61" s="41">
        <v>18</v>
      </c>
      <c r="H61" s="40"/>
      <c r="I61" s="39">
        <f t="shared" si="3"/>
        <v>0</v>
      </c>
      <c r="J61" s="75"/>
      <c r="K61" s="74"/>
      <c r="L61" s="74"/>
    </row>
    <row r="62" spans="1:14" ht="15.75">
      <c r="A62" s="44" t="s">
        <v>93</v>
      </c>
      <c r="B62" s="43" t="s">
        <v>92</v>
      </c>
      <c r="C62" s="43" t="s">
        <v>91</v>
      </c>
      <c r="D62" s="46" t="s">
        <v>90</v>
      </c>
      <c r="E62" s="42" t="s">
        <v>48</v>
      </c>
      <c r="F62" s="40"/>
      <c r="G62" s="41">
        <v>25</v>
      </c>
      <c r="H62" s="40"/>
      <c r="I62" s="39">
        <f t="shared" si="3"/>
        <v>0</v>
      </c>
      <c r="J62" s="75"/>
      <c r="K62" s="74"/>
      <c r="L62" s="74"/>
    </row>
    <row r="63" spans="1:14" ht="15.75">
      <c r="A63" s="44" t="s">
        <v>89</v>
      </c>
      <c r="B63" s="43" t="s">
        <v>84</v>
      </c>
      <c r="C63" s="43" t="s">
        <v>84</v>
      </c>
      <c r="D63" s="45" t="s">
        <v>88</v>
      </c>
      <c r="E63" s="44">
        <v>3</v>
      </c>
      <c r="F63" s="40"/>
      <c r="G63" s="41">
        <v>33</v>
      </c>
      <c r="H63" s="40">
        <v>33</v>
      </c>
      <c r="I63" s="39">
        <f t="shared" si="3"/>
        <v>2.75</v>
      </c>
      <c r="J63" s="116">
        <v>0.1</v>
      </c>
      <c r="K63" s="117">
        <f t="shared" si="1"/>
        <v>0.27500000000000002</v>
      </c>
      <c r="L63" s="117">
        <f t="shared" si="2"/>
        <v>3.3000000000000003</v>
      </c>
      <c r="M63" s="118" t="s">
        <v>231</v>
      </c>
      <c r="N63" s="23" t="s">
        <v>239</v>
      </c>
    </row>
    <row r="64" spans="1:14" ht="15.75">
      <c r="A64" s="44" t="s">
        <v>87</v>
      </c>
      <c r="B64" s="43" t="s">
        <v>84</v>
      </c>
      <c r="C64" s="43" t="s">
        <v>86</v>
      </c>
      <c r="D64" s="71" t="s">
        <v>208</v>
      </c>
      <c r="E64" s="42" t="s">
        <v>48</v>
      </c>
      <c r="F64" s="40"/>
      <c r="G64" s="41" t="s">
        <v>49</v>
      </c>
      <c r="H64" s="40"/>
      <c r="I64" s="39">
        <f t="shared" si="3"/>
        <v>0</v>
      </c>
      <c r="J64" s="75"/>
      <c r="K64" s="74"/>
      <c r="L64" s="74"/>
    </row>
    <row r="65" spans="1:14" ht="15.75">
      <c r="A65" s="44" t="s">
        <v>85</v>
      </c>
      <c r="B65" s="43" t="s">
        <v>84</v>
      </c>
      <c r="C65" s="72" t="s">
        <v>218</v>
      </c>
      <c r="D65" s="69" t="s">
        <v>209</v>
      </c>
      <c r="E65" s="42" t="s">
        <v>48</v>
      </c>
      <c r="F65" s="40"/>
      <c r="G65" s="41">
        <v>18</v>
      </c>
      <c r="H65" s="40">
        <v>18</v>
      </c>
      <c r="I65" s="39">
        <f t="shared" si="3"/>
        <v>1.5</v>
      </c>
      <c r="J65" s="116">
        <v>0.5</v>
      </c>
      <c r="K65" s="117">
        <f t="shared" si="1"/>
        <v>0.75</v>
      </c>
      <c r="L65" s="117">
        <f t="shared" si="2"/>
        <v>9</v>
      </c>
      <c r="M65" s="118" t="s">
        <v>231</v>
      </c>
      <c r="N65" s="23" t="s">
        <v>238</v>
      </c>
    </row>
    <row r="66" spans="1:14" ht="15.75">
      <c r="A66" s="44" t="s">
        <v>83</v>
      </c>
      <c r="B66" s="43" t="s">
        <v>57</v>
      </c>
      <c r="C66" s="43" t="s">
        <v>74</v>
      </c>
      <c r="D66" s="46" t="s">
        <v>82</v>
      </c>
      <c r="E66" s="42" t="s">
        <v>48</v>
      </c>
      <c r="F66" s="40"/>
      <c r="G66" s="41">
        <v>15</v>
      </c>
      <c r="H66" s="40"/>
      <c r="I66" s="39">
        <f t="shared" si="3"/>
        <v>0</v>
      </c>
      <c r="J66" s="75"/>
      <c r="K66" s="74"/>
      <c r="L66" s="74"/>
    </row>
    <row r="67" spans="1:14" ht="15.75">
      <c r="A67" s="44" t="s">
        <v>81</v>
      </c>
      <c r="B67" s="43" t="s">
        <v>57</v>
      </c>
      <c r="C67" s="43" t="s">
        <v>74</v>
      </c>
      <c r="D67" s="46" t="s">
        <v>80</v>
      </c>
      <c r="E67" s="42" t="s">
        <v>48</v>
      </c>
      <c r="F67" s="40"/>
      <c r="G67" s="41">
        <v>7</v>
      </c>
      <c r="H67" s="40"/>
      <c r="I67" s="39">
        <f t="shared" si="3"/>
        <v>0</v>
      </c>
      <c r="J67" s="75"/>
      <c r="K67" s="74"/>
      <c r="L67" s="74"/>
    </row>
    <row r="68" spans="1:14" ht="15.75">
      <c r="A68" s="44" t="s">
        <v>79</v>
      </c>
      <c r="B68" s="43" t="s">
        <v>57</v>
      </c>
      <c r="C68" s="43" t="s">
        <v>74</v>
      </c>
      <c r="D68" s="46" t="s">
        <v>78</v>
      </c>
      <c r="E68" s="42" t="s">
        <v>48</v>
      </c>
      <c r="F68" s="40"/>
      <c r="G68" s="41">
        <v>23</v>
      </c>
      <c r="H68" s="40"/>
      <c r="I68" s="39">
        <f t="shared" si="3"/>
        <v>0</v>
      </c>
      <c r="J68" s="75"/>
      <c r="K68" s="74"/>
      <c r="L68" s="74"/>
    </row>
    <row r="69" spans="1:14" ht="15.75">
      <c r="A69" s="44" t="s">
        <v>77</v>
      </c>
      <c r="B69" s="43" t="s">
        <v>57</v>
      </c>
      <c r="C69" s="43" t="s">
        <v>74</v>
      </c>
      <c r="D69" s="46" t="s">
        <v>76</v>
      </c>
      <c r="E69" s="42" t="s">
        <v>48</v>
      </c>
      <c r="F69" s="40"/>
      <c r="G69" s="41">
        <v>23</v>
      </c>
      <c r="H69" s="40"/>
      <c r="I69" s="39">
        <f t="shared" si="3"/>
        <v>0</v>
      </c>
      <c r="J69" s="75"/>
      <c r="K69" s="74"/>
      <c r="L69" s="74"/>
    </row>
    <row r="70" spans="1:14" ht="15.75">
      <c r="A70" s="44" t="s">
        <v>75</v>
      </c>
      <c r="B70" s="43" t="s">
        <v>57</v>
      </c>
      <c r="C70" s="43" t="s">
        <v>74</v>
      </c>
      <c r="D70" s="46" t="s">
        <v>73</v>
      </c>
      <c r="E70" s="42" t="s">
        <v>48</v>
      </c>
      <c r="F70" s="40"/>
      <c r="G70" s="41">
        <v>23</v>
      </c>
      <c r="H70" s="40"/>
      <c r="I70" s="39">
        <f t="shared" si="3"/>
        <v>0</v>
      </c>
      <c r="J70" s="75"/>
      <c r="K70" s="74"/>
      <c r="L70" s="74"/>
    </row>
    <row r="71" spans="1:14" ht="15.75">
      <c r="A71" s="44" t="s">
        <v>72</v>
      </c>
      <c r="B71" s="43" t="s">
        <v>57</v>
      </c>
      <c r="C71" s="43" t="s">
        <v>67</v>
      </c>
      <c r="D71" s="46" t="s">
        <v>71</v>
      </c>
      <c r="E71" s="42" t="s">
        <v>48</v>
      </c>
      <c r="F71" s="40"/>
      <c r="G71" s="41">
        <v>13</v>
      </c>
      <c r="H71" s="40"/>
      <c r="I71" s="39">
        <f t="shared" si="3"/>
        <v>0</v>
      </c>
      <c r="J71" s="75"/>
      <c r="K71" s="74"/>
      <c r="L71" s="74"/>
    </row>
    <row r="72" spans="1:14" ht="15.75">
      <c r="A72" s="44" t="s">
        <v>70</v>
      </c>
      <c r="B72" s="43" t="s">
        <v>57</v>
      </c>
      <c r="C72" s="43" t="s">
        <v>67</v>
      </c>
      <c r="D72" s="46" t="s">
        <v>69</v>
      </c>
      <c r="E72" s="42" t="s">
        <v>48</v>
      </c>
      <c r="F72" s="40"/>
      <c r="G72" s="41">
        <v>28</v>
      </c>
      <c r="H72" s="40"/>
      <c r="I72" s="39">
        <f t="shared" si="3"/>
        <v>0</v>
      </c>
      <c r="J72" s="75"/>
      <c r="K72" s="74"/>
      <c r="L72" s="74"/>
    </row>
    <row r="73" spans="1:14" ht="15.75">
      <c r="A73" s="44" t="s">
        <v>68</v>
      </c>
      <c r="B73" s="43" t="s">
        <v>57</v>
      </c>
      <c r="C73" s="43" t="s">
        <v>67</v>
      </c>
      <c r="D73" s="46" t="s">
        <v>66</v>
      </c>
      <c r="E73" s="42" t="s">
        <v>48</v>
      </c>
      <c r="F73" s="40"/>
      <c r="G73" s="41">
        <v>38</v>
      </c>
      <c r="H73" s="40"/>
      <c r="I73" s="39">
        <f t="shared" si="3"/>
        <v>0</v>
      </c>
      <c r="J73" s="75"/>
      <c r="K73" s="74"/>
      <c r="L73" s="74"/>
    </row>
    <row r="74" spans="1:14" ht="15.75">
      <c r="A74" s="44" t="s">
        <v>65</v>
      </c>
      <c r="B74" s="43" t="s">
        <v>57</v>
      </c>
      <c r="C74" s="43" t="s">
        <v>56</v>
      </c>
      <c r="D74" s="46" t="s">
        <v>64</v>
      </c>
      <c r="E74" s="42" t="s">
        <v>48</v>
      </c>
      <c r="F74" s="40"/>
      <c r="G74" s="41">
        <v>28</v>
      </c>
      <c r="H74" s="40"/>
      <c r="I74" s="39">
        <f t="shared" si="3"/>
        <v>0</v>
      </c>
      <c r="J74" s="75"/>
      <c r="K74" s="74"/>
      <c r="L74" s="74"/>
    </row>
    <row r="75" spans="1:14" ht="15.75">
      <c r="A75" s="44" t="s">
        <v>63</v>
      </c>
      <c r="B75" s="43" t="s">
        <v>57</v>
      </c>
      <c r="C75" s="43" t="s">
        <v>56</v>
      </c>
      <c r="D75" s="46" t="s">
        <v>62</v>
      </c>
      <c r="E75" s="42" t="s">
        <v>48</v>
      </c>
      <c r="F75" s="40"/>
      <c r="G75" s="41">
        <v>28</v>
      </c>
      <c r="H75" s="40"/>
      <c r="I75" s="39">
        <f t="shared" si="3"/>
        <v>0</v>
      </c>
      <c r="J75" s="75"/>
      <c r="K75" s="74"/>
      <c r="L75" s="74"/>
    </row>
    <row r="76" spans="1:14" ht="15.75">
      <c r="A76" s="44" t="s">
        <v>61</v>
      </c>
      <c r="B76" s="43" t="s">
        <v>57</v>
      </c>
      <c r="C76" s="43" t="s">
        <v>56</v>
      </c>
      <c r="D76" s="71" t="s">
        <v>210</v>
      </c>
      <c r="E76" s="42" t="s">
        <v>48</v>
      </c>
      <c r="F76" s="40"/>
      <c r="G76" s="41" t="s">
        <v>49</v>
      </c>
      <c r="H76" s="40"/>
      <c r="I76" s="39">
        <f t="shared" si="3"/>
        <v>0</v>
      </c>
      <c r="J76" s="75"/>
      <c r="K76" s="74"/>
      <c r="L76" s="74"/>
    </row>
    <row r="77" spans="1:14" ht="15.75">
      <c r="A77" s="44" t="s">
        <v>60</v>
      </c>
      <c r="B77" s="43" t="s">
        <v>57</v>
      </c>
      <c r="C77" s="43" t="s">
        <v>56</v>
      </c>
      <c r="D77" s="46" t="s">
        <v>59</v>
      </c>
      <c r="E77" s="42" t="s">
        <v>48</v>
      </c>
      <c r="F77" s="40"/>
      <c r="G77" s="41">
        <v>13</v>
      </c>
      <c r="H77" s="40"/>
      <c r="I77" s="39">
        <f t="shared" si="3"/>
        <v>0</v>
      </c>
      <c r="J77" s="75"/>
      <c r="K77" s="74"/>
      <c r="L77" s="74"/>
    </row>
    <row r="78" spans="1:14" ht="15.75">
      <c r="A78" s="44" t="s">
        <v>58</v>
      </c>
      <c r="B78" s="43" t="s">
        <v>57</v>
      </c>
      <c r="C78" s="43" t="s">
        <v>56</v>
      </c>
      <c r="D78" s="46" t="s">
        <v>55</v>
      </c>
      <c r="E78" s="42" t="s">
        <v>48</v>
      </c>
      <c r="F78" s="40"/>
      <c r="G78" s="41">
        <v>8</v>
      </c>
      <c r="H78" s="40"/>
      <c r="I78" s="39">
        <f>H78/$K$6*10*$K$5</f>
        <v>0</v>
      </c>
      <c r="J78" s="75"/>
      <c r="K78" s="74"/>
      <c r="L78" s="74"/>
    </row>
    <row r="79" spans="1:14" ht="15.75">
      <c r="A79" s="44" t="s">
        <v>54</v>
      </c>
      <c r="B79" s="43" t="s">
        <v>50</v>
      </c>
      <c r="C79" s="43" t="s">
        <v>192</v>
      </c>
      <c r="D79" s="69" t="s">
        <v>211</v>
      </c>
      <c r="E79" s="44">
        <v>3</v>
      </c>
      <c r="F79" s="40"/>
      <c r="G79" s="41">
        <v>7</v>
      </c>
      <c r="H79" s="40">
        <v>7</v>
      </c>
      <c r="I79" s="39">
        <f>H79/$K$6*10*$K$5</f>
        <v>0.58333333333333337</v>
      </c>
      <c r="J79" s="116">
        <v>1</v>
      </c>
      <c r="K79" s="117">
        <f>I79*J79</f>
        <v>0.58333333333333337</v>
      </c>
      <c r="L79" s="117">
        <f t="shared" ref="L79:L82" si="4">H79*J79</f>
        <v>7</v>
      </c>
      <c r="M79" s="118" t="s">
        <v>222</v>
      </c>
    </row>
    <row r="80" spans="1:14" ht="15.75">
      <c r="A80" s="44" t="s">
        <v>53</v>
      </c>
      <c r="B80" s="43" t="s">
        <v>50</v>
      </c>
      <c r="C80" s="43" t="s">
        <v>192</v>
      </c>
      <c r="D80" s="69" t="s">
        <v>212</v>
      </c>
      <c r="E80" s="44">
        <v>3</v>
      </c>
      <c r="F80" s="40"/>
      <c r="G80" s="41">
        <v>13</v>
      </c>
      <c r="H80" s="40"/>
      <c r="I80" s="39">
        <f>H80/$K$6*10*$K$5</f>
        <v>0</v>
      </c>
      <c r="J80" s="75"/>
      <c r="K80" s="74"/>
      <c r="L80" s="74"/>
    </row>
    <row r="81" spans="1:12" ht="15.75">
      <c r="A81" s="44" t="s">
        <v>52</v>
      </c>
      <c r="B81" s="43" t="s">
        <v>50</v>
      </c>
      <c r="C81" s="43" t="s">
        <v>192</v>
      </c>
      <c r="D81" s="69" t="s">
        <v>213</v>
      </c>
      <c r="E81" s="44">
        <v>3</v>
      </c>
      <c r="F81" s="40"/>
      <c r="G81" s="41">
        <v>13</v>
      </c>
      <c r="H81" s="40"/>
      <c r="I81" s="39">
        <f>H81/$K$6*10*$K$5</f>
        <v>0</v>
      </c>
      <c r="J81" s="75"/>
      <c r="K81" s="74"/>
      <c r="L81" s="74"/>
    </row>
    <row r="82" spans="1:12" ht="15.75">
      <c r="A82" s="44" t="s">
        <v>51</v>
      </c>
      <c r="B82" s="43" t="s">
        <v>50</v>
      </c>
      <c r="C82" s="72" t="s">
        <v>219</v>
      </c>
      <c r="D82" s="71" t="s">
        <v>214</v>
      </c>
      <c r="E82" s="42" t="s">
        <v>48</v>
      </c>
      <c r="F82" s="40"/>
      <c r="G82" s="41" t="s">
        <v>49</v>
      </c>
      <c r="H82" s="40"/>
      <c r="I82" s="39">
        <f>H82/$K$6*10*$K$5</f>
        <v>0</v>
      </c>
      <c r="J82" s="75"/>
      <c r="K82" s="74"/>
      <c r="L82" s="74"/>
    </row>
    <row r="83" spans="1:12" ht="15.75" customHeight="1">
      <c r="I83" s="119" t="s">
        <v>226</v>
      </c>
      <c r="J83" s="119"/>
      <c r="K83" s="118">
        <f>SUM(K14:K82)</f>
        <v>20.549999999999997</v>
      </c>
      <c r="L83" s="117">
        <f>SUM(L14:L82)</f>
        <v>246.6</v>
      </c>
    </row>
    <row r="84" spans="1:12">
      <c r="J84" s="120" t="s">
        <v>227</v>
      </c>
      <c r="K84" s="117">
        <f>K83/K9*10</f>
        <v>7.5876923076923077</v>
      </c>
      <c r="L84" s="118">
        <f>L83/K6*10</f>
        <v>10.275</v>
      </c>
    </row>
    <row r="85" spans="1:12">
      <c r="J85" s="74"/>
      <c r="K85" s="117">
        <f>2/3*K84</f>
        <v>5.0584615384615379</v>
      </c>
      <c r="L85" s="117">
        <f>2/3*L84</f>
        <v>6.85</v>
      </c>
    </row>
  </sheetData>
  <mergeCells count="18">
    <mergeCell ref="K12:L12"/>
    <mergeCell ref="I83:J83"/>
    <mergeCell ref="E6:J6"/>
    <mergeCell ref="A1:K1"/>
    <mergeCell ref="A2:K2"/>
    <mergeCell ref="A4:B4"/>
    <mergeCell ref="E4:K4"/>
    <mergeCell ref="E5:J5"/>
    <mergeCell ref="C11:C12"/>
    <mergeCell ref="E7:J7"/>
    <mergeCell ref="E8:J8"/>
    <mergeCell ref="E9:J9"/>
    <mergeCell ref="A11:A12"/>
    <mergeCell ref="B11:B12"/>
    <mergeCell ref="D11:D12"/>
    <mergeCell ref="E11:E12"/>
    <mergeCell ref="F11:F12"/>
    <mergeCell ref="H11:I11"/>
  </mergeCells>
  <conditionalFormatting sqref="K8:L8">
    <cfRule type="cellIs" dxfId="1" priority="1" operator="greaterThan">
      <formula>0.1</formula>
    </cfRule>
    <cfRule type="cellIs" dxfId="0" priority="2" operator="greaterThanOrEqual">
      <formula>0.01</formula>
    </cfRule>
  </conditionalFormatting>
  <pageMargins left="0.78749999999999998" right="0.78749999999999998" top="1.0249999999999999" bottom="1.0249999999999999" header="0.78749999999999998" footer="0.78749999999999998"/>
  <pageSetup paperSize="9" firstPageNumber="0" orientation="portrait" horizontalDpi="4294967292" verticalDpi="4294967292"/>
  <headerFooter>
    <oddHeader>&amp;C&amp;A</oddHeader>
    <oddFooter>&amp;CPágina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Principal - ABP</vt:lpstr>
      <vt:lpstr>TAG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RMC</dc:creator>
  <cp:lastModifiedBy>Shizer Maxwell</cp:lastModifiedBy>
  <cp:lastPrinted>2015-09-14T11:34:58Z</cp:lastPrinted>
  <dcterms:created xsi:type="dcterms:W3CDTF">2015-08-08T09:03:32Z</dcterms:created>
  <dcterms:modified xsi:type="dcterms:W3CDTF">2019-05-23T22:52:31Z</dcterms:modified>
</cp:coreProperties>
</file>