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608B91EA-03CE-4A70-B3F4-03E753F25ED9}" xr6:coauthVersionLast="47" xr6:coauthVersionMax="47" xr10:uidLastSave="{00000000-0000-0000-0000-000000000000}"/>
  <bookViews>
    <workbookView xWindow="-120" yWindow="-120" windowWidth="20730" windowHeight="11160" tabRatio="733" activeTab="3" xr2:uid="{00000000-000D-0000-FFFF-FFFF00000000}"/>
  </bookViews>
  <sheets>
    <sheet name="Ejercicio-1" sheetId="7" r:id="rId1"/>
    <sheet name="Ejercicio-2" sheetId="11" r:id="rId2"/>
    <sheet name="Ejercicio-3" sheetId="1" r:id="rId3"/>
    <sheet name="Ejercicio-4" sheetId="4" r:id="rId4"/>
    <sheet name="Ejercicio-5" sheetId="5" r:id="rId5"/>
    <sheet name="Datos-1" sheetId="6" r:id="rId6"/>
    <sheet name="Ejercicio-6" sheetId="9" r:id="rId7"/>
    <sheet name="Datos-2" sheetId="8" r:id="rId8"/>
    <sheet name="Ejercicio-7" sheetId="10" r:id="rId9"/>
  </sheets>
  <definedNames>
    <definedName name="__f" hidden="1">3</definedName>
    <definedName name="_f" hidden="1">3</definedName>
    <definedName name="_xlnm._FilterDatabase" localSheetId="7" hidden="1">'Datos-2'!$A$1:$H$529</definedName>
    <definedName name="_xlnm._FilterDatabase" localSheetId="2" hidden="1">'Ejercicio-3'!$B$8:$E$32</definedName>
    <definedName name="_xlnm._FilterDatabase" localSheetId="3" hidden="1">'Ejercicio-4'!$A$7:$E$25</definedName>
    <definedName name="_xlnm._FilterDatabase" localSheetId="4" hidden="1">'Ejercicio-5'!$A$6:$J$14</definedName>
    <definedName name="anscount" hidden="1">2</definedName>
    <definedName name="_xlnm.Criteria" localSheetId="7">'Datos-2'!$J$1:$J$2</definedName>
    <definedName name="dfsdfdsf" localSheetId="0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lstCargos">#REF!</definedName>
    <definedName name="sencount" hidden="1">1</definedName>
    <definedName name="sgsdg" localSheetId="0" hidden="1">#REF!</definedName>
    <definedName name="sgsdg" hidden="1">#REF!</definedName>
    <definedName name="solver" localSheetId="0" hidden="1">#REF!</definedName>
    <definedName name="solver" hidden="1">#REF!</definedName>
    <definedName name="solver_cvg" localSheetId="8" hidden="1">"0,0001"</definedName>
    <definedName name="solver_drv" localSheetId="8" hidden="1">1</definedName>
    <definedName name="solver_drv" hidden="1">1</definedName>
    <definedName name="solver_eng" localSheetId="8" hidden="1">1</definedName>
    <definedName name="solver_est" localSheetId="8" hidden="1">1</definedName>
    <definedName name="solver_est" hidden="1">1</definedName>
    <definedName name="solver_itr" localSheetId="8" hidden="1">2147483647</definedName>
    <definedName name="solver_itr" hidden="1">100</definedName>
    <definedName name="solver_lhs1" localSheetId="8" hidden="1">'Ejercicio-7'!$E$21</definedName>
    <definedName name="solver_lhs2" localSheetId="8" hidden="1">'Ejercicio-7'!$E$21</definedName>
    <definedName name="solver_lhs3" localSheetId="8" hidden="1">'Ejercicio-7'!$E$15</definedName>
    <definedName name="solver_lhs4" localSheetId="0" hidden="1">#REF!</definedName>
    <definedName name="solver_lhs4" hidden="1">#REF!</definedName>
    <definedName name="solver_lhs5" localSheetId="0" hidden="1">#REF!</definedName>
    <definedName name="solver_lhs5" hidden="1">#REF!</definedName>
    <definedName name="solver_lhs6" localSheetId="0" hidden="1">#REF!</definedName>
    <definedName name="solver_lhs6" hidden="1">#REF!</definedName>
    <definedName name="solver_lhs7" localSheetId="0" hidden="1">#REF!</definedName>
    <definedName name="solver_lhs7" hidden="1">#REF!</definedName>
    <definedName name="solver_lhs8" localSheetId="0" hidden="1">#REF!</definedName>
    <definedName name="solver_lhs8" hidden="1">#REF!</definedName>
    <definedName name="solver_mip" localSheetId="8" hidden="1">2147483647</definedName>
    <definedName name="solver_mni" localSheetId="8" hidden="1">30</definedName>
    <definedName name="solver_mrt" localSheetId="8" hidden="1">"0,075"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nwt" hidden="1">1</definedName>
    <definedName name="solver_oldobj" hidden="1">0.1644</definedName>
    <definedName name="solver_pre" localSheetId="8" hidden="1">"0,000001"</definedName>
    <definedName name="solver_pre" hidden="1">0.000001</definedName>
    <definedName name="solver_rbv" localSheetId="8" hidden="1">1</definedName>
    <definedName name="solver_rel1" localSheetId="8" hidden="1">1</definedName>
    <definedName name="solver_rel1" hidden="1">3</definedName>
    <definedName name="solver_rel2" localSheetId="8" hidden="1">3</definedName>
    <definedName name="solver_rel3" localSheetId="8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1" localSheetId="8" hidden="1">'Ejercicio-7'!$E$21</definedName>
    <definedName name="solver_rhs2" localSheetId="8" hidden="1">9000000</definedName>
    <definedName name="solver_rhs3" localSheetId="8" hidden="1">42000000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im" hidden="1">100</definedName>
    <definedName name="solver_tmp" hidden="1">0</definedName>
    <definedName name="solver_tol" localSheetId="8" hidden="1">0.01</definedName>
    <definedName name="solver_tol" hidden="1">0.05</definedName>
    <definedName name="solver_typ" localSheetId="8" hidden="1">1</definedName>
    <definedName name="solver_val" localSheetId="8" hidden="1">0</definedName>
    <definedName name="solver_ver" localSheetId="8" hidden="1">3</definedName>
    <definedName name="solver8" localSheetId="0" hidden="1">#REF!</definedName>
    <definedName name="solver8" hidden="1">#REF!</definedName>
    <definedName name="TablaDeDatos">Tabla1[#All]</definedName>
    <definedName name="valid" localSheetId="0" hidden="1">#REF!</definedName>
    <definedName name="valid" hidden="1">#REF!</definedName>
    <definedName name="yg" localSheetId="0" hidden="1">#REF!</definedName>
    <definedName name="yg" hidden="1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8" i="5"/>
  <c r="H9" i="5"/>
  <c r="F8" i="5"/>
  <c r="F9" i="5"/>
  <c r="G9" i="5" s="1"/>
  <c r="F10" i="5"/>
  <c r="F11" i="5"/>
  <c r="G11" i="5" s="1"/>
  <c r="F12" i="5"/>
  <c r="F13" i="5"/>
  <c r="F14" i="5"/>
  <c r="F7" i="5"/>
  <c r="H12" i="5"/>
  <c r="G10" i="5"/>
  <c r="G12" i="5"/>
  <c r="I12" i="5" s="1"/>
  <c r="G13" i="5"/>
  <c r="G14" i="5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10" i="10"/>
  <c r="H11" i="5" l="1"/>
  <c r="I11" i="5" s="1"/>
  <c r="J12" i="5"/>
  <c r="H14" i="5"/>
  <c r="H10" i="5"/>
  <c r="I10" i="5" s="1"/>
  <c r="J10" i="5" s="1"/>
  <c r="H13" i="5"/>
  <c r="I13" i="5" s="1"/>
  <c r="F15" i="5"/>
  <c r="I9" i="5" l="1"/>
  <c r="J9" i="5" s="1"/>
  <c r="J13" i="5"/>
  <c r="J11" i="5"/>
  <c r="I14" i="5"/>
  <c r="J14" i="5" s="1"/>
  <c r="G8" i="5"/>
  <c r="G7" i="5"/>
  <c r="H7" i="5" s="1"/>
  <c r="G15" i="5" l="1"/>
  <c r="B8" i="5"/>
  <c r="B9" i="5"/>
  <c r="B10" i="5"/>
  <c r="B11" i="5"/>
  <c r="B12" i="5"/>
  <c r="B13" i="5"/>
  <c r="B14" i="5"/>
  <c r="B7" i="5"/>
  <c r="I14" i="4"/>
  <c r="I13" i="4"/>
  <c r="I12" i="4"/>
  <c r="I9" i="4"/>
  <c r="J9" i="4"/>
  <c r="H9" i="4"/>
  <c r="I7" i="5" l="1"/>
  <c r="J7" i="5" s="1"/>
  <c r="H15" i="5"/>
  <c r="I8" i="5"/>
  <c r="H32" i="1"/>
  <c r="I32" i="1"/>
  <c r="J32" i="1"/>
  <c r="K32" i="1"/>
  <c r="H33" i="1"/>
  <c r="I33" i="1"/>
  <c r="J33" i="1"/>
  <c r="K33" i="1"/>
  <c r="I31" i="1"/>
  <c r="J31" i="1"/>
  <c r="K31" i="1"/>
  <c r="H3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I11" i="1"/>
  <c r="J11" i="1"/>
  <c r="K11" i="1"/>
  <c r="I15" i="5" l="1"/>
  <c r="J8" i="5"/>
  <c r="J15" i="5" s="1"/>
  <c r="C15" i="11"/>
  <c r="D15" i="11"/>
  <c r="E15" i="11"/>
  <c r="F15" i="11"/>
  <c r="G15" i="11"/>
  <c r="H15" i="11"/>
  <c r="I15" i="11"/>
  <c r="J15" i="11"/>
  <c r="K15" i="11"/>
  <c r="L15" i="11"/>
  <c r="M15" i="11"/>
  <c r="B15" i="11"/>
  <c r="E6" i="11"/>
  <c r="D5" i="11"/>
  <c r="C7" i="11"/>
  <c r="C6" i="11"/>
  <c r="C5" i="11"/>
  <c r="D6" i="11"/>
  <c r="F6" i="11"/>
  <c r="G6" i="11"/>
  <c r="H6" i="11"/>
  <c r="I6" i="11"/>
  <c r="J6" i="11"/>
  <c r="K6" i="11"/>
  <c r="L6" i="11"/>
  <c r="M6" i="11"/>
  <c r="D7" i="11"/>
  <c r="E7" i="11"/>
  <c r="F7" i="11"/>
  <c r="G7" i="11"/>
  <c r="H7" i="11"/>
  <c r="I7" i="11"/>
  <c r="J7" i="11"/>
  <c r="K7" i="11"/>
  <c r="L7" i="11"/>
  <c r="M7" i="11"/>
  <c r="C8" i="11"/>
  <c r="D8" i="11"/>
  <c r="E8" i="11"/>
  <c r="F8" i="11"/>
  <c r="G8" i="11"/>
  <c r="H8" i="11"/>
  <c r="I8" i="11"/>
  <c r="J8" i="11"/>
  <c r="K8" i="11"/>
  <c r="L8" i="11"/>
  <c r="M8" i="11"/>
  <c r="C9" i="11"/>
  <c r="D9" i="11"/>
  <c r="E9" i="11"/>
  <c r="F9" i="11"/>
  <c r="G9" i="11"/>
  <c r="H9" i="11"/>
  <c r="I9" i="11"/>
  <c r="J9" i="11"/>
  <c r="K9" i="11"/>
  <c r="L9" i="11"/>
  <c r="M9" i="11"/>
  <c r="C10" i="11"/>
  <c r="D10" i="11"/>
  <c r="E10" i="11"/>
  <c r="F10" i="11"/>
  <c r="G10" i="11"/>
  <c r="H10" i="11"/>
  <c r="I10" i="11"/>
  <c r="J10" i="11"/>
  <c r="K10" i="11"/>
  <c r="L10" i="11"/>
  <c r="M10" i="11"/>
  <c r="C11" i="11"/>
  <c r="D11" i="11"/>
  <c r="E11" i="11"/>
  <c r="F11" i="11"/>
  <c r="G11" i="11"/>
  <c r="H11" i="11"/>
  <c r="I11" i="11"/>
  <c r="J11" i="11"/>
  <c r="K11" i="11"/>
  <c r="L11" i="11"/>
  <c r="M11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E5" i="11"/>
  <c r="F5" i="11"/>
  <c r="G5" i="11"/>
  <c r="H5" i="11"/>
  <c r="I5" i="11"/>
  <c r="J5" i="11"/>
  <c r="K5" i="11"/>
  <c r="L5" i="11"/>
  <c r="M5" i="11"/>
  <c r="G12" i="7" l="1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11" i="7"/>
  <c r="E28" i="10" l="1"/>
  <c r="C28" i="10"/>
  <c r="B28" i="10"/>
</calcChain>
</file>

<file path=xl/sharedStrings.xml><?xml version="1.0" encoding="utf-8"?>
<sst xmlns="http://schemas.openxmlformats.org/spreadsheetml/2006/main" count="3159" uniqueCount="286">
  <si>
    <t>Solucionar de acuerdo a lo requerido:</t>
  </si>
  <si>
    <t>No.</t>
  </si>
  <si>
    <t>Identificar el cumplimiento de la meta de venta por vendedor y mes</t>
  </si>
  <si>
    <t>Identificar el porcentaje de vendedores que cumplieron la meta por zona</t>
  </si>
  <si>
    <t>1) Cumplimiento de venta por vendedor y mes (Si cumple defina en la celda respectiva la palabra "OK".)</t>
  </si>
  <si>
    <t>Meta de venta</t>
  </si>
  <si>
    <t>Zona</t>
  </si>
  <si>
    <t>Nombre</t>
  </si>
  <si>
    <t>Mes</t>
  </si>
  <si>
    <t>Ventas</t>
  </si>
  <si>
    <t>Enero</t>
  </si>
  <si>
    <t>Febrero</t>
  </si>
  <si>
    <t>Marzo</t>
  </si>
  <si>
    <t>Abril</t>
  </si>
  <si>
    <t>Zona B</t>
  </si>
  <si>
    <t>Ken Sánchez</t>
  </si>
  <si>
    <t>Zona C</t>
  </si>
  <si>
    <t>Terri Duffy</t>
  </si>
  <si>
    <t>Roberto Tamburello</t>
  </si>
  <si>
    <t>Rob Walters</t>
  </si>
  <si>
    <t>Zona A</t>
  </si>
  <si>
    <t>Gail Erickson</t>
  </si>
  <si>
    <t>Jossef Goldberg</t>
  </si>
  <si>
    <t>Dylan Miller</t>
  </si>
  <si>
    <t>Diane Margheim</t>
  </si>
  <si>
    <t>Gigi Matthew</t>
  </si>
  <si>
    <t>Michael Raheem</t>
  </si>
  <si>
    <t>Caso</t>
  </si>
  <si>
    <t>Necesidades</t>
  </si>
  <si>
    <t>Utilice la función SI, anidada con la función Contar.Si.Conjunto.  La fórmula se debe diseñar y luego
 hacer autollenado para el resto de celdas.</t>
  </si>
  <si>
    <t>2) Seleccione cual es la fórmula correcta para la siguiente necesidad: Porcentaje de vendedores que cumplieron la meta de venta por zona y mes (Nro. de ventas de la zona, del mes respectivo y mayores o iguales a la meta dividido por el Nro de ventas de la zona y del mes respectivo).  Luego ingresela en la planilla y haga autollenado.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</si>
  <si>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 estas fórmulas están diseñadas con las ubicaciones de celdas originales, si inserta filas debe tener en cuenta las nuevas ubicaciones.</t>
    </r>
  </si>
  <si>
    <t>REGIÓN</t>
  </si>
  <si>
    <t>NOMBRE</t>
  </si>
  <si>
    <t>VALOR</t>
  </si>
  <si>
    <t>CANTIDAD</t>
  </si>
  <si>
    <t>FECHA</t>
  </si>
  <si>
    <t>Caracas</t>
  </si>
  <si>
    <t>Guadalajara</t>
  </si>
  <si>
    <t xml:space="preserve"> </t>
  </si>
  <si>
    <t>Lima</t>
  </si>
  <si>
    <t>Cuzco</t>
  </si>
  <si>
    <t>Santiago</t>
  </si>
  <si>
    <t>Carolina</t>
  </si>
  <si>
    <t>Judith</t>
  </si>
  <si>
    <t>Madrid</t>
  </si>
  <si>
    <t>Eibar</t>
  </si>
  <si>
    <t>María</t>
  </si>
  <si>
    <t>Trujillo</t>
  </si>
  <si>
    <t>Mayra</t>
  </si>
  <si>
    <t>Barquisimeto</t>
  </si>
  <si>
    <t>Pilar</t>
  </si>
  <si>
    <t>Logroño</t>
  </si>
  <si>
    <t>San Felipe</t>
  </si>
  <si>
    <t>Yolanda</t>
  </si>
  <si>
    <t>El Manzano</t>
  </si>
  <si>
    <t>Lizka</t>
  </si>
  <si>
    <t>Varsovia</t>
  </si>
  <si>
    <t>Oscar</t>
  </si>
  <si>
    <t>Puerto Ordaz</t>
  </si>
  <si>
    <t>Mónica</t>
  </si>
  <si>
    <t>Barcelona</t>
  </si>
  <si>
    <t>Valencia</t>
  </si>
  <si>
    <t>Mónaco</t>
  </si>
  <si>
    <t>Germán</t>
  </si>
  <si>
    <t>Lisboa</t>
  </si>
  <si>
    <t>Giovanni</t>
  </si>
  <si>
    <t>Madeira</t>
  </si>
  <si>
    <t>Utilizando Indice y Coincidir, complete el cuadro solicitado.</t>
  </si>
  <si>
    <t>REGIÓN DE MAYOR VENTA:</t>
  </si>
  <si>
    <t>REGIÓN DE MENOR VENTA:</t>
  </si>
  <si>
    <t>MEJOR VENDEDOR:</t>
  </si>
  <si>
    <t>CODIGO</t>
  </si>
  <si>
    <t>LUGAR</t>
  </si>
  <si>
    <t>NRO. PERSONAS</t>
  </si>
  <si>
    <t>NRO. NOCHES</t>
  </si>
  <si>
    <t>PLAN</t>
  </si>
  <si>
    <t>VALOR PERSONA</t>
  </si>
  <si>
    <t>VALOR BRUTO</t>
  </si>
  <si>
    <t>DESCUENTO EN $</t>
  </si>
  <si>
    <t xml:space="preserve">IVA </t>
  </si>
  <si>
    <t>VALOR TOTAL</t>
  </si>
  <si>
    <r>
      <rPr>
        <u/>
        <sz val="10"/>
        <rFont val="Arial"/>
        <family val="2"/>
      </rPr>
      <t>Lugar</t>
    </r>
    <r>
      <rPr>
        <sz val="10"/>
        <rFont val="Arial"/>
        <family val="2"/>
      </rPr>
      <t>: Realice la fórmula para traer el sitio correspondiente de acuerdo al número que se digite en la columna Código.</t>
    </r>
  </si>
  <si>
    <r>
      <rPr>
        <u/>
        <sz val="10"/>
        <rFont val="Arial"/>
        <family val="2"/>
      </rPr>
      <t>Valor persona</t>
    </r>
    <r>
      <rPr>
        <sz val="10"/>
        <rFont val="Arial"/>
        <family val="2"/>
      </rPr>
      <t>: Traer el valor de acuerdo al plan  y al lugar (utilizar =si y =buscarv) o en su defecto Buscarh</t>
    </r>
  </si>
  <si>
    <r>
      <rPr>
        <u/>
        <sz val="10"/>
        <rFont val="Arial"/>
        <family val="2"/>
      </rPr>
      <t>Descuento</t>
    </r>
    <r>
      <rPr>
        <sz val="10"/>
        <rFont val="Arial"/>
        <family val="2"/>
      </rPr>
      <t>:Si el plan es A y el número de personas es mayor o igual a 5 y menor o igual a 10 se da en 13% sobre el valor bruto, si el plan es B y el nro. de personas es igual o mayor a 10 se da el 20%.</t>
    </r>
  </si>
  <si>
    <t>PLAN A</t>
  </si>
  <si>
    <t xml:space="preserve">PLAN B </t>
  </si>
  <si>
    <t>PLAN C</t>
  </si>
  <si>
    <t>A100</t>
  </si>
  <si>
    <t>CARTAGENA</t>
  </si>
  <si>
    <t>A101</t>
  </si>
  <si>
    <t>SANTA MARTA</t>
  </si>
  <si>
    <t>A102</t>
  </si>
  <si>
    <t>SAN ANDRES</t>
  </si>
  <si>
    <t>A103</t>
  </si>
  <si>
    <t>ARUBA</t>
  </si>
  <si>
    <t>Tenga en cuenta algunas indicaciones en la parte inferior de la hoja.</t>
  </si>
  <si>
    <r>
      <t xml:space="preserve">Complete el cuadro solicitado, utilizando la información de la hoja </t>
    </r>
    <r>
      <rPr>
        <b/>
        <sz val="12"/>
        <color theme="1"/>
        <rFont val="Calibri"/>
        <family val="2"/>
        <scheme val="minor"/>
      </rPr>
      <t>Datos-1</t>
    </r>
  </si>
  <si>
    <t>TOTALES:</t>
  </si>
  <si>
    <r>
      <rPr>
        <u/>
        <sz val="10"/>
        <rFont val="Arial"/>
        <family val="2"/>
      </rPr>
      <t>Totales</t>
    </r>
    <r>
      <rPr>
        <sz val="10"/>
        <rFont val="Arial"/>
        <family val="2"/>
      </rPr>
      <t>: Calcule los totales utilizando la función subtotales, de tal manera que se actualicen cuando filtre.  Para la columna Valor Persona con el promedio y para las otras con la función suma.</t>
    </r>
  </si>
  <si>
    <t>Los requisitos para postular a la aviacion son los siguientes:</t>
  </si>
  <si>
    <t>¿Quiénes del listado pueden postularse?</t>
  </si>
  <si>
    <t>Edad</t>
  </si>
  <si>
    <t>Examen Medico</t>
  </si>
  <si>
    <t>Examen Físico</t>
  </si>
  <si>
    <t>Nacionalidad</t>
  </si>
  <si>
    <t>Notas</t>
  </si>
  <si>
    <t>¿Postula?</t>
  </si>
  <si>
    <t>VIVIANA</t>
  </si>
  <si>
    <t>APROBADO</t>
  </si>
  <si>
    <t>CHILENO</t>
  </si>
  <si>
    <t>SUSANA</t>
  </si>
  <si>
    <t>REPROBADO</t>
  </si>
  <si>
    <t>ARGENTINO</t>
  </si>
  <si>
    <t>PABLO</t>
  </si>
  <si>
    <t>COLOMBIANO</t>
  </si>
  <si>
    <t>SILVIA</t>
  </si>
  <si>
    <t>AGUSTO</t>
  </si>
  <si>
    <t xml:space="preserve">GONZALO </t>
  </si>
  <si>
    <t xml:space="preserve">CARLOS </t>
  </si>
  <si>
    <t>LUIS</t>
  </si>
  <si>
    <t>EDUARDO</t>
  </si>
  <si>
    <t>GABRIEL</t>
  </si>
  <si>
    <t>JAVIER</t>
  </si>
  <si>
    <t>MACARENA</t>
  </si>
  <si>
    <t>ALEJANDRO</t>
  </si>
  <si>
    <t>CRISTINA</t>
  </si>
  <si>
    <t>LORENA</t>
  </si>
  <si>
    <t>CARLOS</t>
  </si>
  <si>
    <t>JORGE</t>
  </si>
  <si>
    <t>OSCAR</t>
  </si>
  <si>
    <t>BIANCA</t>
  </si>
  <si>
    <t>ADOLFO</t>
  </si>
  <si>
    <t>MARIA</t>
  </si>
  <si>
    <t>ERIKA</t>
  </si>
  <si>
    <t>PAULA</t>
  </si>
  <si>
    <t>PAOLA</t>
  </si>
  <si>
    <t>ALEXANDER</t>
  </si>
  <si>
    <t>JESUS</t>
  </si>
  <si>
    <t>LUCIA</t>
  </si>
  <si>
    <t>LIBIA</t>
  </si>
  <si>
    <t>A) =CONTAR.SI.CONJUNTO($C$9:$C$32;$G35;$D$9:$D$32;H$34;$E$9:$E$32;"&gt;="&amp;$H$9)/CONTAR.SI.CONJUNTO($B$9:$B$32;$G35;$D$9:$D$32;H$34)</t>
  </si>
  <si>
    <t>B) =CONTAR.SI.CONJUNTO($B$9:$B$32;$G31;$D$9:$D$32;H$30;$E$9:$E$32;"&gt;="&amp;$H$9)/CONTAR.SI.CONJUNTO($B$9:$B$32;$G31;$D$9:$D$32;H$30)</t>
  </si>
  <si>
    <t>C) =CONTAR.SI.CONJUNTO($B$9:$B$32;$G31;$D$9:$D$32;H$30;$E$9:$E$32;"&gt;="&amp;$H$9)/CONTAR.SI.CONJUNTO($B$9:$B$32;$G31)</t>
  </si>
  <si>
    <t>Tienda</t>
  </si>
  <si>
    <t>Codigo_Producto</t>
  </si>
  <si>
    <t>Descripción_Producto</t>
  </si>
  <si>
    <t>Nombre_Proveedor</t>
  </si>
  <si>
    <t>Categoria</t>
  </si>
  <si>
    <t>Unidades_Vendidas</t>
  </si>
  <si>
    <t>Valor_Venta</t>
  </si>
  <si>
    <t>Tienda 6</t>
  </si>
  <si>
    <t>Producto1</t>
  </si>
  <si>
    <t>Proveedor1</t>
  </si>
  <si>
    <t>Categoria6</t>
  </si>
  <si>
    <t>Tienda 7</t>
  </si>
  <si>
    <t>Producto12</t>
  </si>
  <si>
    <t>Proveedor18</t>
  </si>
  <si>
    <t>Categoria7</t>
  </si>
  <si>
    <t>Tienda 3</t>
  </si>
  <si>
    <t>Producto8</t>
  </si>
  <si>
    <t>Proveedor15</t>
  </si>
  <si>
    <t>Categoria1</t>
  </si>
  <si>
    <t>Tienda 5</t>
  </si>
  <si>
    <t>Producto20</t>
  </si>
  <si>
    <t>Proveedor20</t>
  </si>
  <si>
    <t>Producto7</t>
  </si>
  <si>
    <t>Proveedor6</t>
  </si>
  <si>
    <t>Categoria3</t>
  </si>
  <si>
    <t>Proveedor5</t>
  </si>
  <si>
    <t>Proveedor34</t>
  </si>
  <si>
    <t>Categoria2</t>
  </si>
  <si>
    <t>Tienda 2</t>
  </si>
  <si>
    <t>Producto14</t>
  </si>
  <si>
    <t>Producto11</t>
  </si>
  <si>
    <t>Proveedor17</t>
  </si>
  <si>
    <t>Producto3</t>
  </si>
  <si>
    <t>Proveedor22</t>
  </si>
  <si>
    <t>Producto18</t>
  </si>
  <si>
    <t>Categoria4</t>
  </si>
  <si>
    <t>Proveedor37</t>
  </si>
  <si>
    <t>Producto4</t>
  </si>
  <si>
    <t>Proveedor24</t>
  </si>
  <si>
    <t>Producto13</t>
  </si>
  <si>
    <t>Proveedor35</t>
  </si>
  <si>
    <t>Producto16</t>
  </si>
  <si>
    <t>Proveedor19</t>
  </si>
  <si>
    <t>Producto10</t>
  </si>
  <si>
    <t>Tienda 9</t>
  </si>
  <si>
    <t>Proveedor23</t>
  </si>
  <si>
    <t>Proveedor7</t>
  </si>
  <si>
    <t>Proveedor9</t>
  </si>
  <si>
    <t>Producto5</t>
  </si>
  <si>
    <t>Proveedor4</t>
  </si>
  <si>
    <t>Producto2</t>
  </si>
  <si>
    <t>Proveedor2</t>
  </si>
  <si>
    <t>Tienda 1</t>
  </si>
  <si>
    <t>Producto6</t>
  </si>
  <si>
    <t>Proveedor36</t>
  </si>
  <si>
    <t>Producto15</t>
  </si>
  <si>
    <t>Proveedor3</t>
  </si>
  <si>
    <t>Producto17</t>
  </si>
  <si>
    <t>Proveedor13</t>
  </si>
  <si>
    <t>Tienda 4</t>
  </si>
  <si>
    <t>Proveedor14</t>
  </si>
  <si>
    <t>Producto9</t>
  </si>
  <si>
    <t>Proveedor41</t>
  </si>
  <si>
    <t>Producto19</t>
  </si>
  <si>
    <t>Proveedor11</t>
  </si>
  <si>
    <t>Proveedor12</t>
  </si>
  <si>
    <t>Proveedor10</t>
  </si>
  <si>
    <t>Proveedor16</t>
  </si>
  <si>
    <t>Proveedor8</t>
  </si>
  <si>
    <t>Proveedor21</t>
  </si>
  <si>
    <t>Utilizando la hoja Datos-2, diseñe las siguientes tablas dinámicas:</t>
  </si>
  <si>
    <t>Convierta la planilla en una tabla de datos.</t>
  </si>
  <si>
    <t>Resumir Valor total de ventas por tienda. Asigne un filtro para esta tabla utilizando la Descripción del Producto.</t>
  </si>
  <si>
    <t>Mostrar Valor de ventas por tienda por mes</t>
  </si>
  <si>
    <t>Mayor venta realizada por tienda por mes (utilizar el tipo de calculo: Max)</t>
  </si>
  <si>
    <t>% de participación individual de cada tienda en las ventas totales</t>
  </si>
  <si>
    <t>TECNOLOGÍA DE LA INFORMACIÓN</t>
  </si>
  <si>
    <t>RESUMEN ACUMULADO A JULIO</t>
  </si>
  <si>
    <t>CUENTA CONTABLE</t>
  </si>
  <si>
    <t>PRESUPUESTO ACUM. A JULIO</t>
  </si>
  <si>
    <t>EJECUCIÓN</t>
  </si>
  <si>
    <t>% CUMPLIMIENTO</t>
  </si>
  <si>
    <t>PRESUPUESTO POR EJECUTAR A DIC.</t>
  </si>
  <si>
    <t>ESTADO ACTUAL</t>
  </si>
  <si>
    <t>CELULARES</t>
  </si>
  <si>
    <t>TAXIS Y BUSES</t>
  </si>
  <si>
    <t>UTILES Y PAPELERIA</t>
  </si>
  <si>
    <t>CASINO Y RESTAURANTE</t>
  </si>
  <si>
    <t>AFILIACIONES Y SOSTENIMIENTO</t>
  </si>
  <si>
    <t>ASESORIA TECNICA</t>
  </si>
  <si>
    <t>TELEFONO</t>
  </si>
  <si>
    <t>INTERNET</t>
  </si>
  <si>
    <t>EQUIPO DE COMPUTACION Y COMUNICACIÓN ADMON</t>
  </si>
  <si>
    <t>EQUIPO DE COMPUTACION Y COMUNICACION GTO</t>
  </si>
  <si>
    <t>ASISTENCIA TECNICA</t>
  </si>
  <si>
    <t>PLANTA TELEFONICA SIEMENS</t>
  </si>
  <si>
    <t>HORAS EXTRAS Y RECARGOS</t>
  </si>
  <si>
    <t>LICENCIAS PARA SOFTWARE</t>
  </si>
  <si>
    <t>TRANSPORTE FLETES Y ACARREOS</t>
  </si>
  <si>
    <t>FOTOCOPIAS</t>
  </si>
  <si>
    <t>ELEMENTOS DE ASEO</t>
  </si>
  <si>
    <t>ALQUILER DE EQUIPOS COMUNICACIÓN Y COMPUTO</t>
  </si>
  <si>
    <t>Total Ejecutado</t>
  </si>
  <si>
    <t>Calcule el % de cumplimiento, tenga en cuenta que pueden haber cuentas sin Presupuesto.  Debe aparecer un mensaje "Sin presupuesto" en caso de serlo. Utilice la función Si.Error.</t>
  </si>
  <si>
    <t>Darle formato condicional a la columna de Cumplimiento con íconos (rombo, triángulo, círculo) de tal manera que se pueda visualizar rapidamente y graficamente el estado de la cuenta. Rojo cuando el cumplimiento del presupuesto es mayor o igual a 80%, amarillo cuando sea mayor o igual a 35 y menor que 80, verde cuando sea menor a 35.</t>
  </si>
  <si>
    <t>A la columna Estado Actual debe avaluar con la Función =SI, para que aparezca un mensaje en la celda que diga si el presupuesto está por encima o está dentro del presupuesto.  Darle formato condicional de Fondo negro y letra blanca si el presupuesto está por encima.</t>
  </si>
  <si>
    <t>a. Tener mas de 15 años</t>
  </si>
  <si>
    <t>b. Aprobar el exámen médico ó el examen físico</t>
  </si>
  <si>
    <t>c. Ser colombiano o tener calificaciones sobre 8</t>
  </si>
  <si>
    <t>Complete el segundo cuadro.</t>
  </si>
  <si>
    <t>PLANILLA PLANEACIÓN DE VENTAS MENSUALES</t>
  </si>
  <si>
    <t>AÑO 2022</t>
  </si>
  <si>
    <t>MARCA DE VEHÍCULO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</si>
  <si>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</si>
  <si>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</si>
  <si>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</si>
  <si>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</si>
  <si>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</si>
  <si>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</si>
  <si>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</si>
  <si>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</si>
  <si>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Unidades vendidas</t>
  </si>
  <si>
    <t>Chevrolet</t>
  </si>
  <si>
    <t>Renault</t>
  </si>
  <si>
    <t>Kia</t>
  </si>
  <si>
    <t>Ford</t>
  </si>
  <si>
    <t>Mazda</t>
  </si>
  <si>
    <t>Nissan</t>
  </si>
  <si>
    <t>Suzuki</t>
  </si>
  <si>
    <t>Toyota</t>
  </si>
  <si>
    <t>Hyundai</t>
  </si>
  <si>
    <t>Volkswagen</t>
  </si>
  <si>
    <r>
      <rPr>
        <b/>
        <u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% de incremento para las ventas de cada mes, es sobre las ventas realizadas en el mes de enero.</t>
    </r>
  </si>
  <si>
    <t>Total mes</t>
  </si>
  <si>
    <t>Suma de Valor_Venta</t>
  </si>
  <si>
    <t>Etiquetas de fila</t>
  </si>
  <si>
    <t>Total general</t>
  </si>
  <si>
    <t>Punto 2</t>
  </si>
  <si>
    <t>Punto 3</t>
  </si>
  <si>
    <t>Punto 4</t>
  </si>
  <si>
    <t>Máx. de Valor_Venta</t>
  </si>
  <si>
    <t>Punto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</si>
</sst>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&quot;$&quot;\ #,##0"/>
    <numFmt numFmtId="166" formatCode="dd/mm/yyyy;@"/>
    <numFmt numFmtId="167" formatCode="0,,,\ &quot;Billones&quot;"/>
    <numFmt numFmtId="168" formatCode="_-[$$-409]* #,##0.00_ ;_-[$$-409]* \-#,##0.00\ ;_-[$$-409]* &quot;-&quot;??_ ;_-@_ "/>
    <numFmt numFmtId="169" formatCode="_(&quot;C$&quot;* #,##0.00_);_(&quot;C$&quot;* \(#,##0.00\);_(&quot;C$&quot;* &quot;-&quot;??_);_(@_)"/>
    <numFmt numFmtId="170" formatCode="_-[$$-240A]\ * #,##0.00_-;\-[$$-240A]\ * #,##0.00_-;_-[$$-240A]\ * &quot;-&quot;??_-;_-@_-"/>
    <numFmt numFmtId="171" formatCode="_(&quot;$&quot;\ * #,##0.00_);_(&quot;$&quot;\ * \(#,##0.00\);_(&quot;$&quot;\ * &quot;-&quot;??_);_(@_)"/>
    <numFmt numFmtId="172" formatCode="0.0%"/>
    <numFmt numFmtId="173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b/>
      <sz val="2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4" tint="0.79998168889431442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theme="8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7558519241921"/>
      </top>
      <bottom style="thin">
        <color theme="6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rgb="FF8EA9D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4">
    <xf numFmtId="0" fontId="0" fillId="0" borderId="0" xfId="0"/>
    <xf numFmtId="0" fontId="5" fillId="2" borderId="8" xfId="0" applyFont="1" applyFill="1" applyBorder="1" applyAlignment="1">
      <alignment horizontal="center"/>
    </xf>
    <xf numFmtId="0" fontId="6" fillId="0" borderId="8" xfId="0" applyFont="1" applyBorder="1"/>
    <xf numFmtId="0" fontId="7" fillId="0" borderId="9" xfId="0" applyFont="1" applyBorder="1"/>
    <xf numFmtId="0" fontId="0" fillId="0" borderId="10" xfId="0" applyBorder="1"/>
    <xf numFmtId="0" fontId="4" fillId="2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wrapText="1"/>
    </xf>
    <xf numFmtId="0" fontId="0" fillId="3" borderId="10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3" fillId="4" borderId="11" xfId="0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11" xfId="0" applyBorder="1"/>
    <xf numFmtId="42" fontId="0" fillId="0" borderId="11" xfId="1" applyFont="1" applyBorder="1"/>
    <xf numFmtId="42" fontId="0" fillId="0" borderId="0" xfId="1" applyFont="1" applyBorder="1"/>
    <xf numFmtId="42" fontId="0" fillId="0" borderId="11" xfId="1" applyFont="1" applyFill="1" applyBorder="1"/>
    <xf numFmtId="1" fontId="0" fillId="0" borderId="0" xfId="0" applyNumberFormat="1"/>
    <xf numFmtId="0" fontId="9" fillId="0" borderId="0" xfId="0" applyFont="1" applyAlignme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5" borderId="13" xfId="0" applyFont="1" applyFill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167" fontId="10" fillId="5" borderId="19" xfId="0" applyNumberFormat="1" applyFont="1" applyFill="1" applyBorder="1" applyAlignment="1">
      <alignment horizontal="center"/>
    </xf>
    <xf numFmtId="166" fontId="10" fillId="5" borderId="20" xfId="0" applyNumberFormat="1" applyFont="1" applyFill="1" applyBorder="1" applyAlignment="1">
      <alignment horizontal="center"/>
    </xf>
    <xf numFmtId="166" fontId="0" fillId="0" borderId="0" xfId="0" applyNumberFormat="1"/>
    <xf numFmtId="0" fontId="2" fillId="7" borderId="14" xfId="0" applyFont="1" applyFill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/>
    </xf>
    <xf numFmtId="166" fontId="10" fillId="0" borderId="21" xfId="0" applyNumberFormat="1" applyFont="1" applyBorder="1" applyAlignment="1">
      <alignment horizontal="center"/>
    </xf>
    <xf numFmtId="167" fontId="10" fillId="5" borderId="13" xfId="0" applyNumberFormat="1" applyFont="1" applyFill="1" applyBorder="1" applyAlignment="1">
      <alignment horizontal="center"/>
    </xf>
    <xf numFmtId="166" fontId="10" fillId="5" borderId="21" xfId="0" applyNumberFormat="1" applyFont="1" applyFill="1" applyBorder="1" applyAlignment="1">
      <alignment horizontal="center"/>
    </xf>
    <xf numFmtId="167" fontId="10" fillId="0" borderId="22" xfId="0" applyNumberFormat="1" applyFont="1" applyBorder="1" applyAlignment="1">
      <alignment horizontal="center"/>
    </xf>
    <xf numFmtId="166" fontId="10" fillId="0" borderId="23" xfId="0" applyNumberFormat="1" applyFont="1" applyBorder="1" applyAlignment="1">
      <alignment horizontal="center"/>
    </xf>
    <xf numFmtId="0" fontId="10" fillId="0" borderId="15" xfId="0" applyFont="1" applyFill="1" applyBorder="1" applyAlignment="1">
      <alignment horizontal="center" vertical="center"/>
    </xf>
    <xf numFmtId="167" fontId="10" fillId="8" borderId="19" xfId="0" applyNumberFormat="1" applyFont="1" applyFill="1" applyBorder="1" applyAlignment="1">
      <alignment horizontal="center"/>
    </xf>
    <xf numFmtId="0" fontId="0" fillId="6" borderId="11" xfId="0" applyFill="1" applyBorder="1"/>
    <xf numFmtId="0" fontId="11" fillId="0" borderId="0" xfId="3"/>
    <xf numFmtId="0" fontId="11" fillId="0" borderId="11" xfId="3" applyBorder="1"/>
    <xf numFmtId="0" fontId="11" fillId="9" borderId="11" xfId="3" applyFill="1" applyBorder="1"/>
    <xf numFmtId="164" fontId="0" fillId="9" borderId="11" xfId="4" applyFont="1" applyFill="1" applyBorder="1"/>
    <xf numFmtId="164" fontId="11" fillId="0" borderId="0" xfId="3" applyNumberFormat="1"/>
    <xf numFmtId="0" fontId="6" fillId="0" borderId="8" xfId="0" applyFont="1" applyFill="1" applyBorder="1" applyAlignment="1">
      <alignment horizontal="center" vertical="center"/>
    </xf>
    <xf numFmtId="0" fontId="7" fillId="0" borderId="8" xfId="0" applyFont="1" applyFill="1" applyBorder="1"/>
    <xf numFmtId="0" fontId="7" fillId="0" borderId="9" xfId="0" applyFont="1" applyFill="1" applyBorder="1"/>
    <xf numFmtId="0" fontId="0" fillId="0" borderId="10" xfId="0" applyFill="1" applyBorder="1"/>
    <xf numFmtId="0" fontId="11" fillId="0" borderId="0" xfId="3" applyFill="1"/>
    <xf numFmtId="0" fontId="0" fillId="0" borderId="11" xfId="0" applyBorder="1" applyProtection="1">
      <protection locked="0"/>
    </xf>
    <xf numFmtId="9" fontId="0" fillId="0" borderId="11" xfId="2" applyFont="1" applyFill="1" applyBorder="1" applyProtection="1">
      <protection locked="0"/>
    </xf>
    <xf numFmtId="0" fontId="10" fillId="0" borderId="13" xfId="0" applyFont="1" applyFill="1" applyBorder="1" applyAlignment="1">
      <alignment horizontal="left"/>
    </xf>
    <xf numFmtId="0" fontId="13" fillId="0" borderId="0" xfId="3" applyFont="1"/>
    <xf numFmtId="0" fontId="2" fillId="10" borderId="32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0" xfId="0" quotePrefix="1"/>
    <xf numFmtId="0" fontId="6" fillId="3" borderId="8" xfId="0" applyFont="1" applyFill="1" applyBorder="1" applyAlignment="1"/>
    <xf numFmtId="0" fontId="6" fillId="3" borderId="0" xfId="0" applyFont="1" applyFill="1" applyBorder="1" applyAlignment="1">
      <alignment horizontal="center" vertical="top"/>
    </xf>
    <xf numFmtId="0" fontId="7" fillId="3" borderId="0" xfId="0" applyFont="1" applyFill="1" applyBorder="1"/>
    <xf numFmtId="0" fontId="0" fillId="3" borderId="0" xfId="0" applyFill="1" applyBorder="1"/>
    <xf numFmtId="0" fontId="14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171" fontId="10" fillId="0" borderId="12" xfId="6" applyFont="1" applyFill="1" applyBorder="1"/>
    <xf numFmtId="171" fontId="10" fillId="0" borderId="0" xfId="6" applyFont="1" applyFill="1"/>
    <xf numFmtId="0" fontId="6" fillId="3" borderId="11" xfId="0" applyFont="1" applyFill="1" applyBorder="1" applyAlignment="1">
      <alignment horizontal="center" vertical="center"/>
    </xf>
    <xf numFmtId="0" fontId="11" fillId="0" borderId="24" xfId="3" applyFont="1" applyFill="1" applyBorder="1" applyAlignment="1">
      <alignment horizontal="center"/>
    </xf>
    <xf numFmtId="0" fontId="11" fillId="0" borderId="25" xfId="3" applyFont="1" applyFill="1" applyBorder="1"/>
    <xf numFmtId="168" fontId="11" fillId="0" borderId="25" xfId="3" applyNumberFormat="1" applyFont="1" applyFill="1" applyBorder="1"/>
    <xf numFmtId="170" fontId="11" fillId="0" borderId="25" xfId="5" applyNumberFormat="1" applyFont="1" applyFill="1" applyBorder="1"/>
    <xf numFmtId="170" fontId="11" fillId="0" borderId="26" xfId="5" applyNumberFormat="1" applyFont="1" applyFill="1" applyBorder="1"/>
    <xf numFmtId="0" fontId="11" fillId="0" borderId="11" xfId="3" applyFont="1" applyFill="1" applyBorder="1"/>
    <xf numFmtId="168" fontId="11" fillId="0" borderId="11" xfId="3" applyNumberFormat="1" applyFont="1" applyFill="1" applyBorder="1"/>
    <xf numFmtId="170" fontId="11" fillId="0" borderId="11" xfId="5" applyNumberFormat="1" applyFont="1" applyFill="1" applyBorder="1"/>
    <xf numFmtId="170" fontId="11" fillId="0" borderId="27" xfId="5" applyNumberFormat="1" applyFont="1" applyFill="1" applyBorder="1"/>
    <xf numFmtId="0" fontId="11" fillId="0" borderId="28" xfId="3" applyFont="1" applyFill="1" applyBorder="1"/>
    <xf numFmtId="168" fontId="11" fillId="0" borderId="28" xfId="3" applyNumberFormat="1" applyFont="1" applyFill="1" applyBorder="1"/>
    <xf numFmtId="170" fontId="11" fillId="0" borderId="28" xfId="5" applyNumberFormat="1" applyFont="1" applyFill="1" applyBorder="1"/>
    <xf numFmtId="170" fontId="11" fillId="0" borderId="29" xfId="5" applyNumberFormat="1" applyFont="1" applyFill="1" applyBorder="1"/>
    <xf numFmtId="0" fontId="1" fillId="0" borderId="0" xfId="8"/>
    <xf numFmtId="0" fontId="1" fillId="0" borderId="11" xfId="8" applyBorder="1"/>
    <xf numFmtId="164" fontId="0" fillId="0" borderId="11" xfId="9" applyFont="1" applyBorder="1"/>
    <xf numFmtId="0" fontId="2" fillId="12" borderId="11" xfId="8" applyFont="1" applyFill="1" applyBorder="1"/>
    <xf numFmtId="164" fontId="3" fillId="0" borderId="11" xfId="8" applyNumberFormat="1" applyFont="1" applyBorder="1"/>
    <xf numFmtId="9" fontId="19" fillId="0" borderId="11" xfId="10" applyFont="1" applyBorder="1"/>
    <xf numFmtId="0" fontId="2" fillId="12" borderId="33" xfId="8" applyFont="1" applyFill="1" applyBorder="1" applyAlignment="1">
      <alignment horizontal="center" vertical="center"/>
    </xf>
    <xf numFmtId="0" fontId="2" fillId="12" borderId="34" xfId="8" applyFont="1" applyFill="1" applyBorder="1" applyAlignment="1">
      <alignment horizontal="center" vertical="center" wrapText="1"/>
    </xf>
    <xf numFmtId="0" fontId="2" fillId="12" borderId="34" xfId="8" applyFont="1" applyFill="1" applyBorder="1" applyAlignment="1">
      <alignment horizontal="center" vertical="center"/>
    </xf>
    <xf numFmtId="0" fontId="2" fillId="12" borderId="35" xfId="8" applyFont="1" applyFill="1" applyBorder="1" applyAlignment="1">
      <alignment horizontal="center" vertical="center"/>
    </xf>
    <xf numFmtId="0" fontId="1" fillId="0" borderId="3" xfId="8" applyBorder="1" applyAlignment="1">
      <alignment vertical="top" wrapText="1"/>
    </xf>
    <xf numFmtId="0" fontId="1" fillId="0" borderId="0" xfId="8" applyAlignment="1">
      <alignment vertical="top" wrapText="1"/>
    </xf>
    <xf numFmtId="0" fontId="1" fillId="0" borderId="0" xfId="8" applyBorder="1" applyAlignment="1">
      <alignment vertical="top"/>
    </xf>
    <xf numFmtId="172" fontId="3" fillId="9" borderId="11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173" fontId="0" fillId="0" borderId="11" xfId="7" applyNumberFormat="1" applyFont="1" applyBorder="1"/>
    <xf numFmtId="164" fontId="0" fillId="0" borderId="0" xfId="9" applyFont="1"/>
    <xf numFmtId="0" fontId="0" fillId="0" borderId="0" xfId="0" applyAlignment="1">
      <alignment vertical="center"/>
    </xf>
    <xf numFmtId="164" fontId="0" fillId="0" borderId="0" xfId="0" applyNumberFormat="1"/>
    <xf numFmtId="0" fontId="2" fillId="7" borderId="17" xfId="0" applyFont="1" applyFill="1" applyBorder="1" applyAlignment="1">
      <alignment horizontal="center" vertical="center" wrapText="1"/>
    </xf>
    <xf numFmtId="0" fontId="2" fillId="13" borderId="40" xfId="0" applyFont="1" applyFill="1" applyBorder="1" applyAlignment="1">
      <alignment horizontal="right"/>
    </xf>
    <xf numFmtId="41" fontId="4" fillId="13" borderId="39" xfId="11" applyFont="1" applyFill="1" applyBorder="1"/>
    <xf numFmtId="0" fontId="0" fillId="14" borderId="0" xfId="0" applyFill="1"/>
    <xf numFmtId="0" fontId="10" fillId="8" borderId="19" xfId="0" applyNumberFormat="1" applyFont="1" applyFill="1" applyBorder="1" applyAlignment="1">
      <alignment horizontal="center"/>
    </xf>
    <xf numFmtId="0" fontId="11" fillId="14" borderId="0" xfId="3" applyFill="1"/>
    <xf numFmtId="44" fontId="11" fillId="9" borderId="11" xfId="3" applyNumberFormat="1" applyFill="1" applyBorder="1"/>
    <xf numFmtId="0" fontId="14" fillId="0" borderId="0" xfId="0" applyFont="1" applyBorder="1" applyAlignment="1">
      <alignment horizontal="center"/>
    </xf>
    <xf numFmtId="171" fontId="14" fillId="0" borderId="0" xfId="0" applyNumberFormat="1" applyFont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>
      <alignment wrapText="1"/>
    </xf>
    <xf numFmtId="0" fontId="0" fillId="0" borderId="9" xfId="0" applyFill="1" applyBorder="1"/>
    <xf numFmtId="0" fontId="7" fillId="0" borderId="1" xfId="0" applyFont="1" applyFill="1" applyBorder="1"/>
    <xf numFmtId="0" fontId="0" fillId="0" borderId="1" xfId="0" applyFill="1" applyBorder="1"/>
    <xf numFmtId="0" fontId="7" fillId="0" borderId="0" xfId="0" applyFont="1" applyFill="1" applyBorder="1" applyAlignment="1">
      <alignment horizontal="left"/>
    </xf>
    <xf numFmtId="0" fontId="6" fillId="14" borderId="1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6" fillId="14" borderId="10" xfId="0" applyFont="1" applyFill="1" applyBorder="1" applyAlignment="1">
      <alignment horizontal="center" vertical="center"/>
    </xf>
    <xf numFmtId="0" fontId="0" fillId="0" borderId="0" xfId="0" pivotButton="1" applyAlignment="1">
      <alignment horizontal="left" indent="1"/>
    </xf>
    <xf numFmtId="165" fontId="0" fillId="0" borderId="0" xfId="0" pivotButton="1" applyNumberFormat="1"/>
    <xf numFmtId="10" fontId="0" fillId="0" borderId="0" xfId="0" applyNumberFormat="1"/>
    <xf numFmtId="0" fontId="6" fillId="14" borderId="4" xfId="0" applyFont="1" applyFill="1" applyBorder="1" applyAlignment="1">
      <alignment horizontal="center" vertical="center"/>
    </xf>
    <xf numFmtId="10" fontId="0" fillId="0" borderId="11" xfId="10" applyNumberFormat="1" applyFont="1" applyBorder="1"/>
    <xf numFmtId="41" fontId="2" fillId="7" borderId="17" xfId="1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2" fillId="13" borderId="36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2" fillId="7" borderId="0" xfId="0" applyFont="1" applyFill="1" applyBorder="1" applyAlignment="1">
      <alignment horizontal="right" vertical="center"/>
    </xf>
    <xf numFmtId="0" fontId="2" fillId="7" borderId="30" xfId="0" applyFont="1" applyFill="1" applyBorder="1" applyAlignment="1">
      <alignment horizontal="right" vertical="center"/>
    </xf>
    <xf numFmtId="0" fontId="2" fillId="7" borderId="3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5" fillId="0" borderId="0" xfId="8" applyFont="1" applyAlignment="1">
      <alignment horizontal="center"/>
    </xf>
    <xf numFmtId="0" fontId="16" fillId="11" borderId="0" xfId="8" applyFont="1" applyFill="1" applyAlignment="1">
      <alignment horizontal="center"/>
    </xf>
    <xf numFmtId="0" fontId="1" fillId="3" borderId="5" xfId="8" applyFill="1" applyBorder="1" applyAlignment="1">
      <alignment horizontal="left" wrapText="1"/>
    </xf>
    <xf numFmtId="0" fontId="1" fillId="3" borderId="6" xfId="8" applyFill="1" applyBorder="1" applyAlignment="1">
      <alignment horizontal="left" wrapText="1"/>
    </xf>
    <xf numFmtId="41" fontId="11" fillId="9" borderId="11" xfId="11" applyFont="1" applyFill="1" applyBorder="1"/>
  </cellXfs>
  <cellStyles count="12">
    <cellStyle name="Millares" xfId="7" builtinId="3"/>
    <cellStyle name="Millares [0]" xfId="11" builtinId="6"/>
    <cellStyle name="Moneda [0]" xfId="1" builtinId="7"/>
    <cellStyle name="Moneda [0] 2" xfId="4" xr:uid="{00000000-0005-0000-0000-000002000000}"/>
    <cellStyle name="Moneda [0] 2 2" xfId="9" xr:uid="{00000000-0005-0000-0000-000003000000}"/>
    <cellStyle name="Moneda 2" xfId="5" xr:uid="{00000000-0005-0000-0000-000004000000}"/>
    <cellStyle name="Moneda 3" xfId="6" xr:uid="{00000000-0005-0000-0000-000005000000}"/>
    <cellStyle name="Normal" xfId="0" builtinId="0"/>
    <cellStyle name="Normal 2" xfId="3" xr:uid="{00000000-0005-0000-0000-000007000000}"/>
    <cellStyle name="Normal 2 2" xfId="8" xr:uid="{00000000-0005-0000-0000-000008000000}"/>
    <cellStyle name="Porcentaje" xfId="2" builtinId="5"/>
    <cellStyle name="Porcentaje 2" xfId="10" xr:uid="{00000000-0005-0000-0000-00000A000000}"/>
  </cellStyles>
  <dxfs count="12">
    <dxf>
      <font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Raul Perez Munoz" refreshedDate="44623.586123726855" createdVersion="6" refreshedVersion="6" minRefreshableVersion="3" recordCount="528" xr:uid="{F4447644-5182-4A63-9F12-4D24B908CC7C}">
  <cacheSource type="worksheet">
    <worksheetSource name="TablaDeDatos"/>
  </cacheSource>
  <cacheFields count="8">
    <cacheField name="Tienda" numFmtId="0">
      <sharedItems count="8">
        <s v="Tienda 6"/>
        <s v="Tienda 7"/>
        <s v="Tienda 3"/>
        <s v="Tienda 5"/>
        <s v="Tienda 2"/>
        <s v="Tienda 9"/>
        <s v="Tienda 1"/>
        <s v="Tienda 4"/>
      </sharedItems>
    </cacheField>
    <cacheField name="Codigo_Producto" numFmtId="0">
      <sharedItems containsSemiMixedTypes="0" containsString="0" containsNumber="1" containsInteger="1" minValue="100000" maxValue="100104"/>
    </cacheField>
    <cacheField name="Descripción_Producto" numFmtId="0">
      <sharedItems count="20">
        <s v="Producto1"/>
        <s v="Producto12"/>
        <s v="Producto8"/>
        <s v="Producto20"/>
        <s v="Producto7"/>
        <s v="Producto14"/>
        <s v="Producto11"/>
        <s v="Producto3"/>
        <s v="Producto18"/>
        <s v="Producto4"/>
        <s v="Producto13"/>
        <s v="Producto16"/>
        <s v="Producto10"/>
        <s v="Producto5"/>
        <s v="Producto2"/>
        <s v="Producto6"/>
        <s v="Producto15"/>
        <s v="Producto17"/>
        <s v="Producto9"/>
        <s v="Producto19"/>
      </sharedItems>
    </cacheField>
    <cacheField name="Nombre_Proveedor" numFmtId="0">
      <sharedItems/>
    </cacheField>
    <cacheField name="Categoria" numFmtId="0">
      <sharedItems/>
    </cacheField>
    <cacheField name="Unidades_Vendidas" numFmtId="0">
      <sharedItems containsSemiMixedTypes="0" containsString="0" containsNumber="1" containsInteger="1" minValue="254" maxValue="3497"/>
    </cacheField>
    <cacheField name="Valor_Venta" numFmtId="171">
      <sharedItems containsSemiMixedTypes="0" containsString="0" containsNumber="1" minValue="61451.71" maxValue="24977862"/>
    </cacheField>
    <cacheField name="Mes" numFmtId="0">
      <sharedItems count="3">
        <s v="Enero"/>
        <s v="Febrero"/>
        <s v="Marz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n v="100000"/>
    <x v="0"/>
    <s v="Proveedor1"/>
    <s v="Categoria6"/>
    <n v="254"/>
    <n v="1144962.31"/>
    <x v="0"/>
  </r>
  <r>
    <x v="1"/>
    <n v="100031"/>
    <x v="1"/>
    <s v="Proveedor18"/>
    <s v="Categoria7"/>
    <n v="256"/>
    <n v="214461.5"/>
    <x v="0"/>
  </r>
  <r>
    <x v="2"/>
    <n v="100027"/>
    <x v="2"/>
    <s v="Proveedor15"/>
    <s v="Categoria1"/>
    <n v="257"/>
    <n v="2658600.75"/>
    <x v="0"/>
  </r>
  <r>
    <x v="3"/>
    <n v="100039"/>
    <x v="3"/>
    <s v="Proveedor20"/>
    <s v="Categoria1"/>
    <n v="257"/>
    <n v="1255767.8500000001"/>
    <x v="0"/>
  </r>
  <r>
    <x v="0"/>
    <n v="100101"/>
    <x v="4"/>
    <s v="Proveedor6"/>
    <s v="Categoria3"/>
    <n v="259"/>
    <n v="75158.210000000006"/>
    <x v="0"/>
  </r>
  <r>
    <x v="0"/>
    <n v="100020"/>
    <x v="0"/>
    <s v="Proveedor5"/>
    <s v="Categoria3"/>
    <n v="260"/>
    <n v="61451.71"/>
    <x v="0"/>
  </r>
  <r>
    <x v="0"/>
    <n v="100088"/>
    <x v="2"/>
    <s v="Proveedor34"/>
    <s v="Categoria2"/>
    <n v="260"/>
    <n v="1447933.43"/>
    <x v="0"/>
  </r>
  <r>
    <x v="4"/>
    <n v="100033"/>
    <x v="5"/>
    <s v="Proveedor18"/>
    <s v="Categoria7"/>
    <n v="261"/>
    <n v="240107.67"/>
    <x v="0"/>
  </r>
  <r>
    <x v="2"/>
    <n v="100030"/>
    <x v="6"/>
    <s v="Proveedor17"/>
    <s v="Categoria7"/>
    <n v="261"/>
    <n v="20321147"/>
    <x v="1"/>
  </r>
  <r>
    <x v="0"/>
    <n v="100042"/>
    <x v="7"/>
    <s v="Proveedor22"/>
    <s v="Categoria2"/>
    <n v="261"/>
    <n v="832356.34"/>
    <x v="0"/>
  </r>
  <r>
    <x v="0"/>
    <n v="100030"/>
    <x v="6"/>
    <s v="Proveedor17"/>
    <s v="Categoria7"/>
    <n v="262"/>
    <n v="150571.4"/>
    <x v="0"/>
  </r>
  <r>
    <x v="0"/>
    <n v="100037"/>
    <x v="8"/>
    <s v="Proveedor20"/>
    <s v="Categoria4"/>
    <n v="262"/>
    <n v="1274530.44"/>
    <x v="0"/>
  </r>
  <r>
    <x v="3"/>
    <n v="100086"/>
    <x v="2"/>
    <s v="Proveedor37"/>
    <s v="Categoria7"/>
    <n v="263"/>
    <n v="816352"/>
    <x v="0"/>
  </r>
  <r>
    <x v="0"/>
    <n v="100011"/>
    <x v="1"/>
    <s v="Proveedor6"/>
    <s v="Categoria2"/>
    <n v="263"/>
    <n v="995903.17"/>
    <x v="0"/>
  </r>
  <r>
    <x v="1"/>
    <n v="100086"/>
    <x v="2"/>
    <s v="Proveedor37"/>
    <s v="Categoria7"/>
    <n v="263"/>
    <n v="817309.19"/>
    <x v="0"/>
  </r>
  <r>
    <x v="0"/>
    <n v="100047"/>
    <x v="9"/>
    <s v="Proveedor24"/>
    <s v="Categoria7"/>
    <n v="265"/>
    <n v="293792.25"/>
    <x v="0"/>
  </r>
  <r>
    <x v="2"/>
    <n v="100079"/>
    <x v="2"/>
    <s v="Proveedor34"/>
    <s v="Categoria1"/>
    <n v="266"/>
    <n v="3467044"/>
    <x v="0"/>
  </r>
  <r>
    <x v="3"/>
    <n v="100088"/>
    <x v="2"/>
    <s v="Proveedor34"/>
    <s v="Categoria2"/>
    <n v="267"/>
    <n v="1468508.64"/>
    <x v="0"/>
  </r>
  <r>
    <x v="0"/>
    <n v="100045"/>
    <x v="9"/>
    <s v="Proveedor22"/>
    <s v="Categoria2"/>
    <n v="268"/>
    <n v="1548398.22"/>
    <x v="0"/>
  </r>
  <r>
    <x v="4"/>
    <n v="100032"/>
    <x v="10"/>
    <s v="Proveedor18"/>
    <s v="Categoria7"/>
    <n v="269"/>
    <n v="220311"/>
    <x v="0"/>
  </r>
  <r>
    <x v="4"/>
    <n v="100082"/>
    <x v="2"/>
    <s v="Proveedor35"/>
    <s v="Categoria2"/>
    <n v="270"/>
    <n v="898290"/>
    <x v="0"/>
  </r>
  <r>
    <x v="2"/>
    <n v="100035"/>
    <x v="11"/>
    <s v="Proveedor19"/>
    <s v="Categoria7"/>
    <n v="270"/>
    <n v="155306.70000000001"/>
    <x v="0"/>
  </r>
  <r>
    <x v="4"/>
    <n v="100084"/>
    <x v="2"/>
    <s v="Proveedor37"/>
    <s v="Categoria7"/>
    <n v="271"/>
    <n v="16031492"/>
    <x v="2"/>
  </r>
  <r>
    <x v="3"/>
    <n v="100013"/>
    <x v="5"/>
    <s v="Proveedor6"/>
    <s v="Categoria2"/>
    <n v="273"/>
    <n v="294621.48"/>
    <x v="0"/>
  </r>
  <r>
    <x v="0"/>
    <n v="100037"/>
    <x v="8"/>
    <s v="Proveedor20"/>
    <s v="Categoria4"/>
    <n v="274"/>
    <n v="7070499"/>
    <x v="1"/>
  </r>
  <r>
    <x v="3"/>
    <n v="100009"/>
    <x v="12"/>
    <s v="Proveedor5"/>
    <s v="Categoria3"/>
    <n v="276"/>
    <n v="103803.23"/>
    <x v="0"/>
  </r>
  <r>
    <x v="5"/>
    <n v="100046"/>
    <x v="9"/>
    <s v="Proveedor23"/>
    <s v="Categoria7"/>
    <n v="276"/>
    <n v="305987.40000000002"/>
    <x v="0"/>
  </r>
  <r>
    <x v="4"/>
    <n v="100032"/>
    <x v="10"/>
    <s v="Proveedor18"/>
    <s v="Categoria7"/>
    <n v="277"/>
    <n v="9411653"/>
    <x v="2"/>
  </r>
  <r>
    <x v="0"/>
    <n v="100012"/>
    <x v="10"/>
    <s v="Proveedor7"/>
    <s v="Categoria6"/>
    <n v="278"/>
    <n v="9869000"/>
    <x v="0"/>
  </r>
  <r>
    <x v="3"/>
    <n v="100020"/>
    <x v="0"/>
    <s v="Proveedor5"/>
    <s v="Categoria3"/>
    <n v="281"/>
    <n v="66401.31"/>
    <x v="0"/>
  </r>
  <r>
    <x v="0"/>
    <n v="100022"/>
    <x v="7"/>
    <s v="Proveedor5"/>
    <s v="Categoria3"/>
    <n v="281"/>
    <n v="66884.28"/>
    <x v="0"/>
  </r>
  <r>
    <x v="3"/>
    <n v="100015"/>
    <x v="11"/>
    <s v="Proveedor9"/>
    <s v="Categoria1"/>
    <n v="282"/>
    <n v="8516187.3200000003"/>
    <x v="0"/>
  </r>
  <r>
    <x v="0"/>
    <n v="100040"/>
    <x v="0"/>
    <s v="Proveedor20"/>
    <s v="Categoria1"/>
    <n v="282"/>
    <n v="680375.94"/>
    <x v="0"/>
  </r>
  <r>
    <x v="1"/>
    <n v="100004"/>
    <x v="13"/>
    <s v="Proveedor4"/>
    <s v="Categoria1"/>
    <n v="282"/>
    <n v="1914921.42"/>
    <x v="0"/>
  </r>
  <r>
    <x v="3"/>
    <n v="100021"/>
    <x v="14"/>
    <s v="Proveedor5"/>
    <s v="Categoria3"/>
    <n v="284"/>
    <n v="67971"/>
    <x v="0"/>
  </r>
  <r>
    <x v="3"/>
    <n v="100002"/>
    <x v="7"/>
    <s v="Proveedor2"/>
    <s v="Categoria1"/>
    <n v="285"/>
    <n v="22404160"/>
    <x v="2"/>
  </r>
  <r>
    <x v="6"/>
    <n v="100029"/>
    <x v="12"/>
    <s v="Proveedor17"/>
    <s v="Categoria7"/>
    <n v="286"/>
    <n v="20710048"/>
    <x v="2"/>
  </r>
  <r>
    <x v="4"/>
    <n v="100005"/>
    <x v="15"/>
    <s v="Proveedor5"/>
    <s v="Categoria3"/>
    <n v="286"/>
    <n v="470353"/>
    <x v="0"/>
  </r>
  <r>
    <x v="5"/>
    <n v="100083"/>
    <x v="2"/>
    <s v="Proveedor36"/>
    <s v="Categoria2"/>
    <n v="286"/>
    <n v="691962.86"/>
    <x v="0"/>
  </r>
  <r>
    <x v="6"/>
    <n v="100004"/>
    <x v="13"/>
    <s v="Proveedor4"/>
    <s v="Categoria1"/>
    <n v="287"/>
    <n v="1924905"/>
    <x v="0"/>
  </r>
  <r>
    <x v="2"/>
    <n v="100099"/>
    <x v="13"/>
    <s v="Proveedor6"/>
    <s v="Categoria3"/>
    <n v="287"/>
    <n v="140515.20000000001"/>
    <x v="0"/>
  </r>
  <r>
    <x v="1"/>
    <n v="100027"/>
    <x v="2"/>
    <s v="Proveedor15"/>
    <s v="Categoria1"/>
    <n v="289"/>
    <n v="2989632.75"/>
    <x v="0"/>
  </r>
  <r>
    <x v="3"/>
    <n v="100034"/>
    <x v="16"/>
    <s v="Proveedor18"/>
    <s v="Categoria7"/>
    <n v="291"/>
    <n v="310497"/>
    <x v="0"/>
  </r>
  <r>
    <x v="6"/>
    <n v="100085"/>
    <x v="2"/>
    <s v="Proveedor37"/>
    <s v="Categoria7"/>
    <n v="294"/>
    <n v="13448636"/>
    <x v="1"/>
  </r>
  <r>
    <x v="5"/>
    <n v="100043"/>
    <x v="9"/>
    <s v="Proveedor22"/>
    <s v="Categoria2"/>
    <n v="295"/>
    <n v="173763.11"/>
    <x v="0"/>
  </r>
  <r>
    <x v="3"/>
    <n v="100022"/>
    <x v="7"/>
    <s v="Proveedor5"/>
    <s v="Categoria3"/>
    <n v="298"/>
    <n v="71020.639999999999"/>
    <x v="0"/>
  </r>
  <r>
    <x v="3"/>
    <n v="100004"/>
    <x v="13"/>
    <s v="Proveedor4"/>
    <s v="Categoria1"/>
    <n v="298"/>
    <n v="2030827.69"/>
    <x v="0"/>
  </r>
  <r>
    <x v="0"/>
    <n v="100003"/>
    <x v="9"/>
    <s v="Proveedor3"/>
    <s v="Categoria2"/>
    <n v="298"/>
    <n v="7026656.4299999997"/>
    <x v="0"/>
  </r>
  <r>
    <x v="0"/>
    <n v="100086"/>
    <x v="2"/>
    <s v="Proveedor37"/>
    <s v="Categoria7"/>
    <n v="298"/>
    <n v="925551"/>
    <x v="0"/>
  </r>
  <r>
    <x v="0"/>
    <n v="100029"/>
    <x v="12"/>
    <s v="Proveedor17"/>
    <s v="Categoria7"/>
    <n v="299"/>
    <n v="285682.53999999998"/>
    <x v="0"/>
  </r>
  <r>
    <x v="0"/>
    <n v="100001"/>
    <x v="14"/>
    <s v="Proveedor1"/>
    <s v="Categoria6"/>
    <n v="299"/>
    <n v="1355058.22"/>
    <x v="0"/>
  </r>
  <r>
    <x v="4"/>
    <n v="100031"/>
    <x v="1"/>
    <s v="Proveedor18"/>
    <s v="Categoria7"/>
    <n v="304"/>
    <n v="255165.24"/>
    <x v="0"/>
  </r>
  <r>
    <x v="3"/>
    <n v="100081"/>
    <x v="2"/>
    <s v="Proveedor34"/>
    <s v="Categoria1"/>
    <n v="306"/>
    <n v="7027596"/>
    <x v="0"/>
  </r>
  <r>
    <x v="1"/>
    <n v="100000"/>
    <x v="0"/>
    <s v="Proveedor1"/>
    <s v="Categoria6"/>
    <n v="306"/>
    <n v="1383575.34"/>
    <x v="0"/>
  </r>
  <r>
    <x v="3"/>
    <n v="100016"/>
    <x v="17"/>
    <s v="Proveedor9"/>
    <s v="Categoria1"/>
    <n v="307"/>
    <n v="9374382.2899999991"/>
    <x v="0"/>
  </r>
  <r>
    <x v="3"/>
    <n v="100005"/>
    <x v="15"/>
    <s v="Proveedor5"/>
    <s v="Categoria3"/>
    <n v="307"/>
    <n v="481306.69"/>
    <x v="0"/>
  </r>
  <r>
    <x v="1"/>
    <n v="100025"/>
    <x v="15"/>
    <s v="Proveedor13"/>
    <s v="Categoria1"/>
    <n v="309"/>
    <n v="3016072.88"/>
    <x v="0"/>
  </r>
  <r>
    <x v="0"/>
    <n v="100037"/>
    <x v="8"/>
    <s v="Proveedor20"/>
    <s v="Categoria4"/>
    <n v="310"/>
    <n v="23560738"/>
    <x v="2"/>
  </r>
  <r>
    <x v="1"/>
    <n v="100009"/>
    <x v="12"/>
    <s v="Proveedor5"/>
    <s v="Categoria3"/>
    <n v="315"/>
    <n v="114345"/>
    <x v="0"/>
  </r>
  <r>
    <x v="2"/>
    <n v="100030"/>
    <x v="6"/>
    <s v="Proveedor17"/>
    <s v="Categoria7"/>
    <n v="318"/>
    <n v="182754.6"/>
    <x v="0"/>
  </r>
  <r>
    <x v="3"/>
    <n v="100007"/>
    <x v="2"/>
    <s v="Proveedor5"/>
    <s v="Categoria3"/>
    <n v="320"/>
    <n v="1054503.77"/>
    <x v="0"/>
  </r>
  <r>
    <x v="0"/>
    <n v="100006"/>
    <x v="4"/>
    <s v="Proveedor5"/>
    <s v="Categoria3"/>
    <n v="321"/>
    <n v="501746.14"/>
    <x v="0"/>
  </r>
  <r>
    <x v="6"/>
    <n v="100099"/>
    <x v="13"/>
    <s v="Proveedor6"/>
    <s v="Categoria3"/>
    <n v="322"/>
    <n v="156156.21"/>
    <x v="0"/>
  </r>
  <r>
    <x v="7"/>
    <n v="100099"/>
    <x v="13"/>
    <s v="Proveedor6"/>
    <s v="Categoria3"/>
    <n v="322"/>
    <n v="157329.20000000001"/>
    <x v="0"/>
  </r>
  <r>
    <x v="2"/>
    <n v="100029"/>
    <x v="12"/>
    <s v="Proveedor17"/>
    <s v="Categoria7"/>
    <n v="323"/>
    <n v="308613.58"/>
    <x v="0"/>
  </r>
  <r>
    <x v="3"/>
    <n v="100026"/>
    <x v="4"/>
    <s v="Proveedor14"/>
    <s v="Categoria1"/>
    <n v="323"/>
    <n v="2969792.44"/>
    <x v="0"/>
  </r>
  <r>
    <x v="6"/>
    <n v="100079"/>
    <x v="2"/>
    <s v="Proveedor34"/>
    <s v="Categoria1"/>
    <n v="327"/>
    <n v="4262118"/>
    <x v="0"/>
  </r>
  <r>
    <x v="0"/>
    <n v="100010"/>
    <x v="6"/>
    <s v="Proveedor5"/>
    <s v="Categoria3"/>
    <n v="327"/>
    <n v="126066.32"/>
    <x v="0"/>
  </r>
  <r>
    <x v="2"/>
    <n v="100048"/>
    <x v="9"/>
    <s v="Proveedor24"/>
    <s v="Categoria7"/>
    <n v="329"/>
    <n v="466949.7"/>
    <x v="0"/>
  </r>
  <r>
    <x v="1"/>
    <n v="100015"/>
    <x v="11"/>
    <s v="Proveedor9"/>
    <s v="Categoria1"/>
    <n v="331"/>
    <n v="10025584.49"/>
    <x v="0"/>
  </r>
  <r>
    <x v="0"/>
    <n v="100025"/>
    <x v="15"/>
    <s v="Proveedor13"/>
    <s v="Categoria1"/>
    <n v="333"/>
    <n v="3251248.6"/>
    <x v="0"/>
  </r>
  <r>
    <x v="4"/>
    <n v="100047"/>
    <x v="9"/>
    <s v="Proveedor24"/>
    <s v="Categoria7"/>
    <n v="335"/>
    <n v="371397.75"/>
    <x v="0"/>
  </r>
  <r>
    <x v="0"/>
    <n v="100103"/>
    <x v="18"/>
    <s v="Proveedor41"/>
    <s v="Categoria3"/>
    <n v="336"/>
    <n v="966410"/>
    <x v="1"/>
  </r>
  <r>
    <x v="4"/>
    <n v="100085"/>
    <x v="2"/>
    <s v="Proveedor37"/>
    <s v="Categoria7"/>
    <n v="338"/>
    <n v="167868.15"/>
    <x v="0"/>
  </r>
  <r>
    <x v="6"/>
    <n v="100048"/>
    <x v="9"/>
    <s v="Proveedor23"/>
    <s v="Categoria7"/>
    <n v="340"/>
    <n v="482562"/>
    <x v="0"/>
  </r>
  <r>
    <x v="3"/>
    <n v="100086"/>
    <x v="2"/>
    <s v="Proveedor37"/>
    <s v="Categoria7"/>
    <n v="349"/>
    <n v="3450122"/>
    <x v="2"/>
  </r>
  <r>
    <x v="1"/>
    <n v="100081"/>
    <x v="2"/>
    <s v="Proveedor34"/>
    <s v="Categoria1"/>
    <n v="349"/>
    <n v="8015134"/>
    <x v="0"/>
  </r>
  <r>
    <x v="1"/>
    <n v="100038"/>
    <x v="19"/>
    <s v="Proveedor20"/>
    <s v="Categoria4"/>
    <n v="350"/>
    <n v="1409931.34"/>
    <x v="0"/>
  </r>
  <r>
    <x v="0"/>
    <n v="100018"/>
    <x v="19"/>
    <s v="Proveedor11"/>
    <s v="Categoria2"/>
    <n v="355"/>
    <n v="21728493.670000002"/>
    <x v="0"/>
  </r>
  <r>
    <x v="5"/>
    <n v="100000"/>
    <x v="0"/>
    <s v="Proveedor1"/>
    <s v="Categoria6"/>
    <n v="356"/>
    <n v="1603962.84"/>
    <x v="0"/>
  </r>
  <r>
    <x v="1"/>
    <n v="100026"/>
    <x v="4"/>
    <s v="Proveedor14"/>
    <s v="Categoria1"/>
    <n v="357"/>
    <n v="3279588.38"/>
    <x v="0"/>
  </r>
  <r>
    <x v="3"/>
    <n v="100002"/>
    <x v="7"/>
    <s v="Proveedor2"/>
    <s v="Categoria1"/>
    <n v="358"/>
    <n v="751800"/>
    <x v="0"/>
  </r>
  <r>
    <x v="1"/>
    <n v="100036"/>
    <x v="17"/>
    <s v="Proveedor20"/>
    <s v="Categoria4"/>
    <n v="364"/>
    <n v="1454227.92"/>
    <x v="0"/>
  </r>
  <r>
    <x v="0"/>
    <n v="100005"/>
    <x v="15"/>
    <s v="Proveedor5"/>
    <s v="Categoria3"/>
    <n v="367"/>
    <n v="586589.09"/>
    <x v="0"/>
  </r>
  <r>
    <x v="3"/>
    <n v="100023"/>
    <x v="9"/>
    <s v="Proveedor5"/>
    <s v="Categoria3"/>
    <n v="372"/>
    <n v="107440.8"/>
    <x v="0"/>
  </r>
  <r>
    <x v="0"/>
    <n v="100030"/>
    <x v="6"/>
    <s v="Proveedor17"/>
    <s v="Categoria7"/>
    <n v="375"/>
    <n v="10853768"/>
    <x v="1"/>
  </r>
  <r>
    <x v="0"/>
    <n v="100103"/>
    <x v="18"/>
    <s v="Proveedor41"/>
    <s v="Categoria3"/>
    <n v="377"/>
    <n v="204146.2"/>
    <x v="0"/>
  </r>
  <r>
    <x v="3"/>
    <n v="100024"/>
    <x v="13"/>
    <s v="Proveedor12"/>
    <s v="Categoria7"/>
    <n v="378"/>
    <n v="961443"/>
    <x v="0"/>
  </r>
  <r>
    <x v="5"/>
    <n v="100017"/>
    <x v="8"/>
    <s v="Proveedor10"/>
    <s v="Categoria2"/>
    <n v="378"/>
    <n v="2857305.35"/>
    <x v="0"/>
  </r>
  <r>
    <x v="3"/>
    <n v="100019"/>
    <x v="3"/>
    <s v="Proveedor5"/>
    <s v="Categoria3"/>
    <n v="380"/>
    <n v="151722"/>
    <x v="0"/>
  </r>
  <r>
    <x v="2"/>
    <n v="100047"/>
    <x v="9"/>
    <s v="Proveedor24"/>
    <s v="Categoria7"/>
    <n v="381"/>
    <n v="23307911"/>
    <x v="2"/>
  </r>
  <r>
    <x v="7"/>
    <n v="100017"/>
    <x v="8"/>
    <s v="Proveedor10"/>
    <s v="Categoria2"/>
    <n v="383"/>
    <n v="2843376.1"/>
    <x v="0"/>
  </r>
  <r>
    <x v="6"/>
    <n v="100100"/>
    <x v="15"/>
    <s v="Proveedor6"/>
    <s v="Categoria3"/>
    <n v="389"/>
    <n v="195737.65"/>
    <x v="0"/>
  </r>
  <r>
    <x v="3"/>
    <n v="100008"/>
    <x v="18"/>
    <s v="Proveedor5"/>
    <s v="Categoria3"/>
    <n v="395"/>
    <n v="143441.64000000001"/>
    <x v="0"/>
  </r>
  <r>
    <x v="1"/>
    <n v="100099"/>
    <x v="13"/>
    <s v="Proveedor6"/>
    <s v="Categoria3"/>
    <n v="396"/>
    <n v="9761104"/>
    <x v="2"/>
  </r>
  <r>
    <x v="1"/>
    <n v="100086"/>
    <x v="2"/>
    <s v="Proveedor37"/>
    <s v="Categoria7"/>
    <n v="398"/>
    <n v="8013612"/>
    <x v="2"/>
  </r>
  <r>
    <x v="0"/>
    <n v="100046"/>
    <x v="9"/>
    <s v="Proveedor24"/>
    <s v="Categoria7"/>
    <n v="399"/>
    <n v="442351.35"/>
    <x v="0"/>
  </r>
  <r>
    <x v="1"/>
    <n v="100015"/>
    <x v="11"/>
    <s v="Proveedor9"/>
    <s v="Categoria1"/>
    <n v="399"/>
    <n v="16255772"/>
    <x v="1"/>
  </r>
  <r>
    <x v="4"/>
    <n v="100027"/>
    <x v="2"/>
    <s v="Proveedor15"/>
    <s v="Categoria1"/>
    <n v="403"/>
    <n v="4168934.25"/>
    <x v="0"/>
  </r>
  <r>
    <x v="0"/>
    <n v="100079"/>
    <x v="2"/>
    <s v="Proveedor34"/>
    <s v="Categoria1"/>
    <n v="403"/>
    <n v="5252702"/>
    <x v="0"/>
  </r>
  <r>
    <x v="6"/>
    <n v="100047"/>
    <x v="9"/>
    <s v="Proveedor23"/>
    <s v="Categoria7"/>
    <n v="404"/>
    <n v="447894.6"/>
    <x v="0"/>
  </r>
  <r>
    <x v="4"/>
    <n v="100079"/>
    <x v="2"/>
    <s v="Proveedor34"/>
    <s v="Categoria1"/>
    <n v="404"/>
    <n v="5265736"/>
    <x v="0"/>
  </r>
  <r>
    <x v="3"/>
    <n v="100080"/>
    <x v="2"/>
    <s v="Proveedor34"/>
    <s v="Categoria1"/>
    <n v="407"/>
    <n v="17581472"/>
    <x v="2"/>
  </r>
  <r>
    <x v="3"/>
    <n v="100104"/>
    <x v="12"/>
    <s v="Proveedor41"/>
    <s v="Categoria3"/>
    <n v="409"/>
    <n v="75803"/>
    <x v="0"/>
  </r>
  <r>
    <x v="0"/>
    <n v="100013"/>
    <x v="5"/>
    <s v="Proveedor6"/>
    <s v="Categoria2"/>
    <n v="409"/>
    <n v="441392.8"/>
    <x v="0"/>
  </r>
  <r>
    <x v="5"/>
    <n v="100084"/>
    <x v="2"/>
    <s v="Proveedor37"/>
    <s v="Categoria7"/>
    <n v="410"/>
    <n v="552908.88"/>
    <x v="0"/>
  </r>
  <r>
    <x v="0"/>
    <n v="100082"/>
    <x v="2"/>
    <s v="Proveedor35"/>
    <s v="Categoria2"/>
    <n v="416"/>
    <n v="1384032"/>
    <x v="0"/>
  </r>
  <r>
    <x v="6"/>
    <n v="100027"/>
    <x v="2"/>
    <s v="Proveedor15"/>
    <s v="Categoria1"/>
    <n v="418"/>
    <n v="4324105.5"/>
    <x v="0"/>
  </r>
  <r>
    <x v="6"/>
    <n v="100048"/>
    <x v="9"/>
    <s v="Proveedor23"/>
    <s v="Categoria7"/>
    <n v="422"/>
    <n v="6280517"/>
    <x v="1"/>
  </r>
  <r>
    <x v="6"/>
    <n v="100028"/>
    <x v="18"/>
    <s v="Proveedor16"/>
    <s v="Categoria7"/>
    <n v="426"/>
    <n v="432390"/>
    <x v="0"/>
  </r>
  <r>
    <x v="3"/>
    <n v="100005"/>
    <x v="15"/>
    <s v="Proveedor5"/>
    <s v="Categoria3"/>
    <n v="427"/>
    <n v="9654208"/>
    <x v="1"/>
  </r>
  <r>
    <x v="0"/>
    <n v="100040"/>
    <x v="0"/>
    <s v="Proveedor20"/>
    <s v="Categoria1"/>
    <n v="430"/>
    <n v="22820490"/>
    <x v="1"/>
  </r>
  <r>
    <x v="6"/>
    <n v="100029"/>
    <x v="12"/>
    <s v="Proveedor17"/>
    <s v="Categoria7"/>
    <n v="442"/>
    <n v="422313.32"/>
    <x v="0"/>
  </r>
  <r>
    <x v="4"/>
    <n v="100046"/>
    <x v="9"/>
    <s v="Proveedor24"/>
    <s v="Categoria7"/>
    <n v="451"/>
    <n v="20229245"/>
    <x v="2"/>
  </r>
  <r>
    <x v="6"/>
    <n v="100048"/>
    <x v="9"/>
    <s v="Proveedor23"/>
    <s v="Categoria7"/>
    <n v="453"/>
    <n v="3228109"/>
    <x v="2"/>
  </r>
  <r>
    <x v="3"/>
    <n v="100047"/>
    <x v="9"/>
    <s v="Proveedor24"/>
    <s v="Categoria7"/>
    <n v="455"/>
    <n v="504435.75"/>
    <x v="0"/>
  </r>
  <r>
    <x v="0"/>
    <n v="100017"/>
    <x v="8"/>
    <s v="Proveedor10"/>
    <s v="Categoria2"/>
    <n v="455"/>
    <n v="3394793.59"/>
    <x v="0"/>
  </r>
  <r>
    <x v="0"/>
    <n v="100082"/>
    <x v="2"/>
    <s v="Proveedor35"/>
    <s v="Categoria2"/>
    <n v="455"/>
    <n v="6266769"/>
    <x v="2"/>
  </r>
  <r>
    <x v="0"/>
    <n v="100023"/>
    <x v="9"/>
    <s v="Proveedor5"/>
    <s v="Categoria3"/>
    <n v="458"/>
    <n v="134044.66"/>
    <x v="0"/>
  </r>
  <r>
    <x v="2"/>
    <n v="100079"/>
    <x v="2"/>
    <s v="Proveedor34"/>
    <s v="Categoria1"/>
    <n v="460"/>
    <n v="17543736"/>
    <x v="1"/>
  </r>
  <r>
    <x v="6"/>
    <n v="100047"/>
    <x v="9"/>
    <s v="Proveedor23"/>
    <s v="Categoria7"/>
    <n v="463"/>
    <n v="6387623"/>
    <x v="1"/>
  </r>
  <r>
    <x v="4"/>
    <n v="100046"/>
    <x v="9"/>
    <s v="Proveedor24"/>
    <s v="Categoria7"/>
    <n v="470"/>
    <n v="521065.5"/>
    <x v="0"/>
  </r>
  <r>
    <x v="2"/>
    <n v="100046"/>
    <x v="9"/>
    <s v="Proveedor24"/>
    <s v="Categoria7"/>
    <n v="470"/>
    <n v="521065.5"/>
    <x v="0"/>
  </r>
  <r>
    <x v="0"/>
    <n v="100021"/>
    <x v="14"/>
    <s v="Proveedor5"/>
    <s v="Categoria3"/>
    <n v="471"/>
    <n v="117060.02"/>
    <x v="0"/>
  </r>
  <r>
    <x v="6"/>
    <n v="100017"/>
    <x v="8"/>
    <s v="Proveedor10"/>
    <s v="Categoria2"/>
    <n v="484"/>
    <n v="3548400.11"/>
    <x v="0"/>
  </r>
  <r>
    <x v="1"/>
    <n v="100004"/>
    <x v="13"/>
    <s v="Proveedor4"/>
    <s v="Categoria1"/>
    <n v="485"/>
    <n v="9433991"/>
    <x v="1"/>
  </r>
  <r>
    <x v="1"/>
    <n v="100099"/>
    <x v="13"/>
    <s v="Proveedor6"/>
    <s v="Categoria3"/>
    <n v="486"/>
    <n v="237398.14"/>
    <x v="0"/>
  </r>
  <r>
    <x v="5"/>
    <n v="100083"/>
    <x v="2"/>
    <s v="Proveedor36"/>
    <s v="Categoria2"/>
    <n v="486"/>
    <n v="17230648"/>
    <x v="1"/>
  </r>
  <r>
    <x v="6"/>
    <n v="100030"/>
    <x v="6"/>
    <s v="Proveedor17"/>
    <s v="Categoria7"/>
    <n v="491"/>
    <n v="282177.7"/>
    <x v="0"/>
  </r>
  <r>
    <x v="5"/>
    <n v="100080"/>
    <x v="2"/>
    <s v="Proveedor34"/>
    <s v="Categoria1"/>
    <n v="491"/>
    <n v="8126541"/>
    <x v="0"/>
  </r>
  <r>
    <x v="0"/>
    <n v="100010"/>
    <x v="6"/>
    <s v="Proveedor5"/>
    <s v="Categoria3"/>
    <n v="492"/>
    <n v="21859179"/>
    <x v="2"/>
  </r>
  <r>
    <x v="7"/>
    <n v="100104"/>
    <x v="12"/>
    <s v="Proveedor41"/>
    <s v="Categoria3"/>
    <n v="496"/>
    <n v="92704.34"/>
    <x v="0"/>
  </r>
  <r>
    <x v="1"/>
    <n v="100079"/>
    <x v="2"/>
    <s v="Proveedor34"/>
    <s v="Categoria1"/>
    <n v="499"/>
    <n v="24965071"/>
    <x v="2"/>
  </r>
  <r>
    <x v="2"/>
    <n v="100087"/>
    <x v="2"/>
    <s v="Proveedor37"/>
    <s v="Categoria7"/>
    <n v="502"/>
    <n v="5762838"/>
    <x v="2"/>
  </r>
  <r>
    <x v="3"/>
    <n v="100044"/>
    <x v="9"/>
    <s v="Proveedor22"/>
    <s v="Categoria3"/>
    <n v="503"/>
    <n v="542274.11"/>
    <x v="0"/>
  </r>
  <r>
    <x v="0"/>
    <n v="100039"/>
    <x v="3"/>
    <s v="Proveedor20"/>
    <s v="Categoria1"/>
    <n v="503"/>
    <n v="2456654.5699999998"/>
    <x v="0"/>
  </r>
  <r>
    <x v="0"/>
    <n v="100008"/>
    <x v="18"/>
    <s v="Proveedor5"/>
    <s v="Categoria3"/>
    <n v="503"/>
    <n v="185049.95"/>
    <x v="0"/>
  </r>
  <r>
    <x v="3"/>
    <n v="100010"/>
    <x v="6"/>
    <s v="Proveedor5"/>
    <s v="Categoria3"/>
    <n v="505"/>
    <n v="192881.02"/>
    <x v="0"/>
  </r>
  <r>
    <x v="1"/>
    <n v="100079"/>
    <x v="2"/>
    <s v="Proveedor34"/>
    <s v="Categoria1"/>
    <n v="510"/>
    <n v="6647340"/>
    <x v="0"/>
  </r>
  <r>
    <x v="3"/>
    <n v="100079"/>
    <x v="2"/>
    <s v="Proveedor34"/>
    <s v="Categoria1"/>
    <n v="516"/>
    <n v="6725544"/>
    <x v="0"/>
  </r>
  <r>
    <x v="2"/>
    <n v="100047"/>
    <x v="9"/>
    <s v="Proveedor24"/>
    <s v="Categoria7"/>
    <n v="521"/>
    <n v="577606.65"/>
    <x v="0"/>
  </r>
  <r>
    <x v="0"/>
    <n v="100007"/>
    <x v="2"/>
    <s v="Proveedor5"/>
    <s v="Categoria3"/>
    <n v="527"/>
    <n v="1730497.2"/>
    <x v="0"/>
  </r>
  <r>
    <x v="4"/>
    <n v="100079"/>
    <x v="2"/>
    <s v="Proveedor34"/>
    <s v="Categoria1"/>
    <n v="528"/>
    <n v="10711623"/>
    <x v="2"/>
  </r>
  <r>
    <x v="2"/>
    <n v="100029"/>
    <x v="12"/>
    <s v="Proveedor17"/>
    <s v="Categoria7"/>
    <n v="529"/>
    <n v="7684519"/>
    <x v="1"/>
  </r>
  <r>
    <x v="7"/>
    <n v="100087"/>
    <x v="2"/>
    <s v="Proveedor37"/>
    <s v="Categoria7"/>
    <n v="533"/>
    <n v="292634.44"/>
    <x v="0"/>
  </r>
  <r>
    <x v="3"/>
    <n v="100046"/>
    <x v="9"/>
    <s v="Proveedor24"/>
    <s v="Categoria7"/>
    <n v="535"/>
    <n v="593127.75"/>
    <x v="0"/>
  </r>
  <r>
    <x v="3"/>
    <n v="100099"/>
    <x v="13"/>
    <s v="Proveedor6"/>
    <s v="Categoria3"/>
    <n v="535"/>
    <n v="358787"/>
    <x v="2"/>
  </r>
  <r>
    <x v="3"/>
    <n v="100084"/>
    <x v="2"/>
    <s v="Proveedor37"/>
    <s v="Categoria7"/>
    <n v="539"/>
    <n v="16759261"/>
    <x v="1"/>
  </r>
  <r>
    <x v="0"/>
    <n v="100102"/>
    <x v="2"/>
    <s v="Proveedor41"/>
    <s v="Categoria3"/>
    <n v="549"/>
    <n v="359541.98"/>
    <x v="0"/>
  </r>
  <r>
    <x v="1"/>
    <n v="100017"/>
    <x v="8"/>
    <s v="Proveedor10"/>
    <s v="Categoria2"/>
    <n v="549"/>
    <n v="4102640.83"/>
    <x v="0"/>
  </r>
  <r>
    <x v="0"/>
    <n v="100085"/>
    <x v="2"/>
    <s v="Proveedor37"/>
    <s v="Categoria7"/>
    <n v="554"/>
    <n v="14759471"/>
    <x v="2"/>
  </r>
  <r>
    <x v="6"/>
    <n v="100028"/>
    <x v="18"/>
    <s v="Proveedor16"/>
    <s v="Categoria7"/>
    <n v="556"/>
    <n v="3715518"/>
    <x v="2"/>
  </r>
  <r>
    <x v="4"/>
    <n v="100100"/>
    <x v="15"/>
    <s v="Proveedor6"/>
    <s v="Categoria3"/>
    <n v="562"/>
    <n v="282785.89"/>
    <x v="0"/>
  </r>
  <r>
    <x v="4"/>
    <n v="100008"/>
    <x v="18"/>
    <s v="Proveedor5"/>
    <s v="Categoria3"/>
    <n v="571"/>
    <n v="216551.5"/>
    <x v="0"/>
  </r>
  <r>
    <x v="4"/>
    <n v="100099"/>
    <x v="13"/>
    <s v="Proveedor6"/>
    <s v="Categoria3"/>
    <n v="572"/>
    <n v="279726.69"/>
    <x v="0"/>
  </r>
  <r>
    <x v="4"/>
    <n v="100017"/>
    <x v="8"/>
    <s v="Proveedor10"/>
    <s v="Categoria2"/>
    <n v="576"/>
    <n v="12542951"/>
    <x v="1"/>
  </r>
  <r>
    <x v="3"/>
    <n v="100037"/>
    <x v="8"/>
    <s v="Proveedor20"/>
    <s v="Categoria4"/>
    <n v="576"/>
    <n v="2846826.08"/>
    <x v="0"/>
  </r>
  <r>
    <x v="4"/>
    <n v="100099"/>
    <x v="13"/>
    <s v="Proveedor6"/>
    <s v="Categoria3"/>
    <n v="601"/>
    <n v="6092643"/>
    <x v="2"/>
  </r>
  <r>
    <x v="0"/>
    <n v="100080"/>
    <x v="2"/>
    <s v="Proveedor34"/>
    <s v="Categoria1"/>
    <n v="606"/>
    <n v="10029906"/>
    <x v="0"/>
  </r>
  <r>
    <x v="2"/>
    <n v="100087"/>
    <x v="2"/>
    <s v="Proveedor37"/>
    <s v="Categoria7"/>
    <n v="609"/>
    <n v="333971.09999999998"/>
    <x v="0"/>
  </r>
  <r>
    <x v="4"/>
    <n v="100080"/>
    <x v="2"/>
    <s v="Proveedor34"/>
    <s v="Categoria1"/>
    <n v="624"/>
    <n v="22895271"/>
    <x v="1"/>
  </r>
  <r>
    <x v="1"/>
    <n v="100037"/>
    <x v="8"/>
    <s v="Proveedor20"/>
    <s v="Categoria4"/>
    <n v="634"/>
    <n v="3145510.3"/>
    <x v="0"/>
  </r>
  <r>
    <x v="4"/>
    <n v="100033"/>
    <x v="5"/>
    <s v="Proveedor18"/>
    <s v="Categoria7"/>
    <n v="642"/>
    <n v="15969080"/>
    <x v="2"/>
  </r>
  <r>
    <x v="7"/>
    <n v="100104"/>
    <x v="12"/>
    <s v="Proveedor41"/>
    <s v="Categoria3"/>
    <n v="646"/>
    <n v="13939534"/>
    <x v="1"/>
  </r>
  <r>
    <x v="1"/>
    <n v="100080"/>
    <x v="2"/>
    <s v="Proveedor34"/>
    <s v="Categoria1"/>
    <n v="646"/>
    <n v="16643683"/>
    <x v="2"/>
  </r>
  <r>
    <x v="6"/>
    <n v="100046"/>
    <x v="9"/>
    <s v="Proveedor23"/>
    <s v="Categoria7"/>
    <n v="655"/>
    <n v="726165.75"/>
    <x v="0"/>
  </r>
  <r>
    <x v="2"/>
    <n v="100084"/>
    <x v="2"/>
    <s v="Proveedor37"/>
    <s v="Categoria7"/>
    <n v="664"/>
    <n v="6230779"/>
    <x v="1"/>
  </r>
  <r>
    <x v="7"/>
    <n v="100087"/>
    <x v="2"/>
    <s v="Proveedor37"/>
    <s v="Categoria7"/>
    <n v="664"/>
    <n v="4315187"/>
    <x v="2"/>
  </r>
  <r>
    <x v="5"/>
    <n v="100035"/>
    <x v="11"/>
    <s v="Proveedor19"/>
    <s v="Categoria7"/>
    <n v="671"/>
    <n v="385965.91"/>
    <x v="0"/>
  </r>
  <r>
    <x v="7"/>
    <n v="100080"/>
    <x v="2"/>
    <s v="Proveedor34"/>
    <s v="Categoria1"/>
    <n v="674"/>
    <n v="11155374"/>
    <x v="0"/>
  </r>
  <r>
    <x v="4"/>
    <n v="100087"/>
    <x v="2"/>
    <s v="Proveedor37"/>
    <s v="Categoria7"/>
    <n v="676"/>
    <n v="1843031"/>
    <x v="2"/>
  </r>
  <r>
    <x v="6"/>
    <n v="100014"/>
    <x v="16"/>
    <s v="Proveedor8"/>
    <s v="Categoria3"/>
    <n v="679"/>
    <n v="1646575"/>
    <x v="0"/>
  </r>
  <r>
    <x v="0"/>
    <n v="100030"/>
    <x v="6"/>
    <s v="Proveedor17"/>
    <s v="Categoria7"/>
    <n v="684"/>
    <n v="24343510"/>
    <x v="2"/>
  </r>
  <r>
    <x v="5"/>
    <n v="100099"/>
    <x v="13"/>
    <s v="Proveedor6"/>
    <s v="Categoria3"/>
    <n v="684"/>
    <n v="334886.40000000002"/>
    <x v="0"/>
  </r>
  <r>
    <x v="3"/>
    <n v="100081"/>
    <x v="2"/>
    <s v="Proveedor34"/>
    <s v="Categoria1"/>
    <n v="688"/>
    <n v="1850534"/>
    <x v="2"/>
  </r>
  <r>
    <x v="4"/>
    <n v="100035"/>
    <x v="11"/>
    <s v="Proveedor19"/>
    <s v="Categoria7"/>
    <n v="693"/>
    <n v="22426006"/>
    <x v="1"/>
  </r>
  <r>
    <x v="0"/>
    <n v="100046"/>
    <x v="9"/>
    <s v="Proveedor24"/>
    <s v="Categoria7"/>
    <n v="694"/>
    <n v="4412695"/>
    <x v="2"/>
  </r>
  <r>
    <x v="2"/>
    <n v="100017"/>
    <x v="8"/>
    <s v="Proveedor10"/>
    <s v="Categoria2"/>
    <n v="701"/>
    <n v="5258695.5999999996"/>
    <x v="0"/>
  </r>
  <r>
    <x v="3"/>
    <n v="100017"/>
    <x v="8"/>
    <s v="Proveedor10"/>
    <s v="Categoria2"/>
    <n v="702"/>
    <n v="5224026.33"/>
    <x v="0"/>
  </r>
  <r>
    <x v="1"/>
    <n v="100084"/>
    <x v="2"/>
    <s v="Proveedor37"/>
    <s v="Categoria7"/>
    <n v="716"/>
    <n v="1624015"/>
    <x v="2"/>
  </r>
  <r>
    <x v="6"/>
    <n v="100084"/>
    <x v="2"/>
    <s v="Proveedor37"/>
    <s v="Categoria7"/>
    <n v="718"/>
    <n v="22637033"/>
    <x v="1"/>
  </r>
  <r>
    <x v="4"/>
    <n v="100035"/>
    <x v="11"/>
    <s v="Proveedor19"/>
    <s v="Categoria7"/>
    <n v="718"/>
    <n v="16975425"/>
    <x v="2"/>
  </r>
  <r>
    <x v="4"/>
    <n v="100017"/>
    <x v="8"/>
    <s v="Proveedor10"/>
    <s v="Categoria2"/>
    <n v="733"/>
    <n v="5415338.0599999996"/>
    <x v="0"/>
  </r>
  <r>
    <x v="1"/>
    <n v="100031"/>
    <x v="1"/>
    <s v="Proveedor18"/>
    <s v="Categoria7"/>
    <n v="734"/>
    <n v="6858128"/>
    <x v="1"/>
  </r>
  <r>
    <x v="3"/>
    <n v="100024"/>
    <x v="13"/>
    <s v="Proveedor12"/>
    <s v="Categoria7"/>
    <n v="739"/>
    <n v="24483795"/>
    <x v="2"/>
  </r>
  <r>
    <x v="2"/>
    <n v="100099"/>
    <x v="13"/>
    <s v="Proveedor6"/>
    <s v="Categoria3"/>
    <n v="748"/>
    <n v="6371037"/>
    <x v="2"/>
  </r>
  <r>
    <x v="6"/>
    <n v="100104"/>
    <x v="12"/>
    <s v="Proveedor41"/>
    <s v="Categoria3"/>
    <n v="754"/>
    <n v="1628838"/>
    <x v="1"/>
  </r>
  <r>
    <x v="1"/>
    <n v="100036"/>
    <x v="17"/>
    <s v="Proveedor20"/>
    <s v="Categoria4"/>
    <n v="754"/>
    <n v="4945348"/>
    <x v="2"/>
  </r>
  <r>
    <x v="5"/>
    <n v="100100"/>
    <x v="15"/>
    <s v="Proveedor6"/>
    <s v="Categoria3"/>
    <n v="773"/>
    <n v="388987.07"/>
    <x v="0"/>
  </r>
  <r>
    <x v="5"/>
    <n v="100104"/>
    <x v="12"/>
    <s v="Proveedor41"/>
    <s v="Categoria3"/>
    <n v="775"/>
    <n v="151910.57"/>
    <x v="0"/>
  </r>
  <r>
    <x v="0"/>
    <n v="100079"/>
    <x v="2"/>
    <s v="Proveedor34"/>
    <s v="Categoria1"/>
    <n v="781"/>
    <n v="3806478"/>
    <x v="1"/>
  </r>
  <r>
    <x v="7"/>
    <n v="100099"/>
    <x v="13"/>
    <s v="Proveedor6"/>
    <s v="Categoria3"/>
    <n v="786"/>
    <n v="3424053"/>
    <x v="1"/>
  </r>
  <r>
    <x v="1"/>
    <n v="100100"/>
    <x v="15"/>
    <s v="Proveedor6"/>
    <s v="Categoria3"/>
    <n v="799"/>
    <n v="401532.36"/>
    <x v="0"/>
  </r>
  <r>
    <x v="6"/>
    <n v="100080"/>
    <x v="2"/>
    <s v="Proveedor34"/>
    <s v="Categoria1"/>
    <n v="806"/>
    <n v="13340106"/>
    <x v="0"/>
  </r>
  <r>
    <x v="4"/>
    <n v="100087"/>
    <x v="2"/>
    <s v="Proveedor37"/>
    <s v="Categoria7"/>
    <n v="807"/>
    <n v="443977.67"/>
    <x v="0"/>
  </r>
  <r>
    <x v="1"/>
    <n v="100031"/>
    <x v="1"/>
    <s v="Proveedor18"/>
    <s v="Categoria7"/>
    <n v="809"/>
    <n v="9553051"/>
    <x v="2"/>
  </r>
  <r>
    <x v="0"/>
    <n v="100027"/>
    <x v="2"/>
    <s v="Proveedor15"/>
    <s v="Categoria1"/>
    <n v="818"/>
    <n v="8462005.5"/>
    <x v="0"/>
  </r>
  <r>
    <x v="5"/>
    <n v="100100"/>
    <x v="15"/>
    <s v="Proveedor6"/>
    <s v="Categoria3"/>
    <n v="820"/>
    <n v="19699041"/>
    <x v="2"/>
  </r>
  <r>
    <x v="5"/>
    <n v="100087"/>
    <x v="2"/>
    <s v="Proveedor37"/>
    <s v="Categoria7"/>
    <n v="828"/>
    <n v="24799012"/>
    <x v="1"/>
  </r>
  <r>
    <x v="0"/>
    <n v="100005"/>
    <x v="15"/>
    <s v="Proveedor5"/>
    <s v="Categoria3"/>
    <n v="830"/>
    <n v="12268811"/>
    <x v="1"/>
  </r>
  <r>
    <x v="6"/>
    <n v="100035"/>
    <x v="11"/>
    <s v="Proveedor19"/>
    <s v="Categoria7"/>
    <n v="834"/>
    <n v="17924259"/>
    <x v="2"/>
  </r>
  <r>
    <x v="3"/>
    <n v="100007"/>
    <x v="2"/>
    <s v="Proveedor5"/>
    <s v="Categoria3"/>
    <n v="838"/>
    <n v="15444476"/>
    <x v="1"/>
  </r>
  <r>
    <x v="5"/>
    <n v="100014"/>
    <x v="16"/>
    <s v="Proveedor8"/>
    <s v="Categoria3"/>
    <n v="845"/>
    <n v="2049125"/>
    <x v="0"/>
  </r>
  <r>
    <x v="0"/>
    <n v="100023"/>
    <x v="9"/>
    <s v="Proveedor5"/>
    <s v="Categoria3"/>
    <n v="847"/>
    <n v="16138951"/>
    <x v="1"/>
  </r>
  <r>
    <x v="3"/>
    <n v="100026"/>
    <x v="4"/>
    <s v="Proveedor14"/>
    <s v="Categoria1"/>
    <n v="864"/>
    <n v="9907934"/>
    <x v="1"/>
  </r>
  <r>
    <x v="5"/>
    <n v="100017"/>
    <x v="8"/>
    <s v="Proveedor10"/>
    <s v="Categoria2"/>
    <n v="868"/>
    <n v="1551340"/>
    <x v="2"/>
  </r>
  <r>
    <x v="3"/>
    <n v="100099"/>
    <x v="13"/>
    <s v="Proveedor6"/>
    <s v="Categoria3"/>
    <n v="875"/>
    <n v="24569071"/>
    <x v="1"/>
  </r>
  <r>
    <x v="3"/>
    <n v="100026"/>
    <x v="4"/>
    <s v="Proveedor14"/>
    <s v="Categoria1"/>
    <n v="881"/>
    <n v="5436652"/>
    <x v="2"/>
  </r>
  <r>
    <x v="7"/>
    <n v="100085"/>
    <x v="2"/>
    <s v="Proveedor37"/>
    <s v="Categoria7"/>
    <n v="882"/>
    <n v="432020.47999999998"/>
    <x v="0"/>
  </r>
  <r>
    <x v="3"/>
    <n v="100009"/>
    <x v="12"/>
    <s v="Proveedor5"/>
    <s v="Categoria3"/>
    <n v="882"/>
    <n v="1308841"/>
    <x v="2"/>
  </r>
  <r>
    <x v="2"/>
    <n v="100104"/>
    <x v="12"/>
    <s v="Proveedor41"/>
    <s v="Categoria3"/>
    <n v="883"/>
    <n v="3775578"/>
    <x v="1"/>
  </r>
  <r>
    <x v="2"/>
    <n v="100080"/>
    <x v="2"/>
    <s v="Proveedor34"/>
    <s v="Categoria1"/>
    <n v="891"/>
    <n v="14746941"/>
    <x v="0"/>
  </r>
  <r>
    <x v="0"/>
    <n v="100010"/>
    <x v="6"/>
    <s v="Proveedor5"/>
    <s v="Categoria3"/>
    <n v="900"/>
    <n v="19218338"/>
    <x v="1"/>
  </r>
  <r>
    <x v="3"/>
    <n v="100037"/>
    <x v="8"/>
    <s v="Proveedor20"/>
    <s v="Categoria4"/>
    <n v="907"/>
    <n v="10374775"/>
    <x v="2"/>
  </r>
  <r>
    <x v="6"/>
    <n v="100085"/>
    <x v="2"/>
    <s v="Proveedor37"/>
    <s v="Categoria7"/>
    <n v="912"/>
    <n v="452857.65"/>
    <x v="0"/>
  </r>
  <r>
    <x v="5"/>
    <n v="100043"/>
    <x v="9"/>
    <s v="Proveedor22"/>
    <s v="Categoria2"/>
    <n v="913"/>
    <n v="17824672"/>
    <x v="1"/>
  </r>
  <r>
    <x v="2"/>
    <n v="100104"/>
    <x v="12"/>
    <s v="Proveedor41"/>
    <s v="Categoria3"/>
    <n v="916"/>
    <n v="4090765"/>
    <x v="2"/>
  </r>
  <r>
    <x v="3"/>
    <n v="100022"/>
    <x v="7"/>
    <s v="Proveedor5"/>
    <s v="Categoria3"/>
    <n v="918"/>
    <n v="15376182"/>
    <x v="2"/>
  </r>
  <r>
    <x v="4"/>
    <n v="100084"/>
    <x v="2"/>
    <s v="Proveedor37"/>
    <s v="Categoria7"/>
    <n v="928"/>
    <n v="13415189"/>
    <x v="1"/>
  </r>
  <r>
    <x v="1"/>
    <n v="100100"/>
    <x v="15"/>
    <s v="Proveedor6"/>
    <s v="Categoria3"/>
    <n v="928"/>
    <n v="19722557"/>
    <x v="2"/>
  </r>
  <r>
    <x v="2"/>
    <n v="100104"/>
    <x v="12"/>
    <s v="Proveedor41"/>
    <s v="Categoria3"/>
    <n v="929"/>
    <n v="171754.41"/>
    <x v="0"/>
  </r>
  <r>
    <x v="7"/>
    <n v="100084"/>
    <x v="2"/>
    <s v="Proveedor37"/>
    <s v="Categoria7"/>
    <n v="930"/>
    <n v="19921012"/>
    <x v="1"/>
  </r>
  <r>
    <x v="0"/>
    <n v="100042"/>
    <x v="7"/>
    <s v="Proveedor22"/>
    <s v="Categoria2"/>
    <n v="938"/>
    <n v="20459890"/>
    <x v="1"/>
  </r>
  <r>
    <x v="4"/>
    <n v="100080"/>
    <x v="2"/>
    <s v="Proveedor34"/>
    <s v="Categoria1"/>
    <n v="947"/>
    <n v="15673797"/>
    <x v="0"/>
  </r>
  <r>
    <x v="2"/>
    <n v="100047"/>
    <x v="9"/>
    <s v="Proveedor24"/>
    <s v="Categoria7"/>
    <n v="948"/>
    <n v="16571126"/>
    <x v="1"/>
  </r>
  <r>
    <x v="1"/>
    <n v="100100"/>
    <x v="15"/>
    <s v="Proveedor6"/>
    <s v="Categoria3"/>
    <n v="967"/>
    <n v="2829337"/>
    <x v="1"/>
  </r>
  <r>
    <x v="3"/>
    <n v="100007"/>
    <x v="2"/>
    <s v="Proveedor5"/>
    <s v="Categoria3"/>
    <n v="970"/>
    <n v="2466674"/>
    <x v="2"/>
  </r>
  <r>
    <x v="4"/>
    <n v="100082"/>
    <x v="2"/>
    <s v="Proveedor35"/>
    <s v="Categoria2"/>
    <n v="972"/>
    <n v="10989967"/>
    <x v="1"/>
  </r>
  <r>
    <x v="1"/>
    <n v="100041"/>
    <x v="14"/>
    <s v="Proveedor21"/>
    <s v="Categoria4"/>
    <n v="975"/>
    <n v="6787372.9500000002"/>
    <x v="0"/>
  </r>
  <r>
    <x v="1"/>
    <n v="100015"/>
    <x v="11"/>
    <s v="Proveedor9"/>
    <s v="Categoria1"/>
    <n v="977"/>
    <n v="13595280"/>
    <x v="2"/>
  </r>
  <r>
    <x v="1"/>
    <n v="100037"/>
    <x v="8"/>
    <s v="Proveedor20"/>
    <s v="Categoria4"/>
    <n v="979"/>
    <n v="3449098"/>
    <x v="1"/>
  </r>
  <r>
    <x v="5"/>
    <n v="100085"/>
    <x v="2"/>
    <s v="Proveedor37"/>
    <s v="Categoria7"/>
    <n v="980"/>
    <n v="481806.33"/>
    <x v="0"/>
  </r>
  <r>
    <x v="3"/>
    <n v="100008"/>
    <x v="18"/>
    <s v="Proveedor5"/>
    <s v="Categoria3"/>
    <n v="1001"/>
    <n v="19598573"/>
    <x v="2"/>
  </r>
  <r>
    <x v="0"/>
    <n v="100007"/>
    <x v="2"/>
    <s v="Proveedor5"/>
    <s v="Categoria3"/>
    <n v="1003"/>
    <n v="15602840"/>
    <x v="2"/>
  </r>
  <r>
    <x v="4"/>
    <n v="100031"/>
    <x v="1"/>
    <s v="Proveedor18"/>
    <s v="Categoria7"/>
    <n v="1006"/>
    <n v="272087"/>
    <x v="2"/>
  </r>
  <r>
    <x v="0"/>
    <n v="100023"/>
    <x v="9"/>
    <s v="Proveedor5"/>
    <s v="Categoria3"/>
    <n v="1007"/>
    <n v="3252544"/>
    <x v="2"/>
  </r>
  <r>
    <x v="2"/>
    <n v="100085"/>
    <x v="2"/>
    <s v="Proveedor37"/>
    <s v="Categoria7"/>
    <n v="1023"/>
    <n v="505777.82"/>
    <x v="0"/>
  </r>
  <r>
    <x v="0"/>
    <n v="100079"/>
    <x v="2"/>
    <s v="Proveedor34"/>
    <s v="Categoria1"/>
    <n v="1041"/>
    <n v="12576340"/>
    <x v="2"/>
  </r>
  <r>
    <x v="3"/>
    <n v="100027"/>
    <x v="2"/>
    <s v="Proveedor15"/>
    <s v="Categoria1"/>
    <n v="1055"/>
    <n v="10913711.25"/>
    <x v="0"/>
  </r>
  <r>
    <x v="1"/>
    <n v="100017"/>
    <x v="8"/>
    <s v="Proveedor10"/>
    <s v="Categoria2"/>
    <n v="1069"/>
    <n v="3426794"/>
    <x v="1"/>
  </r>
  <r>
    <x v="0"/>
    <n v="100018"/>
    <x v="19"/>
    <s v="Proveedor11"/>
    <s v="Categoria2"/>
    <n v="1080"/>
    <n v="24977862"/>
    <x v="1"/>
  </r>
  <r>
    <x v="6"/>
    <n v="100030"/>
    <x v="6"/>
    <s v="Proveedor17"/>
    <s v="Categoria7"/>
    <n v="1103"/>
    <n v="11069327"/>
    <x v="2"/>
  </r>
  <r>
    <x v="0"/>
    <n v="100003"/>
    <x v="9"/>
    <s v="Proveedor3"/>
    <s v="Categoria2"/>
    <n v="1113"/>
    <n v="5955484"/>
    <x v="1"/>
  </r>
  <r>
    <x v="0"/>
    <n v="100102"/>
    <x v="2"/>
    <s v="Proveedor41"/>
    <s v="Categoria3"/>
    <n v="1119"/>
    <n v="20268089"/>
    <x v="2"/>
  </r>
  <r>
    <x v="6"/>
    <n v="100087"/>
    <x v="2"/>
    <s v="Proveedor37"/>
    <s v="Categoria7"/>
    <n v="1132"/>
    <n v="622288.56000000006"/>
    <x v="0"/>
  </r>
  <r>
    <x v="3"/>
    <n v="100004"/>
    <x v="13"/>
    <s v="Proveedor4"/>
    <s v="Categoria1"/>
    <n v="1137"/>
    <n v="10223690"/>
    <x v="2"/>
  </r>
  <r>
    <x v="2"/>
    <n v="100084"/>
    <x v="2"/>
    <s v="Proveedor37"/>
    <s v="Categoria7"/>
    <n v="1149"/>
    <n v="1656207.39"/>
    <x v="0"/>
  </r>
  <r>
    <x v="3"/>
    <n v="100019"/>
    <x v="3"/>
    <s v="Proveedor5"/>
    <s v="Categoria3"/>
    <n v="1151"/>
    <n v="22194456"/>
    <x v="2"/>
  </r>
  <r>
    <x v="6"/>
    <n v="100100"/>
    <x v="15"/>
    <s v="Proveedor6"/>
    <s v="Categoria3"/>
    <n v="1171"/>
    <n v="11349663"/>
    <x v="1"/>
  </r>
  <r>
    <x v="7"/>
    <n v="100084"/>
    <x v="2"/>
    <s v="Proveedor37"/>
    <s v="Categoria7"/>
    <n v="1186"/>
    <n v="1711074.5"/>
    <x v="0"/>
  </r>
  <r>
    <x v="3"/>
    <n v="100099"/>
    <x v="13"/>
    <s v="Proveedor6"/>
    <s v="Categoria3"/>
    <n v="1194"/>
    <n v="584210.15"/>
    <x v="0"/>
  </r>
  <r>
    <x v="3"/>
    <n v="100009"/>
    <x v="12"/>
    <s v="Proveedor5"/>
    <s v="Categoria3"/>
    <n v="1196"/>
    <n v="8893061"/>
    <x v="1"/>
  </r>
  <r>
    <x v="0"/>
    <n v="100100"/>
    <x v="15"/>
    <s v="Proveedor6"/>
    <s v="Categoria3"/>
    <n v="1198"/>
    <n v="602665.55000000005"/>
    <x v="0"/>
  </r>
  <r>
    <x v="0"/>
    <n v="100084"/>
    <x v="2"/>
    <s v="Proveedor37"/>
    <s v="Categoria7"/>
    <n v="1209"/>
    <n v="1750198.6"/>
    <x v="0"/>
  </r>
  <r>
    <x v="1"/>
    <n v="100009"/>
    <x v="12"/>
    <s v="Proveedor5"/>
    <s v="Categoria3"/>
    <n v="1213"/>
    <n v="17496911"/>
    <x v="2"/>
  </r>
  <r>
    <x v="3"/>
    <n v="100020"/>
    <x v="0"/>
    <s v="Proveedor5"/>
    <s v="Categoria3"/>
    <n v="1214"/>
    <n v="8631766"/>
    <x v="2"/>
  </r>
  <r>
    <x v="0"/>
    <n v="100020"/>
    <x v="0"/>
    <s v="Proveedor5"/>
    <s v="Categoria3"/>
    <n v="1247"/>
    <n v="8620886"/>
    <x v="2"/>
  </r>
  <r>
    <x v="0"/>
    <n v="100017"/>
    <x v="8"/>
    <s v="Proveedor10"/>
    <s v="Categoria2"/>
    <n v="1251"/>
    <n v="1920738"/>
    <x v="1"/>
  </r>
  <r>
    <x v="6"/>
    <n v="100085"/>
    <x v="2"/>
    <s v="Proveedor37"/>
    <s v="Categoria7"/>
    <n v="1253"/>
    <n v="14254524"/>
    <x v="2"/>
  </r>
  <r>
    <x v="3"/>
    <n v="100080"/>
    <x v="2"/>
    <s v="Proveedor34"/>
    <s v="Categoria1"/>
    <n v="1264"/>
    <n v="20920464"/>
    <x v="0"/>
  </r>
  <r>
    <x v="3"/>
    <n v="100079"/>
    <x v="2"/>
    <s v="Proveedor34"/>
    <s v="Categoria1"/>
    <n v="1269"/>
    <n v="1353146"/>
    <x v="2"/>
  </r>
  <r>
    <x v="7"/>
    <n v="100017"/>
    <x v="8"/>
    <s v="Proveedor10"/>
    <s v="Categoria2"/>
    <n v="1284"/>
    <n v="9172171"/>
    <x v="2"/>
  </r>
  <r>
    <x v="0"/>
    <n v="100025"/>
    <x v="15"/>
    <s v="Proveedor13"/>
    <s v="Categoria1"/>
    <n v="1285"/>
    <n v="14313305"/>
    <x v="2"/>
  </r>
  <r>
    <x v="0"/>
    <n v="100087"/>
    <x v="2"/>
    <s v="Proveedor37"/>
    <s v="Categoria7"/>
    <n v="1288"/>
    <n v="703408.94"/>
    <x v="0"/>
  </r>
  <r>
    <x v="4"/>
    <n v="100099"/>
    <x v="13"/>
    <s v="Proveedor6"/>
    <s v="Categoria3"/>
    <n v="1292"/>
    <n v="12255486"/>
    <x v="1"/>
  </r>
  <r>
    <x v="0"/>
    <n v="100100"/>
    <x v="15"/>
    <s v="Proveedor6"/>
    <s v="Categoria3"/>
    <n v="1296"/>
    <n v="3880373"/>
    <x v="1"/>
  </r>
  <r>
    <x v="0"/>
    <n v="100013"/>
    <x v="5"/>
    <s v="Proveedor6"/>
    <s v="Categoria2"/>
    <n v="1307"/>
    <n v="7672854"/>
    <x v="2"/>
  </r>
  <r>
    <x v="5"/>
    <n v="100043"/>
    <x v="9"/>
    <s v="Proveedor22"/>
    <s v="Categoria2"/>
    <n v="1308"/>
    <n v="4874573"/>
    <x v="2"/>
  </r>
  <r>
    <x v="6"/>
    <n v="100100"/>
    <x v="15"/>
    <s v="Proveedor6"/>
    <s v="Categoria3"/>
    <n v="1317"/>
    <n v="11816550"/>
    <x v="2"/>
  </r>
  <r>
    <x v="0"/>
    <n v="100045"/>
    <x v="9"/>
    <s v="Proveedor22"/>
    <s v="Categoria2"/>
    <n v="1321"/>
    <n v="5367549"/>
    <x v="2"/>
  </r>
  <r>
    <x v="4"/>
    <n v="100017"/>
    <x v="8"/>
    <s v="Proveedor10"/>
    <s v="Categoria2"/>
    <n v="1340"/>
    <n v="9883593"/>
    <x v="2"/>
  </r>
  <r>
    <x v="0"/>
    <n v="100099"/>
    <x v="13"/>
    <s v="Proveedor6"/>
    <s v="Categoria3"/>
    <n v="1345"/>
    <n v="4577361"/>
    <x v="1"/>
  </r>
  <r>
    <x v="4"/>
    <n v="100005"/>
    <x v="15"/>
    <s v="Proveedor5"/>
    <s v="Categoria3"/>
    <n v="1353"/>
    <n v="15974630"/>
    <x v="2"/>
  </r>
  <r>
    <x v="3"/>
    <n v="100086"/>
    <x v="2"/>
    <s v="Proveedor37"/>
    <s v="Categoria7"/>
    <n v="1355"/>
    <n v="16324219"/>
    <x v="1"/>
  </r>
  <r>
    <x v="4"/>
    <n v="100046"/>
    <x v="9"/>
    <s v="Proveedor24"/>
    <s v="Categoria7"/>
    <n v="1359"/>
    <n v="4522124"/>
    <x v="1"/>
  </r>
  <r>
    <x v="2"/>
    <n v="100048"/>
    <x v="9"/>
    <s v="Proveedor24"/>
    <s v="Categoria7"/>
    <n v="1363"/>
    <n v="12543238"/>
    <x v="2"/>
  </r>
  <r>
    <x v="4"/>
    <n v="100104"/>
    <x v="12"/>
    <s v="Proveedor41"/>
    <s v="Categoria3"/>
    <n v="1369"/>
    <n v="15453987"/>
    <x v="2"/>
  </r>
  <r>
    <x v="3"/>
    <n v="100027"/>
    <x v="2"/>
    <s v="Proveedor15"/>
    <s v="Categoria1"/>
    <n v="1370"/>
    <n v="21867272"/>
    <x v="1"/>
  </r>
  <r>
    <x v="6"/>
    <n v="100035"/>
    <x v="11"/>
    <s v="Proveedor19"/>
    <s v="Categoria7"/>
    <n v="1385"/>
    <n v="22389586"/>
    <x v="1"/>
  </r>
  <r>
    <x v="7"/>
    <n v="100099"/>
    <x v="13"/>
    <s v="Proveedor6"/>
    <s v="Categoria3"/>
    <n v="1387"/>
    <n v="5210411"/>
    <x v="2"/>
  </r>
  <r>
    <x v="3"/>
    <n v="100084"/>
    <x v="2"/>
    <s v="Proveedor37"/>
    <s v="Categoria7"/>
    <n v="1392"/>
    <n v="2012445"/>
    <x v="0"/>
  </r>
  <r>
    <x v="4"/>
    <n v="100085"/>
    <x v="2"/>
    <s v="Proveedor37"/>
    <s v="Categoria7"/>
    <n v="1394"/>
    <n v="1715943"/>
    <x v="1"/>
  </r>
  <r>
    <x v="5"/>
    <n v="100083"/>
    <x v="2"/>
    <s v="Proveedor36"/>
    <s v="Categoria2"/>
    <n v="1404"/>
    <n v="17413331"/>
    <x v="2"/>
  </r>
  <r>
    <x v="0"/>
    <n v="100099"/>
    <x v="13"/>
    <s v="Proveedor6"/>
    <s v="Categoria3"/>
    <n v="1410"/>
    <n v="3609150"/>
    <x v="2"/>
  </r>
  <r>
    <x v="3"/>
    <n v="100035"/>
    <x v="11"/>
    <s v="Proveedor19"/>
    <s v="Categoria7"/>
    <n v="1412"/>
    <n v="11915317"/>
    <x v="2"/>
  </r>
  <r>
    <x v="0"/>
    <n v="100021"/>
    <x v="14"/>
    <s v="Proveedor5"/>
    <s v="Categoria3"/>
    <n v="1433"/>
    <n v="23837053"/>
    <x v="2"/>
  </r>
  <r>
    <x v="0"/>
    <n v="100027"/>
    <x v="2"/>
    <s v="Proveedor15"/>
    <s v="Categoria1"/>
    <n v="1447"/>
    <n v="9292104"/>
    <x v="1"/>
  </r>
  <r>
    <x v="1"/>
    <n v="100041"/>
    <x v="14"/>
    <s v="Proveedor21"/>
    <s v="Categoria4"/>
    <n v="1449"/>
    <n v="23934194"/>
    <x v="2"/>
  </r>
  <r>
    <x v="2"/>
    <n v="100027"/>
    <x v="2"/>
    <s v="Proveedor15"/>
    <s v="Categoria1"/>
    <n v="1459"/>
    <n v="11169572"/>
    <x v="2"/>
  </r>
  <r>
    <x v="1"/>
    <n v="100026"/>
    <x v="4"/>
    <s v="Proveedor14"/>
    <s v="Categoria1"/>
    <n v="1460"/>
    <n v="16737272"/>
    <x v="1"/>
  </r>
  <r>
    <x v="1"/>
    <n v="100080"/>
    <x v="2"/>
    <s v="Proveedor34"/>
    <s v="Categoria1"/>
    <n v="1464"/>
    <n v="24230664"/>
    <x v="0"/>
  </r>
  <r>
    <x v="2"/>
    <n v="100048"/>
    <x v="9"/>
    <s v="Proveedor24"/>
    <s v="Categoria7"/>
    <n v="1465"/>
    <n v="22100295"/>
    <x v="1"/>
  </r>
  <r>
    <x v="3"/>
    <n v="100016"/>
    <x v="17"/>
    <s v="Proveedor9"/>
    <s v="Categoria1"/>
    <n v="1470"/>
    <n v="2297206"/>
    <x v="1"/>
  </r>
  <r>
    <x v="3"/>
    <n v="100013"/>
    <x v="5"/>
    <s v="Proveedor6"/>
    <s v="Categoria2"/>
    <n v="1476"/>
    <n v="9542188"/>
    <x v="2"/>
  </r>
  <r>
    <x v="3"/>
    <n v="100047"/>
    <x v="9"/>
    <s v="Proveedor24"/>
    <s v="Categoria7"/>
    <n v="1491"/>
    <n v="6563368"/>
    <x v="2"/>
  </r>
  <r>
    <x v="7"/>
    <n v="100087"/>
    <x v="2"/>
    <s v="Proveedor37"/>
    <s v="Categoria7"/>
    <n v="1494"/>
    <n v="6887028"/>
    <x v="1"/>
  </r>
  <r>
    <x v="3"/>
    <n v="100013"/>
    <x v="5"/>
    <s v="Proveedor6"/>
    <s v="Categoria2"/>
    <n v="1495"/>
    <n v="9892733"/>
    <x v="1"/>
  </r>
  <r>
    <x v="0"/>
    <n v="100085"/>
    <x v="2"/>
    <s v="Proveedor37"/>
    <s v="Categoria7"/>
    <n v="1498"/>
    <n v="735377.08"/>
    <x v="0"/>
  </r>
  <r>
    <x v="6"/>
    <n v="100046"/>
    <x v="9"/>
    <s v="Proveedor23"/>
    <s v="Categoria7"/>
    <n v="1517"/>
    <n v="15050327"/>
    <x v="2"/>
  </r>
  <r>
    <x v="6"/>
    <n v="100104"/>
    <x v="12"/>
    <s v="Proveedor41"/>
    <s v="Categoria3"/>
    <n v="1522"/>
    <n v="282763.81"/>
    <x v="0"/>
  </r>
  <r>
    <x v="3"/>
    <n v="100100"/>
    <x v="15"/>
    <s v="Proveedor6"/>
    <s v="Categoria3"/>
    <n v="1542"/>
    <n v="773277.54"/>
    <x v="0"/>
  </r>
  <r>
    <x v="4"/>
    <n v="100027"/>
    <x v="2"/>
    <s v="Proveedor15"/>
    <s v="Categoria1"/>
    <n v="1546"/>
    <n v="718092"/>
    <x v="1"/>
  </r>
  <r>
    <x v="6"/>
    <n v="100099"/>
    <x v="13"/>
    <s v="Proveedor6"/>
    <s v="Categoria3"/>
    <n v="1550"/>
    <n v="736456"/>
    <x v="2"/>
  </r>
  <r>
    <x v="5"/>
    <n v="100087"/>
    <x v="2"/>
    <s v="Proveedor37"/>
    <s v="Categoria7"/>
    <n v="1551"/>
    <n v="848425.65"/>
    <x v="0"/>
  </r>
  <r>
    <x v="1"/>
    <n v="100087"/>
    <x v="2"/>
    <s v="Proveedor37"/>
    <s v="Categoria7"/>
    <n v="1553"/>
    <n v="20558214"/>
    <x v="1"/>
  </r>
  <r>
    <x v="6"/>
    <n v="100017"/>
    <x v="8"/>
    <s v="Proveedor10"/>
    <s v="Categoria2"/>
    <n v="1570"/>
    <n v="8017525"/>
    <x v="1"/>
  </r>
  <r>
    <x v="3"/>
    <n v="100084"/>
    <x v="2"/>
    <s v="Proveedor37"/>
    <s v="Categoria7"/>
    <n v="1570"/>
    <n v="189646"/>
    <x v="2"/>
  </r>
  <r>
    <x v="3"/>
    <n v="100020"/>
    <x v="0"/>
    <s v="Proveedor5"/>
    <s v="Categoria3"/>
    <n v="1575"/>
    <n v="4447012"/>
    <x v="1"/>
  </r>
  <r>
    <x v="3"/>
    <n v="100021"/>
    <x v="14"/>
    <s v="Proveedor5"/>
    <s v="Categoria3"/>
    <n v="1577"/>
    <n v="1487609"/>
    <x v="2"/>
  </r>
  <r>
    <x v="3"/>
    <n v="100085"/>
    <x v="2"/>
    <s v="Proveedor37"/>
    <s v="Categoria7"/>
    <n v="1577"/>
    <n v="773326.99"/>
    <x v="0"/>
  </r>
  <r>
    <x v="0"/>
    <n v="100022"/>
    <x v="7"/>
    <s v="Proveedor5"/>
    <s v="Categoria3"/>
    <n v="1577"/>
    <n v="15127728"/>
    <x v="2"/>
  </r>
  <r>
    <x v="3"/>
    <n v="100008"/>
    <x v="18"/>
    <s v="Proveedor5"/>
    <s v="Categoria3"/>
    <n v="1582"/>
    <n v="19582652"/>
    <x v="1"/>
  </r>
  <r>
    <x v="0"/>
    <n v="100042"/>
    <x v="7"/>
    <s v="Proveedor22"/>
    <s v="Categoria2"/>
    <n v="1589"/>
    <n v="24670719"/>
    <x v="2"/>
  </r>
  <r>
    <x v="2"/>
    <n v="100085"/>
    <x v="2"/>
    <s v="Proveedor37"/>
    <s v="Categoria7"/>
    <n v="1594"/>
    <n v="15119094"/>
    <x v="1"/>
  </r>
  <r>
    <x v="3"/>
    <n v="100019"/>
    <x v="3"/>
    <s v="Proveedor5"/>
    <s v="Categoria3"/>
    <n v="1595"/>
    <n v="6889879"/>
    <x v="1"/>
  </r>
  <r>
    <x v="3"/>
    <n v="100005"/>
    <x v="15"/>
    <s v="Proveedor5"/>
    <s v="Categoria3"/>
    <n v="1595"/>
    <n v="10817676"/>
    <x v="2"/>
  </r>
  <r>
    <x v="1"/>
    <n v="100084"/>
    <x v="2"/>
    <s v="Proveedor37"/>
    <s v="Categoria7"/>
    <n v="1620"/>
    <n v="2343654.9300000002"/>
    <x v="0"/>
  </r>
  <r>
    <x v="0"/>
    <n v="100047"/>
    <x v="9"/>
    <s v="Proveedor24"/>
    <s v="Categoria7"/>
    <n v="1623"/>
    <n v="12513860"/>
    <x v="1"/>
  </r>
  <r>
    <x v="3"/>
    <n v="100027"/>
    <x v="2"/>
    <s v="Proveedor15"/>
    <s v="Categoria1"/>
    <n v="1634"/>
    <n v="15611620"/>
    <x v="2"/>
  </r>
  <r>
    <x v="6"/>
    <n v="100080"/>
    <x v="2"/>
    <s v="Proveedor34"/>
    <s v="Categoria1"/>
    <n v="1646"/>
    <n v="17148782"/>
    <x v="1"/>
  </r>
  <r>
    <x v="3"/>
    <n v="100085"/>
    <x v="2"/>
    <s v="Proveedor37"/>
    <s v="Categoria7"/>
    <n v="1657"/>
    <n v="20340432"/>
    <x v="2"/>
  </r>
  <r>
    <x v="3"/>
    <n v="100016"/>
    <x v="17"/>
    <s v="Proveedor9"/>
    <s v="Categoria1"/>
    <n v="1660"/>
    <n v="16353137"/>
    <x v="2"/>
  </r>
  <r>
    <x v="6"/>
    <n v="100029"/>
    <x v="12"/>
    <s v="Proveedor17"/>
    <s v="Categoria7"/>
    <n v="1663"/>
    <n v="16145154"/>
    <x v="1"/>
  </r>
  <r>
    <x v="3"/>
    <n v="100021"/>
    <x v="14"/>
    <s v="Proveedor5"/>
    <s v="Categoria3"/>
    <n v="1673"/>
    <n v="10013312"/>
    <x v="1"/>
  </r>
  <r>
    <x v="1"/>
    <n v="100038"/>
    <x v="19"/>
    <s v="Proveedor20"/>
    <s v="Categoria4"/>
    <n v="1684"/>
    <n v="23149686"/>
    <x v="1"/>
  </r>
  <r>
    <x v="5"/>
    <n v="100080"/>
    <x v="2"/>
    <s v="Proveedor34"/>
    <s v="Categoria1"/>
    <n v="1688"/>
    <n v="19336814"/>
    <x v="1"/>
  </r>
  <r>
    <x v="0"/>
    <n v="100007"/>
    <x v="2"/>
    <s v="Proveedor5"/>
    <s v="Categoria3"/>
    <n v="1703"/>
    <n v="23638338"/>
    <x v="1"/>
  </r>
  <r>
    <x v="5"/>
    <n v="100099"/>
    <x v="13"/>
    <s v="Proveedor6"/>
    <s v="Categoria3"/>
    <n v="1705"/>
    <n v="2215248"/>
    <x v="2"/>
  </r>
  <r>
    <x v="3"/>
    <n v="100079"/>
    <x v="2"/>
    <s v="Proveedor34"/>
    <s v="Categoria1"/>
    <n v="1710"/>
    <n v="12058085"/>
    <x v="1"/>
  </r>
  <r>
    <x v="0"/>
    <n v="100012"/>
    <x v="10"/>
    <s v="Proveedor7"/>
    <s v="Categoria6"/>
    <n v="1730"/>
    <n v="18252790"/>
    <x v="1"/>
  </r>
  <r>
    <x v="3"/>
    <n v="100087"/>
    <x v="2"/>
    <s v="Proveedor37"/>
    <s v="Categoria7"/>
    <n v="1735"/>
    <n v="11557574"/>
    <x v="1"/>
  </r>
  <r>
    <x v="0"/>
    <n v="100088"/>
    <x v="2"/>
    <s v="Proveedor34"/>
    <s v="Categoria2"/>
    <n v="1735"/>
    <n v="18392520"/>
    <x v="2"/>
  </r>
  <r>
    <x v="5"/>
    <n v="100084"/>
    <x v="2"/>
    <s v="Proveedor37"/>
    <s v="Categoria7"/>
    <n v="1737"/>
    <n v="4082018"/>
    <x v="1"/>
  </r>
  <r>
    <x v="0"/>
    <n v="100000"/>
    <x v="0"/>
    <s v="Proveedor1"/>
    <s v="Categoria6"/>
    <n v="1749"/>
    <n v="8869282"/>
    <x v="1"/>
  </r>
  <r>
    <x v="2"/>
    <n v="100085"/>
    <x v="2"/>
    <s v="Proveedor37"/>
    <s v="Categoria7"/>
    <n v="1753"/>
    <n v="15942124"/>
    <x v="2"/>
  </r>
  <r>
    <x v="3"/>
    <n v="100087"/>
    <x v="2"/>
    <s v="Proveedor37"/>
    <s v="Categoria7"/>
    <n v="1785"/>
    <n v="976487.56"/>
    <x v="0"/>
  </r>
  <r>
    <x v="0"/>
    <n v="100001"/>
    <x v="14"/>
    <s v="Proveedor1"/>
    <s v="Categoria6"/>
    <n v="1787"/>
    <n v="12408287"/>
    <x v="1"/>
  </r>
  <r>
    <x v="0"/>
    <n v="100006"/>
    <x v="4"/>
    <s v="Proveedor5"/>
    <s v="Categoria3"/>
    <n v="1789"/>
    <n v="661693"/>
    <x v="2"/>
  </r>
  <r>
    <x v="2"/>
    <n v="100099"/>
    <x v="13"/>
    <s v="Proveedor6"/>
    <s v="Categoria3"/>
    <n v="1801"/>
    <n v="16644341"/>
    <x v="1"/>
  </r>
  <r>
    <x v="5"/>
    <n v="100046"/>
    <x v="9"/>
    <s v="Proveedor23"/>
    <s v="Categoria7"/>
    <n v="1805"/>
    <n v="20288384"/>
    <x v="2"/>
  </r>
  <r>
    <x v="0"/>
    <n v="100100"/>
    <x v="15"/>
    <s v="Proveedor6"/>
    <s v="Categoria3"/>
    <n v="1806"/>
    <n v="7395884"/>
    <x v="2"/>
  </r>
  <r>
    <x v="1"/>
    <n v="100084"/>
    <x v="2"/>
    <s v="Proveedor37"/>
    <s v="Categoria7"/>
    <n v="1807"/>
    <n v="14381357"/>
    <x v="1"/>
  </r>
  <r>
    <x v="0"/>
    <n v="100003"/>
    <x v="9"/>
    <s v="Proveedor3"/>
    <s v="Categoria2"/>
    <n v="1817"/>
    <n v="16535831"/>
    <x v="2"/>
  </r>
  <r>
    <x v="4"/>
    <n v="100082"/>
    <x v="2"/>
    <s v="Proveedor35"/>
    <s v="Categoria2"/>
    <n v="1838"/>
    <n v="2062523"/>
    <x v="2"/>
  </r>
  <r>
    <x v="7"/>
    <n v="100017"/>
    <x v="8"/>
    <s v="Proveedor10"/>
    <s v="Categoria2"/>
    <n v="1838"/>
    <n v="16713496"/>
    <x v="1"/>
  </r>
  <r>
    <x v="0"/>
    <n v="100088"/>
    <x v="2"/>
    <s v="Proveedor34"/>
    <s v="Categoria2"/>
    <n v="1845"/>
    <n v="9059036"/>
    <x v="1"/>
  </r>
  <r>
    <x v="4"/>
    <n v="100027"/>
    <x v="2"/>
    <s v="Proveedor15"/>
    <s v="Categoria1"/>
    <n v="1873"/>
    <n v="8036945"/>
    <x v="2"/>
  </r>
  <r>
    <x v="0"/>
    <n v="100021"/>
    <x v="14"/>
    <s v="Proveedor5"/>
    <s v="Categoria3"/>
    <n v="1886"/>
    <n v="8313909"/>
    <x v="1"/>
  </r>
  <r>
    <x v="4"/>
    <n v="100032"/>
    <x v="10"/>
    <s v="Proveedor18"/>
    <s v="Categoria7"/>
    <n v="1887"/>
    <n v="18501015"/>
    <x v="1"/>
  </r>
  <r>
    <x v="0"/>
    <n v="100087"/>
    <x v="2"/>
    <s v="Proveedor37"/>
    <s v="Categoria7"/>
    <n v="1887"/>
    <n v="22709491"/>
    <x v="2"/>
  </r>
  <r>
    <x v="2"/>
    <n v="100017"/>
    <x v="8"/>
    <s v="Proveedor10"/>
    <s v="Categoria2"/>
    <n v="1904"/>
    <n v="15628570"/>
    <x v="1"/>
  </r>
  <r>
    <x v="3"/>
    <n v="100104"/>
    <x v="12"/>
    <s v="Proveedor41"/>
    <s v="Categoria3"/>
    <n v="1910"/>
    <n v="21756158"/>
    <x v="1"/>
  </r>
  <r>
    <x v="0"/>
    <n v="100087"/>
    <x v="2"/>
    <s v="Proveedor37"/>
    <s v="Categoria7"/>
    <n v="1919"/>
    <n v="5697405"/>
    <x v="1"/>
  </r>
  <r>
    <x v="2"/>
    <n v="100027"/>
    <x v="2"/>
    <s v="Proveedor15"/>
    <s v="Categoria1"/>
    <n v="1920"/>
    <n v="18515756"/>
    <x v="1"/>
  </r>
  <r>
    <x v="3"/>
    <n v="100039"/>
    <x v="3"/>
    <s v="Proveedor20"/>
    <s v="Categoria1"/>
    <n v="1936"/>
    <n v="22028569"/>
    <x v="2"/>
  </r>
  <r>
    <x v="0"/>
    <n v="100035"/>
    <x v="11"/>
    <s v="Proveedor19"/>
    <s v="Categoria7"/>
    <n v="1956"/>
    <n v="11720947"/>
    <x v="1"/>
  </r>
  <r>
    <x v="1"/>
    <n v="100027"/>
    <x v="2"/>
    <s v="Proveedor15"/>
    <s v="Categoria1"/>
    <n v="1957"/>
    <n v="2397102"/>
    <x v="2"/>
  </r>
  <r>
    <x v="3"/>
    <n v="100010"/>
    <x v="6"/>
    <s v="Proveedor5"/>
    <s v="Categoria3"/>
    <n v="1974"/>
    <n v="10235241"/>
    <x v="1"/>
  </r>
  <r>
    <x v="6"/>
    <n v="100084"/>
    <x v="2"/>
    <s v="Proveedor37"/>
    <s v="Categoria7"/>
    <n v="1980"/>
    <n v="2873520.31"/>
    <x v="0"/>
  </r>
  <r>
    <x v="1"/>
    <n v="100035"/>
    <x v="11"/>
    <s v="Proveedor19"/>
    <s v="Categoria7"/>
    <n v="1996"/>
    <n v="142376"/>
    <x v="2"/>
  </r>
  <r>
    <x v="3"/>
    <n v="100034"/>
    <x v="16"/>
    <s v="Proveedor18"/>
    <s v="Categoria7"/>
    <n v="2005"/>
    <n v="20512335"/>
    <x v="2"/>
  </r>
  <r>
    <x v="6"/>
    <n v="100004"/>
    <x v="13"/>
    <s v="Proveedor4"/>
    <s v="Categoria1"/>
    <n v="2017"/>
    <n v="21864877"/>
    <x v="1"/>
  </r>
  <r>
    <x v="6"/>
    <n v="100028"/>
    <x v="18"/>
    <s v="Proveedor16"/>
    <s v="Categoria7"/>
    <n v="2023"/>
    <n v="18397025"/>
    <x v="1"/>
  </r>
  <r>
    <x v="0"/>
    <n v="100022"/>
    <x v="7"/>
    <s v="Proveedor5"/>
    <s v="Categoria3"/>
    <n v="2039"/>
    <n v="2102554"/>
    <x v="1"/>
  </r>
  <r>
    <x v="7"/>
    <n v="100085"/>
    <x v="2"/>
    <s v="Proveedor37"/>
    <s v="Categoria7"/>
    <n v="2048"/>
    <n v="11442116"/>
    <x v="2"/>
  </r>
  <r>
    <x v="3"/>
    <n v="100002"/>
    <x v="7"/>
    <s v="Proveedor2"/>
    <s v="Categoria1"/>
    <n v="2050"/>
    <n v="8151064"/>
    <x v="1"/>
  </r>
  <r>
    <x v="0"/>
    <n v="100040"/>
    <x v="0"/>
    <s v="Proveedor20"/>
    <s v="Categoria1"/>
    <n v="2057"/>
    <n v="24336651"/>
    <x v="2"/>
  </r>
  <r>
    <x v="1"/>
    <n v="100026"/>
    <x v="4"/>
    <s v="Proveedor14"/>
    <s v="Categoria1"/>
    <n v="2057"/>
    <n v="11435088"/>
    <x v="2"/>
  </r>
  <r>
    <x v="2"/>
    <n v="100046"/>
    <x v="9"/>
    <s v="Proveedor24"/>
    <s v="Categoria7"/>
    <n v="2058"/>
    <n v="17601713"/>
    <x v="2"/>
  </r>
  <r>
    <x v="3"/>
    <n v="100023"/>
    <x v="9"/>
    <s v="Proveedor5"/>
    <s v="Categoria3"/>
    <n v="2077"/>
    <n v="24209956"/>
    <x v="1"/>
  </r>
  <r>
    <x v="6"/>
    <n v="100004"/>
    <x v="13"/>
    <s v="Proveedor4"/>
    <s v="Categoria1"/>
    <n v="2099"/>
    <n v="8330715"/>
    <x v="2"/>
  </r>
  <r>
    <x v="3"/>
    <n v="100104"/>
    <x v="12"/>
    <s v="Proveedor41"/>
    <s v="Categoria3"/>
    <n v="2107"/>
    <n v="21089637"/>
    <x v="2"/>
  </r>
  <r>
    <x v="5"/>
    <n v="100035"/>
    <x v="11"/>
    <s v="Proveedor19"/>
    <s v="Categoria7"/>
    <n v="2111"/>
    <n v="8301943"/>
    <x v="1"/>
  </r>
  <r>
    <x v="0"/>
    <n v="100005"/>
    <x v="15"/>
    <s v="Proveedor5"/>
    <s v="Categoria3"/>
    <n v="2115"/>
    <n v="22406735"/>
    <x v="2"/>
  </r>
  <r>
    <x v="0"/>
    <n v="100000"/>
    <x v="0"/>
    <s v="Proveedor1"/>
    <s v="Categoria6"/>
    <n v="2123"/>
    <n v="16822705"/>
    <x v="2"/>
  </r>
  <r>
    <x v="5"/>
    <n v="100000"/>
    <x v="0"/>
    <s v="Proveedor1"/>
    <s v="Categoria6"/>
    <n v="2127"/>
    <n v="4959455"/>
    <x v="1"/>
  </r>
  <r>
    <x v="5"/>
    <n v="100014"/>
    <x v="16"/>
    <s v="Proveedor8"/>
    <s v="Categoria3"/>
    <n v="2140"/>
    <n v="7945398"/>
    <x v="1"/>
  </r>
  <r>
    <x v="2"/>
    <n v="100030"/>
    <x v="6"/>
    <s v="Proveedor17"/>
    <s v="Categoria7"/>
    <n v="2143"/>
    <n v="17469365"/>
    <x v="2"/>
  </r>
  <r>
    <x v="4"/>
    <n v="100104"/>
    <x v="12"/>
    <s v="Proveedor41"/>
    <s v="Categoria3"/>
    <n v="2155"/>
    <n v="395597.46"/>
    <x v="0"/>
  </r>
  <r>
    <x v="3"/>
    <n v="100080"/>
    <x v="2"/>
    <s v="Proveedor34"/>
    <s v="Categoria1"/>
    <n v="2165"/>
    <n v="10504637"/>
    <x v="1"/>
  </r>
  <r>
    <x v="0"/>
    <n v="100103"/>
    <x v="18"/>
    <s v="Proveedor41"/>
    <s v="Categoria3"/>
    <n v="2166"/>
    <n v="12386202"/>
    <x v="2"/>
  </r>
  <r>
    <x v="0"/>
    <n v="100012"/>
    <x v="10"/>
    <s v="Proveedor7"/>
    <s v="Categoria6"/>
    <n v="2172"/>
    <n v="17727839"/>
    <x v="2"/>
  </r>
  <r>
    <x v="1"/>
    <n v="100000"/>
    <x v="0"/>
    <s v="Proveedor1"/>
    <s v="Categoria6"/>
    <n v="2177"/>
    <n v="17905932"/>
    <x v="2"/>
  </r>
  <r>
    <x v="1"/>
    <n v="100081"/>
    <x v="2"/>
    <s v="Proveedor34"/>
    <s v="Categoria1"/>
    <n v="2182"/>
    <n v="15224313"/>
    <x v="1"/>
  </r>
  <r>
    <x v="6"/>
    <n v="100030"/>
    <x v="6"/>
    <s v="Proveedor17"/>
    <s v="Categoria7"/>
    <n v="2186"/>
    <n v="7108926"/>
    <x v="1"/>
  </r>
  <r>
    <x v="6"/>
    <n v="100080"/>
    <x v="2"/>
    <s v="Proveedor34"/>
    <s v="Categoria1"/>
    <n v="2212"/>
    <n v="17766891"/>
    <x v="2"/>
  </r>
  <r>
    <x v="1"/>
    <n v="100087"/>
    <x v="2"/>
    <s v="Proveedor37"/>
    <s v="Categoria7"/>
    <n v="2232"/>
    <n v="8405115"/>
    <x v="2"/>
  </r>
  <r>
    <x v="0"/>
    <n v="100101"/>
    <x v="4"/>
    <s v="Proveedor6"/>
    <s v="Categoria3"/>
    <n v="2234"/>
    <n v="9794049"/>
    <x v="1"/>
  </r>
  <r>
    <x v="1"/>
    <n v="100038"/>
    <x v="19"/>
    <s v="Proveedor20"/>
    <s v="Categoria4"/>
    <n v="2237"/>
    <n v="15409585"/>
    <x v="2"/>
  </r>
  <r>
    <x v="0"/>
    <n v="100039"/>
    <x v="3"/>
    <s v="Proveedor20"/>
    <s v="Categoria1"/>
    <n v="2243"/>
    <n v="2802745"/>
    <x v="1"/>
  </r>
  <r>
    <x v="3"/>
    <n v="100023"/>
    <x v="9"/>
    <s v="Proveedor5"/>
    <s v="Categoria3"/>
    <n v="2249"/>
    <n v="21666624"/>
    <x v="2"/>
  </r>
  <r>
    <x v="4"/>
    <n v="100033"/>
    <x v="5"/>
    <s v="Proveedor18"/>
    <s v="Categoria7"/>
    <n v="2269"/>
    <n v="23529782"/>
    <x v="1"/>
  </r>
  <r>
    <x v="3"/>
    <n v="100047"/>
    <x v="9"/>
    <s v="Proveedor24"/>
    <s v="Categoria7"/>
    <n v="2282"/>
    <n v="22280339"/>
    <x v="1"/>
  </r>
  <r>
    <x v="3"/>
    <n v="100085"/>
    <x v="2"/>
    <s v="Proveedor37"/>
    <s v="Categoria7"/>
    <n v="2287"/>
    <n v="9151845"/>
    <x v="1"/>
  </r>
  <r>
    <x v="0"/>
    <n v="100029"/>
    <x v="12"/>
    <s v="Proveedor17"/>
    <s v="Categoria7"/>
    <n v="2295"/>
    <n v="1854971"/>
    <x v="1"/>
  </r>
  <r>
    <x v="3"/>
    <n v="100100"/>
    <x v="15"/>
    <s v="Proveedor6"/>
    <s v="Categoria3"/>
    <n v="2306"/>
    <n v="16188405"/>
    <x v="2"/>
  </r>
  <r>
    <x v="5"/>
    <n v="100035"/>
    <x v="11"/>
    <s v="Proveedor19"/>
    <s v="Categoria7"/>
    <n v="2312"/>
    <n v="10367250"/>
    <x v="2"/>
  </r>
  <r>
    <x v="1"/>
    <n v="100081"/>
    <x v="2"/>
    <s v="Proveedor34"/>
    <s v="Categoria1"/>
    <n v="2316"/>
    <n v="10853716"/>
    <x v="2"/>
  </r>
  <r>
    <x v="7"/>
    <n v="100080"/>
    <x v="2"/>
    <s v="Proveedor34"/>
    <s v="Categoria1"/>
    <n v="2323"/>
    <n v="24437808"/>
    <x v="1"/>
  </r>
  <r>
    <x v="1"/>
    <n v="100037"/>
    <x v="8"/>
    <s v="Proveedor20"/>
    <s v="Categoria4"/>
    <n v="2324"/>
    <n v="14672081"/>
    <x v="2"/>
  </r>
  <r>
    <x v="3"/>
    <n v="100017"/>
    <x v="8"/>
    <s v="Proveedor10"/>
    <s v="Categoria2"/>
    <n v="2336"/>
    <n v="24563075"/>
    <x v="2"/>
  </r>
  <r>
    <x v="3"/>
    <n v="100081"/>
    <x v="2"/>
    <s v="Proveedor34"/>
    <s v="Categoria1"/>
    <n v="2339"/>
    <n v="3386801"/>
    <x v="1"/>
  </r>
  <r>
    <x v="6"/>
    <n v="100047"/>
    <x v="9"/>
    <s v="Proveedor23"/>
    <s v="Categoria7"/>
    <n v="2340"/>
    <n v="12454707"/>
    <x v="2"/>
  </r>
  <r>
    <x v="3"/>
    <n v="100037"/>
    <x v="8"/>
    <s v="Proveedor20"/>
    <s v="Categoria4"/>
    <n v="2341"/>
    <n v="1385175"/>
    <x v="1"/>
  </r>
  <r>
    <x v="3"/>
    <n v="100039"/>
    <x v="3"/>
    <s v="Proveedor20"/>
    <s v="Categoria1"/>
    <n v="2346"/>
    <n v="287385"/>
    <x v="1"/>
  </r>
  <r>
    <x v="1"/>
    <n v="100041"/>
    <x v="14"/>
    <s v="Proveedor21"/>
    <s v="Categoria4"/>
    <n v="2356"/>
    <n v="7896193"/>
    <x v="1"/>
  </r>
  <r>
    <x v="5"/>
    <n v="100087"/>
    <x v="2"/>
    <s v="Proveedor37"/>
    <s v="Categoria7"/>
    <n v="2377"/>
    <n v="18528215"/>
    <x v="2"/>
  </r>
  <r>
    <x v="0"/>
    <n v="100047"/>
    <x v="9"/>
    <s v="Proveedor24"/>
    <s v="Categoria7"/>
    <n v="2384"/>
    <n v="15018209"/>
    <x v="2"/>
  </r>
  <r>
    <x v="6"/>
    <n v="100079"/>
    <x v="2"/>
    <s v="Proveedor34"/>
    <s v="Categoria1"/>
    <n v="2391"/>
    <n v="203647"/>
    <x v="2"/>
  </r>
  <r>
    <x v="2"/>
    <n v="100080"/>
    <x v="2"/>
    <s v="Proveedor34"/>
    <s v="Categoria1"/>
    <n v="2395"/>
    <n v="10372088"/>
    <x v="2"/>
  </r>
  <r>
    <x v="5"/>
    <n v="100017"/>
    <x v="8"/>
    <s v="Proveedor10"/>
    <s v="Categoria2"/>
    <n v="2398"/>
    <n v="7987873"/>
    <x v="1"/>
  </r>
  <r>
    <x v="4"/>
    <n v="100085"/>
    <x v="2"/>
    <s v="Proveedor37"/>
    <s v="Categoria7"/>
    <n v="2409"/>
    <n v="2540910"/>
    <x v="2"/>
  </r>
  <r>
    <x v="5"/>
    <n v="100099"/>
    <x v="13"/>
    <s v="Proveedor6"/>
    <s v="Categoria3"/>
    <n v="2426"/>
    <n v="18122999"/>
    <x v="1"/>
  </r>
  <r>
    <x v="5"/>
    <n v="100080"/>
    <x v="2"/>
    <s v="Proveedor34"/>
    <s v="Categoria1"/>
    <n v="2437"/>
    <n v="4628951"/>
    <x v="2"/>
  </r>
  <r>
    <x v="6"/>
    <n v="100099"/>
    <x v="13"/>
    <s v="Proveedor6"/>
    <s v="Categoria3"/>
    <n v="2455"/>
    <n v="20584676"/>
    <x v="1"/>
  </r>
  <r>
    <x v="0"/>
    <n v="100101"/>
    <x v="4"/>
    <s v="Proveedor6"/>
    <s v="Categoria3"/>
    <n v="2456"/>
    <n v="16357711"/>
    <x v="2"/>
  </r>
  <r>
    <x v="0"/>
    <n v="100011"/>
    <x v="1"/>
    <s v="Proveedor6"/>
    <s v="Categoria2"/>
    <n v="2467"/>
    <n v="5948068"/>
    <x v="1"/>
  </r>
  <r>
    <x v="3"/>
    <n v="100015"/>
    <x v="11"/>
    <s v="Proveedor9"/>
    <s v="Categoria1"/>
    <n v="2472"/>
    <n v="18724065"/>
    <x v="1"/>
  </r>
  <r>
    <x v="3"/>
    <n v="100022"/>
    <x v="7"/>
    <s v="Proveedor5"/>
    <s v="Categoria3"/>
    <n v="2475"/>
    <n v="17684788"/>
    <x v="1"/>
  </r>
  <r>
    <x v="4"/>
    <n v="100079"/>
    <x v="2"/>
    <s v="Proveedor34"/>
    <s v="Categoria1"/>
    <n v="2480"/>
    <n v="17285698"/>
    <x v="1"/>
  </r>
  <r>
    <x v="3"/>
    <n v="100100"/>
    <x v="15"/>
    <s v="Proveedor6"/>
    <s v="Categoria3"/>
    <n v="2485"/>
    <n v="18034352"/>
    <x v="1"/>
  </r>
  <r>
    <x v="5"/>
    <n v="100084"/>
    <x v="2"/>
    <s v="Proveedor37"/>
    <s v="Categoria7"/>
    <n v="2500"/>
    <n v="13511403"/>
    <x v="2"/>
  </r>
  <r>
    <x v="4"/>
    <n v="100008"/>
    <x v="18"/>
    <s v="Proveedor5"/>
    <s v="Categoria3"/>
    <n v="2501"/>
    <n v="8907788"/>
    <x v="2"/>
  </r>
  <r>
    <x v="3"/>
    <n v="100010"/>
    <x v="6"/>
    <s v="Proveedor5"/>
    <s v="Categoria3"/>
    <n v="2507"/>
    <n v="23905665"/>
    <x v="2"/>
  </r>
  <r>
    <x v="6"/>
    <n v="100104"/>
    <x v="12"/>
    <s v="Proveedor41"/>
    <s v="Categoria3"/>
    <n v="2508"/>
    <n v="21567039"/>
    <x v="2"/>
  </r>
  <r>
    <x v="5"/>
    <n v="100000"/>
    <x v="0"/>
    <s v="Proveedor1"/>
    <s v="Categoria6"/>
    <n v="2526"/>
    <n v="14504929"/>
    <x v="2"/>
  </r>
  <r>
    <x v="3"/>
    <n v="100034"/>
    <x v="16"/>
    <s v="Proveedor18"/>
    <s v="Categoria7"/>
    <n v="2534"/>
    <n v="8033213"/>
    <x v="1"/>
  </r>
  <r>
    <x v="1"/>
    <n v="100085"/>
    <x v="2"/>
    <s v="Proveedor37"/>
    <s v="Categoria7"/>
    <n v="2544"/>
    <n v="1249726.54"/>
    <x v="0"/>
  </r>
  <r>
    <x v="1"/>
    <n v="100035"/>
    <x v="11"/>
    <s v="Proveedor19"/>
    <s v="Categoria7"/>
    <n v="2580"/>
    <n v="102282"/>
    <x v="1"/>
  </r>
  <r>
    <x v="6"/>
    <n v="100014"/>
    <x v="16"/>
    <s v="Proveedor8"/>
    <s v="Categoria3"/>
    <n v="2602"/>
    <n v="2889993"/>
    <x v="1"/>
  </r>
  <r>
    <x v="0"/>
    <n v="100018"/>
    <x v="19"/>
    <s v="Proveedor11"/>
    <s v="Categoria2"/>
    <n v="2607"/>
    <n v="6200188"/>
    <x v="2"/>
  </r>
  <r>
    <x v="3"/>
    <n v="100046"/>
    <x v="9"/>
    <s v="Proveedor24"/>
    <s v="Categoria7"/>
    <n v="2622"/>
    <n v="3998854"/>
    <x v="1"/>
  </r>
  <r>
    <x v="3"/>
    <n v="100017"/>
    <x v="8"/>
    <s v="Proveedor10"/>
    <s v="Categoria2"/>
    <n v="2647"/>
    <n v="19076595"/>
    <x v="1"/>
  </r>
  <r>
    <x v="7"/>
    <n v="100084"/>
    <x v="2"/>
    <s v="Proveedor37"/>
    <s v="Categoria7"/>
    <n v="2658"/>
    <n v="9612158"/>
    <x v="2"/>
  </r>
  <r>
    <x v="1"/>
    <n v="100035"/>
    <x v="11"/>
    <s v="Proveedor19"/>
    <s v="Categoria7"/>
    <n v="2666"/>
    <n v="1546303.64"/>
    <x v="0"/>
  </r>
  <r>
    <x v="5"/>
    <n v="100085"/>
    <x v="2"/>
    <s v="Proveedor37"/>
    <s v="Categoria7"/>
    <n v="2702"/>
    <n v="12264792"/>
    <x v="1"/>
  </r>
  <r>
    <x v="4"/>
    <n v="100080"/>
    <x v="2"/>
    <s v="Proveedor34"/>
    <s v="Categoria1"/>
    <n v="2727"/>
    <n v="5469172"/>
    <x v="2"/>
  </r>
  <r>
    <x v="3"/>
    <n v="100088"/>
    <x v="2"/>
    <s v="Proveedor34"/>
    <s v="Categoria2"/>
    <n v="2734"/>
    <n v="11979916"/>
    <x v="1"/>
  </r>
  <r>
    <x v="0"/>
    <n v="100027"/>
    <x v="2"/>
    <s v="Proveedor15"/>
    <s v="Categoria1"/>
    <n v="2775"/>
    <n v="7302120"/>
    <x v="2"/>
  </r>
  <r>
    <x v="2"/>
    <n v="100079"/>
    <x v="2"/>
    <s v="Proveedor34"/>
    <s v="Categoria1"/>
    <n v="2793"/>
    <n v="21898518"/>
    <x v="2"/>
  </r>
  <r>
    <x v="2"/>
    <n v="100035"/>
    <x v="11"/>
    <s v="Proveedor19"/>
    <s v="Categoria7"/>
    <n v="2804"/>
    <n v="365367"/>
    <x v="1"/>
  </r>
  <r>
    <x v="0"/>
    <n v="100011"/>
    <x v="1"/>
    <s v="Proveedor6"/>
    <s v="Categoria2"/>
    <n v="2809"/>
    <n v="2146073"/>
    <x v="2"/>
  </r>
  <r>
    <x v="1"/>
    <n v="100009"/>
    <x v="12"/>
    <s v="Proveedor5"/>
    <s v="Categoria3"/>
    <n v="2812"/>
    <n v="16984107"/>
    <x v="1"/>
  </r>
  <r>
    <x v="1"/>
    <n v="100027"/>
    <x v="2"/>
    <s v="Proveedor15"/>
    <s v="Categoria1"/>
    <n v="2812"/>
    <n v="23455843"/>
    <x v="1"/>
  </r>
  <r>
    <x v="3"/>
    <n v="100088"/>
    <x v="2"/>
    <s v="Proveedor34"/>
    <s v="Categoria2"/>
    <n v="2826"/>
    <n v="7378762"/>
    <x v="2"/>
  </r>
  <r>
    <x v="4"/>
    <n v="100087"/>
    <x v="2"/>
    <s v="Proveedor37"/>
    <s v="Categoria7"/>
    <n v="2834"/>
    <n v="6479640"/>
    <x v="1"/>
  </r>
  <r>
    <x v="6"/>
    <n v="100079"/>
    <x v="2"/>
    <s v="Proveedor34"/>
    <s v="Categoria1"/>
    <n v="2858"/>
    <n v="697546"/>
    <x v="1"/>
  </r>
  <r>
    <x v="3"/>
    <n v="100046"/>
    <x v="9"/>
    <s v="Proveedor24"/>
    <s v="Categoria7"/>
    <n v="2869"/>
    <n v="5654410"/>
    <x v="2"/>
  </r>
  <r>
    <x v="2"/>
    <n v="100084"/>
    <x v="2"/>
    <s v="Proveedor37"/>
    <s v="Categoria7"/>
    <n v="2870"/>
    <n v="11210128"/>
    <x v="2"/>
  </r>
  <r>
    <x v="0"/>
    <n v="100080"/>
    <x v="2"/>
    <s v="Proveedor34"/>
    <s v="Categoria1"/>
    <n v="2904"/>
    <n v="9348381"/>
    <x v="1"/>
  </r>
  <r>
    <x v="6"/>
    <n v="100084"/>
    <x v="2"/>
    <s v="Proveedor37"/>
    <s v="Categoria7"/>
    <n v="2914"/>
    <n v="14528823"/>
    <x v="2"/>
  </r>
  <r>
    <x v="4"/>
    <n v="100047"/>
    <x v="9"/>
    <s v="Proveedor24"/>
    <s v="Categoria7"/>
    <n v="2916"/>
    <n v="22964067"/>
    <x v="1"/>
  </r>
  <r>
    <x v="6"/>
    <n v="100046"/>
    <x v="9"/>
    <s v="Proveedor23"/>
    <s v="Categoria7"/>
    <n v="2925"/>
    <n v="13008147"/>
    <x v="1"/>
  </r>
  <r>
    <x v="4"/>
    <n v="100005"/>
    <x v="15"/>
    <s v="Proveedor5"/>
    <s v="Categoria3"/>
    <n v="2928"/>
    <n v="23081801"/>
    <x v="1"/>
  </r>
  <r>
    <x v="3"/>
    <n v="100004"/>
    <x v="13"/>
    <s v="Proveedor4"/>
    <s v="Categoria1"/>
    <n v="2939"/>
    <n v="9431521"/>
    <x v="1"/>
  </r>
  <r>
    <x v="1"/>
    <n v="100079"/>
    <x v="2"/>
    <s v="Proveedor34"/>
    <s v="Categoria1"/>
    <n v="2945"/>
    <n v="24169588"/>
    <x v="1"/>
  </r>
  <r>
    <x v="1"/>
    <n v="100087"/>
    <x v="2"/>
    <s v="Proveedor37"/>
    <s v="Categoria7"/>
    <n v="2969"/>
    <n v="1622189.83"/>
    <x v="0"/>
  </r>
  <r>
    <x v="0"/>
    <n v="100080"/>
    <x v="2"/>
    <s v="Proveedor34"/>
    <s v="Categoria1"/>
    <n v="2976"/>
    <n v="11493653"/>
    <x v="2"/>
  </r>
  <r>
    <x v="0"/>
    <n v="100086"/>
    <x v="2"/>
    <s v="Proveedor37"/>
    <s v="Categoria7"/>
    <n v="2977"/>
    <n v="22009622"/>
    <x v="2"/>
  </r>
  <r>
    <x v="6"/>
    <n v="100087"/>
    <x v="2"/>
    <s v="Proveedor37"/>
    <s v="Categoria7"/>
    <n v="2980"/>
    <n v="22436657"/>
    <x v="1"/>
  </r>
  <r>
    <x v="4"/>
    <n v="100100"/>
    <x v="15"/>
    <s v="Proveedor6"/>
    <s v="Categoria3"/>
    <n v="2980"/>
    <n v="19744973"/>
    <x v="1"/>
  </r>
  <r>
    <x v="1"/>
    <n v="100025"/>
    <x v="15"/>
    <s v="Proveedor13"/>
    <s v="Categoria1"/>
    <n v="2983"/>
    <n v="4500459"/>
    <x v="1"/>
  </r>
  <r>
    <x v="0"/>
    <n v="100099"/>
    <x v="13"/>
    <s v="Proveedor6"/>
    <s v="Categoria3"/>
    <n v="2999"/>
    <n v="1466214.39"/>
    <x v="0"/>
  </r>
  <r>
    <x v="0"/>
    <n v="100046"/>
    <x v="9"/>
    <s v="Proveedor24"/>
    <s v="Categoria7"/>
    <n v="3009"/>
    <n v="9937361"/>
    <x v="1"/>
  </r>
  <r>
    <x v="0"/>
    <n v="100086"/>
    <x v="2"/>
    <s v="Proveedor37"/>
    <s v="Categoria7"/>
    <n v="3009"/>
    <n v="4000146"/>
    <x v="1"/>
  </r>
  <r>
    <x v="0"/>
    <n v="100085"/>
    <x v="2"/>
    <s v="Proveedor37"/>
    <s v="Categoria7"/>
    <n v="3016"/>
    <n v="23904487"/>
    <x v="1"/>
  </r>
  <r>
    <x v="0"/>
    <n v="100084"/>
    <x v="2"/>
    <s v="Proveedor37"/>
    <s v="Categoria7"/>
    <n v="3017"/>
    <n v="7789153"/>
    <x v="1"/>
  </r>
  <r>
    <x v="1"/>
    <n v="100025"/>
    <x v="15"/>
    <s v="Proveedor13"/>
    <s v="Categoria1"/>
    <n v="3037"/>
    <n v="1857839"/>
    <x v="2"/>
  </r>
  <r>
    <x v="0"/>
    <n v="100006"/>
    <x v="4"/>
    <s v="Proveedor5"/>
    <s v="Categoria3"/>
    <n v="3041"/>
    <n v="4066810"/>
    <x v="1"/>
  </r>
  <r>
    <x v="0"/>
    <n v="100017"/>
    <x v="8"/>
    <s v="Proveedor10"/>
    <s v="Categoria2"/>
    <n v="3043"/>
    <n v="2820043"/>
    <x v="2"/>
  </r>
  <r>
    <x v="0"/>
    <n v="100013"/>
    <x v="5"/>
    <s v="Proveedor6"/>
    <s v="Categoria2"/>
    <n v="3046"/>
    <n v="16918762"/>
    <x v="1"/>
  </r>
  <r>
    <x v="4"/>
    <n v="100047"/>
    <x v="9"/>
    <s v="Proveedor24"/>
    <s v="Categoria7"/>
    <n v="3058"/>
    <n v="21759669"/>
    <x v="2"/>
  </r>
  <r>
    <x v="2"/>
    <n v="100046"/>
    <x v="9"/>
    <s v="Proveedor24"/>
    <s v="Categoria7"/>
    <n v="3058"/>
    <n v="22160405"/>
    <x v="1"/>
  </r>
  <r>
    <x v="7"/>
    <n v="100080"/>
    <x v="2"/>
    <s v="Proveedor34"/>
    <s v="Categoria1"/>
    <n v="3059"/>
    <n v="4451048"/>
    <x v="2"/>
  </r>
  <r>
    <x v="4"/>
    <n v="100008"/>
    <x v="18"/>
    <s v="Proveedor5"/>
    <s v="Categoria3"/>
    <n v="3098"/>
    <n v="20084585"/>
    <x v="1"/>
  </r>
  <r>
    <x v="0"/>
    <n v="100025"/>
    <x v="15"/>
    <s v="Proveedor13"/>
    <s v="Categoria1"/>
    <n v="3099"/>
    <n v="4528273"/>
    <x v="1"/>
  </r>
  <r>
    <x v="6"/>
    <n v="100027"/>
    <x v="2"/>
    <s v="Proveedor15"/>
    <s v="Categoria1"/>
    <n v="3100"/>
    <n v="13358759"/>
    <x v="2"/>
  </r>
  <r>
    <x v="6"/>
    <n v="100035"/>
    <x v="11"/>
    <s v="Proveedor19"/>
    <s v="Categoria7"/>
    <n v="3114"/>
    <n v="1791203.94"/>
    <x v="0"/>
  </r>
  <r>
    <x v="6"/>
    <n v="100014"/>
    <x v="16"/>
    <s v="Proveedor8"/>
    <s v="Categoria3"/>
    <n v="3116"/>
    <n v="6298992"/>
    <x v="2"/>
  </r>
  <r>
    <x v="4"/>
    <n v="100031"/>
    <x v="1"/>
    <s v="Proveedor18"/>
    <s v="Categoria7"/>
    <n v="3117"/>
    <n v="8809405"/>
    <x v="1"/>
  </r>
  <r>
    <x v="4"/>
    <n v="100104"/>
    <x v="12"/>
    <s v="Proveedor41"/>
    <s v="Categoria3"/>
    <n v="3136"/>
    <n v="20120119"/>
    <x v="1"/>
  </r>
  <r>
    <x v="5"/>
    <n v="100104"/>
    <x v="12"/>
    <s v="Proveedor41"/>
    <s v="Categoria3"/>
    <n v="3147"/>
    <n v="10157554"/>
    <x v="1"/>
  </r>
  <r>
    <x v="6"/>
    <n v="100027"/>
    <x v="2"/>
    <s v="Proveedor15"/>
    <s v="Categoria1"/>
    <n v="3149"/>
    <n v="9888893"/>
    <x v="1"/>
  </r>
  <r>
    <x v="2"/>
    <n v="100087"/>
    <x v="2"/>
    <s v="Proveedor37"/>
    <s v="Categoria7"/>
    <n v="3165"/>
    <n v="23524426"/>
    <x v="1"/>
  </r>
  <r>
    <x v="3"/>
    <n v="100035"/>
    <x v="11"/>
    <s v="Proveedor19"/>
    <s v="Categoria7"/>
    <n v="3175"/>
    <n v="14486918"/>
    <x v="1"/>
  </r>
  <r>
    <x v="1"/>
    <n v="100099"/>
    <x v="13"/>
    <s v="Proveedor6"/>
    <s v="Categoria3"/>
    <n v="3218"/>
    <n v="16199731"/>
    <x v="1"/>
  </r>
  <r>
    <x v="5"/>
    <n v="100100"/>
    <x v="15"/>
    <s v="Proveedor6"/>
    <s v="Categoria3"/>
    <n v="3225"/>
    <n v="7763372"/>
    <x v="1"/>
  </r>
  <r>
    <x v="1"/>
    <n v="100085"/>
    <x v="2"/>
    <s v="Proveedor37"/>
    <s v="Categoria7"/>
    <n v="3234"/>
    <n v="17443616"/>
    <x v="2"/>
  </r>
  <r>
    <x v="0"/>
    <n v="100039"/>
    <x v="3"/>
    <s v="Proveedor20"/>
    <s v="Categoria1"/>
    <n v="3235"/>
    <n v="4453173"/>
    <x v="2"/>
  </r>
  <r>
    <x v="0"/>
    <n v="100008"/>
    <x v="18"/>
    <s v="Proveedor5"/>
    <s v="Categoria3"/>
    <n v="3235"/>
    <n v="3305153"/>
    <x v="2"/>
  </r>
  <r>
    <x v="0"/>
    <n v="100001"/>
    <x v="14"/>
    <s v="Proveedor1"/>
    <s v="Categoria6"/>
    <n v="3241"/>
    <n v="6166403"/>
    <x v="2"/>
  </r>
  <r>
    <x v="6"/>
    <n v="100017"/>
    <x v="8"/>
    <s v="Proveedor10"/>
    <s v="Categoria2"/>
    <n v="3244"/>
    <n v="4511139"/>
    <x v="2"/>
  </r>
  <r>
    <x v="0"/>
    <n v="100035"/>
    <x v="11"/>
    <s v="Proveedor19"/>
    <s v="Categoria7"/>
    <n v="3248"/>
    <n v="1894731.46"/>
    <x v="0"/>
  </r>
  <r>
    <x v="0"/>
    <n v="100035"/>
    <x v="11"/>
    <s v="Proveedor19"/>
    <s v="Categoria7"/>
    <n v="3252"/>
    <n v="3441700"/>
    <x v="2"/>
  </r>
  <r>
    <x v="2"/>
    <n v="100017"/>
    <x v="8"/>
    <s v="Proveedor10"/>
    <s v="Categoria2"/>
    <n v="3258"/>
    <n v="21002337"/>
    <x v="2"/>
  </r>
  <r>
    <x v="3"/>
    <n v="100035"/>
    <x v="11"/>
    <s v="Proveedor19"/>
    <s v="Categoria7"/>
    <n v="3258"/>
    <n v="1953902.63"/>
    <x v="0"/>
  </r>
  <r>
    <x v="0"/>
    <n v="100082"/>
    <x v="2"/>
    <s v="Proveedor35"/>
    <s v="Categoria2"/>
    <n v="3273"/>
    <n v="7985022"/>
    <x v="1"/>
  </r>
  <r>
    <x v="1"/>
    <n v="100036"/>
    <x v="17"/>
    <s v="Proveedor20"/>
    <s v="Categoria4"/>
    <n v="3280"/>
    <n v="6942049"/>
    <x v="1"/>
  </r>
  <r>
    <x v="4"/>
    <n v="100035"/>
    <x v="11"/>
    <s v="Proveedor19"/>
    <s v="Categoria7"/>
    <n v="3294"/>
    <n v="1894741.74"/>
    <x v="0"/>
  </r>
  <r>
    <x v="7"/>
    <n v="100085"/>
    <x v="2"/>
    <s v="Proveedor37"/>
    <s v="Categoria7"/>
    <n v="3298"/>
    <n v="7204883"/>
    <x v="1"/>
  </r>
  <r>
    <x v="0"/>
    <n v="100029"/>
    <x v="12"/>
    <s v="Proveedor17"/>
    <s v="Categoria7"/>
    <n v="3299"/>
    <n v="5774283"/>
    <x v="2"/>
  </r>
  <r>
    <x v="3"/>
    <n v="100024"/>
    <x v="13"/>
    <s v="Proveedor12"/>
    <s v="Categoria7"/>
    <n v="3316"/>
    <n v="16142841"/>
    <x v="1"/>
  </r>
  <r>
    <x v="1"/>
    <n v="100085"/>
    <x v="2"/>
    <s v="Proveedor37"/>
    <s v="Categoria7"/>
    <n v="3321"/>
    <n v="5718416"/>
    <x v="1"/>
  </r>
  <r>
    <x v="1"/>
    <n v="100017"/>
    <x v="8"/>
    <s v="Proveedor10"/>
    <s v="Categoria2"/>
    <n v="3333"/>
    <n v="15193863"/>
    <x v="2"/>
  </r>
  <r>
    <x v="1"/>
    <n v="100004"/>
    <x v="13"/>
    <s v="Proveedor4"/>
    <s v="Categoria1"/>
    <n v="3334"/>
    <n v="6906161"/>
    <x v="2"/>
  </r>
  <r>
    <x v="1"/>
    <n v="100086"/>
    <x v="2"/>
    <s v="Proveedor37"/>
    <s v="Categoria7"/>
    <n v="3337"/>
    <n v="12740639"/>
    <x v="1"/>
  </r>
  <r>
    <x v="2"/>
    <n v="100035"/>
    <x v="11"/>
    <s v="Proveedor19"/>
    <s v="Categoria7"/>
    <n v="3339"/>
    <n v="9021480"/>
    <x v="2"/>
  </r>
  <r>
    <x v="4"/>
    <n v="100100"/>
    <x v="15"/>
    <s v="Proveedor6"/>
    <s v="Categoria3"/>
    <n v="3360"/>
    <n v="13529416"/>
    <x v="2"/>
  </r>
  <r>
    <x v="2"/>
    <n v="100029"/>
    <x v="12"/>
    <s v="Proveedor17"/>
    <s v="Categoria7"/>
    <n v="3366"/>
    <n v="13293451"/>
    <x v="2"/>
  </r>
  <r>
    <x v="3"/>
    <n v="100044"/>
    <x v="9"/>
    <s v="Proveedor22"/>
    <s v="Categoria3"/>
    <n v="3366"/>
    <n v="12171787"/>
    <x v="2"/>
  </r>
  <r>
    <x v="1"/>
    <n v="100000"/>
    <x v="0"/>
    <s v="Proveedor1"/>
    <s v="Categoria6"/>
    <n v="3371"/>
    <n v="18549329"/>
    <x v="1"/>
  </r>
  <r>
    <x v="0"/>
    <n v="100102"/>
    <x v="2"/>
    <s v="Proveedor41"/>
    <s v="Categoria3"/>
    <n v="3373"/>
    <n v="17701867"/>
    <x v="1"/>
  </r>
  <r>
    <x v="5"/>
    <n v="100046"/>
    <x v="9"/>
    <s v="Proveedor23"/>
    <s v="Categoria7"/>
    <n v="3388"/>
    <n v="4349203"/>
    <x v="1"/>
  </r>
  <r>
    <x v="6"/>
    <n v="100087"/>
    <x v="2"/>
    <s v="Proveedor37"/>
    <s v="Categoria7"/>
    <n v="3402"/>
    <n v="1783922"/>
    <x v="2"/>
  </r>
  <r>
    <x v="5"/>
    <n v="100085"/>
    <x v="2"/>
    <s v="Proveedor37"/>
    <s v="Categoria7"/>
    <n v="3412"/>
    <n v="8050914"/>
    <x v="2"/>
  </r>
  <r>
    <x v="3"/>
    <n v="100087"/>
    <x v="2"/>
    <s v="Proveedor37"/>
    <s v="Categoria7"/>
    <n v="3420"/>
    <n v="1478997"/>
    <x v="2"/>
  </r>
  <r>
    <x v="4"/>
    <n v="100084"/>
    <x v="2"/>
    <s v="Proveedor37"/>
    <s v="Categoria7"/>
    <n v="3426"/>
    <n v="4964972.0599999996"/>
    <x v="0"/>
  </r>
  <r>
    <x v="1"/>
    <n v="100080"/>
    <x v="2"/>
    <s v="Proveedor34"/>
    <s v="Categoria1"/>
    <n v="3436"/>
    <n v="6490376"/>
    <x v="1"/>
  </r>
  <r>
    <x v="7"/>
    <n v="100104"/>
    <x v="12"/>
    <s v="Proveedor41"/>
    <s v="Categoria3"/>
    <n v="3454"/>
    <n v="18469223"/>
    <x v="2"/>
  </r>
  <r>
    <x v="5"/>
    <n v="100104"/>
    <x v="12"/>
    <s v="Proveedor41"/>
    <s v="Categoria3"/>
    <n v="3456"/>
    <n v="6030375"/>
    <x v="2"/>
  </r>
  <r>
    <x v="3"/>
    <n v="100044"/>
    <x v="9"/>
    <s v="Proveedor22"/>
    <s v="Categoria3"/>
    <n v="3457"/>
    <n v="9722031"/>
    <x v="1"/>
  </r>
  <r>
    <x v="0"/>
    <n v="100084"/>
    <x v="2"/>
    <s v="Proveedor37"/>
    <s v="Categoria7"/>
    <n v="3461"/>
    <n v="14872618"/>
    <x v="2"/>
  </r>
  <r>
    <x v="5"/>
    <n v="100014"/>
    <x v="16"/>
    <s v="Proveedor8"/>
    <s v="Categoria3"/>
    <n v="3465"/>
    <n v="1266565"/>
    <x v="2"/>
  </r>
  <r>
    <x v="0"/>
    <n v="100045"/>
    <x v="9"/>
    <s v="Proveedor22"/>
    <s v="Categoria2"/>
    <n v="3469"/>
    <n v="13741019"/>
    <x v="1"/>
  </r>
  <r>
    <x v="2"/>
    <n v="100080"/>
    <x v="2"/>
    <s v="Proveedor34"/>
    <s v="Categoria1"/>
    <n v="3470"/>
    <n v="10610648"/>
    <x v="1"/>
  </r>
  <r>
    <x v="0"/>
    <n v="100008"/>
    <x v="18"/>
    <s v="Proveedor5"/>
    <s v="Categoria3"/>
    <n v="3479"/>
    <n v="20342964"/>
    <x v="1"/>
  </r>
  <r>
    <x v="3"/>
    <n v="100015"/>
    <x v="11"/>
    <s v="Proveedor9"/>
    <s v="Categoria1"/>
    <n v="3493"/>
    <n v="3011656"/>
    <x v="2"/>
  </r>
  <r>
    <x v="0"/>
    <n v="100020"/>
    <x v="0"/>
    <s v="Proveedor5"/>
    <s v="Categoria3"/>
    <n v="3497"/>
    <n v="121926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539EB-4978-4C05-BA73-E71F4FDB3B9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B39" firstHeaderRow="1" firstDataRow="1" firstDataCol="1"/>
  <pivotFields count="8">
    <pivotField axis="axisRow" showAll="0">
      <items count="9">
        <item x="6"/>
        <item x="4"/>
        <item x="2"/>
        <item x="7"/>
        <item x="3"/>
        <item x="0"/>
        <item x="1"/>
        <item x="5"/>
        <item t="default"/>
      </items>
    </pivotField>
    <pivotField showAll="0"/>
    <pivotField showAll="0">
      <items count="21">
        <item x="0"/>
        <item x="12"/>
        <item x="6"/>
        <item x="1"/>
        <item x="10"/>
        <item x="5"/>
        <item x="16"/>
        <item x="11"/>
        <item x="17"/>
        <item x="8"/>
        <item x="19"/>
        <item x="14"/>
        <item x="3"/>
        <item x="7"/>
        <item x="9"/>
        <item x="13"/>
        <item x="15"/>
        <item x="4"/>
        <item x="2"/>
        <item x="18"/>
        <item t="default"/>
      </items>
    </pivotField>
    <pivotField showAll="0"/>
    <pivotField showAll="0"/>
    <pivotField showAll="0"/>
    <pivotField dataField="1" numFmtId="17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alor_Venta" fld="6" showDataAs="percentOfTotal" baseField="0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14945-A454-466B-8A3E-0BE2A106CFC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6:J49" firstHeaderRow="1" firstDataRow="1" firstDataCol="1"/>
  <pivotFields count="8">
    <pivotField axis="axisRow" showAll="0">
      <items count="9">
        <item x="6"/>
        <item x="4"/>
        <item x="2"/>
        <item x="7"/>
        <item x="3"/>
        <item x="0"/>
        <item x="1"/>
        <item x="5"/>
        <item t="default"/>
      </items>
    </pivotField>
    <pivotField showAll="0"/>
    <pivotField showAll="0">
      <items count="21">
        <item x="0"/>
        <item x="12"/>
        <item x="6"/>
        <item x="1"/>
        <item x="10"/>
        <item x="5"/>
        <item x="16"/>
        <item x="11"/>
        <item x="17"/>
        <item x="8"/>
        <item x="19"/>
        <item x="14"/>
        <item x="3"/>
        <item x="7"/>
        <item x="9"/>
        <item x="13"/>
        <item x="15"/>
        <item x="4"/>
        <item x="2"/>
        <item x="18"/>
        <item t="default"/>
      </items>
    </pivotField>
    <pivotField showAll="0"/>
    <pivotField showAll="0"/>
    <pivotField showAll="0"/>
    <pivotField dataField="1" numFmtId="171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7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Máx. de Valor_Venta" fld="6" subtotal="max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88DDC-6A83-4FA0-98C2-CA4EC0407E16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6:F49" firstHeaderRow="1" firstDataRow="1" firstDataCol="1"/>
  <pivotFields count="8">
    <pivotField axis="axisRow" showAll="0">
      <items count="9">
        <item x="6"/>
        <item x="4"/>
        <item x="2"/>
        <item x="7"/>
        <item x="3"/>
        <item x="0"/>
        <item x="1"/>
        <item x="5"/>
        <item t="default"/>
      </items>
    </pivotField>
    <pivotField showAll="0"/>
    <pivotField showAll="0">
      <items count="21">
        <item x="0"/>
        <item x="12"/>
        <item x="6"/>
        <item x="1"/>
        <item x="10"/>
        <item x="5"/>
        <item x="16"/>
        <item x="11"/>
        <item x="17"/>
        <item x="8"/>
        <item x="19"/>
        <item x="14"/>
        <item x="3"/>
        <item x="7"/>
        <item x="9"/>
        <item x="13"/>
        <item x="15"/>
        <item x="4"/>
        <item x="2"/>
        <item x="18"/>
        <item t="default"/>
      </items>
    </pivotField>
    <pivotField showAll="0"/>
    <pivotField showAll="0"/>
    <pivotField showAll="0"/>
    <pivotField dataField="1" numFmtId="171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7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Suma de Valor_Venta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45DFF-93B4-4B43-B628-724787D5B9B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8:B23" firstHeaderRow="1" firstDataRow="1" firstDataCol="1" rowPageCount="1" colPageCount="1"/>
  <pivotFields count="8">
    <pivotField axis="axisRow" showAll="0">
      <items count="9">
        <item x="6"/>
        <item x="4"/>
        <item x="2"/>
        <item x="7"/>
        <item x="3"/>
        <item x="0"/>
        <item x="1"/>
        <item x="5"/>
        <item t="default"/>
      </items>
    </pivotField>
    <pivotField showAll="0"/>
    <pivotField axis="axisPage" showAll="0">
      <items count="21">
        <item x="0"/>
        <item x="12"/>
        <item x="6"/>
        <item x="1"/>
        <item x="10"/>
        <item x="5"/>
        <item x="16"/>
        <item x="11"/>
        <item x="17"/>
        <item x="8"/>
        <item x="19"/>
        <item x="14"/>
        <item x="3"/>
        <item x="7"/>
        <item x="9"/>
        <item x="13"/>
        <item x="15"/>
        <item x="4"/>
        <item x="2"/>
        <item x="18"/>
        <item t="default"/>
      </items>
    </pivotField>
    <pivotField showAll="0"/>
    <pivotField showAll="0"/>
    <pivotField showAll="0"/>
    <pivotField dataField="1" numFmtId="171"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uma de Valor_Venta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BE6F3-1D3C-4A1B-BE30-CF0D4F7DA3D8}" name="Tabla1" displayName="Tabla1" ref="A1:H529" totalsRowShown="0" headerRowDxfId="11" dataDxfId="10" tableBorderDxfId="9">
  <autoFilter ref="A1:H529" xr:uid="{546F0A96-6598-42DA-97A8-539EDC8205D9}">
    <filterColumn colId="0">
      <filters>
        <filter val="Tienda 1"/>
      </filters>
    </filterColumn>
    <filterColumn colId="7">
      <filters>
        <filter val="Enero"/>
      </filters>
    </filterColumn>
  </autoFilter>
  <tableColumns count="8">
    <tableColumn id="1" xr3:uid="{DB53FEB1-9268-4931-A236-10A9EE68FDF0}" name="Tienda" dataDxfId="8"/>
    <tableColumn id="2" xr3:uid="{4C8E819E-D156-466A-83F6-97D70A3E6F18}" name="Codigo_Producto" dataDxfId="7"/>
    <tableColumn id="3" xr3:uid="{0759F2CE-0950-4585-AF7C-54CD4CE1DA16}" name="Descripción_Producto" dataDxfId="6"/>
    <tableColumn id="4" xr3:uid="{9D7C365B-955B-4A57-ADF0-F3540406AC17}" name="Nombre_Proveedor" dataDxfId="5"/>
    <tableColumn id="5" xr3:uid="{4B3B1517-0318-4F16-A998-311AFA5D8B99}" name="Categoria" dataDxfId="4"/>
    <tableColumn id="6" xr3:uid="{D569D142-BFC7-4DC8-B284-D8AD24739A26}" name="Unidades_Vendidas" dataDxfId="3"/>
    <tableColumn id="7" xr3:uid="{2991E8A9-3590-491A-BA70-CEBCA3D949CA}" name="Valor_Venta" dataDxfId="2" dataCellStyle="Moneda 3"/>
    <tableColumn id="8" xr3:uid="{582B20C2-7288-464E-A5A5-B0355A6A5D27}" name="Me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40"/>
  <sheetViews>
    <sheetView showGridLines="0" zoomScaleNormal="100" workbookViewId="0">
      <selection activeCell="G11" sqref="G11"/>
    </sheetView>
  </sheetViews>
  <sheetFormatPr baseColWidth="10" defaultRowHeight="15" x14ac:dyDescent="0.25"/>
  <cols>
    <col min="1" max="1" width="16.85546875" customWidth="1"/>
    <col min="2" max="2" width="7.42578125" customWidth="1"/>
    <col min="3" max="3" width="17.28515625" customWidth="1"/>
    <col min="4" max="4" width="15.42578125" customWidth="1"/>
    <col min="5" max="5" width="14.7109375" customWidth="1"/>
    <col min="6" max="6" width="8.28515625" customWidth="1"/>
    <col min="7" max="7" width="13.140625" bestFit="1" customWidth="1"/>
    <col min="8" max="8" width="13.42578125" bestFit="1" customWidth="1"/>
  </cols>
  <sheetData>
    <row r="1" spans="1:7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7" x14ac:dyDescent="0.25">
      <c r="A2" s="5" t="s">
        <v>1</v>
      </c>
      <c r="B2" s="134" t="s">
        <v>28</v>
      </c>
      <c r="C2" s="135"/>
      <c r="D2" s="135"/>
      <c r="E2" s="135"/>
      <c r="F2" s="136"/>
    </row>
    <row r="3" spans="1:7" ht="15.75" x14ac:dyDescent="0.25">
      <c r="A3" s="137">
        <v>1</v>
      </c>
      <c r="B3" s="60" t="s">
        <v>100</v>
      </c>
      <c r="C3" s="8"/>
      <c r="D3" s="8"/>
      <c r="E3" s="8"/>
      <c r="F3" s="9"/>
    </row>
    <row r="4" spans="1:7" ht="15.75" x14ac:dyDescent="0.25">
      <c r="A4" s="138"/>
      <c r="B4" s="10" t="s">
        <v>250</v>
      </c>
      <c r="C4" s="11"/>
      <c r="D4" s="11"/>
      <c r="E4" s="11"/>
      <c r="F4" s="9"/>
    </row>
    <row r="5" spans="1:7" ht="15.75" x14ac:dyDescent="0.25">
      <c r="A5" s="138"/>
      <c r="B5" s="10" t="s">
        <v>251</v>
      </c>
      <c r="C5" s="11"/>
      <c r="D5" s="11"/>
      <c r="E5" s="11"/>
      <c r="F5" s="9"/>
    </row>
    <row r="6" spans="1:7" ht="15.75" x14ac:dyDescent="0.25">
      <c r="A6" s="138"/>
      <c r="B6" s="10" t="s">
        <v>252</v>
      </c>
      <c r="C6" s="11"/>
      <c r="D6" s="11"/>
      <c r="E6" s="11"/>
      <c r="F6" s="9"/>
      <c r="G6" s="43"/>
    </row>
    <row r="7" spans="1:7" ht="15.75" x14ac:dyDescent="0.25">
      <c r="A7" s="61"/>
      <c r="B7" s="62"/>
      <c r="C7" s="62"/>
      <c r="D7" s="62"/>
      <c r="E7" s="62"/>
      <c r="F7" s="63"/>
      <c r="G7" s="43"/>
    </row>
    <row r="8" spans="1:7" x14ac:dyDescent="0.25">
      <c r="A8" s="56" t="s">
        <v>101</v>
      </c>
      <c r="B8" s="43"/>
      <c r="C8" s="43"/>
      <c r="D8" s="43"/>
      <c r="E8" s="43"/>
      <c r="F8" s="43"/>
      <c r="G8" s="43"/>
    </row>
    <row r="9" spans="1:7" x14ac:dyDescent="0.25">
      <c r="A9" s="43"/>
      <c r="B9" s="43"/>
      <c r="C9" s="43"/>
      <c r="D9" s="43"/>
      <c r="E9" s="43"/>
      <c r="F9" s="43"/>
      <c r="G9" s="43"/>
    </row>
    <row r="10" spans="1:7" x14ac:dyDescent="0.25">
      <c r="A10" s="57" t="s">
        <v>7</v>
      </c>
      <c r="B10" s="57" t="s">
        <v>102</v>
      </c>
      <c r="C10" s="57" t="s">
        <v>103</v>
      </c>
      <c r="D10" s="57" t="s">
        <v>104</v>
      </c>
      <c r="E10" s="57" t="s">
        <v>105</v>
      </c>
      <c r="F10" s="57" t="s">
        <v>106</v>
      </c>
      <c r="G10" s="57" t="s">
        <v>107</v>
      </c>
    </row>
    <row r="11" spans="1:7" x14ac:dyDescent="0.25">
      <c r="A11" s="58" t="s">
        <v>108</v>
      </c>
      <c r="B11" s="58">
        <v>15</v>
      </c>
      <c r="C11" s="58" t="s">
        <v>109</v>
      </c>
      <c r="D11" s="58" t="s">
        <v>109</v>
      </c>
      <c r="E11" s="58" t="s">
        <v>110</v>
      </c>
      <c r="F11" s="58">
        <v>9</v>
      </c>
      <c r="G11" s="58" t="str">
        <f>IF(AND(B11&gt;15,OR(C11="Aprobado",D11="Aprobado"),OR(E11="COLOMBIANO",F11&gt;8)),"SI","NO")</f>
        <v>NO</v>
      </c>
    </row>
    <row r="12" spans="1:7" x14ac:dyDescent="0.25">
      <c r="A12" s="58" t="s">
        <v>111</v>
      </c>
      <c r="B12" s="58">
        <v>20</v>
      </c>
      <c r="C12" s="58" t="s">
        <v>109</v>
      </c>
      <c r="D12" s="58" t="s">
        <v>112</v>
      </c>
      <c r="E12" s="58" t="s">
        <v>113</v>
      </c>
      <c r="F12" s="58">
        <v>6.5</v>
      </c>
      <c r="G12" s="58" t="str">
        <f t="shared" ref="G12:G40" si="0">IF(AND(B12&gt;15,OR(C12="Aprobado",D12="Aprobado"),OR(E12="COLOMBIANO",F12&gt;8)),"SI","NO")</f>
        <v>NO</v>
      </c>
    </row>
    <row r="13" spans="1:7" x14ac:dyDescent="0.25">
      <c r="A13" s="58" t="s">
        <v>114</v>
      </c>
      <c r="B13" s="58">
        <v>17</v>
      </c>
      <c r="C13" s="58" t="s">
        <v>112</v>
      </c>
      <c r="D13" s="58" t="s">
        <v>109</v>
      </c>
      <c r="E13" s="58" t="s">
        <v>115</v>
      </c>
      <c r="F13" s="58">
        <v>7</v>
      </c>
      <c r="G13" s="58" t="str">
        <f t="shared" si="0"/>
        <v>SI</v>
      </c>
    </row>
    <row r="14" spans="1:7" x14ac:dyDescent="0.25">
      <c r="A14" s="58" t="s">
        <v>116</v>
      </c>
      <c r="B14" s="58">
        <v>18</v>
      </c>
      <c r="C14" s="58" t="s">
        <v>109</v>
      </c>
      <c r="D14" s="58" t="s">
        <v>109</v>
      </c>
      <c r="E14" s="58" t="s">
        <v>115</v>
      </c>
      <c r="F14" s="58">
        <v>6.4</v>
      </c>
      <c r="G14" s="58" t="str">
        <f t="shared" si="0"/>
        <v>SI</v>
      </c>
    </row>
    <row r="15" spans="1:7" x14ac:dyDescent="0.25">
      <c r="A15" s="58" t="s">
        <v>117</v>
      </c>
      <c r="B15" s="58">
        <v>11</v>
      </c>
      <c r="C15" s="58" t="s">
        <v>109</v>
      </c>
      <c r="D15" s="58" t="s">
        <v>112</v>
      </c>
      <c r="E15" s="58" t="s">
        <v>115</v>
      </c>
      <c r="F15" s="58">
        <v>4.0999999999999996</v>
      </c>
      <c r="G15" s="58" t="str">
        <f t="shared" si="0"/>
        <v>NO</v>
      </c>
    </row>
    <row r="16" spans="1:7" x14ac:dyDescent="0.25">
      <c r="A16" s="58" t="s">
        <v>118</v>
      </c>
      <c r="B16" s="58">
        <v>18</v>
      </c>
      <c r="C16" s="58" t="s">
        <v>112</v>
      </c>
      <c r="D16" s="58" t="s">
        <v>112</v>
      </c>
      <c r="E16" s="58" t="s">
        <v>113</v>
      </c>
      <c r="F16" s="58">
        <v>6.7</v>
      </c>
      <c r="G16" s="58" t="str">
        <f t="shared" si="0"/>
        <v>NO</v>
      </c>
    </row>
    <row r="17" spans="1:7" x14ac:dyDescent="0.25">
      <c r="A17" s="58" t="s">
        <v>119</v>
      </c>
      <c r="B17" s="58">
        <v>19</v>
      </c>
      <c r="C17" s="58" t="s">
        <v>109</v>
      </c>
      <c r="D17" s="58" t="s">
        <v>109</v>
      </c>
      <c r="E17" s="58" t="s">
        <v>115</v>
      </c>
      <c r="F17" s="58">
        <v>8.5</v>
      </c>
      <c r="G17" s="58" t="str">
        <f t="shared" si="0"/>
        <v>SI</v>
      </c>
    </row>
    <row r="18" spans="1:7" x14ac:dyDescent="0.25">
      <c r="A18" s="58" t="s">
        <v>120</v>
      </c>
      <c r="B18" s="58">
        <v>17</v>
      </c>
      <c r="C18" s="58" t="s">
        <v>109</v>
      </c>
      <c r="D18" s="58" t="s">
        <v>112</v>
      </c>
      <c r="E18" s="58" t="s">
        <v>115</v>
      </c>
      <c r="F18" s="58">
        <v>7</v>
      </c>
      <c r="G18" s="58" t="str">
        <f t="shared" si="0"/>
        <v>SI</v>
      </c>
    </row>
    <row r="19" spans="1:7" x14ac:dyDescent="0.25">
      <c r="A19" s="58" t="s">
        <v>121</v>
      </c>
      <c r="B19" s="58">
        <v>18</v>
      </c>
      <c r="C19" s="58" t="s">
        <v>109</v>
      </c>
      <c r="D19" s="58" t="s">
        <v>109</v>
      </c>
      <c r="E19" s="58" t="s">
        <v>115</v>
      </c>
      <c r="F19" s="58">
        <v>6.4</v>
      </c>
      <c r="G19" s="58" t="str">
        <f t="shared" si="0"/>
        <v>SI</v>
      </c>
    </row>
    <row r="20" spans="1:7" x14ac:dyDescent="0.25">
      <c r="A20" s="58" t="s">
        <v>122</v>
      </c>
      <c r="B20" s="58">
        <v>11</v>
      </c>
      <c r="C20" s="58" t="s">
        <v>109</v>
      </c>
      <c r="D20" s="58" t="s">
        <v>112</v>
      </c>
      <c r="E20" s="58" t="s">
        <v>115</v>
      </c>
      <c r="F20" s="58">
        <v>4.0999999999999996</v>
      </c>
      <c r="G20" s="58" t="str">
        <f t="shared" si="0"/>
        <v>NO</v>
      </c>
    </row>
    <row r="21" spans="1:7" x14ac:dyDescent="0.25">
      <c r="A21" s="58" t="s">
        <v>123</v>
      </c>
      <c r="B21" s="58">
        <v>18</v>
      </c>
      <c r="C21" s="58" t="s">
        <v>112</v>
      </c>
      <c r="D21" s="58" t="s">
        <v>112</v>
      </c>
      <c r="E21" s="58" t="s">
        <v>113</v>
      </c>
      <c r="F21" s="58">
        <v>8.5</v>
      </c>
      <c r="G21" s="58" t="str">
        <f t="shared" si="0"/>
        <v>NO</v>
      </c>
    </row>
    <row r="22" spans="1:7" x14ac:dyDescent="0.25">
      <c r="A22" s="58" t="s">
        <v>124</v>
      </c>
      <c r="B22" s="58">
        <v>19</v>
      </c>
      <c r="C22" s="58" t="s">
        <v>109</v>
      </c>
      <c r="D22" s="58" t="s">
        <v>109</v>
      </c>
      <c r="E22" s="58" t="s">
        <v>115</v>
      </c>
      <c r="F22" s="58">
        <v>6.1</v>
      </c>
      <c r="G22" s="58" t="str">
        <f t="shared" si="0"/>
        <v>SI</v>
      </c>
    </row>
    <row r="23" spans="1:7" x14ac:dyDescent="0.25">
      <c r="A23" s="58" t="s">
        <v>125</v>
      </c>
      <c r="B23" s="58">
        <v>16</v>
      </c>
      <c r="C23" s="58" t="s">
        <v>109</v>
      </c>
      <c r="D23" s="58" t="s">
        <v>109</v>
      </c>
      <c r="E23" s="58" t="s">
        <v>115</v>
      </c>
      <c r="F23" s="58">
        <v>6</v>
      </c>
      <c r="G23" s="58" t="str">
        <f t="shared" si="0"/>
        <v>SI</v>
      </c>
    </row>
    <row r="24" spans="1:7" x14ac:dyDescent="0.25">
      <c r="A24" s="58" t="s">
        <v>126</v>
      </c>
      <c r="B24" s="58">
        <v>20</v>
      </c>
      <c r="C24" s="58" t="s">
        <v>109</v>
      </c>
      <c r="D24" s="58" t="s">
        <v>112</v>
      </c>
      <c r="E24" s="58" t="s">
        <v>113</v>
      </c>
      <c r="F24" s="58">
        <v>6.5</v>
      </c>
      <c r="G24" s="58" t="str">
        <f t="shared" si="0"/>
        <v>NO</v>
      </c>
    </row>
    <row r="25" spans="1:7" x14ac:dyDescent="0.25">
      <c r="A25" s="58" t="s">
        <v>127</v>
      </c>
      <c r="B25" s="58">
        <v>17</v>
      </c>
      <c r="C25" s="58" t="s">
        <v>112</v>
      </c>
      <c r="D25" s="58" t="s">
        <v>109</v>
      </c>
      <c r="E25" s="58" t="s">
        <v>115</v>
      </c>
      <c r="F25" s="58">
        <v>7</v>
      </c>
      <c r="G25" s="58" t="str">
        <f t="shared" si="0"/>
        <v>SI</v>
      </c>
    </row>
    <row r="26" spans="1:7" x14ac:dyDescent="0.25">
      <c r="A26" s="58" t="s">
        <v>120</v>
      </c>
      <c r="B26" s="58">
        <v>18</v>
      </c>
      <c r="C26" s="58" t="s">
        <v>109</v>
      </c>
      <c r="D26" s="58" t="s">
        <v>109</v>
      </c>
      <c r="E26" s="58" t="s">
        <v>115</v>
      </c>
      <c r="F26" s="58">
        <v>6.4</v>
      </c>
      <c r="G26" s="58" t="str">
        <f t="shared" si="0"/>
        <v>SI</v>
      </c>
    </row>
    <row r="27" spans="1:7" x14ac:dyDescent="0.25">
      <c r="A27" s="58" t="s">
        <v>128</v>
      </c>
      <c r="B27" s="58">
        <v>11</v>
      </c>
      <c r="C27" s="58" t="s">
        <v>109</v>
      </c>
      <c r="D27" s="58" t="s">
        <v>112</v>
      </c>
      <c r="E27" s="58" t="s">
        <v>115</v>
      </c>
      <c r="F27" s="58">
        <v>4.0999999999999996</v>
      </c>
      <c r="G27" s="58" t="str">
        <f t="shared" si="0"/>
        <v>NO</v>
      </c>
    </row>
    <row r="28" spans="1:7" x14ac:dyDescent="0.25">
      <c r="A28" s="58" t="s">
        <v>129</v>
      </c>
      <c r="B28" s="58">
        <v>18</v>
      </c>
      <c r="C28" s="58" t="s">
        <v>112</v>
      </c>
      <c r="D28" s="58" t="s">
        <v>112</v>
      </c>
      <c r="E28" s="58" t="s">
        <v>113</v>
      </c>
      <c r="F28" s="58">
        <v>6.7</v>
      </c>
      <c r="G28" s="58" t="str">
        <f t="shared" si="0"/>
        <v>NO</v>
      </c>
    </row>
    <row r="29" spans="1:7" x14ac:dyDescent="0.25">
      <c r="A29" s="58" t="s">
        <v>130</v>
      </c>
      <c r="B29" s="58">
        <v>19</v>
      </c>
      <c r="C29" s="58" t="s">
        <v>109</v>
      </c>
      <c r="D29" s="58" t="s">
        <v>109</v>
      </c>
      <c r="E29" s="58" t="s">
        <v>115</v>
      </c>
      <c r="F29" s="58">
        <v>6.1</v>
      </c>
      <c r="G29" s="58" t="str">
        <f t="shared" si="0"/>
        <v>SI</v>
      </c>
    </row>
    <row r="30" spans="1:7" x14ac:dyDescent="0.25">
      <c r="A30" s="58" t="s">
        <v>131</v>
      </c>
      <c r="B30" s="58">
        <v>17</v>
      </c>
      <c r="C30" s="58" t="s">
        <v>109</v>
      </c>
      <c r="D30" s="58" t="s">
        <v>112</v>
      </c>
      <c r="E30" s="58" t="s">
        <v>115</v>
      </c>
      <c r="F30" s="58">
        <v>7</v>
      </c>
      <c r="G30" s="58" t="str">
        <f t="shared" si="0"/>
        <v>SI</v>
      </c>
    </row>
    <row r="31" spans="1:7" x14ac:dyDescent="0.25">
      <c r="A31" s="58" t="s">
        <v>129</v>
      </c>
      <c r="B31" s="58">
        <v>18</v>
      </c>
      <c r="C31" s="58" t="s">
        <v>109</v>
      </c>
      <c r="D31" s="58" t="s">
        <v>109</v>
      </c>
      <c r="E31" s="58" t="s">
        <v>115</v>
      </c>
      <c r="F31" s="58">
        <v>6.4</v>
      </c>
      <c r="G31" s="58" t="str">
        <f t="shared" si="0"/>
        <v>SI</v>
      </c>
    </row>
    <row r="32" spans="1:7" x14ac:dyDescent="0.25">
      <c r="A32" s="58" t="s">
        <v>132</v>
      </c>
      <c r="B32" s="58">
        <v>11</v>
      </c>
      <c r="C32" s="58" t="s">
        <v>109</v>
      </c>
      <c r="D32" s="58" t="s">
        <v>112</v>
      </c>
      <c r="E32" s="58" t="s">
        <v>115</v>
      </c>
      <c r="F32" s="58">
        <v>4.0999999999999996</v>
      </c>
      <c r="G32" s="58" t="str">
        <f t="shared" si="0"/>
        <v>NO</v>
      </c>
    </row>
    <row r="33" spans="1:7" x14ac:dyDescent="0.25">
      <c r="A33" s="58" t="s">
        <v>133</v>
      </c>
      <c r="B33" s="58">
        <v>16</v>
      </c>
      <c r="C33" s="58" t="s">
        <v>109</v>
      </c>
      <c r="D33" s="58" t="s">
        <v>109</v>
      </c>
      <c r="E33" s="58" t="s">
        <v>115</v>
      </c>
      <c r="F33" s="58">
        <v>6</v>
      </c>
      <c r="G33" s="58" t="str">
        <f t="shared" si="0"/>
        <v>SI</v>
      </c>
    </row>
    <row r="34" spans="1:7" x14ac:dyDescent="0.25">
      <c r="A34" s="58" t="s">
        <v>134</v>
      </c>
      <c r="B34" s="58">
        <v>20</v>
      </c>
      <c r="C34" s="58" t="s">
        <v>109</v>
      </c>
      <c r="D34" s="58" t="s">
        <v>112</v>
      </c>
      <c r="E34" s="58" t="s">
        <v>113</v>
      </c>
      <c r="F34" s="58">
        <v>6.5</v>
      </c>
      <c r="G34" s="58" t="str">
        <f t="shared" si="0"/>
        <v>NO</v>
      </c>
    </row>
    <row r="35" spans="1:7" x14ac:dyDescent="0.25">
      <c r="A35" s="58" t="s">
        <v>135</v>
      </c>
      <c r="B35" s="58">
        <v>17</v>
      </c>
      <c r="C35" s="58" t="s">
        <v>112</v>
      </c>
      <c r="D35" s="58" t="s">
        <v>109</v>
      </c>
      <c r="E35" s="58" t="s">
        <v>115</v>
      </c>
      <c r="F35" s="58">
        <v>7</v>
      </c>
      <c r="G35" s="58" t="str">
        <f t="shared" si="0"/>
        <v>SI</v>
      </c>
    </row>
    <row r="36" spans="1:7" x14ac:dyDescent="0.25">
      <c r="A36" s="58" t="s">
        <v>136</v>
      </c>
      <c r="B36" s="58">
        <v>18</v>
      </c>
      <c r="C36" s="58" t="s">
        <v>109</v>
      </c>
      <c r="D36" s="58" t="s">
        <v>109</v>
      </c>
      <c r="E36" s="58" t="s">
        <v>115</v>
      </c>
      <c r="F36" s="58">
        <v>6.4</v>
      </c>
      <c r="G36" s="58" t="str">
        <f t="shared" si="0"/>
        <v>SI</v>
      </c>
    </row>
    <row r="37" spans="1:7" x14ac:dyDescent="0.25">
      <c r="A37" s="58" t="s">
        <v>137</v>
      </c>
      <c r="B37" s="58">
        <v>11</v>
      </c>
      <c r="C37" s="58" t="s">
        <v>109</v>
      </c>
      <c r="D37" s="58" t="s">
        <v>112</v>
      </c>
      <c r="E37" s="58" t="s">
        <v>115</v>
      </c>
      <c r="F37" s="58">
        <v>4.0999999999999996</v>
      </c>
      <c r="G37" s="58" t="str">
        <f t="shared" si="0"/>
        <v>NO</v>
      </c>
    </row>
    <row r="38" spans="1:7" x14ac:dyDescent="0.25">
      <c r="A38" s="58" t="s">
        <v>138</v>
      </c>
      <c r="B38" s="58">
        <v>18</v>
      </c>
      <c r="C38" s="58" t="s">
        <v>112</v>
      </c>
      <c r="D38" s="58" t="s">
        <v>112</v>
      </c>
      <c r="E38" s="58" t="s">
        <v>113</v>
      </c>
      <c r="F38" s="58">
        <v>6.7</v>
      </c>
      <c r="G38" s="58" t="str">
        <f t="shared" si="0"/>
        <v>NO</v>
      </c>
    </row>
    <row r="39" spans="1:7" x14ac:dyDescent="0.25">
      <c r="A39" s="58" t="s">
        <v>139</v>
      </c>
      <c r="B39" s="58">
        <v>19</v>
      </c>
      <c r="C39" s="58" t="s">
        <v>109</v>
      </c>
      <c r="D39" s="58" t="s">
        <v>109</v>
      </c>
      <c r="E39" s="58" t="s">
        <v>115</v>
      </c>
      <c r="F39" s="58">
        <v>6.1</v>
      </c>
      <c r="G39" s="58" t="str">
        <f t="shared" si="0"/>
        <v>SI</v>
      </c>
    </row>
    <row r="40" spans="1:7" x14ac:dyDescent="0.25">
      <c r="A40" s="58" t="s">
        <v>140</v>
      </c>
      <c r="B40" s="58">
        <v>17</v>
      </c>
      <c r="C40" s="58" t="s">
        <v>109</v>
      </c>
      <c r="D40" s="58" t="s">
        <v>112</v>
      </c>
      <c r="E40" s="58" t="s">
        <v>115</v>
      </c>
      <c r="F40" s="58">
        <v>7</v>
      </c>
      <c r="G40" s="58" t="str">
        <f t="shared" si="0"/>
        <v>SI</v>
      </c>
    </row>
  </sheetData>
  <mergeCells count="2">
    <mergeCell ref="B2:F2"/>
    <mergeCell ref="A3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8"/>
  <sheetViews>
    <sheetView zoomScaleNormal="100" workbookViewId="0">
      <selection activeCell="D5" sqref="D5"/>
    </sheetView>
  </sheetViews>
  <sheetFormatPr baseColWidth="10" defaultColWidth="11.42578125" defaultRowHeight="15" x14ac:dyDescent="0.25"/>
  <cols>
    <col min="1" max="1" width="26.42578125" bestFit="1" customWidth="1"/>
    <col min="2" max="2" width="12.42578125" bestFit="1" customWidth="1"/>
    <col min="3" max="3" width="8" bestFit="1" customWidth="1"/>
    <col min="8" max="11" width="10.85546875" bestFit="1" customWidth="1"/>
  </cols>
  <sheetData>
    <row r="1" spans="1:13" ht="18.75" x14ac:dyDescent="0.3">
      <c r="A1" s="139" t="s">
        <v>254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ht="19.5" thickBot="1" x14ac:dyDescent="0.35">
      <c r="A2" s="139" t="s">
        <v>255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5.75" customHeight="1" x14ac:dyDescent="0.25">
      <c r="A3" s="140" t="s">
        <v>256</v>
      </c>
      <c r="B3" s="28" t="s">
        <v>10</v>
      </c>
      <c r="C3" s="28" t="s">
        <v>11</v>
      </c>
      <c r="D3" s="28" t="s">
        <v>12</v>
      </c>
      <c r="E3" s="28" t="s">
        <v>13</v>
      </c>
      <c r="F3" s="28" t="s">
        <v>257</v>
      </c>
      <c r="G3" s="28" t="s">
        <v>258</v>
      </c>
      <c r="H3" s="28" t="s">
        <v>259</v>
      </c>
      <c r="I3" s="28" t="s">
        <v>260</v>
      </c>
      <c r="J3" s="28" t="s">
        <v>261</v>
      </c>
      <c r="K3" s="28" t="s">
        <v>262</v>
      </c>
      <c r="L3" s="28" t="s">
        <v>263</v>
      </c>
      <c r="M3" s="28" t="s">
        <v>264</v>
      </c>
    </row>
    <row r="4" spans="1:13" ht="33.75" customHeight="1" x14ac:dyDescent="0.25">
      <c r="A4" s="141"/>
      <c r="B4" s="105" t="s">
        <v>265</v>
      </c>
      <c r="C4" s="98">
        <v>0.03</v>
      </c>
      <c r="D4" s="98">
        <v>2.5000000000000001E-2</v>
      </c>
      <c r="E4" s="98">
        <v>0.03</v>
      </c>
      <c r="F4" s="98">
        <v>3.5000000000000003E-2</v>
      </c>
      <c r="G4" s="98">
        <v>0.04</v>
      </c>
      <c r="H4" s="98">
        <v>0.04</v>
      </c>
      <c r="I4" s="98">
        <v>0.04</v>
      </c>
      <c r="J4" s="98">
        <v>0.04</v>
      </c>
      <c r="K4" s="98">
        <v>4.4999999999999998E-2</v>
      </c>
      <c r="L4" s="98">
        <v>4.4999999999999998E-2</v>
      </c>
      <c r="M4" s="98">
        <v>0.05</v>
      </c>
    </row>
    <row r="5" spans="1:13" x14ac:dyDescent="0.25">
      <c r="A5" s="99" t="s">
        <v>266</v>
      </c>
      <c r="B5" s="100">
        <v>23663</v>
      </c>
      <c r="C5" s="101">
        <f>$B5*(1+C$4)</f>
        <v>24372.89</v>
      </c>
      <c r="D5" s="101">
        <f>$B5*(1+D$4)</f>
        <v>24254.574999999997</v>
      </c>
      <c r="E5" s="101">
        <f t="shared" ref="D5:M14" si="0">$B5*(1+E$4)</f>
        <v>24372.89</v>
      </c>
      <c r="F5" s="101">
        <f t="shared" si="0"/>
        <v>24491.204999999998</v>
      </c>
      <c r="G5" s="101">
        <f t="shared" si="0"/>
        <v>24609.52</v>
      </c>
      <c r="H5" s="101">
        <f t="shared" si="0"/>
        <v>24609.52</v>
      </c>
      <c r="I5" s="101">
        <f t="shared" si="0"/>
        <v>24609.52</v>
      </c>
      <c r="J5" s="101">
        <f t="shared" si="0"/>
        <v>24609.52</v>
      </c>
      <c r="K5" s="101">
        <f t="shared" si="0"/>
        <v>24727.834999999999</v>
      </c>
      <c r="L5" s="101">
        <f t="shared" si="0"/>
        <v>24727.834999999999</v>
      </c>
      <c r="M5" s="101">
        <f t="shared" si="0"/>
        <v>24846.15</v>
      </c>
    </row>
    <row r="6" spans="1:13" x14ac:dyDescent="0.25">
      <c r="A6" s="99" t="s">
        <v>267</v>
      </c>
      <c r="B6" s="100">
        <v>19407</v>
      </c>
      <c r="C6" s="101">
        <f>$B6*(1+C$4)</f>
        <v>19989.21</v>
      </c>
      <c r="D6" s="101">
        <f t="shared" si="0"/>
        <v>19892.174999999999</v>
      </c>
      <c r="E6" s="101">
        <f>$B6*(1+E$4)</f>
        <v>19989.21</v>
      </c>
      <c r="F6" s="101">
        <f t="shared" si="0"/>
        <v>20086.244999999999</v>
      </c>
      <c r="G6" s="101">
        <f t="shared" si="0"/>
        <v>20183.280000000002</v>
      </c>
      <c r="H6" s="101">
        <f t="shared" si="0"/>
        <v>20183.280000000002</v>
      </c>
      <c r="I6" s="101">
        <f t="shared" si="0"/>
        <v>20183.280000000002</v>
      </c>
      <c r="J6" s="101">
        <f t="shared" si="0"/>
        <v>20183.280000000002</v>
      </c>
      <c r="K6" s="101">
        <f t="shared" si="0"/>
        <v>20280.314999999999</v>
      </c>
      <c r="L6" s="101">
        <f t="shared" si="0"/>
        <v>20280.314999999999</v>
      </c>
      <c r="M6" s="101">
        <f t="shared" si="0"/>
        <v>20377.350000000002</v>
      </c>
    </row>
    <row r="7" spans="1:13" x14ac:dyDescent="0.25">
      <c r="A7" s="99" t="s">
        <v>268</v>
      </c>
      <c r="B7" s="100">
        <v>9708</v>
      </c>
      <c r="C7" s="101">
        <f>$B7*(1+C$4)</f>
        <v>9999.24</v>
      </c>
      <c r="D7" s="101">
        <f t="shared" si="0"/>
        <v>9950.6999999999989</v>
      </c>
      <c r="E7" s="101">
        <f t="shared" si="0"/>
        <v>9999.24</v>
      </c>
      <c r="F7" s="101">
        <f t="shared" si="0"/>
        <v>10047.779999999999</v>
      </c>
      <c r="G7" s="101">
        <f t="shared" si="0"/>
        <v>10096.32</v>
      </c>
      <c r="H7" s="101">
        <f t="shared" si="0"/>
        <v>10096.32</v>
      </c>
      <c r="I7" s="101">
        <f t="shared" si="0"/>
        <v>10096.32</v>
      </c>
      <c r="J7" s="101">
        <f t="shared" si="0"/>
        <v>10096.32</v>
      </c>
      <c r="K7" s="101">
        <f t="shared" si="0"/>
        <v>10144.859999999999</v>
      </c>
      <c r="L7" s="101">
        <f t="shared" si="0"/>
        <v>10144.859999999999</v>
      </c>
      <c r="M7" s="101">
        <f t="shared" si="0"/>
        <v>10193.4</v>
      </c>
    </row>
    <row r="8" spans="1:13" x14ac:dyDescent="0.25">
      <c r="A8" s="99" t="s">
        <v>269</v>
      </c>
      <c r="B8" s="100">
        <v>5793</v>
      </c>
      <c r="C8" s="101">
        <f t="shared" ref="C8:C14" si="1">$B8*(1+C$4)</f>
        <v>5966.79</v>
      </c>
      <c r="D8" s="101">
        <f t="shared" si="0"/>
        <v>5937.8249999999998</v>
      </c>
      <c r="E8" s="101">
        <f t="shared" si="0"/>
        <v>5966.79</v>
      </c>
      <c r="F8" s="101">
        <f t="shared" si="0"/>
        <v>5995.7549999999992</v>
      </c>
      <c r="G8" s="101">
        <f t="shared" si="0"/>
        <v>6024.72</v>
      </c>
      <c r="H8" s="101">
        <f t="shared" si="0"/>
        <v>6024.72</v>
      </c>
      <c r="I8" s="101">
        <f t="shared" si="0"/>
        <v>6024.72</v>
      </c>
      <c r="J8" s="101">
        <f t="shared" si="0"/>
        <v>6024.72</v>
      </c>
      <c r="K8" s="101">
        <f t="shared" si="0"/>
        <v>6053.6849999999995</v>
      </c>
      <c r="L8" s="101">
        <f t="shared" si="0"/>
        <v>6053.6849999999995</v>
      </c>
      <c r="M8" s="101">
        <f t="shared" si="0"/>
        <v>6082.6500000000005</v>
      </c>
    </row>
    <row r="9" spans="1:13" x14ac:dyDescent="0.25">
      <c r="A9" s="99" t="s">
        <v>270</v>
      </c>
      <c r="B9" s="100">
        <v>6985</v>
      </c>
      <c r="C9" s="101">
        <f t="shared" si="1"/>
        <v>7194.55</v>
      </c>
      <c r="D9" s="101">
        <f t="shared" si="0"/>
        <v>7159.6249999999991</v>
      </c>
      <c r="E9" s="101">
        <f t="shared" si="0"/>
        <v>7194.55</v>
      </c>
      <c r="F9" s="101">
        <f t="shared" si="0"/>
        <v>7229.4749999999995</v>
      </c>
      <c r="G9" s="101">
        <f t="shared" si="0"/>
        <v>7264.4000000000005</v>
      </c>
      <c r="H9" s="101">
        <f t="shared" si="0"/>
        <v>7264.4000000000005</v>
      </c>
      <c r="I9" s="101">
        <f t="shared" si="0"/>
        <v>7264.4000000000005</v>
      </c>
      <c r="J9" s="101">
        <f t="shared" si="0"/>
        <v>7264.4000000000005</v>
      </c>
      <c r="K9" s="101">
        <f t="shared" si="0"/>
        <v>7299.3249999999998</v>
      </c>
      <c r="L9" s="101">
        <f t="shared" si="0"/>
        <v>7299.3249999999998</v>
      </c>
      <c r="M9" s="101">
        <f t="shared" si="0"/>
        <v>7334.25</v>
      </c>
    </row>
    <row r="10" spans="1:13" x14ac:dyDescent="0.25">
      <c r="A10" s="99" t="s">
        <v>271</v>
      </c>
      <c r="B10" s="100">
        <v>6641</v>
      </c>
      <c r="C10" s="101">
        <f t="shared" si="1"/>
        <v>6840.2300000000005</v>
      </c>
      <c r="D10" s="101">
        <f t="shared" si="0"/>
        <v>6807.0249999999996</v>
      </c>
      <c r="E10" s="101">
        <f t="shared" si="0"/>
        <v>6840.2300000000005</v>
      </c>
      <c r="F10" s="101">
        <f t="shared" si="0"/>
        <v>6873.4349999999995</v>
      </c>
      <c r="G10" s="101">
        <f t="shared" si="0"/>
        <v>6906.64</v>
      </c>
      <c r="H10" s="101">
        <f t="shared" si="0"/>
        <v>6906.64</v>
      </c>
      <c r="I10" s="101">
        <f t="shared" si="0"/>
        <v>6906.64</v>
      </c>
      <c r="J10" s="101">
        <f t="shared" si="0"/>
        <v>6906.64</v>
      </c>
      <c r="K10" s="101">
        <f t="shared" si="0"/>
        <v>6939.8449999999993</v>
      </c>
      <c r="L10" s="101">
        <f t="shared" si="0"/>
        <v>6939.8449999999993</v>
      </c>
      <c r="M10" s="101">
        <f t="shared" si="0"/>
        <v>6973.05</v>
      </c>
    </row>
    <row r="11" spans="1:13" x14ac:dyDescent="0.25">
      <c r="A11" s="99" t="s">
        <v>272</v>
      </c>
      <c r="B11" s="100">
        <v>2449</v>
      </c>
      <c r="C11" s="101">
        <f t="shared" si="1"/>
        <v>2522.4700000000003</v>
      </c>
      <c r="D11" s="101">
        <f t="shared" si="0"/>
        <v>2510.2249999999999</v>
      </c>
      <c r="E11" s="101">
        <f t="shared" si="0"/>
        <v>2522.4700000000003</v>
      </c>
      <c r="F11" s="101">
        <f t="shared" si="0"/>
        <v>2534.7149999999997</v>
      </c>
      <c r="G11" s="101">
        <f t="shared" si="0"/>
        <v>2546.96</v>
      </c>
      <c r="H11" s="101">
        <f t="shared" si="0"/>
        <v>2546.96</v>
      </c>
      <c r="I11" s="101">
        <f t="shared" si="0"/>
        <v>2546.96</v>
      </c>
      <c r="J11" s="101">
        <f t="shared" si="0"/>
        <v>2546.96</v>
      </c>
      <c r="K11" s="101">
        <f t="shared" si="0"/>
        <v>2559.2049999999999</v>
      </c>
      <c r="L11" s="101">
        <f t="shared" si="0"/>
        <v>2559.2049999999999</v>
      </c>
      <c r="M11" s="101">
        <f t="shared" si="0"/>
        <v>2571.4500000000003</v>
      </c>
    </row>
    <row r="12" spans="1:13" x14ac:dyDescent="0.25">
      <c r="A12" s="99" t="s">
        <v>273</v>
      </c>
      <c r="B12" s="100">
        <v>2776</v>
      </c>
      <c r="C12" s="101">
        <f t="shared" si="1"/>
        <v>2859.28</v>
      </c>
      <c r="D12" s="101">
        <f t="shared" si="0"/>
        <v>2845.3999999999996</v>
      </c>
      <c r="E12" s="101">
        <f t="shared" si="0"/>
        <v>2859.28</v>
      </c>
      <c r="F12" s="101">
        <f t="shared" si="0"/>
        <v>2873.16</v>
      </c>
      <c r="G12" s="101">
        <f t="shared" si="0"/>
        <v>2887.04</v>
      </c>
      <c r="H12" s="101">
        <f t="shared" si="0"/>
        <v>2887.04</v>
      </c>
      <c r="I12" s="101">
        <f t="shared" si="0"/>
        <v>2887.04</v>
      </c>
      <c r="J12" s="101">
        <f t="shared" si="0"/>
        <v>2887.04</v>
      </c>
      <c r="K12" s="101">
        <f t="shared" si="0"/>
        <v>2900.9199999999996</v>
      </c>
      <c r="L12" s="101">
        <f t="shared" si="0"/>
        <v>2900.9199999999996</v>
      </c>
      <c r="M12" s="101">
        <f t="shared" si="0"/>
        <v>2914.8</v>
      </c>
    </row>
    <row r="13" spans="1:13" x14ac:dyDescent="0.25">
      <c r="A13" s="99" t="s">
        <v>274</v>
      </c>
      <c r="B13" s="100">
        <v>4221</v>
      </c>
      <c r="C13" s="101">
        <f t="shared" si="1"/>
        <v>4347.63</v>
      </c>
      <c r="D13" s="101">
        <f t="shared" si="0"/>
        <v>4326.5249999999996</v>
      </c>
      <c r="E13" s="101">
        <f t="shared" si="0"/>
        <v>4347.63</v>
      </c>
      <c r="F13" s="101">
        <f t="shared" si="0"/>
        <v>4368.7349999999997</v>
      </c>
      <c r="G13" s="101">
        <f t="shared" si="0"/>
        <v>4389.84</v>
      </c>
      <c r="H13" s="101">
        <f t="shared" si="0"/>
        <v>4389.84</v>
      </c>
      <c r="I13" s="101">
        <f t="shared" si="0"/>
        <v>4389.84</v>
      </c>
      <c r="J13" s="101">
        <f t="shared" si="0"/>
        <v>4389.84</v>
      </c>
      <c r="K13" s="101">
        <f t="shared" si="0"/>
        <v>4410.9449999999997</v>
      </c>
      <c r="L13" s="101">
        <f t="shared" si="0"/>
        <v>4410.9449999999997</v>
      </c>
      <c r="M13" s="101">
        <f t="shared" si="0"/>
        <v>4432.05</v>
      </c>
    </row>
    <row r="14" spans="1:13" x14ac:dyDescent="0.25">
      <c r="A14" s="99" t="s">
        <v>275</v>
      </c>
      <c r="B14" s="100">
        <v>2659</v>
      </c>
      <c r="C14" s="101">
        <f t="shared" si="1"/>
        <v>2738.77</v>
      </c>
      <c r="D14" s="101">
        <f t="shared" si="0"/>
        <v>2725.4749999999999</v>
      </c>
      <c r="E14" s="101">
        <f t="shared" si="0"/>
        <v>2738.77</v>
      </c>
      <c r="F14" s="101">
        <f t="shared" si="0"/>
        <v>2752.0649999999996</v>
      </c>
      <c r="G14" s="101">
        <f t="shared" si="0"/>
        <v>2765.36</v>
      </c>
      <c r="H14" s="101">
        <f t="shared" si="0"/>
        <v>2765.36</v>
      </c>
      <c r="I14" s="101">
        <f t="shared" si="0"/>
        <v>2765.36</v>
      </c>
      <c r="J14" s="101">
        <f t="shared" si="0"/>
        <v>2765.36</v>
      </c>
      <c r="K14" s="101">
        <f t="shared" si="0"/>
        <v>2778.6549999999997</v>
      </c>
      <c r="L14" s="101">
        <f t="shared" si="0"/>
        <v>2778.6549999999997</v>
      </c>
      <c r="M14" s="101">
        <f t="shared" si="0"/>
        <v>2791.9500000000003</v>
      </c>
    </row>
    <row r="15" spans="1:13" ht="15.75" thickBot="1" x14ac:dyDescent="0.3">
      <c r="A15" s="106" t="s">
        <v>277</v>
      </c>
      <c r="B15" s="107">
        <f>SUM(B5:B14)</f>
        <v>84302</v>
      </c>
      <c r="C15" s="107">
        <f t="shared" ref="C15:M15" si="2">SUM(C5:C14)</f>
        <v>86831.06</v>
      </c>
      <c r="D15" s="107">
        <f t="shared" si="2"/>
        <v>86409.549999999988</v>
      </c>
      <c r="E15" s="107">
        <f t="shared" si="2"/>
        <v>86831.06</v>
      </c>
      <c r="F15" s="107">
        <f t="shared" si="2"/>
        <v>87252.569999999992</v>
      </c>
      <c r="G15" s="107">
        <f t="shared" si="2"/>
        <v>87674.08</v>
      </c>
      <c r="H15" s="107">
        <f t="shared" si="2"/>
        <v>87674.08</v>
      </c>
      <c r="I15" s="107">
        <f t="shared" si="2"/>
        <v>87674.08</v>
      </c>
      <c r="J15" s="107">
        <f t="shared" si="2"/>
        <v>87674.08</v>
      </c>
      <c r="K15" s="107">
        <f t="shared" si="2"/>
        <v>88095.59</v>
      </c>
      <c r="L15" s="107">
        <f t="shared" si="2"/>
        <v>88095.59</v>
      </c>
      <c r="M15" s="107">
        <f t="shared" si="2"/>
        <v>88517.1</v>
      </c>
    </row>
    <row r="16" spans="1:13" x14ac:dyDescent="0.25">
      <c r="B16" s="102"/>
    </row>
    <row r="17" spans="1:6" x14ac:dyDescent="0.25">
      <c r="A17" s="103" t="s">
        <v>276</v>
      </c>
      <c r="B17" s="102"/>
      <c r="F17" s="104"/>
    </row>
    <row r="18" spans="1:6" x14ac:dyDescent="0.25">
      <c r="B18" s="102"/>
    </row>
  </sheetData>
  <mergeCells count="3">
    <mergeCell ref="A1:M1"/>
    <mergeCell ref="A2:M2"/>
    <mergeCell ref="A3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N37"/>
  <sheetViews>
    <sheetView zoomScaleNormal="100" workbookViewId="0">
      <pane ySplit="1" topLeftCell="A20" activePane="bottomLeft" state="frozen"/>
      <selection pane="bottomLeft" activeCell="H31" sqref="H31"/>
    </sheetView>
  </sheetViews>
  <sheetFormatPr baseColWidth="10" defaultColWidth="11.5703125" defaultRowHeight="15" x14ac:dyDescent="0.25"/>
  <cols>
    <col min="1" max="1" width="5.7109375" customWidth="1"/>
    <col min="2" max="2" width="18.28515625" customWidth="1"/>
    <col min="3" max="3" width="17.5703125" customWidth="1"/>
    <col min="4" max="4" width="10.7109375" bestFit="1" customWidth="1"/>
    <col min="5" max="5" width="13.5703125" style="21" customWidth="1"/>
    <col min="6" max="6" width="10.85546875" customWidth="1"/>
    <col min="7" max="7" width="18.5703125" customWidth="1"/>
    <col min="8" max="8" width="12.7109375" customWidth="1"/>
    <col min="9" max="9" width="12.28515625" customWidth="1"/>
    <col min="10" max="10" width="13.85546875" customWidth="1"/>
    <col min="11" max="11" width="18.140625" customWidth="1"/>
    <col min="12" max="12" width="13.28515625" customWidth="1"/>
    <col min="13" max="13" width="11.5703125" bestFit="1" customWidth="1"/>
    <col min="14" max="14" width="11.28515625" bestFit="1" customWidth="1"/>
  </cols>
  <sheetData>
    <row r="1" spans="2:14" ht="15" customHeight="1" x14ac:dyDescent="0.25">
      <c r="B1" s="1" t="s">
        <v>27</v>
      </c>
      <c r="C1" s="2" t="s">
        <v>0</v>
      </c>
      <c r="D1" s="3"/>
      <c r="E1" s="3"/>
      <c r="F1" s="3"/>
      <c r="G1" s="4"/>
    </row>
    <row r="2" spans="2:14" ht="15" customHeight="1" x14ac:dyDescent="0.25">
      <c r="B2" s="5" t="s">
        <v>1</v>
      </c>
      <c r="C2" s="134" t="s">
        <v>28</v>
      </c>
      <c r="D2" s="135"/>
      <c r="E2" s="135"/>
      <c r="F2" s="135"/>
      <c r="G2" s="136"/>
    </row>
    <row r="3" spans="2:14" ht="15.75" x14ac:dyDescent="0.25">
      <c r="B3" s="6">
        <v>1</v>
      </c>
      <c r="C3" s="7" t="s">
        <v>2</v>
      </c>
      <c r="D3" s="8"/>
      <c r="E3" s="8"/>
      <c r="F3" s="8"/>
      <c r="G3" s="9"/>
    </row>
    <row r="4" spans="2:14" ht="15.6" customHeight="1" x14ac:dyDescent="0.25">
      <c r="B4" s="6">
        <v>2</v>
      </c>
      <c r="C4" s="10" t="s">
        <v>3</v>
      </c>
      <c r="D4" s="11"/>
      <c r="E4" s="11"/>
      <c r="F4" s="11"/>
      <c r="G4" s="9"/>
    </row>
    <row r="5" spans="2:14" x14ac:dyDescent="0.25">
      <c r="E5" s="12"/>
    </row>
    <row r="6" spans="2:14" x14ac:dyDescent="0.25">
      <c r="E6" s="12"/>
      <c r="G6" s="13" t="s">
        <v>4</v>
      </c>
    </row>
    <row r="7" spans="2:14" x14ac:dyDescent="0.25">
      <c r="E7"/>
      <c r="G7" s="22" t="s">
        <v>29</v>
      </c>
    </row>
    <row r="8" spans="2:14" x14ac:dyDescent="0.25">
      <c r="B8" s="16" t="s">
        <v>6</v>
      </c>
      <c r="C8" s="16" t="s">
        <v>7</v>
      </c>
      <c r="D8" s="16" t="s">
        <v>8</v>
      </c>
      <c r="E8" s="16" t="s">
        <v>9</v>
      </c>
      <c r="H8" s="13"/>
      <c r="I8" s="13"/>
      <c r="J8" s="13"/>
      <c r="K8" s="13"/>
    </row>
    <row r="9" spans="2:14" x14ac:dyDescent="0.25">
      <c r="B9" s="17" t="s">
        <v>14</v>
      </c>
      <c r="C9" s="17" t="s">
        <v>15</v>
      </c>
      <c r="D9" s="17" t="s">
        <v>10</v>
      </c>
      <c r="E9" s="18">
        <v>6000</v>
      </c>
      <c r="G9" s="14" t="s">
        <v>5</v>
      </c>
      <c r="H9" s="15">
        <v>5000</v>
      </c>
    </row>
    <row r="10" spans="2:14" x14ac:dyDescent="0.25">
      <c r="B10" s="17" t="s">
        <v>16</v>
      </c>
      <c r="C10" s="17" t="s">
        <v>17</v>
      </c>
      <c r="D10" s="17" t="s">
        <v>10</v>
      </c>
      <c r="E10" s="18">
        <v>35000</v>
      </c>
      <c r="G10" s="16" t="s">
        <v>7</v>
      </c>
      <c r="H10" s="16" t="s">
        <v>10</v>
      </c>
      <c r="I10" s="16" t="s">
        <v>11</v>
      </c>
      <c r="J10" s="16" t="s">
        <v>12</v>
      </c>
      <c r="K10" s="16" t="s">
        <v>13</v>
      </c>
    </row>
    <row r="11" spans="2:14" x14ac:dyDescent="0.25">
      <c r="B11" s="17" t="s">
        <v>16</v>
      </c>
      <c r="C11" s="17" t="s">
        <v>18</v>
      </c>
      <c r="D11" s="17" t="s">
        <v>10</v>
      </c>
      <c r="E11" s="18">
        <v>28000</v>
      </c>
      <c r="G11" s="17" t="s">
        <v>15</v>
      </c>
      <c r="H11" s="53" t="str">
        <f>IF(COUNTIFS($C$9:$C$32,$G11,$D$9:$D$32,H$10,$E$9:$E$32,"&gt;="&amp;$H$9)=1,"OK","")</f>
        <v>OK</v>
      </c>
      <c r="I11" s="53" t="str">
        <f t="shared" ref="I11:K20" si="0">IF(COUNTIFS($C$9:$C$32,$G11,$D$9:$D$32,I$10,$E$9:$E$32,"&gt;="&amp;$H$9)=1,"OK","")</f>
        <v/>
      </c>
      <c r="J11" s="53" t="str">
        <f t="shared" si="0"/>
        <v>OK</v>
      </c>
      <c r="K11" s="53" t="str">
        <f t="shared" si="0"/>
        <v/>
      </c>
      <c r="N11" s="19"/>
    </row>
    <row r="12" spans="2:14" x14ac:dyDescent="0.25">
      <c r="B12" s="17" t="s">
        <v>16</v>
      </c>
      <c r="C12" s="17" t="s">
        <v>19</v>
      </c>
      <c r="D12" s="17" t="s">
        <v>12</v>
      </c>
      <c r="E12" s="18">
        <v>7000</v>
      </c>
      <c r="G12" s="17" t="s">
        <v>17</v>
      </c>
      <c r="H12" s="53" t="str">
        <f t="shared" ref="H12:H20" si="1">IF(COUNTIFS($C$9:$C$32,$G12,$D$9:$D$32,H$10,$E$9:$E$32,"&gt;="&amp;$H$9)=1,"OK","")</f>
        <v>OK</v>
      </c>
      <c r="I12" s="53" t="str">
        <f t="shared" si="0"/>
        <v>OK</v>
      </c>
      <c r="J12" s="53" t="str">
        <f t="shared" si="0"/>
        <v/>
      </c>
      <c r="K12" s="53" t="str">
        <f t="shared" si="0"/>
        <v>OK</v>
      </c>
      <c r="N12" s="19"/>
    </row>
    <row r="13" spans="2:14" x14ac:dyDescent="0.25">
      <c r="B13" s="17" t="s">
        <v>20</v>
      </c>
      <c r="C13" s="17" t="s">
        <v>21</v>
      </c>
      <c r="D13" s="17" t="s">
        <v>11</v>
      </c>
      <c r="E13" s="18">
        <v>8000</v>
      </c>
      <c r="G13" s="17" t="s">
        <v>18</v>
      </c>
      <c r="H13" s="53" t="str">
        <f t="shared" si="1"/>
        <v>OK</v>
      </c>
      <c r="I13" s="53" t="str">
        <f t="shared" si="0"/>
        <v>OK</v>
      </c>
      <c r="J13" s="53" t="str">
        <f t="shared" si="0"/>
        <v/>
      </c>
      <c r="K13" s="53" t="str">
        <f t="shared" si="0"/>
        <v>OK</v>
      </c>
      <c r="N13" s="19"/>
    </row>
    <row r="14" spans="2:14" x14ac:dyDescent="0.25">
      <c r="B14" s="17" t="s">
        <v>14</v>
      </c>
      <c r="C14" s="17" t="s">
        <v>22</v>
      </c>
      <c r="D14" s="17" t="s">
        <v>11</v>
      </c>
      <c r="E14" s="18">
        <v>8000</v>
      </c>
      <c r="G14" s="17" t="s">
        <v>19</v>
      </c>
      <c r="H14" s="53" t="str">
        <f t="shared" si="1"/>
        <v>OK</v>
      </c>
      <c r="I14" s="53" t="str">
        <f t="shared" si="0"/>
        <v>OK</v>
      </c>
      <c r="J14" s="53" t="str">
        <f t="shared" si="0"/>
        <v>OK</v>
      </c>
      <c r="K14" s="53" t="str">
        <f t="shared" si="0"/>
        <v/>
      </c>
      <c r="N14" s="19"/>
    </row>
    <row r="15" spans="2:14" x14ac:dyDescent="0.25">
      <c r="B15" s="17" t="s">
        <v>20</v>
      </c>
      <c r="C15" s="17" t="s">
        <v>23</v>
      </c>
      <c r="D15" s="17" t="s">
        <v>11</v>
      </c>
      <c r="E15" s="18">
        <v>0</v>
      </c>
      <c r="G15" s="17" t="s">
        <v>21</v>
      </c>
      <c r="H15" s="53" t="str">
        <f t="shared" si="1"/>
        <v/>
      </c>
      <c r="I15" s="53" t="str">
        <f t="shared" si="0"/>
        <v>OK</v>
      </c>
      <c r="J15" s="53" t="str">
        <f t="shared" si="0"/>
        <v>OK</v>
      </c>
      <c r="K15" s="53" t="str">
        <f t="shared" si="0"/>
        <v>OK</v>
      </c>
      <c r="N15" s="19"/>
    </row>
    <row r="16" spans="2:14" x14ac:dyDescent="0.25">
      <c r="B16" s="17" t="s">
        <v>14</v>
      </c>
      <c r="C16" s="17" t="s">
        <v>15</v>
      </c>
      <c r="D16" s="17" t="s">
        <v>12</v>
      </c>
      <c r="E16" s="18">
        <v>6000</v>
      </c>
      <c r="G16" s="17" t="s">
        <v>22</v>
      </c>
      <c r="H16" s="53" t="str">
        <f t="shared" si="1"/>
        <v/>
      </c>
      <c r="I16" s="53" t="str">
        <f t="shared" si="0"/>
        <v>OK</v>
      </c>
      <c r="J16" s="53" t="str">
        <f t="shared" si="0"/>
        <v>OK</v>
      </c>
      <c r="K16" s="53" t="str">
        <f t="shared" si="0"/>
        <v>OK</v>
      </c>
      <c r="N16" s="19"/>
    </row>
    <row r="17" spans="2:14" x14ac:dyDescent="0.25">
      <c r="B17" s="17" t="s">
        <v>16</v>
      </c>
      <c r="C17" s="17" t="s">
        <v>17</v>
      </c>
      <c r="D17" s="17" t="s">
        <v>11</v>
      </c>
      <c r="E17" s="18">
        <v>10000</v>
      </c>
      <c r="G17" s="17" t="s">
        <v>23</v>
      </c>
      <c r="H17" s="53" t="str">
        <f t="shared" si="1"/>
        <v/>
      </c>
      <c r="I17" s="53" t="str">
        <f t="shared" si="0"/>
        <v/>
      </c>
      <c r="J17" s="53" t="str">
        <f t="shared" si="0"/>
        <v>OK</v>
      </c>
      <c r="K17" s="53" t="str">
        <f t="shared" si="0"/>
        <v/>
      </c>
      <c r="N17" s="19"/>
    </row>
    <row r="18" spans="2:14" x14ac:dyDescent="0.25">
      <c r="B18" s="17" t="s">
        <v>16</v>
      </c>
      <c r="C18" s="17" t="s">
        <v>18</v>
      </c>
      <c r="D18" s="17" t="s">
        <v>11</v>
      </c>
      <c r="E18" s="18">
        <v>6000</v>
      </c>
      <c r="G18" s="17" t="s">
        <v>24</v>
      </c>
      <c r="H18" s="53" t="str">
        <f t="shared" si="1"/>
        <v/>
      </c>
      <c r="I18" s="53" t="str">
        <f t="shared" si="0"/>
        <v/>
      </c>
      <c r="J18" s="53" t="str">
        <f t="shared" si="0"/>
        <v/>
      </c>
      <c r="K18" s="53" t="str">
        <f t="shared" si="0"/>
        <v/>
      </c>
    </row>
    <row r="19" spans="2:14" x14ac:dyDescent="0.25">
      <c r="B19" s="17" t="s">
        <v>16</v>
      </c>
      <c r="C19" s="17" t="s">
        <v>19</v>
      </c>
      <c r="D19" s="17" t="s">
        <v>10</v>
      </c>
      <c r="E19" s="18">
        <v>15000</v>
      </c>
      <c r="G19" s="17" t="s">
        <v>25</v>
      </c>
      <c r="H19" s="53" t="str">
        <f t="shared" si="1"/>
        <v/>
      </c>
      <c r="I19" s="53" t="str">
        <f t="shared" si="0"/>
        <v/>
      </c>
      <c r="J19" s="53" t="str">
        <f t="shared" si="0"/>
        <v/>
      </c>
      <c r="K19" s="53" t="str">
        <f t="shared" si="0"/>
        <v/>
      </c>
    </row>
    <row r="20" spans="2:14" x14ac:dyDescent="0.25">
      <c r="B20" s="17" t="s">
        <v>20</v>
      </c>
      <c r="C20" s="17" t="s">
        <v>21</v>
      </c>
      <c r="D20" s="17" t="s">
        <v>12</v>
      </c>
      <c r="E20" s="18">
        <v>28000</v>
      </c>
      <c r="G20" s="17" t="s">
        <v>26</v>
      </c>
      <c r="H20" s="53" t="str">
        <f t="shared" si="1"/>
        <v/>
      </c>
      <c r="I20" s="53" t="str">
        <f t="shared" si="0"/>
        <v/>
      </c>
      <c r="J20" s="53" t="str">
        <f t="shared" si="0"/>
        <v/>
      </c>
      <c r="K20" s="53" t="str">
        <f t="shared" si="0"/>
        <v/>
      </c>
    </row>
    <row r="21" spans="2:14" x14ac:dyDescent="0.25">
      <c r="B21" s="17" t="s">
        <v>14</v>
      </c>
      <c r="C21" s="17" t="s">
        <v>22</v>
      </c>
      <c r="D21" s="17" t="s">
        <v>13</v>
      </c>
      <c r="E21" s="18">
        <v>21000</v>
      </c>
    </row>
    <row r="22" spans="2:14" x14ac:dyDescent="0.25">
      <c r="B22" s="17" t="s">
        <v>20</v>
      </c>
      <c r="C22" s="17" t="s">
        <v>23</v>
      </c>
      <c r="D22" s="17" t="s">
        <v>13</v>
      </c>
      <c r="E22" s="18">
        <v>3000</v>
      </c>
    </row>
    <row r="23" spans="2:14" ht="15" customHeight="1" x14ac:dyDescent="0.25">
      <c r="B23" s="17" t="s">
        <v>14</v>
      </c>
      <c r="C23" s="17" t="s">
        <v>15</v>
      </c>
      <c r="D23" s="17" t="s">
        <v>11</v>
      </c>
      <c r="E23" s="18">
        <v>2000</v>
      </c>
      <c r="G23" s="142" t="s">
        <v>30</v>
      </c>
      <c r="H23" s="142"/>
      <c r="I23" s="142"/>
      <c r="J23" s="142"/>
      <c r="K23" s="142"/>
      <c r="L23" s="142"/>
      <c r="M23" s="142"/>
    </row>
    <row r="24" spans="2:14" x14ac:dyDescent="0.25">
      <c r="B24" s="17" t="s">
        <v>16</v>
      </c>
      <c r="C24" s="17" t="s">
        <v>17</v>
      </c>
      <c r="D24" s="17" t="s">
        <v>13</v>
      </c>
      <c r="E24" s="18">
        <v>36000</v>
      </c>
      <c r="G24" s="142"/>
      <c r="H24" s="142"/>
      <c r="I24" s="142"/>
      <c r="J24" s="142"/>
      <c r="K24" s="142"/>
      <c r="L24" s="142"/>
      <c r="M24" s="142"/>
    </row>
    <row r="25" spans="2:14" x14ac:dyDescent="0.25">
      <c r="B25" s="17" t="s">
        <v>16</v>
      </c>
      <c r="C25" s="17" t="s">
        <v>18</v>
      </c>
      <c r="D25" s="17" t="s">
        <v>13</v>
      </c>
      <c r="E25" s="18">
        <v>21000</v>
      </c>
      <c r="G25" s="142"/>
      <c r="H25" s="142"/>
      <c r="I25" s="142"/>
      <c r="J25" s="142"/>
      <c r="K25" s="142"/>
      <c r="L25" s="142"/>
      <c r="M25" s="142"/>
    </row>
    <row r="26" spans="2:14" x14ac:dyDescent="0.25">
      <c r="B26" s="17" t="s">
        <v>16</v>
      </c>
      <c r="C26" s="17" t="s">
        <v>19</v>
      </c>
      <c r="D26" s="17" t="s">
        <v>11</v>
      </c>
      <c r="E26" s="18">
        <v>35000</v>
      </c>
      <c r="G26" s="142"/>
      <c r="H26" s="142"/>
      <c r="I26" s="142"/>
      <c r="J26" s="142"/>
      <c r="K26" s="142"/>
      <c r="L26" s="142"/>
      <c r="M26" s="142"/>
    </row>
    <row r="27" spans="2:14" x14ac:dyDescent="0.25">
      <c r="B27" s="17" t="s">
        <v>20</v>
      </c>
      <c r="C27" s="17" t="s">
        <v>21</v>
      </c>
      <c r="D27" s="17" t="s">
        <v>13</v>
      </c>
      <c r="E27" s="18">
        <v>50000</v>
      </c>
      <c r="G27" s="24" t="s">
        <v>141</v>
      </c>
      <c r="H27" s="23"/>
      <c r="I27" s="23"/>
      <c r="J27" s="23"/>
      <c r="K27" s="23"/>
      <c r="L27" s="23"/>
      <c r="M27" s="23"/>
    </row>
    <row r="28" spans="2:14" x14ac:dyDescent="0.25">
      <c r="B28" s="17" t="s">
        <v>14</v>
      </c>
      <c r="C28" s="17" t="s">
        <v>22</v>
      </c>
      <c r="D28" s="17" t="s">
        <v>12</v>
      </c>
      <c r="E28" s="18">
        <v>5000</v>
      </c>
      <c r="G28" s="108" t="s">
        <v>142</v>
      </c>
    </row>
    <row r="29" spans="2:14" x14ac:dyDescent="0.25">
      <c r="B29" s="17" t="s">
        <v>20</v>
      </c>
      <c r="C29" s="17" t="s">
        <v>23</v>
      </c>
      <c r="D29" s="17" t="s">
        <v>12</v>
      </c>
      <c r="E29" s="18">
        <v>10000</v>
      </c>
      <c r="G29" t="s">
        <v>143</v>
      </c>
    </row>
    <row r="30" spans="2:14" x14ac:dyDescent="0.25">
      <c r="B30" s="17" t="s">
        <v>20</v>
      </c>
      <c r="C30" s="17" t="s">
        <v>24</v>
      </c>
      <c r="D30" s="17" t="s">
        <v>10</v>
      </c>
      <c r="E30" s="20">
        <v>300</v>
      </c>
      <c r="G30" s="16" t="s">
        <v>6</v>
      </c>
      <c r="H30" s="16" t="s">
        <v>10</v>
      </c>
      <c r="I30" s="16" t="s">
        <v>11</v>
      </c>
      <c r="J30" s="16" t="s">
        <v>12</v>
      </c>
      <c r="K30" s="16" t="s">
        <v>13</v>
      </c>
    </row>
    <row r="31" spans="2:14" x14ac:dyDescent="0.25">
      <c r="B31" s="17" t="s">
        <v>14</v>
      </c>
      <c r="C31" s="17" t="s">
        <v>25</v>
      </c>
      <c r="D31" s="17" t="s">
        <v>11</v>
      </c>
      <c r="E31" s="20">
        <v>0</v>
      </c>
      <c r="G31" s="17" t="s">
        <v>20</v>
      </c>
      <c r="H31" s="54">
        <f>COUNTIFS($B$9:$B$32,$G31,$D$9:$D$32,H$30,$E$9:$E$32,"&gt;="&amp;$H$9)/COUNTIFS($B$9:$B$32,$G31,$D$9:$D$32,H$30)</f>
        <v>0</v>
      </c>
      <c r="I31" s="54">
        <f t="shared" ref="I31:K33" si="2">COUNTIFS($B$9:$B$32,$G31,$D$9:$D$32,I$30,$E$9:$E$32,"&gt;="&amp;$H$9)/COUNTIFS($B$9:$B$32,$G31,$D$9:$D$32,I$30)</f>
        <v>0.5</v>
      </c>
      <c r="J31" s="54">
        <f t="shared" si="2"/>
        <v>1</v>
      </c>
      <c r="K31" s="54">
        <f t="shared" si="2"/>
        <v>0.5</v>
      </c>
    </row>
    <row r="32" spans="2:14" x14ac:dyDescent="0.25">
      <c r="B32" s="17" t="s">
        <v>16</v>
      </c>
      <c r="C32" s="17" t="s">
        <v>26</v>
      </c>
      <c r="D32" s="17" t="s">
        <v>12</v>
      </c>
      <c r="E32" s="20">
        <v>600</v>
      </c>
      <c r="G32" s="17" t="s">
        <v>14</v>
      </c>
      <c r="H32" s="54">
        <f t="shared" ref="H32:H33" si="3">COUNTIFS($B$9:$B$32,$G32,$D$9:$D$32,H$30,$E$9:$E$32,"&gt;="&amp;$H$9)/COUNTIFS($B$9:$B$32,$G32,$D$9:$D$32,H$30)</f>
        <v>1</v>
      </c>
      <c r="I32" s="54">
        <f t="shared" si="2"/>
        <v>0.33333333333333331</v>
      </c>
      <c r="J32" s="54">
        <f t="shared" si="2"/>
        <v>1</v>
      </c>
      <c r="K32" s="54">
        <f t="shared" si="2"/>
        <v>1</v>
      </c>
    </row>
    <row r="33" spans="5:11" x14ac:dyDescent="0.25">
      <c r="E33"/>
      <c r="G33" s="17" t="s">
        <v>16</v>
      </c>
      <c r="H33" s="54">
        <f t="shared" si="3"/>
        <v>1</v>
      </c>
      <c r="I33" s="54">
        <f t="shared" si="2"/>
        <v>1</v>
      </c>
      <c r="J33" s="54">
        <f t="shared" si="2"/>
        <v>0.5</v>
      </c>
      <c r="K33" s="54">
        <f t="shared" si="2"/>
        <v>1</v>
      </c>
    </row>
    <row r="34" spans="5:11" x14ac:dyDescent="0.25">
      <c r="E34"/>
    </row>
    <row r="35" spans="5:11" x14ac:dyDescent="0.25">
      <c r="G35" t="s">
        <v>31</v>
      </c>
    </row>
    <row r="37" spans="5:11" x14ac:dyDescent="0.25">
      <c r="G37" s="59"/>
    </row>
  </sheetData>
  <sheetProtection algorithmName="SHA-512" hashValue="mK5QSawl57yLllyoejDI8nuYNqYu0rCXQyqrrCLA5jKhUF1QLnneKTH5Huhrc1GfKmigaKO3jKZwpFJDW8x9uQ==" saltValue="7keJUjFI6T5DSpq2IrUtDA==" spinCount="100000" sheet="1" objects="1" scenarios="1" formatCells="0" formatColumns="0" formatRows="0" autoFilter="0"/>
  <autoFilter ref="B8:E32" xr:uid="{00000000-0009-0000-0000-000002000000}"/>
  <mergeCells count="2">
    <mergeCell ref="C2:G2"/>
    <mergeCell ref="G23:M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25"/>
  <sheetViews>
    <sheetView showGridLines="0" tabSelected="1" zoomScaleNormal="100" workbookViewId="0">
      <selection activeCell="M2" sqref="M2"/>
    </sheetView>
  </sheetViews>
  <sheetFormatPr baseColWidth="10" defaultColWidth="11.42578125" defaultRowHeight="15" x14ac:dyDescent="0.25"/>
  <cols>
    <col min="1" max="1" width="10.7109375" bestFit="1" customWidth="1"/>
    <col min="2" max="2" width="14" bestFit="1" customWidth="1"/>
    <col min="3" max="3" width="18.42578125" customWidth="1"/>
    <col min="4" max="4" width="13.7109375" customWidth="1"/>
    <col min="7" max="7" width="15.140625" customWidth="1"/>
    <col min="8" max="8" width="15" customWidth="1"/>
    <col min="9" max="9" width="16.140625" customWidth="1"/>
    <col min="10" max="10" width="20.42578125" customWidth="1"/>
  </cols>
  <sheetData>
    <row r="1" spans="1:10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0" x14ac:dyDescent="0.25">
      <c r="A2" s="5" t="s">
        <v>1</v>
      </c>
      <c r="B2" s="134" t="s">
        <v>28</v>
      </c>
      <c r="C2" s="135"/>
      <c r="D2" s="135"/>
      <c r="E2" s="135"/>
      <c r="F2" s="136"/>
    </row>
    <row r="3" spans="1:10" ht="15.75" x14ac:dyDescent="0.25">
      <c r="A3" s="6">
        <v>1</v>
      </c>
      <c r="B3" s="7" t="s">
        <v>68</v>
      </c>
      <c r="C3" s="8"/>
      <c r="D3" s="8"/>
      <c r="E3" s="8"/>
      <c r="F3" s="9"/>
    </row>
    <row r="4" spans="1:10" ht="15.75" x14ac:dyDescent="0.25">
      <c r="A4" s="6">
        <v>2</v>
      </c>
      <c r="B4" s="10" t="s">
        <v>253</v>
      </c>
      <c r="C4" s="11"/>
      <c r="D4" s="11"/>
      <c r="E4" s="11"/>
      <c r="F4" s="9"/>
    </row>
    <row r="7" spans="1:10" ht="15.75" x14ac:dyDescent="0.25">
      <c r="A7" s="28" t="s">
        <v>33</v>
      </c>
      <c r="B7" s="28" t="s">
        <v>34</v>
      </c>
      <c r="C7" s="29" t="s">
        <v>32</v>
      </c>
      <c r="D7" s="29" t="s">
        <v>35</v>
      </c>
      <c r="E7" s="28" t="s">
        <v>36</v>
      </c>
      <c r="G7" s="6">
        <v>1</v>
      </c>
    </row>
    <row r="8" spans="1:10" x14ac:dyDescent="0.25">
      <c r="A8" s="25" t="s">
        <v>44</v>
      </c>
      <c r="B8" s="30">
        <v>855656072695</v>
      </c>
      <c r="C8" s="25" t="s">
        <v>45</v>
      </c>
      <c r="D8" s="25">
        <v>442447</v>
      </c>
      <c r="E8" s="31">
        <v>44283</v>
      </c>
      <c r="F8" s="32"/>
      <c r="G8" s="33" t="s">
        <v>32</v>
      </c>
      <c r="H8" s="28" t="s">
        <v>34</v>
      </c>
      <c r="I8" s="33" t="s">
        <v>35</v>
      </c>
      <c r="J8" s="33" t="s">
        <v>33</v>
      </c>
    </row>
    <row r="9" spans="1:10" x14ac:dyDescent="0.25">
      <c r="A9" s="55" t="s">
        <v>44</v>
      </c>
      <c r="B9" s="34">
        <v>824259795150</v>
      </c>
      <c r="C9" s="55" t="s">
        <v>37</v>
      </c>
      <c r="D9" s="55">
        <v>744625</v>
      </c>
      <c r="E9" s="35">
        <v>44083</v>
      </c>
      <c r="F9" s="32"/>
      <c r="G9" s="40" t="s">
        <v>61</v>
      </c>
      <c r="H9" s="41">
        <f>INDEX($A$7:$E$25,MATCH($G$9,$C$7:$C$25,0),MATCH(H$8,$A$7:$E$7,0))</f>
        <v>113690882018</v>
      </c>
      <c r="I9" s="109">
        <f t="shared" ref="I9:J9" si="0">INDEX($A$7:$E$25,MATCH($G$9,$C$7:$C$25,0),MATCH(I$8,$A$7:$E$7,0))</f>
        <v>157146</v>
      </c>
      <c r="J9" s="41" t="str">
        <f t="shared" si="0"/>
        <v>Mónica</v>
      </c>
    </row>
    <row r="10" spans="1:10" x14ac:dyDescent="0.25">
      <c r="A10" s="25" t="s">
        <v>46</v>
      </c>
      <c r="B10" s="36">
        <v>749226276261</v>
      </c>
      <c r="C10" s="25" t="s">
        <v>42</v>
      </c>
      <c r="D10" s="25">
        <v>219515</v>
      </c>
      <c r="E10" s="37">
        <v>43679</v>
      </c>
      <c r="F10" s="32"/>
    </row>
    <row r="11" spans="1:10" ht="15.75" x14ac:dyDescent="0.25">
      <c r="A11" s="26" t="s">
        <v>46</v>
      </c>
      <c r="B11" s="34">
        <v>324064811389</v>
      </c>
      <c r="C11" s="26" t="s">
        <v>38</v>
      </c>
      <c r="D11" s="26">
        <v>851639</v>
      </c>
      <c r="E11" s="35">
        <v>43679</v>
      </c>
      <c r="F11" s="32"/>
      <c r="G11" s="6">
        <v>2</v>
      </c>
      <c r="J11" t="s">
        <v>39</v>
      </c>
    </row>
    <row r="12" spans="1:10" x14ac:dyDescent="0.25">
      <c r="A12" s="25" t="s">
        <v>47</v>
      </c>
      <c r="B12" s="36">
        <v>947834130431</v>
      </c>
      <c r="C12" s="25" t="s">
        <v>48</v>
      </c>
      <c r="D12" s="25">
        <v>269623</v>
      </c>
      <c r="E12" s="37">
        <v>41900</v>
      </c>
      <c r="F12" s="32"/>
      <c r="G12" s="143" t="s">
        <v>69</v>
      </c>
      <c r="H12" s="143"/>
      <c r="I12" s="42" t="str">
        <f>INDEX($A$7:$E$25,MATCH(MAX($B$7:$B$25),$B$7:$B$25,0),3)</f>
        <v>Trujillo</v>
      </c>
    </row>
    <row r="13" spans="1:10" x14ac:dyDescent="0.25">
      <c r="A13" s="26" t="s">
        <v>49</v>
      </c>
      <c r="B13" s="34">
        <v>896753939799</v>
      </c>
      <c r="C13" s="26" t="s">
        <v>50</v>
      </c>
      <c r="D13" s="26">
        <v>941313</v>
      </c>
      <c r="E13" s="35">
        <v>44083</v>
      </c>
      <c r="F13" s="32"/>
      <c r="G13" s="143" t="s">
        <v>70</v>
      </c>
      <c r="H13" s="143"/>
      <c r="I13" s="42" t="str">
        <f>INDEX($A$7:$E$25,MATCH(MIN($B$7:$B$25),$B$7:$B$25,0),3)</f>
        <v>Barcelona</v>
      </c>
    </row>
    <row r="14" spans="1:10" x14ac:dyDescent="0.25">
      <c r="A14" s="25" t="s">
        <v>49</v>
      </c>
      <c r="B14" s="36">
        <v>175223475448</v>
      </c>
      <c r="C14" s="25" t="s">
        <v>40</v>
      </c>
      <c r="D14" s="25">
        <v>148829</v>
      </c>
      <c r="E14" s="37">
        <v>44083</v>
      </c>
      <c r="F14" s="32"/>
      <c r="G14" s="143" t="s">
        <v>71</v>
      </c>
      <c r="H14" s="143"/>
      <c r="I14" s="42" t="str">
        <f>INDEX($A$7:$E$25,MATCH(MAX($B$7:$B$25),$B$7:$B$25,0),1)</f>
        <v>María</v>
      </c>
    </row>
    <row r="15" spans="1:10" x14ac:dyDescent="0.25">
      <c r="A15" s="26" t="s">
        <v>46</v>
      </c>
      <c r="B15" s="34">
        <v>429571897668</v>
      </c>
      <c r="C15" s="26" t="s">
        <v>41</v>
      </c>
      <c r="D15" s="26">
        <v>189531</v>
      </c>
      <c r="E15" s="35">
        <v>42729</v>
      </c>
      <c r="F15" s="32"/>
    </row>
    <row r="16" spans="1:10" x14ac:dyDescent="0.25">
      <c r="A16" s="25" t="s">
        <v>51</v>
      </c>
      <c r="B16" s="36">
        <v>712073106378</v>
      </c>
      <c r="C16" s="25" t="s">
        <v>52</v>
      </c>
      <c r="D16" s="25">
        <v>382504</v>
      </c>
      <c r="E16" s="37">
        <v>42217</v>
      </c>
      <c r="F16" s="32"/>
    </row>
    <row r="17" spans="1:6" x14ac:dyDescent="0.25">
      <c r="A17" s="26" t="s">
        <v>51</v>
      </c>
      <c r="B17" s="34">
        <v>151766806402</v>
      </c>
      <c r="C17" s="26" t="s">
        <v>53</v>
      </c>
      <c r="D17" s="26">
        <v>772474</v>
      </c>
      <c r="E17" s="35">
        <v>42217</v>
      </c>
      <c r="F17" s="32"/>
    </row>
    <row r="18" spans="1:6" x14ac:dyDescent="0.25">
      <c r="A18" s="25" t="s">
        <v>54</v>
      </c>
      <c r="B18" s="36">
        <v>571352237777</v>
      </c>
      <c r="C18" s="25" t="s">
        <v>55</v>
      </c>
      <c r="D18" s="25">
        <v>983972</v>
      </c>
      <c r="E18" s="37">
        <v>44338</v>
      </c>
      <c r="F18" s="32"/>
    </row>
    <row r="19" spans="1:6" x14ac:dyDescent="0.25">
      <c r="A19" s="26" t="s">
        <v>56</v>
      </c>
      <c r="B19" s="34">
        <v>155619578868</v>
      </c>
      <c r="C19" s="26" t="s">
        <v>57</v>
      </c>
      <c r="D19" s="26">
        <v>796901</v>
      </c>
      <c r="E19" s="35">
        <v>44083</v>
      </c>
      <c r="F19" s="32"/>
    </row>
    <row r="20" spans="1:6" x14ac:dyDescent="0.25">
      <c r="A20" s="25" t="s">
        <v>58</v>
      </c>
      <c r="B20" s="36">
        <v>636846897477</v>
      </c>
      <c r="C20" s="25" t="s">
        <v>59</v>
      </c>
      <c r="D20" s="25">
        <v>205113</v>
      </c>
      <c r="E20" s="37">
        <v>44083</v>
      </c>
      <c r="F20" s="32"/>
    </row>
    <row r="21" spans="1:6" x14ac:dyDescent="0.25">
      <c r="A21" s="26" t="s">
        <v>60</v>
      </c>
      <c r="B21" s="34">
        <v>113690882018</v>
      </c>
      <c r="C21" s="26" t="s">
        <v>61</v>
      </c>
      <c r="D21" s="26">
        <v>157146</v>
      </c>
      <c r="E21" s="35">
        <v>39531</v>
      </c>
      <c r="F21" s="32"/>
    </row>
    <row r="22" spans="1:6" x14ac:dyDescent="0.25">
      <c r="A22" s="25" t="s">
        <v>60</v>
      </c>
      <c r="B22" s="36">
        <v>296471379545</v>
      </c>
      <c r="C22" s="25" t="s">
        <v>62</v>
      </c>
      <c r="D22" s="25">
        <v>768633</v>
      </c>
      <c r="E22" s="37">
        <v>39531</v>
      </c>
      <c r="F22" s="32"/>
    </row>
    <row r="23" spans="1:6" x14ac:dyDescent="0.25">
      <c r="A23" s="26" t="s">
        <v>43</v>
      </c>
      <c r="B23" s="34">
        <v>632967855775</v>
      </c>
      <c r="C23" s="26" t="s">
        <v>63</v>
      </c>
      <c r="D23" s="26">
        <v>654347</v>
      </c>
      <c r="E23" s="35">
        <v>43979</v>
      </c>
      <c r="F23" s="32"/>
    </row>
    <row r="24" spans="1:6" x14ac:dyDescent="0.25">
      <c r="A24" s="25" t="s">
        <v>64</v>
      </c>
      <c r="B24" s="36">
        <v>644860611862</v>
      </c>
      <c r="C24" s="25" t="s">
        <v>65</v>
      </c>
      <c r="D24" s="25">
        <v>624677</v>
      </c>
      <c r="E24" s="37">
        <v>43894</v>
      </c>
      <c r="F24" s="32"/>
    </row>
    <row r="25" spans="1:6" x14ac:dyDescent="0.25">
      <c r="A25" s="27" t="s">
        <v>66</v>
      </c>
      <c r="B25" s="38">
        <v>930212355267</v>
      </c>
      <c r="C25" s="27" t="s">
        <v>67</v>
      </c>
      <c r="D25" s="27">
        <v>977087</v>
      </c>
      <c r="E25" s="39">
        <v>44365</v>
      </c>
      <c r="F25" s="32"/>
    </row>
  </sheetData>
  <autoFilter ref="A7:E25" xr:uid="{52CC394A-D552-4DEE-92AF-7D5604ECFD42}"/>
  <mergeCells count="4">
    <mergeCell ref="B2:F2"/>
    <mergeCell ref="G12:H12"/>
    <mergeCell ref="G13:H13"/>
    <mergeCell ref="G14:H14"/>
  </mergeCells>
  <dataValidations count="1">
    <dataValidation type="list" allowBlank="1" showInputMessage="1" showErrorMessage="1" sqref="G9" xr:uid="{00000000-0002-0000-0300-000000000000}">
      <formula1>$C$8:$C$25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20"/>
  <sheetViews>
    <sheetView topLeftCell="A4" zoomScale="110" zoomScaleNormal="110" workbookViewId="0">
      <selection activeCell="F7" sqref="F7:F9"/>
    </sheetView>
  </sheetViews>
  <sheetFormatPr baseColWidth="10" defaultColWidth="18.140625" defaultRowHeight="12.75" x14ac:dyDescent="0.2"/>
  <cols>
    <col min="1" max="1" width="11.42578125" style="43" customWidth="1"/>
    <col min="2" max="2" width="24.42578125" style="43" customWidth="1"/>
    <col min="3" max="3" width="17.28515625" style="43" bestFit="1" customWidth="1"/>
    <col min="4" max="4" width="14.85546875" style="43" bestFit="1" customWidth="1"/>
    <col min="5" max="5" width="17" style="43" customWidth="1"/>
    <col min="6" max="8" width="18.140625" style="43"/>
    <col min="9" max="9" width="13.140625" style="43" bestFit="1" customWidth="1"/>
    <col min="10" max="16384" width="18.140625" style="43"/>
  </cols>
  <sheetData>
    <row r="1" spans="1:10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0" ht="15" x14ac:dyDescent="0.25">
      <c r="A2" s="5" t="s">
        <v>1</v>
      </c>
      <c r="B2" s="134" t="s">
        <v>28</v>
      </c>
      <c r="C2" s="135"/>
      <c r="D2" s="135"/>
      <c r="E2" s="135"/>
      <c r="F2" s="136"/>
    </row>
    <row r="3" spans="1:10" ht="15.75" x14ac:dyDescent="0.25">
      <c r="A3" s="6">
        <v>1</v>
      </c>
      <c r="B3" s="7" t="s">
        <v>97</v>
      </c>
      <c r="C3" s="8"/>
      <c r="D3" s="8"/>
      <c r="E3" s="8"/>
      <c r="F3" s="9"/>
    </row>
    <row r="4" spans="1:10" ht="15.75" x14ac:dyDescent="0.25">
      <c r="A4" s="6"/>
      <c r="B4" s="10" t="s">
        <v>96</v>
      </c>
      <c r="C4" s="11"/>
      <c r="D4" s="11"/>
      <c r="E4" s="11"/>
      <c r="F4" s="9"/>
    </row>
    <row r="5" spans="1:10" s="52" customFormat="1" ht="15.75" x14ac:dyDescent="0.25">
      <c r="A5" s="48"/>
      <c r="B5" s="49"/>
      <c r="C5" s="50"/>
      <c r="D5" s="50"/>
      <c r="E5" s="50"/>
      <c r="F5" s="51"/>
    </row>
    <row r="6" spans="1:10" ht="15" x14ac:dyDescent="0.2">
      <c r="A6" s="28" t="s">
        <v>72</v>
      </c>
      <c r="B6" s="28" t="s">
        <v>73</v>
      </c>
      <c r="C6" s="28" t="s">
        <v>74</v>
      </c>
      <c r="D6" s="28" t="s">
        <v>75</v>
      </c>
      <c r="E6" s="28" t="s">
        <v>76</v>
      </c>
      <c r="F6" s="28" t="s">
        <v>77</v>
      </c>
      <c r="G6" s="28" t="s">
        <v>78</v>
      </c>
      <c r="H6" s="28" t="s">
        <v>79</v>
      </c>
      <c r="I6" s="28" t="s">
        <v>80</v>
      </c>
      <c r="J6" s="28" t="s">
        <v>81</v>
      </c>
    </row>
    <row r="7" spans="1:10" ht="15" x14ac:dyDescent="0.25">
      <c r="A7" s="44" t="s">
        <v>90</v>
      </c>
      <c r="B7" s="45" t="str">
        <f>IFERROR(VLOOKUP(A7,'Datos-1'!$A$2:$E$5,2,FALSE),"")</f>
        <v>SANTA MARTA</v>
      </c>
      <c r="C7" s="44">
        <v>10</v>
      </c>
      <c r="D7" s="44">
        <v>5</v>
      </c>
      <c r="E7" s="44" t="s">
        <v>85</v>
      </c>
      <c r="F7" s="153">
        <f>IFERROR(HLOOKUP(E7,'Datos-1'!$C$1:$E$5,MATCH(A7,'Datos-1'!$A$1:$A$5,0),FALSE),0)</f>
        <v>120000</v>
      </c>
      <c r="G7" s="46">
        <f>C7*F7</f>
        <v>1200000</v>
      </c>
      <c r="H7" s="111">
        <f>IF(AND(TRIM(E7)="PLAN A",C7&gt;=5,C7&lt;=10),0.13,IF(AND(TRIM(E7)="PLAN B",C7&gt;=10),0.2,0)) * G7</f>
        <v>156000</v>
      </c>
      <c r="I7" s="111">
        <f>(G7-H7)*0.19</f>
        <v>198360</v>
      </c>
      <c r="J7" s="111">
        <f>G7-H7+I7</f>
        <v>1242360</v>
      </c>
    </row>
    <row r="8" spans="1:10" ht="15" x14ac:dyDescent="0.25">
      <c r="A8" s="44" t="s">
        <v>92</v>
      </c>
      <c r="B8" s="45" t="str">
        <f>IFERROR(VLOOKUP(A8,'Datos-1'!$A$2:$E$5,2,FALSE),"")</f>
        <v>SAN ANDRES</v>
      </c>
      <c r="C8" s="44">
        <v>4</v>
      </c>
      <c r="D8" s="44">
        <v>4</v>
      </c>
      <c r="E8" s="44" t="s">
        <v>87</v>
      </c>
      <c r="F8" s="153">
        <f>IFERROR(HLOOKUP(E8,'Datos-1'!$C$1:$E$5,MATCH(A8,'Datos-1'!$A$1:$A$5,0),FALSE),0)</f>
        <v>130000</v>
      </c>
      <c r="G8" s="46">
        <f>C8*F8</f>
        <v>520000</v>
      </c>
      <c r="H8" s="111">
        <f t="shared" ref="H8:H9" si="0">IF(AND(TRIM(E8)="PLAN A",C8&gt;=5,C8&lt;=10),0.13,IF(AND(TRIM(E8)="PLAN B",C8&gt;=10),0.2,0)) * G8</f>
        <v>0</v>
      </c>
      <c r="I8" s="111">
        <f>(G8-H8)*0.19</f>
        <v>98800</v>
      </c>
      <c r="J8" s="111">
        <f>G8-H8+I8</f>
        <v>618800</v>
      </c>
    </row>
    <row r="9" spans="1:10" ht="15" x14ac:dyDescent="0.25">
      <c r="A9" s="44" t="s">
        <v>94</v>
      </c>
      <c r="B9" s="45" t="str">
        <f>IFERROR(VLOOKUP(A9,'Datos-1'!$A$2:$E$5,2,FALSE),"")</f>
        <v>ARUBA</v>
      </c>
      <c r="C9" s="44">
        <v>12</v>
      </c>
      <c r="D9" s="44">
        <v>3</v>
      </c>
      <c r="E9" s="44" t="s">
        <v>86</v>
      </c>
      <c r="F9" s="153">
        <f>IFERROR(HLOOKUP(E9,'Datos-1'!$C$1:$E$5,MATCH(A9,'Datos-1'!$A$1:$A$5,0),FALSE),0)</f>
        <v>230000</v>
      </c>
      <c r="G9" s="46">
        <f t="shared" ref="G9:G14" si="1">C9*F9</f>
        <v>2760000</v>
      </c>
      <c r="H9" s="111">
        <f t="shared" si="0"/>
        <v>552000</v>
      </c>
      <c r="I9" s="111">
        <f t="shared" ref="I9:I14" si="2">(G9-H9)*0.19</f>
        <v>419520</v>
      </c>
      <c r="J9" s="111">
        <f t="shared" ref="J9:J14" si="3">G9-H9+I9</f>
        <v>2627520</v>
      </c>
    </row>
    <row r="10" spans="1:10" ht="15" x14ac:dyDescent="0.25">
      <c r="A10" s="44"/>
      <c r="B10" s="45" t="str">
        <f>IFERROR(VLOOKUP(A10,'Datos-1'!$A$2:$E$5,2,FALSE),"")</f>
        <v/>
      </c>
      <c r="C10" s="44">
        <v>7</v>
      </c>
      <c r="D10" s="44">
        <v>3</v>
      </c>
      <c r="E10" s="44"/>
      <c r="F10" s="45">
        <f>IFERROR(HLOOKUP(E10,'Datos-1'!$C$1:$E$5,MATCH(A10,'Datos-1'!$A$1:$A$5,0),FALSE),0)</f>
        <v>0</v>
      </c>
      <c r="G10" s="46">
        <f t="shared" si="1"/>
        <v>0</v>
      </c>
      <c r="H10" s="111">
        <f t="shared" ref="H10:H14" si="4">IF(AND(E10="PLAN A",C10&gt;=5),0.13,IF(AND(TRIM(E10)="PLAN B",C10&gt;=10),0.2,0)) * G10</f>
        <v>0</v>
      </c>
      <c r="I10" s="111">
        <f t="shared" si="2"/>
        <v>0</v>
      </c>
      <c r="J10" s="111">
        <f t="shared" si="3"/>
        <v>0</v>
      </c>
    </row>
    <row r="11" spans="1:10" ht="15" x14ac:dyDescent="0.25">
      <c r="A11" s="44"/>
      <c r="B11" s="45" t="str">
        <f>IFERROR(VLOOKUP(A11,'Datos-1'!$A$2:$E$5,2,FALSE),"")</f>
        <v/>
      </c>
      <c r="C11" s="44">
        <v>5</v>
      </c>
      <c r="D11" s="44">
        <v>4</v>
      </c>
      <c r="E11" s="44"/>
      <c r="F11" s="45">
        <f>IFERROR(HLOOKUP(E11,'Datos-1'!$C$1:$E$5,MATCH(A11,'Datos-1'!$A$1:$A$5,0),FALSE),0)</f>
        <v>0</v>
      </c>
      <c r="G11" s="46">
        <f t="shared" si="1"/>
        <v>0</v>
      </c>
      <c r="H11" s="111">
        <f t="shared" si="4"/>
        <v>0</v>
      </c>
      <c r="I11" s="111">
        <f t="shared" si="2"/>
        <v>0</v>
      </c>
      <c r="J11" s="111">
        <f t="shared" si="3"/>
        <v>0</v>
      </c>
    </row>
    <row r="12" spans="1:10" ht="15" x14ac:dyDescent="0.25">
      <c r="A12" s="44"/>
      <c r="B12" s="45" t="str">
        <f>IFERROR(VLOOKUP(A12,'Datos-1'!$A$2:$E$5,2,FALSE),"")</f>
        <v/>
      </c>
      <c r="C12" s="44">
        <v>14</v>
      </c>
      <c r="D12" s="44">
        <v>5</v>
      </c>
      <c r="E12" s="44"/>
      <c r="F12" s="45">
        <f>IFERROR(HLOOKUP(E12,'Datos-1'!$C$1:$E$5,MATCH(A12,'Datos-1'!$A$1:$A$5,0),FALSE),0)</f>
        <v>0</v>
      </c>
      <c r="G12" s="46">
        <f t="shared" si="1"/>
        <v>0</v>
      </c>
      <c r="H12" s="111">
        <f t="shared" si="4"/>
        <v>0</v>
      </c>
      <c r="I12" s="111">
        <f t="shared" si="2"/>
        <v>0</v>
      </c>
      <c r="J12" s="111">
        <f t="shared" si="3"/>
        <v>0</v>
      </c>
    </row>
    <row r="13" spans="1:10" ht="15" x14ac:dyDescent="0.25">
      <c r="A13" s="44"/>
      <c r="B13" s="45" t="str">
        <f>IFERROR(VLOOKUP(A13,'Datos-1'!$A$2:$E$5,2,FALSE),"")</f>
        <v/>
      </c>
      <c r="C13" s="44">
        <v>12</v>
      </c>
      <c r="D13" s="44">
        <v>2</v>
      </c>
      <c r="E13" s="44"/>
      <c r="F13" s="45">
        <f>IFERROR(HLOOKUP(E13,'Datos-1'!$C$1:$E$5,MATCH(A13,'Datos-1'!$A$1:$A$5,0),FALSE),0)</f>
        <v>0</v>
      </c>
      <c r="G13" s="46">
        <f t="shared" si="1"/>
        <v>0</v>
      </c>
      <c r="H13" s="111">
        <f t="shared" si="4"/>
        <v>0</v>
      </c>
      <c r="I13" s="111">
        <f t="shared" si="2"/>
        <v>0</v>
      </c>
      <c r="J13" s="111">
        <f t="shared" si="3"/>
        <v>0</v>
      </c>
    </row>
    <row r="14" spans="1:10" ht="15" x14ac:dyDescent="0.25">
      <c r="A14" s="44"/>
      <c r="B14" s="45" t="str">
        <f>IFERROR(VLOOKUP(A14,'Datos-1'!$A$2:$E$5,2,FALSE),"")</f>
        <v/>
      </c>
      <c r="C14" s="44">
        <v>8</v>
      </c>
      <c r="D14" s="44">
        <v>4</v>
      </c>
      <c r="E14" s="44"/>
      <c r="F14" s="45">
        <f>IFERROR(HLOOKUP(E14,'Datos-1'!$C$1:$E$5,MATCH(A14,'Datos-1'!$A$1:$A$5,0),FALSE),0)</f>
        <v>0</v>
      </c>
      <c r="G14" s="46">
        <f t="shared" si="1"/>
        <v>0</v>
      </c>
      <c r="H14" s="111">
        <f t="shared" si="4"/>
        <v>0</v>
      </c>
      <c r="I14" s="111">
        <f t="shared" si="2"/>
        <v>0</v>
      </c>
      <c r="J14" s="111">
        <f t="shared" si="3"/>
        <v>0</v>
      </c>
    </row>
    <row r="15" spans="1:10" ht="15" x14ac:dyDescent="0.2">
      <c r="A15" s="144" t="s">
        <v>98</v>
      </c>
      <c r="B15" s="145"/>
      <c r="C15" s="145"/>
      <c r="D15" s="145"/>
      <c r="E15" s="145"/>
      <c r="F15" s="133">
        <f>SUBTOTAL(101,F7:F14)</f>
        <v>60000</v>
      </c>
      <c r="G15" s="133">
        <f>SUBTOTAL(9,G7:G14)</f>
        <v>4480000</v>
      </c>
      <c r="H15" s="133">
        <f t="shared" ref="H15:J15" si="5">SUBTOTAL(9,H7:H14)</f>
        <v>708000</v>
      </c>
      <c r="I15" s="133">
        <f t="shared" si="5"/>
        <v>716680</v>
      </c>
      <c r="J15" s="133">
        <f t="shared" si="5"/>
        <v>4488680</v>
      </c>
    </row>
    <row r="16" spans="1:10" x14ac:dyDescent="0.2">
      <c r="G16" s="47"/>
    </row>
    <row r="17" spans="1:1" x14ac:dyDescent="0.2">
      <c r="A17" s="110" t="s">
        <v>82</v>
      </c>
    </row>
    <row r="18" spans="1:1" x14ac:dyDescent="0.2">
      <c r="A18" s="110" t="s">
        <v>83</v>
      </c>
    </row>
    <row r="19" spans="1:1" x14ac:dyDescent="0.2">
      <c r="A19" s="110" t="s">
        <v>84</v>
      </c>
    </row>
    <row r="20" spans="1:1" x14ac:dyDescent="0.2">
      <c r="A20" s="110" t="s">
        <v>99</v>
      </c>
    </row>
  </sheetData>
  <mergeCells count="2">
    <mergeCell ref="B2:F2"/>
    <mergeCell ref="A15:E15"/>
  </mergeCells>
  <phoneticPr fontId="20" type="noConversion"/>
  <pageMargins left="0.75" right="0.75" top="1" bottom="1" header="0" footer="0"/>
  <pageSetup orientation="portrait" horizontalDpi="36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'Datos-1'!$C$1:$E$1</xm:f>
          </x14:formula1>
          <xm:sqref>E7:E14</xm:sqref>
        </x14:dataValidation>
        <x14:dataValidation type="list" allowBlank="1" showInputMessage="1" showErrorMessage="1" xr:uid="{2E2844EA-010E-4E0E-BB8C-1FA8A74BA1AE}">
          <x14:formula1>
            <xm:f>'Datos-1'!$A$2:$A$5</xm:f>
          </x14:formula1>
          <xm:sqref>A7:A14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5"/>
  <sheetViews>
    <sheetView zoomScaleNormal="100" workbookViewId="0">
      <selection activeCell="G20" sqref="G20"/>
    </sheetView>
  </sheetViews>
  <sheetFormatPr baseColWidth="10" defaultColWidth="10.7109375" defaultRowHeight="12.75" x14ac:dyDescent="0.2"/>
  <cols>
    <col min="1" max="1" width="10.7109375" style="43"/>
    <col min="2" max="2" width="15.42578125" style="43" customWidth="1"/>
    <col min="3" max="3" width="13.140625" style="43" bestFit="1" customWidth="1"/>
    <col min="4" max="5" width="14.7109375" style="43" bestFit="1" customWidth="1"/>
    <col min="6" max="6" width="10.7109375" style="43"/>
    <col min="7" max="7" width="12.28515625" style="43" bestFit="1" customWidth="1"/>
    <col min="8" max="16384" width="10.7109375" style="43"/>
  </cols>
  <sheetData>
    <row r="1" spans="1:5" ht="15.75" thickBot="1" x14ac:dyDescent="0.25">
      <c r="A1" s="28" t="s">
        <v>72</v>
      </c>
      <c r="B1" s="28" t="s">
        <v>73</v>
      </c>
      <c r="C1" s="28" t="s">
        <v>85</v>
      </c>
      <c r="D1" s="28" t="s">
        <v>86</v>
      </c>
      <c r="E1" s="28" t="s">
        <v>87</v>
      </c>
    </row>
    <row r="2" spans="1:5" ht="13.5" thickBot="1" x14ac:dyDescent="0.25">
      <c r="A2" s="72" t="s">
        <v>88</v>
      </c>
      <c r="B2" s="73" t="s">
        <v>89</v>
      </c>
      <c r="C2" s="74">
        <v>150000</v>
      </c>
      <c r="D2" s="75">
        <v>120000</v>
      </c>
      <c r="E2" s="76">
        <v>50000</v>
      </c>
    </row>
    <row r="3" spans="1:5" ht="13.5" thickBot="1" x14ac:dyDescent="0.25">
      <c r="A3" s="72" t="s">
        <v>90</v>
      </c>
      <c r="B3" s="77" t="s">
        <v>91</v>
      </c>
      <c r="C3" s="78">
        <v>120000</v>
      </c>
      <c r="D3" s="79">
        <v>105000</v>
      </c>
      <c r="E3" s="80">
        <v>95000</v>
      </c>
    </row>
    <row r="4" spans="1:5" ht="13.5" thickBot="1" x14ac:dyDescent="0.25">
      <c r="A4" s="72" t="s">
        <v>92</v>
      </c>
      <c r="B4" s="77" t="s">
        <v>93</v>
      </c>
      <c r="C4" s="78">
        <v>180000</v>
      </c>
      <c r="D4" s="79">
        <v>150000</v>
      </c>
      <c r="E4" s="80">
        <v>130000</v>
      </c>
    </row>
    <row r="5" spans="1:5" ht="13.5" thickBot="1" x14ac:dyDescent="0.25">
      <c r="A5" s="72" t="s">
        <v>94</v>
      </c>
      <c r="B5" s="81" t="s">
        <v>95</v>
      </c>
      <c r="C5" s="82">
        <v>250000</v>
      </c>
      <c r="D5" s="83">
        <v>230000</v>
      </c>
      <c r="E5" s="84">
        <v>200000</v>
      </c>
    </row>
  </sheetData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J49"/>
  <sheetViews>
    <sheetView topLeftCell="A5" workbookViewId="0">
      <selection activeCell="A26" sqref="A26"/>
    </sheetView>
  </sheetViews>
  <sheetFormatPr baseColWidth="10" defaultRowHeight="15" x14ac:dyDescent="0.25"/>
  <cols>
    <col min="1" max="1" width="17.5703125" bestFit="1" customWidth="1"/>
    <col min="2" max="2" width="20.140625" bestFit="1" customWidth="1"/>
    <col min="3" max="4" width="18.85546875" customWidth="1"/>
    <col min="5" max="5" width="17.5703125" bestFit="1" customWidth="1"/>
    <col min="6" max="6" width="20.140625" bestFit="1" customWidth="1"/>
    <col min="9" max="9" width="17.5703125" bestFit="1" customWidth="1"/>
    <col min="10" max="10" width="19.7109375" bestFit="1" customWidth="1"/>
  </cols>
  <sheetData>
    <row r="1" spans="1:10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0" x14ac:dyDescent="0.25">
      <c r="A2" s="5" t="s">
        <v>1</v>
      </c>
      <c r="B2" s="146" t="s">
        <v>28</v>
      </c>
      <c r="C2" s="147"/>
      <c r="D2" s="147"/>
      <c r="E2" s="147"/>
      <c r="F2" s="148"/>
    </row>
    <row r="3" spans="1:10" ht="15.75" x14ac:dyDescent="0.25">
      <c r="A3" s="114"/>
      <c r="B3" s="115" t="s">
        <v>214</v>
      </c>
      <c r="C3" s="115"/>
      <c r="D3" s="115"/>
      <c r="E3" s="115"/>
      <c r="F3" s="115"/>
    </row>
    <row r="4" spans="1:10" ht="15.75" x14ac:dyDescent="0.25">
      <c r="A4" s="122">
        <v>1</v>
      </c>
      <c r="B4" s="115" t="s">
        <v>215</v>
      </c>
      <c r="C4" s="115"/>
      <c r="D4" s="115"/>
      <c r="E4" s="115"/>
      <c r="F4" s="115"/>
    </row>
    <row r="5" spans="1:10" ht="15.75" x14ac:dyDescent="0.25">
      <c r="A5" s="122">
        <v>2</v>
      </c>
      <c r="B5" s="116" t="s">
        <v>216</v>
      </c>
      <c r="C5" s="117"/>
      <c r="D5" s="117"/>
      <c r="E5" s="117"/>
      <c r="F5" s="118"/>
    </row>
    <row r="6" spans="1:10" ht="15.75" x14ac:dyDescent="0.25">
      <c r="A6" s="122">
        <v>3</v>
      </c>
      <c r="B6" s="119" t="s">
        <v>217</v>
      </c>
      <c r="C6" s="119"/>
      <c r="D6" s="119"/>
      <c r="E6" s="119"/>
      <c r="F6" s="120"/>
    </row>
    <row r="7" spans="1:10" ht="15.75" x14ac:dyDescent="0.25">
      <c r="A7" s="127">
        <v>4</v>
      </c>
      <c r="B7" s="49" t="s">
        <v>218</v>
      </c>
      <c r="C7" s="50"/>
      <c r="D7" s="50"/>
      <c r="E7" s="50"/>
      <c r="F7" s="118"/>
    </row>
    <row r="8" spans="1:10" ht="15.75" x14ac:dyDescent="0.25">
      <c r="A8" s="131">
        <v>5</v>
      </c>
      <c r="B8" s="121" t="s">
        <v>219</v>
      </c>
      <c r="C8" s="121"/>
      <c r="D8" s="121"/>
      <c r="E8" s="121"/>
      <c r="F8" s="121"/>
    </row>
    <row r="14" spans="1:10" x14ac:dyDescent="0.25">
      <c r="A14" t="s">
        <v>281</v>
      </c>
      <c r="E14" t="s">
        <v>282</v>
      </c>
      <c r="I14" t="s">
        <v>283</v>
      </c>
    </row>
    <row r="16" spans="1:10" x14ac:dyDescent="0.25">
      <c r="A16" s="123" t="s">
        <v>146</v>
      </c>
      <c r="B16" t="s">
        <v>152</v>
      </c>
      <c r="E16" s="123" t="s">
        <v>279</v>
      </c>
      <c r="F16" t="s">
        <v>278</v>
      </c>
      <c r="I16" s="123" t="s">
        <v>279</v>
      </c>
      <c r="J16" t="s">
        <v>284</v>
      </c>
    </row>
    <row r="17" spans="1:10" x14ac:dyDescent="0.25">
      <c r="E17" s="124" t="s">
        <v>196</v>
      </c>
      <c r="F17" s="125">
        <v>479834090.11000001</v>
      </c>
      <c r="I17" s="124" t="s">
        <v>196</v>
      </c>
      <c r="J17" s="125">
        <v>22637033</v>
      </c>
    </row>
    <row r="18" spans="1:10" x14ac:dyDescent="0.25">
      <c r="A18" s="123" t="s">
        <v>279</v>
      </c>
      <c r="B18" t="s">
        <v>278</v>
      </c>
      <c r="E18" s="126" t="s">
        <v>10</v>
      </c>
      <c r="F18" s="125">
        <v>38214241.109999992</v>
      </c>
      <c r="I18" s="126" t="s">
        <v>10</v>
      </c>
      <c r="J18" s="125">
        <v>13340106</v>
      </c>
    </row>
    <row r="19" spans="1:10" x14ac:dyDescent="0.25">
      <c r="A19" s="124" t="s">
        <v>163</v>
      </c>
      <c r="B19" s="125">
        <v>13145179.310000001</v>
      </c>
      <c r="E19" s="126" t="s">
        <v>11</v>
      </c>
      <c r="F19" s="125">
        <v>242310097</v>
      </c>
      <c r="I19" s="126" t="s">
        <v>11</v>
      </c>
      <c r="J19" s="125">
        <v>22637033</v>
      </c>
    </row>
    <row r="20" spans="1:10" x14ac:dyDescent="0.25">
      <c r="A20" s="124" t="s">
        <v>151</v>
      </c>
      <c r="B20" s="125">
        <v>95549422.960000008</v>
      </c>
      <c r="E20" s="126" t="s">
        <v>12</v>
      </c>
      <c r="F20" s="125">
        <v>199309752</v>
      </c>
      <c r="I20" s="126" t="s">
        <v>12</v>
      </c>
      <c r="J20" s="125">
        <v>21567039</v>
      </c>
    </row>
    <row r="21" spans="1:10" x14ac:dyDescent="0.25">
      <c r="A21" s="124" t="s">
        <v>155</v>
      </c>
      <c r="B21" s="125">
        <v>37838836.340000004</v>
      </c>
      <c r="E21" s="124" t="s">
        <v>172</v>
      </c>
      <c r="F21" s="125">
        <v>525383742.63</v>
      </c>
      <c r="I21" s="124" t="s">
        <v>172</v>
      </c>
      <c r="J21" s="125">
        <v>23529782</v>
      </c>
    </row>
    <row r="22" spans="1:10" x14ac:dyDescent="0.25">
      <c r="A22" s="124" t="s">
        <v>188</v>
      </c>
      <c r="B22" s="125">
        <v>21068346.84</v>
      </c>
      <c r="E22" s="126" t="s">
        <v>10</v>
      </c>
      <c r="F22" s="125">
        <v>42146716.63000001</v>
      </c>
      <c r="I22" s="126" t="s">
        <v>10</v>
      </c>
      <c r="J22" s="125">
        <v>15673797</v>
      </c>
    </row>
    <row r="23" spans="1:10" x14ac:dyDescent="0.25">
      <c r="A23" s="124" t="s">
        <v>280</v>
      </c>
      <c r="B23" s="125">
        <v>167601785.45000002</v>
      </c>
      <c r="E23" s="126" t="s">
        <v>11</v>
      </c>
      <c r="F23" s="125">
        <v>282082114</v>
      </c>
      <c r="I23" s="126" t="s">
        <v>11</v>
      </c>
      <c r="J23" s="125">
        <v>23529782</v>
      </c>
    </row>
    <row r="24" spans="1:10" x14ac:dyDescent="0.25">
      <c r="E24" s="126" t="s">
        <v>12</v>
      </c>
      <c r="F24" s="125">
        <v>201154912</v>
      </c>
      <c r="I24" s="126" t="s">
        <v>12</v>
      </c>
      <c r="J24" s="125">
        <v>21759669</v>
      </c>
    </row>
    <row r="25" spans="1:10" x14ac:dyDescent="0.25">
      <c r="E25" s="124" t="s">
        <v>159</v>
      </c>
      <c r="F25" s="125">
        <v>449004156</v>
      </c>
      <c r="I25" s="124" t="s">
        <v>159</v>
      </c>
      <c r="J25" s="125">
        <v>23524426</v>
      </c>
    </row>
    <row r="26" spans="1:10" x14ac:dyDescent="0.25">
      <c r="A26" s="124"/>
      <c r="E26" s="126" t="s">
        <v>10</v>
      </c>
      <c r="F26" s="125">
        <v>31151804</v>
      </c>
      <c r="I26" s="126" t="s">
        <v>10</v>
      </c>
      <c r="J26" s="125">
        <v>14746941</v>
      </c>
    </row>
    <row r="27" spans="1:10" x14ac:dyDescent="0.25">
      <c r="E27" s="126" t="s">
        <v>11</v>
      </c>
      <c r="F27" s="125">
        <v>216795787</v>
      </c>
      <c r="I27" s="126" t="s">
        <v>11</v>
      </c>
      <c r="J27" s="125">
        <v>23524426</v>
      </c>
    </row>
    <row r="28" spans="1:10" x14ac:dyDescent="0.25">
      <c r="A28" s="124" t="s">
        <v>285</v>
      </c>
      <c r="E28" s="126" t="s">
        <v>12</v>
      </c>
      <c r="F28" s="125">
        <v>201056565</v>
      </c>
      <c r="I28" s="126" t="s">
        <v>12</v>
      </c>
      <c r="J28" s="125">
        <v>23307911</v>
      </c>
    </row>
    <row r="29" spans="1:10" x14ac:dyDescent="0.25">
      <c r="E29" s="124" t="s">
        <v>203</v>
      </c>
      <c r="F29" s="125">
        <v>171884641.06</v>
      </c>
      <c r="I29" s="124" t="s">
        <v>203</v>
      </c>
      <c r="J29" s="125">
        <v>24437808</v>
      </c>
    </row>
    <row r="30" spans="1:10" x14ac:dyDescent="0.25">
      <c r="A30" s="123" t="s">
        <v>279</v>
      </c>
      <c r="B30" t="s">
        <v>278</v>
      </c>
      <c r="C30" s="123"/>
      <c r="D30" s="123"/>
      <c r="E30" s="128" t="s">
        <v>10</v>
      </c>
      <c r="F30" s="129">
        <v>16684513.060000001</v>
      </c>
      <c r="G30" s="123"/>
      <c r="H30" s="123"/>
      <c r="I30" s="128" t="s">
        <v>10</v>
      </c>
      <c r="J30" s="129">
        <v>11155374</v>
      </c>
    </row>
    <row r="31" spans="1:10" x14ac:dyDescent="0.25">
      <c r="A31" s="124" t="s">
        <v>196</v>
      </c>
      <c r="B31" s="130">
        <v>0.10302409379868534</v>
      </c>
      <c r="E31" s="126" t="s">
        <v>11</v>
      </c>
      <c r="F31" s="125">
        <v>92527814</v>
      </c>
      <c r="I31" s="126" t="s">
        <v>11</v>
      </c>
      <c r="J31" s="125">
        <v>24437808</v>
      </c>
    </row>
    <row r="32" spans="1:10" x14ac:dyDescent="0.25">
      <c r="A32" s="124" t="s">
        <v>172</v>
      </c>
      <c r="B32" s="130">
        <v>0.11280395681892681</v>
      </c>
      <c r="E32" s="126" t="s">
        <v>12</v>
      </c>
      <c r="F32" s="125">
        <v>62672314</v>
      </c>
      <c r="I32" s="126" t="s">
        <v>12</v>
      </c>
      <c r="J32" s="125">
        <v>18469223</v>
      </c>
    </row>
    <row r="33" spans="1:10" x14ac:dyDescent="0.25">
      <c r="A33" s="124" t="s">
        <v>159</v>
      </c>
      <c r="B33" s="130">
        <v>9.6404668274275865E-2</v>
      </c>
      <c r="E33" s="124" t="s">
        <v>163</v>
      </c>
      <c r="F33" s="125">
        <v>992024319.95000005</v>
      </c>
      <c r="I33" s="124" t="s">
        <v>163</v>
      </c>
      <c r="J33" s="125">
        <v>24569071</v>
      </c>
    </row>
    <row r="34" spans="1:10" x14ac:dyDescent="0.25">
      <c r="A34" s="124" t="s">
        <v>203</v>
      </c>
      <c r="B34" s="130">
        <v>3.6904963086426927E-2</v>
      </c>
      <c r="E34" s="126" t="s">
        <v>10</v>
      </c>
      <c r="F34" s="125">
        <v>93638129.949999988</v>
      </c>
      <c r="I34" s="126" t="s">
        <v>10</v>
      </c>
      <c r="J34" s="125">
        <v>20920464</v>
      </c>
    </row>
    <row r="35" spans="1:10" x14ac:dyDescent="0.25">
      <c r="A35" s="124" t="s">
        <v>163</v>
      </c>
      <c r="B35" s="130">
        <v>0.21299530128356731</v>
      </c>
      <c r="E35" s="126" t="s">
        <v>11</v>
      </c>
      <c r="F35" s="125">
        <v>458821650</v>
      </c>
      <c r="I35" s="126" t="s">
        <v>11</v>
      </c>
      <c r="J35" s="125">
        <v>24569071</v>
      </c>
    </row>
    <row r="36" spans="1:10" x14ac:dyDescent="0.25">
      <c r="A36" s="124" t="s">
        <v>151</v>
      </c>
      <c r="B36" s="130">
        <v>0.23112725080745961</v>
      </c>
      <c r="E36" s="126" t="s">
        <v>12</v>
      </c>
      <c r="F36" s="125">
        <v>439564540</v>
      </c>
      <c r="I36" s="126" t="s">
        <v>12</v>
      </c>
      <c r="J36" s="125">
        <v>24563075</v>
      </c>
    </row>
    <row r="37" spans="1:10" x14ac:dyDescent="0.25">
      <c r="A37" s="124" t="s">
        <v>155</v>
      </c>
      <c r="B37" s="130">
        <v>0.13652822808655465</v>
      </c>
      <c r="E37" s="124" t="s">
        <v>151</v>
      </c>
      <c r="F37" s="125">
        <v>1076473764.55</v>
      </c>
      <c r="I37" s="124" t="s">
        <v>151</v>
      </c>
      <c r="J37" s="125">
        <v>24977862</v>
      </c>
    </row>
    <row r="38" spans="1:10" x14ac:dyDescent="0.25">
      <c r="A38" s="124" t="s">
        <v>188</v>
      </c>
      <c r="B38" s="130">
        <v>7.0211537844103403E-2</v>
      </c>
      <c r="E38" s="126" t="s">
        <v>10</v>
      </c>
      <c r="F38" s="125">
        <v>95975183.549999997</v>
      </c>
      <c r="I38" s="126" t="s">
        <v>10</v>
      </c>
      <c r="J38" s="125">
        <v>21728493.670000002</v>
      </c>
    </row>
    <row r="39" spans="1:10" x14ac:dyDescent="0.25">
      <c r="A39" s="124" t="s">
        <v>280</v>
      </c>
      <c r="B39" s="130">
        <v>1</v>
      </c>
      <c r="E39" s="126" t="s">
        <v>11</v>
      </c>
      <c r="F39" s="125">
        <v>449640662</v>
      </c>
      <c r="I39" s="126" t="s">
        <v>11</v>
      </c>
      <c r="J39" s="125">
        <v>24977862</v>
      </c>
    </row>
    <row r="40" spans="1:10" x14ac:dyDescent="0.25">
      <c r="E40" s="126" t="s">
        <v>12</v>
      </c>
      <c r="F40" s="125">
        <v>530857919</v>
      </c>
      <c r="I40" s="126" t="s">
        <v>12</v>
      </c>
      <c r="J40" s="125">
        <v>24670719</v>
      </c>
    </row>
    <row r="41" spans="1:10" x14ac:dyDescent="0.25">
      <c r="E41" s="124" t="s">
        <v>155</v>
      </c>
      <c r="F41" s="125">
        <v>635879391.73000002</v>
      </c>
      <c r="I41" s="124" t="s">
        <v>155</v>
      </c>
      <c r="J41" s="125">
        <v>24965071</v>
      </c>
    </row>
    <row r="42" spans="1:10" x14ac:dyDescent="0.25">
      <c r="E42" s="126" t="s">
        <v>10</v>
      </c>
      <c r="F42" s="125">
        <v>86949117.730000004</v>
      </c>
      <c r="I42" s="126" t="s">
        <v>10</v>
      </c>
      <c r="J42" s="125">
        <v>24230664</v>
      </c>
    </row>
    <row r="43" spans="1:10" x14ac:dyDescent="0.25">
      <c r="E43" s="126" t="s">
        <v>11</v>
      </c>
      <c r="F43" s="125">
        <v>276052974</v>
      </c>
      <c r="I43" s="126" t="s">
        <v>11</v>
      </c>
      <c r="J43" s="125">
        <v>24169588</v>
      </c>
    </row>
    <row r="44" spans="1:10" x14ac:dyDescent="0.25">
      <c r="E44" s="126" t="s">
        <v>12</v>
      </c>
      <c r="F44" s="125">
        <v>272877300</v>
      </c>
      <c r="I44" s="126" t="s">
        <v>12</v>
      </c>
      <c r="J44" s="125">
        <v>24965071</v>
      </c>
    </row>
    <row r="45" spans="1:10" x14ac:dyDescent="0.25">
      <c r="E45" s="124" t="s">
        <v>188</v>
      </c>
      <c r="F45" s="125">
        <v>327009810.37</v>
      </c>
      <c r="I45" s="124" t="s">
        <v>188</v>
      </c>
      <c r="J45" s="125">
        <v>24799012</v>
      </c>
    </row>
    <row r="46" spans="1:10" x14ac:dyDescent="0.25">
      <c r="E46" s="126" t="s">
        <v>10</v>
      </c>
      <c r="F46" s="125">
        <v>18953538.369999997</v>
      </c>
      <c r="I46" s="126" t="s">
        <v>10</v>
      </c>
      <c r="J46" s="125">
        <v>8126541</v>
      </c>
    </row>
    <row r="47" spans="1:10" x14ac:dyDescent="0.25">
      <c r="E47" s="126" t="s">
        <v>11</v>
      </c>
      <c r="F47" s="125">
        <v>165125753</v>
      </c>
      <c r="I47" s="126" t="s">
        <v>11</v>
      </c>
      <c r="J47" s="125">
        <v>24799012</v>
      </c>
    </row>
    <row r="48" spans="1:10" x14ac:dyDescent="0.25">
      <c r="E48" s="126" t="s">
        <v>12</v>
      </c>
      <c r="F48" s="125">
        <v>142930519</v>
      </c>
      <c r="I48" s="126" t="s">
        <v>12</v>
      </c>
      <c r="J48" s="125">
        <v>20288384</v>
      </c>
    </row>
    <row r="49" spans="5:10" x14ac:dyDescent="0.25">
      <c r="E49" s="124" t="s">
        <v>280</v>
      </c>
      <c r="F49" s="125">
        <v>4657493916.4000006</v>
      </c>
      <c r="I49" s="124" t="s">
        <v>280</v>
      </c>
      <c r="J49" s="125">
        <v>24977862</v>
      </c>
    </row>
  </sheetData>
  <mergeCells count="1">
    <mergeCell ref="B2:F2"/>
  </mergeCell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V529"/>
  <sheetViews>
    <sheetView zoomScale="115" zoomScaleNormal="115" workbookViewId="0">
      <pane ySplit="1" topLeftCell="A38" activePane="bottomLeft" state="frozen"/>
      <selection pane="bottomLeft" activeCell="C515" sqref="C515"/>
    </sheetView>
  </sheetViews>
  <sheetFormatPr baseColWidth="10" defaultColWidth="8.5703125" defaultRowHeight="15" x14ac:dyDescent="0.25"/>
  <cols>
    <col min="1" max="1" width="8.5703125" style="66" customWidth="1"/>
    <col min="2" max="2" width="17.5703125" style="66" customWidth="1"/>
    <col min="3" max="3" width="21.85546875" style="66" customWidth="1"/>
    <col min="4" max="4" width="20.140625" style="66" customWidth="1"/>
    <col min="5" max="5" width="11" style="66" customWidth="1"/>
    <col min="6" max="6" width="20" style="66" customWidth="1"/>
    <col min="7" max="7" width="18" style="70" bestFit="1" customWidth="1"/>
    <col min="8" max="8" width="8" style="66" bestFit="1" customWidth="1"/>
    <col min="9" max="9" width="8" style="66" customWidth="1"/>
    <col min="10" max="10" width="18.42578125" style="66" bestFit="1" customWidth="1"/>
    <col min="11" max="22" width="8" style="66" customWidth="1"/>
    <col min="23" max="16384" width="8.5703125" style="66"/>
  </cols>
  <sheetData>
    <row r="1" spans="1:22" x14ac:dyDescent="0.25">
      <c r="A1" s="112" t="s">
        <v>144</v>
      </c>
      <c r="B1" s="112" t="s">
        <v>145</v>
      </c>
      <c r="C1" s="112" t="s">
        <v>146</v>
      </c>
      <c r="D1" s="112" t="s">
        <v>147</v>
      </c>
      <c r="E1" s="112" t="s">
        <v>148</v>
      </c>
      <c r="F1" s="112" t="s">
        <v>149</v>
      </c>
      <c r="G1" s="113" t="s">
        <v>150</v>
      </c>
      <c r="H1" s="112" t="s">
        <v>8</v>
      </c>
      <c r="I1" s="65"/>
      <c r="J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idden="1" x14ac:dyDescent="0.25">
      <c r="A2" s="67" t="s">
        <v>151</v>
      </c>
      <c r="B2" s="67">
        <v>100000</v>
      </c>
      <c r="C2" s="67" t="s">
        <v>152</v>
      </c>
      <c r="D2" s="67" t="s">
        <v>153</v>
      </c>
      <c r="E2" s="67" t="s">
        <v>154</v>
      </c>
      <c r="F2" s="68">
        <v>254</v>
      </c>
      <c r="G2" s="69">
        <v>1144962.31</v>
      </c>
      <c r="H2" s="67" t="s">
        <v>10</v>
      </c>
    </row>
    <row r="3" spans="1:22" hidden="1" x14ac:dyDescent="0.25">
      <c r="A3" s="67" t="s">
        <v>155</v>
      </c>
      <c r="B3" s="67">
        <v>100031</v>
      </c>
      <c r="C3" s="67" t="s">
        <v>156</v>
      </c>
      <c r="D3" s="67" t="s">
        <v>157</v>
      </c>
      <c r="E3" s="67" t="s">
        <v>158</v>
      </c>
      <c r="F3" s="68">
        <v>256</v>
      </c>
      <c r="G3" s="69">
        <v>214461.5</v>
      </c>
      <c r="H3" s="67" t="s">
        <v>10</v>
      </c>
    </row>
    <row r="4" spans="1:22" hidden="1" x14ac:dyDescent="0.25">
      <c r="A4" s="67" t="s">
        <v>159</v>
      </c>
      <c r="B4" s="67">
        <v>100027</v>
      </c>
      <c r="C4" s="67" t="s">
        <v>160</v>
      </c>
      <c r="D4" s="67" t="s">
        <v>161</v>
      </c>
      <c r="E4" s="67" t="s">
        <v>162</v>
      </c>
      <c r="F4" s="68">
        <v>257</v>
      </c>
      <c r="G4" s="69">
        <v>2658600.75</v>
      </c>
      <c r="H4" s="67" t="s">
        <v>10</v>
      </c>
    </row>
    <row r="5" spans="1:22" hidden="1" x14ac:dyDescent="0.25">
      <c r="A5" s="67" t="s">
        <v>163</v>
      </c>
      <c r="B5" s="67">
        <v>100039</v>
      </c>
      <c r="C5" s="67" t="s">
        <v>164</v>
      </c>
      <c r="D5" s="67" t="s">
        <v>165</v>
      </c>
      <c r="E5" s="67" t="s">
        <v>162</v>
      </c>
      <c r="F5" s="68">
        <v>257</v>
      </c>
      <c r="G5" s="69">
        <v>1255767.8500000001</v>
      </c>
      <c r="H5" s="67" t="s">
        <v>10</v>
      </c>
    </row>
    <row r="6" spans="1:22" hidden="1" x14ac:dyDescent="0.25">
      <c r="A6" s="67" t="s">
        <v>151</v>
      </c>
      <c r="B6" s="67">
        <v>100101</v>
      </c>
      <c r="C6" s="67" t="s">
        <v>166</v>
      </c>
      <c r="D6" s="67" t="s">
        <v>167</v>
      </c>
      <c r="E6" s="67" t="s">
        <v>168</v>
      </c>
      <c r="F6" s="68">
        <v>259</v>
      </c>
      <c r="G6" s="69">
        <v>75158.210000000006</v>
      </c>
      <c r="H6" s="67" t="s">
        <v>10</v>
      </c>
    </row>
    <row r="7" spans="1:22" hidden="1" x14ac:dyDescent="0.25">
      <c r="A7" s="67" t="s">
        <v>151</v>
      </c>
      <c r="B7" s="67">
        <v>100020</v>
      </c>
      <c r="C7" s="67" t="s">
        <v>152</v>
      </c>
      <c r="D7" s="67" t="s">
        <v>169</v>
      </c>
      <c r="E7" s="67" t="s">
        <v>168</v>
      </c>
      <c r="F7" s="68">
        <v>260</v>
      </c>
      <c r="G7" s="69">
        <v>61451.71</v>
      </c>
      <c r="H7" s="67" t="s">
        <v>10</v>
      </c>
    </row>
    <row r="8" spans="1:22" hidden="1" x14ac:dyDescent="0.25">
      <c r="A8" s="67" t="s">
        <v>151</v>
      </c>
      <c r="B8" s="67">
        <v>100088</v>
      </c>
      <c r="C8" s="67" t="s">
        <v>160</v>
      </c>
      <c r="D8" s="67" t="s">
        <v>170</v>
      </c>
      <c r="E8" s="67" t="s">
        <v>171</v>
      </c>
      <c r="F8" s="68">
        <v>260</v>
      </c>
      <c r="G8" s="69">
        <v>1447933.43</v>
      </c>
      <c r="H8" s="67" t="s">
        <v>10</v>
      </c>
    </row>
    <row r="9" spans="1:22" hidden="1" x14ac:dyDescent="0.25">
      <c r="A9" s="67" t="s">
        <v>172</v>
      </c>
      <c r="B9" s="67">
        <v>100033</v>
      </c>
      <c r="C9" s="67" t="s">
        <v>173</v>
      </c>
      <c r="D9" s="67" t="s">
        <v>157</v>
      </c>
      <c r="E9" s="67" t="s">
        <v>158</v>
      </c>
      <c r="F9" s="68">
        <v>261</v>
      </c>
      <c r="G9" s="69">
        <v>240107.67</v>
      </c>
      <c r="H9" s="67" t="s">
        <v>10</v>
      </c>
    </row>
    <row r="10" spans="1:22" hidden="1" x14ac:dyDescent="0.25">
      <c r="A10" s="67" t="s">
        <v>159</v>
      </c>
      <c r="B10" s="67">
        <v>100030</v>
      </c>
      <c r="C10" s="67" t="s">
        <v>174</v>
      </c>
      <c r="D10" s="67" t="s">
        <v>175</v>
      </c>
      <c r="E10" s="67" t="s">
        <v>158</v>
      </c>
      <c r="F10" s="68">
        <v>261</v>
      </c>
      <c r="G10" s="69">
        <v>20321147</v>
      </c>
      <c r="H10" s="67" t="s">
        <v>11</v>
      </c>
    </row>
    <row r="11" spans="1:22" hidden="1" x14ac:dyDescent="0.25">
      <c r="A11" s="67" t="s">
        <v>151</v>
      </c>
      <c r="B11" s="67">
        <v>100042</v>
      </c>
      <c r="C11" s="67" t="s">
        <v>176</v>
      </c>
      <c r="D11" s="67" t="s">
        <v>177</v>
      </c>
      <c r="E11" s="67" t="s">
        <v>171</v>
      </c>
      <c r="F11" s="68">
        <v>261</v>
      </c>
      <c r="G11" s="69">
        <v>832356.34</v>
      </c>
      <c r="H11" s="67" t="s">
        <v>10</v>
      </c>
    </row>
    <row r="12" spans="1:22" hidden="1" x14ac:dyDescent="0.25">
      <c r="A12" s="67" t="s">
        <v>151</v>
      </c>
      <c r="B12" s="67">
        <v>100030</v>
      </c>
      <c r="C12" s="67" t="s">
        <v>174</v>
      </c>
      <c r="D12" s="67" t="s">
        <v>175</v>
      </c>
      <c r="E12" s="67" t="s">
        <v>158</v>
      </c>
      <c r="F12" s="68">
        <v>262</v>
      </c>
      <c r="G12" s="69">
        <v>150571.4</v>
      </c>
      <c r="H12" s="67" t="s">
        <v>10</v>
      </c>
    </row>
    <row r="13" spans="1:22" hidden="1" x14ac:dyDescent="0.25">
      <c r="A13" s="67" t="s">
        <v>151</v>
      </c>
      <c r="B13" s="67">
        <v>100037</v>
      </c>
      <c r="C13" s="67" t="s">
        <v>178</v>
      </c>
      <c r="D13" s="67" t="s">
        <v>165</v>
      </c>
      <c r="E13" s="67" t="s">
        <v>179</v>
      </c>
      <c r="F13" s="68">
        <v>262</v>
      </c>
      <c r="G13" s="69">
        <v>1274530.44</v>
      </c>
      <c r="H13" s="67" t="s">
        <v>10</v>
      </c>
    </row>
    <row r="14" spans="1:22" hidden="1" x14ac:dyDescent="0.25">
      <c r="A14" s="67" t="s">
        <v>163</v>
      </c>
      <c r="B14" s="67">
        <v>100086</v>
      </c>
      <c r="C14" s="67" t="s">
        <v>160</v>
      </c>
      <c r="D14" s="67" t="s">
        <v>180</v>
      </c>
      <c r="E14" s="67" t="s">
        <v>158</v>
      </c>
      <c r="F14" s="68">
        <v>263</v>
      </c>
      <c r="G14" s="69">
        <v>816352</v>
      </c>
      <c r="H14" s="67" t="s">
        <v>10</v>
      </c>
    </row>
    <row r="15" spans="1:22" hidden="1" x14ac:dyDescent="0.25">
      <c r="A15" s="67" t="s">
        <v>151</v>
      </c>
      <c r="B15" s="67">
        <v>100011</v>
      </c>
      <c r="C15" s="67" t="s">
        <v>156</v>
      </c>
      <c r="D15" s="67" t="s">
        <v>167</v>
      </c>
      <c r="E15" s="67" t="s">
        <v>171</v>
      </c>
      <c r="F15" s="68">
        <v>263</v>
      </c>
      <c r="G15" s="69">
        <v>995903.17</v>
      </c>
      <c r="H15" s="67" t="s">
        <v>10</v>
      </c>
    </row>
    <row r="16" spans="1:22" hidden="1" x14ac:dyDescent="0.25">
      <c r="A16" s="67" t="s">
        <v>155</v>
      </c>
      <c r="B16" s="67">
        <v>100086</v>
      </c>
      <c r="C16" s="67" t="s">
        <v>160</v>
      </c>
      <c r="D16" s="67" t="s">
        <v>180</v>
      </c>
      <c r="E16" s="67" t="s">
        <v>158</v>
      </c>
      <c r="F16" s="68">
        <v>263</v>
      </c>
      <c r="G16" s="69">
        <v>817309.19</v>
      </c>
      <c r="H16" s="67" t="s">
        <v>10</v>
      </c>
    </row>
    <row r="17" spans="1:8" hidden="1" x14ac:dyDescent="0.25">
      <c r="A17" s="67" t="s">
        <v>151</v>
      </c>
      <c r="B17" s="67">
        <v>100047</v>
      </c>
      <c r="C17" s="67" t="s">
        <v>181</v>
      </c>
      <c r="D17" s="67" t="s">
        <v>182</v>
      </c>
      <c r="E17" s="67" t="s">
        <v>158</v>
      </c>
      <c r="F17" s="68">
        <v>265</v>
      </c>
      <c r="G17" s="69">
        <v>293792.25</v>
      </c>
      <c r="H17" s="67" t="s">
        <v>10</v>
      </c>
    </row>
    <row r="18" spans="1:8" hidden="1" x14ac:dyDescent="0.25">
      <c r="A18" s="67" t="s">
        <v>159</v>
      </c>
      <c r="B18" s="67">
        <v>100079</v>
      </c>
      <c r="C18" s="67" t="s">
        <v>160</v>
      </c>
      <c r="D18" s="67" t="s">
        <v>170</v>
      </c>
      <c r="E18" s="67" t="s">
        <v>162</v>
      </c>
      <c r="F18" s="68">
        <v>266</v>
      </c>
      <c r="G18" s="69">
        <v>3467044</v>
      </c>
      <c r="H18" s="67" t="s">
        <v>10</v>
      </c>
    </row>
    <row r="19" spans="1:8" hidden="1" x14ac:dyDescent="0.25">
      <c r="A19" s="67" t="s">
        <v>163</v>
      </c>
      <c r="B19" s="67">
        <v>100088</v>
      </c>
      <c r="C19" s="67" t="s">
        <v>160</v>
      </c>
      <c r="D19" s="67" t="s">
        <v>170</v>
      </c>
      <c r="E19" s="67" t="s">
        <v>171</v>
      </c>
      <c r="F19" s="68">
        <v>267</v>
      </c>
      <c r="G19" s="69">
        <v>1468508.64</v>
      </c>
      <c r="H19" s="67" t="s">
        <v>10</v>
      </c>
    </row>
    <row r="20" spans="1:8" hidden="1" x14ac:dyDescent="0.25">
      <c r="A20" s="67" t="s">
        <v>151</v>
      </c>
      <c r="B20" s="67">
        <v>100045</v>
      </c>
      <c r="C20" s="67" t="s">
        <v>181</v>
      </c>
      <c r="D20" s="67" t="s">
        <v>177</v>
      </c>
      <c r="E20" s="67" t="s">
        <v>171</v>
      </c>
      <c r="F20" s="68">
        <v>268</v>
      </c>
      <c r="G20" s="69">
        <v>1548398.22</v>
      </c>
      <c r="H20" s="67" t="s">
        <v>10</v>
      </c>
    </row>
    <row r="21" spans="1:8" hidden="1" x14ac:dyDescent="0.25">
      <c r="A21" s="67" t="s">
        <v>172</v>
      </c>
      <c r="B21" s="67">
        <v>100032</v>
      </c>
      <c r="C21" s="67" t="s">
        <v>183</v>
      </c>
      <c r="D21" s="67" t="s">
        <v>157</v>
      </c>
      <c r="E21" s="67" t="s">
        <v>158</v>
      </c>
      <c r="F21" s="68">
        <v>269</v>
      </c>
      <c r="G21" s="69">
        <v>220311</v>
      </c>
      <c r="H21" s="67" t="s">
        <v>10</v>
      </c>
    </row>
    <row r="22" spans="1:8" hidden="1" x14ac:dyDescent="0.25">
      <c r="A22" s="67" t="s">
        <v>172</v>
      </c>
      <c r="B22" s="67">
        <v>100082</v>
      </c>
      <c r="C22" s="67" t="s">
        <v>160</v>
      </c>
      <c r="D22" s="67" t="s">
        <v>184</v>
      </c>
      <c r="E22" s="67" t="s">
        <v>171</v>
      </c>
      <c r="F22" s="68">
        <v>270</v>
      </c>
      <c r="G22" s="69">
        <v>898290</v>
      </c>
      <c r="H22" s="67" t="s">
        <v>10</v>
      </c>
    </row>
    <row r="23" spans="1:8" hidden="1" x14ac:dyDescent="0.25">
      <c r="A23" s="67" t="s">
        <v>159</v>
      </c>
      <c r="B23" s="67">
        <v>100035</v>
      </c>
      <c r="C23" s="67" t="s">
        <v>185</v>
      </c>
      <c r="D23" s="67" t="s">
        <v>186</v>
      </c>
      <c r="E23" s="67" t="s">
        <v>158</v>
      </c>
      <c r="F23" s="68">
        <v>270</v>
      </c>
      <c r="G23" s="69">
        <v>155306.70000000001</v>
      </c>
      <c r="H23" s="67" t="s">
        <v>10</v>
      </c>
    </row>
    <row r="24" spans="1:8" hidden="1" x14ac:dyDescent="0.25">
      <c r="A24" s="67" t="s">
        <v>172</v>
      </c>
      <c r="B24" s="67">
        <v>100084</v>
      </c>
      <c r="C24" s="67" t="s">
        <v>160</v>
      </c>
      <c r="D24" s="67" t="s">
        <v>180</v>
      </c>
      <c r="E24" s="67" t="s">
        <v>158</v>
      </c>
      <c r="F24" s="68">
        <v>271</v>
      </c>
      <c r="G24" s="69">
        <v>16031492</v>
      </c>
      <c r="H24" s="67" t="s">
        <v>12</v>
      </c>
    </row>
    <row r="25" spans="1:8" hidden="1" x14ac:dyDescent="0.25">
      <c r="A25" s="67" t="s">
        <v>163</v>
      </c>
      <c r="B25" s="67">
        <v>100013</v>
      </c>
      <c r="C25" s="67" t="s">
        <v>173</v>
      </c>
      <c r="D25" s="67" t="s">
        <v>167</v>
      </c>
      <c r="E25" s="67" t="s">
        <v>171</v>
      </c>
      <c r="F25" s="68">
        <v>273</v>
      </c>
      <c r="G25" s="69">
        <v>294621.48</v>
      </c>
      <c r="H25" s="67" t="s">
        <v>10</v>
      </c>
    </row>
    <row r="26" spans="1:8" hidden="1" x14ac:dyDescent="0.25">
      <c r="A26" s="67" t="s">
        <v>151</v>
      </c>
      <c r="B26" s="67">
        <v>100037</v>
      </c>
      <c r="C26" s="67" t="s">
        <v>178</v>
      </c>
      <c r="D26" s="67" t="s">
        <v>165</v>
      </c>
      <c r="E26" s="67" t="s">
        <v>179</v>
      </c>
      <c r="F26" s="68">
        <v>274</v>
      </c>
      <c r="G26" s="69">
        <v>7070499</v>
      </c>
      <c r="H26" s="67" t="s">
        <v>11</v>
      </c>
    </row>
    <row r="27" spans="1:8" hidden="1" x14ac:dyDescent="0.25">
      <c r="A27" s="67" t="s">
        <v>163</v>
      </c>
      <c r="B27" s="67">
        <v>100009</v>
      </c>
      <c r="C27" s="67" t="s">
        <v>187</v>
      </c>
      <c r="D27" s="67" t="s">
        <v>169</v>
      </c>
      <c r="E27" s="67" t="s">
        <v>168</v>
      </c>
      <c r="F27" s="68">
        <v>276</v>
      </c>
      <c r="G27" s="69">
        <v>103803.23</v>
      </c>
      <c r="H27" s="67" t="s">
        <v>10</v>
      </c>
    </row>
    <row r="28" spans="1:8" hidden="1" x14ac:dyDescent="0.25">
      <c r="A28" s="67" t="s">
        <v>188</v>
      </c>
      <c r="B28" s="67">
        <v>100046</v>
      </c>
      <c r="C28" s="67" t="s">
        <v>181</v>
      </c>
      <c r="D28" s="67" t="s">
        <v>189</v>
      </c>
      <c r="E28" s="67" t="s">
        <v>158</v>
      </c>
      <c r="F28" s="68">
        <v>276</v>
      </c>
      <c r="G28" s="69">
        <v>305987.40000000002</v>
      </c>
      <c r="H28" s="67" t="s">
        <v>10</v>
      </c>
    </row>
    <row r="29" spans="1:8" hidden="1" x14ac:dyDescent="0.25">
      <c r="A29" s="67" t="s">
        <v>172</v>
      </c>
      <c r="B29" s="67">
        <v>100032</v>
      </c>
      <c r="C29" s="67" t="s">
        <v>183</v>
      </c>
      <c r="D29" s="67" t="s">
        <v>157</v>
      </c>
      <c r="E29" s="67" t="s">
        <v>158</v>
      </c>
      <c r="F29" s="68">
        <v>277</v>
      </c>
      <c r="G29" s="69">
        <v>9411653</v>
      </c>
      <c r="H29" s="67" t="s">
        <v>12</v>
      </c>
    </row>
    <row r="30" spans="1:8" hidden="1" x14ac:dyDescent="0.25">
      <c r="A30" s="67" t="s">
        <v>151</v>
      </c>
      <c r="B30" s="67">
        <v>100012</v>
      </c>
      <c r="C30" s="67" t="s">
        <v>183</v>
      </c>
      <c r="D30" s="67" t="s">
        <v>190</v>
      </c>
      <c r="E30" s="67" t="s">
        <v>154</v>
      </c>
      <c r="F30" s="68">
        <v>278</v>
      </c>
      <c r="G30" s="69">
        <v>9869000</v>
      </c>
      <c r="H30" s="67" t="s">
        <v>10</v>
      </c>
    </row>
    <row r="31" spans="1:8" hidden="1" x14ac:dyDescent="0.25">
      <c r="A31" s="67" t="s">
        <v>163</v>
      </c>
      <c r="B31" s="67">
        <v>100020</v>
      </c>
      <c r="C31" s="67" t="s">
        <v>152</v>
      </c>
      <c r="D31" s="67" t="s">
        <v>169</v>
      </c>
      <c r="E31" s="67" t="s">
        <v>168</v>
      </c>
      <c r="F31" s="68">
        <v>281</v>
      </c>
      <c r="G31" s="69">
        <v>66401.31</v>
      </c>
      <c r="H31" s="67" t="s">
        <v>10</v>
      </c>
    </row>
    <row r="32" spans="1:8" hidden="1" x14ac:dyDescent="0.25">
      <c r="A32" s="67" t="s">
        <v>151</v>
      </c>
      <c r="B32" s="67">
        <v>100022</v>
      </c>
      <c r="C32" s="67" t="s">
        <v>176</v>
      </c>
      <c r="D32" s="67" t="s">
        <v>169</v>
      </c>
      <c r="E32" s="67" t="s">
        <v>168</v>
      </c>
      <c r="F32" s="68">
        <v>281</v>
      </c>
      <c r="G32" s="69">
        <v>66884.28</v>
      </c>
      <c r="H32" s="67" t="s">
        <v>10</v>
      </c>
    </row>
    <row r="33" spans="1:8" hidden="1" x14ac:dyDescent="0.25">
      <c r="A33" s="67" t="s">
        <v>163</v>
      </c>
      <c r="B33" s="67">
        <v>100015</v>
      </c>
      <c r="C33" s="67" t="s">
        <v>185</v>
      </c>
      <c r="D33" s="67" t="s">
        <v>191</v>
      </c>
      <c r="E33" s="67" t="s">
        <v>162</v>
      </c>
      <c r="F33" s="68">
        <v>282</v>
      </c>
      <c r="G33" s="69">
        <v>8516187.3200000003</v>
      </c>
      <c r="H33" s="67" t="s">
        <v>10</v>
      </c>
    </row>
    <row r="34" spans="1:8" hidden="1" x14ac:dyDescent="0.25">
      <c r="A34" s="67" t="s">
        <v>151</v>
      </c>
      <c r="B34" s="67">
        <v>100040</v>
      </c>
      <c r="C34" s="67" t="s">
        <v>152</v>
      </c>
      <c r="D34" s="67" t="s">
        <v>165</v>
      </c>
      <c r="E34" s="67" t="s">
        <v>162</v>
      </c>
      <c r="F34" s="68">
        <v>282</v>
      </c>
      <c r="G34" s="69">
        <v>680375.94</v>
      </c>
      <c r="H34" s="67" t="s">
        <v>10</v>
      </c>
    </row>
    <row r="35" spans="1:8" hidden="1" x14ac:dyDescent="0.25">
      <c r="A35" s="67" t="s">
        <v>155</v>
      </c>
      <c r="B35" s="67">
        <v>100004</v>
      </c>
      <c r="C35" s="67" t="s">
        <v>192</v>
      </c>
      <c r="D35" s="67" t="s">
        <v>193</v>
      </c>
      <c r="E35" s="67" t="s">
        <v>162</v>
      </c>
      <c r="F35" s="68">
        <v>282</v>
      </c>
      <c r="G35" s="69">
        <v>1914921.42</v>
      </c>
      <c r="H35" s="67" t="s">
        <v>10</v>
      </c>
    </row>
    <row r="36" spans="1:8" hidden="1" x14ac:dyDescent="0.25">
      <c r="A36" s="67" t="s">
        <v>163</v>
      </c>
      <c r="B36" s="67">
        <v>100021</v>
      </c>
      <c r="C36" s="67" t="s">
        <v>194</v>
      </c>
      <c r="D36" s="67" t="s">
        <v>169</v>
      </c>
      <c r="E36" s="67" t="s">
        <v>168</v>
      </c>
      <c r="F36" s="68">
        <v>284</v>
      </c>
      <c r="G36" s="69">
        <v>67971</v>
      </c>
      <c r="H36" s="67" t="s">
        <v>10</v>
      </c>
    </row>
    <row r="37" spans="1:8" hidden="1" x14ac:dyDescent="0.25">
      <c r="A37" s="67" t="s">
        <v>163</v>
      </c>
      <c r="B37" s="67">
        <v>100002</v>
      </c>
      <c r="C37" s="67" t="s">
        <v>176</v>
      </c>
      <c r="D37" s="67" t="s">
        <v>195</v>
      </c>
      <c r="E37" s="67" t="s">
        <v>162</v>
      </c>
      <c r="F37" s="68">
        <v>285</v>
      </c>
      <c r="G37" s="69">
        <v>22404160</v>
      </c>
      <c r="H37" s="67" t="s">
        <v>12</v>
      </c>
    </row>
    <row r="38" spans="1:8" hidden="1" x14ac:dyDescent="0.25">
      <c r="A38" s="67" t="s">
        <v>196</v>
      </c>
      <c r="B38" s="67">
        <v>100029</v>
      </c>
      <c r="C38" s="67" t="s">
        <v>187</v>
      </c>
      <c r="D38" s="67" t="s">
        <v>175</v>
      </c>
      <c r="E38" s="67" t="s">
        <v>158</v>
      </c>
      <c r="F38" s="68">
        <v>286</v>
      </c>
      <c r="G38" s="69">
        <v>20710048</v>
      </c>
      <c r="H38" s="67" t="s">
        <v>12</v>
      </c>
    </row>
    <row r="39" spans="1:8" hidden="1" x14ac:dyDescent="0.25">
      <c r="A39" s="67" t="s">
        <v>172</v>
      </c>
      <c r="B39" s="67">
        <v>100005</v>
      </c>
      <c r="C39" s="67" t="s">
        <v>197</v>
      </c>
      <c r="D39" s="67" t="s">
        <v>169</v>
      </c>
      <c r="E39" s="67" t="s">
        <v>168</v>
      </c>
      <c r="F39" s="68">
        <v>286</v>
      </c>
      <c r="G39" s="69">
        <v>470353</v>
      </c>
      <c r="H39" s="67" t="s">
        <v>10</v>
      </c>
    </row>
    <row r="40" spans="1:8" hidden="1" x14ac:dyDescent="0.25">
      <c r="A40" s="67" t="s">
        <v>188</v>
      </c>
      <c r="B40" s="67">
        <v>100083</v>
      </c>
      <c r="C40" s="67" t="s">
        <v>160</v>
      </c>
      <c r="D40" s="67" t="s">
        <v>198</v>
      </c>
      <c r="E40" s="67" t="s">
        <v>171</v>
      </c>
      <c r="F40" s="68">
        <v>286</v>
      </c>
      <c r="G40" s="69">
        <v>691962.86</v>
      </c>
      <c r="H40" s="67" t="s">
        <v>10</v>
      </c>
    </row>
    <row r="41" spans="1:8" x14ac:dyDescent="0.25">
      <c r="A41" s="67" t="s">
        <v>196</v>
      </c>
      <c r="B41" s="67">
        <v>100004</v>
      </c>
      <c r="C41" s="67" t="s">
        <v>192</v>
      </c>
      <c r="D41" s="67" t="s">
        <v>193</v>
      </c>
      <c r="E41" s="67" t="s">
        <v>162</v>
      </c>
      <c r="F41" s="68">
        <v>287</v>
      </c>
      <c r="G41" s="69">
        <v>1924905</v>
      </c>
      <c r="H41" s="67" t="s">
        <v>10</v>
      </c>
    </row>
    <row r="42" spans="1:8" hidden="1" x14ac:dyDescent="0.25">
      <c r="A42" s="67" t="s">
        <v>159</v>
      </c>
      <c r="B42" s="67">
        <v>100099</v>
      </c>
      <c r="C42" s="67" t="s">
        <v>192</v>
      </c>
      <c r="D42" s="67" t="s">
        <v>167</v>
      </c>
      <c r="E42" s="67" t="s">
        <v>168</v>
      </c>
      <c r="F42" s="68">
        <v>287</v>
      </c>
      <c r="G42" s="69">
        <v>140515.20000000001</v>
      </c>
      <c r="H42" s="67" t="s">
        <v>10</v>
      </c>
    </row>
    <row r="43" spans="1:8" hidden="1" x14ac:dyDescent="0.25">
      <c r="A43" s="67" t="s">
        <v>155</v>
      </c>
      <c r="B43" s="67">
        <v>100027</v>
      </c>
      <c r="C43" s="67" t="s">
        <v>160</v>
      </c>
      <c r="D43" s="67" t="s">
        <v>161</v>
      </c>
      <c r="E43" s="67" t="s">
        <v>162</v>
      </c>
      <c r="F43" s="68">
        <v>289</v>
      </c>
      <c r="G43" s="69">
        <v>2989632.75</v>
      </c>
      <c r="H43" s="67" t="s">
        <v>10</v>
      </c>
    </row>
    <row r="44" spans="1:8" hidden="1" x14ac:dyDescent="0.25">
      <c r="A44" s="67" t="s">
        <v>163</v>
      </c>
      <c r="B44" s="67">
        <v>100034</v>
      </c>
      <c r="C44" s="67" t="s">
        <v>199</v>
      </c>
      <c r="D44" s="67" t="s">
        <v>157</v>
      </c>
      <c r="E44" s="67" t="s">
        <v>158</v>
      </c>
      <c r="F44" s="68">
        <v>291</v>
      </c>
      <c r="G44" s="69">
        <v>310497</v>
      </c>
      <c r="H44" s="67" t="s">
        <v>10</v>
      </c>
    </row>
    <row r="45" spans="1:8" hidden="1" x14ac:dyDescent="0.25">
      <c r="A45" s="67" t="s">
        <v>196</v>
      </c>
      <c r="B45" s="67">
        <v>100085</v>
      </c>
      <c r="C45" s="67" t="s">
        <v>160</v>
      </c>
      <c r="D45" s="67" t="s">
        <v>180</v>
      </c>
      <c r="E45" s="67" t="s">
        <v>158</v>
      </c>
      <c r="F45" s="68">
        <v>294</v>
      </c>
      <c r="G45" s="69">
        <v>13448636</v>
      </c>
      <c r="H45" s="67" t="s">
        <v>11</v>
      </c>
    </row>
    <row r="46" spans="1:8" hidden="1" x14ac:dyDescent="0.25">
      <c r="A46" s="67" t="s">
        <v>188</v>
      </c>
      <c r="B46" s="67">
        <v>100043</v>
      </c>
      <c r="C46" s="67" t="s">
        <v>181</v>
      </c>
      <c r="D46" s="67" t="s">
        <v>177</v>
      </c>
      <c r="E46" s="67" t="s">
        <v>171</v>
      </c>
      <c r="F46" s="68">
        <v>295</v>
      </c>
      <c r="G46" s="69">
        <v>173763.11</v>
      </c>
      <c r="H46" s="67" t="s">
        <v>10</v>
      </c>
    </row>
    <row r="47" spans="1:8" hidden="1" x14ac:dyDescent="0.25">
      <c r="A47" s="67" t="s">
        <v>163</v>
      </c>
      <c r="B47" s="67">
        <v>100022</v>
      </c>
      <c r="C47" s="67" t="s">
        <v>176</v>
      </c>
      <c r="D47" s="67" t="s">
        <v>169</v>
      </c>
      <c r="E47" s="67" t="s">
        <v>168</v>
      </c>
      <c r="F47" s="68">
        <v>298</v>
      </c>
      <c r="G47" s="69">
        <v>71020.639999999999</v>
      </c>
      <c r="H47" s="67" t="s">
        <v>10</v>
      </c>
    </row>
    <row r="48" spans="1:8" hidden="1" x14ac:dyDescent="0.25">
      <c r="A48" s="67" t="s">
        <v>163</v>
      </c>
      <c r="B48" s="67">
        <v>100004</v>
      </c>
      <c r="C48" s="67" t="s">
        <v>192</v>
      </c>
      <c r="D48" s="67" t="s">
        <v>193</v>
      </c>
      <c r="E48" s="67" t="s">
        <v>162</v>
      </c>
      <c r="F48" s="68">
        <v>298</v>
      </c>
      <c r="G48" s="69">
        <v>2030827.69</v>
      </c>
      <c r="H48" s="67" t="s">
        <v>10</v>
      </c>
    </row>
    <row r="49" spans="1:8" hidden="1" x14ac:dyDescent="0.25">
      <c r="A49" s="67" t="s">
        <v>151</v>
      </c>
      <c r="B49" s="67">
        <v>100003</v>
      </c>
      <c r="C49" s="67" t="s">
        <v>181</v>
      </c>
      <c r="D49" s="67" t="s">
        <v>200</v>
      </c>
      <c r="E49" s="67" t="s">
        <v>171</v>
      </c>
      <c r="F49" s="68">
        <v>298</v>
      </c>
      <c r="G49" s="69">
        <v>7026656.4299999997</v>
      </c>
      <c r="H49" s="67" t="s">
        <v>10</v>
      </c>
    </row>
    <row r="50" spans="1:8" hidden="1" x14ac:dyDescent="0.25">
      <c r="A50" s="67" t="s">
        <v>151</v>
      </c>
      <c r="B50" s="67">
        <v>100086</v>
      </c>
      <c r="C50" s="67" t="s">
        <v>160</v>
      </c>
      <c r="D50" s="67" t="s">
        <v>180</v>
      </c>
      <c r="E50" s="67" t="s">
        <v>158</v>
      </c>
      <c r="F50" s="68">
        <v>298</v>
      </c>
      <c r="G50" s="69">
        <v>925551</v>
      </c>
      <c r="H50" s="67" t="s">
        <v>10</v>
      </c>
    </row>
    <row r="51" spans="1:8" hidden="1" x14ac:dyDescent="0.25">
      <c r="A51" s="67" t="s">
        <v>151</v>
      </c>
      <c r="B51" s="67">
        <v>100029</v>
      </c>
      <c r="C51" s="67" t="s">
        <v>187</v>
      </c>
      <c r="D51" s="67" t="s">
        <v>175</v>
      </c>
      <c r="E51" s="67" t="s">
        <v>158</v>
      </c>
      <c r="F51" s="68">
        <v>299</v>
      </c>
      <c r="G51" s="69">
        <v>285682.53999999998</v>
      </c>
      <c r="H51" s="67" t="s">
        <v>10</v>
      </c>
    </row>
    <row r="52" spans="1:8" hidden="1" x14ac:dyDescent="0.25">
      <c r="A52" s="67" t="s">
        <v>151</v>
      </c>
      <c r="B52" s="67">
        <v>100001</v>
      </c>
      <c r="C52" s="67" t="s">
        <v>194</v>
      </c>
      <c r="D52" s="67" t="s">
        <v>153</v>
      </c>
      <c r="E52" s="67" t="s">
        <v>154</v>
      </c>
      <c r="F52" s="68">
        <v>299</v>
      </c>
      <c r="G52" s="69">
        <v>1355058.22</v>
      </c>
      <c r="H52" s="67" t="s">
        <v>10</v>
      </c>
    </row>
    <row r="53" spans="1:8" hidden="1" x14ac:dyDescent="0.25">
      <c r="A53" s="67" t="s">
        <v>172</v>
      </c>
      <c r="B53" s="67">
        <v>100031</v>
      </c>
      <c r="C53" s="67" t="s">
        <v>156</v>
      </c>
      <c r="D53" s="67" t="s">
        <v>157</v>
      </c>
      <c r="E53" s="67" t="s">
        <v>158</v>
      </c>
      <c r="F53" s="68">
        <v>304</v>
      </c>
      <c r="G53" s="69">
        <v>255165.24</v>
      </c>
      <c r="H53" s="67" t="s">
        <v>10</v>
      </c>
    </row>
    <row r="54" spans="1:8" hidden="1" x14ac:dyDescent="0.25">
      <c r="A54" s="67" t="s">
        <v>163</v>
      </c>
      <c r="B54" s="67">
        <v>100081</v>
      </c>
      <c r="C54" s="67" t="s">
        <v>160</v>
      </c>
      <c r="D54" s="67" t="s">
        <v>170</v>
      </c>
      <c r="E54" s="67" t="s">
        <v>162</v>
      </c>
      <c r="F54" s="68">
        <v>306</v>
      </c>
      <c r="G54" s="69">
        <v>7027596</v>
      </c>
      <c r="H54" s="67" t="s">
        <v>10</v>
      </c>
    </row>
    <row r="55" spans="1:8" hidden="1" x14ac:dyDescent="0.25">
      <c r="A55" s="67" t="s">
        <v>155</v>
      </c>
      <c r="B55" s="67">
        <v>100000</v>
      </c>
      <c r="C55" s="67" t="s">
        <v>152</v>
      </c>
      <c r="D55" s="67" t="s">
        <v>153</v>
      </c>
      <c r="E55" s="67" t="s">
        <v>154</v>
      </c>
      <c r="F55" s="68">
        <v>306</v>
      </c>
      <c r="G55" s="69">
        <v>1383575.34</v>
      </c>
      <c r="H55" s="67" t="s">
        <v>10</v>
      </c>
    </row>
    <row r="56" spans="1:8" hidden="1" x14ac:dyDescent="0.25">
      <c r="A56" s="67" t="s">
        <v>163</v>
      </c>
      <c r="B56" s="67">
        <v>100016</v>
      </c>
      <c r="C56" s="67" t="s">
        <v>201</v>
      </c>
      <c r="D56" s="67" t="s">
        <v>191</v>
      </c>
      <c r="E56" s="67" t="s">
        <v>162</v>
      </c>
      <c r="F56" s="68">
        <v>307</v>
      </c>
      <c r="G56" s="69">
        <v>9374382.2899999991</v>
      </c>
      <c r="H56" s="67" t="s">
        <v>10</v>
      </c>
    </row>
    <row r="57" spans="1:8" hidden="1" x14ac:dyDescent="0.25">
      <c r="A57" s="67" t="s">
        <v>163</v>
      </c>
      <c r="B57" s="67">
        <v>100005</v>
      </c>
      <c r="C57" s="67" t="s">
        <v>197</v>
      </c>
      <c r="D57" s="67" t="s">
        <v>169</v>
      </c>
      <c r="E57" s="67" t="s">
        <v>168</v>
      </c>
      <c r="F57" s="68">
        <v>307</v>
      </c>
      <c r="G57" s="69">
        <v>481306.69</v>
      </c>
      <c r="H57" s="67" t="s">
        <v>10</v>
      </c>
    </row>
    <row r="58" spans="1:8" hidden="1" x14ac:dyDescent="0.25">
      <c r="A58" s="67" t="s">
        <v>155</v>
      </c>
      <c r="B58" s="67">
        <v>100025</v>
      </c>
      <c r="C58" s="67" t="s">
        <v>197</v>
      </c>
      <c r="D58" s="67" t="s">
        <v>202</v>
      </c>
      <c r="E58" s="67" t="s">
        <v>162</v>
      </c>
      <c r="F58" s="68">
        <v>309</v>
      </c>
      <c r="G58" s="69">
        <v>3016072.88</v>
      </c>
      <c r="H58" s="67" t="s">
        <v>10</v>
      </c>
    </row>
    <row r="59" spans="1:8" hidden="1" x14ac:dyDescent="0.25">
      <c r="A59" s="67" t="s">
        <v>151</v>
      </c>
      <c r="B59" s="67">
        <v>100037</v>
      </c>
      <c r="C59" s="67" t="s">
        <v>178</v>
      </c>
      <c r="D59" s="67" t="s">
        <v>165</v>
      </c>
      <c r="E59" s="67" t="s">
        <v>179</v>
      </c>
      <c r="F59" s="68">
        <v>310</v>
      </c>
      <c r="G59" s="69">
        <v>23560738</v>
      </c>
      <c r="H59" s="67" t="s">
        <v>12</v>
      </c>
    </row>
    <row r="60" spans="1:8" hidden="1" x14ac:dyDescent="0.25">
      <c r="A60" s="67" t="s">
        <v>155</v>
      </c>
      <c r="B60" s="67">
        <v>100009</v>
      </c>
      <c r="C60" s="67" t="s">
        <v>187</v>
      </c>
      <c r="D60" s="67" t="s">
        <v>169</v>
      </c>
      <c r="E60" s="67" t="s">
        <v>168</v>
      </c>
      <c r="F60" s="68">
        <v>315</v>
      </c>
      <c r="G60" s="69">
        <v>114345</v>
      </c>
      <c r="H60" s="67" t="s">
        <v>10</v>
      </c>
    </row>
    <row r="61" spans="1:8" hidden="1" x14ac:dyDescent="0.25">
      <c r="A61" s="67" t="s">
        <v>159</v>
      </c>
      <c r="B61" s="67">
        <v>100030</v>
      </c>
      <c r="C61" s="67" t="s">
        <v>174</v>
      </c>
      <c r="D61" s="67" t="s">
        <v>175</v>
      </c>
      <c r="E61" s="67" t="s">
        <v>158</v>
      </c>
      <c r="F61" s="68">
        <v>318</v>
      </c>
      <c r="G61" s="69">
        <v>182754.6</v>
      </c>
      <c r="H61" s="67" t="s">
        <v>10</v>
      </c>
    </row>
    <row r="62" spans="1:8" hidden="1" x14ac:dyDescent="0.25">
      <c r="A62" s="67" t="s">
        <v>163</v>
      </c>
      <c r="B62" s="67">
        <v>100007</v>
      </c>
      <c r="C62" s="67" t="s">
        <v>160</v>
      </c>
      <c r="D62" s="67" t="s">
        <v>169</v>
      </c>
      <c r="E62" s="67" t="s">
        <v>168</v>
      </c>
      <c r="F62" s="68">
        <v>320</v>
      </c>
      <c r="G62" s="69">
        <v>1054503.77</v>
      </c>
      <c r="H62" s="67" t="s">
        <v>10</v>
      </c>
    </row>
    <row r="63" spans="1:8" hidden="1" x14ac:dyDescent="0.25">
      <c r="A63" s="67" t="s">
        <v>151</v>
      </c>
      <c r="B63" s="67">
        <v>100006</v>
      </c>
      <c r="C63" s="67" t="s">
        <v>166</v>
      </c>
      <c r="D63" s="67" t="s">
        <v>169</v>
      </c>
      <c r="E63" s="67" t="s">
        <v>168</v>
      </c>
      <c r="F63" s="68">
        <v>321</v>
      </c>
      <c r="G63" s="69">
        <v>501746.14</v>
      </c>
      <c r="H63" s="67" t="s">
        <v>10</v>
      </c>
    </row>
    <row r="64" spans="1:8" x14ac:dyDescent="0.25">
      <c r="A64" s="67" t="s">
        <v>196</v>
      </c>
      <c r="B64" s="67">
        <v>100099</v>
      </c>
      <c r="C64" s="67" t="s">
        <v>192</v>
      </c>
      <c r="D64" s="67" t="s">
        <v>167</v>
      </c>
      <c r="E64" s="67" t="s">
        <v>168</v>
      </c>
      <c r="F64" s="68">
        <v>322</v>
      </c>
      <c r="G64" s="69">
        <v>156156.21</v>
      </c>
      <c r="H64" s="67" t="s">
        <v>10</v>
      </c>
    </row>
    <row r="65" spans="1:8" hidden="1" x14ac:dyDescent="0.25">
      <c r="A65" s="67" t="s">
        <v>203</v>
      </c>
      <c r="B65" s="67">
        <v>100099</v>
      </c>
      <c r="C65" s="67" t="s">
        <v>192</v>
      </c>
      <c r="D65" s="67" t="s">
        <v>167</v>
      </c>
      <c r="E65" s="67" t="s">
        <v>168</v>
      </c>
      <c r="F65" s="68">
        <v>322</v>
      </c>
      <c r="G65" s="69">
        <v>157329.20000000001</v>
      </c>
      <c r="H65" s="67" t="s">
        <v>10</v>
      </c>
    </row>
    <row r="66" spans="1:8" hidden="1" x14ac:dyDescent="0.25">
      <c r="A66" s="67" t="s">
        <v>159</v>
      </c>
      <c r="B66" s="67">
        <v>100029</v>
      </c>
      <c r="C66" s="67" t="s">
        <v>187</v>
      </c>
      <c r="D66" s="67" t="s">
        <v>175</v>
      </c>
      <c r="E66" s="67" t="s">
        <v>158</v>
      </c>
      <c r="F66" s="68">
        <v>323</v>
      </c>
      <c r="G66" s="69">
        <v>308613.58</v>
      </c>
      <c r="H66" s="67" t="s">
        <v>10</v>
      </c>
    </row>
    <row r="67" spans="1:8" hidden="1" x14ac:dyDescent="0.25">
      <c r="A67" s="67" t="s">
        <v>163</v>
      </c>
      <c r="B67" s="67">
        <v>100026</v>
      </c>
      <c r="C67" s="67" t="s">
        <v>166</v>
      </c>
      <c r="D67" s="67" t="s">
        <v>204</v>
      </c>
      <c r="E67" s="67" t="s">
        <v>162</v>
      </c>
      <c r="F67" s="68">
        <v>323</v>
      </c>
      <c r="G67" s="69">
        <v>2969792.44</v>
      </c>
      <c r="H67" s="67" t="s">
        <v>10</v>
      </c>
    </row>
    <row r="68" spans="1:8" x14ac:dyDescent="0.25">
      <c r="A68" s="67" t="s">
        <v>196</v>
      </c>
      <c r="B68" s="67">
        <v>100079</v>
      </c>
      <c r="C68" s="67" t="s">
        <v>160</v>
      </c>
      <c r="D68" s="67" t="s">
        <v>170</v>
      </c>
      <c r="E68" s="67" t="s">
        <v>162</v>
      </c>
      <c r="F68" s="68">
        <v>327</v>
      </c>
      <c r="G68" s="69">
        <v>4262118</v>
      </c>
      <c r="H68" s="67" t="s">
        <v>10</v>
      </c>
    </row>
    <row r="69" spans="1:8" hidden="1" x14ac:dyDescent="0.25">
      <c r="A69" s="67" t="s">
        <v>151</v>
      </c>
      <c r="B69" s="67">
        <v>100010</v>
      </c>
      <c r="C69" s="67" t="s">
        <v>174</v>
      </c>
      <c r="D69" s="67" t="s">
        <v>169</v>
      </c>
      <c r="E69" s="67" t="s">
        <v>168</v>
      </c>
      <c r="F69" s="68">
        <v>327</v>
      </c>
      <c r="G69" s="69">
        <v>126066.32</v>
      </c>
      <c r="H69" s="67" t="s">
        <v>10</v>
      </c>
    </row>
    <row r="70" spans="1:8" hidden="1" x14ac:dyDescent="0.25">
      <c r="A70" s="67" t="s">
        <v>159</v>
      </c>
      <c r="B70" s="67">
        <v>100048</v>
      </c>
      <c r="C70" s="67" t="s">
        <v>181</v>
      </c>
      <c r="D70" s="67" t="s">
        <v>182</v>
      </c>
      <c r="E70" s="67" t="s">
        <v>158</v>
      </c>
      <c r="F70" s="68">
        <v>329</v>
      </c>
      <c r="G70" s="69">
        <v>466949.7</v>
      </c>
      <c r="H70" s="67" t="s">
        <v>10</v>
      </c>
    </row>
    <row r="71" spans="1:8" hidden="1" x14ac:dyDescent="0.25">
      <c r="A71" s="67" t="s">
        <v>155</v>
      </c>
      <c r="B71" s="67">
        <v>100015</v>
      </c>
      <c r="C71" s="67" t="s">
        <v>185</v>
      </c>
      <c r="D71" s="67" t="s">
        <v>191</v>
      </c>
      <c r="E71" s="67" t="s">
        <v>162</v>
      </c>
      <c r="F71" s="68">
        <v>331</v>
      </c>
      <c r="G71" s="69">
        <v>10025584.49</v>
      </c>
      <c r="H71" s="67" t="s">
        <v>10</v>
      </c>
    </row>
    <row r="72" spans="1:8" hidden="1" x14ac:dyDescent="0.25">
      <c r="A72" s="67" t="s">
        <v>151</v>
      </c>
      <c r="B72" s="67">
        <v>100025</v>
      </c>
      <c r="C72" s="67" t="s">
        <v>197</v>
      </c>
      <c r="D72" s="67" t="s">
        <v>202</v>
      </c>
      <c r="E72" s="67" t="s">
        <v>162</v>
      </c>
      <c r="F72" s="68">
        <v>333</v>
      </c>
      <c r="G72" s="69">
        <v>3251248.6</v>
      </c>
      <c r="H72" s="67" t="s">
        <v>10</v>
      </c>
    </row>
    <row r="73" spans="1:8" hidden="1" x14ac:dyDescent="0.25">
      <c r="A73" s="67" t="s">
        <v>172</v>
      </c>
      <c r="B73" s="67">
        <v>100047</v>
      </c>
      <c r="C73" s="67" t="s">
        <v>181</v>
      </c>
      <c r="D73" s="67" t="s">
        <v>182</v>
      </c>
      <c r="E73" s="67" t="s">
        <v>158</v>
      </c>
      <c r="F73" s="68">
        <v>335</v>
      </c>
      <c r="G73" s="69">
        <v>371397.75</v>
      </c>
      <c r="H73" s="67" t="s">
        <v>10</v>
      </c>
    </row>
    <row r="74" spans="1:8" hidden="1" x14ac:dyDescent="0.25">
      <c r="A74" s="67" t="s">
        <v>151</v>
      </c>
      <c r="B74" s="67">
        <v>100103</v>
      </c>
      <c r="C74" s="67" t="s">
        <v>205</v>
      </c>
      <c r="D74" s="67" t="s">
        <v>206</v>
      </c>
      <c r="E74" s="67" t="s">
        <v>168</v>
      </c>
      <c r="F74" s="68">
        <v>336</v>
      </c>
      <c r="G74" s="69">
        <v>966410</v>
      </c>
      <c r="H74" s="67" t="s">
        <v>11</v>
      </c>
    </row>
    <row r="75" spans="1:8" hidden="1" x14ac:dyDescent="0.25">
      <c r="A75" s="67" t="s">
        <v>172</v>
      </c>
      <c r="B75" s="67">
        <v>100085</v>
      </c>
      <c r="C75" s="67" t="s">
        <v>160</v>
      </c>
      <c r="D75" s="67" t="s">
        <v>180</v>
      </c>
      <c r="E75" s="67" t="s">
        <v>158</v>
      </c>
      <c r="F75" s="68">
        <v>338</v>
      </c>
      <c r="G75" s="69">
        <v>167868.15</v>
      </c>
      <c r="H75" s="67" t="s">
        <v>10</v>
      </c>
    </row>
    <row r="76" spans="1:8" x14ac:dyDescent="0.25">
      <c r="A76" s="67" t="s">
        <v>196</v>
      </c>
      <c r="B76" s="67">
        <v>100048</v>
      </c>
      <c r="C76" s="67" t="s">
        <v>181</v>
      </c>
      <c r="D76" s="67" t="s">
        <v>189</v>
      </c>
      <c r="E76" s="67" t="s">
        <v>158</v>
      </c>
      <c r="F76" s="68">
        <v>340</v>
      </c>
      <c r="G76" s="69">
        <v>482562</v>
      </c>
      <c r="H76" s="67" t="s">
        <v>10</v>
      </c>
    </row>
    <row r="77" spans="1:8" hidden="1" x14ac:dyDescent="0.25">
      <c r="A77" s="67" t="s">
        <v>163</v>
      </c>
      <c r="B77" s="67">
        <v>100086</v>
      </c>
      <c r="C77" s="67" t="s">
        <v>160</v>
      </c>
      <c r="D77" s="67" t="s">
        <v>180</v>
      </c>
      <c r="E77" s="67" t="s">
        <v>158</v>
      </c>
      <c r="F77" s="68">
        <v>349</v>
      </c>
      <c r="G77" s="69">
        <v>3450122</v>
      </c>
      <c r="H77" s="67" t="s">
        <v>12</v>
      </c>
    </row>
    <row r="78" spans="1:8" hidden="1" x14ac:dyDescent="0.25">
      <c r="A78" s="67" t="s">
        <v>155</v>
      </c>
      <c r="B78" s="67">
        <v>100081</v>
      </c>
      <c r="C78" s="67" t="s">
        <v>160</v>
      </c>
      <c r="D78" s="67" t="s">
        <v>170</v>
      </c>
      <c r="E78" s="67" t="s">
        <v>162</v>
      </c>
      <c r="F78" s="68">
        <v>349</v>
      </c>
      <c r="G78" s="69">
        <v>8015134</v>
      </c>
      <c r="H78" s="67" t="s">
        <v>10</v>
      </c>
    </row>
    <row r="79" spans="1:8" hidden="1" x14ac:dyDescent="0.25">
      <c r="A79" s="67" t="s">
        <v>155</v>
      </c>
      <c r="B79" s="67">
        <v>100038</v>
      </c>
      <c r="C79" s="67" t="s">
        <v>207</v>
      </c>
      <c r="D79" s="67" t="s">
        <v>165</v>
      </c>
      <c r="E79" s="67" t="s">
        <v>179</v>
      </c>
      <c r="F79" s="68">
        <v>350</v>
      </c>
      <c r="G79" s="69">
        <v>1409931.34</v>
      </c>
      <c r="H79" s="67" t="s">
        <v>10</v>
      </c>
    </row>
    <row r="80" spans="1:8" hidden="1" x14ac:dyDescent="0.25">
      <c r="A80" s="67" t="s">
        <v>151</v>
      </c>
      <c r="B80" s="67">
        <v>100018</v>
      </c>
      <c r="C80" s="67" t="s">
        <v>207</v>
      </c>
      <c r="D80" s="67" t="s">
        <v>208</v>
      </c>
      <c r="E80" s="67" t="s">
        <v>171</v>
      </c>
      <c r="F80" s="68">
        <v>355</v>
      </c>
      <c r="G80" s="69">
        <v>21728493.670000002</v>
      </c>
      <c r="H80" s="67" t="s">
        <v>10</v>
      </c>
    </row>
    <row r="81" spans="1:8" hidden="1" x14ac:dyDescent="0.25">
      <c r="A81" s="67" t="s">
        <v>188</v>
      </c>
      <c r="B81" s="67">
        <v>100000</v>
      </c>
      <c r="C81" s="67" t="s">
        <v>152</v>
      </c>
      <c r="D81" s="67" t="s">
        <v>153</v>
      </c>
      <c r="E81" s="67" t="s">
        <v>154</v>
      </c>
      <c r="F81" s="68">
        <v>356</v>
      </c>
      <c r="G81" s="69">
        <v>1603962.84</v>
      </c>
      <c r="H81" s="67" t="s">
        <v>10</v>
      </c>
    </row>
    <row r="82" spans="1:8" hidden="1" x14ac:dyDescent="0.25">
      <c r="A82" s="67" t="s">
        <v>155</v>
      </c>
      <c r="B82" s="67">
        <v>100026</v>
      </c>
      <c r="C82" s="67" t="s">
        <v>166</v>
      </c>
      <c r="D82" s="67" t="s">
        <v>204</v>
      </c>
      <c r="E82" s="67" t="s">
        <v>162</v>
      </c>
      <c r="F82" s="68">
        <v>357</v>
      </c>
      <c r="G82" s="69">
        <v>3279588.38</v>
      </c>
      <c r="H82" s="67" t="s">
        <v>10</v>
      </c>
    </row>
    <row r="83" spans="1:8" hidden="1" x14ac:dyDescent="0.25">
      <c r="A83" s="67" t="s">
        <v>163</v>
      </c>
      <c r="B83" s="67">
        <v>100002</v>
      </c>
      <c r="C83" s="67" t="s">
        <v>176</v>
      </c>
      <c r="D83" s="67" t="s">
        <v>195</v>
      </c>
      <c r="E83" s="67" t="s">
        <v>162</v>
      </c>
      <c r="F83" s="68">
        <v>358</v>
      </c>
      <c r="G83" s="69">
        <v>751800</v>
      </c>
      <c r="H83" s="67" t="s">
        <v>10</v>
      </c>
    </row>
    <row r="84" spans="1:8" hidden="1" x14ac:dyDescent="0.25">
      <c r="A84" s="67" t="s">
        <v>155</v>
      </c>
      <c r="B84" s="67">
        <v>100036</v>
      </c>
      <c r="C84" s="67" t="s">
        <v>201</v>
      </c>
      <c r="D84" s="67" t="s">
        <v>165</v>
      </c>
      <c r="E84" s="67" t="s">
        <v>179</v>
      </c>
      <c r="F84" s="68">
        <v>364</v>
      </c>
      <c r="G84" s="69">
        <v>1454227.92</v>
      </c>
      <c r="H84" s="67" t="s">
        <v>10</v>
      </c>
    </row>
    <row r="85" spans="1:8" hidden="1" x14ac:dyDescent="0.25">
      <c r="A85" s="67" t="s">
        <v>151</v>
      </c>
      <c r="B85" s="67">
        <v>100005</v>
      </c>
      <c r="C85" s="67" t="s">
        <v>197</v>
      </c>
      <c r="D85" s="67" t="s">
        <v>169</v>
      </c>
      <c r="E85" s="67" t="s">
        <v>168</v>
      </c>
      <c r="F85" s="68">
        <v>367</v>
      </c>
      <c r="G85" s="69">
        <v>586589.09</v>
      </c>
      <c r="H85" s="67" t="s">
        <v>10</v>
      </c>
    </row>
    <row r="86" spans="1:8" hidden="1" x14ac:dyDescent="0.25">
      <c r="A86" s="67" t="s">
        <v>163</v>
      </c>
      <c r="B86" s="67">
        <v>100023</v>
      </c>
      <c r="C86" s="67" t="s">
        <v>181</v>
      </c>
      <c r="D86" s="67" t="s">
        <v>169</v>
      </c>
      <c r="E86" s="67" t="s">
        <v>168</v>
      </c>
      <c r="F86" s="68">
        <v>372</v>
      </c>
      <c r="G86" s="69">
        <v>107440.8</v>
      </c>
      <c r="H86" s="67" t="s">
        <v>10</v>
      </c>
    </row>
    <row r="87" spans="1:8" hidden="1" x14ac:dyDescent="0.25">
      <c r="A87" s="67" t="s">
        <v>151</v>
      </c>
      <c r="B87" s="67">
        <v>100030</v>
      </c>
      <c r="C87" s="67" t="s">
        <v>174</v>
      </c>
      <c r="D87" s="67" t="s">
        <v>175</v>
      </c>
      <c r="E87" s="67" t="s">
        <v>158</v>
      </c>
      <c r="F87" s="68">
        <v>375</v>
      </c>
      <c r="G87" s="69">
        <v>10853768</v>
      </c>
      <c r="H87" s="67" t="s">
        <v>11</v>
      </c>
    </row>
    <row r="88" spans="1:8" hidden="1" x14ac:dyDescent="0.25">
      <c r="A88" s="67" t="s">
        <v>151</v>
      </c>
      <c r="B88" s="67">
        <v>100103</v>
      </c>
      <c r="C88" s="67" t="s">
        <v>205</v>
      </c>
      <c r="D88" s="67" t="s">
        <v>206</v>
      </c>
      <c r="E88" s="67" t="s">
        <v>168</v>
      </c>
      <c r="F88" s="68">
        <v>377</v>
      </c>
      <c r="G88" s="69">
        <v>204146.2</v>
      </c>
      <c r="H88" s="67" t="s">
        <v>10</v>
      </c>
    </row>
    <row r="89" spans="1:8" hidden="1" x14ac:dyDescent="0.25">
      <c r="A89" s="67" t="s">
        <v>163</v>
      </c>
      <c r="B89" s="67">
        <v>100024</v>
      </c>
      <c r="C89" s="67" t="s">
        <v>192</v>
      </c>
      <c r="D89" s="67" t="s">
        <v>209</v>
      </c>
      <c r="E89" s="67" t="s">
        <v>158</v>
      </c>
      <c r="F89" s="68">
        <v>378</v>
      </c>
      <c r="G89" s="69">
        <v>961443</v>
      </c>
      <c r="H89" s="67" t="s">
        <v>10</v>
      </c>
    </row>
    <row r="90" spans="1:8" hidden="1" x14ac:dyDescent="0.25">
      <c r="A90" s="67" t="s">
        <v>188</v>
      </c>
      <c r="B90" s="67">
        <v>100017</v>
      </c>
      <c r="C90" s="67" t="s">
        <v>178</v>
      </c>
      <c r="D90" s="67" t="s">
        <v>210</v>
      </c>
      <c r="E90" s="67" t="s">
        <v>171</v>
      </c>
      <c r="F90" s="68">
        <v>378</v>
      </c>
      <c r="G90" s="69">
        <v>2857305.35</v>
      </c>
      <c r="H90" s="67" t="s">
        <v>10</v>
      </c>
    </row>
    <row r="91" spans="1:8" hidden="1" x14ac:dyDescent="0.25">
      <c r="A91" s="67" t="s">
        <v>163</v>
      </c>
      <c r="B91" s="67">
        <v>100019</v>
      </c>
      <c r="C91" s="67" t="s">
        <v>164</v>
      </c>
      <c r="D91" s="67" t="s">
        <v>169</v>
      </c>
      <c r="E91" s="67" t="s">
        <v>168</v>
      </c>
      <c r="F91" s="68">
        <v>380</v>
      </c>
      <c r="G91" s="69">
        <v>151722</v>
      </c>
      <c r="H91" s="67" t="s">
        <v>10</v>
      </c>
    </row>
    <row r="92" spans="1:8" hidden="1" x14ac:dyDescent="0.25">
      <c r="A92" s="67" t="s">
        <v>159</v>
      </c>
      <c r="B92" s="67">
        <v>100047</v>
      </c>
      <c r="C92" s="67" t="s">
        <v>181</v>
      </c>
      <c r="D92" s="67" t="s">
        <v>182</v>
      </c>
      <c r="E92" s="67" t="s">
        <v>158</v>
      </c>
      <c r="F92" s="68">
        <v>381</v>
      </c>
      <c r="G92" s="69">
        <v>23307911</v>
      </c>
      <c r="H92" s="67" t="s">
        <v>12</v>
      </c>
    </row>
    <row r="93" spans="1:8" hidden="1" x14ac:dyDescent="0.25">
      <c r="A93" s="67" t="s">
        <v>203</v>
      </c>
      <c r="B93" s="67">
        <v>100017</v>
      </c>
      <c r="C93" s="67" t="s">
        <v>178</v>
      </c>
      <c r="D93" s="67" t="s">
        <v>210</v>
      </c>
      <c r="E93" s="67" t="s">
        <v>171</v>
      </c>
      <c r="F93" s="68">
        <v>383</v>
      </c>
      <c r="G93" s="69">
        <v>2843376.1</v>
      </c>
      <c r="H93" s="67" t="s">
        <v>10</v>
      </c>
    </row>
    <row r="94" spans="1:8" x14ac:dyDescent="0.25">
      <c r="A94" s="67" t="s">
        <v>196</v>
      </c>
      <c r="B94" s="67">
        <v>100100</v>
      </c>
      <c r="C94" s="67" t="s">
        <v>197</v>
      </c>
      <c r="D94" s="67" t="s">
        <v>167</v>
      </c>
      <c r="E94" s="67" t="s">
        <v>168</v>
      </c>
      <c r="F94" s="68">
        <v>389</v>
      </c>
      <c r="G94" s="69">
        <v>195737.65</v>
      </c>
      <c r="H94" s="67" t="s">
        <v>10</v>
      </c>
    </row>
    <row r="95" spans="1:8" hidden="1" x14ac:dyDescent="0.25">
      <c r="A95" s="67" t="s">
        <v>163</v>
      </c>
      <c r="B95" s="67">
        <v>100008</v>
      </c>
      <c r="C95" s="67" t="s">
        <v>205</v>
      </c>
      <c r="D95" s="67" t="s">
        <v>169</v>
      </c>
      <c r="E95" s="67" t="s">
        <v>168</v>
      </c>
      <c r="F95" s="68">
        <v>395</v>
      </c>
      <c r="G95" s="69">
        <v>143441.64000000001</v>
      </c>
      <c r="H95" s="67" t="s">
        <v>10</v>
      </c>
    </row>
    <row r="96" spans="1:8" hidden="1" x14ac:dyDescent="0.25">
      <c r="A96" s="67" t="s">
        <v>155</v>
      </c>
      <c r="B96" s="67">
        <v>100099</v>
      </c>
      <c r="C96" s="67" t="s">
        <v>192</v>
      </c>
      <c r="D96" s="67" t="s">
        <v>167</v>
      </c>
      <c r="E96" s="67" t="s">
        <v>168</v>
      </c>
      <c r="F96" s="68">
        <v>396</v>
      </c>
      <c r="G96" s="69">
        <v>9761104</v>
      </c>
      <c r="H96" s="67" t="s">
        <v>12</v>
      </c>
    </row>
    <row r="97" spans="1:8" hidden="1" x14ac:dyDescent="0.25">
      <c r="A97" s="67" t="s">
        <v>155</v>
      </c>
      <c r="B97" s="67">
        <v>100086</v>
      </c>
      <c r="C97" s="67" t="s">
        <v>160</v>
      </c>
      <c r="D97" s="67" t="s">
        <v>180</v>
      </c>
      <c r="E97" s="67" t="s">
        <v>158</v>
      </c>
      <c r="F97" s="68">
        <v>398</v>
      </c>
      <c r="G97" s="69">
        <v>8013612</v>
      </c>
      <c r="H97" s="67" t="s">
        <v>12</v>
      </c>
    </row>
    <row r="98" spans="1:8" hidden="1" x14ac:dyDescent="0.25">
      <c r="A98" s="67" t="s">
        <v>151</v>
      </c>
      <c r="B98" s="67">
        <v>100046</v>
      </c>
      <c r="C98" s="67" t="s">
        <v>181</v>
      </c>
      <c r="D98" s="67" t="s">
        <v>182</v>
      </c>
      <c r="E98" s="67" t="s">
        <v>158</v>
      </c>
      <c r="F98" s="68">
        <v>399</v>
      </c>
      <c r="G98" s="69">
        <v>442351.35</v>
      </c>
      <c r="H98" s="67" t="s">
        <v>10</v>
      </c>
    </row>
    <row r="99" spans="1:8" hidden="1" x14ac:dyDescent="0.25">
      <c r="A99" s="67" t="s">
        <v>155</v>
      </c>
      <c r="B99" s="67">
        <v>100015</v>
      </c>
      <c r="C99" s="67" t="s">
        <v>185</v>
      </c>
      <c r="D99" s="67" t="s">
        <v>191</v>
      </c>
      <c r="E99" s="67" t="s">
        <v>162</v>
      </c>
      <c r="F99" s="68">
        <v>399</v>
      </c>
      <c r="G99" s="69">
        <v>16255772</v>
      </c>
      <c r="H99" s="67" t="s">
        <v>11</v>
      </c>
    </row>
    <row r="100" spans="1:8" hidden="1" x14ac:dyDescent="0.25">
      <c r="A100" s="67" t="s">
        <v>172</v>
      </c>
      <c r="B100" s="67">
        <v>100027</v>
      </c>
      <c r="C100" s="67" t="s">
        <v>160</v>
      </c>
      <c r="D100" s="67" t="s">
        <v>161</v>
      </c>
      <c r="E100" s="67" t="s">
        <v>162</v>
      </c>
      <c r="F100" s="68">
        <v>403</v>
      </c>
      <c r="G100" s="69">
        <v>4168934.25</v>
      </c>
      <c r="H100" s="67" t="s">
        <v>10</v>
      </c>
    </row>
    <row r="101" spans="1:8" hidden="1" x14ac:dyDescent="0.25">
      <c r="A101" s="67" t="s">
        <v>151</v>
      </c>
      <c r="B101" s="67">
        <v>100079</v>
      </c>
      <c r="C101" s="67" t="s">
        <v>160</v>
      </c>
      <c r="D101" s="67" t="s">
        <v>170</v>
      </c>
      <c r="E101" s="67" t="s">
        <v>162</v>
      </c>
      <c r="F101" s="68">
        <v>403</v>
      </c>
      <c r="G101" s="69">
        <v>5252702</v>
      </c>
      <c r="H101" s="67" t="s">
        <v>10</v>
      </c>
    </row>
    <row r="102" spans="1:8" x14ac:dyDescent="0.25">
      <c r="A102" s="67" t="s">
        <v>196</v>
      </c>
      <c r="B102" s="67">
        <v>100047</v>
      </c>
      <c r="C102" s="67" t="s">
        <v>181</v>
      </c>
      <c r="D102" s="67" t="s">
        <v>189</v>
      </c>
      <c r="E102" s="67" t="s">
        <v>158</v>
      </c>
      <c r="F102" s="68">
        <v>404</v>
      </c>
      <c r="G102" s="69">
        <v>447894.6</v>
      </c>
      <c r="H102" s="67" t="s">
        <v>10</v>
      </c>
    </row>
    <row r="103" spans="1:8" hidden="1" x14ac:dyDescent="0.25">
      <c r="A103" s="67" t="s">
        <v>172</v>
      </c>
      <c r="B103" s="67">
        <v>100079</v>
      </c>
      <c r="C103" s="67" t="s">
        <v>160</v>
      </c>
      <c r="D103" s="67" t="s">
        <v>170</v>
      </c>
      <c r="E103" s="67" t="s">
        <v>162</v>
      </c>
      <c r="F103" s="68">
        <v>404</v>
      </c>
      <c r="G103" s="69">
        <v>5265736</v>
      </c>
      <c r="H103" s="67" t="s">
        <v>10</v>
      </c>
    </row>
    <row r="104" spans="1:8" hidden="1" x14ac:dyDescent="0.25">
      <c r="A104" s="67" t="s">
        <v>163</v>
      </c>
      <c r="B104" s="67">
        <v>100080</v>
      </c>
      <c r="C104" s="67" t="s">
        <v>160</v>
      </c>
      <c r="D104" s="67" t="s">
        <v>170</v>
      </c>
      <c r="E104" s="67" t="s">
        <v>162</v>
      </c>
      <c r="F104" s="68">
        <v>407</v>
      </c>
      <c r="G104" s="69">
        <v>17581472</v>
      </c>
      <c r="H104" s="67" t="s">
        <v>12</v>
      </c>
    </row>
    <row r="105" spans="1:8" hidden="1" x14ac:dyDescent="0.25">
      <c r="A105" s="67" t="s">
        <v>163</v>
      </c>
      <c r="B105" s="67">
        <v>100104</v>
      </c>
      <c r="C105" s="67" t="s">
        <v>187</v>
      </c>
      <c r="D105" s="67" t="s">
        <v>206</v>
      </c>
      <c r="E105" s="67" t="s">
        <v>168</v>
      </c>
      <c r="F105" s="68">
        <v>409</v>
      </c>
      <c r="G105" s="69">
        <v>75803</v>
      </c>
      <c r="H105" s="67" t="s">
        <v>10</v>
      </c>
    </row>
    <row r="106" spans="1:8" hidden="1" x14ac:dyDescent="0.25">
      <c r="A106" s="67" t="s">
        <v>151</v>
      </c>
      <c r="B106" s="67">
        <v>100013</v>
      </c>
      <c r="C106" s="67" t="s">
        <v>173</v>
      </c>
      <c r="D106" s="67" t="s">
        <v>167</v>
      </c>
      <c r="E106" s="67" t="s">
        <v>171</v>
      </c>
      <c r="F106" s="68">
        <v>409</v>
      </c>
      <c r="G106" s="69">
        <v>441392.8</v>
      </c>
      <c r="H106" s="67" t="s">
        <v>10</v>
      </c>
    </row>
    <row r="107" spans="1:8" hidden="1" x14ac:dyDescent="0.25">
      <c r="A107" s="67" t="s">
        <v>188</v>
      </c>
      <c r="B107" s="67">
        <v>100084</v>
      </c>
      <c r="C107" s="67" t="s">
        <v>160</v>
      </c>
      <c r="D107" s="67" t="s">
        <v>180</v>
      </c>
      <c r="E107" s="67" t="s">
        <v>158</v>
      </c>
      <c r="F107" s="68">
        <v>410</v>
      </c>
      <c r="G107" s="69">
        <v>552908.88</v>
      </c>
      <c r="H107" s="67" t="s">
        <v>10</v>
      </c>
    </row>
    <row r="108" spans="1:8" hidden="1" x14ac:dyDescent="0.25">
      <c r="A108" s="67" t="s">
        <v>151</v>
      </c>
      <c r="B108" s="67">
        <v>100082</v>
      </c>
      <c r="C108" s="67" t="s">
        <v>160</v>
      </c>
      <c r="D108" s="67" t="s">
        <v>184</v>
      </c>
      <c r="E108" s="67" t="s">
        <v>171</v>
      </c>
      <c r="F108" s="68">
        <v>416</v>
      </c>
      <c r="G108" s="69">
        <v>1384032</v>
      </c>
      <c r="H108" s="67" t="s">
        <v>10</v>
      </c>
    </row>
    <row r="109" spans="1:8" x14ac:dyDescent="0.25">
      <c r="A109" s="67" t="s">
        <v>196</v>
      </c>
      <c r="B109" s="67">
        <v>100027</v>
      </c>
      <c r="C109" s="67" t="s">
        <v>160</v>
      </c>
      <c r="D109" s="67" t="s">
        <v>161</v>
      </c>
      <c r="E109" s="67" t="s">
        <v>162</v>
      </c>
      <c r="F109" s="68">
        <v>418</v>
      </c>
      <c r="G109" s="69">
        <v>4324105.5</v>
      </c>
      <c r="H109" s="67" t="s">
        <v>10</v>
      </c>
    </row>
    <row r="110" spans="1:8" hidden="1" x14ac:dyDescent="0.25">
      <c r="A110" s="67" t="s">
        <v>196</v>
      </c>
      <c r="B110" s="67">
        <v>100048</v>
      </c>
      <c r="C110" s="67" t="s">
        <v>181</v>
      </c>
      <c r="D110" s="67" t="s">
        <v>189</v>
      </c>
      <c r="E110" s="67" t="s">
        <v>158</v>
      </c>
      <c r="F110" s="68">
        <v>422</v>
      </c>
      <c r="G110" s="69">
        <v>6280517</v>
      </c>
      <c r="H110" s="67" t="s">
        <v>11</v>
      </c>
    </row>
    <row r="111" spans="1:8" x14ac:dyDescent="0.25">
      <c r="A111" s="67" t="s">
        <v>196</v>
      </c>
      <c r="B111" s="67">
        <v>100028</v>
      </c>
      <c r="C111" s="67" t="s">
        <v>205</v>
      </c>
      <c r="D111" s="67" t="s">
        <v>211</v>
      </c>
      <c r="E111" s="67" t="s">
        <v>158</v>
      </c>
      <c r="F111" s="68">
        <v>426</v>
      </c>
      <c r="G111" s="69">
        <v>432390</v>
      </c>
      <c r="H111" s="67" t="s">
        <v>10</v>
      </c>
    </row>
    <row r="112" spans="1:8" hidden="1" x14ac:dyDescent="0.25">
      <c r="A112" s="67" t="s">
        <v>163</v>
      </c>
      <c r="B112" s="67">
        <v>100005</v>
      </c>
      <c r="C112" s="67" t="s">
        <v>197</v>
      </c>
      <c r="D112" s="67" t="s">
        <v>169</v>
      </c>
      <c r="E112" s="67" t="s">
        <v>168</v>
      </c>
      <c r="F112" s="68">
        <v>427</v>
      </c>
      <c r="G112" s="69">
        <v>9654208</v>
      </c>
      <c r="H112" s="67" t="s">
        <v>11</v>
      </c>
    </row>
    <row r="113" spans="1:8" hidden="1" x14ac:dyDescent="0.25">
      <c r="A113" s="67" t="s">
        <v>151</v>
      </c>
      <c r="B113" s="67">
        <v>100040</v>
      </c>
      <c r="C113" s="67" t="s">
        <v>152</v>
      </c>
      <c r="D113" s="67" t="s">
        <v>165</v>
      </c>
      <c r="E113" s="67" t="s">
        <v>162</v>
      </c>
      <c r="F113" s="68">
        <v>430</v>
      </c>
      <c r="G113" s="69">
        <v>22820490</v>
      </c>
      <c r="H113" s="67" t="s">
        <v>11</v>
      </c>
    </row>
    <row r="114" spans="1:8" x14ac:dyDescent="0.25">
      <c r="A114" s="67" t="s">
        <v>196</v>
      </c>
      <c r="B114" s="67">
        <v>100029</v>
      </c>
      <c r="C114" s="67" t="s">
        <v>187</v>
      </c>
      <c r="D114" s="67" t="s">
        <v>175</v>
      </c>
      <c r="E114" s="67" t="s">
        <v>158</v>
      </c>
      <c r="F114" s="68">
        <v>442</v>
      </c>
      <c r="G114" s="69">
        <v>422313.32</v>
      </c>
      <c r="H114" s="67" t="s">
        <v>10</v>
      </c>
    </row>
    <row r="115" spans="1:8" hidden="1" x14ac:dyDescent="0.25">
      <c r="A115" s="67" t="s">
        <v>172</v>
      </c>
      <c r="B115" s="67">
        <v>100046</v>
      </c>
      <c r="C115" s="67" t="s">
        <v>181</v>
      </c>
      <c r="D115" s="67" t="s">
        <v>182</v>
      </c>
      <c r="E115" s="67" t="s">
        <v>158</v>
      </c>
      <c r="F115" s="68">
        <v>451</v>
      </c>
      <c r="G115" s="69">
        <v>20229245</v>
      </c>
      <c r="H115" s="67" t="s">
        <v>12</v>
      </c>
    </row>
    <row r="116" spans="1:8" hidden="1" x14ac:dyDescent="0.25">
      <c r="A116" s="67" t="s">
        <v>196</v>
      </c>
      <c r="B116" s="67">
        <v>100048</v>
      </c>
      <c r="C116" s="67" t="s">
        <v>181</v>
      </c>
      <c r="D116" s="67" t="s">
        <v>189</v>
      </c>
      <c r="E116" s="67" t="s">
        <v>158</v>
      </c>
      <c r="F116" s="68">
        <v>453</v>
      </c>
      <c r="G116" s="69">
        <v>3228109</v>
      </c>
      <c r="H116" s="67" t="s">
        <v>12</v>
      </c>
    </row>
    <row r="117" spans="1:8" hidden="1" x14ac:dyDescent="0.25">
      <c r="A117" s="67" t="s">
        <v>163</v>
      </c>
      <c r="B117" s="67">
        <v>100047</v>
      </c>
      <c r="C117" s="67" t="s">
        <v>181</v>
      </c>
      <c r="D117" s="67" t="s">
        <v>182</v>
      </c>
      <c r="E117" s="67" t="s">
        <v>158</v>
      </c>
      <c r="F117" s="68">
        <v>455</v>
      </c>
      <c r="G117" s="69">
        <v>504435.75</v>
      </c>
      <c r="H117" s="67" t="s">
        <v>10</v>
      </c>
    </row>
    <row r="118" spans="1:8" hidden="1" x14ac:dyDescent="0.25">
      <c r="A118" s="67" t="s">
        <v>151</v>
      </c>
      <c r="B118" s="67">
        <v>100017</v>
      </c>
      <c r="C118" s="67" t="s">
        <v>178</v>
      </c>
      <c r="D118" s="67" t="s">
        <v>210</v>
      </c>
      <c r="E118" s="67" t="s">
        <v>171</v>
      </c>
      <c r="F118" s="68">
        <v>455</v>
      </c>
      <c r="G118" s="69">
        <v>3394793.59</v>
      </c>
      <c r="H118" s="67" t="s">
        <v>10</v>
      </c>
    </row>
    <row r="119" spans="1:8" hidden="1" x14ac:dyDescent="0.25">
      <c r="A119" s="67" t="s">
        <v>151</v>
      </c>
      <c r="B119" s="67">
        <v>100082</v>
      </c>
      <c r="C119" s="67" t="s">
        <v>160</v>
      </c>
      <c r="D119" s="67" t="s">
        <v>184</v>
      </c>
      <c r="E119" s="67" t="s">
        <v>171</v>
      </c>
      <c r="F119" s="68">
        <v>455</v>
      </c>
      <c r="G119" s="69">
        <v>6266769</v>
      </c>
      <c r="H119" s="67" t="s">
        <v>12</v>
      </c>
    </row>
    <row r="120" spans="1:8" hidden="1" x14ac:dyDescent="0.25">
      <c r="A120" s="67" t="s">
        <v>151</v>
      </c>
      <c r="B120" s="67">
        <v>100023</v>
      </c>
      <c r="C120" s="67" t="s">
        <v>181</v>
      </c>
      <c r="D120" s="67" t="s">
        <v>169</v>
      </c>
      <c r="E120" s="67" t="s">
        <v>168</v>
      </c>
      <c r="F120" s="68">
        <v>458</v>
      </c>
      <c r="G120" s="69">
        <v>134044.66</v>
      </c>
      <c r="H120" s="67" t="s">
        <v>10</v>
      </c>
    </row>
    <row r="121" spans="1:8" hidden="1" x14ac:dyDescent="0.25">
      <c r="A121" s="67" t="s">
        <v>159</v>
      </c>
      <c r="B121" s="67">
        <v>100079</v>
      </c>
      <c r="C121" s="67" t="s">
        <v>160</v>
      </c>
      <c r="D121" s="67" t="s">
        <v>170</v>
      </c>
      <c r="E121" s="67" t="s">
        <v>162</v>
      </c>
      <c r="F121" s="68">
        <v>460</v>
      </c>
      <c r="G121" s="69">
        <v>17543736</v>
      </c>
      <c r="H121" s="67" t="s">
        <v>11</v>
      </c>
    </row>
    <row r="122" spans="1:8" hidden="1" x14ac:dyDescent="0.25">
      <c r="A122" s="67" t="s">
        <v>196</v>
      </c>
      <c r="B122" s="67">
        <v>100047</v>
      </c>
      <c r="C122" s="67" t="s">
        <v>181</v>
      </c>
      <c r="D122" s="67" t="s">
        <v>189</v>
      </c>
      <c r="E122" s="67" t="s">
        <v>158</v>
      </c>
      <c r="F122" s="68">
        <v>463</v>
      </c>
      <c r="G122" s="69">
        <v>6387623</v>
      </c>
      <c r="H122" s="67" t="s">
        <v>11</v>
      </c>
    </row>
    <row r="123" spans="1:8" hidden="1" x14ac:dyDescent="0.25">
      <c r="A123" s="67" t="s">
        <v>172</v>
      </c>
      <c r="B123" s="67">
        <v>100046</v>
      </c>
      <c r="C123" s="67" t="s">
        <v>181</v>
      </c>
      <c r="D123" s="67" t="s">
        <v>182</v>
      </c>
      <c r="E123" s="67" t="s">
        <v>158</v>
      </c>
      <c r="F123" s="68">
        <v>470</v>
      </c>
      <c r="G123" s="69">
        <v>521065.5</v>
      </c>
      <c r="H123" s="67" t="s">
        <v>10</v>
      </c>
    </row>
    <row r="124" spans="1:8" hidden="1" x14ac:dyDescent="0.25">
      <c r="A124" s="67" t="s">
        <v>159</v>
      </c>
      <c r="B124" s="67">
        <v>100046</v>
      </c>
      <c r="C124" s="67" t="s">
        <v>181</v>
      </c>
      <c r="D124" s="67" t="s">
        <v>182</v>
      </c>
      <c r="E124" s="67" t="s">
        <v>158</v>
      </c>
      <c r="F124" s="68">
        <v>470</v>
      </c>
      <c r="G124" s="69">
        <v>521065.5</v>
      </c>
      <c r="H124" s="67" t="s">
        <v>10</v>
      </c>
    </row>
    <row r="125" spans="1:8" hidden="1" x14ac:dyDescent="0.25">
      <c r="A125" s="67" t="s">
        <v>151</v>
      </c>
      <c r="B125" s="67">
        <v>100021</v>
      </c>
      <c r="C125" s="67" t="s">
        <v>194</v>
      </c>
      <c r="D125" s="67" t="s">
        <v>169</v>
      </c>
      <c r="E125" s="67" t="s">
        <v>168</v>
      </c>
      <c r="F125" s="68">
        <v>471</v>
      </c>
      <c r="G125" s="69">
        <v>117060.02</v>
      </c>
      <c r="H125" s="67" t="s">
        <v>10</v>
      </c>
    </row>
    <row r="126" spans="1:8" x14ac:dyDescent="0.25">
      <c r="A126" s="67" t="s">
        <v>196</v>
      </c>
      <c r="B126" s="67">
        <v>100017</v>
      </c>
      <c r="C126" s="67" t="s">
        <v>178</v>
      </c>
      <c r="D126" s="67" t="s">
        <v>210</v>
      </c>
      <c r="E126" s="67" t="s">
        <v>171</v>
      </c>
      <c r="F126" s="68">
        <v>484</v>
      </c>
      <c r="G126" s="69">
        <v>3548400.11</v>
      </c>
      <c r="H126" s="67" t="s">
        <v>10</v>
      </c>
    </row>
    <row r="127" spans="1:8" hidden="1" x14ac:dyDescent="0.25">
      <c r="A127" s="67" t="s">
        <v>155</v>
      </c>
      <c r="B127" s="67">
        <v>100004</v>
      </c>
      <c r="C127" s="67" t="s">
        <v>192</v>
      </c>
      <c r="D127" s="67" t="s">
        <v>193</v>
      </c>
      <c r="E127" s="67" t="s">
        <v>162</v>
      </c>
      <c r="F127" s="68">
        <v>485</v>
      </c>
      <c r="G127" s="69">
        <v>9433991</v>
      </c>
      <c r="H127" s="67" t="s">
        <v>11</v>
      </c>
    </row>
    <row r="128" spans="1:8" hidden="1" x14ac:dyDescent="0.25">
      <c r="A128" s="67" t="s">
        <v>155</v>
      </c>
      <c r="B128" s="67">
        <v>100099</v>
      </c>
      <c r="C128" s="67" t="s">
        <v>192</v>
      </c>
      <c r="D128" s="67" t="s">
        <v>167</v>
      </c>
      <c r="E128" s="67" t="s">
        <v>168</v>
      </c>
      <c r="F128" s="68">
        <v>486</v>
      </c>
      <c r="G128" s="69">
        <v>237398.14</v>
      </c>
      <c r="H128" s="67" t="s">
        <v>10</v>
      </c>
    </row>
    <row r="129" spans="1:8" hidden="1" x14ac:dyDescent="0.25">
      <c r="A129" s="67" t="s">
        <v>188</v>
      </c>
      <c r="B129" s="67">
        <v>100083</v>
      </c>
      <c r="C129" s="67" t="s">
        <v>160</v>
      </c>
      <c r="D129" s="67" t="s">
        <v>198</v>
      </c>
      <c r="E129" s="67" t="s">
        <v>171</v>
      </c>
      <c r="F129" s="68">
        <v>486</v>
      </c>
      <c r="G129" s="69">
        <v>17230648</v>
      </c>
      <c r="H129" s="67" t="s">
        <v>11</v>
      </c>
    </row>
    <row r="130" spans="1:8" x14ac:dyDescent="0.25">
      <c r="A130" s="67" t="s">
        <v>196</v>
      </c>
      <c r="B130" s="67">
        <v>100030</v>
      </c>
      <c r="C130" s="67" t="s">
        <v>174</v>
      </c>
      <c r="D130" s="67" t="s">
        <v>175</v>
      </c>
      <c r="E130" s="67" t="s">
        <v>158</v>
      </c>
      <c r="F130" s="68">
        <v>491</v>
      </c>
      <c r="G130" s="69">
        <v>282177.7</v>
      </c>
      <c r="H130" s="67" t="s">
        <v>10</v>
      </c>
    </row>
    <row r="131" spans="1:8" hidden="1" x14ac:dyDescent="0.25">
      <c r="A131" s="67" t="s">
        <v>188</v>
      </c>
      <c r="B131" s="67">
        <v>100080</v>
      </c>
      <c r="C131" s="67" t="s">
        <v>160</v>
      </c>
      <c r="D131" s="67" t="s">
        <v>170</v>
      </c>
      <c r="E131" s="67" t="s">
        <v>162</v>
      </c>
      <c r="F131" s="68">
        <v>491</v>
      </c>
      <c r="G131" s="69">
        <v>8126541</v>
      </c>
      <c r="H131" s="67" t="s">
        <v>10</v>
      </c>
    </row>
    <row r="132" spans="1:8" hidden="1" x14ac:dyDescent="0.25">
      <c r="A132" s="67" t="s">
        <v>151</v>
      </c>
      <c r="B132" s="67">
        <v>100010</v>
      </c>
      <c r="C132" s="67" t="s">
        <v>174</v>
      </c>
      <c r="D132" s="67" t="s">
        <v>169</v>
      </c>
      <c r="E132" s="67" t="s">
        <v>168</v>
      </c>
      <c r="F132" s="68">
        <v>492</v>
      </c>
      <c r="G132" s="69">
        <v>21859179</v>
      </c>
      <c r="H132" s="67" t="s">
        <v>12</v>
      </c>
    </row>
    <row r="133" spans="1:8" hidden="1" x14ac:dyDescent="0.25">
      <c r="A133" s="67" t="s">
        <v>203</v>
      </c>
      <c r="B133" s="67">
        <v>100104</v>
      </c>
      <c r="C133" s="67" t="s">
        <v>187</v>
      </c>
      <c r="D133" s="67" t="s">
        <v>206</v>
      </c>
      <c r="E133" s="67" t="s">
        <v>168</v>
      </c>
      <c r="F133" s="68">
        <v>496</v>
      </c>
      <c r="G133" s="69">
        <v>92704.34</v>
      </c>
      <c r="H133" s="67" t="s">
        <v>10</v>
      </c>
    </row>
    <row r="134" spans="1:8" hidden="1" x14ac:dyDescent="0.25">
      <c r="A134" s="67" t="s">
        <v>155</v>
      </c>
      <c r="B134" s="67">
        <v>100079</v>
      </c>
      <c r="C134" s="67" t="s">
        <v>160</v>
      </c>
      <c r="D134" s="67" t="s">
        <v>170</v>
      </c>
      <c r="E134" s="67" t="s">
        <v>162</v>
      </c>
      <c r="F134" s="68">
        <v>499</v>
      </c>
      <c r="G134" s="69">
        <v>24965071</v>
      </c>
      <c r="H134" s="67" t="s">
        <v>12</v>
      </c>
    </row>
    <row r="135" spans="1:8" hidden="1" x14ac:dyDescent="0.25">
      <c r="A135" s="67" t="s">
        <v>159</v>
      </c>
      <c r="B135" s="67">
        <v>100087</v>
      </c>
      <c r="C135" s="67" t="s">
        <v>160</v>
      </c>
      <c r="D135" s="67" t="s">
        <v>180</v>
      </c>
      <c r="E135" s="67" t="s">
        <v>158</v>
      </c>
      <c r="F135" s="68">
        <v>502</v>
      </c>
      <c r="G135" s="69">
        <v>5762838</v>
      </c>
      <c r="H135" s="67" t="s">
        <v>12</v>
      </c>
    </row>
    <row r="136" spans="1:8" hidden="1" x14ac:dyDescent="0.25">
      <c r="A136" s="67" t="s">
        <v>163</v>
      </c>
      <c r="B136" s="67">
        <v>100044</v>
      </c>
      <c r="C136" s="67" t="s">
        <v>181</v>
      </c>
      <c r="D136" s="67" t="s">
        <v>177</v>
      </c>
      <c r="E136" s="67" t="s">
        <v>168</v>
      </c>
      <c r="F136" s="68">
        <v>503</v>
      </c>
      <c r="G136" s="69">
        <v>542274.11</v>
      </c>
      <c r="H136" s="67" t="s">
        <v>10</v>
      </c>
    </row>
    <row r="137" spans="1:8" hidden="1" x14ac:dyDescent="0.25">
      <c r="A137" s="67" t="s">
        <v>151</v>
      </c>
      <c r="B137" s="67">
        <v>100039</v>
      </c>
      <c r="C137" s="67" t="s">
        <v>164</v>
      </c>
      <c r="D137" s="67" t="s">
        <v>165</v>
      </c>
      <c r="E137" s="67" t="s">
        <v>162</v>
      </c>
      <c r="F137" s="68">
        <v>503</v>
      </c>
      <c r="G137" s="69">
        <v>2456654.5699999998</v>
      </c>
      <c r="H137" s="67" t="s">
        <v>10</v>
      </c>
    </row>
    <row r="138" spans="1:8" hidden="1" x14ac:dyDescent="0.25">
      <c r="A138" s="67" t="s">
        <v>151</v>
      </c>
      <c r="B138" s="67">
        <v>100008</v>
      </c>
      <c r="C138" s="67" t="s">
        <v>205</v>
      </c>
      <c r="D138" s="67" t="s">
        <v>169</v>
      </c>
      <c r="E138" s="67" t="s">
        <v>168</v>
      </c>
      <c r="F138" s="68">
        <v>503</v>
      </c>
      <c r="G138" s="69">
        <v>185049.95</v>
      </c>
      <c r="H138" s="67" t="s">
        <v>10</v>
      </c>
    </row>
    <row r="139" spans="1:8" hidden="1" x14ac:dyDescent="0.25">
      <c r="A139" s="67" t="s">
        <v>163</v>
      </c>
      <c r="B139" s="67">
        <v>100010</v>
      </c>
      <c r="C139" s="67" t="s">
        <v>174</v>
      </c>
      <c r="D139" s="67" t="s">
        <v>169</v>
      </c>
      <c r="E139" s="67" t="s">
        <v>168</v>
      </c>
      <c r="F139" s="68">
        <v>505</v>
      </c>
      <c r="G139" s="69">
        <v>192881.02</v>
      </c>
      <c r="H139" s="67" t="s">
        <v>10</v>
      </c>
    </row>
    <row r="140" spans="1:8" hidden="1" x14ac:dyDescent="0.25">
      <c r="A140" s="67" t="s">
        <v>155</v>
      </c>
      <c r="B140" s="67">
        <v>100079</v>
      </c>
      <c r="C140" s="67" t="s">
        <v>160</v>
      </c>
      <c r="D140" s="67" t="s">
        <v>170</v>
      </c>
      <c r="E140" s="67" t="s">
        <v>162</v>
      </c>
      <c r="F140" s="68">
        <v>510</v>
      </c>
      <c r="G140" s="69">
        <v>6647340</v>
      </c>
      <c r="H140" s="67" t="s">
        <v>10</v>
      </c>
    </row>
    <row r="141" spans="1:8" hidden="1" x14ac:dyDescent="0.25">
      <c r="A141" s="67" t="s">
        <v>163</v>
      </c>
      <c r="B141" s="67">
        <v>100079</v>
      </c>
      <c r="C141" s="67" t="s">
        <v>160</v>
      </c>
      <c r="D141" s="67" t="s">
        <v>170</v>
      </c>
      <c r="E141" s="67" t="s">
        <v>162</v>
      </c>
      <c r="F141" s="68">
        <v>516</v>
      </c>
      <c r="G141" s="69">
        <v>6725544</v>
      </c>
      <c r="H141" s="67" t="s">
        <v>10</v>
      </c>
    </row>
    <row r="142" spans="1:8" hidden="1" x14ac:dyDescent="0.25">
      <c r="A142" s="67" t="s">
        <v>159</v>
      </c>
      <c r="B142" s="67">
        <v>100047</v>
      </c>
      <c r="C142" s="67" t="s">
        <v>181</v>
      </c>
      <c r="D142" s="67" t="s">
        <v>182</v>
      </c>
      <c r="E142" s="67" t="s">
        <v>158</v>
      </c>
      <c r="F142" s="68">
        <v>521</v>
      </c>
      <c r="G142" s="69">
        <v>577606.65</v>
      </c>
      <c r="H142" s="67" t="s">
        <v>10</v>
      </c>
    </row>
    <row r="143" spans="1:8" hidden="1" x14ac:dyDescent="0.25">
      <c r="A143" s="67" t="s">
        <v>151</v>
      </c>
      <c r="B143" s="67">
        <v>100007</v>
      </c>
      <c r="C143" s="67" t="s">
        <v>160</v>
      </c>
      <c r="D143" s="67" t="s">
        <v>169</v>
      </c>
      <c r="E143" s="67" t="s">
        <v>168</v>
      </c>
      <c r="F143" s="68">
        <v>527</v>
      </c>
      <c r="G143" s="69">
        <v>1730497.2</v>
      </c>
      <c r="H143" s="67" t="s">
        <v>10</v>
      </c>
    </row>
    <row r="144" spans="1:8" hidden="1" x14ac:dyDescent="0.25">
      <c r="A144" s="67" t="s">
        <v>172</v>
      </c>
      <c r="B144" s="67">
        <v>100079</v>
      </c>
      <c r="C144" s="67" t="s">
        <v>160</v>
      </c>
      <c r="D144" s="67" t="s">
        <v>170</v>
      </c>
      <c r="E144" s="67" t="s">
        <v>162</v>
      </c>
      <c r="F144" s="68">
        <v>528</v>
      </c>
      <c r="G144" s="69">
        <v>10711623</v>
      </c>
      <c r="H144" s="67" t="s">
        <v>12</v>
      </c>
    </row>
    <row r="145" spans="1:8" hidden="1" x14ac:dyDescent="0.25">
      <c r="A145" s="67" t="s">
        <v>159</v>
      </c>
      <c r="B145" s="67">
        <v>100029</v>
      </c>
      <c r="C145" s="67" t="s">
        <v>187</v>
      </c>
      <c r="D145" s="67" t="s">
        <v>175</v>
      </c>
      <c r="E145" s="67" t="s">
        <v>158</v>
      </c>
      <c r="F145" s="68">
        <v>529</v>
      </c>
      <c r="G145" s="69">
        <v>7684519</v>
      </c>
      <c r="H145" s="67" t="s">
        <v>11</v>
      </c>
    </row>
    <row r="146" spans="1:8" hidden="1" x14ac:dyDescent="0.25">
      <c r="A146" s="67" t="s">
        <v>203</v>
      </c>
      <c r="B146" s="67">
        <v>100087</v>
      </c>
      <c r="C146" s="67" t="s">
        <v>160</v>
      </c>
      <c r="D146" s="67" t="s">
        <v>180</v>
      </c>
      <c r="E146" s="67" t="s">
        <v>158</v>
      </c>
      <c r="F146" s="68">
        <v>533</v>
      </c>
      <c r="G146" s="69">
        <v>292634.44</v>
      </c>
      <c r="H146" s="67" t="s">
        <v>10</v>
      </c>
    </row>
    <row r="147" spans="1:8" hidden="1" x14ac:dyDescent="0.25">
      <c r="A147" s="67" t="s">
        <v>163</v>
      </c>
      <c r="B147" s="67">
        <v>100046</v>
      </c>
      <c r="C147" s="67" t="s">
        <v>181</v>
      </c>
      <c r="D147" s="67" t="s">
        <v>182</v>
      </c>
      <c r="E147" s="67" t="s">
        <v>158</v>
      </c>
      <c r="F147" s="68">
        <v>535</v>
      </c>
      <c r="G147" s="69">
        <v>593127.75</v>
      </c>
      <c r="H147" s="67" t="s">
        <v>10</v>
      </c>
    </row>
    <row r="148" spans="1:8" hidden="1" x14ac:dyDescent="0.25">
      <c r="A148" s="67" t="s">
        <v>163</v>
      </c>
      <c r="B148" s="67">
        <v>100099</v>
      </c>
      <c r="C148" s="67" t="s">
        <v>192</v>
      </c>
      <c r="D148" s="67" t="s">
        <v>167</v>
      </c>
      <c r="E148" s="67" t="s">
        <v>168</v>
      </c>
      <c r="F148" s="68">
        <v>535</v>
      </c>
      <c r="G148" s="69">
        <v>358787</v>
      </c>
      <c r="H148" s="67" t="s">
        <v>12</v>
      </c>
    </row>
    <row r="149" spans="1:8" hidden="1" x14ac:dyDescent="0.25">
      <c r="A149" s="67" t="s">
        <v>163</v>
      </c>
      <c r="B149" s="67">
        <v>100084</v>
      </c>
      <c r="C149" s="67" t="s">
        <v>160</v>
      </c>
      <c r="D149" s="67" t="s">
        <v>180</v>
      </c>
      <c r="E149" s="67" t="s">
        <v>158</v>
      </c>
      <c r="F149" s="68">
        <v>539</v>
      </c>
      <c r="G149" s="69">
        <v>16759261</v>
      </c>
      <c r="H149" s="67" t="s">
        <v>11</v>
      </c>
    </row>
    <row r="150" spans="1:8" hidden="1" x14ac:dyDescent="0.25">
      <c r="A150" s="67" t="s">
        <v>151</v>
      </c>
      <c r="B150" s="67">
        <v>100102</v>
      </c>
      <c r="C150" s="67" t="s">
        <v>160</v>
      </c>
      <c r="D150" s="67" t="s">
        <v>206</v>
      </c>
      <c r="E150" s="67" t="s">
        <v>168</v>
      </c>
      <c r="F150" s="68">
        <v>549</v>
      </c>
      <c r="G150" s="69">
        <v>359541.98</v>
      </c>
      <c r="H150" s="67" t="s">
        <v>10</v>
      </c>
    </row>
    <row r="151" spans="1:8" hidden="1" x14ac:dyDescent="0.25">
      <c r="A151" s="67" t="s">
        <v>155</v>
      </c>
      <c r="B151" s="67">
        <v>100017</v>
      </c>
      <c r="C151" s="67" t="s">
        <v>178</v>
      </c>
      <c r="D151" s="67" t="s">
        <v>210</v>
      </c>
      <c r="E151" s="67" t="s">
        <v>171</v>
      </c>
      <c r="F151" s="68">
        <v>549</v>
      </c>
      <c r="G151" s="69">
        <v>4102640.83</v>
      </c>
      <c r="H151" s="67" t="s">
        <v>10</v>
      </c>
    </row>
    <row r="152" spans="1:8" hidden="1" x14ac:dyDescent="0.25">
      <c r="A152" s="67" t="s">
        <v>151</v>
      </c>
      <c r="B152" s="67">
        <v>100085</v>
      </c>
      <c r="C152" s="67" t="s">
        <v>160</v>
      </c>
      <c r="D152" s="67" t="s">
        <v>180</v>
      </c>
      <c r="E152" s="67" t="s">
        <v>158</v>
      </c>
      <c r="F152" s="68">
        <v>554</v>
      </c>
      <c r="G152" s="69">
        <v>14759471</v>
      </c>
      <c r="H152" s="67" t="s">
        <v>12</v>
      </c>
    </row>
    <row r="153" spans="1:8" hidden="1" x14ac:dyDescent="0.25">
      <c r="A153" s="67" t="s">
        <v>196</v>
      </c>
      <c r="B153" s="67">
        <v>100028</v>
      </c>
      <c r="C153" s="67" t="s">
        <v>205</v>
      </c>
      <c r="D153" s="67" t="s">
        <v>211</v>
      </c>
      <c r="E153" s="67" t="s">
        <v>158</v>
      </c>
      <c r="F153" s="68">
        <v>556</v>
      </c>
      <c r="G153" s="69">
        <v>3715518</v>
      </c>
      <c r="H153" s="67" t="s">
        <v>12</v>
      </c>
    </row>
    <row r="154" spans="1:8" hidden="1" x14ac:dyDescent="0.25">
      <c r="A154" s="67" t="s">
        <v>172</v>
      </c>
      <c r="B154" s="67">
        <v>100100</v>
      </c>
      <c r="C154" s="67" t="s">
        <v>197</v>
      </c>
      <c r="D154" s="67" t="s">
        <v>167</v>
      </c>
      <c r="E154" s="67" t="s">
        <v>168</v>
      </c>
      <c r="F154" s="68">
        <v>562</v>
      </c>
      <c r="G154" s="69">
        <v>282785.89</v>
      </c>
      <c r="H154" s="67" t="s">
        <v>10</v>
      </c>
    </row>
    <row r="155" spans="1:8" hidden="1" x14ac:dyDescent="0.25">
      <c r="A155" s="67" t="s">
        <v>172</v>
      </c>
      <c r="B155" s="67">
        <v>100008</v>
      </c>
      <c r="C155" s="67" t="s">
        <v>205</v>
      </c>
      <c r="D155" s="67" t="s">
        <v>169</v>
      </c>
      <c r="E155" s="67" t="s">
        <v>168</v>
      </c>
      <c r="F155" s="68">
        <v>571</v>
      </c>
      <c r="G155" s="69">
        <v>216551.5</v>
      </c>
      <c r="H155" s="67" t="s">
        <v>10</v>
      </c>
    </row>
    <row r="156" spans="1:8" hidden="1" x14ac:dyDescent="0.25">
      <c r="A156" s="67" t="s">
        <v>172</v>
      </c>
      <c r="B156" s="67">
        <v>100099</v>
      </c>
      <c r="C156" s="67" t="s">
        <v>192</v>
      </c>
      <c r="D156" s="67" t="s">
        <v>167</v>
      </c>
      <c r="E156" s="67" t="s">
        <v>168</v>
      </c>
      <c r="F156" s="68">
        <v>572</v>
      </c>
      <c r="G156" s="69">
        <v>279726.69</v>
      </c>
      <c r="H156" s="67" t="s">
        <v>10</v>
      </c>
    </row>
    <row r="157" spans="1:8" hidden="1" x14ac:dyDescent="0.25">
      <c r="A157" s="67" t="s">
        <v>172</v>
      </c>
      <c r="B157" s="67">
        <v>100017</v>
      </c>
      <c r="C157" s="67" t="s">
        <v>178</v>
      </c>
      <c r="D157" s="67" t="s">
        <v>210</v>
      </c>
      <c r="E157" s="67" t="s">
        <v>171</v>
      </c>
      <c r="F157" s="68">
        <v>576</v>
      </c>
      <c r="G157" s="69">
        <v>12542951</v>
      </c>
      <c r="H157" s="67" t="s">
        <v>11</v>
      </c>
    </row>
    <row r="158" spans="1:8" hidden="1" x14ac:dyDescent="0.25">
      <c r="A158" s="67" t="s">
        <v>163</v>
      </c>
      <c r="B158" s="67">
        <v>100037</v>
      </c>
      <c r="C158" s="67" t="s">
        <v>178</v>
      </c>
      <c r="D158" s="67" t="s">
        <v>165</v>
      </c>
      <c r="E158" s="67" t="s">
        <v>179</v>
      </c>
      <c r="F158" s="68">
        <v>576</v>
      </c>
      <c r="G158" s="69">
        <v>2846826.08</v>
      </c>
      <c r="H158" s="67" t="s">
        <v>10</v>
      </c>
    </row>
    <row r="159" spans="1:8" hidden="1" x14ac:dyDescent="0.25">
      <c r="A159" s="67" t="s">
        <v>172</v>
      </c>
      <c r="B159" s="67">
        <v>100099</v>
      </c>
      <c r="C159" s="67" t="s">
        <v>192</v>
      </c>
      <c r="D159" s="67" t="s">
        <v>167</v>
      </c>
      <c r="E159" s="67" t="s">
        <v>168</v>
      </c>
      <c r="F159" s="68">
        <v>601</v>
      </c>
      <c r="G159" s="69">
        <v>6092643</v>
      </c>
      <c r="H159" s="67" t="s">
        <v>12</v>
      </c>
    </row>
    <row r="160" spans="1:8" hidden="1" x14ac:dyDescent="0.25">
      <c r="A160" s="67" t="s">
        <v>151</v>
      </c>
      <c r="B160" s="67">
        <v>100080</v>
      </c>
      <c r="C160" s="67" t="s">
        <v>160</v>
      </c>
      <c r="D160" s="67" t="s">
        <v>170</v>
      </c>
      <c r="E160" s="67" t="s">
        <v>162</v>
      </c>
      <c r="F160" s="68">
        <v>606</v>
      </c>
      <c r="G160" s="69">
        <v>10029906</v>
      </c>
      <c r="H160" s="67" t="s">
        <v>10</v>
      </c>
    </row>
    <row r="161" spans="1:8" hidden="1" x14ac:dyDescent="0.25">
      <c r="A161" s="67" t="s">
        <v>159</v>
      </c>
      <c r="B161" s="67">
        <v>100087</v>
      </c>
      <c r="C161" s="67" t="s">
        <v>160</v>
      </c>
      <c r="D161" s="67" t="s">
        <v>180</v>
      </c>
      <c r="E161" s="67" t="s">
        <v>158</v>
      </c>
      <c r="F161" s="68">
        <v>609</v>
      </c>
      <c r="G161" s="69">
        <v>333971.09999999998</v>
      </c>
      <c r="H161" s="67" t="s">
        <v>10</v>
      </c>
    </row>
    <row r="162" spans="1:8" hidden="1" x14ac:dyDescent="0.25">
      <c r="A162" s="67" t="s">
        <v>172</v>
      </c>
      <c r="B162" s="67">
        <v>100080</v>
      </c>
      <c r="C162" s="67" t="s">
        <v>160</v>
      </c>
      <c r="D162" s="67" t="s">
        <v>170</v>
      </c>
      <c r="E162" s="67" t="s">
        <v>162</v>
      </c>
      <c r="F162" s="68">
        <v>624</v>
      </c>
      <c r="G162" s="69">
        <v>22895271</v>
      </c>
      <c r="H162" s="67" t="s">
        <v>11</v>
      </c>
    </row>
    <row r="163" spans="1:8" hidden="1" x14ac:dyDescent="0.25">
      <c r="A163" s="67" t="s">
        <v>155</v>
      </c>
      <c r="B163" s="67">
        <v>100037</v>
      </c>
      <c r="C163" s="67" t="s">
        <v>178</v>
      </c>
      <c r="D163" s="67" t="s">
        <v>165</v>
      </c>
      <c r="E163" s="67" t="s">
        <v>179</v>
      </c>
      <c r="F163" s="68">
        <v>634</v>
      </c>
      <c r="G163" s="69">
        <v>3145510.3</v>
      </c>
      <c r="H163" s="67" t="s">
        <v>10</v>
      </c>
    </row>
    <row r="164" spans="1:8" hidden="1" x14ac:dyDescent="0.25">
      <c r="A164" s="67" t="s">
        <v>172</v>
      </c>
      <c r="B164" s="67">
        <v>100033</v>
      </c>
      <c r="C164" s="67" t="s">
        <v>173</v>
      </c>
      <c r="D164" s="67" t="s">
        <v>157</v>
      </c>
      <c r="E164" s="67" t="s">
        <v>158</v>
      </c>
      <c r="F164" s="68">
        <v>642</v>
      </c>
      <c r="G164" s="69">
        <v>15969080</v>
      </c>
      <c r="H164" s="67" t="s">
        <v>12</v>
      </c>
    </row>
    <row r="165" spans="1:8" hidden="1" x14ac:dyDescent="0.25">
      <c r="A165" s="67" t="s">
        <v>203</v>
      </c>
      <c r="B165" s="67">
        <v>100104</v>
      </c>
      <c r="C165" s="67" t="s">
        <v>187</v>
      </c>
      <c r="D165" s="67" t="s">
        <v>206</v>
      </c>
      <c r="E165" s="67" t="s">
        <v>168</v>
      </c>
      <c r="F165" s="68">
        <v>646</v>
      </c>
      <c r="G165" s="69">
        <v>13939534</v>
      </c>
      <c r="H165" s="67" t="s">
        <v>11</v>
      </c>
    </row>
    <row r="166" spans="1:8" hidden="1" x14ac:dyDescent="0.25">
      <c r="A166" s="67" t="s">
        <v>155</v>
      </c>
      <c r="B166" s="67">
        <v>100080</v>
      </c>
      <c r="C166" s="67" t="s">
        <v>160</v>
      </c>
      <c r="D166" s="67" t="s">
        <v>170</v>
      </c>
      <c r="E166" s="67" t="s">
        <v>162</v>
      </c>
      <c r="F166" s="68">
        <v>646</v>
      </c>
      <c r="G166" s="69">
        <v>16643683</v>
      </c>
      <c r="H166" s="67" t="s">
        <v>12</v>
      </c>
    </row>
    <row r="167" spans="1:8" x14ac:dyDescent="0.25">
      <c r="A167" s="67" t="s">
        <v>196</v>
      </c>
      <c r="B167" s="67">
        <v>100046</v>
      </c>
      <c r="C167" s="67" t="s">
        <v>181</v>
      </c>
      <c r="D167" s="67" t="s">
        <v>189</v>
      </c>
      <c r="E167" s="67" t="s">
        <v>158</v>
      </c>
      <c r="F167" s="68">
        <v>655</v>
      </c>
      <c r="G167" s="69">
        <v>726165.75</v>
      </c>
      <c r="H167" s="67" t="s">
        <v>10</v>
      </c>
    </row>
    <row r="168" spans="1:8" hidden="1" x14ac:dyDescent="0.25">
      <c r="A168" s="67" t="s">
        <v>159</v>
      </c>
      <c r="B168" s="67">
        <v>100084</v>
      </c>
      <c r="C168" s="67" t="s">
        <v>160</v>
      </c>
      <c r="D168" s="67" t="s">
        <v>180</v>
      </c>
      <c r="E168" s="67" t="s">
        <v>158</v>
      </c>
      <c r="F168" s="68">
        <v>664</v>
      </c>
      <c r="G168" s="69">
        <v>6230779</v>
      </c>
      <c r="H168" s="67" t="s">
        <v>11</v>
      </c>
    </row>
    <row r="169" spans="1:8" hidden="1" x14ac:dyDescent="0.25">
      <c r="A169" s="67" t="s">
        <v>203</v>
      </c>
      <c r="B169" s="67">
        <v>100087</v>
      </c>
      <c r="C169" s="67" t="s">
        <v>160</v>
      </c>
      <c r="D169" s="67" t="s">
        <v>180</v>
      </c>
      <c r="E169" s="67" t="s">
        <v>158</v>
      </c>
      <c r="F169" s="68">
        <v>664</v>
      </c>
      <c r="G169" s="69">
        <v>4315187</v>
      </c>
      <c r="H169" s="67" t="s">
        <v>12</v>
      </c>
    </row>
    <row r="170" spans="1:8" hidden="1" x14ac:dyDescent="0.25">
      <c r="A170" s="67" t="s">
        <v>188</v>
      </c>
      <c r="B170" s="67">
        <v>100035</v>
      </c>
      <c r="C170" s="67" t="s">
        <v>185</v>
      </c>
      <c r="D170" s="67" t="s">
        <v>186</v>
      </c>
      <c r="E170" s="67" t="s">
        <v>158</v>
      </c>
      <c r="F170" s="68">
        <v>671</v>
      </c>
      <c r="G170" s="69">
        <v>385965.91</v>
      </c>
      <c r="H170" s="67" t="s">
        <v>10</v>
      </c>
    </row>
    <row r="171" spans="1:8" hidden="1" x14ac:dyDescent="0.25">
      <c r="A171" s="67" t="s">
        <v>203</v>
      </c>
      <c r="B171" s="67">
        <v>100080</v>
      </c>
      <c r="C171" s="67" t="s">
        <v>160</v>
      </c>
      <c r="D171" s="67" t="s">
        <v>170</v>
      </c>
      <c r="E171" s="67" t="s">
        <v>162</v>
      </c>
      <c r="F171" s="68">
        <v>674</v>
      </c>
      <c r="G171" s="69">
        <v>11155374</v>
      </c>
      <c r="H171" s="67" t="s">
        <v>10</v>
      </c>
    </row>
    <row r="172" spans="1:8" hidden="1" x14ac:dyDescent="0.25">
      <c r="A172" s="67" t="s">
        <v>172</v>
      </c>
      <c r="B172" s="67">
        <v>100087</v>
      </c>
      <c r="C172" s="67" t="s">
        <v>160</v>
      </c>
      <c r="D172" s="67" t="s">
        <v>180</v>
      </c>
      <c r="E172" s="67" t="s">
        <v>158</v>
      </c>
      <c r="F172" s="68">
        <v>676</v>
      </c>
      <c r="G172" s="69">
        <v>1843031</v>
      </c>
      <c r="H172" s="67" t="s">
        <v>12</v>
      </c>
    </row>
    <row r="173" spans="1:8" x14ac:dyDescent="0.25">
      <c r="A173" s="67" t="s">
        <v>196</v>
      </c>
      <c r="B173" s="67">
        <v>100014</v>
      </c>
      <c r="C173" s="67" t="s">
        <v>199</v>
      </c>
      <c r="D173" s="67" t="s">
        <v>212</v>
      </c>
      <c r="E173" s="67" t="s">
        <v>168</v>
      </c>
      <c r="F173" s="68">
        <v>679</v>
      </c>
      <c r="G173" s="69">
        <v>1646575</v>
      </c>
      <c r="H173" s="67" t="s">
        <v>10</v>
      </c>
    </row>
    <row r="174" spans="1:8" hidden="1" x14ac:dyDescent="0.25">
      <c r="A174" s="67" t="s">
        <v>151</v>
      </c>
      <c r="B174" s="67">
        <v>100030</v>
      </c>
      <c r="C174" s="67" t="s">
        <v>174</v>
      </c>
      <c r="D174" s="67" t="s">
        <v>175</v>
      </c>
      <c r="E174" s="67" t="s">
        <v>158</v>
      </c>
      <c r="F174" s="68">
        <v>684</v>
      </c>
      <c r="G174" s="69">
        <v>24343510</v>
      </c>
      <c r="H174" s="67" t="s">
        <v>12</v>
      </c>
    </row>
    <row r="175" spans="1:8" hidden="1" x14ac:dyDescent="0.25">
      <c r="A175" s="67" t="s">
        <v>188</v>
      </c>
      <c r="B175" s="67">
        <v>100099</v>
      </c>
      <c r="C175" s="67" t="s">
        <v>192</v>
      </c>
      <c r="D175" s="67" t="s">
        <v>167</v>
      </c>
      <c r="E175" s="67" t="s">
        <v>168</v>
      </c>
      <c r="F175" s="68">
        <v>684</v>
      </c>
      <c r="G175" s="69">
        <v>334886.40000000002</v>
      </c>
      <c r="H175" s="67" t="s">
        <v>10</v>
      </c>
    </row>
    <row r="176" spans="1:8" hidden="1" x14ac:dyDescent="0.25">
      <c r="A176" s="67" t="s">
        <v>163</v>
      </c>
      <c r="B176" s="67">
        <v>100081</v>
      </c>
      <c r="C176" s="67" t="s">
        <v>160</v>
      </c>
      <c r="D176" s="67" t="s">
        <v>170</v>
      </c>
      <c r="E176" s="67" t="s">
        <v>162</v>
      </c>
      <c r="F176" s="68">
        <v>688</v>
      </c>
      <c r="G176" s="69">
        <v>1850534</v>
      </c>
      <c r="H176" s="67" t="s">
        <v>12</v>
      </c>
    </row>
    <row r="177" spans="1:8" hidden="1" x14ac:dyDescent="0.25">
      <c r="A177" s="67" t="s">
        <v>172</v>
      </c>
      <c r="B177" s="67">
        <v>100035</v>
      </c>
      <c r="C177" s="67" t="s">
        <v>185</v>
      </c>
      <c r="D177" s="67" t="s">
        <v>186</v>
      </c>
      <c r="E177" s="67" t="s">
        <v>158</v>
      </c>
      <c r="F177" s="68">
        <v>693</v>
      </c>
      <c r="G177" s="69">
        <v>22426006</v>
      </c>
      <c r="H177" s="67" t="s">
        <v>11</v>
      </c>
    </row>
    <row r="178" spans="1:8" hidden="1" x14ac:dyDescent="0.25">
      <c r="A178" s="67" t="s">
        <v>151</v>
      </c>
      <c r="B178" s="67">
        <v>100046</v>
      </c>
      <c r="C178" s="67" t="s">
        <v>181</v>
      </c>
      <c r="D178" s="67" t="s">
        <v>182</v>
      </c>
      <c r="E178" s="67" t="s">
        <v>158</v>
      </c>
      <c r="F178" s="68">
        <v>694</v>
      </c>
      <c r="G178" s="69">
        <v>4412695</v>
      </c>
      <c r="H178" s="67" t="s">
        <v>12</v>
      </c>
    </row>
    <row r="179" spans="1:8" hidden="1" x14ac:dyDescent="0.25">
      <c r="A179" s="67" t="s">
        <v>159</v>
      </c>
      <c r="B179" s="67">
        <v>100017</v>
      </c>
      <c r="C179" s="67" t="s">
        <v>178</v>
      </c>
      <c r="D179" s="67" t="s">
        <v>210</v>
      </c>
      <c r="E179" s="67" t="s">
        <v>171</v>
      </c>
      <c r="F179" s="68">
        <v>701</v>
      </c>
      <c r="G179" s="69">
        <v>5258695.5999999996</v>
      </c>
      <c r="H179" s="67" t="s">
        <v>10</v>
      </c>
    </row>
    <row r="180" spans="1:8" hidden="1" x14ac:dyDescent="0.25">
      <c r="A180" s="67" t="s">
        <v>163</v>
      </c>
      <c r="B180" s="67">
        <v>100017</v>
      </c>
      <c r="C180" s="67" t="s">
        <v>178</v>
      </c>
      <c r="D180" s="67" t="s">
        <v>210</v>
      </c>
      <c r="E180" s="67" t="s">
        <v>171</v>
      </c>
      <c r="F180" s="68">
        <v>702</v>
      </c>
      <c r="G180" s="69">
        <v>5224026.33</v>
      </c>
      <c r="H180" s="67" t="s">
        <v>10</v>
      </c>
    </row>
    <row r="181" spans="1:8" hidden="1" x14ac:dyDescent="0.25">
      <c r="A181" s="67" t="s">
        <v>155</v>
      </c>
      <c r="B181" s="67">
        <v>100084</v>
      </c>
      <c r="C181" s="67" t="s">
        <v>160</v>
      </c>
      <c r="D181" s="67" t="s">
        <v>180</v>
      </c>
      <c r="E181" s="67" t="s">
        <v>158</v>
      </c>
      <c r="F181" s="68">
        <v>716</v>
      </c>
      <c r="G181" s="69">
        <v>1624015</v>
      </c>
      <c r="H181" s="67" t="s">
        <v>12</v>
      </c>
    </row>
    <row r="182" spans="1:8" hidden="1" x14ac:dyDescent="0.25">
      <c r="A182" s="67" t="s">
        <v>196</v>
      </c>
      <c r="B182" s="67">
        <v>100084</v>
      </c>
      <c r="C182" s="67" t="s">
        <v>160</v>
      </c>
      <c r="D182" s="67" t="s">
        <v>180</v>
      </c>
      <c r="E182" s="67" t="s">
        <v>158</v>
      </c>
      <c r="F182" s="68">
        <v>718</v>
      </c>
      <c r="G182" s="69">
        <v>22637033</v>
      </c>
      <c r="H182" s="67" t="s">
        <v>11</v>
      </c>
    </row>
    <row r="183" spans="1:8" hidden="1" x14ac:dyDescent="0.25">
      <c r="A183" s="67" t="s">
        <v>172</v>
      </c>
      <c r="B183" s="67">
        <v>100035</v>
      </c>
      <c r="C183" s="67" t="s">
        <v>185</v>
      </c>
      <c r="D183" s="67" t="s">
        <v>186</v>
      </c>
      <c r="E183" s="67" t="s">
        <v>158</v>
      </c>
      <c r="F183" s="68">
        <v>718</v>
      </c>
      <c r="G183" s="69">
        <v>16975425</v>
      </c>
      <c r="H183" s="67" t="s">
        <v>12</v>
      </c>
    </row>
    <row r="184" spans="1:8" hidden="1" x14ac:dyDescent="0.25">
      <c r="A184" s="67" t="s">
        <v>172</v>
      </c>
      <c r="B184" s="67">
        <v>100017</v>
      </c>
      <c r="C184" s="67" t="s">
        <v>178</v>
      </c>
      <c r="D184" s="67" t="s">
        <v>210</v>
      </c>
      <c r="E184" s="67" t="s">
        <v>171</v>
      </c>
      <c r="F184" s="68">
        <v>733</v>
      </c>
      <c r="G184" s="69">
        <v>5415338.0599999996</v>
      </c>
      <c r="H184" s="67" t="s">
        <v>10</v>
      </c>
    </row>
    <row r="185" spans="1:8" hidden="1" x14ac:dyDescent="0.25">
      <c r="A185" s="67" t="s">
        <v>155</v>
      </c>
      <c r="B185" s="67">
        <v>100031</v>
      </c>
      <c r="C185" s="67" t="s">
        <v>156</v>
      </c>
      <c r="D185" s="67" t="s">
        <v>157</v>
      </c>
      <c r="E185" s="67" t="s">
        <v>158</v>
      </c>
      <c r="F185" s="68">
        <v>734</v>
      </c>
      <c r="G185" s="69">
        <v>6858128</v>
      </c>
      <c r="H185" s="67" t="s">
        <v>11</v>
      </c>
    </row>
    <row r="186" spans="1:8" hidden="1" x14ac:dyDescent="0.25">
      <c r="A186" s="67" t="s">
        <v>163</v>
      </c>
      <c r="B186" s="67">
        <v>100024</v>
      </c>
      <c r="C186" s="67" t="s">
        <v>192</v>
      </c>
      <c r="D186" s="67" t="s">
        <v>209</v>
      </c>
      <c r="E186" s="67" t="s">
        <v>158</v>
      </c>
      <c r="F186" s="68">
        <v>739</v>
      </c>
      <c r="G186" s="69">
        <v>24483795</v>
      </c>
      <c r="H186" s="67" t="s">
        <v>12</v>
      </c>
    </row>
    <row r="187" spans="1:8" hidden="1" x14ac:dyDescent="0.25">
      <c r="A187" s="67" t="s">
        <v>159</v>
      </c>
      <c r="B187" s="67">
        <v>100099</v>
      </c>
      <c r="C187" s="67" t="s">
        <v>192</v>
      </c>
      <c r="D187" s="67" t="s">
        <v>167</v>
      </c>
      <c r="E187" s="67" t="s">
        <v>168</v>
      </c>
      <c r="F187" s="68">
        <v>748</v>
      </c>
      <c r="G187" s="69">
        <v>6371037</v>
      </c>
      <c r="H187" s="67" t="s">
        <v>12</v>
      </c>
    </row>
    <row r="188" spans="1:8" hidden="1" x14ac:dyDescent="0.25">
      <c r="A188" s="67" t="s">
        <v>196</v>
      </c>
      <c r="B188" s="67">
        <v>100104</v>
      </c>
      <c r="C188" s="67" t="s">
        <v>187</v>
      </c>
      <c r="D188" s="67" t="s">
        <v>206</v>
      </c>
      <c r="E188" s="67" t="s">
        <v>168</v>
      </c>
      <c r="F188" s="68">
        <v>754</v>
      </c>
      <c r="G188" s="69">
        <v>1628838</v>
      </c>
      <c r="H188" s="67" t="s">
        <v>11</v>
      </c>
    </row>
    <row r="189" spans="1:8" hidden="1" x14ac:dyDescent="0.25">
      <c r="A189" s="67" t="s">
        <v>155</v>
      </c>
      <c r="B189" s="67">
        <v>100036</v>
      </c>
      <c r="C189" s="67" t="s">
        <v>201</v>
      </c>
      <c r="D189" s="67" t="s">
        <v>165</v>
      </c>
      <c r="E189" s="67" t="s">
        <v>179</v>
      </c>
      <c r="F189" s="68">
        <v>754</v>
      </c>
      <c r="G189" s="69">
        <v>4945348</v>
      </c>
      <c r="H189" s="67" t="s">
        <v>12</v>
      </c>
    </row>
    <row r="190" spans="1:8" hidden="1" x14ac:dyDescent="0.25">
      <c r="A190" s="67" t="s">
        <v>188</v>
      </c>
      <c r="B190" s="67">
        <v>100100</v>
      </c>
      <c r="C190" s="67" t="s">
        <v>197</v>
      </c>
      <c r="D190" s="67" t="s">
        <v>167</v>
      </c>
      <c r="E190" s="67" t="s">
        <v>168</v>
      </c>
      <c r="F190" s="68">
        <v>773</v>
      </c>
      <c r="G190" s="69">
        <v>388987.07</v>
      </c>
      <c r="H190" s="67" t="s">
        <v>10</v>
      </c>
    </row>
    <row r="191" spans="1:8" hidden="1" x14ac:dyDescent="0.25">
      <c r="A191" s="67" t="s">
        <v>188</v>
      </c>
      <c r="B191" s="67">
        <v>100104</v>
      </c>
      <c r="C191" s="67" t="s">
        <v>187</v>
      </c>
      <c r="D191" s="67" t="s">
        <v>206</v>
      </c>
      <c r="E191" s="67" t="s">
        <v>168</v>
      </c>
      <c r="F191" s="68">
        <v>775</v>
      </c>
      <c r="G191" s="69">
        <v>151910.57</v>
      </c>
      <c r="H191" s="67" t="s">
        <v>10</v>
      </c>
    </row>
    <row r="192" spans="1:8" hidden="1" x14ac:dyDescent="0.25">
      <c r="A192" s="67" t="s">
        <v>151</v>
      </c>
      <c r="B192" s="67">
        <v>100079</v>
      </c>
      <c r="C192" s="67" t="s">
        <v>160</v>
      </c>
      <c r="D192" s="67" t="s">
        <v>170</v>
      </c>
      <c r="E192" s="67" t="s">
        <v>162</v>
      </c>
      <c r="F192" s="68">
        <v>781</v>
      </c>
      <c r="G192" s="69">
        <v>3806478</v>
      </c>
      <c r="H192" s="67" t="s">
        <v>11</v>
      </c>
    </row>
    <row r="193" spans="1:8" hidden="1" x14ac:dyDescent="0.25">
      <c r="A193" s="67" t="s">
        <v>203</v>
      </c>
      <c r="B193" s="67">
        <v>100099</v>
      </c>
      <c r="C193" s="67" t="s">
        <v>192</v>
      </c>
      <c r="D193" s="67" t="s">
        <v>167</v>
      </c>
      <c r="E193" s="67" t="s">
        <v>168</v>
      </c>
      <c r="F193" s="68">
        <v>786</v>
      </c>
      <c r="G193" s="69">
        <v>3424053</v>
      </c>
      <c r="H193" s="67" t="s">
        <v>11</v>
      </c>
    </row>
    <row r="194" spans="1:8" hidden="1" x14ac:dyDescent="0.25">
      <c r="A194" s="67" t="s">
        <v>155</v>
      </c>
      <c r="B194" s="67">
        <v>100100</v>
      </c>
      <c r="C194" s="67" t="s">
        <v>197</v>
      </c>
      <c r="D194" s="67" t="s">
        <v>167</v>
      </c>
      <c r="E194" s="67" t="s">
        <v>168</v>
      </c>
      <c r="F194" s="68">
        <v>799</v>
      </c>
      <c r="G194" s="69">
        <v>401532.36</v>
      </c>
      <c r="H194" s="67" t="s">
        <v>10</v>
      </c>
    </row>
    <row r="195" spans="1:8" x14ac:dyDescent="0.25">
      <c r="A195" s="67" t="s">
        <v>196</v>
      </c>
      <c r="B195" s="67">
        <v>100080</v>
      </c>
      <c r="C195" s="67" t="s">
        <v>160</v>
      </c>
      <c r="D195" s="67" t="s">
        <v>170</v>
      </c>
      <c r="E195" s="67" t="s">
        <v>162</v>
      </c>
      <c r="F195" s="68">
        <v>806</v>
      </c>
      <c r="G195" s="69">
        <v>13340106</v>
      </c>
      <c r="H195" s="67" t="s">
        <v>10</v>
      </c>
    </row>
    <row r="196" spans="1:8" hidden="1" x14ac:dyDescent="0.25">
      <c r="A196" s="67" t="s">
        <v>172</v>
      </c>
      <c r="B196" s="67">
        <v>100087</v>
      </c>
      <c r="C196" s="67" t="s">
        <v>160</v>
      </c>
      <c r="D196" s="67" t="s">
        <v>180</v>
      </c>
      <c r="E196" s="67" t="s">
        <v>158</v>
      </c>
      <c r="F196" s="68">
        <v>807</v>
      </c>
      <c r="G196" s="69">
        <v>443977.67</v>
      </c>
      <c r="H196" s="67" t="s">
        <v>10</v>
      </c>
    </row>
    <row r="197" spans="1:8" hidden="1" x14ac:dyDescent="0.25">
      <c r="A197" s="67" t="s">
        <v>155</v>
      </c>
      <c r="B197" s="67">
        <v>100031</v>
      </c>
      <c r="C197" s="67" t="s">
        <v>156</v>
      </c>
      <c r="D197" s="67" t="s">
        <v>157</v>
      </c>
      <c r="E197" s="67" t="s">
        <v>158</v>
      </c>
      <c r="F197" s="68">
        <v>809</v>
      </c>
      <c r="G197" s="69">
        <v>9553051</v>
      </c>
      <c r="H197" s="67" t="s">
        <v>12</v>
      </c>
    </row>
    <row r="198" spans="1:8" hidden="1" x14ac:dyDescent="0.25">
      <c r="A198" s="67" t="s">
        <v>151</v>
      </c>
      <c r="B198" s="67">
        <v>100027</v>
      </c>
      <c r="C198" s="67" t="s">
        <v>160</v>
      </c>
      <c r="D198" s="67" t="s">
        <v>161</v>
      </c>
      <c r="E198" s="67" t="s">
        <v>162</v>
      </c>
      <c r="F198" s="68">
        <v>818</v>
      </c>
      <c r="G198" s="69">
        <v>8462005.5</v>
      </c>
      <c r="H198" s="67" t="s">
        <v>10</v>
      </c>
    </row>
    <row r="199" spans="1:8" hidden="1" x14ac:dyDescent="0.25">
      <c r="A199" s="67" t="s">
        <v>188</v>
      </c>
      <c r="B199" s="67">
        <v>100100</v>
      </c>
      <c r="C199" s="67" t="s">
        <v>197</v>
      </c>
      <c r="D199" s="67" t="s">
        <v>167</v>
      </c>
      <c r="E199" s="67" t="s">
        <v>168</v>
      </c>
      <c r="F199" s="68">
        <v>820</v>
      </c>
      <c r="G199" s="69">
        <v>19699041</v>
      </c>
      <c r="H199" s="67" t="s">
        <v>12</v>
      </c>
    </row>
    <row r="200" spans="1:8" hidden="1" x14ac:dyDescent="0.25">
      <c r="A200" s="67" t="s">
        <v>188</v>
      </c>
      <c r="B200" s="67">
        <v>100087</v>
      </c>
      <c r="C200" s="67" t="s">
        <v>160</v>
      </c>
      <c r="D200" s="67" t="s">
        <v>180</v>
      </c>
      <c r="E200" s="67" t="s">
        <v>158</v>
      </c>
      <c r="F200" s="68">
        <v>828</v>
      </c>
      <c r="G200" s="69">
        <v>24799012</v>
      </c>
      <c r="H200" s="67" t="s">
        <v>11</v>
      </c>
    </row>
    <row r="201" spans="1:8" hidden="1" x14ac:dyDescent="0.25">
      <c r="A201" s="67" t="s">
        <v>151</v>
      </c>
      <c r="B201" s="67">
        <v>100005</v>
      </c>
      <c r="C201" s="67" t="s">
        <v>197</v>
      </c>
      <c r="D201" s="67" t="s">
        <v>169</v>
      </c>
      <c r="E201" s="67" t="s">
        <v>168</v>
      </c>
      <c r="F201" s="68">
        <v>830</v>
      </c>
      <c r="G201" s="69">
        <v>12268811</v>
      </c>
      <c r="H201" s="67" t="s">
        <v>11</v>
      </c>
    </row>
    <row r="202" spans="1:8" hidden="1" x14ac:dyDescent="0.25">
      <c r="A202" s="67" t="s">
        <v>196</v>
      </c>
      <c r="B202" s="67">
        <v>100035</v>
      </c>
      <c r="C202" s="67" t="s">
        <v>185</v>
      </c>
      <c r="D202" s="67" t="s">
        <v>186</v>
      </c>
      <c r="E202" s="67" t="s">
        <v>158</v>
      </c>
      <c r="F202" s="68">
        <v>834</v>
      </c>
      <c r="G202" s="69">
        <v>17924259</v>
      </c>
      <c r="H202" s="67" t="s">
        <v>12</v>
      </c>
    </row>
    <row r="203" spans="1:8" hidden="1" x14ac:dyDescent="0.25">
      <c r="A203" s="67" t="s">
        <v>163</v>
      </c>
      <c r="B203" s="67">
        <v>100007</v>
      </c>
      <c r="C203" s="67" t="s">
        <v>160</v>
      </c>
      <c r="D203" s="67" t="s">
        <v>169</v>
      </c>
      <c r="E203" s="67" t="s">
        <v>168</v>
      </c>
      <c r="F203" s="68">
        <v>838</v>
      </c>
      <c r="G203" s="69">
        <v>15444476</v>
      </c>
      <c r="H203" s="67" t="s">
        <v>11</v>
      </c>
    </row>
    <row r="204" spans="1:8" hidden="1" x14ac:dyDescent="0.25">
      <c r="A204" s="67" t="s">
        <v>188</v>
      </c>
      <c r="B204" s="67">
        <v>100014</v>
      </c>
      <c r="C204" s="67" t="s">
        <v>199</v>
      </c>
      <c r="D204" s="67" t="s">
        <v>212</v>
      </c>
      <c r="E204" s="67" t="s">
        <v>168</v>
      </c>
      <c r="F204" s="68">
        <v>845</v>
      </c>
      <c r="G204" s="69">
        <v>2049125</v>
      </c>
      <c r="H204" s="67" t="s">
        <v>10</v>
      </c>
    </row>
    <row r="205" spans="1:8" hidden="1" x14ac:dyDescent="0.25">
      <c r="A205" s="67" t="s">
        <v>151</v>
      </c>
      <c r="B205" s="67">
        <v>100023</v>
      </c>
      <c r="C205" s="67" t="s">
        <v>181</v>
      </c>
      <c r="D205" s="67" t="s">
        <v>169</v>
      </c>
      <c r="E205" s="67" t="s">
        <v>168</v>
      </c>
      <c r="F205" s="68">
        <v>847</v>
      </c>
      <c r="G205" s="69">
        <v>16138951</v>
      </c>
      <c r="H205" s="67" t="s">
        <v>11</v>
      </c>
    </row>
    <row r="206" spans="1:8" hidden="1" x14ac:dyDescent="0.25">
      <c r="A206" s="67" t="s">
        <v>163</v>
      </c>
      <c r="B206" s="67">
        <v>100026</v>
      </c>
      <c r="C206" s="67" t="s">
        <v>166</v>
      </c>
      <c r="D206" s="67" t="s">
        <v>204</v>
      </c>
      <c r="E206" s="67" t="s">
        <v>162</v>
      </c>
      <c r="F206" s="68">
        <v>864</v>
      </c>
      <c r="G206" s="69">
        <v>9907934</v>
      </c>
      <c r="H206" s="67" t="s">
        <v>11</v>
      </c>
    </row>
    <row r="207" spans="1:8" hidden="1" x14ac:dyDescent="0.25">
      <c r="A207" s="67" t="s">
        <v>188</v>
      </c>
      <c r="B207" s="67">
        <v>100017</v>
      </c>
      <c r="C207" s="67" t="s">
        <v>178</v>
      </c>
      <c r="D207" s="67" t="s">
        <v>210</v>
      </c>
      <c r="E207" s="67" t="s">
        <v>171</v>
      </c>
      <c r="F207" s="68">
        <v>868</v>
      </c>
      <c r="G207" s="69">
        <v>1551340</v>
      </c>
      <c r="H207" s="67" t="s">
        <v>12</v>
      </c>
    </row>
    <row r="208" spans="1:8" hidden="1" x14ac:dyDescent="0.25">
      <c r="A208" s="67" t="s">
        <v>163</v>
      </c>
      <c r="B208" s="67">
        <v>100099</v>
      </c>
      <c r="C208" s="67" t="s">
        <v>192</v>
      </c>
      <c r="D208" s="67" t="s">
        <v>167</v>
      </c>
      <c r="E208" s="67" t="s">
        <v>168</v>
      </c>
      <c r="F208" s="68">
        <v>875</v>
      </c>
      <c r="G208" s="69">
        <v>24569071</v>
      </c>
      <c r="H208" s="67" t="s">
        <v>11</v>
      </c>
    </row>
    <row r="209" spans="1:8" hidden="1" x14ac:dyDescent="0.25">
      <c r="A209" s="67" t="s">
        <v>163</v>
      </c>
      <c r="B209" s="67">
        <v>100026</v>
      </c>
      <c r="C209" s="67" t="s">
        <v>166</v>
      </c>
      <c r="D209" s="67" t="s">
        <v>204</v>
      </c>
      <c r="E209" s="67" t="s">
        <v>162</v>
      </c>
      <c r="F209" s="68">
        <v>881</v>
      </c>
      <c r="G209" s="69">
        <v>5436652</v>
      </c>
      <c r="H209" s="67" t="s">
        <v>12</v>
      </c>
    </row>
    <row r="210" spans="1:8" hidden="1" x14ac:dyDescent="0.25">
      <c r="A210" s="67" t="s">
        <v>203</v>
      </c>
      <c r="B210" s="67">
        <v>100085</v>
      </c>
      <c r="C210" s="67" t="s">
        <v>160</v>
      </c>
      <c r="D210" s="67" t="s">
        <v>180</v>
      </c>
      <c r="E210" s="67" t="s">
        <v>158</v>
      </c>
      <c r="F210" s="68">
        <v>882</v>
      </c>
      <c r="G210" s="69">
        <v>432020.47999999998</v>
      </c>
      <c r="H210" s="67" t="s">
        <v>10</v>
      </c>
    </row>
    <row r="211" spans="1:8" hidden="1" x14ac:dyDescent="0.25">
      <c r="A211" s="67" t="s">
        <v>163</v>
      </c>
      <c r="B211" s="67">
        <v>100009</v>
      </c>
      <c r="C211" s="67" t="s">
        <v>187</v>
      </c>
      <c r="D211" s="67" t="s">
        <v>169</v>
      </c>
      <c r="E211" s="67" t="s">
        <v>168</v>
      </c>
      <c r="F211" s="68">
        <v>882</v>
      </c>
      <c r="G211" s="69">
        <v>1308841</v>
      </c>
      <c r="H211" s="67" t="s">
        <v>12</v>
      </c>
    </row>
    <row r="212" spans="1:8" hidden="1" x14ac:dyDescent="0.25">
      <c r="A212" s="67" t="s">
        <v>159</v>
      </c>
      <c r="B212" s="67">
        <v>100104</v>
      </c>
      <c r="C212" s="67" t="s">
        <v>187</v>
      </c>
      <c r="D212" s="67" t="s">
        <v>206</v>
      </c>
      <c r="E212" s="67" t="s">
        <v>168</v>
      </c>
      <c r="F212" s="68">
        <v>883</v>
      </c>
      <c r="G212" s="69">
        <v>3775578</v>
      </c>
      <c r="H212" s="67" t="s">
        <v>11</v>
      </c>
    </row>
    <row r="213" spans="1:8" hidden="1" x14ac:dyDescent="0.25">
      <c r="A213" s="67" t="s">
        <v>159</v>
      </c>
      <c r="B213" s="67">
        <v>100080</v>
      </c>
      <c r="C213" s="67" t="s">
        <v>160</v>
      </c>
      <c r="D213" s="67" t="s">
        <v>170</v>
      </c>
      <c r="E213" s="67" t="s">
        <v>162</v>
      </c>
      <c r="F213" s="68">
        <v>891</v>
      </c>
      <c r="G213" s="69">
        <v>14746941</v>
      </c>
      <c r="H213" s="67" t="s">
        <v>10</v>
      </c>
    </row>
    <row r="214" spans="1:8" hidden="1" x14ac:dyDescent="0.25">
      <c r="A214" s="67" t="s">
        <v>151</v>
      </c>
      <c r="B214" s="67">
        <v>100010</v>
      </c>
      <c r="C214" s="67" t="s">
        <v>174</v>
      </c>
      <c r="D214" s="67" t="s">
        <v>169</v>
      </c>
      <c r="E214" s="67" t="s">
        <v>168</v>
      </c>
      <c r="F214" s="68">
        <v>900</v>
      </c>
      <c r="G214" s="69">
        <v>19218338</v>
      </c>
      <c r="H214" s="67" t="s">
        <v>11</v>
      </c>
    </row>
    <row r="215" spans="1:8" hidden="1" x14ac:dyDescent="0.25">
      <c r="A215" s="67" t="s">
        <v>163</v>
      </c>
      <c r="B215" s="67">
        <v>100037</v>
      </c>
      <c r="C215" s="67" t="s">
        <v>178</v>
      </c>
      <c r="D215" s="67" t="s">
        <v>165</v>
      </c>
      <c r="E215" s="67" t="s">
        <v>179</v>
      </c>
      <c r="F215" s="68">
        <v>907</v>
      </c>
      <c r="G215" s="69">
        <v>10374775</v>
      </c>
      <c r="H215" s="67" t="s">
        <v>12</v>
      </c>
    </row>
    <row r="216" spans="1:8" x14ac:dyDescent="0.25">
      <c r="A216" s="67" t="s">
        <v>196</v>
      </c>
      <c r="B216" s="67">
        <v>100085</v>
      </c>
      <c r="C216" s="67" t="s">
        <v>160</v>
      </c>
      <c r="D216" s="67" t="s">
        <v>180</v>
      </c>
      <c r="E216" s="67" t="s">
        <v>158</v>
      </c>
      <c r="F216" s="68">
        <v>912</v>
      </c>
      <c r="G216" s="69">
        <v>452857.65</v>
      </c>
      <c r="H216" s="67" t="s">
        <v>10</v>
      </c>
    </row>
    <row r="217" spans="1:8" hidden="1" x14ac:dyDescent="0.25">
      <c r="A217" s="67" t="s">
        <v>188</v>
      </c>
      <c r="B217" s="67">
        <v>100043</v>
      </c>
      <c r="C217" s="67" t="s">
        <v>181</v>
      </c>
      <c r="D217" s="67" t="s">
        <v>177</v>
      </c>
      <c r="E217" s="67" t="s">
        <v>171</v>
      </c>
      <c r="F217" s="68">
        <v>913</v>
      </c>
      <c r="G217" s="69">
        <v>17824672</v>
      </c>
      <c r="H217" s="67" t="s">
        <v>11</v>
      </c>
    </row>
    <row r="218" spans="1:8" hidden="1" x14ac:dyDescent="0.25">
      <c r="A218" s="67" t="s">
        <v>159</v>
      </c>
      <c r="B218" s="67">
        <v>100104</v>
      </c>
      <c r="C218" s="67" t="s">
        <v>187</v>
      </c>
      <c r="D218" s="67" t="s">
        <v>206</v>
      </c>
      <c r="E218" s="67" t="s">
        <v>168</v>
      </c>
      <c r="F218" s="68">
        <v>916</v>
      </c>
      <c r="G218" s="69">
        <v>4090765</v>
      </c>
      <c r="H218" s="67" t="s">
        <v>12</v>
      </c>
    </row>
    <row r="219" spans="1:8" hidden="1" x14ac:dyDescent="0.25">
      <c r="A219" s="67" t="s">
        <v>163</v>
      </c>
      <c r="B219" s="67">
        <v>100022</v>
      </c>
      <c r="C219" s="67" t="s">
        <v>176</v>
      </c>
      <c r="D219" s="67" t="s">
        <v>169</v>
      </c>
      <c r="E219" s="67" t="s">
        <v>168</v>
      </c>
      <c r="F219" s="68">
        <v>918</v>
      </c>
      <c r="G219" s="69">
        <v>15376182</v>
      </c>
      <c r="H219" s="67" t="s">
        <v>12</v>
      </c>
    </row>
    <row r="220" spans="1:8" hidden="1" x14ac:dyDescent="0.25">
      <c r="A220" s="67" t="s">
        <v>172</v>
      </c>
      <c r="B220" s="67">
        <v>100084</v>
      </c>
      <c r="C220" s="67" t="s">
        <v>160</v>
      </c>
      <c r="D220" s="67" t="s">
        <v>180</v>
      </c>
      <c r="E220" s="67" t="s">
        <v>158</v>
      </c>
      <c r="F220" s="68">
        <v>928</v>
      </c>
      <c r="G220" s="69">
        <v>13415189</v>
      </c>
      <c r="H220" s="67" t="s">
        <v>11</v>
      </c>
    </row>
    <row r="221" spans="1:8" hidden="1" x14ac:dyDescent="0.25">
      <c r="A221" s="67" t="s">
        <v>155</v>
      </c>
      <c r="B221" s="67">
        <v>100100</v>
      </c>
      <c r="C221" s="67" t="s">
        <v>197</v>
      </c>
      <c r="D221" s="67" t="s">
        <v>167</v>
      </c>
      <c r="E221" s="67" t="s">
        <v>168</v>
      </c>
      <c r="F221" s="68">
        <v>928</v>
      </c>
      <c r="G221" s="69">
        <v>19722557</v>
      </c>
      <c r="H221" s="67" t="s">
        <v>12</v>
      </c>
    </row>
    <row r="222" spans="1:8" hidden="1" x14ac:dyDescent="0.25">
      <c r="A222" s="67" t="s">
        <v>159</v>
      </c>
      <c r="B222" s="67">
        <v>100104</v>
      </c>
      <c r="C222" s="67" t="s">
        <v>187</v>
      </c>
      <c r="D222" s="67" t="s">
        <v>206</v>
      </c>
      <c r="E222" s="67" t="s">
        <v>168</v>
      </c>
      <c r="F222" s="68">
        <v>929</v>
      </c>
      <c r="G222" s="69">
        <v>171754.41</v>
      </c>
      <c r="H222" s="67" t="s">
        <v>10</v>
      </c>
    </row>
    <row r="223" spans="1:8" hidden="1" x14ac:dyDescent="0.25">
      <c r="A223" s="67" t="s">
        <v>203</v>
      </c>
      <c r="B223" s="67">
        <v>100084</v>
      </c>
      <c r="C223" s="67" t="s">
        <v>160</v>
      </c>
      <c r="D223" s="67" t="s">
        <v>180</v>
      </c>
      <c r="E223" s="67" t="s">
        <v>158</v>
      </c>
      <c r="F223" s="68">
        <v>930</v>
      </c>
      <c r="G223" s="69">
        <v>19921012</v>
      </c>
      <c r="H223" s="67" t="s">
        <v>11</v>
      </c>
    </row>
    <row r="224" spans="1:8" hidden="1" x14ac:dyDescent="0.25">
      <c r="A224" s="67" t="s">
        <v>151</v>
      </c>
      <c r="B224" s="67">
        <v>100042</v>
      </c>
      <c r="C224" s="67" t="s">
        <v>176</v>
      </c>
      <c r="D224" s="67" t="s">
        <v>177</v>
      </c>
      <c r="E224" s="67" t="s">
        <v>171</v>
      </c>
      <c r="F224" s="68">
        <v>938</v>
      </c>
      <c r="G224" s="69">
        <v>20459890</v>
      </c>
      <c r="H224" s="67" t="s">
        <v>11</v>
      </c>
    </row>
    <row r="225" spans="1:8" hidden="1" x14ac:dyDescent="0.25">
      <c r="A225" s="67" t="s">
        <v>172</v>
      </c>
      <c r="B225" s="67">
        <v>100080</v>
      </c>
      <c r="C225" s="67" t="s">
        <v>160</v>
      </c>
      <c r="D225" s="67" t="s">
        <v>170</v>
      </c>
      <c r="E225" s="67" t="s">
        <v>162</v>
      </c>
      <c r="F225" s="68">
        <v>947</v>
      </c>
      <c r="G225" s="69">
        <v>15673797</v>
      </c>
      <c r="H225" s="67" t="s">
        <v>10</v>
      </c>
    </row>
    <row r="226" spans="1:8" hidden="1" x14ac:dyDescent="0.25">
      <c r="A226" s="67" t="s">
        <v>159</v>
      </c>
      <c r="B226" s="67">
        <v>100047</v>
      </c>
      <c r="C226" s="67" t="s">
        <v>181</v>
      </c>
      <c r="D226" s="67" t="s">
        <v>182</v>
      </c>
      <c r="E226" s="67" t="s">
        <v>158</v>
      </c>
      <c r="F226" s="68">
        <v>948</v>
      </c>
      <c r="G226" s="69">
        <v>16571126</v>
      </c>
      <c r="H226" s="67" t="s">
        <v>11</v>
      </c>
    </row>
    <row r="227" spans="1:8" hidden="1" x14ac:dyDescent="0.25">
      <c r="A227" s="67" t="s">
        <v>155</v>
      </c>
      <c r="B227" s="67">
        <v>100100</v>
      </c>
      <c r="C227" s="67" t="s">
        <v>197</v>
      </c>
      <c r="D227" s="67" t="s">
        <v>167</v>
      </c>
      <c r="E227" s="67" t="s">
        <v>168</v>
      </c>
      <c r="F227" s="68">
        <v>967</v>
      </c>
      <c r="G227" s="69">
        <v>2829337</v>
      </c>
      <c r="H227" s="67" t="s">
        <v>11</v>
      </c>
    </row>
    <row r="228" spans="1:8" hidden="1" x14ac:dyDescent="0.25">
      <c r="A228" s="67" t="s">
        <v>163</v>
      </c>
      <c r="B228" s="67">
        <v>100007</v>
      </c>
      <c r="C228" s="67" t="s">
        <v>160</v>
      </c>
      <c r="D228" s="67" t="s">
        <v>169</v>
      </c>
      <c r="E228" s="67" t="s">
        <v>168</v>
      </c>
      <c r="F228" s="68">
        <v>970</v>
      </c>
      <c r="G228" s="69">
        <v>2466674</v>
      </c>
      <c r="H228" s="67" t="s">
        <v>12</v>
      </c>
    </row>
    <row r="229" spans="1:8" hidden="1" x14ac:dyDescent="0.25">
      <c r="A229" s="67" t="s">
        <v>172</v>
      </c>
      <c r="B229" s="67">
        <v>100082</v>
      </c>
      <c r="C229" s="67" t="s">
        <v>160</v>
      </c>
      <c r="D229" s="67" t="s">
        <v>184</v>
      </c>
      <c r="E229" s="67" t="s">
        <v>171</v>
      </c>
      <c r="F229" s="68">
        <v>972</v>
      </c>
      <c r="G229" s="69">
        <v>10989967</v>
      </c>
      <c r="H229" s="67" t="s">
        <v>11</v>
      </c>
    </row>
    <row r="230" spans="1:8" hidden="1" x14ac:dyDescent="0.25">
      <c r="A230" s="67" t="s">
        <v>155</v>
      </c>
      <c r="B230" s="67">
        <v>100041</v>
      </c>
      <c r="C230" s="67" t="s">
        <v>194</v>
      </c>
      <c r="D230" s="67" t="s">
        <v>213</v>
      </c>
      <c r="E230" s="67" t="s">
        <v>179</v>
      </c>
      <c r="F230" s="68">
        <v>975</v>
      </c>
      <c r="G230" s="69">
        <v>6787372.9500000002</v>
      </c>
      <c r="H230" s="67" t="s">
        <v>10</v>
      </c>
    </row>
    <row r="231" spans="1:8" hidden="1" x14ac:dyDescent="0.25">
      <c r="A231" s="67" t="s">
        <v>155</v>
      </c>
      <c r="B231" s="67">
        <v>100015</v>
      </c>
      <c r="C231" s="67" t="s">
        <v>185</v>
      </c>
      <c r="D231" s="67" t="s">
        <v>191</v>
      </c>
      <c r="E231" s="67" t="s">
        <v>162</v>
      </c>
      <c r="F231" s="68">
        <v>977</v>
      </c>
      <c r="G231" s="69">
        <v>13595280</v>
      </c>
      <c r="H231" s="67" t="s">
        <v>12</v>
      </c>
    </row>
    <row r="232" spans="1:8" hidden="1" x14ac:dyDescent="0.25">
      <c r="A232" s="67" t="s">
        <v>155</v>
      </c>
      <c r="B232" s="67">
        <v>100037</v>
      </c>
      <c r="C232" s="67" t="s">
        <v>178</v>
      </c>
      <c r="D232" s="67" t="s">
        <v>165</v>
      </c>
      <c r="E232" s="67" t="s">
        <v>179</v>
      </c>
      <c r="F232" s="68">
        <v>979</v>
      </c>
      <c r="G232" s="69">
        <v>3449098</v>
      </c>
      <c r="H232" s="67" t="s">
        <v>11</v>
      </c>
    </row>
    <row r="233" spans="1:8" hidden="1" x14ac:dyDescent="0.25">
      <c r="A233" s="67" t="s">
        <v>188</v>
      </c>
      <c r="B233" s="67">
        <v>100085</v>
      </c>
      <c r="C233" s="67" t="s">
        <v>160</v>
      </c>
      <c r="D233" s="67" t="s">
        <v>180</v>
      </c>
      <c r="E233" s="67" t="s">
        <v>158</v>
      </c>
      <c r="F233" s="68">
        <v>980</v>
      </c>
      <c r="G233" s="69">
        <v>481806.33</v>
      </c>
      <c r="H233" s="67" t="s">
        <v>10</v>
      </c>
    </row>
    <row r="234" spans="1:8" hidden="1" x14ac:dyDescent="0.25">
      <c r="A234" s="67" t="s">
        <v>163</v>
      </c>
      <c r="B234" s="67">
        <v>100008</v>
      </c>
      <c r="C234" s="67" t="s">
        <v>205</v>
      </c>
      <c r="D234" s="67" t="s">
        <v>169</v>
      </c>
      <c r="E234" s="67" t="s">
        <v>168</v>
      </c>
      <c r="F234" s="68">
        <v>1001</v>
      </c>
      <c r="G234" s="69">
        <v>19598573</v>
      </c>
      <c r="H234" s="67" t="s">
        <v>12</v>
      </c>
    </row>
    <row r="235" spans="1:8" hidden="1" x14ac:dyDescent="0.25">
      <c r="A235" s="67" t="s">
        <v>151</v>
      </c>
      <c r="B235" s="67">
        <v>100007</v>
      </c>
      <c r="C235" s="67" t="s">
        <v>160</v>
      </c>
      <c r="D235" s="67" t="s">
        <v>169</v>
      </c>
      <c r="E235" s="67" t="s">
        <v>168</v>
      </c>
      <c r="F235" s="68">
        <v>1003</v>
      </c>
      <c r="G235" s="69">
        <v>15602840</v>
      </c>
      <c r="H235" s="67" t="s">
        <v>12</v>
      </c>
    </row>
    <row r="236" spans="1:8" hidden="1" x14ac:dyDescent="0.25">
      <c r="A236" s="67" t="s">
        <v>172</v>
      </c>
      <c r="B236" s="67">
        <v>100031</v>
      </c>
      <c r="C236" s="67" t="s">
        <v>156</v>
      </c>
      <c r="D236" s="67" t="s">
        <v>157</v>
      </c>
      <c r="E236" s="67" t="s">
        <v>158</v>
      </c>
      <c r="F236" s="68">
        <v>1006</v>
      </c>
      <c r="G236" s="69">
        <v>272087</v>
      </c>
      <c r="H236" s="67" t="s">
        <v>12</v>
      </c>
    </row>
    <row r="237" spans="1:8" hidden="1" x14ac:dyDescent="0.25">
      <c r="A237" s="67" t="s">
        <v>151</v>
      </c>
      <c r="B237" s="67">
        <v>100023</v>
      </c>
      <c r="C237" s="67" t="s">
        <v>181</v>
      </c>
      <c r="D237" s="67" t="s">
        <v>169</v>
      </c>
      <c r="E237" s="67" t="s">
        <v>168</v>
      </c>
      <c r="F237" s="68">
        <v>1007</v>
      </c>
      <c r="G237" s="69">
        <v>3252544</v>
      </c>
      <c r="H237" s="67" t="s">
        <v>12</v>
      </c>
    </row>
    <row r="238" spans="1:8" hidden="1" x14ac:dyDescent="0.25">
      <c r="A238" s="67" t="s">
        <v>159</v>
      </c>
      <c r="B238" s="67">
        <v>100085</v>
      </c>
      <c r="C238" s="67" t="s">
        <v>160</v>
      </c>
      <c r="D238" s="67" t="s">
        <v>180</v>
      </c>
      <c r="E238" s="67" t="s">
        <v>158</v>
      </c>
      <c r="F238" s="68">
        <v>1023</v>
      </c>
      <c r="G238" s="69">
        <v>505777.82</v>
      </c>
      <c r="H238" s="67" t="s">
        <v>10</v>
      </c>
    </row>
    <row r="239" spans="1:8" hidden="1" x14ac:dyDescent="0.25">
      <c r="A239" s="67" t="s">
        <v>151</v>
      </c>
      <c r="B239" s="67">
        <v>100079</v>
      </c>
      <c r="C239" s="67" t="s">
        <v>160</v>
      </c>
      <c r="D239" s="67" t="s">
        <v>170</v>
      </c>
      <c r="E239" s="67" t="s">
        <v>162</v>
      </c>
      <c r="F239" s="68">
        <v>1041</v>
      </c>
      <c r="G239" s="69">
        <v>12576340</v>
      </c>
      <c r="H239" s="67" t="s">
        <v>12</v>
      </c>
    </row>
    <row r="240" spans="1:8" hidden="1" x14ac:dyDescent="0.25">
      <c r="A240" s="67" t="s">
        <v>163</v>
      </c>
      <c r="B240" s="67">
        <v>100027</v>
      </c>
      <c r="C240" s="67" t="s">
        <v>160</v>
      </c>
      <c r="D240" s="67" t="s">
        <v>161</v>
      </c>
      <c r="E240" s="67" t="s">
        <v>162</v>
      </c>
      <c r="F240" s="68">
        <v>1055</v>
      </c>
      <c r="G240" s="69">
        <v>10913711.25</v>
      </c>
      <c r="H240" s="67" t="s">
        <v>10</v>
      </c>
    </row>
    <row r="241" spans="1:8" hidden="1" x14ac:dyDescent="0.25">
      <c r="A241" s="67" t="s">
        <v>155</v>
      </c>
      <c r="B241" s="67">
        <v>100017</v>
      </c>
      <c r="C241" s="67" t="s">
        <v>178</v>
      </c>
      <c r="D241" s="67" t="s">
        <v>210</v>
      </c>
      <c r="E241" s="67" t="s">
        <v>171</v>
      </c>
      <c r="F241" s="68">
        <v>1069</v>
      </c>
      <c r="G241" s="69">
        <v>3426794</v>
      </c>
      <c r="H241" s="67" t="s">
        <v>11</v>
      </c>
    </row>
    <row r="242" spans="1:8" hidden="1" x14ac:dyDescent="0.25">
      <c r="A242" s="67" t="s">
        <v>151</v>
      </c>
      <c r="B242" s="67">
        <v>100018</v>
      </c>
      <c r="C242" s="67" t="s">
        <v>207</v>
      </c>
      <c r="D242" s="67" t="s">
        <v>208</v>
      </c>
      <c r="E242" s="67" t="s">
        <v>171</v>
      </c>
      <c r="F242" s="68">
        <v>1080</v>
      </c>
      <c r="G242" s="69">
        <v>24977862</v>
      </c>
      <c r="H242" s="67" t="s">
        <v>11</v>
      </c>
    </row>
    <row r="243" spans="1:8" hidden="1" x14ac:dyDescent="0.25">
      <c r="A243" s="67" t="s">
        <v>196</v>
      </c>
      <c r="B243" s="67">
        <v>100030</v>
      </c>
      <c r="C243" s="67" t="s">
        <v>174</v>
      </c>
      <c r="D243" s="67" t="s">
        <v>175</v>
      </c>
      <c r="E243" s="67" t="s">
        <v>158</v>
      </c>
      <c r="F243" s="68">
        <v>1103</v>
      </c>
      <c r="G243" s="69">
        <v>11069327</v>
      </c>
      <c r="H243" s="67" t="s">
        <v>12</v>
      </c>
    </row>
    <row r="244" spans="1:8" hidden="1" x14ac:dyDescent="0.25">
      <c r="A244" s="67" t="s">
        <v>151</v>
      </c>
      <c r="B244" s="67">
        <v>100003</v>
      </c>
      <c r="C244" s="67" t="s">
        <v>181</v>
      </c>
      <c r="D244" s="67" t="s">
        <v>200</v>
      </c>
      <c r="E244" s="67" t="s">
        <v>171</v>
      </c>
      <c r="F244" s="68">
        <v>1113</v>
      </c>
      <c r="G244" s="69">
        <v>5955484</v>
      </c>
      <c r="H244" s="67" t="s">
        <v>11</v>
      </c>
    </row>
    <row r="245" spans="1:8" hidden="1" x14ac:dyDescent="0.25">
      <c r="A245" s="67" t="s">
        <v>151</v>
      </c>
      <c r="B245" s="67">
        <v>100102</v>
      </c>
      <c r="C245" s="67" t="s">
        <v>160</v>
      </c>
      <c r="D245" s="67" t="s">
        <v>206</v>
      </c>
      <c r="E245" s="67" t="s">
        <v>168</v>
      </c>
      <c r="F245" s="68">
        <v>1119</v>
      </c>
      <c r="G245" s="69">
        <v>20268089</v>
      </c>
      <c r="H245" s="67" t="s">
        <v>12</v>
      </c>
    </row>
    <row r="246" spans="1:8" x14ac:dyDescent="0.25">
      <c r="A246" s="67" t="s">
        <v>196</v>
      </c>
      <c r="B246" s="67">
        <v>100087</v>
      </c>
      <c r="C246" s="67" t="s">
        <v>160</v>
      </c>
      <c r="D246" s="67" t="s">
        <v>180</v>
      </c>
      <c r="E246" s="67" t="s">
        <v>158</v>
      </c>
      <c r="F246" s="68">
        <v>1132</v>
      </c>
      <c r="G246" s="69">
        <v>622288.56000000006</v>
      </c>
      <c r="H246" s="67" t="s">
        <v>10</v>
      </c>
    </row>
    <row r="247" spans="1:8" hidden="1" x14ac:dyDescent="0.25">
      <c r="A247" s="67" t="s">
        <v>163</v>
      </c>
      <c r="B247" s="67">
        <v>100004</v>
      </c>
      <c r="C247" s="67" t="s">
        <v>192</v>
      </c>
      <c r="D247" s="67" t="s">
        <v>193</v>
      </c>
      <c r="E247" s="67" t="s">
        <v>162</v>
      </c>
      <c r="F247" s="68">
        <v>1137</v>
      </c>
      <c r="G247" s="69">
        <v>10223690</v>
      </c>
      <c r="H247" s="67" t="s">
        <v>12</v>
      </c>
    </row>
    <row r="248" spans="1:8" hidden="1" x14ac:dyDescent="0.25">
      <c r="A248" s="67" t="s">
        <v>159</v>
      </c>
      <c r="B248" s="67">
        <v>100084</v>
      </c>
      <c r="C248" s="67" t="s">
        <v>160</v>
      </c>
      <c r="D248" s="67" t="s">
        <v>180</v>
      </c>
      <c r="E248" s="67" t="s">
        <v>158</v>
      </c>
      <c r="F248" s="68">
        <v>1149</v>
      </c>
      <c r="G248" s="69">
        <v>1656207.39</v>
      </c>
      <c r="H248" s="67" t="s">
        <v>10</v>
      </c>
    </row>
    <row r="249" spans="1:8" hidden="1" x14ac:dyDescent="0.25">
      <c r="A249" s="67" t="s">
        <v>163</v>
      </c>
      <c r="B249" s="67">
        <v>100019</v>
      </c>
      <c r="C249" s="67" t="s">
        <v>164</v>
      </c>
      <c r="D249" s="67" t="s">
        <v>169</v>
      </c>
      <c r="E249" s="67" t="s">
        <v>168</v>
      </c>
      <c r="F249" s="68">
        <v>1151</v>
      </c>
      <c r="G249" s="69">
        <v>22194456</v>
      </c>
      <c r="H249" s="67" t="s">
        <v>12</v>
      </c>
    </row>
    <row r="250" spans="1:8" hidden="1" x14ac:dyDescent="0.25">
      <c r="A250" s="67" t="s">
        <v>196</v>
      </c>
      <c r="B250" s="67">
        <v>100100</v>
      </c>
      <c r="C250" s="67" t="s">
        <v>197</v>
      </c>
      <c r="D250" s="67" t="s">
        <v>167</v>
      </c>
      <c r="E250" s="67" t="s">
        <v>168</v>
      </c>
      <c r="F250" s="68">
        <v>1171</v>
      </c>
      <c r="G250" s="69">
        <v>11349663</v>
      </c>
      <c r="H250" s="67" t="s">
        <v>11</v>
      </c>
    </row>
    <row r="251" spans="1:8" hidden="1" x14ac:dyDescent="0.25">
      <c r="A251" s="67" t="s">
        <v>203</v>
      </c>
      <c r="B251" s="67">
        <v>100084</v>
      </c>
      <c r="C251" s="67" t="s">
        <v>160</v>
      </c>
      <c r="D251" s="67" t="s">
        <v>180</v>
      </c>
      <c r="E251" s="67" t="s">
        <v>158</v>
      </c>
      <c r="F251" s="68">
        <v>1186</v>
      </c>
      <c r="G251" s="69">
        <v>1711074.5</v>
      </c>
      <c r="H251" s="67" t="s">
        <v>10</v>
      </c>
    </row>
    <row r="252" spans="1:8" hidden="1" x14ac:dyDescent="0.25">
      <c r="A252" s="67" t="s">
        <v>163</v>
      </c>
      <c r="B252" s="67">
        <v>100099</v>
      </c>
      <c r="C252" s="67" t="s">
        <v>192</v>
      </c>
      <c r="D252" s="67" t="s">
        <v>167</v>
      </c>
      <c r="E252" s="67" t="s">
        <v>168</v>
      </c>
      <c r="F252" s="68">
        <v>1194</v>
      </c>
      <c r="G252" s="69">
        <v>584210.15</v>
      </c>
      <c r="H252" s="67" t="s">
        <v>10</v>
      </c>
    </row>
    <row r="253" spans="1:8" hidden="1" x14ac:dyDescent="0.25">
      <c r="A253" s="67" t="s">
        <v>163</v>
      </c>
      <c r="B253" s="67">
        <v>100009</v>
      </c>
      <c r="C253" s="67" t="s">
        <v>187</v>
      </c>
      <c r="D253" s="67" t="s">
        <v>169</v>
      </c>
      <c r="E253" s="67" t="s">
        <v>168</v>
      </c>
      <c r="F253" s="68">
        <v>1196</v>
      </c>
      <c r="G253" s="69">
        <v>8893061</v>
      </c>
      <c r="H253" s="67" t="s">
        <v>11</v>
      </c>
    </row>
    <row r="254" spans="1:8" hidden="1" x14ac:dyDescent="0.25">
      <c r="A254" s="67" t="s">
        <v>151</v>
      </c>
      <c r="B254" s="67">
        <v>100100</v>
      </c>
      <c r="C254" s="67" t="s">
        <v>197</v>
      </c>
      <c r="D254" s="67" t="s">
        <v>167</v>
      </c>
      <c r="E254" s="67" t="s">
        <v>168</v>
      </c>
      <c r="F254" s="68">
        <v>1198</v>
      </c>
      <c r="G254" s="69">
        <v>602665.55000000005</v>
      </c>
      <c r="H254" s="67" t="s">
        <v>10</v>
      </c>
    </row>
    <row r="255" spans="1:8" hidden="1" x14ac:dyDescent="0.25">
      <c r="A255" s="67" t="s">
        <v>151</v>
      </c>
      <c r="B255" s="67">
        <v>100084</v>
      </c>
      <c r="C255" s="67" t="s">
        <v>160</v>
      </c>
      <c r="D255" s="67" t="s">
        <v>180</v>
      </c>
      <c r="E255" s="67" t="s">
        <v>158</v>
      </c>
      <c r="F255" s="68">
        <v>1209</v>
      </c>
      <c r="G255" s="69">
        <v>1750198.6</v>
      </c>
      <c r="H255" s="67" t="s">
        <v>10</v>
      </c>
    </row>
    <row r="256" spans="1:8" hidden="1" x14ac:dyDescent="0.25">
      <c r="A256" s="67" t="s">
        <v>155</v>
      </c>
      <c r="B256" s="67">
        <v>100009</v>
      </c>
      <c r="C256" s="67" t="s">
        <v>187</v>
      </c>
      <c r="D256" s="67" t="s">
        <v>169</v>
      </c>
      <c r="E256" s="67" t="s">
        <v>168</v>
      </c>
      <c r="F256" s="68">
        <v>1213</v>
      </c>
      <c r="G256" s="69">
        <v>17496911</v>
      </c>
      <c r="H256" s="67" t="s">
        <v>12</v>
      </c>
    </row>
    <row r="257" spans="1:8" hidden="1" x14ac:dyDescent="0.25">
      <c r="A257" s="67" t="s">
        <v>163</v>
      </c>
      <c r="B257" s="67">
        <v>100020</v>
      </c>
      <c r="C257" s="67" t="s">
        <v>152</v>
      </c>
      <c r="D257" s="67" t="s">
        <v>169</v>
      </c>
      <c r="E257" s="67" t="s">
        <v>168</v>
      </c>
      <c r="F257" s="68">
        <v>1214</v>
      </c>
      <c r="G257" s="69">
        <v>8631766</v>
      </c>
      <c r="H257" s="67" t="s">
        <v>12</v>
      </c>
    </row>
    <row r="258" spans="1:8" hidden="1" x14ac:dyDescent="0.25">
      <c r="A258" s="67" t="s">
        <v>151</v>
      </c>
      <c r="B258" s="67">
        <v>100020</v>
      </c>
      <c r="C258" s="67" t="s">
        <v>152</v>
      </c>
      <c r="D258" s="67" t="s">
        <v>169</v>
      </c>
      <c r="E258" s="67" t="s">
        <v>168</v>
      </c>
      <c r="F258" s="68">
        <v>1247</v>
      </c>
      <c r="G258" s="69">
        <v>8620886</v>
      </c>
      <c r="H258" s="67" t="s">
        <v>12</v>
      </c>
    </row>
    <row r="259" spans="1:8" hidden="1" x14ac:dyDescent="0.25">
      <c r="A259" s="67" t="s">
        <v>151</v>
      </c>
      <c r="B259" s="67">
        <v>100017</v>
      </c>
      <c r="C259" s="67" t="s">
        <v>178</v>
      </c>
      <c r="D259" s="67" t="s">
        <v>210</v>
      </c>
      <c r="E259" s="67" t="s">
        <v>171</v>
      </c>
      <c r="F259" s="68">
        <v>1251</v>
      </c>
      <c r="G259" s="69">
        <v>1920738</v>
      </c>
      <c r="H259" s="67" t="s">
        <v>11</v>
      </c>
    </row>
    <row r="260" spans="1:8" hidden="1" x14ac:dyDescent="0.25">
      <c r="A260" s="67" t="s">
        <v>196</v>
      </c>
      <c r="B260" s="67">
        <v>100085</v>
      </c>
      <c r="C260" s="67" t="s">
        <v>160</v>
      </c>
      <c r="D260" s="67" t="s">
        <v>180</v>
      </c>
      <c r="E260" s="67" t="s">
        <v>158</v>
      </c>
      <c r="F260" s="68">
        <v>1253</v>
      </c>
      <c r="G260" s="69">
        <v>14254524</v>
      </c>
      <c r="H260" s="67" t="s">
        <v>12</v>
      </c>
    </row>
    <row r="261" spans="1:8" hidden="1" x14ac:dyDescent="0.25">
      <c r="A261" s="67" t="s">
        <v>163</v>
      </c>
      <c r="B261" s="67">
        <v>100080</v>
      </c>
      <c r="C261" s="67" t="s">
        <v>160</v>
      </c>
      <c r="D261" s="67" t="s">
        <v>170</v>
      </c>
      <c r="E261" s="67" t="s">
        <v>162</v>
      </c>
      <c r="F261" s="68">
        <v>1264</v>
      </c>
      <c r="G261" s="69">
        <v>20920464</v>
      </c>
      <c r="H261" s="67" t="s">
        <v>10</v>
      </c>
    </row>
    <row r="262" spans="1:8" hidden="1" x14ac:dyDescent="0.25">
      <c r="A262" s="67" t="s">
        <v>163</v>
      </c>
      <c r="B262" s="67">
        <v>100079</v>
      </c>
      <c r="C262" s="67" t="s">
        <v>160</v>
      </c>
      <c r="D262" s="67" t="s">
        <v>170</v>
      </c>
      <c r="E262" s="67" t="s">
        <v>162</v>
      </c>
      <c r="F262" s="68">
        <v>1269</v>
      </c>
      <c r="G262" s="69">
        <v>1353146</v>
      </c>
      <c r="H262" s="67" t="s">
        <v>12</v>
      </c>
    </row>
    <row r="263" spans="1:8" hidden="1" x14ac:dyDescent="0.25">
      <c r="A263" s="67" t="s">
        <v>203</v>
      </c>
      <c r="B263" s="67">
        <v>100017</v>
      </c>
      <c r="C263" s="67" t="s">
        <v>178</v>
      </c>
      <c r="D263" s="67" t="s">
        <v>210</v>
      </c>
      <c r="E263" s="67" t="s">
        <v>171</v>
      </c>
      <c r="F263" s="68">
        <v>1284</v>
      </c>
      <c r="G263" s="69">
        <v>9172171</v>
      </c>
      <c r="H263" s="67" t="s">
        <v>12</v>
      </c>
    </row>
    <row r="264" spans="1:8" hidden="1" x14ac:dyDescent="0.25">
      <c r="A264" s="67" t="s">
        <v>151</v>
      </c>
      <c r="B264" s="67">
        <v>100025</v>
      </c>
      <c r="C264" s="67" t="s">
        <v>197</v>
      </c>
      <c r="D264" s="67" t="s">
        <v>202</v>
      </c>
      <c r="E264" s="67" t="s">
        <v>162</v>
      </c>
      <c r="F264" s="68">
        <v>1285</v>
      </c>
      <c r="G264" s="69">
        <v>14313305</v>
      </c>
      <c r="H264" s="67" t="s">
        <v>12</v>
      </c>
    </row>
    <row r="265" spans="1:8" hidden="1" x14ac:dyDescent="0.25">
      <c r="A265" s="67" t="s">
        <v>151</v>
      </c>
      <c r="B265" s="67">
        <v>100087</v>
      </c>
      <c r="C265" s="67" t="s">
        <v>160</v>
      </c>
      <c r="D265" s="67" t="s">
        <v>180</v>
      </c>
      <c r="E265" s="67" t="s">
        <v>158</v>
      </c>
      <c r="F265" s="68">
        <v>1288</v>
      </c>
      <c r="G265" s="69">
        <v>703408.94</v>
      </c>
      <c r="H265" s="67" t="s">
        <v>10</v>
      </c>
    </row>
    <row r="266" spans="1:8" hidden="1" x14ac:dyDescent="0.25">
      <c r="A266" s="67" t="s">
        <v>172</v>
      </c>
      <c r="B266" s="67">
        <v>100099</v>
      </c>
      <c r="C266" s="67" t="s">
        <v>192</v>
      </c>
      <c r="D266" s="67" t="s">
        <v>167</v>
      </c>
      <c r="E266" s="67" t="s">
        <v>168</v>
      </c>
      <c r="F266" s="68">
        <v>1292</v>
      </c>
      <c r="G266" s="69">
        <v>12255486</v>
      </c>
      <c r="H266" s="67" t="s">
        <v>11</v>
      </c>
    </row>
    <row r="267" spans="1:8" hidden="1" x14ac:dyDescent="0.25">
      <c r="A267" s="67" t="s">
        <v>151</v>
      </c>
      <c r="B267" s="67">
        <v>100100</v>
      </c>
      <c r="C267" s="67" t="s">
        <v>197</v>
      </c>
      <c r="D267" s="67" t="s">
        <v>167</v>
      </c>
      <c r="E267" s="67" t="s">
        <v>168</v>
      </c>
      <c r="F267" s="68">
        <v>1296</v>
      </c>
      <c r="G267" s="69">
        <v>3880373</v>
      </c>
      <c r="H267" s="67" t="s">
        <v>11</v>
      </c>
    </row>
    <row r="268" spans="1:8" hidden="1" x14ac:dyDescent="0.25">
      <c r="A268" s="67" t="s">
        <v>151</v>
      </c>
      <c r="B268" s="67">
        <v>100013</v>
      </c>
      <c r="C268" s="67" t="s">
        <v>173</v>
      </c>
      <c r="D268" s="67" t="s">
        <v>167</v>
      </c>
      <c r="E268" s="67" t="s">
        <v>171</v>
      </c>
      <c r="F268" s="68">
        <v>1307</v>
      </c>
      <c r="G268" s="69">
        <v>7672854</v>
      </c>
      <c r="H268" s="67" t="s">
        <v>12</v>
      </c>
    </row>
    <row r="269" spans="1:8" hidden="1" x14ac:dyDescent="0.25">
      <c r="A269" s="67" t="s">
        <v>188</v>
      </c>
      <c r="B269" s="67">
        <v>100043</v>
      </c>
      <c r="C269" s="67" t="s">
        <v>181</v>
      </c>
      <c r="D269" s="67" t="s">
        <v>177</v>
      </c>
      <c r="E269" s="67" t="s">
        <v>171</v>
      </c>
      <c r="F269" s="68">
        <v>1308</v>
      </c>
      <c r="G269" s="69">
        <v>4874573</v>
      </c>
      <c r="H269" s="67" t="s">
        <v>12</v>
      </c>
    </row>
    <row r="270" spans="1:8" hidden="1" x14ac:dyDescent="0.25">
      <c r="A270" s="67" t="s">
        <v>196</v>
      </c>
      <c r="B270" s="67">
        <v>100100</v>
      </c>
      <c r="C270" s="67" t="s">
        <v>197</v>
      </c>
      <c r="D270" s="67" t="s">
        <v>167</v>
      </c>
      <c r="E270" s="67" t="s">
        <v>168</v>
      </c>
      <c r="F270" s="68">
        <v>1317</v>
      </c>
      <c r="G270" s="69">
        <v>11816550</v>
      </c>
      <c r="H270" s="67" t="s">
        <v>12</v>
      </c>
    </row>
    <row r="271" spans="1:8" hidden="1" x14ac:dyDescent="0.25">
      <c r="A271" s="67" t="s">
        <v>151</v>
      </c>
      <c r="B271" s="67">
        <v>100045</v>
      </c>
      <c r="C271" s="67" t="s">
        <v>181</v>
      </c>
      <c r="D271" s="67" t="s">
        <v>177</v>
      </c>
      <c r="E271" s="67" t="s">
        <v>171</v>
      </c>
      <c r="F271" s="68">
        <v>1321</v>
      </c>
      <c r="G271" s="69">
        <v>5367549</v>
      </c>
      <c r="H271" s="67" t="s">
        <v>12</v>
      </c>
    </row>
    <row r="272" spans="1:8" hidden="1" x14ac:dyDescent="0.25">
      <c r="A272" s="67" t="s">
        <v>172</v>
      </c>
      <c r="B272" s="67">
        <v>100017</v>
      </c>
      <c r="C272" s="67" t="s">
        <v>178</v>
      </c>
      <c r="D272" s="67" t="s">
        <v>210</v>
      </c>
      <c r="E272" s="67" t="s">
        <v>171</v>
      </c>
      <c r="F272" s="68">
        <v>1340</v>
      </c>
      <c r="G272" s="69">
        <v>9883593</v>
      </c>
      <c r="H272" s="67" t="s">
        <v>12</v>
      </c>
    </row>
    <row r="273" spans="1:8" hidden="1" x14ac:dyDescent="0.25">
      <c r="A273" s="67" t="s">
        <v>151</v>
      </c>
      <c r="B273" s="67">
        <v>100099</v>
      </c>
      <c r="C273" s="67" t="s">
        <v>192</v>
      </c>
      <c r="D273" s="67" t="s">
        <v>167</v>
      </c>
      <c r="E273" s="67" t="s">
        <v>168</v>
      </c>
      <c r="F273" s="68">
        <v>1345</v>
      </c>
      <c r="G273" s="69">
        <v>4577361</v>
      </c>
      <c r="H273" s="67" t="s">
        <v>11</v>
      </c>
    </row>
    <row r="274" spans="1:8" hidden="1" x14ac:dyDescent="0.25">
      <c r="A274" s="67" t="s">
        <v>172</v>
      </c>
      <c r="B274" s="67">
        <v>100005</v>
      </c>
      <c r="C274" s="67" t="s">
        <v>197</v>
      </c>
      <c r="D274" s="67" t="s">
        <v>169</v>
      </c>
      <c r="E274" s="67" t="s">
        <v>168</v>
      </c>
      <c r="F274" s="68">
        <v>1353</v>
      </c>
      <c r="G274" s="69">
        <v>15974630</v>
      </c>
      <c r="H274" s="67" t="s">
        <v>12</v>
      </c>
    </row>
    <row r="275" spans="1:8" hidden="1" x14ac:dyDescent="0.25">
      <c r="A275" s="67" t="s">
        <v>163</v>
      </c>
      <c r="B275" s="67">
        <v>100086</v>
      </c>
      <c r="C275" s="67" t="s">
        <v>160</v>
      </c>
      <c r="D275" s="67" t="s">
        <v>180</v>
      </c>
      <c r="E275" s="67" t="s">
        <v>158</v>
      </c>
      <c r="F275" s="68">
        <v>1355</v>
      </c>
      <c r="G275" s="69">
        <v>16324219</v>
      </c>
      <c r="H275" s="67" t="s">
        <v>11</v>
      </c>
    </row>
    <row r="276" spans="1:8" hidden="1" x14ac:dyDescent="0.25">
      <c r="A276" s="67" t="s">
        <v>172</v>
      </c>
      <c r="B276" s="67">
        <v>100046</v>
      </c>
      <c r="C276" s="67" t="s">
        <v>181</v>
      </c>
      <c r="D276" s="67" t="s">
        <v>182</v>
      </c>
      <c r="E276" s="67" t="s">
        <v>158</v>
      </c>
      <c r="F276" s="68">
        <v>1359</v>
      </c>
      <c r="G276" s="69">
        <v>4522124</v>
      </c>
      <c r="H276" s="67" t="s">
        <v>11</v>
      </c>
    </row>
    <row r="277" spans="1:8" hidden="1" x14ac:dyDescent="0.25">
      <c r="A277" s="67" t="s">
        <v>159</v>
      </c>
      <c r="B277" s="67">
        <v>100048</v>
      </c>
      <c r="C277" s="67" t="s">
        <v>181</v>
      </c>
      <c r="D277" s="67" t="s">
        <v>182</v>
      </c>
      <c r="E277" s="67" t="s">
        <v>158</v>
      </c>
      <c r="F277" s="68">
        <v>1363</v>
      </c>
      <c r="G277" s="69">
        <v>12543238</v>
      </c>
      <c r="H277" s="67" t="s">
        <v>12</v>
      </c>
    </row>
    <row r="278" spans="1:8" hidden="1" x14ac:dyDescent="0.25">
      <c r="A278" s="67" t="s">
        <v>172</v>
      </c>
      <c r="B278" s="67">
        <v>100104</v>
      </c>
      <c r="C278" s="67" t="s">
        <v>187</v>
      </c>
      <c r="D278" s="67" t="s">
        <v>206</v>
      </c>
      <c r="E278" s="67" t="s">
        <v>168</v>
      </c>
      <c r="F278" s="68">
        <v>1369</v>
      </c>
      <c r="G278" s="69">
        <v>15453987</v>
      </c>
      <c r="H278" s="67" t="s">
        <v>12</v>
      </c>
    </row>
    <row r="279" spans="1:8" hidden="1" x14ac:dyDescent="0.25">
      <c r="A279" s="67" t="s">
        <v>163</v>
      </c>
      <c r="B279" s="67">
        <v>100027</v>
      </c>
      <c r="C279" s="67" t="s">
        <v>160</v>
      </c>
      <c r="D279" s="67" t="s">
        <v>161</v>
      </c>
      <c r="E279" s="67" t="s">
        <v>162</v>
      </c>
      <c r="F279" s="68">
        <v>1370</v>
      </c>
      <c r="G279" s="69">
        <v>21867272</v>
      </c>
      <c r="H279" s="67" t="s">
        <v>11</v>
      </c>
    </row>
    <row r="280" spans="1:8" hidden="1" x14ac:dyDescent="0.25">
      <c r="A280" s="67" t="s">
        <v>196</v>
      </c>
      <c r="B280" s="67">
        <v>100035</v>
      </c>
      <c r="C280" s="67" t="s">
        <v>185</v>
      </c>
      <c r="D280" s="67" t="s">
        <v>186</v>
      </c>
      <c r="E280" s="67" t="s">
        <v>158</v>
      </c>
      <c r="F280" s="68">
        <v>1385</v>
      </c>
      <c r="G280" s="69">
        <v>22389586</v>
      </c>
      <c r="H280" s="67" t="s">
        <v>11</v>
      </c>
    </row>
    <row r="281" spans="1:8" hidden="1" x14ac:dyDescent="0.25">
      <c r="A281" s="67" t="s">
        <v>203</v>
      </c>
      <c r="B281" s="67">
        <v>100099</v>
      </c>
      <c r="C281" s="67" t="s">
        <v>192</v>
      </c>
      <c r="D281" s="67" t="s">
        <v>167</v>
      </c>
      <c r="E281" s="67" t="s">
        <v>168</v>
      </c>
      <c r="F281" s="68">
        <v>1387</v>
      </c>
      <c r="G281" s="69">
        <v>5210411</v>
      </c>
      <c r="H281" s="67" t="s">
        <v>12</v>
      </c>
    </row>
    <row r="282" spans="1:8" hidden="1" x14ac:dyDescent="0.25">
      <c r="A282" s="67" t="s">
        <v>163</v>
      </c>
      <c r="B282" s="67">
        <v>100084</v>
      </c>
      <c r="C282" s="67" t="s">
        <v>160</v>
      </c>
      <c r="D282" s="67" t="s">
        <v>180</v>
      </c>
      <c r="E282" s="67" t="s">
        <v>158</v>
      </c>
      <c r="F282" s="68">
        <v>1392</v>
      </c>
      <c r="G282" s="69">
        <v>2012445</v>
      </c>
      <c r="H282" s="67" t="s">
        <v>10</v>
      </c>
    </row>
    <row r="283" spans="1:8" hidden="1" x14ac:dyDescent="0.25">
      <c r="A283" s="67" t="s">
        <v>172</v>
      </c>
      <c r="B283" s="67">
        <v>100085</v>
      </c>
      <c r="C283" s="67" t="s">
        <v>160</v>
      </c>
      <c r="D283" s="67" t="s">
        <v>180</v>
      </c>
      <c r="E283" s="67" t="s">
        <v>158</v>
      </c>
      <c r="F283" s="68">
        <v>1394</v>
      </c>
      <c r="G283" s="69">
        <v>1715943</v>
      </c>
      <c r="H283" s="67" t="s">
        <v>11</v>
      </c>
    </row>
    <row r="284" spans="1:8" hidden="1" x14ac:dyDescent="0.25">
      <c r="A284" s="67" t="s">
        <v>188</v>
      </c>
      <c r="B284" s="67">
        <v>100083</v>
      </c>
      <c r="C284" s="67" t="s">
        <v>160</v>
      </c>
      <c r="D284" s="67" t="s">
        <v>198</v>
      </c>
      <c r="E284" s="67" t="s">
        <v>171</v>
      </c>
      <c r="F284" s="68">
        <v>1404</v>
      </c>
      <c r="G284" s="69">
        <v>17413331</v>
      </c>
      <c r="H284" s="67" t="s">
        <v>12</v>
      </c>
    </row>
    <row r="285" spans="1:8" hidden="1" x14ac:dyDescent="0.25">
      <c r="A285" s="67" t="s">
        <v>151</v>
      </c>
      <c r="B285" s="67">
        <v>100099</v>
      </c>
      <c r="C285" s="67" t="s">
        <v>192</v>
      </c>
      <c r="D285" s="67" t="s">
        <v>167</v>
      </c>
      <c r="E285" s="67" t="s">
        <v>168</v>
      </c>
      <c r="F285" s="68">
        <v>1410</v>
      </c>
      <c r="G285" s="69">
        <v>3609150</v>
      </c>
      <c r="H285" s="67" t="s">
        <v>12</v>
      </c>
    </row>
    <row r="286" spans="1:8" hidden="1" x14ac:dyDescent="0.25">
      <c r="A286" s="67" t="s">
        <v>163</v>
      </c>
      <c r="B286" s="67">
        <v>100035</v>
      </c>
      <c r="C286" s="67" t="s">
        <v>185</v>
      </c>
      <c r="D286" s="67" t="s">
        <v>186</v>
      </c>
      <c r="E286" s="67" t="s">
        <v>158</v>
      </c>
      <c r="F286" s="68">
        <v>1412</v>
      </c>
      <c r="G286" s="69">
        <v>11915317</v>
      </c>
      <c r="H286" s="67" t="s">
        <v>12</v>
      </c>
    </row>
    <row r="287" spans="1:8" hidden="1" x14ac:dyDescent="0.25">
      <c r="A287" s="67" t="s">
        <v>151</v>
      </c>
      <c r="B287" s="67">
        <v>100021</v>
      </c>
      <c r="C287" s="67" t="s">
        <v>194</v>
      </c>
      <c r="D287" s="67" t="s">
        <v>169</v>
      </c>
      <c r="E287" s="67" t="s">
        <v>168</v>
      </c>
      <c r="F287" s="68">
        <v>1433</v>
      </c>
      <c r="G287" s="69">
        <v>23837053</v>
      </c>
      <c r="H287" s="67" t="s">
        <v>12</v>
      </c>
    </row>
    <row r="288" spans="1:8" hidden="1" x14ac:dyDescent="0.25">
      <c r="A288" s="67" t="s">
        <v>151</v>
      </c>
      <c r="B288" s="67">
        <v>100027</v>
      </c>
      <c r="C288" s="67" t="s">
        <v>160</v>
      </c>
      <c r="D288" s="67" t="s">
        <v>161</v>
      </c>
      <c r="E288" s="67" t="s">
        <v>162</v>
      </c>
      <c r="F288" s="68">
        <v>1447</v>
      </c>
      <c r="G288" s="69">
        <v>9292104</v>
      </c>
      <c r="H288" s="67" t="s">
        <v>11</v>
      </c>
    </row>
    <row r="289" spans="1:8" hidden="1" x14ac:dyDescent="0.25">
      <c r="A289" s="67" t="s">
        <v>155</v>
      </c>
      <c r="B289" s="67">
        <v>100041</v>
      </c>
      <c r="C289" s="67" t="s">
        <v>194</v>
      </c>
      <c r="D289" s="67" t="s">
        <v>213</v>
      </c>
      <c r="E289" s="67" t="s">
        <v>179</v>
      </c>
      <c r="F289" s="68">
        <v>1449</v>
      </c>
      <c r="G289" s="69">
        <v>23934194</v>
      </c>
      <c r="H289" s="67" t="s">
        <v>12</v>
      </c>
    </row>
    <row r="290" spans="1:8" hidden="1" x14ac:dyDescent="0.25">
      <c r="A290" s="67" t="s">
        <v>159</v>
      </c>
      <c r="B290" s="67">
        <v>100027</v>
      </c>
      <c r="C290" s="67" t="s">
        <v>160</v>
      </c>
      <c r="D290" s="67" t="s">
        <v>161</v>
      </c>
      <c r="E290" s="67" t="s">
        <v>162</v>
      </c>
      <c r="F290" s="68">
        <v>1459</v>
      </c>
      <c r="G290" s="69">
        <v>11169572</v>
      </c>
      <c r="H290" s="67" t="s">
        <v>12</v>
      </c>
    </row>
    <row r="291" spans="1:8" hidden="1" x14ac:dyDescent="0.25">
      <c r="A291" s="67" t="s">
        <v>155</v>
      </c>
      <c r="B291" s="67">
        <v>100026</v>
      </c>
      <c r="C291" s="67" t="s">
        <v>166</v>
      </c>
      <c r="D291" s="67" t="s">
        <v>204</v>
      </c>
      <c r="E291" s="67" t="s">
        <v>162</v>
      </c>
      <c r="F291" s="68">
        <v>1460</v>
      </c>
      <c r="G291" s="69">
        <v>16737272</v>
      </c>
      <c r="H291" s="67" t="s">
        <v>11</v>
      </c>
    </row>
    <row r="292" spans="1:8" hidden="1" x14ac:dyDescent="0.25">
      <c r="A292" s="67" t="s">
        <v>155</v>
      </c>
      <c r="B292" s="67">
        <v>100080</v>
      </c>
      <c r="C292" s="67" t="s">
        <v>160</v>
      </c>
      <c r="D292" s="67" t="s">
        <v>170</v>
      </c>
      <c r="E292" s="67" t="s">
        <v>162</v>
      </c>
      <c r="F292" s="68">
        <v>1464</v>
      </c>
      <c r="G292" s="69">
        <v>24230664</v>
      </c>
      <c r="H292" s="67" t="s">
        <v>10</v>
      </c>
    </row>
    <row r="293" spans="1:8" hidden="1" x14ac:dyDescent="0.25">
      <c r="A293" s="67" t="s">
        <v>159</v>
      </c>
      <c r="B293" s="67">
        <v>100048</v>
      </c>
      <c r="C293" s="67" t="s">
        <v>181</v>
      </c>
      <c r="D293" s="67" t="s">
        <v>182</v>
      </c>
      <c r="E293" s="67" t="s">
        <v>158</v>
      </c>
      <c r="F293" s="68">
        <v>1465</v>
      </c>
      <c r="G293" s="69">
        <v>22100295</v>
      </c>
      <c r="H293" s="67" t="s">
        <v>11</v>
      </c>
    </row>
    <row r="294" spans="1:8" hidden="1" x14ac:dyDescent="0.25">
      <c r="A294" s="67" t="s">
        <v>163</v>
      </c>
      <c r="B294" s="67">
        <v>100016</v>
      </c>
      <c r="C294" s="67" t="s">
        <v>201</v>
      </c>
      <c r="D294" s="67" t="s">
        <v>191</v>
      </c>
      <c r="E294" s="67" t="s">
        <v>162</v>
      </c>
      <c r="F294" s="68">
        <v>1470</v>
      </c>
      <c r="G294" s="69">
        <v>2297206</v>
      </c>
      <c r="H294" s="67" t="s">
        <v>11</v>
      </c>
    </row>
    <row r="295" spans="1:8" hidden="1" x14ac:dyDescent="0.25">
      <c r="A295" s="67" t="s">
        <v>163</v>
      </c>
      <c r="B295" s="67">
        <v>100013</v>
      </c>
      <c r="C295" s="67" t="s">
        <v>173</v>
      </c>
      <c r="D295" s="67" t="s">
        <v>167</v>
      </c>
      <c r="E295" s="67" t="s">
        <v>171</v>
      </c>
      <c r="F295" s="68">
        <v>1476</v>
      </c>
      <c r="G295" s="69">
        <v>9542188</v>
      </c>
      <c r="H295" s="67" t="s">
        <v>12</v>
      </c>
    </row>
    <row r="296" spans="1:8" hidden="1" x14ac:dyDescent="0.25">
      <c r="A296" s="67" t="s">
        <v>163</v>
      </c>
      <c r="B296" s="67">
        <v>100047</v>
      </c>
      <c r="C296" s="67" t="s">
        <v>181</v>
      </c>
      <c r="D296" s="67" t="s">
        <v>182</v>
      </c>
      <c r="E296" s="67" t="s">
        <v>158</v>
      </c>
      <c r="F296" s="68">
        <v>1491</v>
      </c>
      <c r="G296" s="69">
        <v>6563368</v>
      </c>
      <c r="H296" s="67" t="s">
        <v>12</v>
      </c>
    </row>
    <row r="297" spans="1:8" hidden="1" x14ac:dyDescent="0.25">
      <c r="A297" s="67" t="s">
        <v>203</v>
      </c>
      <c r="B297" s="67">
        <v>100087</v>
      </c>
      <c r="C297" s="67" t="s">
        <v>160</v>
      </c>
      <c r="D297" s="67" t="s">
        <v>180</v>
      </c>
      <c r="E297" s="67" t="s">
        <v>158</v>
      </c>
      <c r="F297" s="68">
        <v>1494</v>
      </c>
      <c r="G297" s="69">
        <v>6887028</v>
      </c>
      <c r="H297" s="67" t="s">
        <v>11</v>
      </c>
    </row>
    <row r="298" spans="1:8" hidden="1" x14ac:dyDescent="0.25">
      <c r="A298" s="67" t="s">
        <v>163</v>
      </c>
      <c r="B298" s="67">
        <v>100013</v>
      </c>
      <c r="C298" s="67" t="s">
        <v>173</v>
      </c>
      <c r="D298" s="67" t="s">
        <v>167</v>
      </c>
      <c r="E298" s="67" t="s">
        <v>171</v>
      </c>
      <c r="F298" s="68">
        <v>1495</v>
      </c>
      <c r="G298" s="69">
        <v>9892733</v>
      </c>
      <c r="H298" s="67" t="s">
        <v>11</v>
      </c>
    </row>
    <row r="299" spans="1:8" hidden="1" x14ac:dyDescent="0.25">
      <c r="A299" s="67" t="s">
        <v>151</v>
      </c>
      <c r="B299" s="67">
        <v>100085</v>
      </c>
      <c r="C299" s="67" t="s">
        <v>160</v>
      </c>
      <c r="D299" s="67" t="s">
        <v>180</v>
      </c>
      <c r="E299" s="67" t="s">
        <v>158</v>
      </c>
      <c r="F299" s="68">
        <v>1498</v>
      </c>
      <c r="G299" s="69">
        <v>735377.08</v>
      </c>
      <c r="H299" s="67" t="s">
        <v>10</v>
      </c>
    </row>
    <row r="300" spans="1:8" hidden="1" x14ac:dyDescent="0.25">
      <c r="A300" s="67" t="s">
        <v>196</v>
      </c>
      <c r="B300" s="67">
        <v>100046</v>
      </c>
      <c r="C300" s="67" t="s">
        <v>181</v>
      </c>
      <c r="D300" s="67" t="s">
        <v>189</v>
      </c>
      <c r="E300" s="67" t="s">
        <v>158</v>
      </c>
      <c r="F300" s="68">
        <v>1517</v>
      </c>
      <c r="G300" s="69">
        <v>15050327</v>
      </c>
      <c r="H300" s="67" t="s">
        <v>12</v>
      </c>
    </row>
    <row r="301" spans="1:8" x14ac:dyDescent="0.25">
      <c r="A301" s="67" t="s">
        <v>196</v>
      </c>
      <c r="B301" s="67">
        <v>100104</v>
      </c>
      <c r="C301" s="67" t="s">
        <v>187</v>
      </c>
      <c r="D301" s="67" t="s">
        <v>206</v>
      </c>
      <c r="E301" s="67" t="s">
        <v>168</v>
      </c>
      <c r="F301" s="68">
        <v>1522</v>
      </c>
      <c r="G301" s="69">
        <v>282763.81</v>
      </c>
      <c r="H301" s="67" t="s">
        <v>10</v>
      </c>
    </row>
    <row r="302" spans="1:8" hidden="1" x14ac:dyDescent="0.25">
      <c r="A302" s="67" t="s">
        <v>163</v>
      </c>
      <c r="B302" s="67">
        <v>100100</v>
      </c>
      <c r="C302" s="67" t="s">
        <v>197</v>
      </c>
      <c r="D302" s="67" t="s">
        <v>167</v>
      </c>
      <c r="E302" s="67" t="s">
        <v>168</v>
      </c>
      <c r="F302" s="68">
        <v>1542</v>
      </c>
      <c r="G302" s="69">
        <v>773277.54</v>
      </c>
      <c r="H302" s="67" t="s">
        <v>10</v>
      </c>
    </row>
    <row r="303" spans="1:8" hidden="1" x14ac:dyDescent="0.25">
      <c r="A303" s="67" t="s">
        <v>172</v>
      </c>
      <c r="B303" s="67">
        <v>100027</v>
      </c>
      <c r="C303" s="67" t="s">
        <v>160</v>
      </c>
      <c r="D303" s="67" t="s">
        <v>161</v>
      </c>
      <c r="E303" s="67" t="s">
        <v>162</v>
      </c>
      <c r="F303" s="68">
        <v>1546</v>
      </c>
      <c r="G303" s="69">
        <v>718092</v>
      </c>
      <c r="H303" s="67" t="s">
        <v>11</v>
      </c>
    </row>
    <row r="304" spans="1:8" hidden="1" x14ac:dyDescent="0.25">
      <c r="A304" s="67" t="s">
        <v>196</v>
      </c>
      <c r="B304" s="67">
        <v>100099</v>
      </c>
      <c r="C304" s="67" t="s">
        <v>192</v>
      </c>
      <c r="D304" s="67" t="s">
        <v>167</v>
      </c>
      <c r="E304" s="67" t="s">
        <v>168</v>
      </c>
      <c r="F304" s="68">
        <v>1550</v>
      </c>
      <c r="G304" s="69">
        <v>736456</v>
      </c>
      <c r="H304" s="67" t="s">
        <v>12</v>
      </c>
    </row>
    <row r="305" spans="1:8" hidden="1" x14ac:dyDescent="0.25">
      <c r="A305" s="67" t="s">
        <v>188</v>
      </c>
      <c r="B305" s="67">
        <v>100087</v>
      </c>
      <c r="C305" s="67" t="s">
        <v>160</v>
      </c>
      <c r="D305" s="67" t="s">
        <v>180</v>
      </c>
      <c r="E305" s="67" t="s">
        <v>158</v>
      </c>
      <c r="F305" s="68">
        <v>1551</v>
      </c>
      <c r="G305" s="69">
        <v>848425.65</v>
      </c>
      <c r="H305" s="67" t="s">
        <v>10</v>
      </c>
    </row>
    <row r="306" spans="1:8" hidden="1" x14ac:dyDescent="0.25">
      <c r="A306" s="67" t="s">
        <v>155</v>
      </c>
      <c r="B306" s="67">
        <v>100087</v>
      </c>
      <c r="C306" s="67" t="s">
        <v>160</v>
      </c>
      <c r="D306" s="67" t="s">
        <v>180</v>
      </c>
      <c r="E306" s="67" t="s">
        <v>158</v>
      </c>
      <c r="F306" s="68">
        <v>1553</v>
      </c>
      <c r="G306" s="69">
        <v>20558214</v>
      </c>
      <c r="H306" s="67" t="s">
        <v>11</v>
      </c>
    </row>
    <row r="307" spans="1:8" hidden="1" x14ac:dyDescent="0.25">
      <c r="A307" s="67" t="s">
        <v>196</v>
      </c>
      <c r="B307" s="67">
        <v>100017</v>
      </c>
      <c r="C307" s="67" t="s">
        <v>178</v>
      </c>
      <c r="D307" s="67" t="s">
        <v>210</v>
      </c>
      <c r="E307" s="67" t="s">
        <v>171</v>
      </c>
      <c r="F307" s="68">
        <v>1570</v>
      </c>
      <c r="G307" s="69">
        <v>8017525</v>
      </c>
      <c r="H307" s="67" t="s">
        <v>11</v>
      </c>
    </row>
    <row r="308" spans="1:8" hidden="1" x14ac:dyDescent="0.25">
      <c r="A308" s="67" t="s">
        <v>163</v>
      </c>
      <c r="B308" s="67">
        <v>100084</v>
      </c>
      <c r="C308" s="67" t="s">
        <v>160</v>
      </c>
      <c r="D308" s="67" t="s">
        <v>180</v>
      </c>
      <c r="E308" s="67" t="s">
        <v>158</v>
      </c>
      <c r="F308" s="68">
        <v>1570</v>
      </c>
      <c r="G308" s="69">
        <v>189646</v>
      </c>
      <c r="H308" s="67" t="s">
        <v>12</v>
      </c>
    </row>
    <row r="309" spans="1:8" hidden="1" x14ac:dyDescent="0.25">
      <c r="A309" s="67" t="s">
        <v>163</v>
      </c>
      <c r="B309" s="67">
        <v>100020</v>
      </c>
      <c r="C309" s="67" t="s">
        <v>152</v>
      </c>
      <c r="D309" s="67" t="s">
        <v>169</v>
      </c>
      <c r="E309" s="67" t="s">
        <v>168</v>
      </c>
      <c r="F309" s="68">
        <v>1575</v>
      </c>
      <c r="G309" s="69">
        <v>4447012</v>
      </c>
      <c r="H309" s="67" t="s">
        <v>11</v>
      </c>
    </row>
    <row r="310" spans="1:8" hidden="1" x14ac:dyDescent="0.25">
      <c r="A310" s="67" t="s">
        <v>163</v>
      </c>
      <c r="B310" s="67">
        <v>100021</v>
      </c>
      <c r="C310" s="67" t="s">
        <v>194</v>
      </c>
      <c r="D310" s="67" t="s">
        <v>169</v>
      </c>
      <c r="E310" s="67" t="s">
        <v>168</v>
      </c>
      <c r="F310" s="68">
        <v>1577</v>
      </c>
      <c r="G310" s="69">
        <v>1487609</v>
      </c>
      <c r="H310" s="67" t="s">
        <v>12</v>
      </c>
    </row>
    <row r="311" spans="1:8" hidden="1" x14ac:dyDescent="0.25">
      <c r="A311" s="67" t="s">
        <v>163</v>
      </c>
      <c r="B311" s="67">
        <v>100085</v>
      </c>
      <c r="C311" s="67" t="s">
        <v>160</v>
      </c>
      <c r="D311" s="67" t="s">
        <v>180</v>
      </c>
      <c r="E311" s="67" t="s">
        <v>158</v>
      </c>
      <c r="F311" s="68">
        <v>1577</v>
      </c>
      <c r="G311" s="69">
        <v>773326.99</v>
      </c>
      <c r="H311" s="67" t="s">
        <v>10</v>
      </c>
    </row>
    <row r="312" spans="1:8" hidden="1" x14ac:dyDescent="0.25">
      <c r="A312" s="67" t="s">
        <v>151</v>
      </c>
      <c r="B312" s="67">
        <v>100022</v>
      </c>
      <c r="C312" s="67" t="s">
        <v>176</v>
      </c>
      <c r="D312" s="67" t="s">
        <v>169</v>
      </c>
      <c r="E312" s="67" t="s">
        <v>168</v>
      </c>
      <c r="F312" s="68">
        <v>1577</v>
      </c>
      <c r="G312" s="69">
        <v>15127728</v>
      </c>
      <c r="H312" s="67" t="s">
        <v>12</v>
      </c>
    </row>
    <row r="313" spans="1:8" hidden="1" x14ac:dyDescent="0.25">
      <c r="A313" s="67" t="s">
        <v>163</v>
      </c>
      <c r="B313" s="67">
        <v>100008</v>
      </c>
      <c r="C313" s="67" t="s">
        <v>205</v>
      </c>
      <c r="D313" s="67" t="s">
        <v>169</v>
      </c>
      <c r="E313" s="67" t="s">
        <v>168</v>
      </c>
      <c r="F313" s="68">
        <v>1582</v>
      </c>
      <c r="G313" s="69">
        <v>19582652</v>
      </c>
      <c r="H313" s="67" t="s">
        <v>11</v>
      </c>
    </row>
    <row r="314" spans="1:8" hidden="1" x14ac:dyDescent="0.25">
      <c r="A314" s="67" t="s">
        <v>151</v>
      </c>
      <c r="B314" s="67">
        <v>100042</v>
      </c>
      <c r="C314" s="67" t="s">
        <v>176</v>
      </c>
      <c r="D314" s="67" t="s">
        <v>177</v>
      </c>
      <c r="E314" s="67" t="s">
        <v>171</v>
      </c>
      <c r="F314" s="68">
        <v>1589</v>
      </c>
      <c r="G314" s="69">
        <v>24670719</v>
      </c>
      <c r="H314" s="67" t="s">
        <v>12</v>
      </c>
    </row>
    <row r="315" spans="1:8" hidden="1" x14ac:dyDescent="0.25">
      <c r="A315" s="67" t="s">
        <v>159</v>
      </c>
      <c r="B315" s="67">
        <v>100085</v>
      </c>
      <c r="C315" s="67" t="s">
        <v>160</v>
      </c>
      <c r="D315" s="67" t="s">
        <v>180</v>
      </c>
      <c r="E315" s="67" t="s">
        <v>158</v>
      </c>
      <c r="F315" s="68">
        <v>1594</v>
      </c>
      <c r="G315" s="69">
        <v>15119094</v>
      </c>
      <c r="H315" s="67" t="s">
        <v>11</v>
      </c>
    </row>
    <row r="316" spans="1:8" hidden="1" x14ac:dyDescent="0.25">
      <c r="A316" s="67" t="s">
        <v>163</v>
      </c>
      <c r="B316" s="67">
        <v>100019</v>
      </c>
      <c r="C316" s="67" t="s">
        <v>164</v>
      </c>
      <c r="D316" s="67" t="s">
        <v>169</v>
      </c>
      <c r="E316" s="67" t="s">
        <v>168</v>
      </c>
      <c r="F316" s="68">
        <v>1595</v>
      </c>
      <c r="G316" s="69">
        <v>6889879</v>
      </c>
      <c r="H316" s="67" t="s">
        <v>11</v>
      </c>
    </row>
    <row r="317" spans="1:8" hidden="1" x14ac:dyDescent="0.25">
      <c r="A317" s="67" t="s">
        <v>163</v>
      </c>
      <c r="B317" s="67">
        <v>100005</v>
      </c>
      <c r="C317" s="67" t="s">
        <v>197</v>
      </c>
      <c r="D317" s="67" t="s">
        <v>169</v>
      </c>
      <c r="E317" s="67" t="s">
        <v>168</v>
      </c>
      <c r="F317" s="68">
        <v>1595</v>
      </c>
      <c r="G317" s="69">
        <v>10817676</v>
      </c>
      <c r="H317" s="67" t="s">
        <v>12</v>
      </c>
    </row>
    <row r="318" spans="1:8" hidden="1" x14ac:dyDescent="0.25">
      <c r="A318" s="67" t="s">
        <v>155</v>
      </c>
      <c r="B318" s="67">
        <v>100084</v>
      </c>
      <c r="C318" s="67" t="s">
        <v>160</v>
      </c>
      <c r="D318" s="67" t="s">
        <v>180</v>
      </c>
      <c r="E318" s="67" t="s">
        <v>158</v>
      </c>
      <c r="F318" s="68">
        <v>1620</v>
      </c>
      <c r="G318" s="69">
        <v>2343654.9300000002</v>
      </c>
      <c r="H318" s="67" t="s">
        <v>10</v>
      </c>
    </row>
    <row r="319" spans="1:8" hidden="1" x14ac:dyDescent="0.25">
      <c r="A319" s="67" t="s">
        <v>151</v>
      </c>
      <c r="B319" s="67">
        <v>100047</v>
      </c>
      <c r="C319" s="67" t="s">
        <v>181</v>
      </c>
      <c r="D319" s="67" t="s">
        <v>182</v>
      </c>
      <c r="E319" s="67" t="s">
        <v>158</v>
      </c>
      <c r="F319" s="68">
        <v>1623</v>
      </c>
      <c r="G319" s="69">
        <v>12513860</v>
      </c>
      <c r="H319" s="67" t="s">
        <v>11</v>
      </c>
    </row>
    <row r="320" spans="1:8" hidden="1" x14ac:dyDescent="0.25">
      <c r="A320" s="67" t="s">
        <v>163</v>
      </c>
      <c r="B320" s="67">
        <v>100027</v>
      </c>
      <c r="C320" s="67" t="s">
        <v>160</v>
      </c>
      <c r="D320" s="67" t="s">
        <v>161</v>
      </c>
      <c r="E320" s="67" t="s">
        <v>162</v>
      </c>
      <c r="F320" s="68">
        <v>1634</v>
      </c>
      <c r="G320" s="69">
        <v>15611620</v>
      </c>
      <c r="H320" s="67" t="s">
        <v>12</v>
      </c>
    </row>
    <row r="321" spans="1:8" hidden="1" x14ac:dyDescent="0.25">
      <c r="A321" s="67" t="s">
        <v>196</v>
      </c>
      <c r="B321" s="67">
        <v>100080</v>
      </c>
      <c r="C321" s="67" t="s">
        <v>160</v>
      </c>
      <c r="D321" s="67" t="s">
        <v>170</v>
      </c>
      <c r="E321" s="67" t="s">
        <v>162</v>
      </c>
      <c r="F321" s="68">
        <v>1646</v>
      </c>
      <c r="G321" s="69">
        <v>17148782</v>
      </c>
      <c r="H321" s="67" t="s">
        <v>11</v>
      </c>
    </row>
    <row r="322" spans="1:8" hidden="1" x14ac:dyDescent="0.25">
      <c r="A322" s="67" t="s">
        <v>163</v>
      </c>
      <c r="B322" s="67">
        <v>100085</v>
      </c>
      <c r="C322" s="67" t="s">
        <v>160</v>
      </c>
      <c r="D322" s="67" t="s">
        <v>180</v>
      </c>
      <c r="E322" s="67" t="s">
        <v>158</v>
      </c>
      <c r="F322" s="68">
        <v>1657</v>
      </c>
      <c r="G322" s="69">
        <v>20340432</v>
      </c>
      <c r="H322" s="67" t="s">
        <v>12</v>
      </c>
    </row>
    <row r="323" spans="1:8" hidden="1" x14ac:dyDescent="0.25">
      <c r="A323" s="67" t="s">
        <v>163</v>
      </c>
      <c r="B323" s="67">
        <v>100016</v>
      </c>
      <c r="C323" s="67" t="s">
        <v>201</v>
      </c>
      <c r="D323" s="67" t="s">
        <v>191</v>
      </c>
      <c r="E323" s="67" t="s">
        <v>162</v>
      </c>
      <c r="F323" s="68">
        <v>1660</v>
      </c>
      <c r="G323" s="69">
        <v>16353137</v>
      </c>
      <c r="H323" s="67" t="s">
        <v>12</v>
      </c>
    </row>
    <row r="324" spans="1:8" hidden="1" x14ac:dyDescent="0.25">
      <c r="A324" s="67" t="s">
        <v>196</v>
      </c>
      <c r="B324" s="67">
        <v>100029</v>
      </c>
      <c r="C324" s="67" t="s">
        <v>187</v>
      </c>
      <c r="D324" s="67" t="s">
        <v>175</v>
      </c>
      <c r="E324" s="67" t="s">
        <v>158</v>
      </c>
      <c r="F324" s="68">
        <v>1663</v>
      </c>
      <c r="G324" s="69">
        <v>16145154</v>
      </c>
      <c r="H324" s="67" t="s">
        <v>11</v>
      </c>
    </row>
    <row r="325" spans="1:8" hidden="1" x14ac:dyDescent="0.25">
      <c r="A325" s="67" t="s">
        <v>163</v>
      </c>
      <c r="B325" s="67">
        <v>100021</v>
      </c>
      <c r="C325" s="67" t="s">
        <v>194</v>
      </c>
      <c r="D325" s="67" t="s">
        <v>169</v>
      </c>
      <c r="E325" s="67" t="s">
        <v>168</v>
      </c>
      <c r="F325" s="68">
        <v>1673</v>
      </c>
      <c r="G325" s="69">
        <v>10013312</v>
      </c>
      <c r="H325" s="67" t="s">
        <v>11</v>
      </c>
    </row>
    <row r="326" spans="1:8" hidden="1" x14ac:dyDescent="0.25">
      <c r="A326" s="67" t="s">
        <v>155</v>
      </c>
      <c r="B326" s="67">
        <v>100038</v>
      </c>
      <c r="C326" s="67" t="s">
        <v>207</v>
      </c>
      <c r="D326" s="67" t="s">
        <v>165</v>
      </c>
      <c r="E326" s="67" t="s">
        <v>179</v>
      </c>
      <c r="F326" s="68">
        <v>1684</v>
      </c>
      <c r="G326" s="69">
        <v>23149686</v>
      </c>
      <c r="H326" s="67" t="s">
        <v>11</v>
      </c>
    </row>
    <row r="327" spans="1:8" hidden="1" x14ac:dyDescent="0.25">
      <c r="A327" s="67" t="s">
        <v>188</v>
      </c>
      <c r="B327" s="67">
        <v>100080</v>
      </c>
      <c r="C327" s="67" t="s">
        <v>160</v>
      </c>
      <c r="D327" s="67" t="s">
        <v>170</v>
      </c>
      <c r="E327" s="67" t="s">
        <v>162</v>
      </c>
      <c r="F327" s="68">
        <v>1688</v>
      </c>
      <c r="G327" s="69">
        <v>19336814</v>
      </c>
      <c r="H327" s="67" t="s">
        <v>11</v>
      </c>
    </row>
    <row r="328" spans="1:8" hidden="1" x14ac:dyDescent="0.25">
      <c r="A328" s="67" t="s">
        <v>151</v>
      </c>
      <c r="B328" s="67">
        <v>100007</v>
      </c>
      <c r="C328" s="67" t="s">
        <v>160</v>
      </c>
      <c r="D328" s="67" t="s">
        <v>169</v>
      </c>
      <c r="E328" s="67" t="s">
        <v>168</v>
      </c>
      <c r="F328" s="68">
        <v>1703</v>
      </c>
      <c r="G328" s="69">
        <v>23638338</v>
      </c>
      <c r="H328" s="67" t="s">
        <v>11</v>
      </c>
    </row>
    <row r="329" spans="1:8" hidden="1" x14ac:dyDescent="0.25">
      <c r="A329" s="67" t="s">
        <v>188</v>
      </c>
      <c r="B329" s="67">
        <v>100099</v>
      </c>
      <c r="C329" s="67" t="s">
        <v>192</v>
      </c>
      <c r="D329" s="67" t="s">
        <v>167</v>
      </c>
      <c r="E329" s="67" t="s">
        <v>168</v>
      </c>
      <c r="F329" s="68">
        <v>1705</v>
      </c>
      <c r="G329" s="69">
        <v>2215248</v>
      </c>
      <c r="H329" s="67" t="s">
        <v>12</v>
      </c>
    </row>
    <row r="330" spans="1:8" hidden="1" x14ac:dyDescent="0.25">
      <c r="A330" s="67" t="s">
        <v>163</v>
      </c>
      <c r="B330" s="67">
        <v>100079</v>
      </c>
      <c r="C330" s="67" t="s">
        <v>160</v>
      </c>
      <c r="D330" s="67" t="s">
        <v>170</v>
      </c>
      <c r="E330" s="67" t="s">
        <v>162</v>
      </c>
      <c r="F330" s="68">
        <v>1710</v>
      </c>
      <c r="G330" s="69">
        <v>12058085</v>
      </c>
      <c r="H330" s="67" t="s">
        <v>11</v>
      </c>
    </row>
    <row r="331" spans="1:8" hidden="1" x14ac:dyDescent="0.25">
      <c r="A331" s="67" t="s">
        <v>151</v>
      </c>
      <c r="B331" s="67">
        <v>100012</v>
      </c>
      <c r="C331" s="67" t="s">
        <v>183</v>
      </c>
      <c r="D331" s="67" t="s">
        <v>190</v>
      </c>
      <c r="E331" s="67" t="s">
        <v>154</v>
      </c>
      <c r="F331" s="68">
        <v>1730</v>
      </c>
      <c r="G331" s="69">
        <v>18252790</v>
      </c>
      <c r="H331" s="67" t="s">
        <v>11</v>
      </c>
    </row>
    <row r="332" spans="1:8" hidden="1" x14ac:dyDescent="0.25">
      <c r="A332" s="67" t="s">
        <v>163</v>
      </c>
      <c r="B332" s="67">
        <v>100087</v>
      </c>
      <c r="C332" s="67" t="s">
        <v>160</v>
      </c>
      <c r="D332" s="67" t="s">
        <v>180</v>
      </c>
      <c r="E332" s="67" t="s">
        <v>158</v>
      </c>
      <c r="F332" s="68">
        <v>1735</v>
      </c>
      <c r="G332" s="69">
        <v>11557574</v>
      </c>
      <c r="H332" s="67" t="s">
        <v>11</v>
      </c>
    </row>
    <row r="333" spans="1:8" hidden="1" x14ac:dyDescent="0.25">
      <c r="A333" s="67" t="s">
        <v>151</v>
      </c>
      <c r="B333" s="67">
        <v>100088</v>
      </c>
      <c r="C333" s="67" t="s">
        <v>160</v>
      </c>
      <c r="D333" s="67" t="s">
        <v>170</v>
      </c>
      <c r="E333" s="67" t="s">
        <v>171</v>
      </c>
      <c r="F333" s="68">
        <v>1735</v>
      </c>
      <c r="G333" s="69">
        <v>18392520</v>
      </c>
      <c r="H333" s="67" t="s">
        <v>12</v>
      </c>
    </row>
    <row r="334" spans="1:8" hidden="1" x14ac:dyDescent="0.25">
      <c r="A334" s="67" t="s">
        <v>188</v>
      </c>
      <c r="B334" s="67">
        <v>100084</v>
      </c>
      <c r="C334" s="67" t="s">
        <v>160</v>
      </c>
      <c r="D334" s="67" t="s">
        <v>180</v>
      </c>
      <c r="E334" s="67" t="s">
        <v>158</v>
      </c>
      <c r="F334" s="68">
        <v>1737</v>
      </c>
      <c r="G334" s="69">
        <v>4082018</v>
      </c>
      <c r="H334" s="67" t="s">
        <v>11</v>
      </c>
    </row>
    <row r="335" spans="1:8" hidden="1" x14ac:dyDescent="0.25">
      <c r="A335" s="67" t="s">
        <v>151</v>
      </c>
      <c r="B335" s="67">
        <v>100000</v>
      </c>
      <c r="C335" s="67" t="s">
        <v>152</v>
      </c>
      <c r="D335" s="67" t="s">
        <v>153</v>
      </c>
      <c r="E335" s="67" t="s">
        <v>154</v>
      </c>
      <c r="F335" s="68">
        <v>1749</v>
      </c>
      <c r="G335" s="69">
        <v>8869282</v>
      </c>
      <c r="H335" s="67" t="s">
        <v>11</v>
      </c>
    </row>
    <row r="336" spans="1:8" hidden="1" x14ac:dyDescent="0.25">
      <c r="A336" s="67" t="s">
        <v>159</v>
      </c>
      <c r="B336" s="67">
        <v>100085</v>
      </c>
      <c r="C336" s="67" t="s">
        <v>160</v>
      </c>
      <c r="D336" s="67" t="s">
        <v>180</v>
      </c>
      <c r="E336" s="67" t="s">
        <v>158</v>
      </c>
      <c r="F336" s="68">
        <v>1753</v>
      </c>
      <c r="G336" s="69">
        <v>15942124</v>
      </c>
      <c r="H336" s="67" t="s">
        <v>12</v>
      </c>
    </row>
    <row r="337" spans="1:8" hidden="1" x14ac:dyDescent="0.25">
      <c r="A337" s="67" t="s">
        <v>163</v>
      </c>
      <c r="B337" s="67">
        <v>100087</v>
      </c>
      <c r="C337" s="67" t="s">
        <v>160</v>
      </c>
      <c r="D337" s="67" t="s">
        <v>180</v>
      </c>
      <c r="E337" s="67" t="s">
        <v>158</v>
      </c>
      <c r="F337" s="68">
        <v>1785</v>
      </c>
      <c r="G337" s="69">
        <v>976487.56</v>
      </c>
      <c r="H337" s="67" t="s">
        <v>10</v>
      </c>
    </row>
    <row r="338" spans="1:8" hidden="1" x14ac:dyDescent="0.25">
      <c r="A338" s="67" t="s">
        <v>151</v>
      </c>
      <c r="B338" s="67">
        <v>100001</v>
      </c>
      <c r="C338" s="67" t="s">
        <v>194</v>
      </c>
      <c r="D338" s="67" t="s">
        <v>153</v>
      </c>
      <c r="E338" s="67" t="s">
        <v>154</v>
      </c>
      <c r="F338" s="68">
        <v>1787</v>
      </c>
      <c r="G338" s="69">
        <v>12408287</v>
      </c>
      <c r="H338" s="67" t="s">
        <v>11</v>
      </c>
    </row>
    <row r="339" spans="1:8" hidden="1" x14ac:dyDescent="0.25">
      <c r="A339" s="67" t="s">
        <v>151</v>
      </c>
      <c r="B339" s="67">
        <v>100006</v>
      </c>
      <c r="C339" s="67" t="s">
        <v>166</v>
      </c>
      <c r="D339" s="67" t="s">
        <v>169</v>
      </c>
      <c r="E339" s="67" t="s">
        <v>168</v>
      </c>
      <c r="F339" s="68">
        <v>1789</v>
      </c>
      <c r="G339" s="69">
        <v>661693</v>
      </c>
      <c r="H339" s="67" t="s">
        <v>12</v>
      </c>
    </row>
    <row r="340" spans="1:8" hidden="1" x14ac:dyDescent="0.25">
      <c r="A340" s="67" t="s">
        <v>159</v>
      </c>
      <c r="B340" s="67">
        <v>100099</v>
      </c>
      <c r="C340" s="67" t="s">
        <v>192</v>
      </c>
      <c r="D340" s="67" t="s">
        <v>167</v>
      </c>
      <c r="E340" s="67" t="s">
        <v>168</v>
      </c>
      <c r="F340" s="68">
        <v>1801</v>
      </c>
      <c r="G340" s="69">
        <v>16644341</v>
      </c>
      <c r="H340" s="67" t="s">
        <v>11</v>
      </c>
    </row>
    <row r="341" spans="1:8" hidden="1" x14ac:dyDescent="0.25">
      <c r="A341" s="67" t="s">
        <v>188</v>
      </c>
      <c r="B341" s="67">
        <v>100046</v>
      </c>
      <c r="C341" s="67" t="s">
        <v>181</v>
      </c>
      <c r="D341" s="67" t="s">
        <v>189</v>
      </c>
      <c r="E341" s="67" t="s">
        <v>158</v>
      </c>
      <c r="F341" s="68">
        <v>1805</v>
      </c>
      <c r="G341" s="69">
        <v>20288384</v>
      </c>
      <c r="H341" s="67" t="s">
        <v>12</v>
      </c>
    </row>
    <row r="342" spans="1:8" hidden="1" x14ac:dyDescent="0.25">
      <c r="A342" s="67" t="s">
        <v>151</v>
      </c>
      <c r="B342" s="67">
        <v>100100</v>
      </c>
      <c r="C342" s="67" t="s">
        <v>197</v>
      </c>
      <c r="D342" s="67" t="s">
        <v>167</v>
      </c>
      <c r="E342" s="67" t="s">
        <v>168</v>
      </c>
      <c r="F342" s="68">
        <v>1806</v>
      </c>
      <c r="G342" s="69">
        <v>7395884</v>
      </c>
      <c r="H342" s="67" t="s">
        <v>12</v>
      </c>
    </row>
    <row r="343" spans="1:8" hidden="1" x14ac:dyDescent="0.25">
      <c r="A343" s="67" t="s">
        <v>155</v>
      </c>
      <c r="B343" s="67">
        <v>100084</v>
      </c>
      <c r="C343" s="67" t="s">
        <v>160</v>
      </c>
      <c r="D343" s="67" t="s">
        <v>180</v>
      </c>
      <c r="E343" s="67" t="s">
        <v>158</v>
      </c>
      <c r="F343" s="68">
        <v>1807</v>
      </c>
      <c r="G343" s="69">
        <v>14381357</v>
      </c>
      <c r="H343" s="67" t="s">
        <v>11</v>
      </c>
    </row>
    <row r="344" spans="1:8" hidden="1" x14ac:dyDescent="0.25">
      <c r="A344" s="67" t="s">
        <v>151</v>
      </c>
      <c r="B344" s="67">
        <v>100003</v>
      </c>
      <c r="C344" s="67" t="s">
        <v>181</v>
      </c>
      <c r="D344" s="67" t="s">
        <v>200</v>
      </c>
      <c r="E344" s="67" t="s">
        <v>171</v>
      </c>
      <c r="F344" s="68">
        <v>1817</v>
      </c>
      <c r="G344" s="69">
        <v>16535831</v>
      </c>
      <c r="H344" s="67" t="s">
        <v>12</v>
      </c>
    </row>
    <row r="345" spans="1:8" hidden="1" x14ac:dyDescent="0.25">
      <c r="A345" s="67" t="s">
        <v>172</v>
      </c>
      <c r="B345" s="67">
        <v>100082</v>
      </c>
      <c r="C345" s="67" t="s">
        <v>160</v>
      </c>
      <c r="D345" s="67" t="s">
        <v>184</v>
      </c>
      <c r="E345" s="67" t="s">
        <v>171</v>
      </c>
      <c r="F345" s="68">
        <v>1838</v>
      </c>
      <c r="G345" s="69">
        <v>2062523</v>
      </c>
      <c r="H345" s="67" t="s">
        <v>12</v>
      </c>
    </row>
    <row r="346" spans="1:8" hidden="1" x14ac:dyDescent="0.25">
      <c r="A346" s="67" t="s">
        <v>203</v>
      </c>
      <c r="B346" s="67">
        <v>100017</v>
      </c>
      <c r="C346" s="67" t="s">
        <v>178</v>
      </c>
      <c r="D346" s="67" t="s">
        <v>210</v>
      </c>
      <c r="E346" s="67" t="s">
        <v>171</v>
      </c>
      <c r="F346" s="68">
        <v>1838</v>
      </c>
      <c r="G346" s="69">
        <v>16713496</v>
      </c>
      <c r="H346" s="67" t="s">
        <v>11</v>
      </c>
    </row>
    <row r="347" spans="1:8" hidden="1" x14ac:dyDescent="0.25">
      <c r="A347" s="67" t="s">
        <v>151</v>
      </c>
      <c r="B347" s="67">
        <v>100088</v>
      </c>
      <c r="C347" s="67" t="s">
        <v>160</v>
      </c>
      <c r="D347" s="67" t="s">
        <v>170</v>
      </c>
      <c r="E347" s="67" t="s">
        <v>171</v>
      </c>
      <c r="F347" s="68">
        <v>1845</v>
      </c>
      <c r="G347" s="69">
        <v>9059036</v>
      </c>
      <c r="H347" s="67" t="s">
        <v>11</v>
      </c>
    </row>
    <row r="348" spans="1:8" hidden="1" x14ac:dyDescent="0.25">
      <c r="A348" s="67" t="s">
        <v>172</v>
      </c>
      <c r="B348" s="67">
        <v>100027</v>
      </c>
      <c r="C348" s="67" t="s">
        <v>160</v>
      </c>
      <c r="D348" s="67" t="s">
        <v>161</v>
      </c>
      <c r="E348" s="67" t="s">
        <v>162</v>
      </c>
      <c r="F348" s="68">
        <v>1873</v>
      </c>
      <c r="G348" s="69">
        <v>8036945</v>
      </c>
      <c r="H348" s="67" t="s">
        <v>12</v>
      </c>
    </row>
    <row r="349" spans="1:8" hidden="1" x14ac:dyDescent="0.25">
      <c r="A349" s="67" t="s">
        <v>151</v>
      </c>
      <c r="B349" s="67">
        <v>100021</v>
      </c>
      <c r="C349" s="67" t="s">
        <v>194</v>
      </c>
      <c r="D349" s="67" t="s">
        <v>169</v>
      </c>
      <c r="E349" s="67" t="s">
        <v>168</v>
      </c>
      <c r="F349" s="68">
        <v>1886</v>
      </c>
      <c r="G349" s="69">
        <v>8313909</v>
      </c>
      <c r="H349" s="67" t="s">
        <v>11</v>
      </c>
    </row>
    <row r="350" spans="1:8" hidden="1" x14ac:dyDescent="0.25">
      <c r="A350" s="67" t="s">
        <v>172</v>
      </c>
      <c r="B350" s="67">
        <v>100032</v>
      </c>
      <c r="C350" s="67" t="s">
        <v>183</v>
      </c>
      <c r="D350" s="67" t="s">
        <v>157</v>
      </c>
      <c r="E350" s="67" t="s">
        <v>158</v>
      </c>
      <c r="F350" s="68">
        <v>1887</v>
      </c>
      <c r="G350" s="69">
        <v>18501015</v>
      </c>
      <c r="H350" s="67" t="s">
        <v>11</v>
      </c>
    </row>
    <row r="351" spans="1:8" hidden="1" x14ac:dyDescent="0.25">
      <c r="A351" s="67" t="s">
        <v>151</v>
      </c>
      <c r="B351" s="67">
        <v>100087</v>
      </c>
      <c r="C351" s="67" t="s">
        <v>160</v>
      </c>
      <c r="D351" s="67" t="s">
        <v>180</v>
      </c>
      <c r="E351" s="67" t="s">
        <v>158</v>
      </c>
      <c r="F351" s="68">
        <v>1887</v>
      </c>
      <c r="G351" s="69">
        <v>22709491</v>
      </c>
      <c r="H351" s="67" t="s">
        <v>12</v>
      </c>
    </row>
    <row r="352" spans="1:8" hidden="1" x14ac:dyDescent="0.25">
      <c r="A352" s="67" t="s">
        <v>159</v>
      </c>
      <c r="B352" s="67">
        <v>100017</v>
      </c>
      <c r="C352" s="67" t="s">
        <v>178</v>
      </c>
      <c r="D352" s="67" t="s">
        <v>210</v>
      </c>
      <c r="E352" s="67" t="s">
        <v>171</v>
      </c>
      <c r="F352" s="68">
        <v>1904</v>
      </c>
      <c r="G352" s="69">
        <v>15628570</v>
      </c>
      <c r="H352" s="67" t="s">
        <v>11</v>
      </c>
    </row>
    <row r="353" spans="1:8" hidden="1" x14ac:dyDescent="0.25">
      <c r="A353" s="67" t="s">
        <v>163</v>
      </c>
      <c r="B353" s="67">
        <v>100104</v>
      </c>
      <c r="C353" s="67" t="s">
        <v>187</v>
      </c>
      <c r="D353" s="67" t="s">
        <v>206</v>
      </c>
      <c r="E353" s="67" t="s">
        <v>168</v>
      </c>
      <c r="F353" s="68">
        <v>1910</v>
      </c>
      <c r="G353" s="69">
        <v>21756158</v>
      </c>
      <c r="H353" s="67" t="s">
        <v>11</v>
      </c>
    </row>
    <row r="354" spans="1:8" hidden="1" x14ac:dyDescent="0.25">
      <c r="A354" s="67" t="s">
        <v>151</v>
      </c>
      <c r="B354" s="67">
        <v>100087</v>
      </c>
      <c r="C354" s="67" t="s">
        <v>160</v>
      </c>
      <c r="D354" s="67" t="s">
        <v>180</v>
      </c>
      <c r="E354" s="67" t="s">
        <v>158</v>
      </c>
      <c r="F354" s="68">
        <v>1919</v>
      </c>
      <c r="G354" s="69">
        <v>5697405</v>
      </c>
      <c r="H354" s="67" t="s">
        <v>11</v>
      </c>
    </row>
    <row r="355" spans="1:8" hidden="1" x14ac:dyDescent="0.25">
      <c r="A355" s="67" t="s">
        <v>159</v>
      </c>
      <c r="B355" s="67">
        <v>100027</v>
      </c>
      <c r="C355" s="67" t="s">
        <v>160</v>
      </c>
      <c r="D355" s="67" t="s">
        <v>161</v>
      </c>
      <c r="E355" s="67" t="s">
        <v>162</v>
      </c>
      <c r="F355" s="68">
        <v>1920</v>
      </c>
      <c r="G355" s="69">
        <v>18515756</v>
      </c>
      <c r="H355" s="67" t="s">
        <v>11</v>
      </c>
    </row>
    <row r="356" spans="1:8" hidden="1" x14ac:dyDescent="0.25">
      <c r="A356" s="67" t="s">
        <v>163</v>
      </c>
      <c r="B356" s="67">
        <v>100039</v>
      </c>
      <c r="C356" s="67" t="s">
        <v>164</v>
      </c>
      <c r="D356" s="67" t="s">
        <v>165</v>
      </c>
      <c r="E356" s="67" t="s">
        <v>162</v>
      </c>
      <c r="F356" s="68">
        <v>1936</v>
      </c>
      <c r="G356" s="69">
        <v>22028569</v>
      </c>
      <c r="H356" s="67" t="s">
        <v>12</v>
      </c>
    </row>
    <row r="357" spans="1:8" hidden="1" x14ac:dyDescent="0.25">
      <c r="A357" s="67" t="s">
        <v>151</v>
      </c>
      <c r="B357" s="67">
        <v>100035</v>
      </c>
      <c r="C357" s="67" t="s">
        <v>185</v>
      </c>
      <c r="D357" s="67" t="s">
        <v>186</v>
      </c>
      <c r="E357" s="67" t="s">
        <v>158</v>
      </c>
      <c r="F357" s="68">
        <v>1956</v>
      </c>
      <c r="G357" s="69">
        <v>11720947</v>
      </c>
      <c r="H357" s="67" t="s">
        <v>11</v>
      </c>
    </row>
    <row r="358" spans="1:8" hidden="1" x14ac:dyDescent="0.25">
      <c r="A358" s="67" t="s">
        <v>155</v>
      </c>
      <c r="B358" s="67">
        <v>100027</v>
      </c>
      <c r="C358" s="67" t="s">
        <v>160</v>
      </c>
      <c r="D358" s="67" t="s">
        <v>161</v>
      </c>
      <c r="E358" s="67" t="s">
        <v>162</v>
      </c>
      <c r="F358" s="68">
        <v>1957</v>
      </c>
      <c r="G358" s="69">
        <v>2397102</v>
      </c>
      <c r="H358" s="67" t="s">
        <v>12</v>
      </c>
    </row>
    <row r="359" spans="1:8" hidden="1" x14ac:dyDescent="0.25">
      <c r="A359" s="67" t="s">
        <v>163</v>
      </c>
      <c r="B359" s="67">
        <v>100010</v>
      </c>
      <c r="C359" s="67" t="s">
        <v>174</v>
      </c>
      <c r="D359" s="67" t="s">
        <v>169</v>
      </c>
      <c r="E359" s="67" t="s">
        <v>168</v>
      </c>
      <c r="F359" s="68">
        <v>1974</v>
      </c>
      <c r="G359" s="69">
        <v>10235241</v>
      </c>
      <c r="H359" s="67" t="s">
        <v>11</v>
      </c>
    </row>
    <row r="360" spans="1:8" x14ac:dyDescent="0.25">
      <c r="A360" s="67" t="s">
        <v>196</v>
      </c>
      <c r="B360" s="67">
        <v>100084</v>
      </c>
      <c r="C360" s="67" t="s">
        <v>160</v>
      </c>
      <c r="D360" s="67" t="s">
        <v>180</v>
      </c>
      <c r="E360" s="67" t="s">
        <v>158</v>
      </c>
      <c r="F360" s="68">
        <v>1980</v>
      </c>
      <c r="G360" s="69">
        <v>2873520.31</v>
      </c>
      <c r="H360" s="67" t="s">
        <v>10</v>
      </c>
    </row>
    <row r="361" spans="1:8" hidden="1" x14ac:dyDescent="0.25">
      <c r="A361" s="67" t="s">
        <v>155</v>
      </c>
      <c r="B361" s="67">
        <v>100035</v>
      </c>
      <c r="C361" s="67" t="s">
        <v>185</v>
      </c>
      <c r="D361" s="67" t="s">
        <v>186</v>
      </c>
      <c r="E361" s="67" t="s">
        <v>158</v>
      </c>
      <c r="F361" s="68">
        <v>1996</v>
      </c>
      <c r="G361" s="69">
        <v>142376</v>
      </c>
      <c r="H361" s="67" t="s">
        <v>12</v>
      </c>
    </row>
    <row r="362" spans="1:8" hidden="1" x14ac:dyDescent="0.25">
      <c r="A362" s="67" t="s">
        <v>163</v>
      </c>
      <c r="B362" s="67">
        <v>100034</v>
      </c>
      <c r="C362" s="67" t="s">
        <v>199</v>
      </c>
      <c r="D362" s="67" t="s">
        <v>157</v>
      </c>
      <c r="E362" s="67" t="s">
        <v>158</v>
      </c>
      <c r="F362" s="68">
        <v>2005</v>
      </c>
      <c r="G362" s="69">
        <v>20512335</v>
      </c>
      <c r="H362" s="67" t="s">
        <v>12</v>
      </c>
    </row>
    <row r="363" spans="1:8" hidden="1" x14ac:dyDescent="0.25">
      <c r="A363" s="67" t="s">
        <v>196</v>
      </c>
      <c r="B363" s="67">
        <v>100004</v>
      </c>
      <c r="C363" s="67" t="s">
        <v>192</v>
      </c>
      <c r="D363" s="67" t="s">
        <v>193</v>
      </c>
      <c r="E363" s="67" t="s">
        <v>162</v>
      </c>
      <c r="F363" s="68">
        <v>2017</v>
      </c>
      <c r="G363" s="69">
        <v>21864877</v>
      </c>
      <c r="H363" s="67" t="s">
        <v>11</v>
      </c>
    </row>
    <row r="364" spans="1:8" hidden="1" x14ac:dyDescent="0.25">
      <c r="A364" s="67" t="s">
        <v>196</v>
      </c>
      <c r="B364" s="67">
        <v>100028</v>
      </c>
      <c r="C364" s="67" t="s">
        <v>205</v>
      </c>
      <c r="D364" s="67" t="s">
        <v>211</v>
      </c>
      <c r="E364" s="67" t="s">
        <v>158</v>
      </c>
      <c r="F364" s="68">
        <v>2023</v>
      </c>
      <c r="G364" s="69">
        <v>18397025</v>
      </c>
      <c r="H364" s="67" t="s">
        <v>11</v>
      </c>
    </row>
    <row r="365" spans="1:8" hidden="1" x14ac:dyDescent="0.25">
      <c r="A365" s="67" t="s">
        <v>151</v>
      </c>
      <c r="B365" s="67">
        <v>100022</v>
      </c>
      <c r="C365" s="67" t="s">
        <v>176</v>
      </c>
      <c r="D365" s="67" t="s">
        <v>169</v>
      </c>
      <c r="E365" s="67" t="s">
        <v>168</v>
      </c>
      <c r="F365" s="68">
        <v>2039</v>
      </c>
      <c r="G365" s="69">
        <v>2102554</v>
      </c>
      <c r="H365" s="67" t="s">
        <v>11</v>
      </c>
    </row>
    <row r="366" spans="1:8" hidden="1" x14ac:dyDescent="0.25">
      <c r="A366" s="67" t="s">
        <v>203</v>
      </c>
      <c r="B366" s="67">
        <v>100085</v>
      </c>
      <c r="C366" s="67" t="s">
        <v>160</v>
      </c>
      <c r="D366" s="67" t="s">
        <v>180</v>
      </c>
      <c r="E366" s="67" t="s">
        <v>158</v>
      </c>
      <c r="F366" s="68">
        <v>2048</v>
      </c>
      <c r="G366" s="69">
        <v>11442116</v>
      </c>
      <c r="H366" s="67" t="s">
        <v>12</v>
      </c>
    </row>
    <row r="367" spans="1:8" hidden="1" x14ac:dyDescent="0.25">
      <c r="A367" s="67" t="s">
        <v>163</v>
      </c>
      <c r="B367" s="67">
        <v>100002</v>
      </c>
      <c r="C367" s="67" t="s">
        <v>176</v>
      </c>
      <c r="D367" s="67" t="s">
        <v>195</v>
      </c>
      <c r="E367" s="67" t="s">
        <v>162</v>
      </c>
      <c r="F367" s="68">
        <v>2050</v>
      </c>
      <c r="G367" s="69">
        <v>8151064</v>
      </c>
      <c r="H367" s="67" t="s">
        <v>11</v>
      </c>
    </row>
    <row r="368" spans="1:8" hidden="1" x14ac:dyDescent="0.25">
      <c r="A368" s="67" t="s">
        <v>151</v>
      </c>
      <c r="B368" s="67">
        <v>100040</v>
      </c>
      <c r="C368" s="67" t="s">
        <v>152</v>
      </c>
      <c r="D368" s="67" t="s">
        <v>165</v>
      </c>
      <c r="E368" s="67" t="s">
        <v>162</v>
      </c>
      <c r="F368" s="68">
        <v>2057</v>
      </c>
      <c r="G368" s="69">
        <v>24336651</v>
      </c>
      <c r="H368" s="67" t="s">
        <v>12</v>
      </c>
    </row>
    <row r="369" spans="1:8" hidden="1" x14ac:dyDescent="0.25">
      <c r="A369" s="67" t="s">
        <v>155</v>
      </c>
      <c r="B369" s="67">
        <v>100026</v>
      </c>
      <c r="C369" s="67" t="s">
        <v>166</v>
      </c>
      <c r="D369" s="67" t="s">
        <v>204</v>
      </c>
      <c r="E369" s="67" t="s">
        <v>162</v>
      </c>
      <c r="F369" s="68">
        <v>2057</v>
      </c>
      <c r="G369" s="69">
        <v>11435088</v>
      </c>
      <c r="H369" s="67" t="s">
        <v>12</v>
      </c>
    </row>
    <row r="370" spans="1:8" hidden="1" x14ac:dyDescent="0.25">
      <c r="A370" s="67" t="s">
        <v>159</v>
      </c>
      <c r="B370" s="67">
        <v>100046</v>
      </c>
      <c r="C370" s="67" t="s">
        <v>181</v>
      </c>
      <c r="D370" s="67" t="s">
        <v>182</v>
      </c>
      <c r="E370" s="67" t="s">
        <v>158</v>
      </c>
      <c r="F370" s="68">
        <v>2058</v>
      </c>
      <c r="G370" s="69">
        <v>17601713</v>
      </c>
      <c r="H370" s="67" t="s">
        <v>12</v>
      </c>
    </row>
    <row r="371" spans="1:8" hidden="1" x14ac:dyDescent="0.25">
      <c r="A371" s="67" t="s">
        <v>163</v>
      </c>
      <c r="B371" s="67">
        <v>100023</v>
      </c>
      <c r="C371" s="67" t="s">
        <v>181</v>
      </c>
      <c r="D371" s="67" t="s">
        <v>169</v>
      </c>
      <c r="E371" s="67" t="s">
        <v>168</v>
      </c>
      <c r="F371" s="68">
        <v>2077</v>
      </c>
      <c r="G371" s="69">
        <v>24209956</v>
      </c>
      <c r="H371" s="67" t="s">
        <v>11</v>
      </c>
    </row>
    <row r="372" spans="1:8" hidden="1" x14ac:dyDescent="0.25">
      <c r="A372" s="67" t="s">
        <v>196</v>
      </c>
      <c r="B372" s="67">
        <v>100004</v>
      </c>
      <c r="C372" s="67" t="s">
        <v>192</v>
      </c>
      <c r="D372" s="67" t="s">
        <v>193</v>
      </c>
      <c r="E372" s="67" t="s">
        <v>162</v>
      </c>
      <c r="F372" s="68">
        <v>2099</v>
      </c>
      <c r="G372" s="69">
        <v>8330715</v>
      </c>
      <c r="H372" s="67" t="s">
        <v>12</v>
      </c>
    </row>
    <row r="373" spans="1:8" hidden="1" x14ac:dyDescent="0.25">
      <c r="A373" s="67" t="s">
        <v>163</v>
      </c>
      <c r="B373" s="67">
        <v>100104</v>
      </c>
      <c r="C373" s="67" t="s">
        <v>187</v>
      </c>
      <c r="D373" s="67" t="s">
        <v>206</v>
      </c>
      <c r="E373" s="67" t="s">
        <v>168</v>
      </c>
      <c r="F373" s="68">
        <v>2107</v>
      </c>
      <c r="G373" s="69">
        <v>21089637</v>
      </c>
      <c r="H373" s="67" t="s">
        <v>12</v>
      </c>
    </row>
    <row r="374" spans="1:8" hidden="1" x14ac:dyDescent="0.25">
      <c r="A374" s="67" t="s">
        <v>188</v>
      </c>
      <c r="B374" s="67">
        <v>100035</v>
      </c>
      <c r="C374" s="67" t="s">
        <v>185</v>
      </c>
      <c r="D374" s="67" t="s">
        <v>186</v>
      </c>
      <c r="E374" s="67" t="s">
        <v>158</v>
      </c>
      <c r="F374" s="68">
        <v>2111</v>
      </c>
      <c r="G374" s="69">
        <v>8301943</v>
      </c>
      <c r="H374" s="67" t="s">
        <v>11</v>
      </c>
    </row>
    <row r="375" spans="1:8" hidden="1" x14ac:dyDescent="0.25">
      <c r="A375" s="67" t="s">
        <v>151</v>
      </c>
      <c r="B375" s="67">
        <v>100005</v>
      </c>
      <c r="C375" s="67" t="s">
        <v>197</v>
      </c>
      <c r="D375" s="67" t="s">
        <v>169</v>
      </c>
      <c r="E375" s="67" t="s">
        <v>168</v>
      </c>
      <c r="F375" s="68">
        <v>2115</v>
      </c>
      <c r="G375" s="69">
        <v>22406735</v>
      </c>
      <c r="H375" s="67" t="s">
        <v>12</v>
      </c>
    </row>
    <row r="376" spans="1:8" hidden="1" x14ac:dyDescent="0.25">
      <c r="A376" s="67" t="s">
        <v>151</v>
      </c>
      <c r="B376" s="67">
        <v>100000</v>
      </c>
      <c r="C376" s="67" t="s">
        <v>152</v>
      </c>
      <c r="D376" s="67" t="s">
        <v>153</v>
      </c>
      <c r="E376" s="67" t="s">
        <v>154</v>
      </c>
      <c r="F376" s="68">
        <v>2123</v>
      </c>
      <c r="G376" s="69">
        <v>16822705</v>
      </c>
      <c r="H376" s="67" t="s">
        <v>12</v>
      </c>
    </row>
    <row r="377" spans="1:8" hidden="1" x14ac:dyDescent="0.25">
      <c r="A377" s="67" t="s">
        <v>188</v>
      </c>
      <c r="B377" s="67">
        <v>100000</v>
      </c>
      <c r="C377" s="67" t="s">
        <v>152</v>
      </c>
      <c r="D377" s="67" t="s">
        <v>153</v>
      </c>
      <c r="E377" s="67" t="s">
        <v>154</v>
      </c>
      <c r="F377" s="68">
        <v>2127</v>
      </c>
      <c r="G377" s="69">
        <v>4959455</v>
      </c>
      <c r="H377" s="67" t="s">
        <v>11</v>
      </c>
    </row>
    <row r="378" spans="1:8" hidden="1" x14ac:dyDescent="0.25">
      <c r="A378" s="67" t="s">
        <v>188</v>
      </c>
      <c r="B378" s="67">
        <v>100014</v>
      </c>
      <c r="C378" s="67" t="s">
        <v>199</v>
      </c>
      <c r="D378" s="67" t="s">
        <v>212</v>
      </c>
      <c r="E378" s="67" t="s">
        <v>168</v>
      </c>
      <c r="F378" s="68">
        <v>2140</v>
      </c>
      <c r="G378" s="69">
        <v>7945398</v>
      </c>
      <c r="H378" s="67" t="s">
        <v>11</v>
      </c>
    </row>
    <row r="379" spans="1:8" hidden="1" x14ac:dyDescent="0.25">
      <c r="A379" s="67" t="s">
        <v>159</v>
      </c>
      <c r="B379" s="67">
        <v>100030</v>
      </c>
      <c r="C379" s="67" t="s">
        <v>174</v>
      </c>
      <c r="D379" s="67" t="s">
        <v>175</v>
      </c>
      <c r="E379" s="67" t="s">
        <v>158</v>
      </c>
      <c r="F379" s="68">
        <v>2143</v>
      </c>
      <c r="G379" s="69">
        <v>17469365</v>
      </c>
      <c r="H379" s="67" t="s">
        <v>12</v>
      </c>
    </row>
    <row r="380" spans="1:8" hidden="1" x14ac:dyDescent="0.25">
      <c r="A380" s="67" t="s">
        <v>172</v>
      </c>
      <c r="B380" s="67">
        <v>100104</v>
      </c>
      <c r="C380" s="67" t="s">
        <v>187</v>
      </c>
      <c r="D380" s="67" t="s">
        <v>206</v>
      </c>
      <c r="E380" s="67" t="s">
        <v>168</v>
      </c>
      <c r="F380" s="68">
        <v>2155</v>
      </c>
      <c r="G380" s="69">
        <v>395597.46</v>
      </c>
      <c r="H380" s="67" t="s">
        <v>10</v>
      </c>
    </row>
    <row r="381" spans="1:8" hidden="1" x14ac:dyDescent="0.25">
      <c r="A381" s="67" t="s">
        <v>163</v>
      </c>
      <c r="B381" s="67">
        <v>100080</v>
      </c>
      <c r="C381" s="67" t="s">
        <v>160</v>
      </c>
      <c r="D381" s="67" t="s">
        <v>170</v>
      </c>
      <c r="E381" s="67" t="s">
        <v>162</v>
      </c>
      <c r="F381" s="68">
        <v>2165</v>
      </c>
      <c r="G381" s="69">
        <v>10504637</v>
      </c>
      <c r="H381" s="67" t="s">
        <v>11</v>
      </c>
    </row>
    <row r="382" spans="1:8" hidden="1" x14ac:dyDescent="0.25">
      <c r="A382" s="67" t="s">
        <v>151</v>
      </c>
      <c r="B382" s="67">
        <v>100103</v>
      </c>
      <c r="C382" s="67" t="s">
        <v>205</v>
      </c>
      <c r="D382" s="67" t="s">
        <v>206</v>
      </c>
      <c r="E382" s="67" t="s">
        <v>168</v>
      </c>
      <c r="F382" s="68">
        <v>2166</v>
      </c>
      <c r="G382" s="69">
        <v>12386202</v>
      </c>
      <c r="H382" s="67" t="s">
        <v>12</v>
      </c>
    </row>
    <row r="383" spans="1:8" hidden="1" x14ac:dyDescent="0.25">
      <c r="A383" s="67" t="s">
        <v>151</v>
      </c>
      <c r="B383" s="67">
        <v>100012</v>
      </c>
      <c r="C383" s="67" t="s">
        <v>183</v>
      </c>
      <c r="D383" s="67" t="s">
        <v>190</v>
      </c>
      <c r="E383" s="67" t="s">
        <v>154</v>
      </c>
      <c r="F383" s="68">
        <v>2172</v>
      </c>
      <c r="G383" s="69">
        <v>17727839</v>
      </c>
      <c r="H383" s="67" t="s">
        <v>12</v>
      </c>
    </row>
    <row r="384" spans="1:8" hidden="1" x14ac:dyDescent="0.25">
      <c r="A384" s="67" t="s">
        <v>155</v>
      </c>
      <c r="B384" s="67">
        <v>100000</v>
      </c>
      <c r="C384" s="67" t="s">
        <v>152</v>
      </c>
      <c r="D384" s="67" t="s">
        <v>153</v>
      </c>
      <c r="E384" s="67" t="s">
        <v>154</v>
      </c>
      <c r="F384" s="68">
        <v>2177</v>
      </c>
      <c r="G384" s="69">
        <v>17905932</v>
      </c>
      <c r="H384" s="67" t="s">
        <v>12</v>
      </c>
    </row>
    <row r="385" spans="1:8" hidden="1" x14ac:dyDescent="0.25">
      <c r="A385" s="67" t="s">
        <v>155</v>
      </c>
      <c r="B385" s="67">
        <v>100081</v>
      </c>
      <c r="C385" s="67" t="s">
        <v>160</v>
      </c>
      <c r="D385" s="67" t="s">
        <v>170</v>
      </c>
      <c r="E385" s="67" t="s">
        <v>162</v>
      </c>
      <c r="F385" s="68">
        <v>2182</v>
      </c>
      <c r="G385" s="69">
        <v>15224313</v>
      </c>
      <c r="H385" s="67" t="s">
        <v>11</v>
      </c>
    </row>
    <row r="386" spans="1:8" hidden="1" x14ac:dyDescent="0.25">
      <c r="A386" s="67" t="s">
        <v>196</v>
      </c>
      <c r="B386" s="67">
        <v>100030</v>
      </c>
      <c r="C386" s="67" t="s">
        <v>174</v>
      </c>
      <c r="D386" s="67" t="s">
        <v>175</v>
      </c>
      <c r="E386" s="67" t="s">
        <v>158</v>
      </c>
      <c r="F386" s="68">
        <v>2186</v>
      </c>
      <c r="G386" s="69">
        <v>7108926</v>
      </c>
      <c r="H386" s="67" t="s">
        <v>11</v>
      </c>
    </row>
    <row r="387" spans="1:8" hidden="1" x14ac:dyDescent="0.25">
      <c r="A387" s="67" t="s">
        <v>196</v>
      </c>
      <c r="B387" s="67">
        <v>100080</v>
      </c>
      <c r="C387" s="67" t="s">
        <v>160</v>
      </c>
      <c r="D387" s="67" t="s">
        <v>170</v>
      </c>
      <c r="E387" s="67" t="s">
        <v>162</v>
      </c>
      <c r="F387" s="68">
        <v>2212</v>
      </c>
      <c r="G387" s="69">
        <v>17766891</v>
      </c>
      <c r="H387" s="67" t="s">
        <v>12</v>
      </c>
    </row>
    <row r="388" spans="1:8" hidden="1" x14ac:dyDescent="0.25">
      <c r="A388" s="67" t="s">
        <v>155</v>
      </c>
      <c r="B388" s="67">
        <v>100087</v>
      </c>
      <c r="C388" s="67" t="s">
        <v>160</v>
      </c>
      <c r="D388" s="67" t="s">
        <v>180</v>
      </c>
      <c r="E388" s="67" t="s">
        <v>158</v>
      </c>
      <c r="F388" s="68">
        <v>2232</v>
      </c>
      <c r="G388" s="69">
        <v>8405115</v>
      </c>
      <c r="H388" s="67" t="s">
        <v>12</v>
      </c>
    </row>
    <row r="389" spans="1:8" hidden="1" x14ac:dyDescent="0.25">
      <c r="A389" s="67" t="s">
        <v>151</v>
      </c>
      <c r="B389" s="67">
        <v>100101</v>
      </c>
      <c r="C389" s="67" t="s">
        <v>166</v>
      </c>
      <c r="D389" s="67" t="s">
        <v>167</v>
      </c>
      <c r="E389" s="67" t="s">
        <v>168</v>
      </c>
      <c r="F389" s="68">
        <v>2234</v>
      </c>
      <c r="G389" s="69">
        <v>9794049</v>
      </c>
      <c r="H389" s="67" t="s">
        <v>11</v>
      </c>
    </row>
    <row r="390" spans="1:8" hidden="1" x14ac:dyDescent="0.25">
      <c r="A390" s="67" t="s">
        <v>155</v>
      </c>
      <c r="B390" s="67">
        <v>100038</v>
      </c>
      <c r="C390" s="67" t="s">
        <v>207</v>
      </c>
      <c r="D390" s="67" t="s">
        <v>165</v>
      </c>
      <c r="E390" s="67" t="s">
        <v>179</v>
      </c>
      <c r="F390" s="68">
        <v>2237</v>
      </c>
      <c r="G390" s="69">
        <v>15409585</v>
      </c>
      <c r="H390" s="67" t="s">
        <v>12</v>
      </c>
    </row>
    <row r="391" spans="1:8" hidden="1" x14ac:dyDescent="0.25">
      <c r="A391" s="67" t="s">
        <v>151</v>
      </c>
      <c r="B391" s="67">
        <v>100039</v>
      </c>
      <c r="C391" s="67" t="s">
        <v>164</v>
      </c>
      <c r="D391" s="67" t="s">
        <v>165</v>
      </c>
      <c r="E391" s="67" t="s">
        <v>162</v>
      </c>
      <c r="F391" s="68">
        <v>2243</v>
      </c>
      <c r="G391" s="69">
        <v>2802745</v>
      </c>
      <c r="H391" s="67" t="s">
        <v>11</v>
      </c>
    </row>
    <row r="392" spans="1:8" hidden="1" x14ac:dyDescent="0.25">
      <c r="A392" s="67" t="s">
        <v>163</v>
      </c>
      <c r="B392" s="67">
        <v>100023</v>
      </c>
      <c r="C392" s="67" t="s">
        <v>181</v>
      </c>
      <c r="D392" s="67" t="s">
        <v>169</v>
      </c>
      <c r="E392" s="67" t="s">
        <v>168</v>
      </c>
      <c r="F392" s="68">
        <v>2249</v>
      </c>
      <c r="G392" s="69">
        <v>21666624</v>
      </c>
      <c r="H392" s="67" t="s">
        <v>12</v>
      </c>
    </row>
    <row r="393" spans="1:8" hidden="1" x14ac:dyDescent="0.25">
      <c r="A393" s="67" t="s">
        <v>172</v>
      </c>
      <c r="B393" s="67">
        <v>100033</v>
      </c>
      <c r="C393" s="67" t="s">
        <v>173</v>
      </c>
      <c r="D393" s="67" t="s">
        <v>157</v>
      </c>
      <c r="E393" s="67" t="s">
        <v>158</v>
      </c>
      <c r="F393" s="68">
        <v>2269</v>
      </c>
      <c r="G393" s="69">
        <v>23529782</v>
      </c>
      <c r="H393" s="67" t="s">
        <v>11</v>
      </c>
    </row>
    <row r="394" spans="1:8" hidden="1" x14ac:dyDescent="0.25">
      <c r="A394" s="67" t="s">
        <v>163</v>
      </c>
      <c r="B394" s="67">
        <v>100047</v>
      </c>
      <c r="C394" s="67" t="s">
        <v>181</v>
      </c>
      <c r="D394" s="67" t="s">
        <v>182</v>
      </c>
      <c r="E394" s="67" t="s">
        <v>158</v>
      </c>
      <c r="F394" s="68">
        <v>2282</v>
      </c>
      <c r="G394" s="69">
        <v>22280339</v>
      </c>
      <c r="H394" s="67" t="s">
        <v>11</v>
      </c>
    </row>
    <row r="395" spans="1:8" hidden="1" x14ac:dyDescent="0.25">
      <c r="A395" s="67" t="s">
        <v>163</v>
      </c>
      <c r="B395" s="67">
        <v>100085</v>
      </c>
      <c r="C395" s="67" t="s">
        <v>160</v>
      </c>
      <c r="D395" s="67" t="s">
        <v>180</v>
      </c>
      <c r="E395" s="67" t="s">
        <v>158</v>
      </c>
      <c r="F395" s="68">
        <v>2287</v>
      </c>
      <c r="G395" s="69">
        <v>9151845</v>
      </c>
      <c r="H395" s="67" t="s">
        <v>11</v>
      </c>
    </row>
    <row r="396" spans="1:8" hidden="1" x14ac:dyDescent="0.25">
      <c r="A396" s="67" t="s">
        <v>151</v>
      </c>
      <c r="B396" s="67">
        <v>100029</v>
      </c>
      <c r="C396" s="67" t="s">
        <v>187</v>
      </c>
      <c r="D396" s="67" t="s">
        <v>175</v>
      </c>
      <c r="E396" s="67" t="s">
        <v>158</v>
      </c>
      <c r="F396" s="68">
        <v>2295</v>
      </c>
      <c r="G396" s="69">
        <v>1854971</v>
      </c>
      <c r="H396" s="67" t="s">
        <v>11</v>
      </c>
    </row>
    <row r="397" spans="1:8" hidden="1" x14ac:dyDescent="0.25">
      <c r="A397" s="67" t="s">
        <v>163</v>
      </c>
      <c r="B397" s="67">
        <v>100100</v>
      </c>
      <c r="C397" s="67" t="s">
        <v>197</v>
      </c>
      <c r="D397" s="67" t="s">
        <v>167</v>
      </c>
      <c r="E397" s="67" t="s">
        <v>168</v>
      </c>
      <c r="F397" s="68">
        <v>2306</v>
      </c>
      <c r="G397" s="69">
        <v>16188405</v>
      </c>
      <c r="H397" s="67" t="s">
        <v>12</v>
      </c>
    </row>
    <row r="398" spans="1:8" hidden="1" x14ac:dyDescent="0.25">
      <c r="A398" s="67" t="s">
        <v>188</v>
      </c>
      <c r="B398" s="67">
        <v>100035</v>
      </c>
      <c r="C398" s="67" t="s">
        <v>185</v>
      </c>
      <c r="D398" s="67" t="s">
        <v>186</v>
      </c>
      <c r="E398" s="67" t="s">
        <v>158</v>
      </c>
      <c r="F398" s="68">
        <v>2312</v>
      </c>
      <c r="G398" s="69">
        <v>10367250</v>
      </c>
      <c r="H398" s="67" t="s">
        <v>12</v>
      </c>
    </row>
    <row r="399" spans="1:8" hidden="1" x14ac:dyDescent="0.25">
      <c r="A399" s="67" t="s">
        <v>155</v>
      </c>
      <c r="B399" s="67">
        <v>100081</v>
      </c>
      <c r="C399" s="67" t="s">
        <v>160</v>
      </c>
      <c r="D399" s="67" t="s">
        <v>170</v>
      </c>
      <c r="E399" s="67" t="s">
        <v>162</v>
      </c>
      <c r="F399" s="68">
        <v>2316</v>
      </c>
      <c r="G399" s="69">
        <v>10853716</v>
      </c>
      <c r="H399" s="67" t="s">
        <v>12</v>
      </c>
    </row>
    <row r="400" spans="1:8" hidden="1" x14ac:dyDescent="0.25">
      <c r="A400" s="67" t="s">
        <v>203</v>
      </c>
      <c r="B400" s="67">
        <v>100080</v>
      </c>
      <c r="C400" s="67" t="s">
        <v>160</v>
      </c>
      <c r="D400" s="67" t="s">
        <v>170</v>
      </c>
      <c r="E400" s="67" t="s">
        <v>162</v>
      </c>
      <c r="F400" s="68">
        <v>2323</v>
      </c>
      <c r="G400" s="69">
        <v>24437808</v>
      </c>
      <c r="H400" s="67" t="s">
        <v>11</v>
      </c>
    </row>
    <row r="401" spans="1:8" hidden="1" x14ac:dyDescent="0.25">
      <c r="A401" s="67" t="s">
        <v>155</v>
      </c>
      <c r="B401" s="67">
        <v>100037</v>
      </c>
      <c r="C401" s="67" t="s">
        <v>178</v>
      </c>
      <c r="D401" s="67" t="s">
        <v>165</v>
      </c>
      <c r="E401" s="67" t="s">
        <v>179</v>
      </c>
      <c r="F401" s="68">
        <v>2324</v>
      </c>
      <c r="G401" s="69">
        <v>14672081</v>
      </c>
      <c r="H401" s="67" t="s">
        <v>12</v>
      </c>
    </row>
    <row r="402" spans="1:8" hidden="1" x14ac:dyDescent="0.25">
      <c r="A402" s="67" t="s">
        <v>163</v>
      </c>
      <c r="B402" s="67">
        <v>100017</v>
      </c>
      <c r="C402" s="67" t="s">
        <v>178</v>
      </c>
      <c r="D402" s="67" t="s">
        <v>210</v>
      </c>
      <c r="E402" s="67" t="s">
        <v>171</v>
      </c>
      <c r="F402" s="68">
        <v>2336</v>
      </c>
      <c r="G402" s="69">
        <v>24563075</v>
      </c>
      <c r="H402" s="67" t="s">
        <v>12</v>
      </c>
    </row>
    <row r="403" spans="1:8" hidden="1" x14ac:dyDescent="0.25">
      <c r="A403" s="67" t="s">
        <v>163</v>
      </c>
      <c r="B403" s="67">
        <v>100081</v>
      </c>
      <c r="C403" s="67" t="s">
        <v>160</v>
      </c>
      <c r="D403" s="67" t="s">
        <v>170</v>
      </c>
      <c r="E403" s="67" t="s">
        <v>162</v>
      </c>
      <c r="F403" s="68">
        <v>2339</v>
      </c>
      <c r="G403" s="69">
        <v>3386801</v>
      </c>
      <c r="H403" s="67" t="s">
        <v>11</v>
      </c>
    </row>
    <row r="404" spans="1:8" hidden="1" x14ac:dyDescent="0.25">
      <c r="A404" s="67" t="s">
        <v>196</v>
      </c>
      <c r="B404" s="67">
        <v>100047</v>
      </c>
      <c r="C404" s="67" t="s">
        <v>181</v>
      </c>
      <c r="D404" s="67" t="s">
        <v>189</v>
      </c>
      <c r="E404" s="67" t="s">
        <v>158</v>
      </c>
      <c r="F404" s="68">
        <v>2340</v>
      </c>
      <c r="G404" s="69">
        <v>12454707</v>
      </c>
      <c r="H404" s="67" t="s">
        <v>12</v>
      </c>
    </row>
    <row r="405" spans="1:8" hidden="1" x14ac:dyDescent="0.25">
      <c r="A405" s="67" t="s">
        <v>163</v>
      </c>
      <c r="B405" s="67">
        <v>100037</v>
      </c>
      <c r="C405" s="67" t="s">
        <v>178</v>
      </c>
      <c r="D405" s="67" t="s">
        <v>165</v>
      </c>
      <c r="E405" s="67" t="s">
        <v>179</v>
      </c>
      <c r="F405" s="68">
        <v>2341</v>
      </c>
      <c r="G405" s="69">
        <v>1385175</v>
      </c>
      <c r="H405" s="67" t="s">
        <v>11</v>
      </c>
    </row>
    <row r="406" spans="1:8" hidden="1" x14ac:dyDescent="0.25">
      <c r="A406" s="67" t="s">
        <v>163</v>
      </c>
      <c r="B406" s="67">
        <v>100039</v>
      </c>
      <c r="C406" s="67" t="s">
        <v>164</v>
      </c>
      <c r="D406" s="67" t="s">
        <v>165</v>
      </c>
      <c r="E406" s="67" t="s">
        <v>162</v>
      </c>
      <c r="F406" s="68">
        <v>2346</v>
      </c>
      <c r="G406" s="69">
        <v>287385</v>
      </c>
      <c r="H406" s="67" t="s">
        <v>11</v>
      </c>
    </row>
    <row r="407" spans="1:8" hidden="1" x14ac:dyDescent="0.25">
      <c r="A407" s="67" t="s">
        <v>155</v>
      </c>
      <c r="B407" s="67">
        <v>100041</v>
      </c>
      <c r="C407" s="67" t="s">
        <v>194</v>
      </c>
      <c r="D407" s="67" t="s">
        <v>213</v>
      </c>
      <c r="E407" s="67" t="s">
        <v>179</v>
      </c>
      <c r="F407" s="68">
        <v>2356</v>
      </c>
      <c r="G407" s="69">
        <v>7896193</v>
      </c>
      <c r="H407" s="67" t="s">
        <v>11</v>
      </c>
    </row>
    <row r="408" spans="1:8" hidden="1" x14ac:dyDescent="0.25">
      <c r="A408" s="67" t="s">
        <v>188</v>
      </c>
      <c r="B408" s="67">
        <v>100087</v>
      </c>
      <c r="C408" s="67" t="s">
        <v>160</v>
      </c>
      <c r="D408" s="67" t="s">
        <v>180</v>
      </c>
      <c r="E408" s="67" t="s">
        <v>158</v>
      </c>
      <c r="F408" s="68">
        <v>2377</v>
      </c>
      <c r="G408" s="69">
        <v>18528215</v>
      </c>
      <c r="H408" s="67" t="s">
        <v>12</v>
      </c>
    </row>
    <row r="409" spans="1:8" hidden="1" x14ac:dyDescent="0.25">
      <c r="A409" s="67" t="s">
        <v>151</v>
      </c>
      <c r="B409" s="67">
        <v>100047</v>
      </c>
      <c r="C409" s="67" t="s">
        <v>181</v>
      </c>
      <c r="D409" s="67" t="s">
        <v>182</v>
      </c>
      <c r="E409" s="67" t="s">
        <v>158</v>
      </c>
      <c r="F409" s="68">
        <v>2384</v>
      </c>
      <c r="G409" s="69">
        <v>15018209</v>
      </c>
      <c r="H409" s="67" t="s">
        <v>12</v>
      </c>
    </row>
    <row r="410" spans="1:8" hidden="1" x14ac:dyDescent="0.25">
      <c r="A410" s="67" t="s">
        <v>196</v>
      </c>
      <c r="B410" s="67">
        <v>100079</v>
      </c>
      <c r="C410" s="67" t="s">
        <v>160</v>
      </c>
      <c r="D410" s="67" t="s">
        <v>170</v>
      </c>
      <c r="E410" s="67" t="s">
        <v>162</v>
      </c>
      <c r="F410" s="68">
        <v>2391</v>
      </c>
      <c r="G410" s="69">
        <v>203647</v>
      </c>
      <c r="H410" s="67" t="s">
        <v>12</v>
      </c>
    </row>
    <row r="411" spans="1:8" hidden="1" x14ac:dyDescent="0.25">
      <c r="A411" s="67" t="s">
        <v>159</v>
      </c>
      <c r="B411" s="67">
        <v>100080</v>
      </c>
      <c r="C411" s="67" t="s">
        <v>160</v>
      </c>
      <c r="D411" s="67" t="s">
        <v>170</v>
      </c>
      <c r="E411" s="67" t="s">
        <v>162</v>
      </c>
      <c r="F411" s="68">
        <v>2395</v>
      </c>
      <c r="G411" s="69">
        <v>10372088</v>
      </c>
      <c r="H411" s="67" t="s">
        <v>12</v>
      </c>
    </row>
    <row r="412" spans="1:8" hidden="1" x14ac:dyDescent="0.25">
      <c r="A412" s="67" t="s">
        <v>188</v>
      </c>
      <c r="B412" s="67">
        <v>100017</v>
      </c>
      <c r="C412" s="67" t="s">
        <v>178</v>
      </c>
      <c r="D412" s="67" t="s">
        <v>210</v>
      </c>
      <c r="E412" s="67" t="s">
        <v>171</v>
      </c>
      <c r="F412" s="68">
        <v>2398</v>
      </c>
      <c r="G412" s="69">
        <v>7987873</v>
      </c>
      <c r="H412" s="67" t="s">
        <v>11</v>
      </c>
    </row>
    <row r="413" spans="1:8" hidden="1" x14ac:dyDescent="0.25">
      <c r="A413" s="67" t="s">
        <v>172</v>
      </c>
      <c r="B413" s="67">
        <v>100085</v>
      </c>
      <c r="C413" s="67" t="s">
        <v>160</v>
      </c>
      <c r="D413" s="67" t="s">
        <v>180</v>
      </c>
      <c r="E413" s="67" t="s">
        <v>158</v>
      </c>
      <c r="F413" s="68">
        <v>2409</v>
      </c>
      <c r="G413" s="69">
        <v>2540910</v>
      </c>
      <c r="H413" s="67" t="s">
        <v>12</v>
      </c>
    </row>
    <row r="414" spans="1:8" hidden="1" x14ac:dyDescent="0.25">
      <c r="A414" s="67" t="s">
        <v>188</v>
      </c>
      <c r="B414" s="67">
        <v>100099</v>
      </c>
      <c r="C414" s="67" t="s">
        <v>192</v>
      </c>
      <c r="D414" s="67" t="s">
        <v>167</v>
      </c>
      <c r="E414" s="67" t="s">
        <v>168</v>
      </c>
      <c r="F414" s="68">
        <v>2426</v>
      </c>
      <c r="G414" s="69">
        <v>18122999</v>
      </c>
      <c r="H414" s="67" t="s">
        <v>11</v>
      </c>
    </row>
    <row r="415" spans="1:8" hidden="1" x14ac:dyDescent="0.25">
      <c r="A415" s="67" t="s">
        <v>188</v>
      </c>
      <c r="B415" s="67">
        <v>100080</v>
      </c>
      <c r="C415" s="67" t="s">
        <v>160</v>
      </c>
      <c r="D415" s="67" t="s">
        <v>170</v>
      </c>
      <c r="E415" s="67" t="s">
        <v>162</v>
      </c>
      <c r="F415" s="68">
        <v>2437</v>
      </c>
      <c r="G415" s="69">
        <v>4628951</v>
      </c>
      <c r="H415" s="67" t="s">
        <v>12</v>
      </c>
    </row>
    <row r="416" spans="1:8" hidden="1" x14ac:dyDescent="0.25">
      <c r="A416" s="67" t="s">
        <v>196</v>
      </c>
      <c r="B416" s="67">
        <v>100099</v>
      </c>
      <c r="C416" s="67" t="s">
        <v>192</v>
      </c>
      <c r="D416" s="67" t="s">
        <v>167</v>
      </c>
      <c r="E416" s="67" t="s">
        <v>168</v>
      </c>
      <c r="F416" s="68">
        <v>2455</v>
      </c>
      <c r="G416" s="69">
        <v>20584676</v>
      </c>
      <c r="H416" s="67" t="s">
        <v>11</v>
      </c>
    </row>
    <row r="417" spans="1:8" hidden="1" x14ac:dyDescent="0.25">
      <c r="A417" s="67" t="s">
        <v>151</v>
      </c>
      <c r="B417" s="67">
        <v>100101</v>
      </c>
      <c r="C417" s="67" t="s">
        <v>166</v>
      </c>
      <c r="D417" s="67" t="s">
        <v>167</v>
      </c>
      <c r="E417" s="67" t="s">
        <v>168</v>
      </c>
      <c r="F417" s="68">
        <v>2456</v>
      </c>
      <c r="G417" s="69">
        <v>16357711</v>
      </c>
      <c r="H417" s="67" t="s">
        <v>12</v>
      </c>
    </row>
    <row r="418" spans="1:8" hidden="1" x14ac:dyDescent="0.25">
      <c r="A418" s="67" t="s">
        <v>151</v>
      </c>
      <c r="B418" s="67">
        <v>100011</v>
      </c>
      <c r="C418" s="67" t="s">
        <v>156</v>
      </c>
      <c r="D418" s="67" t="s">
        <v>167</v>
      </c>
      <c r="E418" s="67" t="s">
        <v>171</v>
      </c>
      <c r="F418" s="68">
        <v>2467</v>
      </c>
      <c r="G418" s="69">
        <v>5948068</v>
      </c>
      <c r="H418" s="67" t="s">
        <v>11</v>
      </c>
    </row>
    <row r="419" spans="1:8" hidden="1" x14ac:dyDescent="0.25">
      <c r="A419" s="67" t="s">
        <v>163</v>
      </c>
      <c r="B419" s="67">
        <v>100015</v>
      </c>
      <c r="C419" s="67" t="s">
        <v>185</v>
      </c>
      <c r="D419" s="67" t="s">
        <v>191</v>
      </c>
      <c r="E419" s="67" t="s">
        <v>162</v>
      </c>
      <c r="F419" s="68">
        <v>2472</v>
      </c>
      <c r="G419" s="69">
        <v>18724065</v>
      </c>
      <c r="H419" s="67" t="s">
        <v>11</v>
      </c>
    </row>
    <row r="420" spans="1:8" hidden="1" x14ac:dyDescent="0.25">
      <c r="A420" s="67" t="s">
        <v>163</v>
      </c>
      <c r="B420" s="67">
        <v>100022</v>
      </c>
      <c r="C420" s="67" t="s">
        <v>176</v>
      </c>
      <c r="D420" s="67" t="s">
        <v>169</v>
      </c>
      <c r="E420" s="67" t="s">
        <v>168</v>
      </c>
      <c r="F420" s="68">
        <v>2475</v>
      </c>
      <c r="G420" s="69">
        <v>17684788</v>
      </c>
      <c r="H420" s="67" t="s">
        <v>11</v>
      </c>
    </row>
    <row r="421" spans="1:8" hidden="1" x14ac:dyDescent="0.25">
      <c r="A421" s="67" t="s">
        <v>172</v>
      </c>
      <c r="B421" s="67">
        <v>100079</v>
      </c>
      <c r="C421" s="67" t="s">
        <v>160</v>
      </c>
      <c r="D421" s="67" t="s">
        <v>170</v>
      </c>
      <c r="E421" s="67" t="s">
        <v>162</v>
      </c>
      <c r="F421" s="68">
        <v>2480</v>
      </c>
      <c r="G421" s="69">
        <v>17285698</v>
      </c>
      <c r="H421" s="67" t="s">
        <v>11</v>
      </c>
    </row>
    <row r="422" spans="1:8" hidden="1" x14ac:dyDescent="0.25">
      <c r="A422" s="67" t="s">
        <v>163</v>
      </c>
      <c r="B422" s="67">
        <v>100100</v>
      </c>
      <c r="C422" s="67" t="s">
        <v>197</v>
      </c>
      <c r="D422" s="67" t="s">
        <v>167</v>
      </c>
      <c r="E422" s="67" t="s">
        <v>168</v>
      </c>
      <c r="F422" s="68">
        <v>2485</v>
      </c>
      <c r="G422" s="69">
        <v>18034352</v>
      </c>
      <c r="H422" s="67" t="s">
        <v>11</v>
      </c>
    </row>
    <row r="423" spans="1:8" hidden="1" x14ac:dyDescent="0.25">
      <c r="A423" s="67" t="s">
        <v>188</v>
      </c>
      <c r="B423" s="67">
        <v>100084</v>
      </c>
      <c r="C423" s="67" t="s">
        <v>160</v>
      </c>
      <c r="D423" s="67" t="s">
        <v>180</v>
      </c>
      <c r="E423" s="67" t="s">
        <v>158</v>
      </c>
      <c r="F423" s="68">
        <v>2500</v>
      </c>
      <c r="G423" s="69">
        <v>13511403</v>
      </c>
      <c r="H423" s="67" t="s">
        <v>12</v>
      </c>
    </row>
    <row r="424" spans="1:8" hidden="1" x14ac:dyDescent="0.25">
      <c r="A424" s="67" t="s">
        <v>172</v>
      </c>
      <c r="B424" s="67">
        <v>100008</v>
      </c>
      <c r="C424" s="67" t="s">
        <v>205</v>
      </c>
      <c r="D424" s="67" t="s">
        <v>169</v>
      </c>
      <c r="E424" s="67" t="s">
        <v>168</v>
      </c>
      <c r="F424" s="68">
        <v>2501</v>
      </c>
      <c r="G424" s="69">
        <v>8907788</v>
      </c>
      <c r="H424" s="67" t="s">
        <v>12</v>
      </c>
    </row>
    <row r="425" spans="1:8" hidden="1" x14ac:dyDescent="0.25">
      <c r="A425" s="67" t="s">
        <v>163</v>
      </c>
      <c r="B425" s="67">
        <v>100010</v>
      </c>
      <c r="C425" s="67" t="s">
        <v>174</v>
      </c>
      <c r="D425" s="67" t="s">
        <v>169</v>
      </c>
      <c r="E425" s="67" t="s">
        <v>168</v>
      </c>
      <c r="F425" s="68">
        <v>2507</v>
      </c>
      <c r="G425" s="69">
        <v>23905665</v>
      </c>
      <c r="H425" s="67" t="s">
        <v>12</v>
      </c>
    </row>
    <row r="426" spans="1:8" hidden="1" x14ac:dyDescent="0.25">
      <c r="A426" s="67" t="s">
        <v>196</v>
      </c>
      <c r="B426" s="67">
        <v>100104</v>
      </c>
      <c r="C426" s="67" t="s">
        <v>187</v>
      </c>
      <c r="D426" s="67" t="s">
        <v>206</v>
      </c>
      <c r="E426" s="67" t="s">
        <v>168</v>
      </c>
      <c r="F426" s="68">
        <v>2508</v>
      </c>
      <c r="G426" s="69">
        <v>21567039</v>
      </c>
      <c r="H426" s="67" t="s">
        <v>12</v>
      </c>
    </row>
    <row r="427" spans="1:8" hidden="1" x14ac:dyDescent="0.25">
      <c r="A427" s="67" t="s">
        <v>188</v>
      </c>
      <c r="B427" s="67">
        <v>100000</v>
      </c>
      <c r="C427" s="67" t="s">
        <v>152</v>
      </c>
      <c r="D427" s="67" t="s">
        <v>153</v>
      </c>
      <c r="E427" s="67" t="s">
        <v>154</v>
      </c>
      <c r="F427" s="68">
        <v>2526</v>
      </c>
      <c r="G427" s="69">
        <v>14504929</v>
      </c>
      <c r="H427" s="67" t="s">
        <v>12</v>
      </c>
    </row>
    <row r="428" spans="1:8" hidden="1" x14ac:dyDescent="0.25">
      <c r="A428" s="67" t="s">
        <v>163</v>
      </c>
      <c r="B428" s="67">
        <v>100034</v>
      </c>
      <c r="C428" s="67" t="s">
        <v>199</v>
      </c>
      <c r="D428" s="67" t="s">
        <v>157</v>
      </c>
      <c r="E428" s="67" t="s">
        <v>158</v>
      </c>
      <c r="F428" s="68">
        <v>2534</v>
      </c>
      <c r="G428" s="69">
        <v>8033213</v>
      </c>
      <c r="H428" s="67" t="s">
        <v>11</v>
      </c>
    </row>
    <row r="429" spans="1:8" hidden="1" x14ac:dyDescent="0.25">
      <c r="A429" s="67" t="s">
        <v>155</v>
      </c>
      <c r="B429" s="67">
        <v>100085</v>
      </c>
      <c r="C429" s="67" t="s">
        <v>160</v>
      </c>
      <c r="D429" s="67" t="s">
        <v>180</v>
      </c>
      <c r="E429" s="67" t="s">
        <v>158</v>
      </c>
      <c r="F429" s="68">
        <v>2544</v>
      </c>
      <c r="G429" s="69">
        <v>1249726.54</v>
      </c>
      <c r="H429" s="67" t="s">
        <v>10</v>
      </c>
    </row>
    <row r="430" spans="1:8" hidden="1" x14ac:dyDescent="0.25">
      <c r="A430" s="67" t="s">
        <v>155</v>
      </c>
      <c r="B430" s="67">
        <v>100035</v>
      </c>
      <c r="C430" s="67" t="s">
        <v>185</v>
      </c>
      <c r="D430" s="67" t="s">
        <v>186</v>
      </c>
      <c r="E430" s="67" t="s">
        <v>158</v>
      </c>
      <c r="F430" s="68">
        <v>2580</v>
      </c>
      <c r="G430" s="69">
        <v>102282</v>
      </c>
      <c r="H430" s="67" t="s">
        <v>11</v>
      </c>
    </row>
    <row r="431" spans="1:8" hidden="1" x14ac:dyDescent="0.25">
      <c r="A431" s="67" t="s">
        <v>196</v>
      </c>
      <c r="B431" s="67">
        <v>100014</v>
      </c>
      <c r="C431" s="67" t="s">
        <v>199</v>
      </c>
      <c r="D431" s="67" t="s">
        <v>212</v>
      </c>
      <c r="E431" s="67" t="s">
        <v>168</v>
      </c>
      <c r="F431" s="68">
        <v>2602</v>
      </c>
      <c r="G431" s="69">
        <v>2889993</v>
      </c>
      <c r="H431" s="67" t="s">
        <v>11</v>
      </c>
    </row>
    <row r="432" spans="1:8" hidden="1" x14ac:dyDescent="0.25">
      <c r="A432" s="67" t="s">
        <v>151</v>
      </c>
      <c r="B432" s="67">
        <v>100018</v>
      </c>
      <c r="C432" s="67" t="s">
        <v>207</v>
      </c>
      <c r="D432" s="67" t="s">
        <v>208</v>
      </c>
      <c r="E432" s="67" t="s">
        <v>171</v>
      </c>
      <c r="F432" s="68">
        <v>2607</v>
      </c>
      <c r="G432" s="69">
        <v>6200188</v>
      </c>
      <c r="H432" s="67" t="s">
        <v>12</v>
      </c>
    </row>
    <row r="433" spans="1:8" hidden="1" x14ac:dyDescent="0.25">
      <c r="A433" s="67" t="s">
        <v>163</v>
      </c>
      <c r="B433" s="67">
        <v>100046</v>
      </c>
      <c r="C433" s="67" t="s">
        <v>181</v>
      </c>
      <c r="D433" s="67" t="s">
        <v>182</v>
      </c>
      <c r="E433" s="67" t="s">
        <v>158</v>
      </c>
      <c r="F433" s="68">
        <v>2622</v>
      </c>
      <c r="G433" s="69">
        <v>3998854</v>
      </c>
      <c r="H433" s="67" t="s">
        <v>11</v>
      </c>
    </row>
    <row r="434" spans="1:8" hidden="1" x14ac:dyDescent="0.25">
      <c r="A434" s="67" t="s">
        <v>163</v>
      </c>
      <c r="B434" s="67">
        <v>100017</v>
      </c>
      <c r="C434" s="67" t="s">
        <v>178</v>
      </c>
      <c r="D434" s="67" t="s">
        <v>210</v>
      </c>
      <c r="E434" s="67" t="s">
        <v>171</v>
      </c>
      <c r="F434" s="68">
        <v>2647</v>
      </c>
      <c r="G434" s="69">
        <v>19076595</v>
      </c>
      <c r="H434" s="67" t="s">
        <v>11</v>
      </c>
    </row>
    <row r="435" spans="1:8" hidden="1" x14ac:dyDescent="0.25">
      <c r="A435" s="67" t="s">
        <v>203</v>
      </c>
      <c r="B435" s="67">
        <v>100084</v>
      </c>
      <c r="C435" s="67" t="s">
        <v>160</v>
      </c>
      <c r="D435" s="67" t="s">
        <v>180</v>
      </c>
      <c r="E435" s="67" t="s">
        <v>158</v>
      </c>
      <c r="F435" s="68">
        <v>2658</v>
      </c>
      <c r="G435" s="69">
        <v>9612158</v>
      </c>
      <c r="H435" s="67" t="s">
        <v>12</v>
      </c>
    </row>
    <row r="436" spans="1:8" hidden="1" x14ac:dyDescent="0.25">
      <c r="A436" s="67" t="s">
        <v>155</v>
      </c>
      <c r="B436" s="67">
        <v>100035</v>
      </c>
      <c r="C436" s="67" t="s">
        <v>185</v>
      </c>
      <c r="D436" s="67" t="s">
        <v>186</v>
      </c>
      <c r="E436" s="67" t="s">
        <v>158</v>
      </c>
      <c r="F436" s="68">
        <v>2666</v>
      </c>
      <c r="G436" s="69">
        <v>1546303.64</v>
      </c>
      <c r="H436" s="67" t="s">
        <v>10</v>
      </c>
    </row>
    <row r="437" spans="1:8" hidden="1" x14ac:dyDescent="0.25">
      <c r="A437" s="67" t="s">
        <v>188</v>
      </c>
      <c r="B437" s="67">
        <v>100085</v>
      </c>
      <c r="C437" s="67" t="s">
        <v>160</v>
      </c>
      <c r="D437" s="67" t="s">
        <v>180</v>
      </c>
      <c r="E437" s="67" t="s">
        <v>158</v>
      </c>
      <c r="F437" s="68">
        <v>2702</v>
      </c>
      <c r="G437" s="69">
        <v>12264792</v>
      </c>
      <c r="H437" s="67" t="s">
        <v>11</v>
      </c>
    </row>
    <row r="438" spans="1:8" hidden="1" x14ac:dyDescent="0.25">
      <c r="A438" s="67" t="s">
        <v>172</v>
      </c>
      <c r="B438" s="67">
        <v>100080</v>
      </c>
      <c r="C438" s="67" t="s">
        <v>160</v>
      </c>
      <c r="D438" s="67" t="s">
        <v>170</v>
      </c>
      <c r="E438" s="67" t="s">
        <v>162</v>
      </c>
      <c r="F438" s="68">
        <v>2727</v>
      </c>
      <c r="G438" s="69">
        <v>5469172</v>
      </c>
      <c r="H438" s="67" t="s">
        <v>12</v>
      </c>
    </row>
    <row r="439" spans="1:8" hidden="1" x14ac:dyDescent="0.25">
      <c r="A439" s="67" t="s">
        <v>163</v>
      </c>
      <c r="B439" s="67">
        <v>100088</v>
      </c>
      <c r="C439" s="67" t="s">
        <v>160</v>
      </c>
      <c r="D439" s="67" t="s">
        <v>170</v>
      </c>
      <c r="E439" s="67" t="s">
        <v>171</v>
      </c>
      <c r="F439" s="68">
        <v>2734</v>
      </c>
      <c r="G439" s="69">
        <v>11979916</v>
      </c>
      <c r="H439" s="67" t="s">
        <v>11</v>
      </c>
    </row>
    <row r="440" spans="1:8" hidden="1" x14ac:dyDescent="0.25">
      <c r="A440" s="67" t="s">
        <v>151</v>
      </c>
      <c r="B440" s="67">
        <v>100027</v>
      </c>
      <c r="C440" s="67" t="s">
        <v>160</v>
      </c>
      <c r="D440" s="67" t="s">
        <v>161</v>
      </c>
      <c r="E440" s="67" t="s">
        <v>162</v>
      </c>
      <c r="F440" s="68">
        <v>2775</v>
      </c>
      <c r="G440" s="69">
        <v>7302120</v>
      </c>
      <c r="H440" s="67" t="s">
        <v>12</v>
      </c>
    </row>
    <row r="441" spans="1:8" hidden="1" x14ac:dyDescent="0.25">
      <c r="A441" s="67" t="s">
        <v>159</v>
      </c>
      <c r="B441" s="67">
        <v>100079</v>
      </c>
      <c r="C441" s="67" t="s">
        <v>160</v>
      </c>
      <c r="D441" s="67" t="s">
        <v>170</v>
      </c>
      <c r="E441" s="67" t="s">
        <v>162</v>
      </c>
      <c r="F441" s="68">
        <v>2793</v>
      </c>
      <c r="G441" s="69">
        <v>21898518</v>
      </c>
      <c r="H441" s="67" t="s">
        <v>12</v>
      </c>
    </row>
    <row r="442" spans="1:8" hidden="1" x14ac:dyDescent="0.25">
      <c r="A442" s="67" t="s">
        <v>159</v>
      </c>
      <c r="B442" s="67">
        <v>100035</v>
      </c>
      <c r="C442" s="67" t="s">
        <v>185</v>
      </c>
      <c r="D442" s="67" t="s">
        <v>186</v>
      </c>
      <c r="E442" s="67" t="s">
        <v>158</v>
      </c>
      <c r="F442" s="68">
        <v>2804</v>
      </c>
      <c r="G442" s="69">
        <v>365367</v>
      </c>
      <c r="H442" s="67" t="s">
        <v>11</v>
      </c>
    </row>
    <row r="443" spans="1:8" hidden="1" x14ac:dyDescent="0.25">
      <c r="A443" s="67" t="s">
        <v>151</v>
      </c>
      <c r="B443" s="67">
        <v>100011</v>
      </c>
      <c r="C443" s="67" t="s">
        <v>156</v>
      </c>
      <c r="D443" s="67" t="s">
        <v>167</v>
      </c>
      <c r="E443" s="67" t="s">
        <v>171</v>
      </c>
      <c r="F443" s="68">
        <v>2809</v>
      </c>
      <c r="G443" s="69">
        <v>2146073</v>
      </c>
      <c r="H443" s="67" t="s">
        <v>12</v>
      </c>
    </row>
    <row r="444" spans="1:8" hidden="1" x14ac:dyDescent="0.25">
      <c r="A444" s="67" t="s">
        <v>155</v>
      </c>
      <c r="B444" s="67">
        <v>100009</v>
      </c>
      <c r="C444" s="67" t="s">
        <v>187</v>
      </c>
      <c r="D444" s="67" t="s">
        <v>169</v>
      </c>
      <c r="E444" s="67" t="s">
        <v>168</v>
      </c>
      <c r="F444" s="68">
        <v>2812</v>
      </c>
      <c r="G444" s="69">
        <v>16984107</v>
      </c>
      <c r="H444" s="67" t="s">
        <v>11</v>
      </c>
    </row>
    <row r="445" spans="1:8" hidden="1" x14ac:dyDescent="0.25">
      <c r="A445" s="67" t="s">
        <v>155</v>
      </c>
      <c r="B445" s="67">
        <v>100027</v>
      </c>
      <c r="C445" s="67" t="s">
        <v>160</v>
      </c>
      <c r="D445" s="67" t="s">
        <v>161</v>
      </c>
      <c r="E445" s="67" t="s">
        <v>162</v>
      </c>
      <c r="F445" s="68">
        <v>2812</v>
      </c>
      <c r="G445" s="69">
        <v>23455843</v>
      </c>
      <c r="H445" s="67" t="s">
        <v>11</v>
      </c>
    </row>
    <row r="446" spans="1:8" hidden="1" x14ac:dyDescent="0.25">
      <c r="A446" s="67" t="s">
        <v>163</v>
      </c>
      <c r="B446" s="67">
        <v>100088</v>
      </c>
      <c r="C446" s="67" t="s">
        <v>160</v>
      </c>
      <c r="D446" s="67" t="s">
        <v>170</v>
      </c>
      <c r="E446" s="67" t="s">
        <v>171</v>
      </c>
      <c r="F446" s="68">
        <v>2826</v>
      </c>
      <c r="G446" s="69">
        <v>7378762</v>
      </c>
      <c r="H446" s="67" t="s">
        <v>12</v>
      </c>
    </row>
    <row r="447" spans="1:8" hidden="1" x14ac:dyDescent="0.25">
      <c r="A447" s="67" t="s">
        <v>172</v>
      </c>
      <c r="B447" s="67">
        <v>100087</v>
      </c>
      <c r="C447" s="67" t="s">
        <v>160</v>
      </c>
      <c r="D447" s="67" t="s">
        <v>180</v>
      </c>
      <c r="E447" s="67" t="s">
        <v>158</v>
      </c>
      <c r="F447" s="68">
        <v>2834</v>
      </c>
      <c r="G447" s="69">
        <v>6479640</v>
      </c>
      <c r="H447" s="67" t="s">
        <v>11</v>
      </c>
    </row>
    <row r="448" spans="1:8" hidden="1" x14ac:dyDescent="0.25">
      <c r="A448" s="67" t="s">
        <v>196</v>
      </c>
      <c r="B448" s="67">
        <v>100079</v>
      </c>
      <c r="C448" s="67" t="s">
        <v>160</v>
      </c>
      <c r="D448" s="67" t="s">
        <v>170</v>
      </c>
      <c r="E448" s="67" t="s">
        <v>162</v>
      </c>
      <c r="F448" s="68">
        <v>2858</v>
      </c>
      <c r="G448" s="69">
        <v>697546</v>
      </c>
      <c r="H448" s="67" t="s">
        <v>11</v>
      </c>
    </row>
    <row r="449" spans="1:8" hidden="1" x14ac:dyDescent="0.25">
      <c r="A449" s="67" t="s">
        <v>163</v>
      </c>
      <c r="B449" s="67">
        <v>100046</v>
      </c>
      <c r="C449" s="67" t="s">
        <v>181</v>
      </c>
      <c r="D449" s="67" t="s">
        <v>182</v>
      </c>
      <c r="E449" s="67" t="s">
        <v>158</v>
      </c>
      <c r="F449" s="68">
        <v>2869</v>
      </c>
      <c r="G449" s="69">
        <v>5654410</v>
      </c>
      <c r="H449" s="67" t="s">
        <v>12</v>
      </c>
    </row>
    <row r="450" spans="1:8" hidden="1" x14ac:dyDescent="0.25">
      <c r="A450" s="67" t="s">
        <v>159</v>
      </c>
      <c r="B450" s="67">
        <v>100084</v>
      </c>
      <c r="C450" s="67" t="s">
        <v>160</v>
      </c>
      <c r="D450" s="67" t="s">
        <v>180</v>
      </c>
      <c r="E450" s="67" t="s">
        <v>158</v>
      </c>
      <c r="F450" s="68">
        <v>2870</v>
      </c>
      <c r="G450" s="69">
        <v>11210128</v>
      </c>
      <c r="H450" s="67" t="s">
        <v>12</v>
      </c>
    </row>
    <row r="451" spans="1:8" hidden="1" x14ac:dyDescent="0.25">
      <c r="A451" s="67" t="s">
        <v>151</v>
      </c>
      <c r="B451" s="67">
        <v>100080</v>
      </c>
      <c r="C451" s="67" t="s">
        <v>160</v>
      </c>
      <c r="D451" s="67" t="s">
        <v>170</v>
      </c>
      <c r="E451" s="67" t="s">
        <v>162</v>
      </c>
      <c r="F451" s="68">
        <v>2904</v>
      </c>
      <c r="G451" s="69">
        <v>9348381</v>
      </c>
      <c r="H451" s="67" t="s">
        <v>11</v>
      </c>
    </row>
    <row r="452" spans="1:8" hidden="1" x14ac:dyDescent="0.25">
      <c r="A452" s="67" t="s">
        <v>196</v>
      </c>
      <c r="B452" s="67">
        <v>100084</v>
      </c>
      <c r="C452" s="67" t="s">
        <v>160</v>
      </c>
      <c r="D452" s="67" t="s">
        <v>180</v>
      </c>
      <c r="E452" s="67" t="s">
        <v>158</v>
      </c>
      <c r="F452" s="68">
        <v>2914</v>
      </c>
      <c r="G452" s="69">
        <v>14528823</v>
      </c>
      <c r="H452" s="67" t="s">
        <v>12</v>
      </c>
    </row>
    <row r="453" spans="1:8" hidden="1" x14ac:dyDescent="0.25">
      <c r="A453" s="67" t="s">
        <v>172</v>
      </c>
      <c r="B453" s="67">
        <v>100047</v>
      </c>
      <c r="C453" s="67" t="s">
        <v>181</v>
      </c>
      <c r="D453" s="67" t="s">
        <v>182</v>
      </c>
      <c r="E453" s="67" t="s">
        <v>158</v>
      </c>
      <c r="F453" s="68">
        <v>2916</v>
      </c>
      <c r="G453" s="69">
        <v>22964067</v>
      </c>
      <c r="H453" s="67" t="s">
        <v>11</v>
      </c>
    </row>
    <row r="454" spans="1:8" hidden="1" x14ac:dyDescent="0.25">
      <c r="A454" s="67" t="s">
        <v>196</v>
      </c>
      <c r="B454" s="67">
        <v>100046</v>
      </c>
      <c r="C454" s="67" t="s">
        <v>181</v>
      </c>
      <c r="D454" s="67" t="s">
        <v>189</v>
      </c>
      <c r="E454" s="67" t="s">
        <v>158</v>
      </c>
      <c r="F454" s="68">
        <v>2925</v>
      </c>
      <c r="G454" s="69">
        <v>13008147</v>
      </c>
      <c r="H454" s="67" t="s">
        <v>11</v>
      </c>
    </row>
    <row r="455" spans="1:8" hidden="1" x14ac:dyDescent="0.25">
      <c r="A455" s="67" t="s">
        <v>172</v>
      </c>
      <c r="B455" s="67">
        <v>100005</v>
      </c>
      <c r="C455" s="67" t="s">
        <v>197</v>
      </c>
      <c r="D455" s="67" t="s">
        <v>169</v>
      </c>
      <c r="E455" s="67" t="s">
        <v>168</v>
      </c>
      <c r="F455" s="68">
        <v>2928</v>
      </c>
      <c r="G455" s="69">
        <v>23081801</v>
      </c>
      <c r="H455" s="67" t="s">
        <v>11</v>
      </c>
    </row>
    <row r="456" spans="1:8" hidden="1" x14ac:dyDescent="0.25">
      <c r="A456" s="67" t="s">
        <v>163</v>
      </c>
      <c r="B456" s="67">
        <v>100004</v>
      </c>
      <c r="C456" s="67" t="s">
        <v>192</v>
      </c>
      <c r="D456" s="67" t="s">
        <v>193</v>
      </c>
      <c r="E456" s="67" t="s">
        <v>162</v>
      </c>
      <c r="F456" s="68">
        <v>2939</v>
      </c>
      <c r="G456" s="69">
        <v>9431521</v>
      </c>
      <c r="H456" s="67" t="s">
        <v>11</v>
      </c>
    </row>
    <row r="457" spans="1:8" hidden="1" x14ac:dyDescent="0.25">
      <c r="A457" s="67" t="s">
        <v>155</v>
      </c>
      <c r="B457" s="67">
        <v>100079</v>
      </c>
      <c r="C457" s="67" t="s">
        <v>160</v>
      </c>
      <c r="D457" s="67" t="s">
        <v>170</v>
      </c>
      <c r="E457" s="67" t="s">
        <v>162</v>
      </c>
      <c r="F457" s="68">
        <v>2945</v>
      </c>
      <c r="G457" s="69">
        <v>24169588</v>
      </c>
      <c r="H457" s="67" t="s">
        <v>11</v>
      </c>
    </row>
    <row r="458" spans="1:8" hidden="1" x14ac:dyDescent="0.25">
      <c r="A458" s="67" t="s">
        <v>155</v>
      </c>
      <c r="B458" s="67">
        <v>100087</v>
      </c>
      <c r="C458" s="67" t="s">
        <v>160</v>
      </c>
      <c r="D458" s="67" t="s">
        <v>180</v>
      </c>
      <c r="E458" s="67" t="s">
        <v>158</v>
      </c>
      <c r="F458" s="68">
        <v>2969</v>
      </c>
      <c r="G458" s="69">
        <v>1622189.83</v>
      </c>
      <c r="H458" s="67" t="s">
        <v>10</v>
      </c>
    </row>
    <row r="459" spans="1:8" hidden="1" x14ac:dyDescent="0.25">
      <c r="A459" s="67" t="s">
        <v>151</v>
      </c>
      <c r="B459" s="67">
        <v>100080</v>
      </c>
      <c r="C459" s="67" t="s">
        <v>160</v>
      </c>
      <c r="D459" s="67" t="s">
        <v>170</v>
      </c>
      <c r="E459" s="67" t="s">
        <v>162</v>
      </c>
      <c r="F459" s="68">
        <v>2976</v>
      </c>
      <c r="G459" s="69">
        <v>11493653</v>
      </c>
      <c r="H459" s="67" t="s">
        <v>12</v>
      </c>
    </row>
    <row r="460" spans="1:8" hidden="1" x14ac:dyDescent="0.25">
      <c r="A460" s="67" t="s">
        <v>151</v>
      </c>
      <c r="B460" s="67">
        <v>100086</v>
      </c>
      <c r="C460" s="67" t="s">
        <v>160</v>
      </c>
      <c r="D460" s="67" t="s">
        <v>180</v>
      </c>
      <c r="E460" s="67" t="s">
        <v>158</v>
      </c>
      <c r="F460" s="68">
        <v>2977</v>
      </c>
      <c r="G460" s="69">
        <v>22009622</v>
      </c>
      <c r="H460" s="67" t="s">
        <v>12</v>
      </c>
    </row>
    <row r="461" spans="1:8" hidden="1" x14ac:dyDescent="0.25">
      <c r="A461" s="67" t="s">
        <v>196</v>
      </c>
      <c r="B461" s="67">
        <v>100087</v>
      </c>
      <c r="C461" s="67" t="s">
        <v>160</v>
      </c>
      <c r="D461" s="67" t="s">
        <v>180</v>
      </c>
      <c r="E461" s="67" t="s">
        <v>158</v>
      </c>
      <c r="F461" s="68">
        <v>2980</v>
      </c>
      <c r="G461" s="69">
        <v>22436657</v>
      </c>
      <c r="H461" s="67" t="s">
        <v>11</v>
      </c>
    </row>
    <row r="462" spans="1:8" hidden="1" x14ac:dyDescent="0.25">
      <c r="A462" s="67" t="s">
        <v>172</v>
      </c>
      <c r="B462" s="67">
        <v>100100</v>
      </c>
      <c r="C462" s="67" t="s">
        <v>197</v>
      </c>
      <c r="D462" s="67" t="s">
        <v>167</v>
      </c>
      <c r="E462" s="67" t="s">
        <v>168</v>
      </c>
      <c r="F462" s="68">
        <v>2980</v>
      </c>
      <c r="G462" s="69">
        <v>19744973</v>
      </c>
      <c r="H462" s="67" t="s">
        <v>11</v>
      </c>
    </row>
    <row r="463" spans="1:8" hidden="1" x14ac:dyDescent="0.25">
      <c r="A463" s="67" t="s">
        <v>155</v>
      </c>
      <c r="B463" s="67">
        <v>100025</v>
      </c>
      <c r="C463" s="67" t="s">
        <v>197</v>
      </c>
      <c r="D463" s="67" t="s">
        <v>202</v>
      </c>
      <c r="E463" s="67" t="s">
        <v>162</v>
      </c>
      <c r="F463" s="68">
        <v>2983</v>
      </c>
      <c r="G463" s="69">
        <v>4500459</v>
      </c>
      <c r="H463" s="67" t="s">
        <v>11</v>
      </c>
    </row>
    <row r="464" spans="1:8" hidden="1" x14ac:dyDescent="0.25">
      <c r="A464" s="67" t="s">
        <v>151</v>
      </c>
      <c r="B464" s="67">
        <v>100099</v>
      </c>
      <c r="C464" s="67" t="s">
        <v>192</v>
      </c>
      <c r="D464" s="67" t="s">
        <v>167</v>
      </c>
      <c r="E464" s="67" t="s">
        <v>168</v>
      </c>
      <c r="F464" s="68">
        <v>2999</v>
      </c>
      <c r="G464" s="69">
        <v>1466214.39</v>
      </c>
      <c r="H464" s="67" t="s">
        <v>10</v>
      </c>
    </row>
    <row r="465" spans="1:8" hidden="1" x14ac:dyDescent="0.25">
      <c r="A465" s="67" t="s">
        <v>151</v>
      </c>
      <c r="B465" s="67">
        <v>100046</v>
      </c>
      <c r="C465" s="67" t="s">
        <v>181</v>
      </c>
      <c r="D465" s="67" t="s">
        <v>182</v>
      </c>
      <c r="E465" s="67" t="s">
        <v>158</v>
      </c>
      <c r="F465" s="68">
        <v>3009</v>
      </c>
      <c r="G465" s="69">
        <v>9937361</v>
      </c>
      <c r="H465" s="67" t="s">
        <v>11</v>
      </c>
    </row>
    <row r="466" spans="1:8" hidden="1" x14ac:dyDescent="0.25">
      <c r="A466" s="67" t="s">
        <v>151</v>
      </c>
      <c r="B466" s="67">
        <v>100086</v>
      </c>
      <c r="C466" s="67" t="s">
        <v>160</v>
      </c>
      <c r="D466" s="67" t="s">
        <v>180</v>
      </c>
      <c r="E466" s="67" t="s">
        <v>158</v>
      </c>
      <c r="F466" s="68">
        <v>3009</v>
      </c>
      <c r="G466" s="69">
        <v>4000146</v>
      </c>
      <c r="H466" s="67" t="s">
        <v>11</v>
      </c>
    </row>
    <row r="467" spans="1:8" hidden="1" x14ac:dyDescent="0.25">
      <c r="A467" s="67" t="s">
        <v>151</v>
      </c>
      <c r="B467" s="67">
        <v>100085</v>
      </c>
      <c r="C467" s="67" t="s">
        <v>160</v>
      </c>
      <c r="D467" s="67" t="s">
        <v>180</v>
      </c>
      <c r="E467" s="67" t="s">
        <v>158</v>
      </c>
      <c r="F467" s="68">
        <v>3016</v>
      </c>
      <c r="G467" s="69">
        <v>23904487</v>
      </c>
      <c r="H467" s="67" t="s">
        <v>11</v>
      </c>
    </row>
    <row r="468" spans="1:8" hidden="1" x14ac:dyDescent="0.25">
      <c r="A468" s="67" t="s">
        <v>151</v>
      </c>
      <c r="B468" s="67">
        <v>100084</v>
      </c>
      <c r="C468" s="67" t="s">
        <v>160</v>
      </c>
      <c r="D468" s="67" t="s">
        <v>180</v>
      </c>
      <c r="E468" s="67" t="s">
        <v>158</v>
      </c>
      <c r="F468" s="68">
        <v>3017</v>
      </c>
      <c r="G468" s="69">
        <v>7789153</v>
      </c>
      <c r="H468" s="67" t="s">
        <v>11</v>
      </c>
    </row>
    <row r="469" spans="1:8" hidden="1" x14ac:dyDescent="0.25">
      <c r="A469" s="67" t="s">
        <v>155</v>
      </c>
      <c r="B469" s="67">
        <v>100025</v>
      </c>
      <c r="C469" s="67" t="s">
        <v>197</v>
      </c>
      <c r="D469" s="67" t="s">
        <v>202</v>
      </c>
      <c r="E469" s="67" t="s">
        <v>162</v>
      </c>
      <c r="F469" s="68">
        <v>3037</v>
      </c>
      <c r="G469" s="69">
        <v>1857839</v>
      </c>
      <c r="H469" s="67" t="s">
        <v>12</v>
      </c>
    </row>
    <row r="470" spans="1:8" hidden="1" x14ac:dyDescent="0.25">
      <c r="A470" s="67" t="s">
        <v>151</v>
      </c>
      <c r="B470" s="67">
        <v>100006</v>
      </c>
      <c r="C470" s="67" t="s">
        <v>166</v>
      </c>
      <c r="D470" s="67" t="s">
        <v>169</v>
      </c>
      <c r="E470" s="67" t="s">
        <v>168</v>
      </c>
      <c r="F470" s="68">
        <v>3041</v>
      </c>
      <c r="G470" s="69">
        <v>4066810</v>
      </c>
      <c r="H470" s="67" t="s">
        <v>11</v>
      </c>
    </row>
    <row r="471" spans="1:8" hidden="1" x14ac:dyDescent="0.25">
      <c r="A471" s="67" t="s">
        <v>151</v>
      </c>
      <c r="B471" s="67">
        <v>100017</v>
      </c>
      <c r="C471" s="67" t="s">
        <v>178</v>
      </c>
      <c r="D471" s="67" t="s">
        <v>210</v>
      </c>
      <c r="E471" s="67" t="s">
        <v>171</v>
      </c>
      <c r="F471" s="68">
        <v>3043</v>
      </c>
      <c r="G471" s="69">
        <v>2820043</v>
      </c>
      <c r="H471" s="67" t="s">
        <v>12</v>
      </c>
    </row>
    <row r="472" spans="1:8" hidden="1" x14ac:dyDescent="0.25">
      <c r="A472" s="67" t="s">
        <v>151</v>
      </c>
      <c r="B472" s="67">
        <v>100013</v>
      </c>
      <c r="C472" s="67" t="s">
        <v>173</v>
      </c>
      <c r="D472" s="67" t="s">
        <v>167</v>
      </c>
      <c r="E472" s="67" t="s">
        <v>171</v>
      </c>
      <c r="F472" s="68">
        <v>3046</v>
      </c>
      <c r="G472" s="69">
        <v>16918762</v>
      </c>
      <c r="H472" s="67" t="s">
        <v>11</v>
      </c>
    </row>
    <row r="473" spans="1:8" hidden="1" x14ac:dyDescent="0.25">
      <c r="A473" s="67" t="s">
        <v>172</v>
      </c>
      <c r="B473" s="67">
        <v>100047</v>
      </c>
      <c r="C473" s="67" t="s">
        <v>181</v>
      </c>
      <c r="D473" s="67" t="s">
        <v>182</v>
      </c>
      <c r="E473" s="67" t="s">
        <v>158</v>
      </c>
      <c r="F473" s="68">
        <v>3058</v>
      </c>
      <c r="G473" s="69">
        <v>21759669</v>
      </c>
      <c r="H473" s="67" t="s">
        <v>12</v>
      </c>
    </row>
    <row r="474" spans="1:8" hidden="1" x14ac:dyDescent="0.25">
      <c r="A474" s="67" t="s">
        <v>159</v>
      </c>
      <c r="B474" s="67">
        <v>100046</v>
      </c>
      <c r="C474" s="67" t="s">
        <v>181</v>
      </c>
      <c r="D474" s="67" t="s">
        <v>182</v>
      </c>
      <c r="E474" s="67" t="s">
        <v>158</v>
      </c>
      <c r="F474" s="68">
        <v>3058</v>
      </c>
      <c r="G474" s="69">
        <v>22160405</v>
      </c>
      <c r="H474" s="67" t="s">
        <v>11</v>
      </c>
    </row>
    <row r="475" spans="1:8" hidden="1" x14ac:dyDescent="0.25">
      <c r="A475" s="67" t="s">
        <v>203</v>
      </c>
      <c r="B475" s="67">
        <v>100080</v>
      </c>
      <c r="C475" s="67" t="s">
        <v>160</v>
      </c>
      <c r="D475" s="67" t="s">
        <v>170</v>
      </c>
      <c r="E475" s="67" t="s">
        <v>162</v>
      </c>
      <c r="F475" s="68">
        <v>3059</v>
      </c>
      <c r="G475" s="69">
        <v>4451048</v>
      </c>
      <c r="H475" s="67" t="s">
        <v>12</v>
      </c>
    </row>
    <row r="476" spans="1:8" hidden="1" x14ac:dyDescent="0.25">
      <c r="A476" s="67" t="s">
        <v>172</v>
      </c>
      <c r="B476" s="67">
        <v>100008</v>
      </c>
      <c r="C476" s="67" t="s">
        <v>205</v>
      </c>
      <c r="D476" s="67" t="s">
        <v>169</v>
      </c>
      <c r="E476" s="67" t="s">
        <v>168</v>
      </c>
      <c r="F476" s="68">
        <v>3098</v>
      </c>
      <c r="G476" s="69">
        <v>20084585</v>
      </c>
      <c r="H476" s="67" t="s">
        <v>11</v>
      </c>
    </row>
    <row r="477" spans="1:8" hidden="1" x14ac:dyDescent="0.25">
      <c r="A477" s="67" t="s">
        <v>151</v>
      </c>
      <c r="B477" s="67">
        <v>100025</v>
      </c>
      <c r="C477" s="67" t="s">
        <v>197</v>
      </c>
      <c r="D477" s="67" t="s">
        <v>202</v>
      </c>
      <c r="E477" s="67" t="s">
        <v>162</v>
      </c>
      <c r="F477" s="68">
        <v>3099</v>
      </c>
      <c r="G477" s="69">
        <v>4528273</v>
      </c>
      <c r="H477" s="67" t="s">
        <v>11</v>
      </c>
    </row>
    <row r="478" spans="1:8" hidden="1" x14ac:dyDescent="0.25">
      <c r="A478" s="67" t="s">
        <v>196</v>
      </c>
      <c r="B478" s="67">
        <v>100027</v>
      </c>
      <c r="C478" s="67" t="s">
        <v>160</v>
      </c>
      <c r="D478" s="67" t="s">
        <v>161</v>
      </c>
      <c r="E478" s="67" t="s">
        <v>162</v>
      </c>
      <c r="F478" s="68">
        <v>3100</v>
      </c>
      <c r="G478" s="69">
        <v>13358759</v>
      </c>
      <c r="H478" s="67" t="s">
        <v>12</v>
      </c>
    </row>
    <row r="479" spans="1:8" x14ac:dyDescent="0.25">
      <c r="A479" s="67" t="s">
        <v>196</v>
      </c>
      <c r="B479" s="67">
        <v>100035</v>
      </c>
      <c r="C479" s="67" t="s">
        <v>185</v>
      </c>
      <c r="D479" s="67" t="s">
        <v>186</v>
      </c>
      <c r="E479" s="67" t="s">
        <v>158</v>
      </c>
      <c r="F479" s="68">
        <v>3114</v>
      </c>
      <c r="G479" s="69">
        <v>1791203.94</v>
      </c>
      <c r="H479" s="67" t="s">
        <v>10</v>
      </c>
    </row>
    <row r="480" spans="1:8" hidden="1" x14ac:dyDescent="0.25">
      <c r="A480" s="67" t="s">
        <v>196</v>
      </c>
      <c r="B480" s="67">
        <v>100014</v>
      </c>
      <c r="C480" s="67" t="s">
        <v>199</v>
      </c>
      <c r="D480" s="67" t="s">
        <v>212</v>
      </c>
      <c r="E480" s="67" t="s">
        <v>168</v>
      </c>
      <c r="F480" s="68">
        <v>3116</v>
      </c>
      <c r="G480" s="69">
        <v>6298992</v>
      </c>
      <c r="H480" s="67" t="s">
        <v>12</v>
      </c>
    </row>
    <row r="481" spans="1:8" hidden="1" x14ac:dyDescent="0.25">
      <c r="A481" s="67" t="s">
        <v>172</v>
      </c>
      <c r="B481" s="67">
        <v>100031</v>
      </c>
      <c r="C481" s="67" t="s">
        <v>156</v>
      </c>
      <c r="D481" s="67" t="s">
        <v>157</v>
      </c>
      <c r="E481" s="67" t="s">
        <v>158</v>
      </c>
      <c r="F481" s="68">
        <v>3117</v>
      </c>
      <c r="G481" s="69">
        <v>8809405</v>
      </c>
      <c r="H481" s="67" t="s">
        <v>11</v>
      </c>
    </row>
    <row r="482" spans="1:8" hidden="1" x14ac:dyDescent="0.25">
      <c r="A482" s="67" t="s">
        <v>172</v>
      </c>
      <c r="B482" s="67">
        <v>100104</v>
      </c>
      <c r="C482" s="67" t="s">
        <v>187</v>
      </c>
      <c r="D482" s="67" t="s">
        <v>206</v>
      </c>
      <c r="E482" s="67" t="s">
        <v>168</v>
      </c>
      <c r="F482" s="68">
        <v>3136</v>
      </c>
      <c r="G482" s="69">
        <v>20120119</v>
      </c>
      <c r="H482" s="67" t="s">
        <v>11</v>
      </c>
    </row>
    <row r="483" spans="1:8" hidden="1" x14ac:dyDescent="0.25">
      <c r="A483" s="67" t="s">
        <v>188</v>
      </c>
      <c r="B483" s="67">
        <v>100104</v>
      </c>
      <c r="C483" s="67" t="s">
        <v>187</v>
      </c>
      <c r="D483" s="67" t="s">
        <v>206</v>
      </c>
      <c r="E483" s="67" t="s">
        <v>168</v>
      </c>
      <c r="F483" s="68">
        <v>3147</v>
      </c>
      <c r="G483" s="69">
        <v>10157554</v>
      </c>
      <c r="H483" s="67" t="s">
        <v>11</v>
      </c>
    </row>
    <row r="484" spans="1:8" hidden="1" x14ac:dyDescent="0.25">
      <c r="A484" s="67" t="s">
        <v>196</v>
      </c>
      <c r="B484" s="67">
        <v>100027</v>
      </c>
      <c r="C484" s="67" t="s">
        <v>160</v>
      </c>
      <c r="D484" s="67" t="s">
        <v>161</v>
      </c>
      <c r="E484" s="67" t="s">
        <v>162</v>
      </c>
      <c r="F484" s="68">
        <v>3149</v>
      </c>
      <c r="G484" s="69">
        <v>9888893</v>
      </c>
      <c r="H484" s="67" t="s">
        <v>11</v>
      </c>
    </row>
    <row r="485" spans="1:8" hidden="1" x14ac:dyDescent="0.25">
      <c r="A485" s="67" t="s">
        <v>159</v>
      </c>
      <c r="B485" s="67">
        <v>100087</v>
      </c>
      <c r="C485" s="67" t="s">
        <v>160</v>
      </c>
      <c r="D485" s="67" t="s">
        <v>180</v>
      </c>
      <c r="E485" s="67" t="s">
        <v>158</v>
      </c>
      <c r="F485" s="68">
        <v>3165</v>
      </c>
      <c r="G485" s="69">
        <v>23524426</v>
      </c>
      <c r="H485" s="67" t="s">
        <v>11</v>
      </c>
    </row>
    <row r="486" spans="1:8" hidden="1" x14ac:dyDescent="0.25">
      <c r="A486" s="67" t="s">
        <v>163</v>
      </c>
      <c r="B486" s="67">
        <v>100035</v>
      </c>
      <c r="C486" s="67" t="s">
        <v>185</v>
      </c>
      <c r="D486" s="67" t="s">
        <v>186</v>
      </c>
      <c r="E486" s="67" t="s">
        <v>158</v>
      </c>
      <c r="F486" s="68">
        <v>3175</v>
      </c>
      <c r="G486" s="69">
        <v>14486918</v>
      </c>
      <c r="H486" s="67" t="s">
        <v>11</v>
      </c>
    </row>
    <row r="487" spans="1:8" hidden="1" x14ac:dyDescent="0.25">
      <c r="A487" s="67" t="s">
        <v>155</v>
      </c>
      <c r="B487" s="67">
        <v>100099</v>
      </c>
      <c r="C487" s="67" t="s">
        <v>192</v>
      </c>
      <c r="D487" s="67" t="s">
        <v>167</v>
      </c>
      <c r="E487" s="67" t="s">
        <v>168</v>
      </c>
      <c r="F487" s="68">
        <v>3218</v>
      </c>
      <c r="G487" s="69">
        <v>16199731</v>
      </c>
      <c r="H487" s="67" t="s">
        <v>11</v>
      </c>
    </row>
    <row r="488" spans="1:8" hidden="1" x14ac:dyDescent="0.25">
      <c r="A488" s="67" t="s">
        <v>188</v>
      </c>
      <c r="B488" s="67">
        <v>100100</v>
      </c>
      <c r="C488" s="67" t="s">
        <v>197</v>
      </c>
      <c r="D488" s="67" t="s">
        <v>167</v>
      </c>
      <c r="E488" s="67" t="s">
        <v>168</v>
      </c>
      <c r="F488" s="68">
        <v>3225</v>
      </c>
      <c r="G488" s="69">
        <v>7763372</v>
      </c>
      <c r="H488" s="67" t="s">
        <v>11</v>
      </c>
    </row>
    <row r="489" spans="1:8" hidden="1" x14ac:dyDescent="0.25">
      <c r="A489" s="67" t="s">
        <v>155</v>
      </c>
      <c r="B489" s="67">
        <v>100085</v>
      </c>
      <c r="C489" s="67" t="s">
        <v>160</v>
      </c>
      <c r="D489" s="67" t="s">
        <v>180</v>
      </c>
      <c r="E489" s="67" t="s">
        <v>158</v>
      </c>
      <c r="F489" s="68">
        <v>3234</v>
      </c>
      <c r="G489" s="69">
        <v>17443616</v>
      </c>
      <c r="H489" s="67" t="s">
        <v>12</v>
      </c>
    </row>
    <row r="490" spans="1:8" hidden="1" x14ac:dyDescent="0.25">
      <c r="A490" s="67" t="s">
        <v>151</v>
      </c>
      <c r="B490" s="67">
        <v>100039</v>
      </c>
      <c r="C490" s="67" t="s">
        <v>164</v>
      </c>
      <c r="D490" s="67" t="s">
        <v>165</v>
      </c>
      <c r="E490" s="67" t="s">
        <v>162</v>
      </c>
      <c r="F490" s="68">
        <v>3235</v>
      </c>
      <c r="G490" s="69">
        <v>4453173</v>
      </c>
      <c r="H490" s="67" t="s">
        <v>12</v>
      </c>
    </row>
    <row r="491" spans="1:8" hidden="1" x14ac:dyDescent="0.25">
      <c r="A491" s="67" t="s">
        <v>151</v>
      </c>
      <c r="B491" s="67">
        <v>100008</v>
      </c>
      <c r="C491" s="67" t="s">
        <v>205</v>
      </c>
      <c r="D491" s="67" t="s">
        <v>169</v>
      </c>
      <c r="E491" s="67" t="s">
        <v>168</v>
      </c>
      <c r="F491" s="68">
        <v>3235</v>
      </c>
      <c r="G491" s="69">
        <v>3305153</v>
      </c>
      <c r="H491" s="67" t="s">
        <v>12</v>
      </c>
    </row>
    <row r="492" spans="1:8" hidden="1" x14ac:dyDescent="0.25">
      <c r="A492" s="67" t="s">
        <v>151</v>
      </c>
      <c r="B492" s="67">
        <v>100001</v>
      </c>
      <c r="C492" s="67" t="s">
        <v>194</v>
      </c>
      <c r="D492" s="67" t="s">
        <v>153</v>
      </c>
      <c r="E492" s="67" t="s">
        <v>154</v>
      </c>
      <c r="F492" s="68">
        <v>3241</v>
      </c>
      <c r="G492" s="69">
        <v>6166403</v>
      </c>
      <c r="H492" s="67" t="s">
        <v>12</v>
      </c>
    </row>
    <row r="493" spans="1:8" hidden="1" x14ac:dyDescent="0.25">
      <c r="A493" s="67" t="s">
        <v>196</v>
      </c>
      <c r="B493" s="67">
        <v>100017</v>
      </c>
      <c r="C493" s="67" t="s">
        <v>178</v>
      </c>
      <c r="D493" s="67" t="s">
        <v>210</v>
      </c>
      <c r="E493" s="67" t="s">
        <v>171</v>
      </c>
      <c r="F493" s="68">
        <v>3244</v>
      </c>
      <c r="G493" s="69">
        <v>4511139</v>
      </c>
      <c r="H493" s="67" t="s">
        <v>12</v>
      </c>
    </row>
    <row r="494" spans="1:8" hidden="1" x14ac:dyDescent="0.25">
      <c r="A494" s="67" t="s">
        <v>151</v>
      </c>
      <c r="B494" s="67">
        <v>100035</v>
      </c>
      <c r="C494" s="67" t="s">
        <v>185</v>
      </c>
      <c r="D494" s="67" t="s">
        <v>186</v>
      </c>
      <c r="E494" s="67" t="s">
        <v>158</v>
      </c>
      <c r="F494" s="68">
        <v>3248</v>
      </c>
      <c r="G494" s="69">
        <v>1894731.46</v>
      </c>
      <c r="H494" s="67" t="s">
        <v>10</v>
      </c>
    </row>
    <row r="495" spans="1:8" hidden="1" x14ac:dyDescent="0.25">
      <c r="A495" s="67" t="s">
        <v>151</v>
      </c>
      <c r="B495" s="67">
        <v>100035</v>
      </c>
      <c r="C495" s="67" t="s">
        <v>185</v>
      </c>
      <c r="D495" s="67" t="s">
        <v>186</v>
      </c>
      <c r="E495" s="67" t="s">
        <v>158</v>
      </c>
      <c r="F495" s="68">
        <v>3252</v>
      </c>
      <c r="G495" s="69">
        <v>3441700</v>
      </c>
      <c r="H495" s="67" t="s">
        <v>12</v>
      </c>
    </row>
    <row r="496" spans="1:8" hidden="1" x14ac:dyDescent="0.25">
      <c r="A496" s="67" t="s">
        <v>159</v>
      </c>
      <c r="B496" s="67">
        <v>100017</v>
      </c>
      <c r="C496" s="67" t="s">
        <v>178</v>
      </c>
      <c r="D496" s="67" t="s">
        <v>210</v>
      </c>
      <c r="E496" s="67" t="s">
        <v>171</v>
      </c>
      <c r="F496" s="68">
        <v>3258</v>
      </c>
      <c r="G496" s="69">
        <v>21002337</v>
      </c>
      <c r="H496" s="67" t="s">
        <v>12</v>
      </c>
    </row>
    <row r="497" spans="1:8" hidden="1" x14ac:dyDescent="0.25">
      <c r="A497" s="67" t="s">
        <v>163</v>
      </c>
      <c r="B497" s="67">
        <v>100035</v>
      </c>
      <c r="C497" s="67" t="s">
        <v>185</v>
      </c>
      <c r="D497" s="67" t="s">
        <v>186</v>
      </c>
      <c r="E497" s="67" t="s">
        <v>158</v>
      </c>
      <c r="F497" s="68">
        <v>3258</v>
      </c>
      <c r="G497" s="69">
        <v>1953902.63</v>
      </c>
      <c r="H497" s="67" t="s">
        <v>10</v>
      </c>
    </row>
    <row r="498" spans="1:8" hidden="1" x14ac:dyDescent="0.25">
      <c r="A498" s="67" t="s">
        <v>151</v>
      </c>
      <c r="B498" s="67">
        <v>100082</v>
      </c>
      <c r="C498" s="67" t="s">
        <v>160</v>
      </c>
      <c r="D498" s="67" t="s">
        <v>184</v>
      </c>
      <c r="E498" s="67" t="s">
        <v>171</v>
      </c>
      <c r="F498" s="68">
        <v>3273</v>
      </c>
      <c r="G498" s="69">
        <v>7985022</v>
      </c>
      <c r="H498" s="67" t="s">
        <v>11</v>
      </c>
    </row>
    <row r="499" spans="1:8" hidden="1" x14ac:dyDescent="0.25">
      <c r="A499" s="67" t="s">
        <v>155</v>
      </c>
      <c r="B499" s="67">
        <v>100036</v>
      </c>
      <c r="C499" s="67" t="s">
        <v>201</v>
      </c>
      <c r="D499" s="67" t="s">
        <v>165</v>
      </c>
      <c r="E499" s="67" t="s">
        <v>179</v>
      </c>
      <c r="F499" s="68">
        <v>3280</v>
      </c>
      <c r="G499" s="69">
        <v>6942049</v>
      </c>
      <c r="H499" s="67" t="s">
        <v>11</v>
      </c>
    </row>
    <row r="500" spans="1:8" hidden="1" x14ac:dyDescent="0.25">
      <c r="A500" s="67" t="s">
        <v>172</v>
      </c>
      <c r="B500" s="67">
        <v>100035</v>
      </c>
      <c r="C500" s="67" t="s">
        <v>185</v>
      </c>
      <c r="D500" s="67" t="s">
        <v>186</v>
      </c>
      <c r="E500" s="67" t="s">
        <v>158</v>
      </c>
      <c r="F500" s="68">
        <v>3294</v>
      </c>
      <c r="G500" s="69">
        <v>1894741.74</v>
      </c>
      <c r="H500" s="67" t="s">
        <v>10</v>
      </c>
    </row>
    <row r="501" spans="1:8" hidden="1" x14ac:dyDescent="0.25">
      <c r="A501" s="67" t="s">
        <v>203</v>
      </c>
      <c r="B501" s="67">
        <v>100085</v>
      </c>
      <c r="C501" s="67" t="s">
        <v>160</v>
      </c>
      <c r="D501" s="67" t="s">
        <v>180</v>
      </c>
      <c r="E501" s="67" t="s">
        <v>158</v>
      </c>
      <c r="F501" s="68">
        <v>3298</v>
      </c>
      <c r="G501" s="69">
        <v>7204883</v>
      </c>
      <c r="H501" s="67" t="s">
        <v>11</v>
      </c>
    </row>
    <row r="502" spans="1:8" hidden="1" x14ac:dyDescent="0.25">
      <c r="A502" s="67" t="s">
        <v>151</v>
      </c>
      <c r="B502" s="67">
        <v>100029</v>
      </c>
      <c r="C502" s="67" t="s">
        <v>187</v>
      </c>
      <c r="D502" s="67" t="s">
        <v>175</v>
      </c>
      <c r="E502" s="67" t="s">
        <v>158</v>
      </c>
      <c r="F502" s="68">
        <v>3299</v>
      </c>
      <c r="G502" s="69">
        <v>5774283</v>
      </c>
      <c r="H502" s="67" t="s">
        <v>12</v>
      </c>
    </row>
    <row r="503" spans="1:8" hidden="1" x14ac:dyDescent="0.25">
      <c r="A503" s="67" t="s">
        <v>163</v>
      </c>
      <c r="B503" s="67">
        <v>100024</v>
      </c>
      <c r="C503" s="67" t="s">
        <v>192</v>
      </c>
      <c r="D503" s="67" t="s">
        <v>209</v>
      </c>
      <c r="E503" s="67" t="s">
        <v>158</v>
      </c>
      <c r="F503" s="68">
        <v>3316</v>
      </c>
      <c r="G503" s="69">
        <v>16142841</v>
      </c>
      <c r="H503" s="67" t="s">
        <v>11</v>
      </c>
    </row>
    <row r="504" spans="1:8" hidden="1" x14ac:dyDescent="0.25">
      <c r="A504" s="67" t="s">
        <v>155</v>
      </c>
      <c r="B504" s="67">
        <v>100085</v>
      </c>
      <c r="C504" s="67" t="s">
        <v>160</v>
      </c>
      <c r="D504" s="67" t="s">
        <v>180</v>
      </c>
      <c r="E504" s="67" t="s">
        <v>158</v>
      </c>
      <c r="F504" s="68">
        <v>3321</v>
      </c>
      <c r="G504" s="69">
        <v>5718416</v>
      </c>
      <c r="H504" s="67" t="s">
        <v>11</v>
      </c>
    </row>
    <row r="505" spans="1:8" hidden="1" x14ac:dyDescent="0.25">
      <c r="A505" s="67" t="s">
        <v>155</v>
      </c>
      <c r="B505" s="67">
        <v>100017</v>
      </c>
      <c r="C505" s="67" t="s">
        <v>178</v>
      </c>
      <c r="D505" s="67" t="s">
        <v>210</v>
      </c>
      <c r="E505" s="67" t="s">
        <v>171</v>
      </c>
      <c r="F505" s="68">
        <v>3333</v>
      </c>
      <c r="G505" s="69">
        <v>15193863</v>
      </c>
      <c r="H505" s="67" t="s">
        <v>12</v>
      </c>
    </row>
    <row r="506" spans="1:8" hidden="1" x14ac:dyDescent="0.25">
      <c r="A506" s="67" t="s">
        <v>155</v>
      </c>
      <c r="B506" s="67">
        <v>100004</v>
      </c>
      <c r="C506" s="67" t="s">
        <v>192</v>
      </c>
      <c r="D506" s="67" t="s">
        <v>193</v>
      </c>
      <c r="E506" s="67" t="s">
        <v>162</v>
      </c>
      <c r="F506" s="68">
        <v>3334</v>
      </c>
      <c r="G506" s="69">
        <v>6906161</v>
      </c>
      <c r="H506" s="67" t="s">
        <v>12</v>
      </c>
    </row>
    <row r="507" spans="1:8" hidden="1" x14ac:dyDescent="0.25">
      <c r="A507" s="67" t="s">
        <v>155</v>
      </c>
      <c r="B507" s="67">
        <v>100086</v>
      </c>
      <c r="C507" s="67" t="s">
        <v>160</v>
      </c>
      <c r="D507" s="67" t="s">
        <v>180</v>
      </c>
      <c r="E507" s="67" t="s">
        <v>158</v>
      </c>
      <c r="F507" s="68">
        <v>3337</v>
      </c>
      <c r="G507" s="69">
        <v>12740639</v>
      </c>
      <c r="H507" s="67" t="s">
        <v>11</v>
      </c>
    </row>
    <row r="508" spans="1:8" hidden="1" x14ac:dyDescent="0.25">
      <c r="A508" s="67" t="s">
        <v>159</v>
      </c>
      <c r="B508" s="67">
        <v>100035</v>
      </c>
      <c r="C508" s="67" t="s">
        <v>185</v>
      </c>
      <c r="D508" s="67" t="s">
        <v>186</v>
      </c>
      <c r="E508" s="67" t="s">
        <v>158</v>
      </c>
      <c r="F508" s="68">
        <v>3339</v>
      </c>
      <c r="G508" s="69">
        <v>9021480</v>
      </c>
      <c r="H508" s="67" t="s">
        <v>12</v>
      </c>
    </row>
    <row r="509" spans="1:8" hidden="1" x14ac:dyDescent="0.25">
      <c r="A509" s="67" t="s">
        <v>172</v>
      </c>
      <c r="B509" s="67">
        <v>100100</v>
      </c>
      <c r="C509" s="67" t="s">
        <v>197</v>
      </c>
      <c r="D509" s="67" t="s">
        <v>167</v>
      </c>
      <c r="E509" s="67" t="s">
        <v>168</v>
      </c>
      <c r="F509" s="68">
        <v>3360</v>
      </c>
      <c r="G509" s="69">
        <v>13529416</v>
      </c>
      <c r="H509" s="67" t="s">
        <v>12</v>
      </c>
    </row>
    <row r="510" spans="1:8" hidden="1" x14ac:dyDescent="0.25">
      <c r="A510" s="67" t="s">
        <v>159</v>
      </c>
      <c r="B510" s="67">
        <v>100029</v>
      </c>
      <c r="C510" s="67" t="s">
        <v>187</v>
      </c>
      <c r="D510" s="67" t="s">
        <v>175</v>
      </c>
      <c r="E510" s="67" t="s">
        <v>158</v>
      </c>
      <c r="F510" s="68">
        <v>3366</v>
      </c>
      <c r="G510" s="69">
        <v>13293451</v>
      </c>
      <c r="H510" s="67" t="s">
        <v>12</v>
      </c>
    </row>
    <row r="511" spans="1:8" hidden="1" x14ac:dyDescent="0.25">
      <c r="A511" s="67" t="s">
        <v>163</v>
      </c>
      <c r="B511" s="67">
        <v>100044</v>
      </c>
      <c r="C511" s="67" t="s">
        <v>181</v>
      </c>
      <c r="D511" s="67" t="s">
        <v>177</v>
      </c>
      <c r="E511" s="67" t="s">
        <v>168</v>
      </c>
      <c r="F511" s="68">
        <v>3366</v>
      </c>
      <c r="G511" s="69">
        <v>12171787</v>
      </c>
      <c r="H511" s="67" t="s">
        <v>12</v>
      </c>
    </row>
    <row r="512" spans="1:8" hidden="1" x14ac:dyDescent="0.25">
      <c r="A512" s="67" t="s">
        <v>155</v>
      </c>
      <c r="B512" s="67">
        <v>100000</v>
      </c>
      <c r="C512" s="67" t="s">
        <v>152</v>
      </c>
      <c r="D512" s="67" t="s">
        <v>153</v>
      </c>
      <c r="E512" s="67" t="s">
        <v>154</v>
      </c>
      <c r="F512" s="68">
        <v>3371</v>
      </c>
      <c r="G512" s="69">
        <v>18549329</v>
      </c>
      <c r="H512" s="67" t="s">
        <v>11</v>
      </c>
    </row>
    <row r="513" spans="1:8" hidden="1" x14ac:dyDescent="0.25">
      <c r="A513" s="67" t="s">
        <v>151</v>
      </c>
      <c r="B513" s="67">
        <v>100102</v>
      </c>
      <c r="C513" s="67" t="s">
        <v>160</v>
      </c>
      <c r="D513" s="67" t="s">
        <v>206</v>
      </c>
      <c r="E513" s="67" t="s">
        <v>168</v>
      </c>
      <c r="F513" s="68">
        <v>3373</v>
      </c>
      <c r="G513" s="69">
        <v>17701867</v>
      </c>
      <c r="H513" s="67" t="s">
        <v>11</v>
      </c>
    </row>
    <row r="514" spans="1:8" hidden="1" x14ac:dyDescent="0.25">
      <c r="A514" s="67" t="s">
        <v>188</v>
      </c>
      <c r="B514" s="67">
        <v>100046</v>
      </c>
      <c r="C514" s="67" t="s">
        <v>181</v>
      </c>
      <c r="D514" s="67" t="s">
        <v>189</v>
      </c>
      <c r="E514" s="67" t="s">
        <v>158</v>
      </c>
      <c r="F514" s="68">
        <v>3388</v>
      </c>
      <c r="G514" s="69">
        <v>4349203</v>
      </c>
      <c r="H514" s="67" t="s">
        <v>11</v>
      </c>
    </row>
    <row r="515" spans="1:8" hidden="1" x14ac:dyDescent="0.25">
      <c r="A515" s="67" t="s">
        <v>196</v>
      </c>
      <c r="B515" s="67">
        <v>100087</v>
      </c>
      <c r="C515" s="67" t="s">
        <v>160</v>
      </c>
      <c r="D515" s="67" t="s">
        <v>180</v>
      </c>
      <c r="E515" s="67" t="s">
        <v>158</v>
      </c>
      <c r="F515" s="68">
        <v>3402</v>
      </c>
      <c r="G515" s="69">
        <v>1783922</v>
      </c>
      <c r="H515" s="67" t="s">
        <v>12</v>
      </c>
    </row>
    <row r="516" spans="1:8" hidden="1" x14ac:dyDescent="0.25">
      <c r="A516" s="67" t="s">
        <v>188</v>
      </c>
      <c r="B516" s="67">
        <v>100085</v>
      </c>
      <c r="C516" s="67" t="s">
        <v>160</v>
      </c>
      <c r="D516" s="67" t="s">
        <v>180</v>
      </c>
      <c r="E516" s="67" t="s">
        <v>158</v>
      </c>
      <c r="F516" s="68">
        <v>3412</v>
      </c>
      <c r="G516" s="69">
        <v>8050914</v>
      </c>
      <c r="H516" s="67" t="s">
        <v>12</v>
      </c>
    </row>
    <row r="517" spans="1:8" hidden="1" x14ac:dyDescent="0.25">
      <c r="A517" s="67" t="s">
        <v>163</v>
      </c>
      <c r="B517" s="67">
        <v>100087</v>
      </c>
      <c r="C517" s="67" t="s">
        <v>160</v>
      </c>
      <c r="D517" s="67" t="s">
        <v>180</v>
      </c>
      <c r="E517" s="67" t="s">
        <v>158</v>
      </c>
      <c r="F517" s="68">
        <v>3420</v>
      </c>
      <c r="G517" s="69">
        <v>1478997</v>
      </c>
      <c r="H517" s="67" t="s">
        <v>12</v>
      </c>
    </row>
    <row r="518" spans="1:8" hidden="1" x14ac:dyDescent="0.25">
      <c r="A518" s="67" t="s">
        <v>172</v>
      </c>
      <c r="B518" s="67">
        <v>100084</v>
      </c>
      <c r="C518" s="67" t="s">
        <v>160</v>
      </c>
      <c r="D518" s="67" t="s">
        <v>180</v>
      </c>
      <c r="E518" s="67" t="s">
        <v>158</v>
      </c>
      <c r="F518" s="68">
        <v>3426</v>
      </c>
      <c r="G518" s="69">
        <v>4964972.0599999996</v>
      </c>
      <c r="H518" s="67" t="s">
        <v>10</v>
      </c>
    </row>
    <row r="519" spans="1:8" hidden="1" x14ac:dyDescent="0.25">
      <c r="A519" s="67" t="s">
        <v>155</v>
      </c>
      <c r="B519" s="67">
        <v>100080</v>
      </c>
      <c r="C519" s="67" t="s">
        <v>160</v>
      </c>
      <c r="D519" s="67" t="s">
        <v>170</v>
      </c>
      <c r="E519" s="67" t="s">
        <v>162</v>
      </c>
      <c r="F519" s="68">
        <v>3436</v>
      </c>
      <c r="G519" s="69">
        <v>6490376</v>
      </c>
      <c r="H519" s="67" t="s">
        <v>11</v>
      </c>
    </row>
    <row r="520" spans="1:8" hidden="1" x14ac:dyDescent="0.25">
      <c r="A520" s="67" t="s">
        <v>203</v>
      </c>
      <c r="B520" s="67">
        <v>100104</v>
      </c>
      <c r="C520" s="67" t="s">
        <v>187</v>
      </c>
      <c r="D520" s="67" t="s">
        <v>206</v>
      </c>
      <c r="E520" s="67" t="s">
        <v>168</v>
      </c>
      <c r="F520" s="68">
        <v>3454</v>
      </c>
      <c r="G520" s="69">
        <v>18469223</v>
      </c>
      <c r="H520" s="67" t="s">
        <v>12</v>
      </c>
    </row>
    <row r="521" spans="1:8" hidden="1" x14ac:dyDescent="0.25">
      <c r="A521" s="67" t="s">
        <v>188</v>
      </c>
      <c r="B521" s="67">
        <v>100104</v>
      </c>
      <c r="C521" s="67" t="s">
        <v>187</v>
      </c>
      <c r="D521" s="67" t="s">
        <v>206</v>
      </c>
      <c r="E521" s="67" t="s">
        <v>168</v>
      </c>
      <c r="F521" s="68">
        <v>3456</v>
      </c>
      <c r="G521" s="69">
        <v>6030375</v>
      </c>
      <c r="H521" s="67" t="s">
        <v>12</v>
      </c>
    </row>
    <row r="522" spans="1:8" hidden="1" x14ac:dyDescent="0.25">
      <c r="A522" s="67" t="s">
        <v>163</v>
      </c>
      <c r="B522" s="67">
        <v>100044</v>
      </c>
      <c r="C522" s="67" t="s">
        <v>181</v>
      </c>
      <c r="D522" s="67" t="s">
        <v>177</v>
      </c>
      <c r="E522" s="67" t="s">
        <v>168</v>
      </c>
      <c r="F522" s="68">
        <v>3457</v>
      </c>
      <c r="G522" s="69">
        <v>9722031</v>
      </c>
      <c r="H522" s="67" t="s">
        <v>11</v>
      </c>
    </row>
    <row r="523" spans="1:8" hidden="1" x14ac:dyDescent="0.25">
      <c r="A523" s="67" t="s">
        <v>151</v>
      </c>
      <c r="B523" s="67">
        <v>100084</v>
      </c>
      <c r="C523" s="67" t="s">
        <v>160</v>
      </c>
      <c r="D523" s="67" t="s">
        <v>180</v>
      </c>
      <c r="E523" s="67" t="s">
        <v>158</v>
      </c>
      <c r="F523" s="68">
        <v>3461</v>
      </c>
      <c r="G523" s="69">
        <v>14872618</v>
      </c>
      <c r="H523" s="67" t="s">
        <v>12</v>
      </c>
    </row>
    <row r="524" spans="1:8" hidden="1" x14ac:dyDescent="0.25">
      <c r="A524" s="67" t="s">
        <v>188</v>
      </c>
      <c r="B524" s="67">
        <v>100014</v>
      </c>
      <c r="C524" s="67" t="s">
        <v>199</v>
      </c>
      <c r="D524" s="67" t="s">
        <v>212</v>
      </c>
      <c r="E524" s="67" t="s">
        <v>168</v>
      </c>
      <c r="F524" s="68">
        <v>3465</v>
      </c>
      <c r="G524" s="69">
        <v>1266565</v>
      </c>
      <c r="H524" s="67" t="s">
        <v>12</v>
      </c>
    </row>
    <row r="525" spans="1:8" hidden="1" x14ac:dyDescent="0.25">
      <c r="A525" s="67" t="s">
        <v>151</v>
      </c>
      <c r="B525" s="67">
        <v>100045</v>
      </c>
      <c r="C525" s="67" t="s">
        <v>181</v>
      </c>
      <c r="D525" s="67" t="s">
        <v>177</v>
      </c>
      <c r="E525" s="67" t="s">
        <v>171</v>
      </c>
      <c r="F525" s="68">
        <v>3469</v>
      </c>
      <c r="G525" s="69">
        <v>13741019</v>
      </c>
      <c r="H525" s="67" t="s">
        <v>11</v>
      </c>
    </row>
    <row r="526" spans="1:8" hidden="1" x14ac:dyDescent="0.25">
      <c r="A526" s="67" t="s">
        <v>159</v>
      </c>
      <c r="B526" s="67">
        <v>100080</v>
      </c>
      <c r="C526" s="67" t="s">
        <v>160</v>
      </c>
      <c r="D526" s="67" t="s">
        <v>170</v>
      </c>
      <c r="E526" s="67" t="s">
        <v>162</v>
      </c>
      <c r="F526" s="68">
        <v>3470</v>
      </c>
      <c r="G526" s="69">
        <v>10610648</v>
      </c>
      <c r="H526" s="67" t="s">
        <v>11</v>
      </c>
    </row>
    <row r="527" spans="1:8" hidden="1" x14ac:dyDescent="0.25">
      <c r="A527" s="67" t="s">
        <v>151</v>
      </c>
      <c r="B527" s="67">
        <v>100008</v>
      </c>
      <c r="C527" s="67" t="s">
        <v>205</v>
      </c>
      <c r="D527" s="67" t="s">
        <v>169</v>
      </c>
      <c r="E527" s="67" t="s">
        <v>168</v>
      </c>
      <c r="F527" s="68">
        <v>3479</v>
      </c>
      <c r="G527" s="69">
        <v>20342964</v>
      </c>
      <c r="H527" s="67" t="s">
        <v>11</v>
      </c>
    </row>
    <row r="528" spans="1:8" hidden="1" x14ac:dyDescent="0.25">
      <c r="A528" s="67" t="s">
        <v>163</v>
      </c>
      <c r="B528" s="67">
        <v>100015</v>
      </c>
      <c r="C528" s="67" t="s">
        <v>185</v>
      </c>
      <c r="D528" s="67" t="s">
        <v>191</v>
      </c>
      <c r="E528" s="67" t="s">
        <v>162</v>
      </c>
      <c r="F528" s="68">
        <v>3493</v>
      </c>
      <c r="G528" s="69">
        <v>3011656</v>
      </c>
      <c r="H528" s="67" t="s">
        <v>12</v>
      </c>
    </row>
    <row r="529" spans="1:8" hidden="1" x14ac:dyDescent="0.25">
      <c r="A529" s="67" t="s">
        <v>151</v>
      </c>
      <c r="B529" s="67">
        <v>100020</v>
      </c>
      <c r="C529" s="67" t="s">
        <v>152</v>
      </c>
      <c r="D529" s="67" t="s">
        <v>169</v>
      </c>
      <c r="E529" s="67" t="s">
        <v>168</v>
      </c>
      <c r="F529" s="68">
        <v>3497</v>
      </c>
      <c r="G529" s="69">
        <v>12192619</v>
      </c>
      <c r="H529" s="67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O28"/>
  <sheetViews>
    <sheetView showGridLines="0" zoomScale="90" zoomScaleNormal="90" workbookViewId="0">
      <selection activeCell="F16" sqref="F16"/>
    </sheetView>
  </sheetViews>
  <sheetFormatPr baseColWidth="10" defaultColWidth="10.7109375" defaultRowHeight="15" x14ac:dyDescent="0.25"/>
  <cols>
    <col min="1" max="1" width="32.7109375" style="85" customWidth="1"/>
    <col min="2" max="3" width="14.42578125" style="85" bestFit="1" customWidth="1"/>
    <col min="4" max="4" width="16.28515625" style="85" bestFit="1" customWidth="1"/>
    <col min="5" max="5" width="21.7109375" style="85" customWidth="1"/>
    <col min="6" max="6" width="33.140625" style="85" customWidth="1"/>
    <col min="7" max="7" width="10.7109375" style="85"/>
    <col min="8" max="12" width="13.28515625" style="85" customWidth="1"/>
    <col min="13" max="13" width="8.28515625" style="85" customWidth="1"/>
    <col min="14" max="14" width="8.7109375" style="85" customWidth="1"/>
    <col min="15" max="16384" width="10.7109375" style="85"/>
  </cols>
  <sheetData>
    <row r="1" spans="1:15" ht="15.75" x14ac:dyDescent="0.25">
      <c r="A1" s="1" t="s">
        <v>27</v>
      </c>
      <c r="B1" s="2" t="s">
        <v>0</v>
      </c>
      <c r="C1" s="3"/>
      <c r="D1" s="3"/>
      <c r="E1" s="3"/>
      <c r="F1" s="4"/>
    </row>
    <row r="2" spans="1:15" x14ac:dyDescent="0.25">
      <c r="A2" s="5" t="s">
        <v>1</v>
      </c>
      <c r="B2" s="146" t="s">
        <v>28</v>
      </c>
      <c r="C2" s="147"/>
      <c r="D2" s="147"/>
      <c r="E2" s="147"/>
      <c r="F2" s="147"/>
      <c r="G2" s="147"/>
      <c r="H2" s="147"/>
      <c r="I2" s="147"/>
      <c r="J2" s="147"/>
    </row>
    <row r="3" spans="1:15" ht="32.25" customHeight="1" x14ac:dyDescent="0.25">
      <c r="A3" s="71">
        <v>1</v>
      </c>
      <c r="B3" s="151" t="s">
        <v>247</v>
      </c>
      <c r="C3" s="152"/>
      <c r="D3" s="152"/>
      <c r="E3" s="152"/>
      <c r="F3" s="152"/>
      <c r="G3" s="152"/>
      <c r="H3" s="152"/>
      <c r="I3" s="152"/>
      <c r="J3" s="152"/>
    </row>
    <row r="4" spans="1:15" ht="30.4" customHeight="1" x14ac:dyDescent="0.25">
      <c r="A4" s="71">
        <v>2</v>
      </c>
      <c r="B4" s="151" t="s">
        <v>248</v>
      </c>
      <c r="C4" s="152"/>
      <c r="D4" s="152"/>
      <c r="E4" s="152"/>
      <c r="F4" s="152"/>
      <c r="G4" s="152"/>
      <c r="H4" s="152"/>
      <c r="I4" s="152"/>
      <c r="J4" s="152"/>
    </row>
    <row r="5" spans="1:15" ht="28.35" customHeight="1" x14ac:dyDescent="0.25">
      <c r="A5" s="71">
        <v>3</v>
      </c>
      <c r="B5" s="151" t="s">
        <v>249</v>
      </c>
      <c r="C5" s="152"/>
      <c r="D5" s="152"/>
      <c r="E5" s="152"/>
      <c r="F5" s="152"/>
      <c r="G5" s="152"/>
      <c r="H5" s="152"/>
      <c r="I5" s="152"/>
      <c r="J5" s="152"/>
    </row>
    <row r="7" spans="1:15" ht="27.2" customHeight="1" x14ac:dyDescent="0.35">
      <c r="A7" s="149" t="s">
        <v>220</v>
      </c>
      <c r="B7" s="149"/>
      <c r="C7" s="149"/>
      <c r="D7" s="149"/>
      <c r="E7" s="149"/>
      <c r="F7" s="149"/>
    </row>
    <row r="8" spans="1:15" ht="18.75" x14ac:dyDescent="0.3">
      <c r="A8" s="150" t="s">
        <v>221</v>
      </c>
      <c r="B8" s="150"/>
      <c r="C8" s="150"/>
      <c r="D8" s="150"/>
      <c r="E8" s="150"/>
      <c r="F8" s="150"/>
    </row>
    <row r="9" spans="1:15" ht="59.85" customHeight="1" x14ac:dyDescent="0.25">
      <c r="A9" s="91" t="s">
        <v>222</v>
      </c>
      <c r="B9" s="92" t="s">
        <v>223</v>
      </c>
      <c r="C9" s="93" t="s">
        <v>224</v>
      </c>
      <c r="D9" s="93" t="s">
        <v>225</v>
      </c>
      <c r="E9" s="92" t="s">
        <v>226</v>
      </c>
      <c r="F9" s="94" t="s">
        <v>227</v>
      </c>
      <c r="H9" s="97"/>
      <c r="I9" s="97"/>
      <c r="J9" s="97"/>
      <c r="K9" s="97"/>
      <c r="L9" s="97"/>
    </row>
    <row r="10" spans="1:15" ht="14.45" customHeight="1" x14ac:dyDescent="0.25">
      <c r="A10" s="86" t="s">
        <v>228</v>
      </c>
      <c r="B10" s="87">
        <v>1036000</v>
      </c>
      <c r="C10" s="87">
        <v>722339</v>
      </c>
      <c r="D10" s="132">
        <f>IFERROR(C10/B10,"Sin Presupuesto")</f>
        <v>0.69723841698841704</v>
      </c>
      <c r="E10" s="87">
        <v>200000</v>
      </c>
      <c r="F10" s="86" t="str">
        <f>IF(D10&lt;=100%,"Dentro Presupuesto","Esta por encima de Presupuesto")</f>
        <v>Dentro Presupuesto</v>
      </c>
      <c r="H10" s="97"/>
      <c r="I10" s="97"/>
      <c r="J10" s="97"/>
      <c r="K10" s="97"/>
      <c r="L10" s="97"/>
      <c r="M10" s="96"/>
      <c r="N10" s="96"/>
      <c r="O10" s="96"/>
    </row>
    <row r="11" spans="1:15" x14ac:dyDescent="0.25">
      <c r="A11" s="86" t="s">
        <v>229</v>
      </c>
      <c r="B11" s="87">
        <v>151000</v>
      </c>
      <c r="C11" s="87">
        <v>167000</v>
      </c>
      <c r="D11" s="132">
        <f t="shared" ref="D11:D27" si="0">IFERROR(C11/B11,"Sin Presupuesto")</f>
        <v>1.1059602649006623</v>
      </c>
      <c r="E11" s="87">
        <v>76000</v>
      </c>
      <c r="F11" s="86" t="str">
        <f t="shared" ref="F11:F27" si="1">IF(D11&lt;=100%,"Dentro Presupuesto","Esta por encima de Presupuesto")</f>
        <v>Esta por encima de Presupuesto</v>
      </c>
      <c r="G11" s="95"/>
      <c r="H11" s="97"/>
      <c r="I11" s="97"/>
      <c r="J11" s="97"/>
      <c r="K11" s="97"/>
      <c r="L11" s="97"/>
      <c r="M11" s="96"/>
      <c r="N11" s="96"/>
      <c r="O11" s="96"/>
    </row>
    <row r="12" spans="1:15" x14ac:dyDescent="0.25">
      <c r="A12" s="86" t="s">
        <v>230</v>
      </c>
      <c r="B12" s="87">
        <v>490000</v>
      </c>
      <c r="C12" s="87">
        <v>280252</v>
      </c>
      <c r="D12" s="132">
        <f t="shared" si="0"/>
        <v>0.5719428571428572</v>
      </c>
      <c r="E12" s="87">
        <v>100000</v>
      </c>
      <c r="F12" s="86" t="str">
        <f t="shared" si="1"/>
        <v>Dentro Presupuesto</v>
      </c>
      <c r="G12" s="95"/>
      <c r="H12" s="97"/>
      <c r="I12" s="97"/>
      <c r="J12" s="97"/>
      <c r="K12" s="97"/>
      <c r="L12" s="97"/>
      <c r="M12" s="96"/>
      <c r="N12" s="96"/>
      <c r="O12" s="96"/>
    </row>
    <row r="13" spans="1:15" x14ac:dyDescent="0.25">
      <c r="A13" s="86" t="s">
        <v>231</v>
      </c>
      <c r="B13" s="87">
        <v>235000</v>
      </c>
      <c r="C13" s="87">
        <v>171800</v>
      </c>
      <c r="D13" s="132">
        <f t="shared" si="0"/>
        <v>0.73106382978723405</v>
      </c>
      <c r="E13" s="87">
        <v>130000</v>
      </c>
      <c r="F13" s="86" t="str">
        <f t="shared" si="1"/>
        <v>Dentro Presupuesto</v>
      </c>
      <c r="G13" s="95"/>
      <c r="H13" s="97"/>
      <c r="I13" s="97"/>
      <c r="J13" s="97"/>
      <c r="K13" s="97"/>
      <c r="L13" s="97"/>
      <c r="M13" s="96"/>
      <c r="N13" s="96"/>
      <c r="O13" s="96"/>
    </row>
    <row r="14" spans="1:15" x14ac:dyDescent="0.25">
      <c r="A14" s="86" t="s">
        <v>232</v>
      </c>
      <c r="B14" s="87">
        <v>11256785</v>
      </c>
      <c r="C14" s="87">
        <v>6918114</v>
      </c>
      <c r="D14" s="132">
        <f t="shared" si="0"/>
        <v>0.61457281097578043</v>
      </c>
      <c r="E14" s="87">
        <v>5000000</v>
      </c>
      <c r="F14" s="86" t="str">
        <f t="shared" si="1"/>
        <v>Dentro Presupuesto</v>
      </c>
      <c r="G14" s="95"/>
      <c r="H14" s="97"/>
      <c r="I14" s="97"/>
      <c r="J14" s="97"/>
      <c r="K14" s="97"/>
      <c r="L14" s="97"/>
      <c r="M14" s="96"/>
      <c r="N14" s="96"/>
      <c r="O14" s="96"/>
    </row>
    <row r="15" spans="1:15" x14ac:dyDescent="0.25">
      <c r="A15" s="86" t="s">
        <v>233</v>
      </c>
      <c r="B15" s="87">
        <v>101409819.59808786</v>
      </c>
      <c r="C15" s="87">
        <v>32000000</v>
      </c>
      <c r="D15" s="132">
        <f t="shared" si="0"/>
        <v>0.31555129598715287</v>
      </c>
      <c r="E15" s="87">
        <v>44567000</v>
      </c>
      <c r="F15" s="86" t="str">
        <f t="shared" si="1"/>
        <v>Dentro Presupuesto</v>
      </c>
      <c r="G15" s="95"/>
      <c r="H15" s="97"/>
      <c r="I15" s="97"/>
      <c r="J15" s="97"/>
      <c r="K15" s="97"/>
      <c r="L15" s="97"/>
      <c r="M15" s="96"/>
      <c r="N15" s="96"/>
      <c r="O15" s="96"/>
    </row>
    <row r="16" spans="1:15" x14ac:dyDescent="0.25">
      <c r="A16" s="86" t="s">
        <v>234</v>
      </c>
      <c r="B16" s="87">
        <v>53861501.666666672</v>
      </c>
      <c r="C16" s="87">
        <v>32001456</v>
      </c>
      <c r="D16" s="132">
        <f t="shared" si="0"/>
        <v>0.59414340502512908</v>
      </c>
      <c r="E16" s="87">
        <v>25000000</v>
      </c>
      <c r="F16" s="86" t="str">
        <f t="shared" si="1"/>
        <v>Dentro Presupuesto</v>
      </c>
      <c r="G16" s="95"/>
      <c r="H16" s="96"/>
      <c r="I16" s="96"/>
      <c r="J16" s="96"/>
      <c r="K16" s="96"/>
      <c r="L16" s="96"/>
      <c r="M16" s="96"/>
      <c r="N16" s="96"/>
      <c r="O16" s="96"/>
    </row>
    <row r="17" spans="1:15" x14ac:dyDescent="0.25">
      <c r="A17" s="86" t="s">
        <v>235</v>
      </c>
      <c r="B17" s="87">
        <v>76475000</v>
      </c>
      <c r="C17" s="87">
        <v>80000000</v>
      </c>
      <c r="D17" s="132">
        <f t="shared" si="0"/>
        <v>1.0460934946060805</v>
      </c>
      <c r="E17" s="87">
        <v>2063709</v>
      </c>
      <c r="F17" s="86" t="str">
        <f t="shared" si="1"/>
        <v>Esta por encima de Presupuesto</v>
      </c>
      <c r="G17" s="95"/>
      <c r="H17" s="96"/>
      <c r="I17" s="96"/>
      <c r="J17" s="96"/>
      <c r="K17" s="96"/>
      <c r="L17" s="96"/>
      <c r="M17" s="96"/>
      <c r="N17" s="96"/>
      <c r="O17" s="96"/>
    </row>
    <row r="18" spans="1:15" x14ac:dyDescent="0.25">
      <c r="A18" s="86" t="s">
        <v>236</v>
      </c>
      <c r="B18" s="87">
        <v>6500000</v>
      </c>
      <c r="C18" s="87">
        <v>6031291</v>
      </c>
      <c r="D18" s="132">
        <f t="shared" si="0"/>
        <v>0.92789092307692311</v>
      </c>
      <c r="E18" s="87">
        <v>1800000</v>
      </c>
      <c r="F18" s="86" t="str">
        <f t="shared" si="1"/>
        <v>Dentro Presupuesto</v>
      </c>
      <c r="G18" s="95"/>
      <c r="H18" s="96"/>
      <c r="I18" s="96"/>
      <c r="J18" s="96"/>
      <c r="K18" s="96"/>
      <c r="L18" s="96"/>
      <c r="M18" s="96"/>
      <c r="N18" s="96"/>
      <c r="O18" s="96"/>
    </row>
    <row r="19" spans="1:15" x14ac:dyDescent="0.25">
      <c r="A19" s="86" t="s">
        <v>237</v>
      </c>
      <c r="B19" s="87">
        <v>280000000</v>
      </c>
      <c r="C19" s="87">
        <v>173000000</v>
      </c>
      <c r="D19" s="132">
        <f t="shared" si="0"/>
        <v>0.61785714285714288</v>
      </c>
      <c r="E19" s="87">
        <v>80000000</v>
      </c>
      <c r="F19" s="86" t="str">
        <f t="shared" si="1"/>
        <v>Dentro Presupuesto</v>
      </c>
      <c r="G19" s="95"/>
      <c r="H19" s="96"/>
      <c r="I19" s="96"/>
      <c r="J19" s="96"/>
      <c r="K19" s="96"/>
      <c r="L19" s="96"/>
      <c r="M19" s="96"/>
      <c r="N19" s="96"/>
      <c r="O19" s="96"/>
    </row>
    <row r="20" spans="1:15" x14ac:dyDescent="0.25">
      <c r="A20" s="86" t="s">
        <v>238</v>
      </c>
      <c r="B20" s="87">
        <v>5050000</v>
      </c>
      <c r="C20" s="87">
        <v>2838244</v>
      </c>
      <c r="D20" s="132">
        <f t="shared" si="0"/>
        <v>0.56202851485148519</v>
      </c>
      <c r="E20" s="87">
        <v>3000000</v>
      </c>
      <c r="F20" s="86" t="str">
        <f t="shared" si="1"/>
        <v>Dentro Presupuesto</v>
      </c>
      <c r="G20" s="95"/>
      <c r="H20" s="96"/>
      <c r="I20" s="96"/>
      <c r="J20" s="96"/>
      <c r="K20" s="96"/>
      <c r="L20" s="96"/>
      <c r="M20" s="96"/>
      <c r="N20" s="96"/>
      <c r="O20" s="96"/>
    </row>
    <row r="21" spans="1:15" x14ac:dyDescent="0.25">
      <c r="A21" s="86" t="s">
        <v>239</v>
      </c>
      <c r="B21" s="87">
        <v>42200000</v>
      </c>
      <c r="C21" s="87">
        <v>32473593</v>
      </c>
      <c r="D21" s="132">
        <f t="shared" si="0"/>
        <v>0.76951642180094781</v>
      </c>
      <c r="E21" s="87">
        <v>10270000</v>
      </c>
      <c r="F21" s="86" t="str">
        <f t="shared" si="1"/>
        <v>Dentro Presupuesto</v>
      </c>
      <c r="G21" s="95"/>
      <c r="H21" s="96"/>
      <c r="I21" s="96"/>
      <c r="J21" s="96"/>
      <c r="K21" s="96"/>
      <c r="L21" s="96"/>
      <c r="M21" s="96"/>
      <c r="N21" s="96"/>
      <c r="O21" s="96"/>
    </row>
    <row r="22" spans="1:15" x14ac:dyDescent="0.25">
      <c r="A22" s="86" t="s">
        <v>240</v>
      </c>
      <c r="B22" s="87">
        <v>1200000</v>
      </c>
      <c r="C22" s="87">
        <v>613811</v>
      </c>
      <c r="D22" s="132">
        <f t="shared" si="0"/>
        <v>0.51150916666666668</v>
      </c>
      <c r="E22" s="87">
        <v>845000</v>
      </c>
      <c r="F22" s="86" t="str">
        <f t="shared" si="1"/>
        <v>Dentro Presupuesto</v>
      </c>
      <c r="G22" s="95"/>
      <c r="H22" s="96"/>
      <c r="I22" s="96"/>
      <c r="J22" s="96"/>
      <c r="K22" s="96"/>
      <c r="L22" s="96"/>
      <c r="M22" s="96"/>
      <c r="N22" s="96"/>
      <c r="O22" s="96"/>
    </row>
    <row r="23" spans="1:15" x14ac:dyDescent="0.25">
      <c r="A23" s="86" t="s">
        <v>241</v>
      </c>
      <c r="B23" s="87">
        <v>223111649.40533334</v>
      </c>
      <c r="C23" s="87">
        <v>253146598</v>
      </c>
      <c r="D23" s="132">
        <f t="shared" si="0"/>
        <v>1.1346184687116059</v>
      </c>
      <c r="E23" s="87">
        <v>150000000</v>
      </c>
      <c r="F23" s="86" t="str">
        <f t="shared" si="1"/>
        <v>Esta por encima de Presupuesto</v>
      </c>
    </row>
    <row r="24" spans="1:15" x14ac:dyDescent="0.25">
      <c r="A24" s="86" t="s">
        <v>242</v>
      </c>
      <c r="B24" s="87">
        <v>110000</v>
      </c>
      <c r="C24" s="87"/>
      <c r="D24" s="132">
        <f t="shared" si="0"/>
        <v>0</v>
      </c>
      <c r="E24" s="87">
        <v>150000</v>
      </c>
      <c r="F24" s="86" t="str">
        <f t="shared" si="1"/>
        <v>Dentro Presupuesto</v>
      </c>
    </row>
    <row r="25" spans="1:15" x14ac:dyDescent="0.25">
      <c r="A25" s="86" t="s">
        <v>243</v>
      </c>
      <c r="B25" s="87"/>
      <c r="C25" s="87">
        <v>20935</v>
      </c>
      <c r="D25" s="132" t="str">
        <f t="shared" si="0"/>
        <v>Sin Presupuesto</v>
      </c>
      <c r="E25" s="87">
        <v>30235</v>
      </c>
      <c r="F25" s="86" t="str">
        <f t="shared" si="1"/>
        <v>Esta por encima de Presupuesto</v>
      </c>
    </row>
    <row r="26" spans="1:15" x14ac:dyDescent="0.25">
      <c r="A26" s="86" t="s">
        <v>244</v>
      </c>
      <c r="B26" s="87">
        <v>400000</v>
      </c>
      <c r="C26" s="87">
        <v>334350</v>
      </c>
      <c r="D26" s="132">
        <f t="shared" si="0"/>
        <v>0.83587500000000003</v>
      </c>
      <c r="E26" s="87">
        <v>86000</v>
      </c>
      <c r="F26" s="86" t="str">
        <f t="shared" si="1"/>
        <v>Dentro Presupuesto</v>
      </c>
    </row>
    <row r="27" spans="1:15" x14ac:dyDescent="0.25">
      <c r="A27" s="86" t="s">
        <v>245</v>
      </c>
      <c r="B27" s="87">
        <v>360000</v>
      </c>
      <c r="C27" s="87"/>
      <c r="D27" s="132">
        <f t="shared" si="0"/>
        <v>0</v>
      </c>
      <c r="E27" s="87">
        <v>450000</v>
      </c>
      <c r="F27" s="86" t="str">
        <f t="shared" si="1"/>
        <v>Dentro Presupuesto</v>
      </c>
    </row>
    <row r="28" spans="1:15" x14ac:dyDescent="0.25">
      <c r="A28" s="88" t="s">
        <v>246</v>
      </c>
      <c r="B28" s="89">
        <f>SUM(B10:B27)</f>
        <v>803846755.67008781</v>
      </c>
      <c r="C28" s="89">
        <f>SUM(C10:C27)</f>
        <v>620719783</v>
      </c>
      <c r="D28" s="90"/>
      <c r="E28" s="89">
        <f>SUM(E10:E27)</f>
        <v>323767944</v>
      </c>
      <c r="F28" s="86"/>
    </row>
  </sheetData>
  <mergeCells count="6">
    <mergeCell ref="A7:F7"/>
    <mergeCell ref="A8:F8"/>
    <mergeCell ref="B2:J2"/>
    <mergeCell ref="B3:J3"/>
    <mergeCell ref="B4:J4"/>
    <mergeCell ref="B5:J5"/>
  </mergeCells>
  <conditionalFormatting sqref="F10:F27">
    <cfRule type="expression" dxfId="0" priority="1">
      <formula>$D10&gt;100%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7115A75-5C3B-4DB2-BFF0-F199F81E9643}">
            <x14:iconSet iconSet="3Signs" custom="1">
              <x14:cfvo type="percent">
                <xm:f>0</xm:f>
              </x14:cfvo>
              <x14:cfvo type="percent">
                <xm:f>35</xm:f>
              </x14:cfvo>
              <x14:cfvo type="percent">
                <xm:f>80</xm:f>
              </x14:cfvo>
              <x14:cfIcon iconSet="3TrafficLights1" iconId="2"/>
              <x14:cfIcon iconSet="3Signs" iconId="1"/>
              <x14:cfIcon iconSet="3Signs" iconId="0"/>
            </x14:iconSet>
          </x14:cfRule>
          <xm:sqref>D10:D27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Ejercicio-1</vt:lpstr>
      <vt:lpstr>Ejercicio-2</vt:lpstr>
      <vt:lpstr>Ejercicio-3</vt:lpstr>
      <vt:lpstr>Ejercicio-4</vt:lpstr>
      <vt:lpstr>Ejercicio-5</vt:lpstr>
      <vt:lpstr>Datos-1</vt:lpstr>
      <vt:lpstr>Ejercicio-6</vt:lpstr>
      <vt:lpstr>Datos-2</vt:lpstr>
      <vt:lpstr>Ejercicio-7</vt:lpstr>
      <vt:lpstr>'Datos-2'!Criterios</vt:lpstr>
      <vt:lpstr>TablaDeDatos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Rada Rodríguez</dc:creator>
  <cp:lastModifiedBy>Jhon Raul Perez Munoz</cp:lastModifiedBy>
  <dcterms:created xsi:type="dcterms:W3CDTF">2022-02-16T17:23:29Z</dcterms:created>
  <dcterms:modified xsi:type="dcterms:W3CDTF">2022-03-15T21:02:28Z</dcterms:modified>
</cp:coreProperties>
</file>