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xcsicuny-my.sharepoint.com/personal/jamesrussel_lopez_cix_csi_cuny_edu/Documents/"/>
    </mc:Choice>
  </mc:AlternateContent>
  <xr:revisionPtr revIDLastSave="405" documentId="8_{7DB59D6F-D797-469A-B950-6A7AEA230084}" xr6:coauthVersionLast="47" xr6:coauthVersionMax="47" xr10:uidLastSave="{017AFF89-B70B-4D1A-8EFA-73D60A4F37A1}"/>
  <bookViews>
    <workbookView xWindow="-38510" yWindow="-110" windowWidth="38620" windowHeight="21100" xr2:uid="{648D8646-6EE9-4A23-B770-F96496432110}"/>
    <workbookView xWindow="-38510" yWindow="-110" windowWidth="38620" windowHeight="21100" activeTab="3" xr2:uid="{163B08E4-4193-4CA7-BD65-DB14B80C02E2}"/>
  </bookViews>
  <sheets>
    <sheet name="APR20" sheetId="1" r:id="rId1"/>
    <sheet name="APR13" sheetId="2" r:id="rId2"/>
    <sheet name="APR27" sheetId="3" r:id="rId3"/>
    <sheet name="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4" l="1"/>
  <c r="D30" i="4"/>
  <c r="E22" i="4"/>
  <c r="E4" i="4"/>
  <c r="E5" i="4"/>
  <c r="E6" i="4"/>
  <c r="E7" i="4"/>
  <c r="E10" i="4"/>
  <c r="E11" i="4"/>
  <c r="E14" i="4"/>
  <c r="E15" i="4"/>
  <c r="E18" i="4"/>
  <c r="E19" i="4"/>
  <c r="E23" i="4"/>
  <c r="E26" i="4"/>
  <c r="E27" i="4"/>
  <c r="E28" i="4"/>
  <c r="D4" i="4"/>
  <c r="D5" i="4"/>
  <c r="D6" i="4"/>
  <c r="D7" i="4"/>
  <c r="D10" i="4"/>
  <c r="D11" i="4"/>
  <c r="D14" i="4"/>
  <c r="D15" i="4"/>
  <c r="D18" i="4"/>
  <c r="D19" i="4"/>
  <c r="D22" i="4"/>
  <c r="D23" i="4"/>
  <c r="D26" i="4"/>
  <c r="D27" i="4"/>
  <c r="D28" i="4"/>
  <c r="E3" i="4"/>
  <c r="D3" i="4"/>
  <c r="B7" i="3"/>
  <c r="B7" i="2"/>
  <c r="B2" i="1"/>
  <c r="B2" i="2"/>
  <c r="B2" i="3"/>
</calcChain>
</file>

<file path=xl/sharedStrings.xml><?xml version="1.0" encoding="utf-8"?>
<sst xmlns="http://schemas.openxmlformats.org/spreadsheetml/2006/main" count="165" uniqueCount="146">
  <si>
    <t>total fatal count from 1992 to 2016 for people 20 or younger is 340</t>
  </si>
  <si>
    <t>total non-fatal count from 1992 to 2016 for people 20 or younger is 353</t>
  </si>
  <si>
    <t>total fatal count from 1992 to 2016 for people 21 to 30 is 304</t>
  </si>
  <si>
    <t>total non-fatal count from 1992 to 2016 for people 21 to 30 is 231</t>
  </si>
  <si>
    <t>total fatal count from 1992 to 2016 for people 31 to 40 is 223</t>
  </si>
  <si>
    <t>total non-fatal count from 1992 to 2016 for people 31 to 40 is 141</t>
  </si>
  <si>
    <t>total fatal count from 1992 to 2016 for people 41 to 50 is 185</t>
  </si>
  <si>
    <t>total non-fatal count from 1992 to 2016 for people 41 to 50 is 146</t>
  </si>
  <si>
    <t>total fatal count from 1992 to 2016 for people 50 or older is 338</t>
  </si>
  <si>
    <t>total non-fatal count from 1992 to 2016 for people 50 or older is 176</t>
  </si>
  <si>
    <t>AGE</t>
  </si>
  <si>
    <t>SEX</t>
  </si>
  <si>
    <t>total fatal count from 1992 to 2016 for males is 922</t>
  </si>
  <si>
    <t>total non-fatal count from 1992 to 2016 for males is 633</t>
  </si>
  <si>
    <t>total fatal count from 1992 to 2016 for females is 455</t>
  </si>
  <si>
    <t>total non-fatal count from 1992 to 2016 for females is 380</t>
  </si>
  <si>
    <t>VEHICLE TYPE</t>
  </si>
  <si>
    <t>ERA</t>
  </si>
  <si>
    <t>CRASH DAY</t>
  </si>
  <si>
    <t>TIME OF CRASH</t>
  </si>
  <si>
    <t>DRUG POLICE REPORT</t>
  </si>
  <si>
    <t>total fatal count from 1992 to 2003 is 529</t>
  </si>
  <si>
    <t>total non-fatal count from 1992 to 2003 is 740</t>
  </si>
  <si>
    <t>total fatal count from 2004 to 2016 is 861</t>
  </si>
  <si>
    <t>total non-fatal count from 2004 to 2016 is 307</t>
  </si>
  <si>
    <t>total fatal negative is 354</t>
  </si>
  <si>
    <t>total non-fatal negative is 168</t>
  </si>
  <si>
    <t>total fatal positive is 50</t>
  </si>
  <si>
    <t>total non-fatal positive is 5</t>
  </si>
  <si>
    <t>total fatal unknown is 986</t>
  </si>
  <si>
    <t>total non-fatal unknown is 874</t>
  </si>
  <si>
    <t>total fatal count from 1992 to 2016 weekends is 494</t>
  </si>
  <si>
    <t>total non-fatal count from 1992 to 2016 weekends is 682</t>
  </si>
  <si>
    <t>total fatal count from 1992 to 2016 weekdays is 540</t>
  </si>
  <si>
    <t>total non-fatal count from 1992 to 2016 weekdays is 671</t>
  </si>
  <si>
    <t>total fatal count from 1992 to 2016 in the evening is 488</t>
  </si>
  <si>
    <t>total non-fatal count from 1992 to 2016 in the evening is 681</t>
  </si>
  <si>
    <t>total fatal count from 1992 to 2016 late night is 543</t>
  </si>
  <si>
    <t>total non-fatal count from 1992 to 2016 late night is 666</t>
  </si>
  <si>
    <t>TOTAL</t>
  </si>
  <si>
    <t>total fatal count from 1992 to 2016 is 1390</t>
  </si>
  <si>
    <t>total non-fatal count from 1992 to 2016 is 1047</t>
  </si>
  <si>
    <t>total fatal count from 1992 to 2016 is 1257</t>
  </si>
  <si>
    <t>total non-fatal count from 1992 to 2016 is 962</t>
  </si>
  <si>
    <t>total fatal count from 1992 to 2016 for people 20 or younger is 253</t>
  </si>
  <si>
    <t>total non-fatal count from 1992 to 2016 for people 20 or younger is 307</t>
  </si>
  <si>
    <t>total fatal count from 1992 to 2016 for people 21 to 30 is 268</t>
  </si>
  <si>
    <t>total non-fatal count from 1992 to 2016 for people 21 to 30 is 224</t>
  </si>
  <si>
    <t>total fatal count from 1992 to 2016 for people 31 to 40 is 219</t>
  </si>
  <si>
    <t>total non-fatal count from 1992 to 2016 for people 31 to 40 is 154</t>
  </si>
  <si>
    <t>total fatal count from 1992 to 2016 for people 41 to 50 is 195</t>
  </si>
  <si>
    <t>total non-fatal count from 1992 to 2016 for people 41 to 50 is 120</t>
  </si>
  <si>
    <t>total fatal count from 1992 to 2016 for people 50 or older is 322</t>
  </si>
  <si>
    <t>total non-fatal count from 1992 to 2016 for people 50 or older is 157</t>
  </si>
  <si>
    <t>total fatal count from 1992 to 2016 for males is 830</t>
  </si>
  <si>
    <t>total non-fatal count from 1992 to 2016 for males is 605</t>
  </si>
  <si>
    <t>total fatal count from 1992 to 2016 for females is 414</t>
  </si>
  <si>
    <t>total non-fatal count from 1992 to 2016 for females is 343</t>
  </si>
  <si>
    <t>total fatal count from 1992 to 2003 is 469</t>
  </si>
  <si>
    <t>total non-fatal count from 1992 to 2003 is 710</t>
  </si>
  <si>
    <t>total fatal count from 2004 to 2016 is 788</t>
  </si>
  <si>
    <t>total non-fatal count from 2004 to 2016 is 252</t>
  </si>
  <si>
    <t>total fatal negative is 344</t>
  </si>
  <si>
    <t>total non-fatal negative is 188</t>
  </si>
  <si>
    <t>total fatal positive is 38</t>
  </si>
  <si>
    <t>total non-fatal positive is 18</t>
  </si>
  <si>
    <t>total fatal unknown is 875</t>
  </si>
  <si>
    <t>total non-fatal unknown is 756</t>
  </si>
  <si>
    <t>total fatal count from 1992 to 2016 weekends is 419</t>
  </si>
  <si>
    <t>total non-fatal count from 1992 to 2016 weekends is 605</t>
  </si>
  <si>
    <t>total fatal count from 1992 to 2016 weekdays is 492</t>
  </si>
  <si>
    <t>total non-fatal count from 1992 to 2016 weekdays is 661</t>
  </si>
  <si>
    <t>total fatal count from 1992 to 2016 in the evening is 424</t>
  </si>
  <si>
    <t>total non-fatal count from 1992 to 2016 in the evening is 621</t>
  </si>
  <si>
    <t>total fatal count from 1992 to 2016 late night is 486</t>
  </si>
  <si>
    <t>total non-fatal count from 1992 to 2016 late night is 645</t>
  </si>
  <si>
    <t>total fatal count from 1992 to 2016 is 1205</t>
  </si>
  <si>
    <t>total non-fatal count from 1992 to 2016 is 963</t>
  </si>
  <si>
    <t>total fatal count from 1992 to 2016 for people 20 or younger is 255</t>
  </si>
  <si>
    <t>total non-fatal count from 1992 to 2016 for people 20 or younger is 296</t>
  </si>
  <si>
    <t>total fatal count from 1992 to 2016 for people 21 to 30 is 254</t>
  </si>
  <si>
    <t>total non-fatal count from 1992 to 2016 for people 21 to 30 is 200</t>
  </si>
  <si>
    <t>total fatal count from 1992 to 2016 for people 31 to 40 is 192</t>
  </si>
  <si>
    <t>total non-fatal count from 1992 to 2016 for people 31 to 40 is 166</t>
  </si>
  <si>
    <t>total fatal count from 1992 to 2016 for people 41 to 50 is 186</t>
  </si>
  <si>
    <t>total non-fatal count from 1992 to 2016 for people 41 to 50 is 122</t>
  </si>
  <si>
    <t>total fatal count from 1992 to 2016 for people 50 or older is 318</t>
  </si>
  <si>
    <t>total non-fatal count from 1992 to 2016 for people 50 or older is 179</t>
  </si>
  <si>
    <t>total fatal count from 1992 to 2016 for males is 831</t>
  </si>
  <si>
    <t>total non-fatal count from 1992 to 2016 for males is 593</t>
  </si>
  <si>
    <t>total fatal count from 1992 to 2016 for females is 360</t>
  </si>
  <si>
    <t>total non-fatal count from 1992 to 2016 for females is 345</t>
  </si>
  <si>
    <t>total fatal count from 2004 to 2016 is 710</t>
  </si>
  <si>
    <t>total non-fatal count from 2004 to 2016 is 239</t>
  </si>
  <si>
    <t>total fatal count from 1992 to 2003 is 495</t>
  </si>
  <si>
    <t>total non-fatal count from 1992 to 2003 is 724</t>
  </si>
  <si>
    <t>total fatal negative is 283</t>
  </si>
  <si>
    <t>total non-fatal negative is 186</t>
  </si>
  <si>
    <t>total non-fatal positive is 8</t>
  </si>
  <si>
    <t>total fatal unknown is 884</t>
  </si>
  <si>
    <t>total non-fatal unknown is 769</t>
  </si>
  <si>
    <t>total fatal count from 1992 to 2016 weekends is 477</t>
  </si>
  <si>
    <t>total non-fatal count from 1992 to 2016 weekends is 643</t>
  </si>
  <si>
    <t>total fatal count from 1992 to 2016 weekdays is 454</t>
  </si>
  <si>
    <t>total non-fatal count from 1992 to 2016 weekdays is 546</t>
  </si>
  <si>
    <t>total fatal count from 1992 to 2016 in the evening is 470</t>
  </si>
  <si>
    <t>total non-fatal count from 1992 to 2016 in the evening is 672</t>
  </si>
  <si>
    <t>total fatal count from 1992 to 2016 late night is 458</t>
  </si>
  <si>
    <t>total non-fatal count from 1992 to 2016 late night is 516</t>
  </si>
  <si>
    <t>Probability of Fatal Crash</t>
  </si>
  <si>
    <t>p-value binom</t>
  </si>
  <si>
    <t>p-value chi</t>
  </si>
  <si>
    <t>Subgroup</t>
  </si>
  <si>
    <t>Fatal Crashes on April 20</t>
  </si>
  <si>
    <t>Fatal Crashes on control days</t>
  </si>
  <si>
    <t>Non-fatal crashes on control days</t>
  </si>
  <si>
    <t>Non-fatal crashes on April 20</t>
  </si>
  <si>
    <t>Age, y</t>
  </si>
  <si>
    <t>≤20</t>
  </si>
  <si>
    <t>21-30</t>
  </si>
  <si>
    <t>31-40</t>
  </si>
  <si>
    <t>41-50</t>
  </si>
  <si>
    <t>≥51</t>
  </si>
  <si>
    <t>Sex</t>
  </si>
  <si>
    <t>Male</t>
  </si>
  <si>
    <t>Female</t>
  </si>
  <si>
    <t>Era</t>
  </si>
  <si>
    <t>Remote (1992-2003)</t>
  </si>
  <si>
    <t>Recent (2004-2016)</t>
  </si>
  <si>
    <t>Crash day</t>
  </si>
  <si>
    <t>Monday-Thursday</t>
  </si>
  <si>
    <t>Friday-Sunday</t>
  </si>
  <si>
    <t>Time of crash</t>
  </si>
  <si>
    <t>4:20 PM to 7:59 PM</t>
  </si>
  <si>
    <t>8:00 PM to midnight</t>
  </si>
  <si>
    <t>Drug police report</t>
  </si>
  <si>
    <t>Negative</t>
  </si>
  <si>
    <t>Positive</t>
  </si>
  <si>
    <t>Not tested or not reported</t>
  </si>
  <si>
    <t>Fatal Crashes on 413</t>
  </si>
  <si>
    <t>Non-fatal crashes on 413</t>
  </si>
  <si>
    <t>Fatal Crashes on 427</t>
  </si>
  <si>
    <t>Non-fatal crashes on 427</t>
  </si>
  <si>
    <t>p-value (Binomial Test)</t>
  </si>
  <si>
    <t>p-value (Chi-square Test)</t>
  </si>
  <si>
    <t>Entire cohort,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</si>
</sst>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indent="1"/>
    </xf>
    <xf numFmtId="0" fontId="0" fillId="0" borderId="1" xfId="0" applyBorder="1"/>
    <xf numFmtId="0" fontId="1" fillId="0" borderId="2" xfId="0" applyFont="1" applyBorder="1"/>
    <xf numFmtId="0" fontId="4" fillId="0" borderId="2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/>
    <xf numFmtId="0" fontId="3" fillId="0" borderId="3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4598-E695-42F6-B40C-FBC1ABF276C8}">
  <dimension ref="A1:D56"/>
  <sheetViews>
    <sheetView tabSelected="1" workbookViewId="0">
      <selection activeCell="A52" sqref="A52"/>
    </sheetView>
    <sheetView workbookViewId="1">
      <selection activeCell="D2" sqref="D2"/>
    </sheetView>
  </sheetViews>
  <sheetFormatPr defaultRowHeight="14.5" x14ac:dyDescent="0.35"/>
  <cols>
    <col min="1" max="1" width="87.1796875" customWidth="1"/>
    <col min="2" max="2" width="34" customWidth="1"/>
    <col min="3" max="3" width="15.7265625" customWidth="1"/>
    <col min="4" max="4" width="16.90625" customWidth="1"/>
  </cols>
  <sheetData>
    <row r="1" spans="1:4" x14ac:dyDescent="0.35">
      <c r="A1" t="s">
        <v>39</v>
      </c>
      <c r="B1" t="s">
        <v>109</v>
      </c>
      <c r="C1" s="1" t="s">
        <v>110</v>
      </c>
      <c r="D1" s="1" t="s">
        <v>111</v>
      </c>
    </row>
    <row r="2" spans="1:4" x14ac:dyDescent="0.35">
      <c r="A2" t="s">
        <v>40</v>
      </c>
      <c r="B2">
        <f>1390/(1390+1047)</f>
        <v>0.5703734099302421</v>
      </c>
      <c r="C2">
        <v>0.186295377643137</v>
      </c>
      <c r="D2">
        <v>0.59371798133467601</v>
      </c>
    </row>
    <row r="3" spans="1:4" x14ac:dyDescent="0.35">
      <c r="A3" t="s">
        <v>41</v>
      </c>
    </row>
    <row r="6" spans="1:4" x14ac:dyDescent="0.35">
      <c r="A6" t="s">
        <v>10</v>
      </c>
    </row>
    <row r="7" spans="1:4" x14ac:dyDescent="0.35">
      <c r="A7" t="s">
        <v>0</v>
      </c>
      <c r="C7">
        <v>4.23740677083424E-2</v>
      </c>
      <c r="D7">
        <v>0.35996104031722498</v>
      </c>
    </row>
    <row r="8" spans="1:4" x14ac:dyDescent="0.35">
      <c r="A8" t="s">
        <v>1</v>
      </c>
    </row>
    <row r="9" spans="1:4" x14ac:dyDescent="0.35">
      <c r="A9" t="s">
        <v>2</v>
      </c>
      <c r="C9">
        <v>0.23582603521287701</v>
      </c>
      <c r="D9">
        <v>0.74740899041991105</v>
      </c>
    </row>
    <row r="10" spans="1:4" x14ac:dyDescent="0.35">
      <c r="A10" t="s">
        <v>3</v>
      </c>
    </row>
    <row r="11" spans="1:4" x14ac:dyDescent="0.35">
      <c r="A11" t="s">
        <v>4</v>
      </c>
      <c r="C11">
        <v>2.92478802434901E-2</v>
      </c>
      <c r="D11">
        <v>0.10715523407781</v>
      </c>
    </row>
    <row r="12" spans="1:4" x14ac:dyDescent="0.35">
      <c r="A12" t="s">
        <v>5</v>
      </c>
    </row>
    <row r="13" spans="1:4" x14ac:dyDescent="0.35">
      <c r="A13" t="s">
        <v>6</v>
      </c>
      <c r="C13">
        <v>0.97780327277534196</v>
      </c>
      <c r="D13">
        <v>0.26835907273885401</v>
      </c>
    </row>
    <row r="14" spans="1:4" x14ac:dyDescent="0.35">
      <c r="A14" t="s">
        <v>7</v>
      </c>
    </row>
    <row r="15" spans="1:4" x14ac:dyDescent="0.35">
      <c r="A15" t="s">
        <v>8</v>
      </c>
      <c r="C15">
        <v>0.48523123953480302</v>
      </c>
      <c r="D15">
        <v>0.56552429225649303</v>
      </c>
    </row>
    <row r="16" spans="1:4" x14ac:dyDescent="0.35">
      <c r="A16" t="s">
        <v>9</v>
      </c>
    </row>
    <row r="19" spans="1:4" x14ac:dyDescent="0.35">
      <c r="A19" t="s">
        <v>11</v>
      </c>
    </row>
    <row r="20" spans="1:4" x14ac:dyDescent="0.35">
      <c r="A20" t="s">
        <v>12</v>
      </c>
      <c r="C20">
        <v>0.17632287629368101</v>
      </c>
      <c r="D20">
        <v>0.71477041564063004</v>
      </c>
    </row>
    <row r="21" spans="1:4" x14ac:dyDescent="0.35">
      <c r="A21" t="s">
        <v>13</v>
      </c>
    </row>
    <row r="22" spans="1:4" x14ac:dyDescent="0.35">
      <c r="A22" t="s">
        <v>14</v>
      </c>
      <c r="C22">
        <v>0.19423733162517601</v>
      </c>
      <c r="D22">
        <v>0.29491511754246902</v>
      </c>
    </row>
    <row r="23" spans="1:4" ht="15" customHeight="1" x14ac:dyDescent="0.35">
      <c r="A23" t="s">
        <v>15</v>
      </c>
    </row>
    <row r="26" spans="1:4" x14ac:dyDescent="0.35">
      <c r="A26" t="s">
        <v>16</v>
      </c>
    </row>
    <row r="29" spans="1:4" x14ac:dyDescent="0.35">
      <c r="A29" t="s">
        <v>17</v>
      </c>
    </row>
    <row r="30" spans="1:4" x14ac:dyDescent="0.35">
      <c r="A30" t="s">
        <v>21</v>
      </c>
      <c r="C30">
        <v>0.14663092931569399</v>
      </c>
      <c r="D30">
        <v>0.62831342080262598</v>
      </c>
    </row>
    <row r="31" spans="1:4" x14ac:dyDescent="0.35">
      <c r="A31" t="s">
        <v>22</v>
      </c>
    </row>
    <row r="32" spans="1:4" x14ac:dyDescent="0.35">
      <c r="A32" t="s">
        <v>23</v>
      </c>
      <c r="C32">
        <v>0.90270667530811599</v>
      </c>
      <c r="D32">
        <v>0.53945321330346097</v>
      </c>
    </row>
    <row r="33" spans="1:4" x14ac:dyDescent="0.35">
      <c r="A33" t="s">
        <v>24</v>
      </c>
    </row>
    <row r="36" spans="1:4" x14ac:dyDescent="0.35">
      <c r="A36" t="s">
        <v>20</v>
      </c>
    </row>
    <row r="37" spans="1:4" x14ac:dyDescent="0.35">
      <c r="A37" t="s">
        <v>25</v>
      </c>
      <c r="C37">
        <v>7.73558720629847E-3</v>
      </c>
      <c r="D37">
        <v>4.8707718245466901E-2</v>
      </c>
    </row>
    <row r="38" spans="1:4" x14ac:dyDescent="0.35">
      <c r="A38" t="s">
        <v>26</v>
      </c>
    </row>
    <row r="39" spans="1:4" x14ac:dyDescent="0.35">
      <c r="A39" t="s">
        <v>27</v>
      </c>
      <c r="C39">
        <v>2.08172088572599E-3</v>
      </c>
      <c r="D39">
        <v>8.5128098713330297E-3</v>
      </c>
    </row>
    <row r="40" spans="1:4" x14ac:dyDescent="0.35">
      <c r="A40" t="s">
        <v>28</v>
      </c>
    </row>
    <row r="41" spans="1:4" x14ac:dyDescent="0.35">
      <c r="A41" t="s">
        <v>29</v>
      </c>
      <c r="C41">
        <v>0.69180225764546699</v>
      </c>
      <c r="D41">
        <v>0.91096307964194601</v>
      </c>
    </row>
    <row r="42" spans="1:4" x14ac:dyDescent="0.35">
      <c r="A42" t="s">
        <v>30</v>
      </c>
    </row>
    <row r="45" spans="1:4" x14ac:dyDescent="0.35">
      <c r="A45" t="s">
        <v>18</v>
      </c>
    </row>
    <row r="46" spans="1:4" x14ac:dyDescent="0.35">
      <c r="A46" t="s">
        <v>31</v>
      </c>
      <c r="C46">
        <v>0.45143396189094998</v>
      </c>
      <c r="D46">
        <v>0.73035470683098103</v>
      </c>
    </row>
    <row r="47" spans="1:4" x14ac:dyDescent="0.35">
      <c r="A47" t="s">
        <v>32</v>
      </c>
    </row>
    <row r="48" spans="1:4" x14ac:dyDescent="0.35">
      <c r="A48" t="s">
        <v>33</v>
      </c>
      <c r="C48">
        <v>0.33376959524616501</v>
      </c>
      <c r="D48">
        <v>0.41669841894878801</v>
      </c>
    </row>
    <row r="49" spans="1:4" x14ac:dyDescent="0.35">
      <c r="A49" t="s">
        <v>34</v>
      </c>
    </row>
    <row r="52" spans="1:4" x14ac:dyDescent="0.35">
      <c r="A52" t="s">
        <v>19</v>
      </c>
    </row>
    <row r="53" spans="1:4" x14ac:dyDescent="0.35">
      <c r="A53" t="s">
        <v>35</v>
      </c>
      <c r="C53">
        <v>0.28280062231990699</v>
      </c>
      <c r="D53">
        <v>0.85524604220314704</v>
      </c>
    </row>
    <row r="54" spans="1:4" x14ac:dyDescent="0.35">
      <c r="A54" t="s">
        <v>36</v>
      </c>
    </row>
    <row r="55" spans="1:4" x14ac:dyDescent="0.35">
      <c r="A55" t="s">
        <v>37</v>
      </c>
      <c r="C55">
        <v>0.492300025557109</v>
      </c>
      <c r="D55">
        <v>0.176005007620369</v>
      </c>
    </row>
    <row r="56" spans="1:4" x14ac:dyDescent="0.35">
      <c r="A56" t="s">
        <v>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6DF5-41E6-44B0-8231-85A603161D87}">
  <dimension ref="A1:I56"/>
  <sheetViews>
    <sheetView workbookViewId="0">
      <selection activeCell="A11" sqref="A11"/>
    </sheetView>
    <sheetView workbookViewId="1">
      <selection activeCell="F39" sqref="F39"/>
    </sheetView>
  </sheetViews>
  <sheetFormatPr defaultRowHeight="14.5" x14ac:dyDescent="0.35"/>
  <cols>
    <col min="1" max="1" width="87.1796875" customWidth="1"/>
    <col min="2" max="2" width="25.90625" customWidth="1"/>
    <col min="9" max="9" width="30.08984375" customWidth="1"/>
  </cols>
  <sheetData>
    <row r="1" spans="1:9" x14ac:dyDescent="0.35">
      <c r="A1" t="s">
        <v>39</v>
      </c>
      <c r="B1" t="s">
        <v>109</v>
      </c>
    </row>
    <row r="2" spans="1:9" x14ac:dyDescent="0.35">
      <c r="A2" t="s">
        <v>42</v>
      </c>
      <c r="B2">
        <f>1257/(1257+962)</f>
        <v>0.56647138350608384</v>
      </c>
    </row>
    <row r="3" spans="1:9" x14ac:dyDescent="0.35">
      <c r="A3" t="s">
        <v>43</v>
      </c>
    </row>
    <row r="6" spans="1:9" x14ac:dyDescent="0.35">
      <c r="A6" t="s">
        <v>10</v>
      </c>
      <c r="I6">
        <v>0.45729031599999997</v>
      </c>
    </row>
    <row r="7" spans="1:9" x14ac:dyDescent="0.35">
      <c r="A7" t="s">
        <v>44</v>
      </c>
      <c r="B7">
        <f>253/560</f>
        <v>0.45178571428571429</v>
      </c>
    </row>
    <row r="8" spans="1:9" x14ac:dyDescent="0.35">
      <c r="A8" t="s">
        <v>45</v>
      </c>
    </row>
    <row r="9" spans="1:9" x14ac:dyDescent="0.35">
      <c r="A9" t="s">
        <v>46</v>
      </c>
    </row>
    <row r="10" spans="1:9" x14ac:dyDescent="0.35">
      <c r="A10" t="s">
        <v>47</v>
      </c>
    </row>
    <row r="11" spans="1:9" x14ac:dyDescent="0.35">
      <c r="A11" t="s">
        <v>48</v>
      </c>
    </row>
    <row r="12" spans="1:9" x14ac:dyDescent="0.35">
      <c r="A12" t="s">
        <v>49</v>
      </c>
    </row>
    <row r="13" spans="1:9" x14ac:dyDescent="0.35">
      <c r="A13" t="s">
        <v>50</v>
      </c>
    </row>
    <row r="14" spans="1:9" x14ac:dyDescent="0.35">
      <c r="A14" t="s">
        <v>51</v>
      </c>
    </row>
    <row r="15" spans="1:9" x14ac:dyDescent="0.35">
      <c r="A15" t="s">
        <v>52</v>
      </c>
    </row>
    <row r="16" spans="1:9" x14ac:dyDescent="0.35">
      <c r="A16" t="s">
        <v>53</v>
      </c>
    </row>
    <row r="19" spans="1:1" x14ac:dyDescent="0.35">
      <c r="A19" t="s">
        <v>11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6" spans="1:1" x14ac:dyDescent="0.35">
      <c r="A26" t="s">
        <v>16</v>
      </c>
    </row>
    <row r="29" spans="1:1" x14ac:dyDescent="0.35">
      <c r="A29" t="s">
        <v>17</v>
      </c>
    </row>
    <row r="30" spans="1:1" x14ac:dyDescent="0.35">
      <c r="A30" t="s">
        <v>58</v>
      </c>
    </row>
    <row r="31" spans="1:1" x14ac:dyDescent="0.35">
      <c r="A31" t="s">
        <v>59</v>
      </c>
    </row>
    <row r="32" spans="1:1" x14ac:dyDescent="0.35">
      <c r="A32" t="s">
        <v>60</v>
      </c>
    </row>
    <row r="33" spans="1:1" x14ac:dyDescent="0.35">
      <c r="A33" t="s">
        <v>61</v>
      </c>
    </row>
    <row r="36" spans="1:1" x14ac:dyDescent="0.35">
      <c r="A36" t="s">
        <v>20</v>
      </c>
    </row>
    <row r="37" spans="1:1" x14ac:dyDescent="0.35">
      <c r="A37" t="s">
        <v>62</v>
      </c>
    </row>
    <row r="38" spans="1:1" x14ac:dyDescent="0.35">
      <c r="A38" t="s">
        <v>63</v>
      </c>
    </row>
    <row r="39" spans="1:1" x14ac:dyDescent="0.35">
      <c r="A39" t="s">
        <v>64</v>
      </c>
    </row>
    <row r="40" spans="1:1" x14ac:dyDescent="0.35">
      <c r="A40" t="s">
        <v>65</v>
      </c>
    </row>
    <row r="41" spans="1:1" x14ac:dyDescent="0.35">
      <c r="A41" t="s">
        <v>66</v>
      </c>
    </row>
    <row r="42" spans="1:1" x14ac:dyDescent="0.35">
      <c r="A42" t="s">
        <v>67</v>
      </c>
    </row>
    <row r="45" spans="1:1" x14ac:dyDescent="0.35">
      <c r="A45" t="s">
        <v>18</v>
      </c>
    </row>
    <row r="46" spans="1:1" x14ac:dyDescent="0.35">
      <c r="A46" t="s">
        <v>68</v>
      </c>
    </row>
    <row r="47" spans="1:1" x14ac:dyDescent="0.35">
      <c r="A47" t="s">
        <v>69</v>
      </c>
    </row>
    <row r="48" spans="1:1" x14ac:dyDescent="0.35">
      <c r="A48" t="s">
        <v>70</v>
      </c>
    </row>
    <row r="49" spans="1:1" x14ac:dyDescent="0.35">
      <c r="A49" t="s">
        <v>71</v>
      </c>
    </row>
    <row r="52" spans="1:1" x14ac:dyDescent="0.35">
      <c r="A52" t="s">
        <v>19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  <row r="56" spans="1:1" x14ac:dyDescent="0.35">
      <c r="A5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46EF-9ECB-46C8-BB3A-121C547CAC9E}">
  <dimension ref="A1:B56"/>
  <sheetViews>
    <sheetView workbookViewId="0">
      <selection activeCell="B10" sqref="B10"/>
    </sheetView>
    <sheetView workbookViewId="1"/>
  </sheetViews>
  <sheetFormatPr defaultRowHeight="14.5" x14ac:dyDescent="0.35"/>
  <cols>
    <col min="1" max="1" width="87.1796875" customWidth="1"/>
    <col min="2" max="2" width="26.26953125" customWidth="1"/>
  </cols>
  <sheetData>
    <row r="1" spans="1:2" x14ac:dyDescent="0.35">
      <c r="A1" t="s">
        <v>39</v>
      </c>
      <c r="B1" t="s">
        <v>109</v>
      </c>
    </row>
    <row r="2" spans="1:2" x14ac:dyDescent="0.35">
      <c r="A2" t="s">
        <v>76</v>
      </c>
      <c r="B2">
        <f>1205/(1205+963)</f>
        <v>0.55581180811808117</v>
      </c>
    </row>
    <row r="3" spans="1:2" x14ac:dyDescent="0.35">
      <c r="A3" t="s">
        <v>77</v>
      </c>
    </row>
    <row r="6" spans="1:2" x14ac:dyDescent="0.35">
      <c r="A6" t="s">
        <v>10</v>
      </c>
    </row>
    <row r="7" spans="1:2" x14ac:dyDescent="0.35">
      <c r="A7" t="s">
        <v>78</v>
      </c>
      <c r="B7">
        <f>255/551</f>
        <v>0.4627949183303085</v>
      </c>
    </row>
    <row r="8" spans="1:2" x14ac:dyDescent="0.35">
      <c r="A8" t="s">
        <v>79</v>
      </c>
    </row>
    <row r="9" spans="1:2" x14ac:dyDescent="0.35">
      <c r="A9" t="s">
        <v>80</v>
      </c>
    </row>
    <row r="10" spans="1:2" x14ac:dyDescent="0.35">
      <c r="A10" t="s">
        <v>81</v>
      </c>
    </row>
    <row r="11" spans="1:2" x14ac:dyDescent="0.35">
      <c r="A11" t="s">
        <v>82</v>
      </c>
    </row>
    <row r="12" spans="1:2" x14ac:dyDescent="0.35">
      <c r="A12" t="s">
        <v>83</v>
      </c>
    </row>
    <row r="13" spans="1:2" x14ac:dyDescent="0.35">
      <c r="A13" t="s">
        <v>84</v>
      </c>
    </row>
    <row r="14" spans="1:2" x14ac:dyDescent="0.35">
      <c r="A14" t="s">
        <v>85</v>
      </c>
    </row>
    <row r="15" spans="1:2" x14ac:dyDescent="0.35">
      <c r="A15" t="s">
        <v>86</v>
      </c>
    </row>
    <row r="16" spans="1:2" x14ac:dyDescent="0.35">
      <c r="A16" t="s">
        <v>87</v>
      </c>
    </row>
    <row r="19" spans="1:1" x14ac:dyDescent="0.35">
      <c r="A19" t="s">
        <v>11</v>
      </c>
    </row>
    <row r="20" spans="1:1" x14ac:dyDescent="0.35">
      <c r="A20" t="s">
        <v>88</v>
      </c>
    </row>
    <row r="21" spans="1:1" x14ac:dyDescent="0.35">
      <c r="A21" t="s">
        <v>89</v>
      </c>
    </row>
    <row r="22" spans="1:1" x14ac:dyDescent="0.35">
      <c r="A22" t="s">
        <v>90</v>
      </c>
    </row>
    <row r="23" spans="1:1" x14ac:dyDescent="0.35">
      <c r="A23" t="s">
        <v>91</v>
      </c>
    </row>
    <row r="26" spans="1:1" x14ac:dyDescent="0.35">
      <c r="A26" t="s">
        <v>16</v>
      </c>
    </row>
    <row r="29" spans="1:1" x14ac:dyDescent="0.35">
      <c r="A29" t="s">
        <v>17</v>
      </c>
    </row>
    <row r="30" spans="1:1" x14ac:dyDescent="0.35">
      <c r="A30" t="s">
        <v>94</v>
      </c>
    </row>
    <row r="31" spans="1:1" x14ac:dyDescent="0.35">
      <c r="A31" t="s">
        <v>95</v>
      </c>
    </row>
    <row r="32" spans="1:1" x14ac:dyDescent="0.35">
      <c r="A32" t="s">
        <v>92</v>
      </c>
    </row>
    <row r="33" spans="1:1" x14ac:dyDescent="0.35">
      <c r="A33" t="s">
        <v>93</v>
      </c>
    </row>
    <row r="36" spans="1:1" x14ac:dyDescent="0.35">
      <c r="A36" t="s">
        <v>20</v>
      </c>
    </row>
    <row r="37" spans="1:1" x14ac:dyDescent="0.35">
      <c r="A37" t="s">
        <v>96</v>
      </c>
    </row>
    <row r="38" spans="1:1" x14ac:dyDescent="0.35">
      <c r="A38" t="s">
        <v>97</v>
      </c>
    </row>
    <row r="39" spans="1:1" x14ac:dyDescent="0.35">
      <c r="A39" t="s">
        <v>64</v>
      </c>
    </row>
    <row r="40" spans="1:1" x14ac:dyDescent="0.35">
      <c r="A40" t="s">
        <v>98</v>
      </c>
    </row>
    <row r="41" spans="1:1" x14ac:dyDescent="0.35">
      <c r="A41" t="s">
        <v>99</v>
      </c>
    </row>
    <row r="42" spans="1:1" x14ac:dyDescent="0.35">
      <c r="A42" t="s">
        <v>100</v>
      </c>
    </row>
    <row r="45" spans="1:1" x14ac:dyDescent="0.35">
      <c r="A45" t="s">
        <v>18</v>
      </c>
    </row>
    <row r="46" spans="1:1" x14ac:dyDescent="0.35">
      <c r="A46" t="s">
        <v>101</v>
      </c>
    </row>
    <row r="47" spans="1:1" x14ac:dyDescent="0.35">
      <c r="A47" t="s">
        <v>102</v>
      </c>
    </row>
    <row r="48" spans="1:1" x14ac:dyDescent="0.35">
      <c r="A48" t="s">
        <v>103</v>
      </c>
    </row>
    <row r="49" spans="1:1" x14ac:dyDescent="0.35">
      <c r="A49" t="s">
        <v>104</v>
      </c>
    </row>
    <row r="52" spans="1:1" x14ac:dyDescent="0.35">
      <c r="A52" t="s">
        <v>19</v>
      </c>
    </row>
    <row r="53" spans="1:1" x14ac:dyDescent="0.35">
      <c r="A53" t="s">
        <v>105</v>
      </c>
    </row>
    <row r="54" spans="1:1" x14ac:dyDescent="0.35">
      <c r="A54" t="s">
        <v>106</v>
      </c>
    </row>
    <row r="55" spans="1:1" x14ac:dyDescent="0.35">
      <c r="A55" t="s">
        <v>107</v>
      </c>
    </row>
    <row r="56" spans="1:1" x14ac:dyDescent="0.35">
      <c r="A56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651-10DF-4EFD-98BE-99ACB9BB37A1}">
  <dimension ref="A1:L32"/>
  <sheetViews>
    <sheetView workbookViewId="0">
      <selection activeCell="I24" sqref="I24"/>
    </sheetView>
    <sheetView tabSelected="1" workbookViewId="1">
      <selection activeCell="F2" sqref="F2:G30"/>
    </sheetView>
  </sheetViews>
  <sheetFormatPr defaultRowHeight="14.5" x14ac:dyDescent="0.35"/>
  <cols>
    <col min="1" max="1" width="29" customWidth="1"/>
    <col min="2" max="2" width="21.54296875" bestFit="1" customWidth="1"/>
    <col min="3" max="3" width="25.1796875" bestFit="1" customWidth="1"/>
    <col min="4" max="4" width="25.453125" bestFit="1" customWidth="1"/>
    <col min="5" max="5" width="29" bestFit="1" customWidth="1"/>
    <col min="6" max="6" width="20.1796875" bestFit="1" customWidth="1"/>
    <col min="7" max="7" width="22" bestFit="1" customWidth="1"/>
    <col min="8" max="8" width="22" customWidth="1"/>
    <col min="9" max="9" width="25.6328125" bestFit="1" customWidth="1"/>
    <col min="10" max="10" width="29.26953125" bestFit="1" customWidth="1"/>
    <col min="11" max="11" width="25.6328125" bestFit="1" customWidth="1"/>
    <col min="12" max="12" width="29.26953125" bestFit="1" customWidth="1"/>
  </cols>
  <sheetData>
    <row r="1" spans="1:12" ht="15" thickBot="1" x14ac:dyDescent="0.4">
      <c r="A1" s="8" t="s">
        <v>112</v>
      </c>
      <c r="B1" s="8" t="s">
        <v>113</v>
      </c>
      <c r="C1" s="8" t="s">
        <v>116</v>
      </c>
      <c r="D1" s="8" t="s">
        <v>114</v>
      </c>
      <c r="E1" s="8" t="s">
        <v>115</v>
      </c>
      <c r="F1" s="9" t="s">
        <v>143</v>
      </c>
      <c r="G1" s="9" t="s">
        <v>144</v>
      </c>
      <c r="H1" s="2"/>
      <c r="I1" s="3" t="s">
        <v>139</v>
      </c>
      <c r="J1" s="3" t="s">
        <v>140</v>
      </c>
      <c r="K1" s="3" t="s">
        <v>141</v>
      </c>
      <c r="L1" s="3" t="s">
        <v>142</v>
      </c>
    </row>
    <row r="2" spans="1:12" x14ac:dyDescent="0.35">
      <c r="A2" t="s">
        <v>117</v>
      </c>
    </row>
    <row r="3" spans="1:12" x14ac:dyDescent="0.35">
      <c r="A3" s="6" t="s">
        <v>118</v>
      </c>
      <c r="B3" s="7">
        <v>340</v>
      </c>
      <c r="C3" s="7">
        <v>353</v>
      </c>
      <c r="D3" s="7">
        <f t="shared" ref="D3:E7" si="0">SUM(I3,K3)</f>
        <v>508</v>
      </c>
      <c r="E3" s="7">
        <f t="shared" si="0"/>
        <v>603</v>
      </c>
      <c r="F3" s="7">
        <v>4.23740677083424E-2</v>
      </c>
      <c r="G3" s="7">
        <v>0.35996104031722498</v>
      </c>
      <c r="I3">
        <v>253</v>
      </c>
      <c r="J3">
        <v>307</v>
      </c>
      <c r="K3">
        <v>255</v>
      </c>
      <c r="L3">
        <v>296</v>
      </c>
    </row>
    <row r="4" spans="1:12" x14ac:dyDescent="0.35">
      <c r="A4" s="10" t="s">
        <v>119</v>
      </c>
      <c r="B4" s="11">
        <v>301</v>
      </c>
      <c r="C4" s="11">
        <v>231</v>
      </c>
      <c r="D4" s="11">
        <f t="shared" si="0"/>
        <v>522</v>
      </c>
      <c r="E4" s="11">
        <f t="shared" si="0"/>
        <v>424</v>
      </c>
      <c r="F4" s="11">
        <v>0.23582603521287701</v>
      </c>
      <c r="G4" s="11">
        <v>0.74740899041991105</v>
      </c>
      <c r="I4">
        <v>268</v>
      </c>
      <c r="J4">
        <v>224</v>
      </c>
      <c r="K4">
        <v>254</v>
      </c>
      <c r="L4">
        <v>200</v>
      </c>
    </row>
    <row r="5" spans="1:12" x14ac:dyDescent="0.35">
      <c r="A5" s="10" t="s">
        <v>120</v>
      </c>
      <c r="B5" s="11">
        <v>223</v>
      </c>
      <c r="C5" s="11">
        <v>141</v>
      </c>
      <c r="D5" s="11">
        <f t="shared" si="0"/>
        <v>411</v>
      </c>
      <c r="E5" s="11">
        <f t="shared" si="0"/>
        <v>320</v>
      </c>
      <c r="F5" s="11">
        <v>2.92478802434901E-2</v>
      </c>
      <c r="G5" s="11">
        <v>0.10715523407781</v>
      </c>
      <c r="I5">
        <v>219</v>
      </c>
      <c r="J5">
        <v>154</v>
      </c>
      <c r="K5">
        <v>192</v>
      </c>
      <c r="L5">
        <v>166</v>
      </c>
    </row>
    <row r="6" spans="1:12" x14ac:dyDescent="0.35">
      <c r="A6" s="10" t="s">
        <v>121</v>
      </c>
      <c r="B6" s="11">
        <v>185</v>
      </c>
      <c r="C6" s="11">
        <v>146</v>
      </c>
      <c r="D6" s="11">
        <f t="shared" si="0"/>
        <v>381</v>
      </c>
      <c r="E6" s="11">
        <f t="shared" si="0"/>
        <v>242</v>
      </c>
      <c r="F6" s="11">
        <v>0.97780327277534196</v>
      </c>
      <c r="G6" s="11">
        <v>0.26835907273885401</v>
      </c>
      <c r="I6">
        <v>195</v>
      </c>
      <c r="J6">
        <v>120</v>
      </c>
      <c r="K6">
        <v>186</v>
      </c>
      <c r="L6">
        <v>122</v>
      </c>
    </row>
    <row r="7" spans="1:12" x14ac:dyDescent="0.35">
      <c r="A7" s="12" t="s">
        <v>122</v>
      </c>
      <c r="B7" s="11">
        <v>338</v>
      </c>
      <c r="C7" s="11">
        <v>176</v>
      </c>
      <c r="D7" s="11">
        <f t="shared" si="0"/>
        <v>640</v>
      </c>
      <c r="E7" s="11">
        <f t="shared" si="0"/>
        <v>336</v>
      </c>
      <c r="F7" s="11">
        <v>0.48523123953480302</v>
      </c>
      <c r="G7" s="11">
        <v>0.56552429225649303</v>
      </c>
      <c r="I7">
        <v>322</v>
      </c>
      <c r="J7">
        <v>157</v>
      </c>
      <c r="K7">
        <v>318</v>
      </c>
      <c r="L7">
        <v>179</v>
      </c>
    </row>
    <row r="9" spans="1:12" x14ac:dyDescent="0.35">
      <c r="A9" s="5" t="s">
        <v>123</v>
      </c>
    </row>
    <row r="10" spans="1:12" x14ac:dyDescent="0.35">
      <c r="A10" s="6" t="s">
        <v>124</v>
      </c>
      <c r="B10" s="7">
        <v>922</v>
      </c>
      <c r="C10" s="7">
        <v>633</v>
      </c>
      <c r="D10" s="7">
        <f>SUM(I10,K10)</f>
        <v>1661</v>
      </c>
      <c r="E10" s="7">
        <f>SUM(J10,L10)</f>
        <v>1198</v>
      </c>
      <c r="F10" s="7">
        <v>0.17632287629368101</v>
      </c>
      <c r="G10" s="7">
        <v>0.71477041564063004</v>
      </c>
      <c r="I10">
        <v>830</v>
      </c>
      <c r="J10">
        <v>605</v>
      </c>
      <c r="K10">
        <v>831</v>
      </c>
      <c r="L10">
        <v>593</v>
      </c>
    </row>
    <row r="11" spans="1:12" x14ac:dyDescent="0.35">
      <c r="A11" s="12" t="s">
        <v>125</v>
      </c>
      <c r="B11" s="11">
        <v>455</v>
      </c>
      <c r="C11" s="11">
        <v>380</v>
      </c>
      <c r="D11" s="11">
        <f>SUM(I11,K11)</f>
        <v>774</v>
      </c>
      <c r="E11" s="11">
        <f>SUM(J11,L11)</f>
        <v>688</v>
      </c>
      <c r="F11" s="11">
        <v>0.19423733162517601</v>
      </c>
      <c r="G11" s="11">
        <v>0.29491511754246902</v>
      </c>
      <c r="I11">
        <v>414</v>
      </c>
      <c r="J11">
        <v>343</v>
      </c>
      <c r="K11">
        <v>360</v>
      </c>
      <c r="L11">
        <v>345</v>
      </c>
    </row>
    <row r="13" spans="1:12" x14ac:dyDescent="0.35">
      <c r="A13" t="s">
        <v>126</v>
      </c>
    </row>
    <row r="14" spans="1:12" x14ac:dyDescent="0.35">
      <c r="A14" s="13" t="s">
        <v>127</v>
      </c>
      <c r="B14" s="7">
        <v>529</v>
      </c>
      <c r="C14" s="7">
        <v>740</v>
      </c>
      <c r="D14" s="7">
        <f>SUM(I14,K14)</f>
        <v>964</v>
      </c>
      <c r="E14" s="7">
        <f>SUM(J14,L14)</f>
        <v>1434</v>
      </c>
      <c r="F14" s="7">
        <v>0.14663092931569399</v>
      </c>
      <c r="G14" s="7">
        <v>0.62831342080262598</v>
      </c>
      <c r="I14">
        <v>469</v>
      </c>
      <c r="J14">
        <v>710</v>
      </c>
      <c r="K14">
        <v>495</v>
      </c>
      <c r="L14">
        <v>724</v>
      </c>
    </row>
    <row r="15" spans="1:12" x14ac:dyDescent="0.35">
      <c r="A15" s="10" t="s">
        <v>128</v>
      </c>
      <c r="B15" s="11">
        <v>861</v>
      </c>
      <c r="C15" s="11">
        <v>307</v>
      </c>
      <c r="D15" s="11">
        <f>SUM(I15,K15)</f>
        <v>1498</v>
      </c>
      <c r="E15" s="11">
        <f>SUM(J15,L15)</f>
        <v>491</v>
      </c>
      <c r="F15" s="11">
        <v>0.90270667530811599</v>
      </c>
      <c r="G15" s="11">
        <v>0.53945321330346097</v>
      </c>
      <c r="I15">
        <v>788</v>
      </c>
      <c r="J15">
        <v>252</v>
      </c>
      <c r="K15">
        <v>710</v>
      </c>
      <c r="L15">
        <v>239</v>
      </c>
    </row>
    <row r="17" spans="1:12" x14ac:dyDescent="0.35">
      <c r="A17" t="s">
        <v>129</v>
      </c>
    </row>
    <row r="18" spans="1:12" x14ac:dyDescent="0.35">
      <c r="A18" s="13" t="s">
        <v>130</v>
      </c>
      <c r="B18" s="7">
        <v>540</v>
      </c>
      <c r="C18" s="7">
        <v>671</v>
      </c>
      <c r="D18" s="7">
        <f>SUM(I18,K18)</f>
        <v>946</v>
      </c>
      <c r="E18" s="7">
        <f>SUM(J18,L18)</f>
        <v>1207</v>
      </c>
      <c r="F18" s="7">
        <v>0.33376959524616501</v>
      </c>
      <c r="G18" s="7">
        <v>0.41669841894878801</v>
      </c>
      <c r="I18">
        <v>492</v>
      </c>
      <c r="J18">
        <v>661</v>
      </c>
      <c r="K18">
        <v>454</v>
      </c>
      <c r="L18">
        <v>546</v>
      </c>
    </row>
    <row r="19" spans="1:12" x14ac:dyDescent="0.35">
      <c r="A19" s="10" t="s">
        <v>131</v>
      </c>
      <c r="B19" s="11">
        <v>494</v>
      </c>
      <c r="C19" s="11">
        <v>682</v>
      </c>
      <c r="D19" s="11">
        <f>SUM(I19,K19)</f>
        <v>896</v>
      </c>
      <c r="E19" s="11">
        <f>SUM(J19,L19)</f>
        <v>1248</v>
      </c>
      <c r="F19" s="11">
        <v>0.45143396189094998</v>
      </c>
      <c r="G19" s="11">
        <v>0.73035470683098103</v>
      </c>
      <c r="I19">
        <v>419</v>
      </c>
      <c r="J19">
        <v>605</v>
      </c>
      <c r="K19">
        <v>477</v>
      </c>
      <c r="L19">
        <v>643</v>
      </c>
    </row>
    <row r="21" spans="1:12" x14ac:dyDescent="0.35">
      <c r="A21" t="s">
        <v>132</v>
      </c>
    </row>
    <row r="22" spans="1:12" x14ac:dyDescent="0.35">
      <c r="A22" s="13" t="s">
        <v>133</v>
      </c>
      <c r="B22" s="7">
        <v>488</v>
      </c>
      <c r="C22" s="7">
        <v>681</v>
      </c>
      <c r="D22" s="7">
        <f>SUM(I22,K22)</f>
        <v>894</v>
      </c>
      <c r="E22" s="7">
        <f>SUM(J22,L22)</f>
        <v>1293</v>
      </c>
      <c r="F22" s="7">
        <v>0.28280062231990699</v>
      </c>
      <c r="G22" s="7">
        <v>0.85524604220314704</v>
      </c>
      <c r="I22">
        <v>424</v>
      </c>
      <c r="J22">
        <v>621</v>
      </c>
      <c r="K22">
        <v>470</v>
      </c>
      <c r="L22">
        <v>672</v>
      </c>
    </row>
    <row r="23" spans="1:12" x14ac:dyDescent="0.35">
      <c r="A23" s="10" t="s">
        <v>134</v>
      </c>
      <c r="B23" s="11">
        <v>543</v>
      </c>
      <c r="C23" s="11">
        <v>666</v>
      </c>
      <c r="D23" s="11">
        <f>SUM(I23,K23)</f>
        <v>944</v>
      </c>
      <c r="E23" s="11">
        <f>SUM(J23,L23)</f>
        <v>1161</v>
      </c>
      <c r="F23" s="11">
        <v>0.492300025557109</v>
      </c>
      <c r="G23" s="11">
        <v>0.176005007620369</v>
      </c>
      <c r="I23">
        <v>486</v>
      </c>
      <c r="J23">
        <v>645</v>
      </c>
      <c r="K23">
        <v>458</v>
      </c>
      <c r="L23">
        <v>516</v>
      </c>
    </row>
    <row r="25" spans="1:12" x14ac:dyDescent="0.35">
      <c r="A25" t="s">
        <v>135</v>
      </c>
    </row>
    <row r="26" spans="1:12" x14ac:dyDescent="0.35">
      <c r="A26" s="13" t="s">
        <v>136</v>
      </c>
      <c r="B26" s="7">
        <v>354</v>
      </c>
      <c r="C26" s="7">
        <v>168</v>
      </c>
      <c r="D26" s="7">
        <f t="shared" ref="D26:E28" si="1">SUM(I26,K26)</f>
        <v>627</v>
      </c>
      <c r="E26" s="7">
        <f t="shared" si="1"/>
        <v>374</v>
      </c>
      <c r="F26" s="7">
        <v>7.73558720629847E-3</v>
      </c>
      <c r="G26" s="7">
        <v>4.8707718245466901E-2</v>
      </c>
      <c r="I26">
        <v>344</v>
      </c>
      <c r="J26">
        <v>188</v>
      </c>
      <c r="K26">
        <v>283</v>
      </c>
      <c r="L26">
        <v>186</v>
      </c>
    </row>
    <row r="27" spans="1:12" x14ac:dyDescent="0.35">
      <c r="A27" s="10" t="s">
        <v>137</v>
      </c>
      <c r="B27" s="11">
        <v>50</v>
      </c>
      <c r="C27" s="11">
        <v>5</v>
      </c>
      <c r="D27" s="11">
        <f t="shared" si="1"/>
        <v>76</v>
      </c>
      <c r="E27" s="11">
        <f t="shared" si="1"/>
        <v>26</v>
      </c>
      <c r="F27" s="11">
        <v>2.08172088572599E-3</v>
      </c>
      <c r="G27" s="11">
        <v>8.5128098713330297E-3</v>
      </c>
      <c r="I27">
        <v>38</v>
      </c>
      <c r="J27">
        <v>18</v>
      </c>
      <c r="K27">
        <v>38</v>
      </c>
      <c r="L27">
        <v>8</v>
      </c>
    </row>
    <row r="28" spans="1:12" x14ac:dyDescent="0.35">
      <c r="A28" s="10" t="s">
        <v>138</v>
      </c>
      <c r="B28" s="11">
        <v>986</v>
      </c>
      <c r="C28" s="11">
        <v>874</v>
      </c>
      <c r="D28" s="11">
        <f t="shared" si="1"/>
        <v>1759</v>
      </c>
      <c r="E28" s="11">
        <f t="shared" si="1"/>
        <v>1525</v>
      </c>
      <c r="F28" s="11">
        <v>0.69180225764546699</v>
      </c>
      <c r="G28" s="11">
        <v>0.91096307964194601</v>
      </c>
      <c r="I28">
        <v>875</v>
      </c>
      <c r="J28">
        <v>756</v>
      </c>
      <c r="K28">
        <v>884</v>
      </c>
      <c r="L28">
        <v>769</v>
      </c>
    </row>
    <row r="30" spans="1:12" x14ac:dyDescent="0.35">
      <c r="A30" s="14" t="s">
        <v>145</v>
      </c>
      <c r="B30" s="2">
        <v>1390</v>
      </c>
      <c r="C30" s="2">
        <v>1047</v>
      </c>
      <c r="D30" s="2">
        <f>SUM(I31,K31)</f>
        <v>2462</v>
      </c>
      <c r="E30" s="2">
        <f>SUM(J31,L31)</f>
        <v>1925</v>
      </c>
      <c r="F30" s="2">
        <v>0.186295377643137</v>
      </c>
      <c r="G30" s="2">
        <v>0.59371798133467601</v>
      </c>
    </row>
    <row r="31" spans="1:12" x14ac:dyDescent="0.35">
      <c r="A31" s="4"/>
      <c r="I31">
        <v>1257</v>
      </c>
      <c r="J31">
        <v>962</v>
      </c>
      <c r="K31">
        <v>1205</v>
      </c>
      <c r="L31">
        <v>963</v>
      </c>
    </row>
    <row r="32" spans="1:12" x14ac:dyDescent="0.35">
      <c r="A32" s="4"/>
    </row>
  </sheetData>
  <conditionalFormatting sqref="F2:G30">
    <cfRule type="containsBlanks" priority="2" stopIfTrue="1">
      <formula>LEN(TRIM(F2))=0</formula>
    </cfRule>
    <cfRule type="cellIs" dxfId="0" priority="1" operator="between">
      <formula>0</formula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APR20</vt:lpstr>
      <vt:lpstr>APR13</vt:lpstr>
      <vt:lpstr>APR27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Lopez</cp:lastModifiedBy>
  <dcterms:created xsi:type="dcterms:W3CDTF">2023-05-18T00:11:32Z</dcterms:created>
  <dcterms:modified xsi:type="dcterms:W3CDTF">2023-05-18T11:13:35Z</dcterms:modified>
</cp:coreProperties>
</file>