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ddiva\Documents\MyResearch\GitHub\Microgrids\Microgrids\Microgrgrid2k15\"/>
    </mc:Choice>
  </mc:AlternateContent>
  <bookViews>
    <workbookView xWindow="0" yWindow="0" windowWidth="23040" windowHeight="9384" activeTab="1"/>
  </bookViews>
  <sheets>
    <sheet name="LLBrranch" sheetId="3" r:id="rId1"/>
    <sheet name="Sheet1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2" l="1"/>
  <c r="B85" i="2"/>
  <c r="K79" i="2"/>
  <c r="B79" i="2"/>
  <c r="D65" i="2"/>
  <c r="C65" i="2"/>
  <c r="D62" i="2"/>
  <c r="C62" i="2"/>
  <c r="D61" i="2"/>
  <c r="C61" i="2"/>
  <c r="D60" i="2"/>
  <c r="C60" i="2"/>
  <c r="D54" i="2"/>
  <c r="C54" i="2"/>
  <c r="D53" i="2"/>
  <c r="C53" i="2"/>
  <c r="G7" i="3"/>
  <c r="F8" i="3"/>
  <c r="F9" i="3"/>
  <c r="F10" i="3"/>
  <c r="F11" i="3"/>
  <c r="F12" i="3"/>
  <c r="F13" i="3"/>
  <c r="L13" i="3" s="1"/>
  <c r="F14" i="3"/>
  <c r="F15" i="3"/>
  <c r="F16" i="3"/>
  <c r="F17" i="3"/>
  <c r="F18" i="3"/>
  <c r="F19" i="3"/>
  <c r="F20" i="3"/>
  <c r="F21" i="3"/>
  <c r="L21" i="3" s="1"/>
  <c r="F22" i="3"/>
  <c r="F23" i="3"/>
  <c r="F24" i="3"/>
  <c r="F25" i="3"/>
  <c r="F26" i="3"/>
  <c r="F27" i="3"/>
  <c r="F28" i="3"/>
  <c r="F29" i="3"/>
  <c r="L29" i="3" s="1"/>
  <c r="F30" i="3"/>
  <c r="F31" i="3"/>
  <c r="F32" i="3"/>
  <c r="F33" i="3"/>
  <c r="F34" i="3"/>
  <c r="F35" i="3"/>
  <c r="F7" i="3"/>
  <c r="E8" i="3"/>
  <c r="E9" i="3"/>
  <c r="E10" i="3"/>
  <c r="E11" i="3"/>
  <c r="E12" i="3"/>
  <c r="E13" i="3"/>
  <c r="E14" i="3"/>
  <c r="K14" i="3" s="1"/>
  <c r="C45" i="3" s="1"/>
  <c r="E15" i="3"/>
  <c r="E16" i="3"/>
  <c r="E17" i="3"/>
  <c r="E18" i="3"/>
  <c r="E19" i="3"/>
  <c r="E20" i="3"/>
  <c r="E21" i="3"/>
  <c r="E22" i="3"/>
  <c r="K22" i="3" s="1"/>
  <c r="E23" i="3"/>
  <c r="E24" i="3"/>
  <c r="E25" i="3"/>
  <c r="E26" i="3"/>
  <c r="E27" i="3"/>
  <c r="E28" i="3"/>
  <c r="E29" i="3"/>
  <c r="E30" i="3"/>
  <c r="K30" i="3" s="1"/>
  <c r="E31" i="3"/>
  <c r="E32" i="3"/>
  <c r="E33" i="3"/>
  <c r="E34" i="3"/>
  <c r="E35" i="3"/>
  <c r="E7" i="3"/>
  <c r="E58" i="3"/>
  <c r="E43" i="3"/>
  <c r="S35" i="3"/>
  <c r="T35" i="3" s="1"/>
  <c r="M35" i="3"/>
  <c r="E61" i="3" s="1"/>
  <c r="K35" i="3"/>
  <c r="C61" i="3" s="1"/>
  <c r="J35" i="3"/>
  <c r="T34" i="3"/>
  <c r="S34" i="3"/>
  <c r="L34" i="3"/>
  <c r="D60" i="3" s="1"/>
  <c r="K34" i="3"/>
  <c r="C60" i="3" s="1"/>
  <c r="J34" i="3"/>
  <c r="M34" i="3" s="1"/>
  <c r="E60" i="3" s="1"/>
  <c r="T33" i="3"/>
  <c r="S33" i="3"/>
  <c r="M33" i="3"/>
  <c r="J33" i="3"/>
  <c r="L33" i="3" s="1"/>
  <c r="T32" i="3"/>
  <c r="S32" i="3"/>
  <c r="M32" i="3"/>
  <c r="E59" i="3" s="1"/>
  <c r="K32" i="3"/>
  <c r="J32" i="3"/>
  <c r="L32" i="3" s="1"/>
  <c r="S31" i="3"/>
  <c r="T31" i="3" s="1"/>
  <c r="D58" i="3" s="1"/>
  <c r="J31" i="3"/>
  <c r="S30" i="3"/>
  <c r="T30" i="3" s="1"/>
  <c r="M30" i="3"/>
  <c r="E57" i="3" s="1"/>
  <c r="L30" i="3"/>
  <c r="D57" i="3" s="1"/>
  <c r="J30" i="3"/>
  <c r="S29" i="3"/>
  <c r="T29" i="3" s="1"/>
  <c r="J29" i="3"/>
  <c r="M29" i="3" s="1"/>
  <c r="E56" i="3" s="1"/>
  <c r="T28" i="3"/>
  <c r="S28" i="3"/>
  <c r="J28" i="3"/>
  <c r="M28" i="3" s="1"/>
  <c r="S27" i="3"/>
  <c r="T27" i="3" s="1"/>
  <c r="J27" i="3"/>
  <c r="M27" i="3" s="1"/>
  <c r="E55" i="3" s="1"/>
  <c r="S26" i="3"/>
  <c r="T26" i="3" s="1"/>
  <c r="D54" i="3" s="1"/>
  <c r="M26" i="3"/>
  <c r="E54" i="3" s="1"/>
  <c r="L26" i="3"/>
  <c r="K26" i="3"/>
  <c r="C54" i="3" s="1"/>
  <c r="J26" i="3"/>
  <c r="S25" i="3"/>
  <c r="T25" i="3" s="1"/>
  <c r="L25" i="3"/>
  <c r="D53" i="3" s="1"/>
  <c r="J25" i="3"/>
  <c r="M25" i="3" s="1"/>
  <c r="E53" i="3" s="1"/>
  <c r="T24" i="3"/>
  <c r="S24" i="3"/>
  <c r="J24" i="3"/>
  <c r="M24" i="3" s="1"/>
  <c r="S23" i="3"/>
  <c r="T23" i="3" s="1"/>
  <c r="J23" i="3"/>
  <c r="M23" i="3" s="1"/>
  <c r="E52" i="3" s="1"/>
  <c r="S22" i="3"/>
  <c r="T22" i="3" s="1"/>
  <c r="M22" i="3"/>
  <c r="L22" i="3"/>
  <c r="J22" i="3"/>
  <c r="S21" i="3"/>
  <c r="T21" i="3" s="1"/>
  <c r="J21" i="3"/>
  <c r="M21" i="3" s="1"/>
  <c r="E51" i="3" s="1"/>
  <c r="T20" i="3"/>
  <c r="S20" i="3"/>
  <c r="J20" i="3"/>
  <c r="M20" i="3" s="1"/>
  <c r="S19" i="3"/>
  <c r="T19" i="3" s="1"/>
  <c r="J19" i="3"/>
  <c r="M19" i="3" s="1"/>
  <c r="E50" i="3" s="1"/>
  <c r="S18" i="3"/>
  <c r="T18" i="3" s="1"/>
  <c r="M18" i="3"/>
  <c r="E49" i="3" s="1"/>
  <c r="L18" i="3"/>
  <c r="D49" i="3" s="1"/>
  <c r="K18" i="3"/>
  <c r="C49" i="3" s="1"/>
  <c r="J18" i="3"/>
  <c r="S17" i="3"/>
  <c r="T17" i="3" s="1"/>
  <c r="L17" i="3"/>
  <c r="D48" i="3" s="1"/>
  <c r="J17" i="3"/>
  <c r="M17" i="3" s="1"/>
  <c r="E48" i="3" s="1"/>
  <c r="T16" i="3"/>
  <c r="S16" i="3"/>
  <c r="J16" i="3"/>
  <c r="M16" i="3" s="1"/>
  <c r="E47" i="3" s="1"/>
  <c r="S15" i="3"/>
  <c r="T15" i="3" s="1"/>
  <c r="J15" i="3"/>
  <c r="M15" i="3" s="1"/>
  <c r="E46" i="3" s="1"/>
  <c r="S14" i="3"/>
  <c r="T14" i="3" s="1"/>
  <c r="M14" i="3"/>
  <c r="E45" i="3" s="1"/>
  <c r="L14" i="3"/>
  <c r="D45" i="3" s="1"/>
  <c r="J14" i="3"/>
  <c r="S13" i="3"/>
  <c r="T13" i="3" s="1"/>
  <c r="J13" i="3"/>
  <c r="M13" i="3" s="1"/>
  <c r="T12" i="3"/>
  <c r="S12" i="3"/>
  <c r="J12" i="3"/>
  <c r="M12" i="3" s="1"/>
  <c r="E44" i="3" s="1"/>
  <c r="S11" i="3"/>
  <c r="T11" i="3" s="1"/>
  <c r="J11" i="3"/>
  <c r="M11" i="3" s="1"/>
  <c r="S10" i="3"/>
  <c r="T10" i="3" s="1"/>
  <c r="M10" i="3"/>
  <c r="L10" i="3"/>
  <c r="K10" i="3"/>
  <c r="J10" i="3"/>
  <c r="S9" i="3"/>
  <c r="T9" i="3" s="1"/>
  <c r="L9" i="3"/>
  <c r="D42" i="3" s="1"/>
  <c r="J9" i="3"/>
  <c r="M9" i="3" s="1"/>
  <c r="E42" i="3" s="1"/>
  <c r="T8" i="3"/>
  <c r="S8" i="3"/>
  <c r="J8" i="3"/>
  <c r="M8" i="3" s="1"/>
  <c r="E41" i="3" s="1"/>
  <c r="S7" i="3"/>
  <c r="T7" i="3" s="1"/>
  <c r="J7" i="3"/>
  <c r="K4" i="3"/>
  <c r="B4" i="3"/>
  <c r="M7" i="3" l="1"/>
  <c r="E40" i="3" s="1"/>
  <c r="L35" i="3"/>
  <c r="D61" i="3" s="1"/>
  <c r="D56" i="3"/>
  <c r="D59" i="3"/>
  <c r="K9" i="3"/>
  <c r="C42" i="3" s="1"/>
  <c r="K13" i="3"/>
  <c r="K17" i="3"/>
  <c r="C48" i="3" s="1"/>
  <c r="K21" i="3"/>
  <c r="K25" i="3"/>
  <c r="C53" i="3" s="1"/>
  <c r="K29" i="3"/>
  <c r="C56" i="3" s="1"/>
  <c r="C57" i="3"/>
  <c r="K8" i="3"/>
  <c r="C41" i="3" s="1"/>
  <c r="K12" i="3"/>
  <c r="K16" i="3"/>
  <c r="C47" i="3" s="1"/>
  <c r="K20" i="3"/>
  <c r="K24" i="3"/>
  <c r="K28" i="3"/>
  <c r="L8" i="3"/>
  <c r="D41" i="3" s="1"/>
  <c r="L28" i="3"/>
  <c r="L12" i="3"/>
  <c r="D44" i="3" s="1"/>
  <c r="L16" i="3"/>
  <c r="D47" i="3" s="1"/>
  <c r="L20" i="3"/>
  <c r="L24" i="3"/>
  <c r="K11" i="3"/>
  <c r="C43" i="3" s="1"/>
  <c r="K15" i="3"/>
  <c r="C46" i="3" s="1"/>
  <c r="K19" i="3"/>
  <c r="C50" i="3" s="1"/>
  <c r="K23" i="3"/>
  <c r="K27" i="3"/>
  <c r="C58" i="3"/>
  <c r="K7" i="3"/>
  <c r="C40" i="3" s="1"/>
  <c r="L7" i="3"/>
  <c r="D40" i="3" s="1"/>
  <c r="L11" i="3"/>
  <c r="D43" i="3" s="1"/>
  <c r="L15" i="3"/>
  <c r="D46" i="3" s="1"/>
  <c r="L19" i="3"/>
  <c r="L23" i="3"/>
  <c r="L27" i="3"/>
  <c r="K33" i="3"/>
  <c r="C59" i="3" s="1"/>
  <c r="D55" i="3" l="1"/>
  <c r="D50" i="3"/>
  <c r="C44" i="3"/>
  <c r="C51" i="3"/>
  <c r="D51" i="3"/>
  <c r="C55" i="3"/>
  <c r="D52" i="3"/>
  <c r="C52" i="3"/>
  <c r="E58" i="1" l="1"/>
  <c r="C54" i="1"/>
  <c r="C46" i="1"/>
  <c r="E40" i="1"/>
  <c r="S35" i="1"/>
  <c r="T35" i="1" s="1"/>
  <c r="J35" i="1"/>
  <c r="M35" i="1" s="1"/>
  <c r="E61" i="1" s="1"/>
  <c r="T34" i="1"/>
  <c r="S34" i="1"/>
  <c r="L34" i="1"/>
  <c r="D60" i="1" s="1"/>
  <c r="J34" i="1"/>
  <c r="M34" i="1" s="1"/>
  <c r="E60" i="1" s="1"/>
  <c r="S33" i="1"/>
  <c r="T33" i="1" s="1"/>
  <c r="J33" i="1"/>
  <c r="M33" i="1" s="1"/>
  <c r="S32" i="1"/>
  <c r="T32" i="1" s="1"/>
  <c r="M32" i="1"/>
  <c r="E59" i="1" s="1"/>
  <c r="L32" i="1"/>
  <c r="K32" i="1"/>
  <c r="J32" i="1"/>
  <c r="S31" i="1"/>
  <c r="T31" i="1" s="1"/>
  <c r="D58" i="1" s="1"/>
  <c r="J31" i="1"/>
  <c r="S30" i="1"/>
  <c r="T30" i="1" s="1"/>
  <c r="M30" i="1"/>
  <c r="E57" i="1" s="1"/>
  <c r="L30" i="1"/>
  <c r="D57" i="1" s="1"/>
  <c r="K30" i="1"/>
  <c r="J30" i="1"/>
  <c r="T29" i="1"/>
  <c r="S29" i="1"/>
  <c r="L29" i="1"/>
  <c r="D56" i="1" s="1"/>
  <c r="K29" i="1"/>
  <c r="C56" i="1" s="1"/>
  <c r="J29" i="1"/>
  <c r="M29" i="1" s="1"/>
  <c r="E56" i="1" s="1"/>
  <c r="T28" i="1"/>
  <c r="S28" i="1"/>
  <c r="J28" i="1"/>
  <c r="M28" i="1" s="1"/>
  <c r="T27" i="1"/>
  <c r="S27" i="1"/>
  <c r="M27" i="1"/>
  <c r="E55" i="1" s="1"/>
  <c r="K27" i="1"/>
  <c r="J27" i="1"/>
  <c r="L27" i="1" s="1"/>
  <c r="S26" i="1"/>
  <c r="T26" i="1" s="1"/>
  <c r="D54" i="1" s="1"/>
  <c r="M26" i="1"/>
  <c r="E54" i="1" s="1"/>
  <c r="L26" i="1"/>
  <c r="K26" i="1"/>
  <c r="J26" i="1"/>
  <c r="T25" i="1"/>
  <c r="S25" i="1"/>
  <c r="L25" i="1"/>
  <c r="D53" i="1" s="1"/>
  <c r="K25" i="1"/>
  <c r="C53" i="1" s="1"/>
  <c r="J25" i="1"/>
  <c r="M25" i="1" s="1"/>
  <c r="E53" i="1" s="1"/>
  <c r="T24" i="1"/>
  <c r="S24" i="1"/>
  <c r="J24" i="1"/>
  <c r="M24" i="1" s="1"/>
  <c r="T23" i="1"/>
  <c r="S23" i="1"/>
  <c r="M23" i="1"/>
  <c r="E52" i="1" s="1"/>
  <c r="K23" i="1"/>
  <c r="J23" i="1"/>
  <c r="L23" i="1" s="1"/>
  <c r="S22" i="1"/>
  <c r="T22" i="1" s="1"/>
  <c r="J22" i="1"/>
  <c r="L22" i="1" s="1"/>
  <c r="T21" i="1"/>
  <c r="S21" i="1"/>
  <c r="L21" i="1"/>
  <c r="K21" i="1"/>
  <c r="J21" i="1"/>
  <c r="M21" i="1" s="1"/>
  <c r="E51" i="1" s="1"/>
  <c r="S20" i="1"/>
  <c r="T20" i="1" s="1"/>
  <c r="J20" i="1"/>
  <c r="M20" i="1" s="1"/>
  <c r="T19" i="1"/>
  <c r="S19" i="1"/>
  <c r="M19" i="1"/>
  <c r="E50" i="1" s="1"/>
  <c r="L19" i="1"/>
  <c r="K19" i="1"/>
  <c r="J19" i="1"/>
  <c r="S18" i="1"/>
  <c r="T18" i="1" s="1"/>
  <c r="M18" i="1"/>
  <c r="E49" i="1" s="1"/>
  <c r="J18" i="1"/>
  <c r="L18" i="1" s="1"/>
  <c r="D49" i="1" s="1"/>
  <c r="T17" i="1"/>
  <c r="S17" i="1"/>
  <c r="L17" i="1"/>
  <c r="D48" i="1" s="1"/>
  <c r="K17" i="1"/>
  <c r="C48" i="1" s="1"/>
  <c r="J17" i="1"/>
  <c r="M17" i="1" s="1"/>
  <c r="E48" i="1" s="1"/>
  <c r="S16" i="1"/>
  <c r="T16" i="1" s="1"/>
  <c r="J16" i="1"/>
  <c r="M16" i="1" s="1"/>
  <c r="E47" i="1" s="1"/>
  <c r="T15" i="1"/>
  <c r="S15" i="1"/>
  <c r="M15" i="1"/>
  <c r="E46" i="1" s="1"/>
  <c r="L15" i="1"/>
  <c r="D46" i="1" s="1"/>
  <c r="K15" i="1"/>
  <c r="J15" i="1"/>
  <c r="S14" i="1"/>
  <c r="T14" i="1" s="1"/>
  <c r="M14" i="1"/>
  <c r="E45" i="1" s="1"/>
  <c r="J14" i="1"/>
  <c r="L14" i="1" s="1"/>
  <c r="D45" i="1" s="1"/>
  <c r="T13" i="1"/>
  <c r="S13" i="1"/>
  <c r="L13" i="1"/>
  <c r="K13" i="1"/>
  <c r="J13" i="1"/>
  <c r="M13" i="1" s="1"/>
  <c r="S12" i="1"/>
  <c r="T12" i="1" s="1"/>
  <c r="J12" i="1"/>
  <c r="M12" i="1" s="1"/>
  <c r="E44" i="1" s="1"/>
  <c r="T11" i="1"/>
  <c r="S11" i="1"/>
  <c r="M11" i="1"/>
  <c r="L11" i="1"/>
  <c r="K11" i="1"/>
  <c r="J11" i="1"/>
  <c r="S10" i="1"/>
  <c r="T10" i="1" s="1"/>
  <c r="M10" i="1"/>
  <c r="E43" i="1" s="1"/>
  <c r="J10" i="1"/>
  <c r="L10" i="1" s="1"/>
  <c r="T9" i="1"/>
  <c r="S9" i="1"/>
  <c r="L9" i="1"/>
  <c r="D42" i="1" s="1"/>
  <c r="K9" i="1"/>
  <c r="C42" i="1" s="1"/>
  <c r="J9" i="1"/>
  <c r="M9" i="1" s="1"/>
  <c r="E42" i="1" s="1"/>
  <c r="S8" i="1"/>
  <c r="T8" i="1" s="1"/>
  <c r="J8" i="1"/>
  <c r="M8" i="1" s="1"/>
  <c r="E41" i="1" s="1"/>
  <c r="T7" i="1"/>
  <c r="S7" i="1"/>
  <c r="M7" i="1"/>
  <c r="L7" i="1"/>
  <c r="D40" i="1" s="1"/>
  <c r="K7" i="1"/>
  <c r="C40" i="1" s="1"/>
  <c r="J7" i="1"/>
  <c r="K4" i="1"/>
  <c r="B4" i="1"/>
  <c r="C59" i="1" l="1"/>
  <c r="C55" i="1"/>
  <c r="D50" i="1"/>
  <c r="D59" i="1"/>
  <c r="D43" i="1"/>
  <c r="K35" i="1"/>
  <c r="C61" i="1" s="1"/>
  <c r="C57" i="1"/>
  <c r="K8" i="1"/>
  <c r="C41" i="1" s="1"/>
  <c r="K12" i="1"/>
  <c r="C44" i="1" s="1"/>
  <c r="K16" i="1"/>
  <c r="C47" i="1" s="1"/>
  <c r="K20" i="1"/>
  <c r="C50" i="1" s="1"/>
  <c r="K24" i="1"/>
  <c r="C52" i="1" s="1"/>
  <c r="K28" i="1"/>
  <c r="L35" i="1"/>
  <c r="D61" i="1" s="1"/>
  <c r="L8" i="1"/>
  <c r="D41" i="1" s="1"/>
  <c r="L12" i="1"/>
  <c r="D44" i="1" s="1"/>
  <c r="L16" i="1"/>
  <c r="D47" i="1" s="1"/>
  <c r="L20" i="1"/>
  <c r="L24" i="1"/>
  <c r="D52" i="1" s="1"/>
  <c r="L28" i="1"/>
  <c r="D55" i="1" s="1"/>
  <c r="K34" i="1"/>
  <c r="C60" i="1" s="1"/>
  <c r="M22" i="1"/>
  <c r="D51" i="1"/>
  <c r="C58" i="1"/>
  <c r="K33" i="1"/>
  <c r="K10" i="1"/>
  <c r="C43" i="1" s="1"/>
  <c r="K14" i="1"/>
  <c r="C45" i="1" s="1"/>
  <c r="K18" i="1"/>
  <c r="C49" i="1" s="1"/>
  <c r="K22" i="1"/>
  <c r="C51" i="1" s="1"/>
  <c r="L33" i="1"/>
</calcChain>
</file>

<file path=xl/sharedStrings.xml><?xml version="1.0" encoding="utf-8"?>
<sst xmlns="http://schemas.openxmlformats.org/spreadsheetml/2006/main" count="224" uniqueCount="75">
  <si>
    <t>bMVA</t>
  </si>
  <si>
    <t>bKV</t>
  </si>
  <si>
    <t>R_AWG1</t>
  </si>
  <si>
    <t>(ohms per 1000ft)</t>
  </si>
  <si>
    <t>R_AWG4</t>
  </si>
  <si>
    <t>R_AWG500</t>
  </si>
  <si>
    <t>X_AWG1</t>
  </si>
  <si>
    <t>X_AWG4</t>
  </si>
  <si>
    <t>X_AWG500</t>
  </si>
  <si>
    <t>Xc_AWG1</t>
  </si>
  <si>
    <t>(Mohms 1000ft)</t>
  </si>
  <si>
    <t>Xc_AWG4</t>
  </si>
  <si>
    <t>Transformer %Z</t>
  </si>
  <si>
    <t>Name</t>
  </si>
  <si>
    <t>Start</t>
  </si>
  <si>
    <t>End</t>
  </si>
  <si>
    <t>Type</t>
  </si>
  <si>
    <t>Rconst</t>
  </si>
  <si>
    <t>X_Lconst</t>
  </si>
  <si>
    <t>X_Cconst</t>
  </si>
  <si>
    <t>Length</t>
  </si>
  <si>
    <t>KV Base</t>
  </si>
  <si>
    <t>Zbase</t>
  </si>
  <si>
    <t>R (pu)</t>
  </si>
  <si>
    <t>X (pu)</t>
  </si>
  <si>
    <t>C(pu)</t>
  </si>
  <si>
    <t>Par_sets</t>
  </si>
  <si>
    <t>Transformer X/R</t>
  </si>
  <si>
    <t>Std MVA</t>
  </si>
  <si>
    <t>Given MVA</t>
  </si>
  <si>
    <t>Transformer R</t>
  </si>
  <si>
    <t>Transformer X</t>
  </si>
  <si>
    <t>Line1</t>
  </si>
  <si>
    <t>Line2</t>
  </si>
  <si>
    <t>Line3</t>
  </si>
  <si>
    <t>Line4 - 1</t>
  </si>
  <si>
    <t>Line 4 - 2</t>
  </si>
  <si>
    <t>Line 5-1</t>
  </si>
  <si>
    <t>Line 5 - 2</t>
  </si>
  <si>
    <t>Line 6</t>
  </si>
  <si>
    <t>Line 7</t>
  </si>
  <si>
    <t>Line 8</t>
  </si>
  <si>
    <t>Line 9</t>
  </si>
  <si>
    <t>Line 10</t>
  </si>
  <si>
    <t>Line 11-1</t>
  </si>
  <si>
    <t>Line 11-2</t>
  </si>
  <si>
    <t>Line 12-1</t>
  </si>
  <si>
    <t>Line 12-2</t>
  </si>
  <si>
    <t>Line 13-1</t>
  </si>
  <si>
    <t>Line 13-2</t>
  </si>
  <si>
    <t>Line 14</t>
  </si>
  <si>
    <t>Line 15</t>
  </si>
  <si>
    <t>Line 16-1</t>
  </si>
  <si>
    <t>Line 16-2</t>
  </si>
  <si>
    <t>Line 17</t>
  </si>
  <si>
    <t>Line 18</t>
  </si>
  <si>
    <t>Line 19</t>
  </si>
  <si>
    <t>Line 20-1</t>
  </si>
  <si>
    <t>Line 20-2</t>
  </si>
  <si>
    <t>Line 21</t>
  </si>
  <si>
    <t>Line 22</t>
  </si>
  <si>
    <t>PSS FORMAT</t>
  </si>
  <si>
    <t>From</t>
  </si>
  <si>
    <t>To</t>
  </si>
  <si>
    <t>Status</t>
  </si>
  <si>
    <t>R</t>
  </si>
  <si>
    <t>X</t>
  </si>
  <si>
    <t>B</t>
  </si>
  <si>
    <t>rateA</t>
  </si>
  <si>
    <t>rateB</t>
  </si>
  <si>
    <t>rateC</t>
  </si>
  <si>
    <t>MATPOWER FORMAT</t>
  </si>
  <si>
    <t>BRANCH PARAMETERS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</si>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</sst>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B1" workbookViewId="0">
      <selection activeCell="A2" sqref="A2:M4"/>
    </sheetView>
  </sheetViews>
  <sheetFormatPr defaultColWidth="12.44140625" defaultRowHeight="14.4" x14ac:dyDescent="0.3"/>
  <cols>
    <col min="2" max="2" width="13.77734375" bestFit="1" customWidth="1"/>
    <col min="3" max="3" width="17.6640625" bestFit="1" customWidth="1"/>
    <col min="4" max="5" width="13.21875" bestFit="1" customWidth="1"/>
    <col min="6" max="6" width="18.109375" customWidth="1"/>
    <col min="7" max="7" width="16.109375" customWidth="1"/>
    <col min="8" max="8" width="13" customWidth="1"/>
    <col min="9" max="9" width="9.77734375" customWidth="1"/>
    <col min="10" max="10" width="12.33203125" customWidth="1"/>
    <col min="11" max="11" width="17.21875" customWidth="1"/>
    <col min="12" max="12" width="13.5546875" customWidth="1"/>
    <col min="14" max="14" width="8.88671875" bestFit="1" customWidth="1"/>
    <col min="15" max="15" width="15.88671875" customWidth="1"/>
    <col min="16" max="16" width="16.5546875" bestFit="1" customWidth="1"/>
    <col min="17" max="17" width="9.109375" bestFit="1" customWidth="1"/>
    <col min="18" max="18" width="11.44140625" bestFit="1" customWidth="1"/>
    <col min="19" max="20" width="14.21875" bestFit="1" customWidth="1"/>
  </cols>
  <sheetData>
    <row r="1" spans="1:20" x14ac:dyDescent="0.3">
      <c r="A1" t="s">
        <v>0</v>
      </c>
      <c r="B1">
        <v>4</v>
      </c>
      <c r="C1" t="s">
        <v>1</v>
      </c>
      <c r="D1">
        <v>13.8</v>
      </c>
    </row>
    <row r="2" spans="1:20" x14ac:dyDescent="0.3">
      <c r="A2" t="s">
        <v>2</v>
      </c>
      <c r="B2">
        <v>0.128</v>
      </c>
      <c r="C2" s="1" t="s">
        <v>3</v>
      </c>
      <c r="D2" s="1"/>
      <c r="E2" t="s">
        <v>4</v>
      </c>
      <c r="F2">
        <v>6.4000000000000001E-2</v>
      </c>
      <c r="G2" s="13" t="s">
        <v>3</v>
      </c>
      <c r="H2" s="13"/>
      <c r="I2" s="10"/>
      <c r="J2" t="s">
        <v>5</v>
      </c>
      <c r="K2">
        <v>2.9399999999999999E-2</v>
      </c>
      <c r="L2" s="13" t="s">
        <v>3</v>
      </c>
      <c r="M2" s="13"/>
    </row>
    <row r="3" spans="1:20" x14ac:dyDescent="0.3">
      <c r="A3" t="s">
        <v>6</v>
      </c>
      <c r="B3">
        <v>5.3999999999999999E-2</v>
      </c>
      <c r="C3" s="10" t="s">
        <v>3</v>
      </c>
      <c r="E3" t="s">
        <v>7</v>
      </c>
      <c r="F3">
        <v>4.9700000000000001E-2</v>
      </c>
      <c r="G3" s="13" t="s">
        <v>3</v>
      </c>
      <c r="H3" s="13"/>
      <c r="I3" s="10"/>
      <c r="J3" t="s">
        <v>8</v>
      </c>
      <c r="K3">
        <v>4.6600000000000003E-2</v>
      </c>
      <c r="L3" s="10" t="s">
        <v>3</v>
      </c>
    </row>
    <row r="4" spans="1:20" x14ac:dyDescent="0.3">
      <c r="A4" t="s">
        <v>9</v>
      </c>
      <c r="B4" s="3">
        <f>F4*B3/F3</f>
        <v>0.43341247484909456</v>
      </c>
      <c r="C4" s="1" t="s">
        <v>10</v>
      </c>
      <c r="D4" s="1"/>
      <c r="E4" t="s">
        <v>11</v>
      </c>
      <c r="F4">
        <v>0.39889999999999998</v>
      </c>
      <c r="G4" s="13" t="s">
        <v>10</v>
      </c>
      <c r="H4" s="13"/>
      <c r="I4" s="10"/>
      <c r="J4" t="s">
        <v>8</v>
      </c>
      <c r="K4" s="4">
        <f>F4*K3/F3</f>
        <v>0.37401891348088528</v>
      </c>
      <c r="L4" s="13"/>
      <c r="M4" s="13"/>
    </row>
    <row r="5" spans="1:20" x14ac:dyDescent="0.3">
      <c r="B5" s="3"/>
      <c r="C5" s="1"/>
      <c r="D5" s="1"/>
      <c r="G5" s="13"/>
      <c r="H5" s="13"/>
      <c r="I5" s="10"/>
      <c r="J5" s="10"/>
      <c r="L5" s="4"/>
      <c r="O5" s="11" t="s">
        <v>12</v>
      </c>
    </row>
    <row r="6" spans="1:20" ht="15.6" x14ac:dyDescent="0.3">
      <c r="A6" s="5" t="s">
        <v>13</v>
      </c>
      <c r="B6" s="5" t="s">
        <v>14</v>
      </c>
      <c r="C6" s="5" t="s">
        <v>15</v>
      </c>
      <c r="D6" s="5" t="s">
        <v>16</v>
      </c>
      <c r="E6" s="5" t="s">
        <v>17</v>
      </c>
      <c r="F6" s="5" t="s">
        <v>18</v>
      </c>
      <c r="G6" s="5" t="s">
        <v>19</v>
      </c>
      <c r="H6" s="5" t="s">
        <v>20</v>
      </c>
      <c r="I6" s="5" t="s">
        <v>21</v>
      </c>
      <c r="J6" s="5" t="s">
        <v>22</v>
      </c>
      <c r="K6" s="5" t="s">
        <v>23</v>
      </c>
      <c r="L6" s="5" t="s">
        <v>24</v>
      </c>
      <c r="M6" s="5" t="s">
        <v>25</v>
      </c>
      <c r="N6" s="5" t="s">
        <v>26</v>
      </c>
      <c r="O6" s="11"/>
      <c r="P6" s="5" t="s">
        <v>27</v>
      </c>
      <c r="Q6" s="5" t="s">
        <v>28</v>
      </c>
      <c r="R6" s="5" t="s">
        <v>29</v>
      </c>
      <c r="S6" s="5" t="s">
        <v>30</v>
      </c>
      <c r="T6" s="5" t="s">
        <v>31</v>
      </c>
    </row>
    <row r="7" spans="1:20" x14ac:dyDescent="0.3">
      <c r="A7" t="s">
        <v>32</v>
      </c>
      <c r="B7">
        <v>1</v>
      </c>
      <c r="C7">
        <v>2</v>
      </c>
      <c r="D7">
        <v>1</v>
      </c>
      <c r="E7">
        <f>IF(D7=1,$B$2,IF(D7=4,$F$2,$K$2))</f>
        <v>0.128</v>
      </c>
      <c r="F7">
        <f>IF(D7=1,$B$3,IF(D7=4,$F$3,$K$3))</f>
        <v>5.3999999999999999E-2</v>
      </c>
      <c r="G7">
        <f>IF(D7=1,$B$4,IF(D7=4,$F$4,$K$4))</f>
        <v>0.43341247484909456</v>
      </c>
      <c r="H7">
        <v>1000</v>
      </c>
      <c r="I7">
        <v>13.8</v>
      </c>
      <c r="J7">
        <f>I7^2/4</f>
        <v>47.610000000000007</v>
      </c>
      <c r="K7" s="6">
        <f>(E7*H7/1000)/J7</f>
        <v>2.6885108170552402E-3</v>
      </c>
      <c r="L7">
        <f>(F7*H7/1000)/J7</f>
        <v>1.1342155009451795E-3</v>
      </c>
      <c r="M7">
        <f>H7*J7/(G7*1000000000)</f>
        <v>1.0984916854683716E-4</v>
      </c>
      <c r="N7">
        <v>1</v>
      </c>
      <c r="O7">
        <v>5</v>
      </c>
      <c r="P7">
        <v>4.9000000000000004</v>
      </c>
      <c r="Q7">
        <v>5</v>
      </c>
      <c r="R7">
        <v>2</v>
      </c>
      <c r="S7">
        <f>(O7/SQRT(1+P7^2))/100</f>
        <v>9.9980005998000689E-3</v>
      </c>
      <c r="T7">
        <f>P7*S7</f>
        <v>4.8990202939020344E-2</v>
      </c>
    </row>
    <row r="8" spans="1:20" x14ac:dyDescent="0.3">
      <c r="A8" t="s">
        <v>33</v>
      </c>
      <c r="B8">
        <v>1</v>
      </c>
      <c r="C8">
        <v>3</v>
      </c>
      <c r="D8">
        <v>500</v>
      </c>
      <c r="E8">
        <f t="shared" ref="E8:E35" si="0">IF(D8=1,$B$2,IF(D8=4,$F$2,$K$2))</f>
        <v>2.9399999999999999E-2</v>
      </c>
      <c r="F8">
        <f t="shared" ref="F8:F35" si="1">IF(D8=1,$B$3,IF(D8=4,$F$3,$K$3))</f>
        <v>4.6600000000000003E-2</v>
      </c>
      <c r="G8">
        <v>0.29399999999999998</v>
      </c>
      <c r="H8">
        <v>1851</v>
      </c>
      <c r="I8">
        <v>13.8</v>
      </c>
      <c r="J8">
        <f t="shared" ref="J8:J35" si="2">I8^2/4</f>
        <v>47.610000000000007</v>
      </c>
      <c r="K8" s="6">
        <f t="shared" ref="K8:K35" si="3">(E8*H8/1000)/J8</f>
        <v>1.1430245746691869E-3</v>
      </c>
      <c r="L8">
        <f t="shared" ref="L8:L35" si="4">(F8*H8/1000)/J8</f>
        <v>1.8117328292375549E-3</v>
      </c>
      <c r="M8">
        <f t="shared" ref="M8:M35" si="5">H8*J8/(G8*1000000000)</f>
        <v>2.9974867346938781E-4</v>
      </c>
      <c r="N8">
        <v>1</v>
      </c>
      <c r="S8">
        <f t="shared" ref="S8:S35" si="6">(O8/SQRT(1+P8^2))/100</f>
        <v>0</v>
      </c>
      <c r="T8">
        <f t="shared" ref="T8:T35" si="7">P8*S8</f>
        <v>0</v>
      </c>
    </row>
    <row r="9" spans="1:20" x14ac:dyDescent="0.3">
      <c r="A9" t="s">
        <v>34</v>
      </c>
      <c r="B9">
        <v>1</v>
      </c>
      <c r="C9">
        <v>4</v>
      </c>
      <c r="D9">
        <v>4</v>
      </c>
      <c r="E9">
        <f t="shared" si="0"/>
        <v>6.4000000000000001E-2</v>
      </c>
      <c r="F9">
        <f t="shared" si="1"/>
        <v>4.9700000000000001E-2</v>
      </c>
      <c r="G9">
        <v>0.39889999999999998</v>
      </c>
      <c r="H9">
        <v>700</v>
      </c>
      <c r="I9">
        <v>13.8</v>
      </c>
      <c r="J9">
        <f t="shared" si="2"/>
        <v>47.610000000000007</v>
      </c>
      <c r="K9" s="6">
        <f t="shared" si="3"/>
        <v>9.4097878596933419E-4</v>
      </c>
      <c r="L9">
        <f t="shared" si="4"/>
        <v>7.3072883847931098E-4</v>
      </c>
      <c r="M9">
        <f t="shared" si="5"/>
        <v>8.354725495111559E-5</v>
      </c>
      <c r="N9">
        <v>1</v>
      </c>
      <c r="S9">
        <f t="shared" si="6"/>
        <v>0</v>
      </c>
      <c r="T9">
        <f t="shared" si="7"/>
        <v>0</v>
      </c>
    </row>
    <row r="10" spans="1:20" x14ac:dyDescent="0.3">
      <c r="A10" t="s">
        <v>35</v>
      </c>
      <c r="B10">
        <v>3</v>
      </c>
      <c r="C10">
        <v>5</v>
      </c>
      <c r="D10">
        <v>500</v>
      </c>
      <c r="E10">
        <f t="shared" si="0"/>
        <v>2.9399999999999999E-2</v>
      </c>
      <c r="F10">
        <f t="shared" si="1"/>
        <v>4.6600000000000003E-2</v>
      </c>
      <c r="G10">
        <v>0.29399999999999998</v>
      </c>
      <c r="H10">
        <v>1851</v>
      </c>
      <c r="I10">
        <v>13.8</v>
      </c>
      <c r="J10">
        <f t="shared" si="2"/>
        <v>47.610000000000007</v>
      </c>
      <c r="K10" s="6">
        <f t="shared" si="3"/>
        <v>1.1430245746691869E-3</v>
      </c>
      <c r="L10">
        <f t="shared" si="4"/>
        <v>1.8117328292375549E-3</v>
      </c>
      <c r="M10">
        <f t="shared" si="5"/>
        <v>2.9974867346938781E-4</v>
      </c>
      <c r="N10">
        <v>1</v>
      </c>
      <c r="O10">
        <v>4.75</v>
      </c>
      <c r="P10">
        <v>11.4</v>
      </c>
      <c r="Q10">
        <v>3.75</v>
      </c>
      <c r="R10">
        <v>3.75</v>
      </c>
      <c r="S10">
        <f t="shared" si="6"/>
        <v>4.150728016455091E-3</v>
      </c>
      <c r="T10">
        <f t="shared" si="7"/>
        <v>4.7318299387588039E-2</v>
      </c>
    </row>
    <row r="11" spans="1:20" x14ac:dyDescent="0.3">
      <c r="A11" t="s">
        <v>36</v>
      </c>
      <c r="B11">
        <v>3</v>
      </c>
      <c r="C11">
        <v>5</v>
      </c>
      <c r="D11">
        <v>4</v>
      </c>
      <c r="E11">
        <f t="shared" si="0"/>
        <v>6.4000000000000001E-2</v>
      </c>
      <c r="F11">
        <f t="shared" si="1"/>
        <v>4.9700000000000001E-2</v>
      </c>
      <c r="G11">
        <v>0.39889999999999998</v>
      </c>
      <c r="H11">
        <v>51</v>
      </c>
      <c r="I11">
        <v>4.16</v>
      </c>
      <c r="J11">
        <f t="shared" si="2"/>
        <v>4.3264000000000005</v>
      </c>
      <c r="K11" s="6">
        <f t="shared" si="3"/>
        <v>7.5443786982248525E-4</v>
      </c>
      <c r="L11">
        <f t="shared" si="4"/>
        <v>5.8586815828402361E-4</v>
      </c>
      <c r="M11">
        <f t="shared" si="5"/>
        <v>5.5313712709952377E-7</v>
      </c>
      <c r="N11">
        <v>1</v>
      </c>
      <c r="S11">
        <f t="shared" si="6"/>
        <v>0</v>
      </c>
      <c r="T11">
        <f t="shared" si="7"/>
        <v>0</v>
      </c>
    </row>
    <row r="12" spans="1:20" x14ac:dyDescent="0.3">
      <c r="A12" t="s">
        <v>37</v>
      </c>
      <c r="B12">
        <v>3</v>
      </c>
      <c r="C12">
        <v>11</v>
      </c>
      <c r="D12">
        <v>1</v>
      </c>
      <c r="E12">
        <f t="shared" si="0"/>
        <v>0.128</v>
      </c>
      <c r="F12">
        <f t="shared" si="1"/>
        <v>5.3999999999999999E-2</v>
      </c>
      <c r="G12">
        <v>0.35980000000000001</v>
      </c>
      <c r="H12">
        <v>1000</v>
      </c>
      <c r="I12">
        <v>13.8</v>
      </c>
      <c r="J12">
        <f t="shared" si="2"/>
        <v>47.610000000000007</v>
      </c>
      <c r="K12" s="6">
        <f t="shared" si="3"/>
        <v>2.6885108170552402E-3</v>
      </c>
      <c r="L12">
        <f t="shared" si="4"/>
        <v>1.1342155009451795E-3</v>
      </c>
      <c r="M12">
        <f t="shared" si="5"/>
        <v>1.3232351306281269E-4</v>
      </c>
      <c r="N12">
        <v>1</v>
      </c>
      <c r="O12">
        <v>5</v>
      </c>
      <c r="P12">
        <v>4.9000000000000004</v>
      </c>
      <c r="Q12">
        <v>5</v>
      </c>
      <c r="R12">
        <v>2</v>
      </c>
      <c r="S12">
        <f t="shared" si="6"/>
        <v>9.9980005998000689E-3</v>
      </c>
      <c r="T12">
        <f t="shared" si="7"/>
        <v>4.8990202939020344E-2</v>
      </c>
    </row>
    <row r="13" spans="1:20" x14ac:dyDescent="0.3">
      <c r="A13" t="s">
        <v>38</v>
      </c>
      <c r="B13">
        <v>3</v>
      </c>
      <c r="C13">
        <v>11</v>
      </c>
      <c r="D13">
        <v>1</v>
      </c>
      <c r="E13">
        <f t="shared" si="0"/>
        <v>0.128</v>
      </c>
      <c r="F13">
        <f t="shared" si="1"/>
        <v>5.3999999999999999E-2</v>
      </c>
      <c r="G13">
        <v>0.35980000000000001</v>
      </c>
      <c r="H13">
        <v>51</v>
      </c>
      <c r="I13">
        <v>0.46</v>
      </c>
      <c r="J13">
        <f t="shared" si="2"/>
        <v>5.2900000000000003E-2</v>
      </c>
      <c r="K13" s="6">
        <f t="shared" si="3"/>
        <v>0.12340264650283554</v>
      </c>
      <c r="L13">
        <f t="shared" si="4"/>
        <v>5.2060491493383737E-2</v>
      </c>
      <c r="M13">
        <f t="shared" si="5"/>
        <v>7.4983324068927195E-9</v>
      </c>
      <c r="N13">
        <v>1</v>
      </c>
      <c r="S13">
        <f t="shared" si="6"/>
        <v>0</v>
      </c>
      <c r="T13">
        <f t="shared" si="7"/>
        <v>0</v>
      </c>
    </row>
    <row r="14" spans="1:20" x14ac:dyDescent="0.3">
      <c r="A14" t="s">
        <v>39</v>
      </c>
      <c r="B14">
        <v>4</v>
      </c>
      <c r="C14">
        <v>6</v>
      </c>
      <c r="D14">
        <v>4</v>
      </c>
      <c r="E14">
        <f t="shared" si="0"/>
        <v>6.4000000000000001E-2</v>
      </c>
      <c r="F14">
        <f t="shared" si="1"/>
        <v>4.9700000000000001E-2</v>
      </c>
      <c r="G14">
        <v>0.39889999999999998</v>
      </c>
      <c r="H14">
        <v>1400</v>
      </c>
      <c r="I14">
        <v>13.8</v>
      </c>
      <c r="J14">
        <f t="shared" si="2"/>
        <v>47.610000000000007</v>
      </c>
      <c r="K14" s="6">
        <f t="shared" si="3"/>
        <v>1.8819575719386684E-3</v>
      </c>
      <c r="L14">
        <f t="shared" si="4"/>
        <v>1.461457676958622E-3</v>
      </c>
      <c r="M14">
        <f t="shared" si="5"/>
        <v>1.6709450990223118E-4</v>
      </c>
      <c r="N14">
        <v>1</v>
      </c>
      <c r="S14">
        <f t="shared" si="6"/>
        <v>0</v>
      </c>
      <c r="T14">
        <f t="shared" si="7"/>
        <v>0</v>
      </c>
    </row>
    <row r="15" spans="1:20" x14ac:dyDescent="0.3">
      <c r="A15" t="s">
        <v>40</v>
      </c>
      <c r="B15">
        <v>4</v>
      </c>
      <c r="C15">
        <v>7</v>
      </c>
      <c r="D15">
        <v>500</v>
      </c>
      <c r="E15">
        <f t="shared" si="0"/>
        <v>2.9399999999999999E-2</v>
      </c>
      <c r="F15">
        <f t="shared" si="1"/>
        <v>4.6600000000000003E-2</v>
      </c>
      <c r="G15">
        <v>0.29399999999999998</v>
      </c>
      <c r="H15">
        <v>20</v>
      </c>
      <c r="I15">
        <v>13.8</v>
      </c>
      <c r="J15">
        <f t="shared" si="2"/>
        <v>47.610000000000007</v>
      </c>
      <c r="K15" s="6">
        <f t="shared" si="3"/>
        <v>1.2350346565847509E-5</v>
      </c>
      <c r="L15">
        <f t="shared" si="4"/>
        <v>1.9575719386683468E-5</v>
      </c>
      <c r="M15">
        <f t="shared" si="5"/>
        <v>3.2387755102040821E-6</v>
      </c>
      <c r="N15">
        <v>1</v>
      </c>
      <c r="S15">
        <f t="shared" si="6"/>
        <v>0</v>
      </c>
      <c r="T15">
        <f t="shared" si="7"/>
        <v>0</v>
      </c>
    </row>
    <row r="16" spans="1:20" x14ac:dyDescent="0.3">
      <c r="A16" t="s">
        <v>41</v>
      </c>
      <c r="B16">
        <v>5</v>
      </c>
      <c r="C16">
        <v>8</v>
      </c>
      <c r="D16">
        <v>4</v>
      </c>
      <c r="E16">
        <f t="shared" si="0"/>
        <v>6.4000000000000001E-2</v>
      </c>
      <c r="F16">
        <f t="shared" si="1"/>
        <v>4.9700000000000001E-2</v>
      </c>
      <c r="G16">
        <v>0.39889999999999998</v>
      </c>
      <c r="H16">
        <v>30</v>
      </c>
      <c r="I16">
        <v>4.16</v>
      </c>
      <c r="J16">
        <f t="shared" si="2"/>
        <v>4.3264000000000005</v>
      </c>
      <c r="K16" s="6">
        <f t="shared" si="3"/>
        <v>4.4378698224852063E-4</v>
      </c>
      <c r="L16">
        <f t="shared" si="4"/>
        <v>3.4462832840236686E-4</v>
      </c>
      <c r="M16">
        <f t="shared" si="5"/>
        <v>3.2537478064677867E-7</v>
      </c>
      <c r="N16">
        <v>1</v>
      </c>
      <c r="S16">
        <f t="shared" si="6"/>
        <v>0</v>
      </c>
      <c r="T16">
        <f t="shared" si="7"/>
        <v>0</v>
      </c>
    </row>
    <row r="17" spans="1:20" x14ac:dyDescent="0.3">
      <c r="A17" t="s">
        <v>42</v>
      </c>
      <c r="B17">
        <v>5</v>
      </c>
      <c r="C17">
        <v>9</v>
      </c>
      <c r="D17">
        <v>4</v>
      </c>
      <c r="E17">
        <f t="shared" si="0"/>
        <v>6.4000000000000001E-2</v>
      </c>
      <c r="F17">
        <f t="shared" si="1"/>
        <v>4.9700000000000001E-2</v>
      </c>
      <c r="G17">
        <v>0.39889999999999998</v>
      </c>
      <c r="H17">
        <v>20</v>
      </c>
      <c r="I17">
        <v>4.16</v>
      </c>
      <c r="J17">
        <f t="shared" si="2"/>
        <v>4.3264000000000005</v>
      </c>
      <c r="K17" s="6">
        <f t="shared" si="3"/>
        <v>2.9585798816568048E-4</v>
      </c>
      <c r="L17">
        <f t="shared" si="4"/>
        <v>2.2975221893491125E-4</v>
      </c>
      <c r="M17">
        <f t="shared" si="5"/>
        <v>2.1691652043118576E-7</v>
      </c>
      <c r="N17">
        <v>1</v>
      </c>
      <c r="S17">
        <f t="shared" si="6"/>
        <v>0</v>
      </c>
      <c r="T17">
        <f t="shared" si="7"/>
        <v>0</v>
      </c>
    </row>
    <row r="18" spans="1:20" x14ac:dyDescent="0.3">
      <c r="A18" t="s">
        <v>43</v>
      </c>
      <c r="B18">
        <v>9</v>
      </c>
      <c r="C18">
        <v>10</v>
      </c>
      <c r="D18">
        <v>4</v>
      </c>
      <c r="E18">
        <f t="shared" si="0"/>
        <v>6.4000000000000001E-2</v>
      </c>
      <c r="F18">
        <f t="shared" si="1"/>
        <v>4.9700000000000001E-2</v>
      </c>
      <c r="G18">
        <v>0.39889999999999998</v>
      </c>
      <c r="H18">
        <v>51</v>
      </c>
      <c r="I18">
        <v>4.16</v>
      </c>
      <c r="J18">
        <f t="shared" si="2"/>
        <v>4.3264000000000005</v>
      </c>
      <c r="K18" s="6">
        <f t="shared" si="3"/>
        <v>7.5443786982248525E-4</v>
      </c>
      <c r="L18">
        <f t="shared" si="4"/>
        <v>5.8586815828402361E-4</v>
      </c>
      <c r="M18">
        <f t="shared" si="5"/>
        <v>5.5313712709952377E-7</v>
      </c>
      <c r="N18">
        <v>1</v>
      </c>
      <c r="S18">
        <f t="shared" si="6"/>
        <v>0</v>
      </c>
      <c r="T18">
        <f t="shared" si="7"/>
        <v>0</v>
      </c>
    </row>
    <row r="19" spans="1:20" x14ac:dyDescent="0.3">
      <c r="A19" t="s">
        <v>44</v>
      </c>
      <c r="B19">
        <v>8</v>
      </c>
      <c r="C19">
        <v>16</v>
      </c>
      <c r="D19">
        <v>4</v>
      </c>
      <c r="E19">
        <f t="shared" si="0"/>
        <v>6.4000000000000001E-2</v>
      </c>
      <c r="F19">
        <f t="shared" si="1"/>
        <v>4.9700000000000001E-2</v>
      </c>
      <c r="G19">
        <v>0.39889999999999998</v>
      </c>
      <c r="H19">
        <v>51</v>
      </c>
      <c r="I19">
        <v>4.16</v>
      </c>
      <c r="J19">
        <f t="shared" si="2"/>
        <v>4.3264000000000005</v>
      </c>
      <c r="K19" s="6">
        <f t="shared" si="3"/>
        <v>7.5443786982248525E-4</v>
      </c>
      <c r="L19">
        <f t="shared" si="4"/>
        <v>5.8586815828402361E-4</v>
      </c>
      <c r="M19">
        <f t="shared" si="5"/>
        <v>5.5313712709952377E-7</v>
      </c>
      <c r="N19">
        <v>1</v>
      </c>
      <c r="O19">
        <v>5.75</v>
      </c>
      <c r="P19">
        <v>4.7</v>
      </c>
      <c r="Q19">
        <v>2</v>
      </c>
      <c r="R19">
        <v>1</v>
      </c>
      <c r="S19">
        <f t="shared" si="6"/>
        <v>1.1966189556729368E-2</v>
      </c>
      <c r="T19">
        <f t="shared" si="7"/>
        <v>5.6241090916628031E-2</v>
      </c>
    </row>
    <row r="20" spans="1:20" x14ac:dyDescent="0.3">
      <c r="A20" t="s">
        <v>45</v>
      </c>
      <c r="B20">
        <v>8</v>
      </c>
      <c r="C20">
        <v>16</v>
      </c>
      <c r="D20">
        <v>500</v>
      </c>
      <c r="E20">
        <f t="shared" si="0"/>
        <v>2.9399999999999999E-2</v>
      </c>
      <c r="F20">
        <f t="shared" si="1"/>
        <v>4.6600000000000003E-2</v>
      </c>
      <c r="G20">
        <v>0.29399999999999998</v>
      </c>
      <c r="H20">
        <v>25</v>
      </c>
      <c r="I20">
        <v>0.46</v>
      </c>
      <c r="J20">
        <f t="shared" si="2"/>
        <v>5.2900000000000003E-2</v>
      </c>
      <c r="K20" s="6">
        <f t="shared" si="3"/>
        <v>1.3894139886578449E-2</v>
      </c>
      <c r="L20">
        <f t="shared" si="4"/>
        <v>2.2022684310018904E-2</v>
      </c>
      <c r="M20">
        <f t="shared" si="5"/>
        <v>4.4982993197278914E-9</v>
      </c>
      <c r="N20">
        <v>1</v>
      </c>
      <c r="S20">
        <f t="shared" si="6"/>
        <v>0</v>
      </c>
      <c r="T20">
        <f t="shared" si="7"/>
        <v>0</v>
      </c>
    </row>
    <row r="21" spans="1:20" x14ac:dyDescent="0.3">
      <c r="A21" t="s">
        <v>46</v>
      </c>
      <c r="B21">
        <v>8</v>
      </c>
      <c r="C21">
        <v>17</v>
      </c>
      <c r="D21">
        <v>4</v>
      </c>
      <c r="E21">
        <f t="shared" si="0"/>
        <v>6.4000000000000001E-2</v>
      </c>
      <c r="F21">
        <f t="shared" si="1"/>
        <v>4.9700000000000001E-2</v>
      </c>
      <c r="G21">
        <v>0.39889999999999998</v>
      </c>
      <c r="H21">
        <v>51</v>
      </c>
      <c r="I21">
        <v>4.16</v>
      </c>
      <c r="J21">
        <f t="shared" si="2"/>
        <v>4.3264000000000005</v>
      </c>
      <c r="K21" s="6">
        <f t="shared" si="3"/>
        <v>7.5443786982248525E-4</v>
      </c>
      <c r="L21">
        <f t="shared" si="4"/>
        <v>5.8586815828402361E-4</v>
      </c>
      <c r="M21">
        <f t="shared" si="5"/>
        <v>5.5313712709952377E-7</v>
      </c>
      <c r="N21">
        <v>1</v>
      </c>
      <c r="O21">
        <v>5.75</v>
      </c>
      <c r="P21">
        <v>4.7</v>
      </c>
      <c r="Q21">
        <v>2</v>
      </c>
      <c r="R21">
        <v>1</v>
      </c>
      <c r="S21">
        <f t="shared" si="6"/>
        <v>1.1966189556729368E-2</v>
      </c>
      <c r="T21">
        <f t="shared" si="7"/>
        <v>5.6241090916628031E-2</v>
      </c>
    </row>
    <row r="22" spans="1:20" x14ac:dyDescent="0.3">
      <c r="A22" t="s">
        <v>47</v>
      </c>
      <c r="B22">
        <v>8</v>
      </c>
      <c r="C22">
        <v>17</v>
      </c>
      <c r="D22">
        <v>500</v>
      </c>
      <c r="E22">
        <f t="shared" si="0"/>
        <v>2.9399999999999999E-2</v>
      </c>
      <c r="F22">
        <f t="shared" si="1"/>
        <v>4.6600000000000003E-2</v>
      </c>
      <c r="G22">
        <v>0.29399999999999998</v>
      </c>
      <c r="H22">
        <v>25</v>
      </c>
      <c r="I22">
        <v>0.20799999999999999</v>
      </c>
      <c r="J22">
        <f t="shared" si="2"/>
        <v>1.0815999999999999E-2</v>
      </c>
      <c r="K22" s="6">
        <f t="shared" si="3"/>
        <v>6.795488165680473E-2</v>
      </c>
      <c r="L22">
        <f t="shared" si="4"/>
        <v>0.10771079881656806</v>
      </c>
      <c r="M22">
        <f t="shared" si="5"/>
        <v>9.197278911564625E-10</v>
      </c>
      <c r="N22">
        <v>1</v>
      </c>
      <c r="S22">
        <f t="shared" si="6"/>
        <v>0</v>
      </c>
      <c r="T22">
        <f t="shared" si="7"/>
        <v>0</v>
      </c>
    </row>
    <row r="23" spans="1:20" x14ac:dyDescent="0.3">
      <c r="A23" t="s">
        <v>48</v>
      </c>
      <c r="B23">
        <v>9</v>
      </c>
      <c r="C23">
        <v>18</v>
      </c>
      <c r="D23">
        <v>4</v>
      </c>
      <c r="E23">
        <f t="shared" si="0"/>
        <v>6.4000000000000001E-2</v>
      </c>
      <c r="F23">
        <f t="shared" si="1"/>
        <v>4.9700000000000001E-2</v>
      </c>
      <c r="G23">
        <v>0.39889999999999998</v>
      </c>
      <c r="H23">
        <v>51</v>
      </c>
      <c r="I23">
        <v>4.16</v>
      </c>
      <c r="J23">
        <f t="shared" si="2"/>
        <v>4.3264000000000005</v>
      </c>
      <c r="K23" s="6">
        <f t="shared" si="3"/>
        <v>7.5443786982248525E-4</v>
      </c>
      <c r="L23">
        <f t="shared" si="4"/>
        <v>5.8586815828402361E-4</v>
      </c>
      <c r="M23">
        <f t="shared" si="5"/>
        <v>5.5313712709952377E-7</v>
      </c>
      <c r="N23">
        <v>1</v>
      </c>
      <c r="O23">
        <v>5.75</v>
      </c>
      <c r="P23">
        <v>4.7</v>
      </c>
      <c r="Q23">
        <v>2</v>
      </c>
      <c r="R23">
        <v>2</v>
      </c>
      <c r="S23">
        <f t="shared" si="6"/>
        <v>1.1966189556729368E-2</v>
      </c>
      <c r="T23">
        <f t="shared" si="7"/>
        <v>5.6241090916628031E-2</v>
      </c>
    </row>
    <row r="24" spans="1:20" x14ac:dyDescent="0.3">
      <c r="A24" t="s">
        <v>49</v>
      </c>
      <c r="B24">
        <v>9</v>
      </c>
      <c r="C24">
        <v>18</v>
      </c>
      <c r="D24">
        <v>500</v>
      </c>
      <c r="E24">
        <f t="shared" si="0"/>
        <v>2.9399999999999999E-2</v>
      </c>
      <c r="F24">
        <f t="shared" si="1"/>
        <v>4.6600000000000003E-2</v>
      </c>
      <c r="G24">
        <v>0.29399999999999998</v>
      </c>
      <c r="H24">
        <v>25</v>
      </c>
      <c r="I24">
        <v>0.20799999999999999</v>
      </c>
      <c r="J24">
        <f t="shared" si="2"/>
        <v>1.0815999999999999E-2</v>
      </c>
      <c r="K24" s="6">
        <f t="shared" si="3"/>
        <v>6.795488165680473E-2</v>
      </c>
      <c r="L24">
        <f t="shared" si="4"/>
        <v>0.10771079881656806</v>
      </c>
      <c r="M24">
        <f t="shared" si="5"/>
        <v>9.197278911564625E-10</v>
      </c>
      <c r="N24">
        <v>1</v>
      </c>
      <c r="S24">
        <f t="shared" si="6"/>
        <v>0</v>
      </c>
      <c r="T24">
        <f t="shared" si="7"/>
        <v>0</v>
      </c>
    </row>
    <row r="25" spans="1:20" x14ac:dyDescent="0.3">
      <c r="A25" t="s">
        <v>50</v>
      </c>
      <c r="B25">
        <v>10</v>
      </c>
      <c r="C25">
        <v>19</v>
      </c>
      <c r="D25">
        <v>500</v>
      </c>
      <c r="E25">
        <f t="shared" si="0"/>
        <v>2.9399999999999999E-2</v>
      </c>
      <c r="F25">
        <f t="shared" si="1"/>
        <v>4.6600000000000003E-2</v>
      </c>
      <c r="G25">
        <v>0.29399999999999998</v>
      </c>
      <c r="H25">
        <v>25</v>
      </c>
      <c r="I25">
        <v>0.20799999999999999</v>
      </c>
      <c r="J25">
        <f t="shared" si="2"/>
        <v>1.0815999999999999E-2</v>
      </c>
      <c r="K25" s="6">
        <f t="shared" si="3"/>
        <v>6.795488165680473E-2</v>
      </c>
      <c r="L25">
        <f t="shared" si="4"/>
        <v>0.10771079881656806</v>
      </c>
      <c r="M25">
        <f t="shared" si="5"/>
        <v>9.197278911564625E-10</v>
      </c>
      <c r="N25">
        <v>1</v>
      </c>
      <c r="O25">
        <v>5.75</v>
      </c>
      <c r="P25">
        <v>4.7</v>
      </c>
      <c r="Q25">
        <v>2</v>
      </c>
      <c r="R25">
        <v>2</v>
      </c>
      <c r="S25">
        <f t="shared" si="6"/>
        <v>1.1966189556729368E-2</v>
      </c>
      <c r="T25">
        <f t="shared" si="7"/>
        <v>5.6241090916628031E-2</v>
      </c>
    </row>
    <row r="26" spans="1:20" x14ac:dyDescent="0.3">
      <c r="A26" t="s">
        <v>51</v>
      </c>
      <c r="B26">
        <v>10</v>
      </c>
      <c r="C26">
        <v>20</v>
      </c>
      <c r="D26">
        <v>4</v>
      </c>
      <c r="E26">
        <f t="shared" si="0"/>
        <v>6.4000000000000001E-2</v>
      </c>
      <c r="F26">
        <f t="shared" si="1"/>
        <v>4.9700000000000001E-2</v>
      </c>
      <c r="G26">
        <v>0.39889999999999998</v>
      </c>
      <c r="H26">
        <v>80</v>
      </c>
      <c r="I26">
        <v>2.4</v>
      </c>
      <c r="J26">
        <f t="shared" si="2"/>
        <v>1.44</v>
      </c>
      <c r="K26" s="6">
        <f t="shared" si="3"/>
        <v>3.5555555555555562E-3</v>
      </c>
      <c r="L26">
        <f t="shared" si="4"/>
        <v>2.7611111111111113E-3</v>
      </c>
      <c r="M26">
        <f t="shared" si="5"/>
        <v>2.8879418400601649E-7</v>
      </c>
      <c r="N26">
        <v>1</v>
      </c>
      <c r="O26">
        <v>5.75</v>
      </c>
      <c r="P26">
        <v>4.7</v>
      </c>
      <c r="Q26">
        <v>2</v>
      </c>
      <c r="R26">
        <v>4</v>
      </c>
      <c r="S26">
        <f t="shared" si="6"/>
        <v>1.1966189556729368E-2</v>
      </c>
      <c r="T26">
        <f t="shared" si="7"/>
        <v>5.6241090916628031E-2</v>
      </c>
    </row>
    <row r="27" spans="1:20" x14ac:dyDescent="0.3">
      <c r="A27" t="s">
        <v>52</v>
      </c>
      <c r="B27">
        <v>6</v>
      </c>
      <c r="C27">
        <v>13</v>
      </c>
      <c r="D27">
        <v>4</v>
      </c>
      <c r="E27">
        <f t="shared" si="0"/>
        <v>6.4000000000000001E-2</v>
      </c>
      <c r="F27">
        <f t="shared" si="1"/>
        <v>4.9700000000000001E-2</v>
      </c>
      <c r="G27">
        <v>0.39889999999999998</v>
      </c>
      <c r="H27">
        <v>100</v>
      </c>
      <c r="I27">
        <v>13.8</v>
      </c>
      <c r="J27">
        <f t="shared" si="2"/>
        <v>47.610000000000007</v>
      </c>
      <c r="K27" s="6">
        <f t="shared" si="3"/>
        <v>1.3442554085276202E-4</v>
      </c>
      <c r="L27">
        <f t="shared" si="4"/>
        <v>1.0438983406847299E-4</v>
      </c>
      <c r="M27">
        <f t="shared" si="5"/>
        <v>1.1935322135873655E-5</v>
      </c>
      <c r="N27">
        <v>1</v>
      </c>
      <c r="O27">
        <v>5</v>
      </c>
      <c r="P27">
        <v>4.9000000000000004</v>
      </c>
      <c r="Q27">
        <v>2</v>
      </c>
      <c r="R27">
        <v>0.75</v>
      </c>
      <c r="S27">
        <f t="shared" si="6"/>
        <v>9.9980005998000689E-3</v>
      </c>
      <c r="T27">
        <f t="shared" si="7"/>
        <v>4.8990202939020344E-2</v>
      </c>
    </row>
    <row r="28" spans="1:20" x14ac:dyDescent="0.3">
      <c r="A28" t="s">
        <v>53</v>
      </c>
      <c r="B28">
        <v>6</v>
      </c>
      <c r="C28">
        <v>13</v>
      </c>
      <c r="D28">
        <v>500</v>
      </c>
      <c r="E28">
        <f t="shared" si="0"/>
        <v>2.9399999999999999E-2</v>
      </c>
      <c r="F28">
        <f t="shared" si="1"/>
        <v>4.6600000000000003E-2</v>
      </c>
      <c r="G28">
        <v>0.29399999999999998</v>
      </c>
      <c r="H28">
        <v>50</v>
      </c>
      <c r="I28">
        <v>0.46</v>
      </c>
      <c r="J28">
        <f t="shared" si="2"/>
        <v>5.2900000000000003E-2</v>
      </c>
      <c r="K28" s="6">
        <f t="shared" si="3"/>
        <v>2.7788279773156899E-2</v>
      </c>
      <c r="L28">
        <f t="shared" si="4"/>
        <v>4.4045368620037807E-2</v>
      </c>
      <c r="M28">
        <f t="shared" si="5"/>
        <v>8.9965986394557829E-9</v>
      </c>
      <c r="N28">
        <v>1</v>
      </c>
      <c r="S28">
        <f t="shared" si="6"/>
        <v>0</v>
      </c>
      <c r="T28">
        <f t="shared" si="7"/>
        <v>0</v>
      </c>
    </row>
    <row r="29" spans="1:20" x14ac:dyDescent="0.3">
      <c r="A29" t="s">
        <v>54</v>
      </c>
      <c r="B29">
        <v>6</v>
      </c>
      <c r="C29">
        <v>14</v>
      </c>
      <c r="D29">
        <v>2</v>
      </c>
      <c r="E29">
        <f t="shared" si="0"/>
        <v>2.9399999999999999E-2</v>
      </c>
      <c r="F29">
        <f t="shared" si="1"/>
        <v>4.6600000000000003E-2</v>
      </c>
      <c r="G29">
        <v>0.36220000000000002</v>
      </c>
      <c r="H29">
        <v>1010</v>
      </c>
      <c r="I29">
        <v>13.8</v>
      </c>
      <c r="J29">
        <f t="shared" si="2"/>
        <v>47.610000000000007</v>
      </c>
      <c r="K29" s="6">
        <f t="shared" si="3"/>
        <v>6.2369250157529922E-4</v>
      </c>
      <c r="L29">
        <f t="shared" si="4"/>
        <v>9.8857382902751523E-4</v>
      </c>
      <c r="M29">
        <f t="shared" si="5"/>
        <v>1.3276118166758699E-4</v>
      </c>
      <c r="N29">
        <v>1</v>
      </c>
      <c r="O29">
        <v>5</v>
      </c>
      <c r="P29">
        <v>4.9000000000000004</v>
      </c>
      <c r="Q29">
        <v>2</v>
      </c>
      <c r="R29">
        <v>2</v>
      </c>
      <c r="S29">
        <f t="shared" si="6"/>
        <v>9.9980005998000689E-3</v>
      </c>
      <c r="T29">
        <f t="shared" si="7"/>
        <v>4.8990202939020344E-2</v>
      </c>
    </row>
    <row r="30" spans="1:20" x14ac:dyDescent="0.3">
      <c r="A30" t="s">
        <v>55</v>
      </c>
      <c r="B30">
        <v>7</v>
      </c>
      <c r="C30">
        <v>15</v>
      </c>
      <c r="D30">
        <v>500</v>
      </c>
      <c r="E30">
        <f t="shared" si="0"/>
        <v>2.9399999999999999E-2</v>
      </c>
      <c r="F30">
        <f t="shared" si="1"/>
        <v>4.6600000000000003E-2</v>
      </c>
      <c r="G30">
        <v>0.29399999999999998</v>
      </c>
      <c r="H30">
        <v>251</v>
      </c>
      <c r="I30">
        <v>13.8</v>
      </c>
      <c r="J30">
        <f t="shared" si="2"/>
        <v>47.610000000000007</v>
      </c>
      <c r="K30" s="6">
        <f t="shared" si="3"/>
        <v>1.5499684940138624E-4</v>
      </c>
      <c r="L30">
        <f>(F30*H30/1000)/J30</f>
        <v>2.4567527830287748E-4</v>
      </c>
      <c r="M30">
        <f t="shared" si="5"/>
        <v>4.0646632653061236E-5</v>
      </c>
      <c r="N30">
        <v>1</v>
      </c>
      <c r="O30">
        <v>5</v>
      </c>
      <c r="P30">
        <v>4.9000000000000004</v>
      </c>
      <c r="Q30">
        <v>2</v>
      </c>
      <c r="R30">
        <v>3.75</v>
      </c>
      <c r="S30">
        <f t="shared" si="6"/>
        <v>9.9980005998000689E-3</v>
      </c>
      <c r="T30">
        <f t="shared" si="7"/>
        <v>4.8990202939020344E-2</v>
      </c>
    </row>
    <row r="31" spans="1:20" x14ac:dyDescent="0.3">
      <c r="A31" t="s">
        <v>56</v>
      </c>
      <c r="B31">
        <v>8</v>
      </c>
      <c r="C31">
        <v>21</v>
      </c>
      <c r="D31">
        <v>0</v>
      </c>
      <c r="E31">
        <f t="shared" si="0"/>
        <v>2.9399999999999999E-2</v>
      </c>
      <c r="F31">
        <f t="shared" si="1"/>
        <v>4.6600000000000003E-2</v>
      </c>
      <c r="G31">
        <v>0</v>
      </c>
      <c r="H31">
        <v>0</v>
      </c>
      <c r="I31">
        <v>0</v>
      </c>
      <c r="J31">
        <f t="shared" si="2"/>
        <v>0</v>
      </c>
      <c r="K31" s="6">
        <v>0</v>
      </c>
      <c r="L31">
        <v>0</v>
      </c>
      <c r="M31">
        <v>0</v>
      </c>
      <c r="N31">
        <v>0</v>
      </c>
      <c r="O31">
        <v>5.75</v>
      </c>
      <c r="P31">
        <v>4.7</v>
      </c>
      <c r="Q31">
        <v>2</v>
      </c>
      <c r="R31">
        <v>4</v>
      </c>
      <c r="S31">
        <f t="shared" si="6"/>
        <v>1.1966189556729368E-2</v>
      </c>
      <c r="T31">
        <f t="shared" si="7"/>
        <v>5.6241090916628031E-2</v>
      </c>
    </row>
    <row r="32" spans="1:20" x14ac:dyDescent="0.3">
      <c r="A32" t="s">
        <v>57</v>
      </c>
      <c r="B32">
        <v>6</v>
      </c>
      <c r="C32">
        <v>12</v>
      </c>
      <c r="D32">
        <v>4</v>
      </c>
      <c r="E32">
        <f t="shared" si="0"/>
        <v>6.4000000000000001E-2</v>
      </c>
      <c r="F32">
        <f t="shared" si="1"/>
        <v>4.9700000000000001E-2</v>
      </c>
      <c r="G32">
        <v>0.39889999999999998</v>
      </c>
      <c r="H32">
        <v>25</v>
      </c>
      <c r="I32">
        <v>13.8</v>
      </c>
      <c r="J32">
        <f t="shared" si="2"/>
        <v>47.610000000000007</v>
      </c>
      <c r="K32" s="6">
        <f t="shared" si="3"/>
        <v>3.3606385213190505E-5</v>
      </c>
      <c r="L32">
        <f t="shared" si="4"/>
        <v>2.6097458517118246E-5</v>
      </c>
      <c r="M32">
        <f t="shared" si="5"/>
        <v>2.9838305339684139E-6</v>
      </c>
      <c r="N32">
        <v>1</v>
      </c>
      <c r="O32">
        <v>5</v>
      </c>
      <c r="P32">
        <v>4.9000000000000004</v>
      </c>
      <c r="Q32">
        <v>2</v>
      </c>
      <c r="R32">
        <v>0.5</v>
      </c>
      <c r="S32">
        <f t="shared" si="6"/>
        <v>9.9980005998000689E-3</v>
      </c>
      <c r="T32">
        <f t="shared" si="7"/>
        <v>4.8990202939020344E-2</v>
      </c>
    </row>
    <row r="33" spans="1:20" x14ac:dyDescent="0.3">
      <c r="A33" t="s">
        <v>58</v>
      </c>
      <c r="B33">
        <v>6</v>
      </c>
      <c r="C33">
        <v>12</v>
      </c>
      <c r="D33">
        <v>500</v>
      </c>
      <c r="E33">
        <f t="shared" si="0"/>
        <v>2.9399999999999999E-2</v>
      </c>
      <c r="F33">
        <f t="shared" si="1"/>
        <v>4.6600000000000003E-2</v>
      </c>
      <c r="G33">
        <v>0.29399999999999998</v>
      </c>
      <c r="H33">
        <v>50</v>
      </c>
      <c r="I33">
        <v>0.46</v>
      </c>
      <c r="J33">
        <f t="shared" si="2"/>
        <v>5.2900000000000003E-2</v>
      </c>
      <c r="K33" s="6">
        <f t="shared" si="3"/>
        <v>2.7788279773156899E-2</v>
      </c>
      <c r="L33">
        <f t="shared" si="4"/>
        <v>4.4045368620037807E-2</v>
      </c>
      <c r="M33">
        <f t="shared" si="5"/>
        <v>8.9965986394557829E-9</v>
      </c>
      <c r="N33">
        <v>1</v>
      </c>
      <c r="S33">
        <f t="shared" si="6"/>
        <v>0</v>
      </c>
      <c r="T33">
        <f t="shared" si="7"/>
        <v>0</v>
      </c>
    </row>
    <row r="34" spans="1:20" x14ac:dyDescent="0.3">
      <c r="A34" t="s">
        <v>59</v>
      </c>
      <c r="B34">
        <v>7</v>
      </c>
      <c r="C34">
        <v>22</v>
      </c>
      <c r="D34">
        <v>500</v>
      </c>
      <c r="E34">
        <f t="shared" si="0"/>
        <v>2.9399999999999999E-2</v>
      </c>
      <c r="F34">
        <f t="shared" si="1"/>
        <v>4.6600000000000003E-2</v>
      </c>
      <c r="G34">
        <v>0.29399999999999998</v>
      </c>
      <c r="H34">
        <v>100</v>
      </c>
      <c r="I34">
        <v>13.8</v>
      </c>
      <c r="J34">
        <f t="shared" si="2"/>
        <v>47.610000000000007</v>
      </c>
      <c r="K34" s="6">
        <f t="shared" si="3"/>
        <v>6.1751732829237545E-5</v>
      </c>
      <c r="L34">
        <f t="shared" si="4"/>
        <v>9.7878596933417342E-5</v>
      </c>
      <c r="M34">
        <f t="shared" si="5"/>
        <v>1.6193877551020412E-5</v>
      </c>
      <c r="N34">
        <v>1</v>
      </c>
      <c r="S34">
        <f t="shared" si="6"/>
        <v>0</v>
      </c>
      <c r="T34">
        <f t="shared" si="7"/>
        <v>0</v>
      </c>
    </row>
    <row r="35" spans="1:20" x14ac:dyDescent="0.3">
      <c r="A35" t="s">
        <v>60</v>
      </c>
      <c r="B35">
        <v>2</v>
      </c>
      <c r="C35">
        <v>23</v>
      </c>
      <c r="D35">
        <v>1</v>
      </c>
      <c r="E35">
        <f t="shared" si="0"/>
        <v>0.128</v>
      </c>
      <c r="F35">
        <f t="shared" si="1"/>
        <v>5.3999999999999999E-2</v>
      </c>
      <c r="G35">
        <v>0.35980000000000001</v>
      </c>
      <c r="H35">
        <v>50</v>
      </c>
      <c r="I35">
        <v>0.46</v>
      </c>
      <c r="J35">
        <f t="shared" si="2"/>
        <v>5.2900000000000003E-2</v>
      </c>
      <c r="K35" s="6">
        <f t="shared" si="3"/>
        <v>0.12098298676748583</v>
      </c>
      <c r="L35">
        <f t="shared" si="4"/>
        <v>5.1039697542533083E-2</v>
      </c>
      <c r="M35">
        <f t="shared" si="5"/>
        <v>7.3513062812673709E-9</v>
      </c>
      <c r="N35">
        <v>1</v>
      </c>
      <c r="S35">
        <f t="shared" si="6"/>
        <v>0</v>
      </c>
      <c r="T35">
        <f t="shared" si="7"/>
        <v>0</v>
      </c>
    </row>
    <row r="37" spans="1:20" ht="15.6" x14ac:dyDescent="0.3">
      <c r="A37" s="5"/>
    </row>
    <row r="38" spans="1:20" ht="15.6" x14ac:dyDescent="0.3">
      <c r="A38" s="12" t="s">
        <v>72</v>
      </c>
      <c r="B38" s="12"/>
    </row>
    <row r="39" spans="1:20" ht="15.6" x14ac:dyDescent="0.3">
      <c r="A39" s="5" t="s">
        <v>62</v>
      </c>
      <c r="B39" s="5" t="s">
        <v>63</v>
      </c>
      <c r="C39" s="5" t="s">
        <v>65</v>
      </c>
      <c r="D39" s="5" t="s">
        <v>66</v>
      </c>
      <c r="E39" s="5" t="s">
        <v>67</v>
      </c>
    </row>
    <row r="40" spans="1:20" x14ac:dyDescent="0.3">
      <c r="A40">
        <v>1</v>
      </c>
      <c r="B40">
        <v>2</v>
      </c>
      <c r="C40" s="1">
        <f>K7+S7</f>
        <v>1.2686511416855308E-2</v>
      </c>
      <c r="D40">
        <f>L7+T7</f>
        <v>5.0124418439965526E-2</v>
      </c>
      <c r="E40">
        <f>M7</f>
        <v>1.0984916854683716E-4</v>
      </c>
    </row>
    <row r="41" spans="1:20" x14ac:dyDescent="0.3">
      <c r="A41">
        <v>1</v>
      </c>
      <c r="B41">
        <v>3</v>
      </c>
      <c r="C41">
        <f>K8</f>
        <v>1.1430245746691869E-3</v>
      </c>
      <c r="D41">
        <f>L8</f>
        <v>1.8117328292375549E-3</v>
      </c>
      <c r="E41">
        <f>M8</f>
        <v>2.9974867346938781E-4</v>
      </c>
    </row>
    <row r="42" spans="1:20" x14ac:dyDescent="0.3">
      <c r="A42">
        <v>1</v>
      </c>
      <c r="B42" s="8">
        <v>4</v>
      </c>
      <c r="C42" s="1">
        <f>K9</f>
        <v>9.4097878596933419E-4</v>
      </c>
      <c r="D42">
        <f>L9</f>
        <v>7.3072883847931098E-4</v>
      </c>
      <c r="E42">
        <f>M9</f>
        <v>8.354725495111559E-5</v>
      </c>
    </row>
    <row r="43" spans="1:20" x14ac:dyDescent="0.3">
      <c r="A43">
        <v>3</v>
      </c>
      <c r="B43">
        <v>5</v>
      </c>
      <c r="C43">
        <f>K10+K11+S10</f>
        <v>6.0481904609467636E-3</v>
      </c>
      <c r="D43">
        <f>L10+L11+T10</f>
        <v>4.9715900375109617E-2</v>
      </c>
      <c r="E43">
        <f>M10</f>
        <v>2.9974867346938781E-4</v>
      </c>
    </row>
    <row r="44" spans="1:20" x14ac:dyDescent="0.3">
      <c r="A44">
        <v>3</v>
      </c>
      <c r="B44">
        <v>11</v>
      </c>
      <c r="C44">
        <f>K12+K13+S12</f>
        <v>0.13608915791969087</v>
      </c>
      <c r="D44">
        <f>L12+L13+T12</f>
        <v>0.10218490993334926</v>
      </c>
      <c r="E44">
        <f>M12</f>
        <v>1.3232351306281269E-4</v>
      </c>
    </row>
    <row r="45" spans="1:20" x14ac:dyDescent="0.3">
      <c r="A45">
        <v>4</v>
      </c>
      <c r="B45">
        <v>6</v>
      </c>
      <c r="C45">
        <f t="shared" ref="C45:E49" si="8">K14</f>
        <v>1.8819575719386684E-3</v>
      </c>
      <c r="D45">
        <f t="shared" si="8"/>
        <v>1.461457676958622E-3</v>
      </c>
      <c r="E45">
        <f t="shared" si="8"/>
        <v>1.6709450990223118E-4</v>
      </c>
    </row>
    <row r="46" spans="1:20" x14ac:dyDescent="0.3">
      <c r="A46">
        <v>4</v>
      </c>
      <c r="B46">
        <v>7</v>
      </c>
      <c r="C46">
        <f t="shared" si="8"/>
        <v>1.2350346565847509E-5</v>
      </c>
      <c r="D46">
        <f t="shared" si="8"/>
        <v>1.9575719386683468E-5</v>
      </c>
      <c r="E46">
        <f t="shared" si="8"/>
        <v>3.2387755102040821E-6</v>
      </c>
    </row>
    <row r="47" spans="1:20" x14ac:dyDescent="0.3">
      <c r="A47">
        <v>5</v>
      </c>
      <c r="B47">
        <v>8</v>
      </c>
      <c r="C47">
        <f t="shared" si="8"/>
        <v>4.4378698224852063E-4</v>
      </c>
      <c r="D47">
        <f t="shared" si="8"/>
        <v>3.4462832840236686E-4</v>
      </c>
      <c r="E47">
        <f t="shared" si="8"/>
        <v>3.2537478064677867E-7</v>
      </c>
    </row>
    <row r="48" spans="1:20" x14ac:dyDescent="0.3">
      <c r="A48">
        <v>5</v>
      </c>
      <c r="B48">
        <v>9</v>
      </c>
      <c r="C48">
        <f t="shared" si="8"/>
        <v>2.9585798816568048E-4</v>
      </c>
      <c r="D48">
        <f t="shared" si="8"/>
        <v>2.2975221893491125E-4</v>
      </c>
      <c r="E48">
        <f t="shared" si="8"/>
        <v>2.1691652043118576E-7</v>
      </c>
      <c r="K48" s="9"/>
    </row>
    <row r="49" spans="1:11" x14ac:dyDescent="0.3">
      <c r="A49">
        <v>9</v>
      </c>
      <c r="B49">
        <v>10</v>
      </c>
      <c r="C49">
        <f t="shared" si="8"/>
        <v>7.5443786982248525E-4</v>
      </c>
      <c r="D49">
        <f t="shared" si="8"/>
        <v>5.8586815828402361E-4</v>
      </c>
      <c r="E49">
        <f t="shared" si="8"/>
        <v>5.5313712709952377E-7</v>
      </c>
    </row>
    <row r="50" spans="1:11" x14ac:dyDescent="0.3">
      <c r="A50">
        <v>8</v>
      </c>
      <c r="B50">
        <v>16</v>
      </c>
      <c r="C50">
        <f>K19+K20+S19</f>
        <v>2.6614767313130304E-2</v>
      </c>
      <c r="D50">
        <f>L19+L20+T19</f>
        <v>7.8849643384930959E-2</v>
      </c>
      <c r="E50">
        <f>M19</f>
        <v>5.5313712709952377E-7</v>
      </c>
    </row>
    <row r="51" spans="1:11" x14ac:dyDescent="0.3">
      <c r="A51">
        <v>8</v>
      </c>
      <c r="B51">
        <v>17</v>
      </c>
      <c r="C51">
        <f>K21+K22+S21</f>
        <v>8.0675509083356592E-2</v>
      </c>
      <c r="D51">
        <f>K21+K22+T21</f>
        <v>0.12495041044325525</v>
      </c>
      <c r="E51">
        <f>M21</f>
        <v>5.5313712709952377E-7</v>
      </c>
    </row>
    <row r="52" spans="1:11" x14ac:dyDescent="0.3">
      <c r="A52">
        <v>9</v>
      </c>
      <c r="B52">
        <v>18</v>
      </c>
      <c r="C52">
        <f>K23+K24+S23</f>
        <v>8.0675509083356592E-2</v>
      </c>
      <c r="D52">
        <f>L23+L24+T23</f>
        <v>0.16453775789148012</v>
      </c>
      <c r="E52">
        <f>M23</f>
        <v>5.5313712709952377E-7</v>
      </c>
    </row>
    <row r="53" spans="1:11" x14ac:dyDescent="0.3">
      <c r="A53">
        <v>10</v>
      </c>
      <c r="B53">
        <v>19</v>
      </c>
      <c r="C53">
        <f>K25+S25</f>
        <v>7.9921071213534103E-2</v>
      </c>
      <c r="D53">
        <f>L25+T25</f>
        <v>0.16395188973319608</v>
      </c>
      <c r="E53">
        <f>M25</f>
        <v>9.197278911564625E-10</v>
      </c>
    </row>
    <row r="54" spans="1:11" x14ac:dyDescent="0.3">
      <c r="A54">
        <v>10</v>
      </c>
      <c r="B54">
        <v>20</v>
      </c>
      <c r="C54">
        <f>K26+S26</f>
        <v>1.5521745112284924E-2</v>
      </c>
      <c r="D54">
        <f>L26+T26</f>
        <v>5.9002202027739141E-2</v>
      </c>
      <c r="E54">
        <f>M26</f>
        <v>2.8879418400601649E-7</v>
      </c>
    </row>
    <row r="55" spans="1:11" x14ac:dyDescent="0.3">
      <c r="A55">
        <v>6</v>
      </c>
      <c r="B55">
        <v>13</v>
      </c>
      <c r="C55">
        <f>K27+K28+S27</f>
        <v>3.7920705913809728E-2</v>
      </c>
      <c r="D55">
        <f>L27+L28+T27</f>
        <v>9.3139961393126622E-2</v>
      </c>
      <c r="E55">
        <f>M27</f>
        <v>1.1935322135873655E-5</v>
      </c>
    </row>
    <row r="56" spans="1:11" x14ac:dyDescent="0.3">
      <c r="A56">
        <v>6</v>
      </c>
      <c r="B56">
        <v>14</v>
      </c>
      <c r="C56">
        <f t="shared" ref="C56:D58" si="9">K29+S29</f>
        <v>1.0621693101375368E-2</v>
      </c>
      <c r="D56">
        <f t="shared" si="9"/>
        <v>4.9978776768047857E-2</v>
      </c>
      <c r="E56">
        <f>M29</f>
        <v>1.3276118166758699E-4</v>
      </c>
    </row>
    <row r="57" spans="1:11" x14ac:dyDescent="0.3">
      <c r="A57">
        <v>7</v>
      </c>
      <c r="B57">
        <v>15</v>
      </c>
      <c r="C57">
        <f t="shared" si="9"/>
        <v>1.0152997449201456E-2</v>
      </c>
      <c r="D57">
        <f t="shared" si="9"/>
        <v>4.9235878217323219E-2</v>
      </c>
      <c r="E57">
        <f>M30</f>
        <v>4.0646632653061236E-5</v>
      </c>
    </row>
    <row r="58" spans="1:11" x14ac:dyDescent="0.3">
      <c r="A58">
        <v>8</v>
      </c>
      <c r="B58">
        <v>21</v>
      </c>
      <c r="C58">
        <f t="shared" si="9"/>
        <v>1.1966189556729368E-2</v>
      </c>
      <c r="D58">
        <f t="shared" si="9"/>
        <v>5.6241090916628031E-2</v>
      </c>
      <c r="E58">
        <f>M31</f>
        <v>0</v>
      </c>
    </row>
    <row r="59" spans="1:11" x14ac:dyDescent="0.3">
      <c r="A59">
        <v>6</v>
      </c>
      <c r="B59">
        <v>12</v>
      </c>
      <c r="C59">
        <f>K32+K33+S32</f>
        <v>3.7819886758170156E-2</v>
      </c>
      <c r="D59">
        <f>L32+L33+T32</f>
        <v>9.306166901757526E-2</v>
      </c>
      <c r="E59">
        <f>M32</f>
        <v>2.9838305339684139E-6</v>
      </c>
    </row>
    <row r="60" spans="1:11" x14ac:dyDescent="0.3">
      <c r="A60">
        <v>7</v>
      </c>
      <c r="B60">
        <v>22</v>
      </c>
      <c r="C60">
        <f t="shared" ref="C60:E61" si="10">K34</f>
        <v>6.1751732829237545E-5</v>
      </c>
      <c r="D60">
        <f t="shared" si="10"/>
        <v>9.7878596933417342E-5</v>
      </c>
      <c r="E60">
        <f t="shared" si="10"/>
        <v>1.6193877551020412E-5</v>
      </c>
    </row>
    <row r="61" spans="1:11" x14ac:dyDescent="0.3">
      <c r="A61">
        <v>2</v>
      </c>
      <c r="B61">
        <v>23</v>
      </c>
      <c r="C61">
        <f t="shared" si="10"/>
        <v>0.12098298676748583</v>
      </c>
      <c r="D61">
        <f t="shared" si="10"/>
        <v>5.1039697542533083E-2</v>
      </c>
      <c r="E61">
        <f t="shared" si="10"/>
        <v>7.3513062812673709E-9</v>
      </c>
    </row>
    <row r="62" spans="1:11" x14ac:dyDescent="0.3">
      <c r="K62" s="9"/>
    </row>
    <row r="72" spans="11:11" x14ac:dyDescent="0.3">
      <c r="K72" s="9"/>
    </row>
    <row r="86" spans="11:11" x14ac:dyDescent="0.3">
      <c r="K86" s="9"/>
    </row>
  </sheetData>
  <mergeCells count="8">
    <mergeCell ref="O5:O6"/>
    <mergeCell ref="A38:B38"/>
    <mergeCell ref="G2:H2"/>
    <mergeCell ref="L2:M2"/>
    <mergeCell ref="G3:H3"/>
    <mergeCell ref="G4:H4"/>
    <mergeCell ref="L4:M4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topLeftCell="A9" workbookViewId="0">
      <selection activeCell="D36" sqref="D36"/>
    </sheetView>
  </sheetViews>
  <sheetFormatPr defaultColWidth="12.44140625" defaultRowHeight="14.4" x14ac:dyDescent="0.3"/>
  <cols>
    <col min="2" max="2" width="13.77734375" bestFit="1" customWidth="1"/>
    <col min="3" max="3" width="17.6640625" bestFit="1" customWidth="1"/>
    <col min="4" max="5" width="13.21875" bestFit="1" customWidth="1"/>
    <col min="6" max="6" width="18.109375" customWidth="1"/>
    <col min="7" max="7" width="16.109375" customWidth="1"/>
    <col min="8" max="8" width="13" customWidth="1"/>
    <col min="9" max="9" width="9.77734375" customWidth="1"/>
    <col min="10" max="10" width="12.33203125" customWidth="1"/>
    <col min="11" max="11" width="17.21875" customWidth="1"/>
    <col min="12" max="12" width="13.5546875" customWidth="1"/>
    <col min="14" max="14" width="8.88671875" bestFit="1" customWidth="1"/>
    <col min="15" max="15" width="15.88671875" customWidth="1"/>
    <col min="16" max="16" width="16.5546875" bestFit="1" customWidth="1"/>
    <col min="17" max="17" width="9.109375" bestFit="1" customWidth="1"/>
    <col min="18" max="18" width="11.44140625" bestFit="1" customWidth="1"/>
    <col min="19" max="20" width="14.21875" bestFit="1" customWidth="1"/>
  </cols>
  <sheetData>
    <row r="1" spans="1:20" x14ac:dyDescent="0.3">
      <c r="A1" t="s">
        <v>0</v>
      </c>
      <c r="B1">
        <v>4</v>
      </c>
      <c r="C1" t="s">
        <v>1</v>
      </c>
      <c r="D1">
        <v>13.8</v>
      </c>
    </row>
    <row r="2" spans="1:20" x14ac:dyDescent="0.3">
      <c r="A2" t="s">
        <v>2</v>
      </c>
      <c r="B2">
        <v>0.16</v>
      </c>
      <c r="C2" s="1" t="s">
        <v>3</v>
      </c>
      <c r="D2" s="1"/>
      <c r="E2" t="s">
        <v>4</v>
      </c>
      <c r="F2">
        <v>0.32100000000000001</v>
      </c>
      <c r="G2" s="13" t="s">
        <v>3</v>
      </c>
      <c r="H2" s="13"/>
      <c r="I2" s="2"/>
      <c r="J2" t="s">
        <v>5</v>
      </c>
      <c r="K2">
        <v>2.9399999999999999E-2</v>
      </c>
      <c r="L2" s="13" t="s">
        <v>3</v>
      </c>
      <c r="M2" s="13"/>
    </row>
    <row r="3" spans="1:20" x14ac:dyDescent="0.3">
      <c r="A3" t="s">
        <v>6</v>
      </c>
      <c r="B3">
        <v>5.7000000000000002E-2</v>
      </c>
      <c r="C3" s="2" t="s">
        <v>3</v>
      </c>
      <c r="E3" t="s">
        <v>7</v>
      </c>
      <c r="F3">
        <v>6.3200000000000006E-2</v>
      </c>
      <c r="G3" s="13" t="s">
        <v>3</v>
      </c>
      <c r="H3" s="13"/>
      <c r="I3" s="2"/>
      <c r="J3" t="s">
        <v>8</v>
      </c>
      <c r="K3">
        <v>4.6600000000000003E-2</v>
      </c>
      <c r="L3" s="2" t="s">
        <v>3</v>
      </c>
    </row>
    <row r="4" spans="1:20" x14ac:dyDescent="0.3">
      <c r="A4" t="s">
        <v>9</v>
      </c>
      <c r="B4" s="3">
        <f>F4*B3/F3</f>
        <v>0.35976740506329108</v>
      </c>
      <c r="C4" s="1" t="s">
        <v>10</v>
      </c>
      <c r="D4" s="1"/>
      <c r="E4" t="s">
        <v>11</v>
      </c>
      <c r="F4">
        <v>0.39889999999999998</v>
      </c>
      <c r="G4" s="13" t="s">
        <v>10</v>
      </c>
      <c r="H4" s="13"/>
      <c r="I4" s="2"/>
      <c r="J4" t="s">
        <v>8</v>
      </c>
      <c r="K4" s="4">
        <f>F4*K3/F3</f>
        <v>0.29412563291139238</v>
      </c>
      <c r="L4" s="13"/>
      <c r="M4" s="13"/>
    </row>
    <row r="5" spans="1:20" x14ac:dyDescent="0.3">
      <c r="B5" s="3"/>
      <c r="C5" s="1"/>
      <c r="D5" s="1"/>
      <c r="G5" s="13"/>
      <c r="H5" s="13"/>
      <c r="I5" s="2"/>
      <c r="J5" s="2"/>
      <c r="L5" s="4"/>
      <c r="O5" s="11" t="s">
        <v>12</v>
      </c>
    </row>
    <row r="6" spans="1:20" ht="15.6" x14ac:dyDescent="0.3">
      <c r="A6" s="5" t="s">
        <v>13</v>
      </c>
      <c r="B6" s="5" t="s">
        <v>14</v>
      </c>
      <c r="C6" s="5" t="s">
        <v>15</v>
      </c>
      <c r="D6" s="5" t="s">
        <v>16</v>
      </c>
      <c r="E6" s="5" t="s">
        <v>17</v>
      </c>
      <c r="F6" s="5" t="s">
        <v>18</v>
      </c>
      <c r="G6" s="5" t="s">
        <v>19</v>
      </c>
      <c r="H6" s="5" t="s">
        <v>20</v>
      </c>
      <c r="I6" s="5" t="s">
        <v>21</v>
      </c>
      <c r="J6" s="5" t="s">
        <v>22</v>
      </c>
      <c r="K6" s="5" t="s">
        <v>23</v>
      </c>
      <c r="L6" s="5" t="s">
        <v>24</v>
      </c>
      <c r="M6" s="5" t="s">
        <v>25</v>
      </c>
      <c r="N6" s="5" t="s">
        <v>26</v>
      </c>
      <c r="O6" s="11"/>
      <c r="P6" s="5" t="s">
        <v>27</v>
      </c>
      <c r="Q6" s="5" t="s">
        <v>28</v>
      </c>
      <c r="R6" s="5" t="s">
        <v>29</v>
      </c>
      <c r="S6" s="5" t="s">
        <v>30</v>
      </c>
      <c r="T6" s="5" t="s">
        <v>31</v>
      </c>
    </row>
    <row r="7" spans="1:20" x14ac:dyDescent="0.3">
      <c r="A7" t="s">
        <v>32</v>
      </c>
      <c r="B7">
        <v>1</v>
      </c>
      <c r="C7">
        <v>2</v>
      </c>
      <c r="D7">
        <v>1</v>
      </c>
      <c r="E7">
        <v>0.16</v>
      </c>
      <c r="F7">
        <v>5.7000000000000002E-2</v>
      </c>
      <c r="G7">
        <v>0.35980000000000001</v>
      </c>
      <c r="H7">
        <v>1000</v>
      </c>
      <c r="I7">
        <v>13.8</v>
      </c>
      <c r="J7">
        <f>I7^2/4</f>
        <v>47.610000000000007</v>
      </c>
      <c r="K7" s="6">
        <f>(E7*H7/1000)/J7</f>
        <v>3.3606385213190504E-3</v>
      </c>
      <c r="L7">
        <f>(F7*H7/1000)/J7</f>
        <v>1.1972274732199118E-3</v>
      </c>
      <c r="M7">
        <f>H7*J7/(G7*1000000000)</f>
        <v>1.3232351306281269E-4</v>
      </c>
      <c r="N7">
        <v>1</v>
      </c>
      <c r="O7">
        <v>5</v>
      </c>
      <c r="P7">
        <v>4.9000000000000004</v>
      </c>
      <c r="Q7">
        <v>5</v>
      </c>
      <c r="R7">
        <v>2</v>
      </c>
      <c r="S7">
        <f>(O7/SQRT(1+P7^2))/100</f>
        <v>9.9980005998000689E-3</v>
      </c>
      <c r="T7">
        <f>P7*S7</f>
        <v>4.8990202939020344E-2</v>
      </c>
    </row>
    <row r="8" spans="1:20" x14ac:dyDescent="0.3">
      <c r="A8" t="s">
        <v>33</v>
      </c>
      <c r="B8">
        <v>1</v>
      </c>
      <c r="C8">
        <v>3</v>
      </c>
      <c r="D8">
        <v>500</v>
      </c>
      <c r="E8">
        <v>2.9399999999999999E-2</v>
      </c>
      <c r="F8">
        <v>4.6600000000000003E-2</v>
      </c>
      <c r="G8">
        <v>0.29399999999999998</v>
      </c>
      <c r="H8">
        <v>1851</v>
      </c>
      <c r="I8">
        <v>13.8</v>
      </c>
      <c r="J8">
        <f t="shared" ref="J8:J35" si="0">I8^2/4</f>
        <v>47.610000000000007</v>
      </c>
      <c r="K8" s="6">
        <f t="shared" ref="K8:K35" si="1">(E8*H8/1000)/J8</f>
        <v>1.1430245746691869E-3</v>
      </c>
      <c r="L8">
        <f t="shared" ref="L8:L35" si="2">(F8*H8/1000)/J8</f>
        <v>1.8117328292375549E-3</v>
      </c>
      <c r="M8">
        <f t="shared" ref="M8:M35" si="3">H8*J8/(G8*1000000000)</f>
        <v>2.9974867346938781E-4</v>
      </c>
      <c r="N8">
        <v>1</v>
      </c>
      <c r="S8">
        <f t="shared" ref="S8:S35" si="4">(O8/SQRT(1+P8^2))/100</f>
        <v>0</v>
      </c>
      <c r="T8">
        <f t="shared" ref="T8:T35" si="5">P8*S8</f>
        <v>0</v>
      </c>
    </row>
    <row r="9" spans="1:20" x14ac:dyDescent="0.3">
      <c r="A9" t="s">
        <v>34</v>
      </c>
      <c r="B9">
        <v>1</v>
      </c>
      <c r="C9">
        <v>4</v>
      </c>
      <c r="D9">
        <v>4</v>
      </c>
      <c r="E9">
        <v>0.32100000000000001</v>
      </c>
      <c r="F9">
        <v>6.3200000000000006E-2</v>
      </c>
      <c r="G9">
        <v>0.39889999999999998</v>
      </c>
      <c r="H9">
        <v>700</v>
      </c>
      <c r="I9">
        <v>13.8</v>
      </c>
      <c r="J9">
        <f t="shared" si="0"/>
        <v>47.610000000000007</v>
      </c>
      <c r="K9" s="6">
        <f t="shared" si="1"/>
        <v>4.7195967233774417E-3</v>
      </c>
      <c r="L9">
        <f t="shared" si="2"/>
        <v>9.2921655114471739E-4</v>
      </c>
      <c r="M9">
        <f t="shared" si="3"/>
        <v>8.354725495111559E-5</v>
      </c>
      <c r="N9">
        <v>1</v>
      </c>
      <c r="S9">
        <f t="shared" si="4"/>
        <v>0</v>
      </c>
      <c r="T9">
        <f t="shared" si="5"/>
        <v>0</v>
      </c>
    </row>
    <row r="10" spans="1:20" x14ac:dyDescent="0.3">
      <c r="A10" t="s">
        <v>35</v>
      </c>
      <c r="B10">
        <v>3</v>
      </c>
      <c r="C10">
        <v>5</v>
      </c>
      <c r="D10">
        <v>500</v>
      </c>
      <c r="E10">
        <v>2.9399999999999999E-2</v>
      </c>
      <c r="F10">
        <v>4.6600000000000003E-2</v>
      </c>
      <c r="G10">
        <v>0.29399999999999998</v>
      </c>
      <c r="H10">
        <v>1851</v>
      </c>
      <c r="I10">
        <v>13.8</v>
      </c>
      <c r="J10">
        <f t="shared" si="0"/>
        <v>47.610000000000007</v>
      </c>
      <c r="K10" s="6">
        <f t="shared" si="1"/>
        <v>1.1430245746691869E-3</v>
      </c>
      <c r="L10">
        <f t="shared" si="2"/>
        <v>1.8117328292375549E-3</v>
      </c>
      <c r="M10">
        <f t="shared" si="3"/>
        <v>2.9974867346938781E-4</v>
      </c>
      <c r="N10">
        <v>1</v>
      </c>
      <c r="O10">
        <v>4.75</v>
      </c>
      <c r="P10">
        <v>11.4</v>
      </c>
      <c r="Q10">
        <v>3.75</v>
      </c>
      <c r="R10">
        <v>3.75</v>
      </c>
      <c r="S10">
        <f t="shared" si="4"/>
        <v>4.150728016455091E-3</v>
      </c>
      <c r="T10">
        <f t="shared" si="5"/>
        <v>4.7318299387588039E-2</v>
      </c>
    </row>
    <row r="11" spans="1:20" x14ac:dyDescent="0.3">
      <c r="A11" t="s">
        <v>36</v>
      </c>
      <c r="B11">
        <v>3</v>
      </c>
      <c r="C11">
        <v>5</v>
      </c>
      <c r="D11">
        <v>4</v>
      </c>
      <c r="E11">
        <v>0.32100000000000001</v>
      </c>
      <c r="F11">
        <v>6.3200000000000006E-2</v>
      </c>
      <c r="G11">
        <v>0.39889999999999998</v>
      </c>
      <c r="H11">
        <v>51</v>
      </c>
      <c r="I11">
        <v>4.16</v>
      </c>
      <c r="J11">
        <f t="shared" si="0"/>
        <v>4.3264000000000005</v>
      </c>
      <c r="K11" s="6">
        <f t="shared" si="1"/>
        <v>3.783977440828402E-3</v>
      </c>
      <c r="L11">
        <f t="shared" si="2"/>
        <v>7.4500739644970412E-4</v>
      </c>
      <c r="M11">
        <f t="shared" si="3"/>
        <v>5.5313712709952377E-7</v>
      </c>
      <c r="N11">
        <v>1</v>
      </c>
      <c r="S11">
        <f t="shared" si="4"/>
        <v>0</v>
      </c>
      <c r="T11">
        <f t="shared" si="5"/>
        <v>0</v>
      </c>
    </row>
    <row r="12" spans="1:20" x14ac:dyDescent="0.3">
      <c r="A12" t="s">
        <v>37</v>
      </c>
      <c r="B12">
        <v>3</v>
      </c>
      <c r="C12">
        <v>11</v>
      </c>
      <c r="D12">
        <v>1</v>
      </c>
      <c r="E12">
        <v>0.16</v>
      </c>
      <c r="F12">
        <v>5.7000000000000002E-2</v>
      </c>
      <c r="G12">
        <v>0.35980000000000001</v>
      </c>
      <c r="H12">
        <v>1000</v>
      </c>
      <c r="I12">
        <v>13.8</v>
      </c>
      <c r="J12">
        <f t="shared" si="0"/>
        <v>47.610000000000007</v>
      </c>
      <c r="K12" s="6">
        <f t="shared" si="1"/>
        <v>3.3606385213190504E-3</v>
      </c>
      <c r="L12">
        <f t="shared" si="2"/>
        <v>1.1972274732199118E-3</v>
      </c>
      <c r="M12">
        <f t="shared" si="3"/>
        <v>1.3232351306281269E-4</v>
      </c>
      <c r="N12">
        <v>1</v>
      </c>
      <c r="O12">
        <v>5</v>
      </c>
      <c r="P12">
        <v>4.9000000000000004</v>
      </c>
      <c r="Q12">
        <v>5</v>
      </c>
      <c r="R12">
        <v>2</v>
      </c>
      <c r="S12">
        <f t="shared" si="4"/>
        <v>9.9980005998000689E-3</v>
      </c>
      <c r="T12">
        <f t="shared" si="5"/>
        <v>4.8990202939020344E-2</v>
      </c>
    </row>
    <row r="13" spans="1:20" x14ac:dyDescent="0.3">
      <c r="A13" t="s">
        <v>38</v>
      </c>
      <c r="B13">
        <v>3</v>
      </c>
      <c r="C13">
        <v>11</v>
      </c>
      <c r="D13">
        <v>1</v>
      </c>
      <c r="E13">
        <v>0.16</v>
      </c>
      <c r="F13">
        <v>5.7000000000000002E-2</v>
      </c>
      <c r="G13">
        <v>0.35980000000000001</v>
      </c>
      <c r="H13">
        <v>51</v>
      </c>
      <c r="I13">
        <v>0.46</v>
      </c>
      <c r="J13">
        <f t="shared" si="0"/>
        <v>5.2900000000000003E-2</v>
      </c>
      <c r="K13" s="6">
        <f t="shared" si="1"/>
        <v>0.15425330812854443</v>
      </c>
      <c r="L13">
        <f t="shared" si="2"/>
        <v>5.4952741020793942E-2</v>
      </c>
      <c r="M13">
        <f t="shared" si="3"/>
        <v>7.4983324068927195E-9</v>
      </c>
      <c r="N13">
        <v>1</v>
      </c>
      <c r="S13">
        <f t="shared" si="4"/>
        <v>0</v>
      </c>
      <c r="T13">
        <f t="shared" si="5"/>
        <v>0</v>
      </c>
    </row>
    <row r="14" spans="1:20" x14ac:dyDescent="0.3">
      <c r="A14" t="s">
        <v>39</v>
      </c>
      <c r="B14">
        <v>4</v>
      </c>
      <c r="C14">
        <v>6</v>
      </c>
      <c r="D14">
        <v>4</v>
      </c>
      <c r="E14">
        <v>0.32100000000000001</v>
      </c>
      <c r="F14">
        <v>6.3200000000000006E-2</v>
      </c>
      <c r="G14">
        <v>0.39889999999999998</v>
      </c>
      <c r="H14">
        <v>1400</v>
      </c>
      <c r="I14">
        <v>13.8</v>
      </c>
      <c r="J14">
        <f t="shared" si="0"/>
        <v>47.610000000000007</v>
      </c>
      <c r="K14" s="6">
        <f t="shared" si="1"/>
        <v>9.4391934467548833E-3</v>
      </c>
      <c r="L14">
        <f t="shared" si="2"/>
        <v>1.8584331022894348E-3</v>
      </c>
      <c r="M14">
        <f t="shared" si="3"/>
        <v>1.6709450990223118E-4</v>
      </c>
      <c r="N14">
        <v>1</v>
      </c>
      <c r="S14">
        <f t="shared" si="4"/>
        <v>0</v>
      </c>
      <c r="T14">
        <f t="shared" si="5"/>
        <v>0</v>
      </c>
    </row>
    <row r="15" spans="1:20" x14ac:dyDescent="0.3">
      <c r="A15" t="s">
        <v>40</v>
      </c>
      <c r="B15">
        <v>4</v>
      </c>
      <c r="C15">
        <v>7</v>
      </c>
      <c r="D15">
        <v>500</v>
      </c>
      <c r="E15">
        <v>2.9399999999999999E-2</v>
      </c>
      <c r="F15">
        <v>4.6600000000000003E-2</v>
      </c>
      <c r="G15">
        <v>0.29399999999999998</v>
      </c>
      <c r="H15">
        <v>20</v>
      </c>
      <c r="I15">
        <v>13.8</v>
      </c>
      <c r="J15">
        <f t="shared" si="0"/>
        <v>47.610000000000007</v>
      </c>
      <c r="K15" s="6">
        <f t="shared" si="1"/>
        <v>1.2350346565847509E-5</v>
      </c>
      <c r="L15">
        <f t="shared" si="2"/>
        <v>1.9575719386683468E-5</v>
      </c>
      <c r="M15">
        <f t="shared" si="3"/>
        <v>3.2387755102040821E-6</v>
      </c>
      <c r="N15">
        <v>1</v>
      </c>
      <c r="S15">
        <f t="shared" si="4"/>
        <v>0</v>
      </c>
      <c r="T15">
        <f t="shared" si="5"/>
        <v>0</v>
      </c>
    </row>
    <row r="16" spans="1:20" x14ac:dyDescent="0.3">
      <c r="A16" t="s">
        <v>41</v>
      </c>
      <c r="B16">
        <v>5</v>
      </c>
      <c r="C16">
        <v>8</v>
      </c>
      <c r="D16">
        <v>4</v>
      </c>
      <c r="E16">
        <v>0.32100000000000001</v>
      </c>
      <c r="F16">
        <v>6.3200000000000006E-2</v>
      </c>
      <c r="G16">
        <v>0.39889999999999998</v>
      </c>
      <c r="H16">
        <v>30</v>
      </c>
      <c r="I16">
        <v>4.16</v>
      </c>
      <c r="J16">
        <f t="shared" si="0"/>
        <v>4.3264000000000005</v>
      </c>
      <c r="K16" s="6">
        <f t="shared" si="1"/>
        <v>2.225869082840237E-3</v>
      </c>
      <c r="L16">
        <f t="shared" si="2"/>
        <v>4.382396449704142E-4</v>
      </c>
      <c r="M16">
        <f t="shared" si="3"/>
        <v>3.2537478064677867E-7</v>
      </c>
      <c r="N16">
        <v>1</v>
      </c>
      <c r="S16">
        <f t="shared" si="4"/>
        <v>0</v>
      </c>
      <c r="T16">
        <f t="shared" si="5"/>
        <v>0</v>
      </c>
    </row>
    <row r="17" spans="1:20" x14ac:dyDescent="0.3">
      <c r="A17" t="s">
        <v>42</v>
      </c>
      <c r="B17">
        <v>5</v>
      </c>
      <c r="C17">
        <v>9</v>
      </c>
      <c r="D17">
        <v>4</v>
      </c>
      <c r="E17">
        <v>0.32100000000000001</v>
      </c>
      <c r="F17">
        <v>6.3200000000000006E-2</v>
      </c>
      <c r="G17">
        <v>0.39889999999999998</v>
      </c>
      <c r="H17">
        <v>20</v>
      </c>
      <c r="I17">
        <v>4.16</v>
      </c>
      <c r="J17">
        <f t="shared" si="0"/>
        <v>4.3264000000000005</v>
      </c>
      <c r="K17" s="6">
        <f t="shared" si="1"/>
        <v>1.4839127218934909E-3</v>
      </c>
      <c r="L17">
        <f t="shared" si="2"/>
        <v>2.9215976331360948E-4</v>
      </c>
      <c r="M17">
        <f t="shared" si="3"/>
        <v>2.1691652043118576E-7</v>
      </c>
      <c r="N17">
        <v>1</v>
      </c>
      <c r="S17">
        <f t="shared" si="4"/>
        <v>0</v>
      </c>
      <c r="T17">
        <f t="shared" si="5"/>
        <v>0</v>
      </c>
    </row>
    <row r="18" spans="1:20" x14ac:dyDescent="0.3">
      <c r="A18" t="s">
        <v>43</v>
      </c>
      <c r="B18">
        <v>9</v>
      </c>
      <c r="C18">
        <v>10</v>
      </c>
      <c r="D18">
        <v>4</v>
      </c>
      <c r="E18">
        <v>0.32100000000000001</v>
      </c>
      <c r="F18">
        <v>6.3200000000000006E-2</v>
      </c>
      <c r="G18">
        <v>0.39889999999999998</v>
      </c>
      <c r="H18">
        <v>51</v>
      </c>
      <c r="I18">
        <v>4.16</v>
      </c>
      <c r="J18">
        <f t="shared" si="0"/>
        <v>4.3264000000000005</v>
      </c>
      <c r="K18" s="6">
        <f t="shared" si="1"/>
        <v>3.783977440828402E-3</v>
      </c>
      <c r="L18">
        <f t="shared" si="2"/>
        <v>7.4500739644970412E-4</v>
      </c>
      <c r="M18">
        <f t="shared" si="3"/>
        <v>5.5313712709952377E-7</v>
      </c>
      <c r="N18">
        <v>1</v>
      </c>
      <c r="S18">
        <f t="shared" si="4"/>
        <v>0</v>
      </c>
      <c r="T18">
        <f t="shared" si="5"/>
        <v>0</v>
      </c>
    </row>
    <row r="19" spans="1:20" x14ac:dyDescent="0.3">
      <c r="A19" t="s">
        <v>44</v>
      </c>
      <c r="B19">
        <v>8</v>
      </c>
      <c r="C19">
        <v>16</v>
      </c>
      <c r="D19">
        <v>4</v>
      </c>
      <c r="E19">
        <v>0.32100000000000001</v>
      </c>
      <c r="F19">
        <v>6.3200000000000006E-2</v>
      </c>
      <c r="G19">
        <v>0.39889999999999998</v>
      </c>
      <c r="H19">
        <v>51</v>
      </c>
      <c r="I19">
        <v>4.16</v>
      </c>
      <c r="J19">
        <f t="shared" si="0"/>
        <v>4.3264000000000005</v>
      </c>
      <c r="K19" s="6">
        <f t="shared" si="1"/>
        <v>3.783977440828402E-3</v>
      </c>
      <c r="L19">
        <f t="shared" si="2"/>
        <v>7.4500739644970412E-4</v>
      </c>
      <c r="M19">
        <f t="shared" si="3"/>
        <v>5.5313712709952377E-7</v>
      </c>
      <c r="N19">
        <v>1</v>
      </c>
      <c r="O19">
        <v>5.75</v>
      </c>
      <c r="P19">
        <v>4.7</v>
      </c>
      <c r="Q19">
        <v>2</v>
      </c>
      <c r="R19">
        <v>1</v>
      </c>
      <c r="S19">
        <f t="shared" si="4"/>
        <v>1.1966189556729368E-2</v>
      </c>
      <c r="T19">
        <f t="shared" si="5"/>
        <v>5.6241090916628031E-2</v>
      </c>
    </row>
    <row r="20" spans="1:20" x14ac:dyDescent="0.3">
      <c r="A20" t="s">
        <v>45</v>
      </c>
      <c r="B20">
        <v>8</v>
      </c>
      <c r="C20">
        <v>16</v>
      </c>
      <c r="D20">
        <v>500</v>
      </c>
      <c r="E20">
        <v>2.9399999999999999E-2</v>
      </c>
      <c r="F20">
        <v>4.6600000000000003E-2</v>
      </c>
      <c r="G20">
        <v>0.29399999999999998</v>
      </c>
      <c r="H20">
        <v>25</v>
      </c>
      <c r="I20">
        <v>0.46</v>
      </c>
      <c r="J20">
        <f t="shared" si="0"/>
        <v>5.2900000000000003E-2</v>
      </c>
      <c r="K20" s="6">
        <f t="shared" si="1"/>
        <v>1.3894139886578449E-2</v>
      </c>
      <c r="L20">
        <f t="shared" si="2"/>
        <v>2.2022684310018904E-2</v>
      </c>
      <c r="M20">
        <f t="shared" si="3"/>
        <v>4.4982993197278914E-9</v>
      </c>
      <c r="N20">
        <v>1</v>
      </c>
      <c r="S20">
        <f t="shared" si="4"/>
        <v>0</v>
      </c>
      <c r="T20">
        <f t="shared" si="5"/>
        <v>0</v>
      </c>
    </row>
    <row r="21" spans="1:20" x14ac:dyDescent="0.3">
      <c r="A21" t="s">
        <v>46</v>
      </c>
      <c r="B21">
        <v>8</v>
      </c>
      <c r="C21">
        <v>17</v>
      </c>
      <c r="D21">
        <v>4</v>
      </c>
      <c r="E21">
        <v>0.32100000000000001</v>
      </c>
      <c r="F21">
        <v>6.3200000000000006E-2</v>
      </c>
      <c r="G21">
        <v>0.39889999999999998</v>
      </c>
      <c r="H21">
        <v>51</v>
      </c>
      <c r="I21">
        <v>4.16</v>
      </c>
      <c r="J21">
        <f t="shared" si="0"/>
        <v>4.3264000000000005</v>
      </c>
      <c r="K21" s="6">
        <f t="shared" si="1"/>
        <v>3.783977440828402E-3</v>
      </c>
      <c r="L21">
        <f t="shared" si="2"/>
        <v>7.4500739644970412E-4</v>
      </c>
      <c r="M21">
        <f t="shared" si="3"/>
        <v>5.5313712709952377E-7</v>
      </c>
      <c r="N21">
        <v>1</v>
      </c>
      <c r="O21">
        <v>5.75</v>
      </c>
      <c r="P21">
        <v>4.7</v>
      </c>
      <c r="Q21">
        <v>2</v>
      </c>
      <c r="R21">
        <v>1</v>
      </c>
      <c r="S21">
        <f t="shared" si="4"/>
        <v>1.1966189556729368E-2</v>
      </c>
      <c r="T21">
        <f t="shared" si="5"/>
        <v>5.6241090916628031E-2</v>
      </c>
    </row>
    <row r="22" spans="1:20" x14ac:dyDescent="0.3">
      <c r="A22" t="s">
        <v>47</v>
      </c>
      <c r="B22">
        <v>8</v>
      </c>
      <c r="C22">
        <v>17</v>
      </c>
      <c r="D22">
        <v>500</v>
      </c>
      <c r="E22">
        <v>2.9399999999999999E-2</v>
      </c>
      <c r="F22">
        <v>4.6600000000000003E-2</v>
      </c>
      <c r="G22">
        <v>0.29399999999999998</v>
      </c>
      <c r="H22">
        <v>25</v>
      </c>
      <c r="I22">
        <v>0.20799999999999999</v>
      </c>
      <c r="J22">
        <f t="shared" si="0"/>
        <v>1.0815999999999999E-2</v>
      </c>
      <c r="K22" s="6">
        <f t="shared" si="1"/>
        <v>6.795488165680473E-2</v>
      </c>
      <c r="L22">
        <f t="shared" si="2"/>
        <v>0.10771079881656806</v>
      </c>
      <c r="M22">
        <f t="shared" si="3"/>
        <v>9.197278911564625E-10</v>
      </c>
      <c r="N22">
        <v>1</v>
      </c>
      <c r="S22">
        <f t="shared" si="4"/>
        <v>0</v>
      </c>
      <c r="T22">
        <f t="shared" si="5"/>
        <v>0</v>
      </c>
    </row>
    <row r="23" spans="1:20" x14ac:dyDescent="0.3">
      <c r="A23" t="s">
        <v>48</v>
      </c>
      <c r="B23">
        <v>9</v>
      </c>
      <c r="C23">
        <v>18</v>
      </c>
      <c r="D23">
        <v>4</v>
      </c>
      <c r="E23">
        <v>0.32100000000000001</v>
      </c>
      <c r="F23">
        <v>6.3200000000000006E-2</v>
      </c>
      <c r="G23">
        <v>0.39889999999999998</v>
      </c>
      <c r="H23">
        <v>51</v>
      </c>
      <c r="I23">
        <v>4.16</v>
      </c>
      <c r="J23">
        <f t="shared" si="0"/>
        <v>4.3264000000000005</v>
      </c>
      <c r="K23" s="6">
        <f t="shared" si="1"/>
        <v>3.783977440828402E-3</v>
      </c>
      <c r="L23">
        <f t="shared" si="2"/>
        <v>7.4500739644970412E-4</v>
      </c>
      <c r="M23">
        <f t="shared" si="3"/>
        <v>5.5313712709952377E-7</v>
      </c>
      <c r="N23">
        <v>1</v>
      </c>
      <c r="O23">
        <v>5.75</v>
      </c>
      <c r="P23">
        <v>4.7</v>
      </c>
      <c r="Q23">
        <v>2</v>
      </c>
      <c r="R23">
        <v>2</v>
      </c>
      <c r="S23">
        <f t="shared" si="4"/>
        <v>1.1966189556729368E-2</v>
      </c>
      <c r="T23">
        <f t="shared" si="5"/>
        <v>5.6241090916628031E-2</v>
      </c>
    </row>
    <row r="24" spans="1:20" x14ac:dyDescent="0.3">
      <c r="A24" t="s">
        <v>49</v>
      </c>
      <c r="B24">
        <v>9</v>
      </c>
      <c r="C24">
        <v>18</v>
      </c>
      <c r="D24">
        <v>500</v>
      </c>
      <c r="E24">
        <v>2.9399999999999999E-2</v>
      </c>
      <c r="F24">
        <v>4.6600000000000003E-2</v>
      </c>
      <c r="G24">
        <v>0.29399999999999998</v>
      </c>
      <c r="H24">
        <v>25</v>
      </c>
      <c r="I24">
        <v>0.20799999999999999</v>
      </c>
      <c r="J24">
        <f t="shared" si="0"/>
        <v>1.0815999999999999E-2</v>
      </c>
      <c r="K24" s="6">
        <f t="shared" si="1"/>
        <v>6.795488165680473E-2</v>
      </c>
      <c r="L24">
        <f t="shared" si="2"/>
        <v>0.10771079881656806</v>
      </c>
      <c r="M24">
        <f t="shared" si="3"/>
        <v>9.197278911564625E-10</v>
      </c>
      <c r="N24">
        <v>1</v>
      </c>
      <c r="S24">
        <f t="shared" si="4"/>
        <v>0</v>
      </c>
      <c r="T24">
        <f t="shared" si="5"/>
        <v>0</v>
      </c>
    </row>
    <row r="25" spans="1:20" x14ac:dyDescent="0.3">
      <c r="A25" t="s">
        <v>50</v>
      </c>
      <c r="B25">
        <v>10</v>
      </c>
      <c r="C25">
        <v>19</v>
      </c>
      <c r="D25">
        <v>500</v>
      </c>
      <c r="E25">
        <v>2.9399999999999999E-2</v>
      </c>
      <c r="F25">
        <v>4.6600000000000003E-2</v>
      </c>
      <c r="G25">
        <v>0.29399999999999998</v>
      </c>
      <c r="H25">
        <v>25</v>
      </c>
      <c r="I25">
        <v>0.20799999999999999</v>
      </c>
      <c r="J25">
        <f t="shared" si="0"/>
        <v>1.0815999999999999E-2</v>
      </c>
      <c r="K25" s="6">
        <f t="shared" si="1"/>
        <v>6.795488165680473E-2</v>
      </c>
      <c r="L25">
        <f t="shared" si="2"/>
        <v>0.10771079881656806</v>
      </c>
      <c r="M25">
        <f t="shared" si="3"/>
        <v>9.197278911564625E-10</v>
      </c>
      <c r="N25">
        <v>1</v>
      </c>
      <c r="O25">
        <v>5.75</v>
      </c>
      <c r="P25">
        <v>4.7</v>
      </c>
      <c r="Q25">
        <v>2</v>
      </c>
      <c r="R25">
        <v>2</v>
      </c>
      <c r="S25">
        <f t="shared" si="4"/>
        <v>1.1966189556729368E-2</v>
      </c>
      <c r="T25">
        <f t="shared" si="5"/>
        <v>5.6241090916628031E-2</v>
      </c>
    </row>
    <row r="26" spans="1:20" x14ac:dyDescent="0.3">
      <c r="A26" t="s">
        <v>51</v>
      </c>
      <c r="B26">
        <v>10</v>
      </c>
      <c r="C26">
        <v>20</v>
      </c>
      <c r="D26">
        <v>4</v>
      </c>
      <c r="E26">
        <v>0.32100000000000001</v>
      </c>
      <c r="F26">
        <v>6.3200000000000006E-2</v>
      </c>
      <c r="G26">
        <v>0.39889999999999998</v>
      </c>
      <c r="H26">
        <v>80</v>
      </c>
      <c r="I26">
        <v>2.4</v>
      </c>
      <c r="J26">
        <f t="shared" si="0"/>
        <v>1.44</v>
      </c>
      <c r="K26" s="6">
        <f t="shared" si="1"/>
        <v>1.7833333333333336E-2</v>
      </c>
      <c r="L26">
        <f t="shared" si="2"/>
        <v>3.5111111111111116E-3</v>
      </c>
      <c r="M26">
        <f t="shared" si="3"/>
        <v>2.8879418400601649E-7</v>
      </c>
      <c r="N26">
        <v>1</v>
      </c>
      <c r="O26">
        <v>5.75</v>
      </c>
      <c r="P26">
        <v>4.7</v>
      </c>
      <c r="Q26">
        <v>2</v>
      </c>
      <c r="R26">
        <v>4</v>
      </c>
      <c r="S26">
        <f t="shared" si="4"/>
        <v>1.1966189556729368E-2</v>
      </c>
      <c r="T26">
        <f t="shared" si="5"/>
        <v>5.6241090916628031E-2</v>
      </c>
    </row>
    <row r="27" spans="1:20" x14ac:dyDescent="0.3">
      <c r="A27" t="s">
        <v>52</v>
      </c>
      <c r="B27">
        <v>6</v>
      </c>
      <c r="C27">
        <v>13</v>
      </c>
      <c r="D27">
        <v>4</v>
      </c>
      <c r="E27">
        <v>0.32100000000000001</v>
      </c>
      <c r="F27">
        <v>6.3200000000000006E-2</v>
      </c>
      <c r="G27">
        <v>0.39889999999999998</v>
      </c>
      <c r="H27">
        <v>100</v>
      </c>
      <c r="I27">
        <v>13.8</v>
      </c>
      <c r="J27">
        <f t="shared" si="0"/>
        <v>47.610000000000007</v>
      </c>
      <c r="K27" s="6">
        <f t="shared" si="1"/>
        <v>6.7422810333963451E-4</v>
      </c>
      <c r="L27">
        <f t="shared" si="2"/>
        <v>1.3274522159210247E-4</v>
      </c>
      <c r="M27">
        <f t="shared" si="3"/>
        <v>1.1935322135873655E-5</v>
      </c>
      <c r="N27">
        <v>1</v>
      </c>
      <c r="O27">
        <v>5</v>
      </c>
      <c r="P27">
        <v>4.9000000000000004</v>
      </c>
      <c r="Q27">
        <v>2</v>
      </c>
      <c r="R27">
        <v>0.75</v>
      </c>
      <c r="S27">
        <f t="shared" si="4"/>
        <v>9.9980005998000689E-3</v>
      </c>
      <c r="T27">
        <f t="shared" si="5"/>
        <v>4.8990202939020344E-2</v>
      </c>
    </row>
    <row r="28" spans="1:20" x14ac:dyDescent="0.3">
      <c r="A28" t="s">
        <v>53</v>
      </c>
      <c r="B28">
        <v>6</v>
      </c>
      <c r="C28">
        <v>13</v>
      </c>
      <c r="D28">
        <v>500</v>
      </c>
      <c r="E28">
        <v>2.9399999999999999E-2</v>
      </c>
      <c r="F28">
        <v>4.6600000000000003E-2</v>
      </c>
      <c r="G28">
        <v>0.29399999999999998</v>
      </c>
      <c r="H28">
        <v>50</v>
      </c>
      <c r="I28">
        <v>0.46</v>
      </c>
      <c r="J28">
        <f t="shared" si="0"/>
        <v>5.2900000000000003E-2</v>
      </c>
      <c r="K28" s="6">
        <f t="shared" si="1"/>
        <v>2.7788279773156899E-2</v>
      </c>
      <c r="L28">
        <f t="shared" si="2"/>
        <v>4.4045368620037807E-2</v>
      </c>
      <c r="M28">
        <f t="shared" si="3"/>
        <v>8.9965986394557829E-9</v>
      </c>
      <c r="N28">
        <v>1</v>
      </c>
      <c r="S28">
        <f t="shared" si="4"/>
        <v>0</v>
      </c>
      <c r="T28">
        <f t="shared" si="5"/>
        <v>0</v>
      </c>
    </row>
    <row r="29" spans="1:20" x14ac:dyDescent="0.3">
      <c r="A29" t="s">
        <v>54</v>
      </c>
      <c r="B29">
        <v>6</v>
      </c>
      <c r="C29">
        <v>14</v>
      </c>
      <c r="D29">
        <v>2</v>
      </c>
      <c r="E29">
        <v>0.22</v>
      </c>
      <c r="F29">
        <v>0.06</v>
      </c>
      <c r="G29">
        <v>0.36220000000000002</v>
      </c>
      <c r="H29">
        <v>1010</v>
      </c>
      <c r="I29">
        <v>13.8</v>
      </c>
      <c r="J29">
        <f t="shared" si="0"/>
        <v>47.610000000000007</v>
      </c>
      <c r="K29" s="6">
        <f t="shared" si="1"/>
        <v>4.6670867464818303E-3</v>
      </c>
      <c r="L29">
        <f t="shared" si="2"/>
        <v>1.2728418399495902E-3</v>
      </c>
      <c r="M29">
        <f t="shared" si="3"/>
        <v>1.3276118166758699E-4</v>
      </c>
      <c r="N29">
        <v>1</v>
      </c>
      <c r="O29">
        <v>5</v>
      </c>
      <c r="P29">
        <v>4.9000000000000004</v>
      </c>
      <c r="Q29">
        <v>2</v>
      </c>
      <c r="R29">
        <v>2</v>
      </c>
      <c r="S29">
        <f t="shared" si="4"/>
        <v>9.9980005998000689E-3</v>
      </c>
      <c r="T29">
        <f t="shared" si="5"/>
        <v>4.8990202939020344E-2</v>
      </c>
    </row>
    <row r="30" spans="1:20" x14ac:dyDescent="0.3">
      <c r="A30" t="s">
        <v>55</v>
      </c>
      <c r="B30">
        <v>7</v>
      </c>
      <c r="C30">
        <v>15</v>
      </c>
      <c r="D30">
        <v>500</v>
      </c>
      <c r="E30">
        <v>2.9399999999999999E-2</v>
      </c>
      <c r="F30">
        <v>4.6600000000000003E-2</v>
      </c>
      <c r="G30">
        <v>0.29399999999999998</v>
      </c>
      <c r="H30">
        <v>251</v>
      </c>
      <c r="I30">
        <v>13.8</v>
      </c>
      <c r="J30">
        <f t="shared" si="0"/>
        <v>47.610000000000007</v>
      </c>
      <c r="K30" s="6">
        <f t="shared" si="1"/>
        <v>1.5499684940138624E-4</v>
      </c>
      <c r="L30">
        <f>(F30*H30/1000)/J30</f>
        <v>2.4567527830287748E-4</v>
      </c>
      <c r="M30">
        <f t="shared" si="3"/>
        <v>4.0646632653061236E-5</v>
      </c>
      <c r="N30">
        <v>1</v>
      </c>
      <c r="O30">
        <v>5</v>
      </c>
      <c r="P30">
        <v>4.9000000000000004</v>
      </c>
      <c r="Q30">
        <v>2</v>
      </c>
      <c r="R30">
        <v>3.75</v>
      </c>
      <c r="S30">
        <f t="shared" si="4"/>
        <v>9.9980005998000689E-3</v>
      </c>
      <c r="T30">
        <f t="shared" si="5"/>
        <v>4.8990202939020344E-2</v>
      </c>
    </row>
    <row r="31" spans="1:20" x14ac:dyDescent="0.3">
      <c r="A31" t="s">
        <v>56</v>
      </c>
      <c r="B31">
        <v>8</v>
      </c>
      <c r="C31">
        <v>21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 s="6">
        <v>0</v>
      </c>
      <c r="L31">
        <v>0</v>
      </c>
      <c r="M31">
        <v>0</v>
      </c>
      <c r="N31">
        <v>0</v>
      </c>
      <c r="O31">
        <v>5.75</v>
      </c>
      <c r="P31">
        <v>4.7</v>
      </c>
      <c r="Q31">
        <v>2</v>
      </c>
      <c r="R31">
        <v>4</v>
      </c>
      <c r="S31">
        <f t="shared" si="4"/>
        <v>1.1966189556729368E-2</v>
      </c>
      <c r="T31">
        <f t="shared" si="5"/>
        <v>5.6241090916628031E-2</v>
      </c>
    </row>
    <row r="32" spans="1:20" x14ac:dyDescent="0.3">
      <c r="A32" t="s">
        <v>57</v>
      </c>
      <c r="B32">
        <v>6</v>
      </c>
      <c r="C32">
        <v>12</v>
      </c>
      <c r="D32">
        <v>4</v>
      </c>
      <c r="E32">
        <v>0.32100000000000001</v>
      </c>
      <c r="F32">
        <v>6.3200000000000006E-2</v>
      </c>
      <c r="G32">
        <v>0.39889999999999998</v>
      </c>
      <c r="H32">
        <v>25</v>
      </c>
      <c r="I32">
        <v>13.8</v>
      </c>
      <c r="J32">
        <f t="shared" si="0"/>
        <v>47.610000000000007</v>
      </c>
      <c r="K32" s="6">
        <f t="shared" si="1"/>
        <v>1.6855702583490863E-4</v>
      </c>
      <c r="L32">
        <f t="shared" si="2"/>
        <v>3.3186305398025618E-5</v>
      </c>
      <c r="M32">
        <f t="shared" si="3"/>
        <v>2.9838305339684139E-6</v>
      </c>
      <c r="N32">
        <v>1</v>
      </c>
      <c r="O32">
        <v>5</v>
      </c>
      <c r="P32">
        <v>4.9000000000000004</v>
      </c>
      <c r="Q32">
        <v>2</v>
      </c>
      <c r="R32">
        <v>0.5</v>
      </c>
      <c r="S32">
        <f t="shared" si="4"/>
        <v>9.9980005998000689E-3</v>
      </c>
      <c r="T32">
        <f t="shared" si="5"/>
        <v>4.8990202939020344E-2</v>
      </c>
    </row>
    <row r="33" spans="1:20" x14ac:dyDescent="0.3">
      <c r="A33" t="s">
        <v>58</v>
      </c>
      <c r="B33">
        <v>6</v>
      </c>
      <c r="C33">
        <v>12</v>
      </c>
      <c r="D33">
        <v>500</v>
      </c>
      <c r="E33">
        <v>2.9399999999999999E-2</v>
      </c>
      <c r="F33">
        <v>4.6600000000000003E-2</v>
      </c>
      <c r="G33">
        <v>0.29399999999999998</v>
      </c>
      <c r="H33">
        <v>50</v>
      </c>
      <c r="I33">
        <v>0.46</v>
      </c>
      <c r="J33">
        <f t="shared" si="0"/>
        <v>5.2900000000000003E-2</v>
      </c>
      <c r="K33" s="6">
        <f t="shared" si="1"/>
        <v>2.7788279773156899E-2</v>
      </c>
      <c r="L33">
        <f t="shared" si="2"/>
        <v>4.4045368620037807E-2</v>
      </c>
      <c r="M33">
        <f t="shared" si="3"/>
        <v>8.9965986394557829E-9</v>
      </c>
      <c r="N33">
        <v>1</v>
      </c>
      <c r="S33">
        <f t="shared" si="4"/>
        <v>0</v>
      </c>
      <c r="T33">
        <f t="shared" si="5"/>
        <v>0</v>
      </c>
    </row>
    <row r="34" spans="1:20" x14ac:dyDescent="0.3">
      <c r="A34" t="s">
        <v>59</v>
      </c>
      <c r="B34">
        <v>7</v>
      </c>
      <c r="C34">
        <v>22</v>
      </c>
      <c r="D34">
        <v>500</v>
      </c>
      <c r="E34">
        <v>2.9399999999999999E-2</v>
      </c>
      <c r="F34">
        <v>4.6600000000000003E-2</v>
      </c>
      <c r="G34">
        <v>0.29399999999999998</v>
      </c>
      <c r="H34">
        <v>100</v>
      </c>
      <c r="I34">
        <v>13.8</v>
      </c>
      <c r="J34">
        <f t="shared" si="0"/>
        <v>47.610000000000007</v>
      </c>
      <c r="K34" s="6">
        <f t="shared" si="1"/>
        <v>6.1751732829237545E-5</v>
      </c>
      <c r="L34">
        <f t="shared" si="2"/>
        <v>9.7878596933417342E-5</v>
      </c>
      <c r="M34">
        <f t="shared" si="3"/>
        <v>1.6193877551020412E-5</v>
      </c>
      <c r="N34">
        <v>1</v>
      </c>
      <c r="S34">
        <f t="shared" si="4"/>
        <v>0</v>
      </c>
      <c r="T34">
        <f t="shared" si="5"/>
        <v>0</v>
      </c>
    </row>
    <row r="35" spans="1:20" x14ac:dyDescent="0.3">
      <c r="A35" t="s">
        <v>60</v>
      </c>
      <c r="B35">
        <v>2</v>
      </c>
      <c r="C35">
        <v>23</v>
      </c>
      <c r="D35">
        <v>1</v>
      </c>
      <c r="E35">
        <v>0.16</v>
      </c>
      <c r="F35">
        <v>5.7000000000000002E-2</v>
      </c>
      <c r="G35">
        <v>0.35980000000000001</v>
      </c>
      <c r="H35">
        <v>50</v>
      </c>
      <c r="I35">
        <v>0.46</v>
      </c>
      <c r="J35">
        <f t="shared" si="0"/>
        <v>5.2900000000000003E-2</v>
      </c>
      <c r="K35" s="6">
        <f t="shared" si="1"/>
        <v>0.15122873345935728</v>
      </c>
      <c r="L35">
        <f t="shared" si="2"/>
        <v>5.3875236294896031E-2</v>
      </c>
      <c r="M35">
        <f t="shared" si="3"/>
        <v>7.3513062812673709E-9</v>
      </c>
      <c r="N35">
        <v>1</v>
      </c>
      <c r="S35">
        <f t="shared" si="4"/>
        <v>0</v>
      </c>
      <c r="T35">
        <f t="shared" si="5"/>
        <v>0</v>
      </c>
    </row>
    <row r="37" spans="1:20" ht="15.6" x14ac:dyDescent="0.3">
      <c r="A37" s="5"/>
    </row>
    <row r="38" spans="1:20" ht="15.6" x14ac:dyDescent="0.3">
      <c r="A38" s="12" t="s">
        <v>72</v>
      </c>
      <c r="B38" s="12"/>
    </row>
    <row r="39" spans="1:20" ht="15.6" x14ac:dyDescent="0.3">
      <c r="A39" s="5" t="s">
        <v>62</v>
      </c>
      <c r="B39" s="5" t="s">
        <v>63</v>
      </c>
      <c r="C39" s="5" t="s">
        <v>65</v>
      </c>
      <c r="D39" s="5" t="s">
        <v>66</v>
      </c>
      <c r="E39" s="5" t="s">
        <v>67</v>
      </c>
    </row>
    <row r="40" spans="1:20" x14ac:dyDescent="0.3">
      <c r="A40">
        <v>1</v>
      </c>
      <c r="B40">
        <v>2</v>
      </c>
      <c r="C40" s="1">
        <f>K7+S7</f>
        <v>1.335863912111912E-2</v>
      </c>
      <c r="D40">
        <f>L7+T7</f>
        <v>5.0187430412240254E-2</v>
      </c>
      <c r="E40">
        <f>M7</f>
        <v>1.3232351306281269E-4</v>
      </c>
    </row>
    <row r="41" spans="1:20" x14ac:dyDescent="0.3">
      <c r="A41">
        <v>1</v>
      </c>
      <c r="B41">
        <v>3</v>
      </c>
      <c r="C41">
        <f>K8</f>
        <v>1.1430245746691869E-3</v>
      </c>
      <c r="D41">
        <f>L8</f>
        <v>1.8117328292375549E-3</v>
      </c>
      <c r="E41">
        <f>M8</f>
        <v>2.9974867346938781E-4</v>
      </c>
    </row>
    <row r="42" spans="1:20" x14ac:dyDescent="0.3">
      <c r="A42">
        <v>1</v>
      </c>
      <c r="B42" s="8">
        <v>4</v>
      </c>
      <c r="C42" s="1">
        <f>K9</f>
        <v>4.7195967233774417E-3</v>
      </c>
      <c r="D42">
        <f>L9</f>
        <v>9.2921655114471739E-4</v>
      </c>
      <c r="E42">
        <f>M9</f>
        <v>8.354725495111559E-5</v>
      </c>
    </row>
    <row r="43" spans="1:20" x14ac:dyDescent="0.3">
      <c r="A43">
        <v>3</v>
      </c>
      <c r="B43">
        <v>5</v>
      </c>
      <c r="C43">
        <f>K10+K11+S10</f>
        <v>9.0777300319526792E-3</v>
      </c>
      <c r="D43">
        <f>L10+L11+T10</f>
        <v>4.9875039613275302E-2</v>
      </c>
      <c r="E43">
        <f>M10</f>
        <v>2.9974867346938781E-4</v>
      </c>
    </row>
    <row r="44" spans="1:20" x14ac:dyDescent="0.3">
      <c r="A44">
        <v>3</v>
      </c>
      <c r="B44">
        <v>11</v>
      </c>
      <c r="C44">
        <f>K12+K13+S12</f>
        <v>0.16761194724966355</v>
      </c>
      <c r="D44">
        <f>L12+L13+T12</f>
        <v>0.1051401714330342</v>
      </c>
      <c r="E44">
        <f>M12</f>
        <v>1.3232351306281269E-4</v>
      </c>
    </row>
    <row r="45" spans="1:20" x14ac:dyDescent="0.3">
      <c r="A45">
        <v>4</v>
      </c>
      <c r="B45">
        <v>6</v>
      </c>
      <c r="C45">
        <f t="shared" ref="C45:E49" si="6">K14</f>
        <v>9.4391934467548833E-3</v>
      </c>
      <c r="D45">
        <f t="shared" si="6"/>
        <v>1.8584331022894348E-3</v>
      </c>
      <c r="E45">
        <f t="shared" si="6"/>
        <v>1.6709450990223118E-4</v>
      </c>
    </row>
    <row r="46" spans="1:20" x14ac:dyDescent="0.3">
      <c r="A46">
        <v>4</v>
      </c>
      <c r="B46">
        <v>7</v>
      </c>
      <c r="C46">
        <f t="shared" si="6"/>
        <v>1.2350346565847509E-5</v>
      </c>
      <c r="D46">
        <f t="shared" si="6"/>
        <v>1.9575719386683468E-5</v>
      </c>
      <c r="E46">
        <f t="shared" si="6"/>
        <v>3.2387755102040821E-6</v>
      </c>
    </row>
    <row r="47" spans="1:20" x14ac:dyDescent="0.3">
      <c r="A47">
        <v>5</v>
      </c>
      <c r="B47">
        <v>8</v>
      </c>
      <c r="C47">
        <f t="shared" si="6"/>
        <v>2.225869082840237E-3</v>
      </c>
      <c r="D47">
        <f t="shared" si="6"/>
        <v>4.382396449704142E-4</v>
      </c>
      <c r="E47">
        <f t="shared" si="6"/>
        <v>3.2537478064677867E-7</v>
      </c>
    </row>
    <row r="48" spans="1:20" x14ac:dyDescent="0.3">
      <c r="A48">
        <v>5</v>
      </c>
      <c r="B48">
        <v>9</v>
      </c>
      <c r="C48">
        <f t="shared" si="6"/>
        <v>1.4839127218934909E-3</v>
      </c>
      <c r="D48">
        <f t="shared" si="6"/>
        <v>2.9215976331360948E-4</v>
      </c>
      <c r="E48">
        <f t="shared" si="6"/>
        <v>2.1691652043118576E-7</v>
      </c>
      <c r="K48" s="9"/>
    </row>
    <row r="49" spans="1:11" x14ac:dyDescent="0.3">
      <c r="A49">
        <v>9</v>
      </c>
      <c r="B49">
        <v>10</v>
      </c>
      <c r="C49">
        <f t="shared" si="6"/>
        <v>3.783977440828402E-3</v>
      </c>
      <c r="D49">
        <f t="shared" si="6"/>
        <v>7.4500739644970412E-4</v>
      </c>
      <c r="E49">
        <f t="shared" si="6"/>
        <v>5.5313712709952377E-7</v>
      </c>
    </row>
    <row r="50" spans="1:11" x14ac:dyDescent="0.3">
      <c r="A50">
        <v>8</v>
      </c>
      <c r="B50">
        <v>16</v>
      </c>
      <c r="C50">
        <f>K19+K20+S19</f>
        <v>2.9644306884136218E-2</v>
      </c>
      <c r="D50">
        <f>L19+L20+T19</f>
        <v>7.9008782623096643E-2</v>
      </c>
      <c r="E50">
        <f>M19</f>
        <v>5.5313712709952377E-7</v>
      </c>
    </row>
    <row r="51" spans="1:11" x14ac:dyDescent="0.3">
      <c r="A51">
        <v>8</v>
      </c>
      <c r="B51">
        <v>17</v>
      </c>
      <c r="C51">
        <f>K21+K22+S21</f>
        <v>8.3705048654362499E-2</v>
      </c>
      <c r="D51">
        <f>K21+K22+T21</f>
        <v>0.12797995001426116</v>
      </c>
      <c r="E51">
        <f>M21</f>
        <v>5.5313712709952377E-7</v>
      </c>
    </row>
    <row r="52" spans="1:11" x14ac:dyDescent="0.3">
      <c r="A52">
        <v>9</v>
      </c>
      <c r="B52">
        <v>18</v>
      </c>
      <c r="C52">
        <f>K23+K24+S23</f>
        <v>8.3705048654362499E-2</v>
      </c>
      <c r="D52">
        <f>L23+L24+T23</f>
        <v>0.1646968971296458</v>
      </c>
      <c r="E52">
        <f>M23</f>
        <v>5.5313712709952377E-7</v>
      </c>
    </row>
    <row r="53" spans="1:11" x14ac:dyDescent="0.3">
      <c r="A53">
        <v>10</v>
      </c>
      <c r="B53">
        <v>19</v>
      </c>
      <c r="C53">
        <f>K25+S25</f>
        <v>7.9921071213534103E-2</v>
      </c>
      <c r="D53">
        <f>L25+T25</f>
        <v>0.16395188973319608</v>
      </c>
      <c r="E53">
        <f>M25</f>
        <v>9.197278911564625E-10</v>
      </c>
    </row>
    <row r="54" spans="1:11" x14ac:dyDescent="0.3">
      <c r="A54">
        <v>10</v>
      </c>
      <c r="B54">
        <v>20</v>
      </c>
      <c r="C54">
        <f>K26+S26</f>
        <v>2.9799522890062706E-2</v>
      </c>
      <c r="D54">
        <f>L26+T26</f>
        <v>5.9752202027739142E-2</v>
      </c>
      <c r="E54">
        <f>M26</f>
        <v>2.8879418400601649E-7</v>
      </c>
    </row>
    <row r="55" spans="1:11" x14ac:dyDescent="0.3">
      <c r="A55">
        <v>6</v>
      </c>
      <c r="B55">
        <v>13</v>
      </c>
      <c r="C55">
        <f>K27+K28+S27</f>
        <v>3.8460508476296604E-2</v>
      </c>
      <c r="D55">
        <f>L27+L28+T27</f>
        <v>9.3168316780650254E-2</v>
      </c>
      <c r="E55">
        <f>M27</f>
        <v>1.1935322135873655E-5</v>
      </c>
    </row>
    <row r="56" spans="1:11" x14ac:dyDescent="0.3">
      <c r="A56">
        <v>6</v>
      </c>
      <c r="B56">
        <v>14</v>
      </c>
      <c r="C56">
        <f t="shared" ref="C56:D58" si="7">K29+S29</f>
        <v>1.4665087346281899E-2</v>
      </c>
      <c r="D56">
        <f t="shared" si="7"/>
        <v>5.0263044778969937E-2</v>
      </c>
      <c r="E56">
        <f>M29</f>
        <v>1.3276118166758699E-4</v>
      </c>
    </row>
    <row r="57" spans="1:11" x14ac:dyDescent="0.3">
      <c r="A57">
        <v>7</v>
      </c>
      <c r="B57">
        <v>15</v>
      </c>
      <c r="C57">
        <f t="shared" si="7"/>
        <v>1.0152997449201456E-2</v>
      </c>
      <c r="D57">
        <f t="shared" si="7"/>
        <v>4.9235878217323219E-2</v>
      </c>
      <c r="E57">
        <f>M30</f>
        <v>4.0646632653061236E-5</v>
      </c>
    </row>
    <row r="58" spans="1:11" x14ac:dyDescent="0.3">
      <c r="A58">
        <v>8</v>
      </c>
      <c r="B58">
        <v>21</v>
      </c>
      <c r="C58">
        <f t="shared" si="7"/>
        <v>1.1966189556729368E-2</v>
      </c>
      <c r="D58">
        <f t="shared" si="7"/>
        <v>5.6241090916628031E-2</v>
      </c>
      <c r="E58">
        <f>M31</f>
        <v>0</v>
      </c>
    </row>
    <row r="59" spans="1:11" x14ac:dyDescent="0.3">
      <c r="A59">
        <v>6</v>
      </c>
      <c r="B59">
        <v>12</v>
      </c>
      <c r="C59">
        <f>K32+K33+S32</f>
        <v>3.795483739879188E-2</v>
      </c>
      <c r="D59">
        <f>L32+L33+T32</f>
        <v>9.3068757864456175E-2</v>
      </c>
      <c r="E59">
        <f>M32</f>
        <v>2.9838305339684139E-6</v>
      </c>
    </row>
    <row r="60" spans="1:11" x14ac:dyDescent="0.3">
      <c r="A60">
        <v>7</v>
      </c>
      <c r="B60">
        <v>22</v>
      </c>
      <c r="C60">
        <f t="shared" ref="C60:E61" si="8">K34</f>
        <v>6.1751732829237545E-5</v>
      </c>
      <c r="D60">
        <f t="shared" si="8"/>
        <v>9.7878596933417342E-5</v>
      </c>
      <c r="E60">
        <f t="shared" si="8"/>
        <v>1.6193877551020412E-5</v>
      </c>
    </row>
    <row r="61" spans="1:11" x14ac:dyDescent="0.3">
      <c r="A61">
        <v>2</v>
      </c>
      <c r="B61">
        <v>23</v>
      </c>
      <c r="C61">
        <f t="shared" si="8"/>
        <v>0.15122873345935728</v>
      </c>
      <c r="D61">
        <f t="shared" si="8"/>
        <v>5.3875236294896031E-2</v>
      </c>
      <c r="E61">
        <f t="shared" si="8"/>
        <v>7.3513062812673709E-9</v>
      </c>
    </row>
    <row r="62" spans="1:11" x14ac:dyDescent="0.3">
      <c r="K62" s="9"/>
    </row>
    <row r="72" spans="11:11" x14ac:dyDescent="0.3">
      <c r="K72" s="9"/>
    </row>
    <row r="86" spans="11:11" x14ac:dyDescent="0.3">
      <c r="K86" s="9"/>
    </row>
  </sheetData>
  <mergeCells count="8">
    <mergeCell ref="O5:O6"/>
    <mergeCell ref="A38:B38"/>
    <mergeCell ref="G2:H2"/>
    <mergeCell ref="L2:M2"/>
    <mergeCell ref="G3:H3"/>
    <mergeCell ref="G4:H4"/>
    <mergeCell ref="L4:M4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opLeftCell="A60" workbookViewId="0">
      <selection activeCell="F83" sqref="F83"/>
    </sheetView>
  </sheetViews>
  <sheetFormatPr defaultRowHeight="14.4" x14ac:dyDescent="0.3"/>
  <sheetData>
    <row r="1" spans="1:16" ht="15.6" x14ac:dyDescent="0.3">
      <c r="A1" s="5" t="s">
        <v>61</v>
      </c>
    </row>
    <row r="2" spans="1:16" x14ac:dyDescent="0.3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</row>
    <row r="3" spans="1:16" x14ac:dyDescent="0.3">
      <c r="A3">
        <v>1</v>
      </c>
      <c r="B3">
        <v>2</v>
      </c>
      <c r="C3" s="1">
        <v>1</v>
      </c>
      <c r="D3" s="1">
        <v>1.335863912111912E-2</v>
      </c>
      <c r="E3">
        <v>5.0187430412240254E-2</v>
      </c>
      <c r="F3">
        <v>1.3232351306281269E-4</v>
      </c>
      <c r="G3" s="7">
        <v>7</v>
      </c>
      <c r="H3">
        <v>7</v>
      </c>
      <c r="I3">
        <v>7</v>
      </c>
      <c r="J3">
        <v>0</v>
      </c>
      <c r="K3" s="7">
        <v>0</v>
      </c>
      <c r="L3" s="7">
        <v>0</v>
      </c>
      <c r="M3">
        <v>0</v>
      </c>
      <c r="N3">
        <v>0</v>
      </c>
      <c r="O3">
        <v>0</v>
      </c>
      <c r="P3">
        <v>1</v>
      </c>
    </row>
    <row r="4" spans="1:16" x14ac:dyDescent="0.3">
      <c r="A4">
        <v>1</v>
      </c>
      <c r="B4">
        <v>3</v>
      </c>
      <c r="C4" s="7">
        <v>1</v>
      </c>
      <c r="D4">
        <v>1.1430245746691869E-3</v>
      </c>
      <c r="E4">
        <v>1.8117328292375549E-3</v>
      </c>
      <c r="F4">
        <v>2.9974867346938781E-4</v>
      </c>
      <c r="G4" s="7">
        <v>7</v>
      </c>
      <c r="H4">
        <v>7</v>
      </c>
      <c r="I4">
        <v>7</v>
      </c>
      <c r="J4">
        <v>0</v>
      </c>
      <c r="K4" s="7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3">
      <c r="A5">
        <v>1</v>
      </c>
      <c r="B5" s="8">
        <v>4</v>
      </c>
      <c r="C5" s="1">
        <v>1</v>
      </c>
      <c r="D5" s="1">
        <v>4.7195967233774417E-3</v>
      </c>
      <c r="E5">
        <v>9.2921655114471739E-4</v>
      </c>
      <c r="F5">
        <v>8.354725495111559E-5</v>
      </c>
      <c r="G5" s="7">
        <v>7</v>
      </c>
      <c r="H5">
        <v>7</v>
      </c>
      <c r="I5">
        <v>7</v>
      </c>
      <c r="J5" s="8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3">
      <c r="A6">
        <v>3</v>
      </c>
      <c r="B6">
        <v>5</v>
      </c>
      <c r="C6">
        <v>1</v>
      </c>
      <c r="D6">
        <v>9.0777300319526792E-3</v>
      </c>
      <c r="E6">
        <v>4.9875039613275302E-2</v>
      </c>
      <c r="F6">
        <v>2.9974867346938781E-4</v>
      </c>
      <c r="G6">
        <v>7</v>
      </c>
      <c r="H6">
        <v>7</v>
      </c>
      <c r="I6">
        <v>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3">
      <c r="A7">
        <v>3</v>
      </c>
      <c r="B7">
        <v>11</v>
      </c>
      <c r="C7">
        <v>1</v>
      </c>
      <c r="D7">
        <v>0.16761194724966355</v>
      </c>
      <c r="E7">
        <v>0.1051401714330342</v>
      </c>
      <c r="F7">
        <v>1.3232351306281269E-4</v>
      </c>
      <c r="G7">
        <v>7</v>
      </c>
      <c r="H7">
        <v>7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3">
      <c r="A8">
        <v>4</v>
      </c>
      <c r="B8">
        <v>6</v>
      </c>
      <c r="C8">
        <v>1</v>
      </c>
      <c r="D8">
        <v>9.4391934467548833E-3</v>
      </c>
      <c r="E8">
        <v>1.8584331022894348E-3</v>
      </c>
      <c r="F8">
        <v>1.6709450990223118E-4</v>
      </c>
      <c r="G8">
        <v>7</v>
      </c>
      <c r="H8">
        <v>7</v>
      </c>
      <c r="I8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3">
      <c r="A9">
        <v>4</v>
      </c>
      <c r="B9">
        <v>7</v>
      </c>
      <c r="C9">
        <v>1</v>
      </c>
      <c r="D9">
        <v>1.2350346565847509E-5</v>
      </c>
      <c r="E9">
        <v>1.9575719386683468E-5</v>
      </c>
      <c r="F9">
        <v>3.2387755102040821E-6</v>
      </c>
      <c r="G9">
        <v>7</v>
      </c>
      <c r="H9">
        <v>7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3">
      <c r="A10">
        <v>5</v>
      </c>
      <c r="B10">
        <v>8</v>
      </c>
      <c r="C10">
        <v>1</v>
      </c>
      <c r="D10">
        <v>2.225869082840237E-3</v>
      </c>
      <c r="E10">
        <v>4.382396449704142E-4</v>
      </c>
      <c r="F10">
        <v>3.2537478064677867E-7</v>
      </c>
      <c r="G10">
        <v>7</v>
      </c>
      <c r="H10">
        <v>7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3">
      <c r="A11">
        <v>5</v>
      </c>
      <c r="B11">
        <v>9</v>
      </c>
      <c r="C11">
        <v>1</v>
      </c>
      <c r="D11">
        <v>1.4839127218934909E-3</v>
      </c>
      <c r="E11">
        <v>2.9215976331360948E-4</v>
      </c>
      <c r="F11">
        <v>2.1691652043118576E-7</v>
      </c>
      <c r="G11">
        <v>7</v>
      </c>
      <c r="H11">
        <v>7</v>
      </c>
      <c r="I11">
        <v>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3">
      <c r="A12">
        <v>9</v>
      </c>
      <c r="B12">
        <v>10</v>
      </c>
      <c r="C12">
        <v>1</v>
      </c>
      <c r="D12">
        <v>3.783977440828402E-3</v>
      </c>
      <c r="E12">
        <v>7.4500739644970412E-4</v>
      </c>
      <c r="F12">
        <v>5.5313712709952377E-7</v>
      </c>
      <c r="G12">
        <v>7</v>
      </c>
      <c r="H12">
        <v>7</v>
      </c>
      <c r="I12">
        <v>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3">
      <c r="A13">
        <v>8</v>
      </c>
      <c r="B13">
        <v>16</v>
      </c>
      <c r="C13">
        <v>1</v>
      </c>
      <c r="D13">
        <v>2.9644306884136218E-2</v>
      </c>
      <c r="E13">
        <v>7.9008782623096643E-2</v>
      </c>
      <c r="F13">
        <v>5.5313712709952377E-7</v>
      </c>
      <c r="G13">
        <v>7</v>
      </c>
      <c r="H13">
        <v>7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3">
      <c r="A14">
        <v>8</v>
      </c>
      <c r="B14">
        <v>17</v>
      </c>
      <c r="C14">
        <v>1</v>
      </c>
      <c r="D14">
        <v>8.3705048654362499E-2</v>
      </c>
      <c r="E14">
        <v>0.12797995001426116</v>
      </c>
      <c r="F14">
        <v>5.5313712709952377E-7</v>
      </c>
      <c r="G14">
        <v>7</v>
      </c>
      <c r="H14">
        <v>7</v>
      </c>
      <c r="I14">
        <v>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3">
      <c r="A15">
        <v>9</v>
      </c>
      <c r="B15">
        <v>18</v>
      </c>
      <c r="C15">
        <v>1</v>
      </c>
      <c r="D15">
        <v>8.3705048654362499E-2</v>
      </c>
      <c r="E15">
        <v>0.1646968971296458</v>
      </c>
      <c r="F15">
        <v>5.5313712709952377E-7</v>
      </c>
      <c r="G15">
        <v>7</v>
      </c>
      <c r="H15">
        <v>7</v>
      </c>
      <c r="I15">
        <v>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3">
      <c r="A16">
        <v>10</v>
      </c>
      <c r="B16">
        <v>19</v>
      </c>
      <c r="C16">
        <v>1</v>
      </c>
      <c r="D16">
        <v>7.9921071213534103E-2</v>
      </c>
      <c r="E16">
        <v>0.16395188973319608</v>
      </c>
      <c r="F16">
        <v>9.197278911564625E-10</v>
      </c>
      <c r="G16">
        <v>7</v>
      </c>
      <c r="H16">
        <v>7</v>
      </c>
      <c r="I16">
        <v>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22" x14ac:dyDescent="0.3">
      <c r="A17">
        <v>10</v>
      </c>
      <c r="B17">
        <v>20</v>
      </c>
      <c r="C17">
        <v>1</v>
      </c>
      <c r="D17">
        <v>2.9799522890062706E-2</v>
      </c>
      <c r="E17">
        <v>5.9752202027739142E-2</v>
      </c>
      <c r="F17">
        <v>2.8879418400601649E-7</v>
      </c>
      <c r="G17">
        <v>7</v>
      </c>
      <c r="H17">
        <v>7</v>
      </c>
      <c r="I17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22" x14ac:dyDescent="0.3">
      <c r="A18">
        <v>6</v>
      </c>
      <c r="B18">
        <v>13</v>
      </c>
      <c r="C18">
        <v>1</v>
      </c>
      <c r="D18">
        <v>3.8460508476296604E-2</v>
      </c>
      <c r="E18">
        <v>9.3168316780650254E-2</v>
      </c>
      <c r="F18">
        <v>1.1935322135873655E-5</v>
      </c>
      <c r="G18">
        <v>7</v>
      </c>
      <c r="H18">
        <v>7</v>
      </c>
      <c r="I18">
        <v>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22" x14ac:dyDescent="0.3">
      <c r="A19">
        <v>6</v>
      </c>
      <c r="B19">
        <v>14</v>
      </c>
      <c r="C19">
        <v>1</v>
      </c>
      <c r="D19">
        <v>1.4665087346281899E-2</v>
      </c>
      <c r="E19">
        <v>5.0263044778969937E-2</v>
      </c>
      <c r="F19">
        <v>1.3276118166758699E-4</v>
      </c>
      <c r="G19">
        <v>7</v>
      </c>
      <c r="H19">
        <v>7</v>
      </c>
      <c r="I19">
        <v>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22" x14ac:dyDescent="0.3">
      <c r="A20">
        <v>7</v>
      </c>
      <c r="B20">
        <v>15</v>
      </c>
      <c r="C20">
        <v>1</v>
      </c>
      <c r="D20">
        <v>1.0152997449201456E-2</v>
      </c>
      <c r="E20">
        <v>4.9235878217323219E-2</v>
      </c>
      <c r="F20">
        <v>4.0646632653061236E-5</v>
      </c>
      <c r="G20">
        <v>7</v>
      </c>
      <c r="H20">
        <v>7</v>
      </c>
      <c r="I20">
        <v>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22" x14ac:dyDescent="0.3">
      <c r="A21">
        <v>8</v>
      </c>
      <c r="B21">
        <v>21</v>
      </c>
      <c r="C21">
        <v>1</v>
      </c>
      <c r="D21">
        <v>1.1966189556729368E-2</v>
      </c>
      <c r="E21">
        <v>5.6241090916628031E-2</v>
      </c>
      <c r="F21">
        <v>0</v>
      </c>
      <c r="G21">
        <v>7</v>
      </c>
      <c r="H21">
        <v>7</v>
      </c>
      <c r="I21">
        <v>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22" x14ac:dyDescent="0.3">
      <c r="A22">
        <v>6</v>
      </c>
      <c r="B22">
        <v>12</v>
      </c>
      <c r="C22">
        <v>1</v>
      </c>
      <c r="D22">
        <v>3.795483739879188E-2</v>
      </c>
      <c r="E22">
        <v>9.3068757864456175E-2</v>
      </c>
      <c r="F22">
        <v>2.9838305339684139E-6</v>
      </c>
      <c r="G22">
        <v>7</v>
      </c>
      <c r="H22">
        <v>7</v>
      </c>
      <c r="I22">
        <v>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</row>
    <row r="23" spans="1:22" x14ac:dyDescent="0.3">
      <c r="A23">
        <v>7</v>
      </c>
      <c r="B23">
        <v>22</v>
      </c>
      <c r="C23">
        <v>1</v>
      </c>
      <c r="D23">
        <v>6.1751732829237545E-5</v>
      </c>
      <c r="E23">
        <v>9.7878596933417342E-5</v>
      </c>
      <c r="F23">
        <v>1.6193877551020412E-5</v>
      </c>
      <c r="G23">
        <v>7</v>
      </c>
      <c r="H23">
        <v>7</v>
      </c>
      <c r="I23">
        <v>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22" x14ac:dyDescent="0.3">
      <c r="A24">
        <v>2</v>
      </c>
      <c r="B24">
        <v>23</v>
      </c>
      <c r="C24">
        <v>1</v>
      </c>
      <c r="D24">
        <v>0.15122873345935728</v>
      </c>
      <c r="E24">
        <v>5.3875236294896031E-2</v>
      </c>
      <c r="F24">
        <v>7.3513062812673709E-9</v>
      </c>
      <c r="G24">
        <v>7</v>
      </c>
      <c r="H24">
        <v>7</v>
      </c>
      <c r="I24">
        <v>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6" spans="1:22" ht="15.6" x14ac:dyDescent="0.3">
      <c r="A26" s="5" t="s">
        <v>71</v>
      </c>
    </row>
    <row r="27" spans="1:22" x14ac:dyDescent="0.3">
      <c r="A27">
        <v>1</v>
      </c>
      <c r="B27">
        <v>2</v>
      </c>
      <c r="C27" s="1">
        <v>1.335863912111912E-2</v>
      </c>
      <c r="D27">
        <v>5.0187430412240254E-2</v>
      </c>
      <c r="E27">
        <v>1.3232351306281269E-4</v>
      </c>
      <c r="F27">
        <v>7</v>
      </c>
      <c r="G27">
        <v>7</v>
      </c>
      <c r="H27">
        <v>7</v>
      </c>
      <c r="I27">
        <v>0</v>
      </c>
      <c r="J27">
        <v>0</v>
      </c>
      <c r="K27">
        <v>1</v>
      </c>
      <c r="L27">
        <v>-360</v>
      </c>
      <c r="M27">
        <v>360</v>
      </c>
      <c r="T27" t="s">
        <v>32</v>
      </c>
      <c r="U27">
        <v>1</v>
      </c>
      <c r="V27">
        <v>2</v>
      </c>
    </row>
    <row r="28" spans="1:22" x14ac:dyDescent="0.3">
      <c r="A28">
        <v>1</v>
      </c>
      <c r="B28">
        <v>3</v>
      </c>
      <c r="C28">
        <v>1.1430245746691869E-3</v>
      </c>
      <c r="D28">
        <v>1.8117328292375549E-3</v>
      </c>
      <c r="E28">
        <v>2.9974867346938781E-4</v>
      </c>
      <c r="F28">
        <v>7</v>
      </c>
      <c r="G28">
        <v>7</v>
      </c>
      <c r="H28">
        <v>7</v>
      </c>
      <c r="I28">
        <v>0</v>
      </c>
      <c r="J28">
        <v>0</v>
      </c>
      <c r="K28">
        <v>1</v>
      </c>
      <c r="L28">
        <v>-360</v>
      </c>
      <c r="M28">
        <v>360</v>
      </c>
      <c r="T28" t="s">
        <v>33</v>
      </c>
      <c r="U28">
        <v>1</v>
      </c>
      <c r="V28">
        <v>3</v>
      </c>
    </row>
    <row r="29" spans="1:22" x14ac:dyDescent="0.3">
      <c r="A29">
        <v>1</v>
      </c>
      <c r="B29" s="8">
        <v>4</v>
      </c>
      <c r="C29" s="1">
        <v>4.7195967233774417E-3</v>
      </c>
      <c r="D29">
        <v>9.2921655114471739E-4</v>
      </c>
      <c r="E29">
        <v>8.354725495111559E-5</v>
      </c>
      <c r="F29">
        <v>7</v>
      </c>
      <c r="G29">
        <v>7</v>
      </c>
      <c r="H29">
        <v>7</v>
      </c>
      <c r="I29">
        <v>0</v>
      </c>
      <c r="J29">
        <v>0</v>
      </c>
      <c r="K29">
        <v>1</v>
      </c>
      <c r="L29">
        <v>-360</v>
      </c>
      <c r="M29">
        <v>360</v>
      </c>
      <c r="T29" t="s">
        <v>34</v>
      </c>
      <c r="U29">
        <v>1</v>
      </c>
      <c r="V29">
        <v>4</v>
      </c>
    </row>
    <row r="30" spans="1:22" x14ac:dyDescent="0.3">
      <c r="A30">
        <v>3</v>
      </c>
      <c r="B30">
        <v>5</v>
      </c>
      <c r="C30">
        <v>9.0777300319526792E-3</v>
      </c>
      <c r="D30">
        <v>4.9875039613275302E-2</v>
      </c>
      <c r="E30">
        <v>2.9974867346938781E-4</v>
      </c>
      <c r="F30">
        <v>7</v>
      </c>
      <c r="G30">
        <v>7</v>
      </c>
      <c r="H30">
        <v>7</v>
      </c>
      <c r="I30">
        <v>0</v>
      </c>
      <c r="J30">
        <v>0</v>
      </c>
      <c r="K30">
        <v>1</v>
      </c>
      <c r="L30">
        <v>-360</v>
      </c>
      <c r="M30">
        <v>360</v>
      </c>
      <c r="P30">
        <v>1.1430245746691899E-3</v>
      </c>
      <c r="Q30">
        <v>1.8117328292375549E-3</v>
      </c>
      <c r="T30" t="s">
        <v>35</v>
      </c>
      <c r="U30">
        <v>3</v>
      </c>
      <c r="V30">
        <v>5</v>
      </c>
    </row>
    <row r="31" spans="1:22" x14ac:dyDescent="0.3">
      <c r="A31">
        <v>3</v>
      </c>
      <c r="B31">
        <v>11</v>
      </c>
      <c r="C31">
        <v>0.16761194724966355</v>
      </c>
      <c r="D31">
        <v>0.1051401714330342</v>
      </c>
      <c r="E31">
        <v>1.3232351306281269E-4</v>
      </c>
      <c r="F31">
        <v>7</v>
      </c>
      <c r="G31">
        <v>7</v>
      </c>
      <c r="H31">
        <v>7</v>
      </c>
      <c r="I31">
        <v>0</v>
      </c>
      <c r="J31">
        <v>0</v>
      </c>
      <c r="K31">
        <v>1</v>
      </c>
      <c r="L31">
        <v>-360</v>
      </c>
      <c r="M31">
        <v>360</v>
      </c>
      <c r="P31">
        <v>3.783977440828402E-3</v>
      </c>
      <c r="Q31">
        <v>7.4500739644970412E-4</v>
      </c>
      <c r="R31">
        <v>5.5313712709952377E-7</v>
      </c>
      <c r="T31" t="s">
        <v>36</v>
      </c>
      <c r="U31">
        <v>3</v>
      </c>
      <c r="V31">
        <v>5</v>
      </c>
    </row>
    <row r="32" spans="1:22" x14ac:dyDescent="0.3">
      <c r="A32">
        <v>4</v>
      </c>
      <c r="B32">
        <v>6</v>
      </c>
      <c r="C32">
        <v>9.4391934467548833E-3</v>
      </c>
      <c r="D32">
        <v>1.8584331022894348E-3</v>
      </c>
      <c r="E32">
        <v>1.6709450990223118E-4</v>
      </c>
      <c r="F32">
        <v>7</v>
      </c>
      <c r="G32">
        <v>7</v>
      </c>
      <c r="H32">
        <v>7</v>
      </c>
      <c r="I32">
        <v>0</v>
      </c>
      <c r="J32">
        <v>0</v>
      </c>
      <c r="K32">
        <v>1</v>
      </c>
      <c r="L32">
        <v>-360</v>
      </c>
      <c r="M32">
        <v>360</v>
      </c>
      <c r="P32">
        <v>3.3606385213190504E-3</v>
      </c>
      <c r="Q32">
        <v>1.1972274732199118E-3</v>
      </c>
      <c r="R32">
        <v>1.3232351306281269E-4</v>
      </c>
      <c r="T32" t="s">
        <v>37</v>
      </c>
      <c r="U32">
        <v>3</v>
      </c>
      <c r="V32">
        <v>11</v>
      </c>
    </row>
    <row r="33" spans="1:22" x14ac:dyDescent="0.3">
      <c r="A33">
        <v>4</v>
      </c>
      <c r="B33">
        <v>7</v>
      </c>
      <c r="C33">
        <v>1.2350346565847509E-5</v>
      </c>
      <c r="D33">
        <v>1.9575719386683468E-5</v>
      </c>
      <c r="E33">
        <v>3.2387755102040821E-6</v>
      </c>
      <c r="F33">
        <v>7</v>
      </c>
      <c r="G33">
        <v>7</v>
      </c>
      <c r="H33">
        <v>7</v>
      </c>
      <c r="I33">
        <v>0</v>
      </c>
      <c r="J33">
        <v>0</v>
      </c>
      <c r="K33">
        <v>1</v>
      </c>
      <c r="L33">
        <v>-360</v>
      </c>
      <c r="M33">
        <v>360</v>
      </c>
      <c r="P33">
        <v>0.15425330812854443</v>
      </c>
      <c r="Q33">
        <v>5.4952741020793942E-2</v>
      </c>
      <c r="R33">
        <v>7.4983324068927195E-9</v>
      </c>
      <c r="T33" t="s">
        <v>38</v>
      </c>
      <c r="U33">
        <v>3</v>
      </c>
      <c r="V33">
        <v>11</v>
      </c>
    </row>
    <row r="34" spans="1:22" x14ac:dyDescent="0.3">
      <c r="A34">
        <v>5</v>
      </c>
      <c r="B34">
        <v>8</v>
      </c>
      <c r="C34">
        <v>2.225869082840237E-3</v>
      </c>
      <c r="D34">
        <v>4.382396449704142E-4</v>
      </c>
      <c r="E34">
        <v>3.2537478064677867E-7</v>
      </c>
      <c r="F34">
        <v>7</v>
      </c>
      <c r="G34">
        <v>7</v>
      </c>
      <c r="H34">
        <v>7</v>
      </c>
      <c r="I34">
        <v>0</v>
      </c>
      <c r="J34">
        <v>0</v>
      </c>
      <c r="K34">
        <v>1</v>
      </c>
      <c r="L34">
        <v>-360</v>
      </c>
      <c r="M34">
        <v>360</v>
      </c>
      <c r="T34" t="s">
        <v>39</v>
      </c>
      <c r="U34">
        <v>4</v>
      </c>
      <c r="V34">
        <v>6</v>
      </c>
    </row>
    <row r="35" spans="1:22" x14ac:dyDescent="0.3">
      <c r="A35">
        <v>5</v>
      </c>
      <c r="B35">
        <v>9</v>
      </c>
      <c r="C35">
        <v>1.4839127218934909E-3</v>
      </c>
      <c r="D35">
        <v>2.9215976331360948E-4</v>
      </c>
      <c r="E35">
        <v>2.1691652043118576E-7</v>
      </c>
      <c r="F35">
        <v>7</v>
      </c>
      <c r="G35">
        <v>7</v>
      </c>
      <c r="H35">
        <v>7</v>
      </c>
      <c r="I35">
        <v>0</v>
      </c>
      <c r="J35">
        <v>0</v>
      </c>
      <c r="K35">
        <v>1</v>
      </c>
      <c r="L35">
        <v>-360</v>
      </c>
      <c r="M35">
        <v>360</v>
      </c>
      <c r="T35" t="s">
        <v>40</v>
      </c>
      <c r="U35">
        <v>4</v>
      </c>
      <c r="V35">
        <v>7</v>
      </c>
    </row>
    <row r="36" spans="1:22" x14ac:dyDescent="0.3">
      <c r="A36">
        <v>9</v>
      </c>
      <c r="B36">
        <v>10</v>
      </c>
      <c r="C36">
        <v>3.783977440828402E-3</v>
      </c>
      <c r="D36">
        <v>7.4500739644970412E-4</v>
      </c>
      <c r="E36">
        <v>5.5313712709952377E-7</v>
      </c>
      <c r="F36">
        <v>7</v>
      </c>
      <c r="G36">
        <v>7</v>
      </c>
      <c r="H36">
        <v>7</v>
      </c>
      <c r="I36">
        <v>0</v>
      </c>
      <c r="J36">
        <v>0</v>
      </c>
      <c r="K36">
        <v>1</v>
      </c>
      <c r="L36">
        <v>-360</v>
      </c>
      <c r="M36">
        <v>360</v>
      </c>
      <c r="T36" t="s">
        <v>41</v>
      </c>
      <c r="U36">
        <v>5</v>
      </c>
      <c r="V36">
        <v>8</v>
      </c>
    </row>
    <row r="37" spans="1:22" x14ac:dyDescent="0.3">
      <c r="A37">
        <v>8</v>
      </c>
      <c r="B37">
        <v>16</v>
      </c>
      <c r="C37">
        <v>2.9644306884136218E-2</v>
      </c>
      <c r="D37">
        <v>7.9008782623096643E-2</v>
      </c>
      <c r="E37">
        <v>5.5313712709952377E-7</v>
      </c>
      <c r="F37">
        <v>7</v>
      </c>
      <c r="G37">
        <v>7</v>
      </c>
      <c r="H37">
        <v>7</v>
      </c>
      <c r="I37">
        <v>0</v>
      </c>
      <c r="J37">
        <v>0</v>
      </c>
      <c r="K37">
        <v>1</v>
      </c>
      <c r="L37">
        <v>-360</v>
      </c>
      <c r="M37">
        <v>360</v>
      </c>
      <c r="T37" t="s">
        <v>42</v>
      </c>
      <c r="U37">
        <v>5</v>
      </c>
      <c r="V37">
        <v>9</v>
      </c>
    </row>
    <row r="38" spans="1:22" x14ac:dyDescent="0.3">
      <c r="A38">
        <v>8</v>
      </c>
      <c r="B38">
        <v>17</v>
      </c>
      <c r="C38">
        <v>8.3705048654362499E-2</v>
      </c>
      <c r="D38">
        <v>0.12797995001426116</v>
      </c>
      <c r="E38">
        <v>5.5313712709952377E-7</v>
      </c>
      <c r="F38">
        <v>7</v>
      </c>
      <c r="G38">
        <v>7</v>
      </c>
      <c r="H38">
        <v>7</v>
      </c>
      <c r="I38">
        <v>0</v>
      </c>
      <c r="J38">
        <v>0</v>
      </c>
      <c r="K38">
        <v>1</v>
      </c>
      <c r="L38">
        <v>-360</v>
      </c>
      <c r="M38">
        <v>360</v>
      </c>
      <c r="T38" t="s">
        <v>43</v>
      </c>
      <c r="U38">
        <v>9</v>
      </c>
      <c r="V38">
        <v>10</v>
      </c>
    </row>
    <row r="39" spans="1:22" x14ac:dyDescent="0.3">
      <c r="A39">
        <v>9</v>
      </c>
      <c r="B39">
        <v>18</v>
      </c>
      <c r="C39">
        <v>8.3705048654362499E-2</v>
      </c>
      <c r="D39">
        <v>0.1646968971296458</v>
      </c>
      <c r="E39">
        <v>5.5313712709952377E-7</v>
      </c>
      <c r="F39">
        <v>7</v>
      </c>
      <c r="G39">
        <v>7</v>
      </c>
      <c r="H39">
        <v>7</v>
      </c>
      <c r="I39">
        <v>0</v>
      </c>
      <c r="J39">
        <v>0</v>
      </c>
      <c r="K39">
        <v>1</v>
      </c>
      <c r="L39">
        <v>-360</v>
      </c>
      <c r="M39">
        <v>360</v>
      </c>
      <c r="P39">
        <v>3.783977440828402E-3</v>
      </c>
      <c r="Q39">
        <v>7.4500739644970412E-4</v>
      </c>
      <c r="R39">
        <v>5.5313712709952377E-7</v>
      </c>
      <c r="T39" t="s">
        <v>44</v>
      </c>
      <c r="U39">
        <v>8</v>
      </c>
      <c r="V39">
        <v>16</v>
      </c>
    </row>
    <row r="40" spans="1:22" x14ac:dyDescent="0.3">
      <c r="A40">
        <v>10</v>
      </c>
      <c r="B40">
        <v>19</v>
      </c>
      <c r="C40">
        <v>7.9921071213534103E-2</v>
      </c>
      <c r="D40">
        <v>0.16395188973319608</v>
      </c>
      <c r="E40">
        <v>9.197278911564625E-10</v>
      </c>
      <c r="F40">
        <v>7</v>
      </c>
      <c r="G40">
        <v>7</v>
      </c>
      <c r="H40">
        <v>7</v>
      </c>
      <c r="I40">
        <v>0</v>
      </c>
      <c r="J40">
        <v>0</v>
      </c>
      <c r="K40">
        <v>1</v>
      </c>
      <c r="L40">
        <v>-360</v>
      </c>
      <c r="M40">
        <v>360</v>
      </c>
      <c r="P40">
        <v>1.3894139886578449E-2</v>
      </c>
      <c r="Q40">
        <v>2.2022684310018904E-2</v>
      </c>
      <c r="R40">
        <v>4.4982993197278914E-9</v>
      </c>
      <c r="T40" t="s">
        <v>45</v>
      </c>
      <c r="U40">
        <v>8</v>
      </c>
      <c r="V40">
        <v>16</v>
      </c>
    </row>
    <row r="41" spans="1:22" x14ac:dyDescent="0.3">
      <c r="A41">
        <v>10</v>
      </c>
      <c r="B41">
        <v>20</v>
      </c>
      <c r="C41">
        <v>2.9799522890062706E-2</v>
      </c>
      <c r="D41">
        <v>5.9752202027739142E-2</v>
      </c>
      <c r="E41">
        <v>2.8879418400601649E-7</v>
      </c>
      <c r="F41">
        <v>7</v>
      </c>
      <c r="G41">
        <v>7</v>
      </c>
      <c r="H41">
        <v>7</v>
      </c>
      <c r="I41">
        <v>0</v>
      </c>
      <c r="J41">
        <v>0</v>
      </c>
      <c r="K41">
        <v>1</v>
      </c>
      <c r="L41">
        <v>-360</v>
      </c>
      <c r="M41">
        <v>360</v>
      </c>
      <c r="P41">
        <v>3.783977440828402E-3</v>
      </c>
      <c r="Q41">
        <v>7.4500739644970412E-4</v>
      </c>
      <c r="R41">
        <v>5.5313712709952377E-7</v>
      </c>
      <c r="T41" t="s">
        <v>46</v>
      </c>
      <c r="U41">
        <v>8</v>
      </c>
      <c r="V41">
        <v>17</v>
      </c>
    </row>
    <row r="42" spans="1:22" x14ac:dyDescent="0.3">
      <c r="A42">
        <v>6</v>
      </c>
      <c r="B42">
        <v>13</v>
      </c>
      <c r="C42">
        <v>3.8460508476296604E-2</v>
      </c>
      <c r="D42">
        <v>9.3168316780650254E-2</v>
      </c>
      <c r="E42">
        <v>1.1935322135873655E-5</v>
      </c>
      <c r="F42">
        <v>7</v>
      </c>
      <c r="G42">
        <v>7</v>
      </c>
      <c r="H42">
        <v>7</v>
      </c>
      <c r="I42">
        <v>0</v>
      </c>
      <c r="J42">
        <v>0</v>
      </c>
      <c r="K42">
        <v>1</v>
      </c>
      <c r="L42">
        <v>-360</v>
      </c>
      <c r="M42">
        <v>360</v>
      </c>
      <c r="P42">
        <v>6.795488165680473E-2</v>
      </c>
      <c r="Q42">
        <v>0.10771079881656806</v>
      </c>
      <c r="R42">
        <v>9.197278911564625E-10</v>
      </c>
      <c r="T42" t="s">
        <v>47</v>
      </c>
      <c r="U42">
        <v>8</v>
      </c>
      <c r="V42">
        <v>17</v>
      </c>
    </row>
    <row r="43" spans="1:22" x14ac:dyDescent="0.3">
      <c r="A43">
        <v>6</v>
      </c>
      <c r="B43">
        <v>14</v>
      </c>
      <c r="C43">
        <v>1.4665087346281899E-2</v>
      </c>
      <c r="D43">
        <v>5.0263044778969937E-2</v>
      </c>
      <c r="E43">
        <v>1.3276118166758699E-4</v>
      </c>
      <c r="F43">
        <v>7</v>
      </c>
      <c r="G43">
        <v>7</v>
      </c>
      <c r="H43">
        <v>7</v>
      </c>
      <c r="I43">
        <v>0</v>
      </c>
      <c r="J43">
        <v>0</v>
      </c>
      <c r="K43">
        <v>1</v>
      </c>
      <c r="L43">
        <v>-360</v>
      </c>
      <c r="M43">
        <v>360</v>
      </c>
      <c r="P43">
        <v>3.783977440828402E-3</v>
      </c>
      <c r="Q43">
        <v>7.4500739644970412E-4</v>
      </c>
      <c r="R43">
        <v>5.5313712709952377E-7</v>
      </c>
      <c r="T43" t="s">
        <v>48</v>
      </c>
      <c r="U43">
        <v>9</v>
      </c>
      <c r="V43">
        <v>18</v>
      </c>
    </row>
    <row r="44" spans="1:22" x14ac:dyDescent="0.3">
      <c r="A44">
        <v>7</v>
      </c>
      <c r="B44">
        <v>15</v>
      </c>
      <c r="C44">
        <v>1.0152997449201456E-2</v>
      </c>
      <c r="D44">
        <v>4.9235878217323219E-2</v>
      </c>
      <c r="E44">
        <v>4.0646632653061236E-5</v>
      </c>
      <c r="F44">
        <v>7</v>
      </c>
      <c r="G44">
        <v>7</v>
      </c>
      <c r="H44">
        <v>7</v>
      </c>
      <c r="I44">
        <v>0</v>
      </c>
      <c r="J44">
        <v>0</v>
      </c>
      <c r="K44">
        <v>1</v>
      </c>
      <c r="L44">
        <v>-360</v>
      </c>
      <c r="M44">
        <v>360</v>
      </c>
      <c r="P44">
        <v>6.795488165680473E-2</v>
      </c>
      <c r="Q44">
        <v>0.10771079881656806</v>
      </c>
      <c r="R44">
        <v>9.197278911564625E-10</v>
      </c>
      <c r="T44" t="s">
        <v>49</v>
      </c>
      <c r="U44">
        <v>9</v>
      </c>
      <c r="V44">
        <v>18</v>
      </c>
    </row>
    <row r="45" spans="1:22" x14ac:dyDescent="0.3">
      <c r="A45">
        <v>8</v>
      </c>
      <c r="B45">
        <v>21</v>
      </c>
      <c r="C45">
        <v>1.1966189556729368E-2</v>
      </c>
      <c r="D45">
        <v>5.6241090916628031E-2</v>
      </c>
      <c r="E45">
        <v>0</v>
      </c>
      <c r="F45">
        <v>7</v>
      </c>
      <c r="G45">
        <v>7</v>
      </c>
      <c r="H45">
        <v>7</v>
      </c>
      <c r="I45">
        <v>0</v>
      </c>
      <c r="J45">
        <v>0</v>
      </c>
      <c r="K45">
        <v>1</v>
      </c>
      <c r="L45">
        <v>-360</v>
      </c>
      <c r="M45">
        <v>360</v>
      </c>
      <c r="T45" t="s">
        <v>50</v>
      </c>
      <c r="U45">
        <v>10</v>
      </c>
      <c r="V45">
        <v>19</v>
      </c>
    </row>
    <row r="46" spans="1:22" x14ac:dyDescent="0.3">
      <c r="A46">
        <v>6</v>
      </c>
      <c r="B46">
        <v>12</v>
      </c>
      <c r="C46">
        <v>3.795483739879188E-2</v>
      </c>
      <c r="D46">
        <v>9.3068757864456175E-2</v>
      </c>
      <c r="E46">
        <v>2.9838305339684139E-6</v>
      </c>
      <c r="F46">
        <v>7</v>
      </c>
      <c r="G46">
        <v>7</v>
      </c>
      <c r="H46">
        <v>7</v>
      </c>
      <c r="I46">
        <v>0</v>
      </c>
      <c r="J46">
        <v>0</v>
      </c>
      <c r="K46">
        <v>1</v>
      </c>
      <c r="L46">
        <v>-360</v>
      </c>
      <c r="M46">
        <v>360</v>
      </c>
      <c r="T46" t="s">
        <v>51</v>
      </c>
      <c r="U46">
        <v>10</v>
      </c>
      <c r="V46">
        <v>20</v>
      </c>
    </row>
    <row r="47" spans="1:22" x14ac:dyDescent="0.3">
      <c r="A47">
        <v>7</v>
      </c>
      <c r="B47">
        <v>22</v>
      </c>
      <c r="C47">
        <v>6.1751732829237545E-5</v>
      </c>
      <c r="D47">
        <v>9.7878596933417342E-5</v>
      </c>
      <c r="E47">
        <v>1.6193877551020412E-5</v>
      </c>
      <c r="F47">
        <v>7</v>
      </c>
      <c r="G47">
        <v>7</v>
      </c>
      <c r="H47">
        <v>7</v>
      </c>
      <c r="I47">
        <v>0</v>
      </c>
      <c r="J47">
        <v>0</v>
      </c>
      <c r="K47">
        <v>1</v>
      </c>
      <c r="L47">
        <v>-360</v>
      </c>
      <c r="M47">
        <v>360</v>
      </c>
      <c r="P47">
        <v>6.7422810333963451E-4</v>
      </c>
      <c r="Q47">
        <v>1.3274522159210247E-4</v>
      </c>
      <c r="R47">
        <v>1.1935322135873655E-5</v>
      </c>
      <c r="T47" t="s">
        <v>52</v>
      </c>
      <c r="U47">
        <v>6</v>
      </c>
      <c r="V47">
        <v>13</v>
      </c>
    </row>
    <row r="48" spans="1:22" x14ac:dyDescent="0.3">
      <c r="A48">
        <v>2</v>
      </c>
      <c r="B48">
        <v>23</v>
      </c>
      <c r="C48">
        <v>0.15122873345935728</v>
      </c>
      <c r="D48">
        <v>5.3875236294896031E-2</v>
      </c>
      <c r="E48">
        <v>7.3513062812673709E-9</v>
      </c>
      <c r="F48">
        <v>7</v>
      </c>
      <c r="G48">
        <v>7</v>
      </c>
      <c r="H48">
        <v>7</v>
      </c>
      <c r="I48">
        <v>0</v>
      </c>
      <c r="J48">
        <v>0</v>
      </c>
      <c r="K48">
        <v>1</v>
      </c>
      <c r="L48">
        <v>-360</v>
      </c>
      <c r="M48">
        <v>360</v>
      </c>
      <c r="P48">
        <v>2.7788279773156899E-2</v>
      </c>
      <c r="Q48">
        <v>4.4045368620037807E-2</v>
      </c>
      <c r="R48">
        <v>8.9965986394557829E-9</v>
      </c>
      <c r="T48" t="s">
        <v>53</v>
      </c>
      <c r="U48">
        <v>6</v>
      </c>
      <c r="V48">
        <v>13</v>
      </c>
    </row>
    <row r="49" spans="1:22" x14ac:dyDescent="0.3">
      <c r="T49" t="s">
        <v>54</v>
      </c>
      <c r="U49">
        <v>6</v>
      </c>
      <c r="V49">
        <v>14</v>
      </c>
    </row>
    <row r="50" spans="1:22" x14ac:dyDescent="0.3">
      <c r="A50">
        <v>1</v>
      </c>
      <c r="B50">
        <v>2</v>
      </c>
      <c r="C50">
        <v>3.3606385213190504E-3</v>
      </c>
      <c r="D50">
        <v>1.1972274732199118E-3</v>
      </c>
      <c r="E50">
        <v>1.3232351306281269E-4</v>
      </c>
      <c r="F50">
        <v>7</v>
      </c>
      <c r="G50">
        <v>7</v>
      </c>
      <c r="H50">
        <v>7</v>
      </c>
      <c r="I50">
        <v>0</v>
      </c>
      <c r="J50">
        <v>0</v>
      </c>
      <c r="K50">
        <v>1</v>
      </c>
      <c r="L50">
        <v>-360</v>
      </c>
      <c r="M50">
        <v>360</v>
      </c>
      <c r="T50" t="s">
        <v>55</v>
      </c>
      <c r="U50">
        <v>7</v>
      </c>
      <c r="V50">
        <v>15</v>
      </c>
    </row>
    <row r="51" spans="1:22" x14ac:dyDescent="0.3">
      <c r="A51">
        <v>1</v>
      </c>
      <c r="B51">
        <v>3</v>
      </c>
      <c r="C51">
        <v>1.1430245746691869E-3</v>
      </c>
      <c r="D51">
        <v>1.8117328292375549E-3</v>
      </c>
      <c r="E51">
        <v>2.9974867346938781E-4</v>
      </c>
      <c r="F51">
        <v>7</v>
      </c>
      <c r="G51">
        <v>7</v>
      </c>
      <c r="H51">
        <v>7</v>
      </c>
      <c r="I51">
        <v>0</v>
      </c>
      <c r="J51">
        <v>0</v>
      </c>
      <c r="K51">
        <v>1</v>
      </c>
      <c r="L51">
        <v>-360</v>
      </c>
      <c r="M51">
        <v>360</v>
      </c>
      <c r="T51" t="s">
        <v>56</v>
      </c>
      <c r="U51">
        <v>8</v>
      </c>
      <c r="V51">
        <v>21</v>
      </c>
    </row>
    <row r="52" spans="1:22" x14ac:dyDescent="0.3">
      <c r="A52">
        <v>1</v>
      </c>
      <c r="B52" s="8">
        <v>4</v>
      </c>
      <c r="C52">
        <v>4.7195967233774417E-3</v>
      </c>
      <c r="D52">
        <v>9.2921655114471739E-4</v>
      </c>
      <c r="E52">
        <v>8.354725495111559E-5</v>
      </c>
      <c r="F52">
        <v>7</v>
      </c>
      <c r="G52">
        <v>7</v>
      </c>
      <c r="H52">
        <v>7</v>
      </c>
      <c r="I52">
        <v>0</v>
      </c>
      <c r="J52">
        <v>0</v>
      </c>
      <c r="K52">
        <v>1</v>
      </c>
      <c r="L52">
        <v>-360</v>
      </c>
      <c r="M52">
        <v>360</v>
      </c>
      <c r="T52" t="s">
        <v>57</v>
      </c>
      <c r="U52">
        <v>6</v>
      </c>
      <c r="V52">
        <v>12</v>
      </c>
    </row>
    <row r="53" spans="1:22" x14ac:dyDescent="0.3">
      <c r="A53">
        <v>3</v>
      </c>
      <c r="B53">
        <v>5</v>
      </c>
      <c r="C53">
        <f>P30+P31</f>
        <v>4.9270020154975917E-3</v>
      </c>
      <c r="D53">
        <f>Q30+Q31</f>
        <v>2.5567402256872589E-3</v>
      </c>
      <c r="E53">
        <v>2.9974867346938781E-4</v>
      </c>
      <c r="F53">
        <v>7</v>
      </c>
      <c r="G53">
        <v>7</v>
      </c>
      <c r="H53">
        <v>7</v>
      </c>
      <c r="I53">
        <v>0</v>
      </c>
      <c r="J53">
        <v>0</v>
      </c>
      <c r="K53">
        <v>1</v>
      </c>
      <c r="L53">
        <v>-360</v>
      </c>
      <c r="M53">
        <v>360</v>
      </c>
      <c r="T53" t="s">
        <v>58</v>
      </c>
      <c r="U53">
        <v>6</v>
      </c>
      <c r="V53">
        <v>12</v>
      </c>
    </row>
    <row r="54" spans="1:22" x14ac:dyDescent="0.3">
      <c r="A54">
        <v>3</v>
      </c>
      <c r="B54">
        <v>11</v>
      </c>
      <c r="C54">
        <f>P32+P33</f>
        <v>0.15761394664986347</v>
      </c>
      <c r="D54">
        <f>Q32+Q33</f>
        <v>5.6149968494013852E-2</v>
      </c>
      <c r="E54">
        <v>1.3232351306281269E-4</v>
      </c>
      <c r="F54">
        <v>7</v>
      </c>
      <c r="G54">
        <v>7</v>
      </c>
      <c r="H54">
        <v>7</v>
      </c>
      <c r="I54">
        <v>0</v>
      </c>
      <c r="J54">
        <v>0</v>
      </c>
      <c r="K54">
        <v>1</v>
      </c>
      <c r="L54">
        <v>-360</v>
      </c>
      <c r="M54">
        <v>360</v>
      </c>
      <c r="T54" t="s">
        <v>59</v>
      </c>
      <c r="U54">
        <v>7</v>
      </c>
      <c r="V54">
        <v>22</v>
      </c>
    </row>
    <row r="55" spans="1:22" x14ac:dyDescent="0.3">
      <c r="A55">
        <v>4</v>
      </c>
      <c r="B55">
        <v>6</v>
      </c>
      <c r="C55">
        <v>9.4391934467548833E-3</v>
      </c>
      <c r="D55">
        <v>1.8584331022894348E-3</v>
      </c>
      <c r="E55">
        <v>1.6709450990223118E-4</v>
      </c>
      <c r="F55">
        <v>7</v>
      </c>
      <c r="G55">
        <v>7</v>
      </c>
      <c r="H55">
        <v>7</v>
      </c>
      <c r="I55">
        <v>0</v>
      </c>
      <c r="J55">
        <v>0</v>
      </c>
      <c r="K55">
        <v>1</v>
      </c>
      <c r="L55">
        <v>-360</v>
      </c>
      <c r="M55">
        <v>360</v>
      </c>
      <c r="T55" t="s">
        <v>60</v>
      </c>
      <c r="U55">
        <v>2</v>
      </c>
      <c r="V55">
        <v>23</v>
      </c>
    </row>
    <row r="56" spans="1:22" x14ac:dyDescent="0.3">
      <c r="A56">
        <v>4</v>
      </c>
      <c r="B56">
        <v>7</v>
      </c>
      <c r="C56">
        <v>1.2350346565847509E-5</v>
      </c>
      <c r="D56">
        <v>1.9575719386683468E-5</v>
      </c>
      <c r="E56">
        <v>3.2387755102040821E-6</v>
      </c>
      <c r="F56">
        <v>7</v>
      </c>
      <c r="G56">
        <v>7</v>
      </c>
      <c r="H56">
        <v>7</v>
      </c>
      <c r="I56">
        <v>0</v>
      </c>
      <c r="J56">
        <v>0</v>
      </c>
      <c r="K56">
        <v>1</v>
      </c>
      <c r="L56">
        <v>-360</v>
      </c>
      <c r="M56">
        <v>360</v>
      </c>
    </row>
    <row r="57" spans="1:22" x14ac:dyDescent="0.3">
      <c r="A57">
        <v>5</v>
      </c>
      <c r="B57">
        <v>8</v>
      </c>
      <c r="C57">
        <v>2.225869082840237E-3</v>
      </c>
      <c r="D57">
        <v>4.382396449704142E-4</v>
      </c>
      <c r="E57">
        <v>3.2537478064677867E-7</v>
      </c>
      <c r="F57">
        <v>7</v>
      </c>
      <c r="G57">
        <v>7</v>
      </c>
      <c r="H57">
        <v>7</v>
      </c>
      <c r="I57">
        <v>0</v>
      </c>
      <c r="J57">
        <v>0</v>
      </c>
      <c r="K57">
        <v>1</v>
      </c>
      <c r="L57">
        <v>-360</v>
      </c>
      <c r="M57">
        <v>360</v>
      </c>
    </row>
    <row r="58" spans="1:22" x14ac:dyDescent="0.3">
      <c r="A58">
        <v>5</v>
      </c>
      <c r="B58">
        <v>9</v>
      </c>
      <c r="C58">
        <v>1.4839127218934909E-3</v>
      </c>
      <c r="D58">
        <v>2.9215976331360948E-4</v>
      </c>
      <c r="E58">
        <v>2.1691652043118576E-7</v>
      </c>
      <c r="F58">
        <v>7</v>
      </c>
      <c r="G58">
        <v>7</v>
      </c>
      <c r="H58">
        <v>7</v>
      </c>
      <c r="I58">
        <v>0</v>
      </c>
      <c r="J58">
        <v>0</v>
      </c>
      <c r="K58">
        <v>1</v>
      </c>
      <c r="L58">
        <v>-360</v>
      </c>
      <c r="M58">
        <v>360</v>
      </c>
    </row>
    <row r="59" spans="1:22" x14ac:dyDescent="0.3">
      <c r="A59">
        <v>9</v>
      </c>
      <c r="B59">
        <v>10</v>
      </c>
      <c r="C59">
        <v>3.783977440828402E-3</v>
      </c>
      <c r="D59">
        <v>7.4500739644970412E-4</v>
      </c>
      <c r="E59">
        <v>5.5313712709952377E-7</v>
      </c>
      <c r="F59">
        <v>7</v>
      </c>
      <c r="G59">
        <v>7</v>
      </c>
      <c r="H59">
        <v>7</v>
      </c>
      <c r="I59">
        <v>0</v>
      </c>
      <c r="J59">
        <v>0</v>
      </c>
      <c r="K59">
        <v>1</v>
      </c>
      <c r="L59">
        <v>-360</v>
      </c>
      <c r="M59">
        <v>360</v>
      </c>
    </row>
    <row r="60" spans="1:22" x14ac:dyDescent="0.3">
      <c r="A60">
        <v>8</v>
      </c>
      <c r="B60">
        <v>16</v>
      </c>
      <c r="C60">
        <f>P39+P40</f>
        <v>1.7678117327406852E-2</v>
      </c>
      <c r="D60">
        <f>Q39+Q40</f>
        <v>2.2767691706468609E-2</v>
      </c>
      <c r="E60">
        <v>5.5313712709952377E-7</v>
      </c>
      <c r="F60">
        <v>7</v>
      </c>
      <c r="G60">
        <v>7</v>
      </c>
      <c r="H60">
        <v>7</v>
      </c>
      <c r="I60">
        <v>0</v>
      </c>
      <c r="J60">
        <v>0</v>
      </c>
      <c r="K60">
        <v>1</v>
      </c>
      <c r="L60">
        <v>-360</v>
      </c>
      <c r="M60">
        <v>360</v>
      </c>
    </row>
    <row r="61" spans="1:22" x14ac:dyDescent="0.3">
      <c r="A61">
        <v>8</v>
      </c>
      <c r="B61">
        <v>17</v>
      </c>
      <c r="C61">
        <f>P41+P42</f>
        <v>7.1738859097633126E-2</v>
      </c>
      <c r="D61">
        <f>Q41+Q42</f>
        <v>0.10845580621301776</v>
      </c>
      <c r="E61">
        <v>5.5313712709952377E-7</v>
      </c>
      <c r="F61">
        <v>7</v>
      </c>
      <c r="G61">
        <v>7</v>
      </c>
      <c r="H61">
        <v>7</v>
      </c>
      <c r="I61">
        <v>0</v>
      </c>
      <c r="J61">
        <v>0</v>
      </c>
      <c r="K61">
        <v>1</v>
      </c>
      <c r="L61">
        <v>-360</v>
      </c>
      <c r="M61">
        <v>360</v>
      </c>
    </row>
    <row r="62" spans="1:22" x14ac:dyDescent="0.3">
      <c r="A62">
        <v>9</v>
      </c>
      <c r="B62">
        <v>18</v>
      </c>
      <c r="C62">
        <f>P43+P44</f>
        <v>7.1738859097633126E-2</v>
      </c>
      <c r="D62">
        <f>Q43+Q44</f>
        <v>0.10845580621301776</v>
      </c>
      <c r="E62">
        <v>5.5313712709952377E-7</v>
      </c>
      <c r="F62">
        <v>7</v>
      </c>
      <c r="G62">
        <v>7</v>
      </c>
      <c r="H62">
        <v>7</v>
      </c>
      <c r="I62">
        <v>0</v>
      </c>
      <c r="J62">
        <v>0</v>
      </c>
      <c r="K62">
        <v>1</v>
      </c>
      <c r="L62">
        <v>-360</v>
      </c>
      <c r="M62">
        <v>360</v>
      </c>
    </row>
    <row r="63" spans="1:22" x14ac:dyDescent="0.3">
      <c r="A63">
        <v>10</v>
      </c>
      <c r="B63">
        <v>19</v>
      </c>
      <c r="C63">
        <v>6.795488165680473E-2</v>
      </c>
      <c r="D63">
        <v>0.10771079881656806</v>
      </c>
      <c r="E63">
        <v>9.197278911564625E-10</v>
      </c>
      <c r="F63">
        <v>7</v>
      </c>
      <c r="G63">
        <v>7</v>
      </c>
      <c r="H63">
        <v>7</v>
      </c>
      <c r="I63">
        <v>0</v>
      </c>
      <c r="J63">
        <v>0</v>
      </c>
      <c r="K63">
        <v>1</v>
      </c>
      <c r="L63">
        <v>-360</v>
      </c>
      <c r="M63">
        <v>360</v>
      </c>
    </row>
    <row r="64" spans="1:22" x14ac:dyDescent="0.3">
      <c r="A64">
        <v>10</v>
      </c>
      <c r="B64">
        <v>20</v>
      </c>
      <c r="C64">
        <v>1.7833333333333336E-2</v>
      </c>
      <c r="D64">
        <v>3.5111111111111116E-3</v>
      </c>
      <c r="E64">
        <v>2.8879418400601649E-7</v>
      </c>
      <c r="F64">
        <v>7</v>
      </c>
      <c r="G64">
        <v>7</v>
      </c>
      <c r="H64">
        <v>7</v>
      </c>
      <c r="I64">
        <v>0</v>
      </c>
      <c r="J64">
        <v>0</v>
      </c>
      <c r="K64">
        <v>1</v>
      </c>
      <c r="L64">
        <v>-360</v>
      </c>
      <c r="M64">
        <v>360</v>
      </c>
    </row>
    <row r="65" spans="1:13" x14ac:dyDescent="0.3">
      <c r="A65">
        <v>6</v>
      </c>
      <c r="B65">
        <v>13</v>
      </c>
      <c r="C65">
        <f>P47+P48</f>
        <v>2.8462507876496533E-2</v>
      </c>
      <c r="D65">
        <f>Q47+Q48</f>
        <v>4.417811384162991E-2</v>
      </c>
      <c r="E65">
        <v>1.1935322135873655E-5</v>
      </c>
      <c r="F65">
        <v>7</v>
      </c>
      <c r="G65">
        <v>7</v>
      </c>
      <c r="H65">
        <v>7</v>
      </c>
      <c r="I65">
        <v>0</v>
      </c>
      <c r="J65">
        <v>0</v>
      </c>
      <c r="K65">
        <v>1</v>
      </c>
      <c r="L65">
        <v>-360</v>
      </c>
      <c r="M65">
        <v>360</v>
      </c>
    </row>
    <row r="66" spans="1:13" x14ac:dyDescent="0.3">
      <c r="A66">
        <v>6</v>
      </c>
      <c r="B66">
        <v>14</v>
      </c>
      <c r="C66">
        <v>4.6670867464818303E-3</v>
      </c>
      <c r="D66">
        <v>1.2728418399495902E-3</v>
      </c>
      <c r="E66">
        <v>1.3276118166758699E-4</v>
      </c>
      <c r="F66">
        <v>7</v>
      </c>
      <c r="G66">
        <v>7</v>
      </c>
      <c r="H66">
        <v>7</v>
      </c>
      <c r="I66">
        <v>0</v>
      </c>
      <c r="J66">
        <v>0</v>
      </c>
      <c r="K66">
        <v>1</v>
      </c>
      <c r="L66">
        <v>-360</v>
      </c>
      <c r="M66">
        <v>360</v>
      </c>
    </row>
    <row r="67" spans="1:13" x14ac:dyDescent="0.3">
      <c r="A67">
        <v>7</v>
      </c>
      <c r="B67">
        <v>15</v>
      </c>
      <c r="C67">
        <v>1.5499684940138624E-4</v>
      </c>
      <c r="D67">
        <v>2.4567527830287748E-4</v>
      </c>
      <c r="E67">
        <v>4.0646632653061236E-5</v>
      </c>
      <c r="F67">
        <v>7</v>
      </c>
      <c r="G67">
        <v>7</v>
      </c>
      <c r="H67">
        <v>7</v>
      </c>
      <c r="I67">
        <v>0</v>
      </c>
      <c r="J67">
        <v>0</v>
      </c>
      <c r="K67">
        <v>1</v>
      </c>
      <c r="L67">
        <v>-360</v>
      </c>
      <c r="M67">
        <v>360</v>
      </c>
    </row>
    <row r="68" spans="1:13" x14ac:dyDescent="0.3">
      <c r="A68">
        <v>8</v>
      </c>
      <c r="B68">
        <v>21</v>
      </c>
      <c r="C68">
        <v>1.1966189556729368E-2</v>
      </c>
      <c r="D68">
        <v>5.6241090916628031E-2</v>
      </c>
      <c r="E68">
        <v>0</v>
      </c>
      <c r="F68">
        <v>7</v>
      </c>
      <c r="G68">
        <v>7</v>
      </c>
      <c r="H68">
        <v>7</v>
      </c>
      <c r="I68">
        <v>0</v>
      </c>
      <c r="J68">
        <v>0</v>
      </c>
      <c r="K68">
        <v>1</v>
      </c>
      <c r="L68">
        <v>-360</v>
      </c>
      <c r="M68">
        <v>360</v>
      </c>
    </row>
    <row r="69" spans="1:13" x14ac:dyDescent="0.3">
      <c r="A69">
        <v>6</v>
      </c>
      <c r="B69">
        <v>12</v>
      </c>
      <c r="C69">
        <v>2.7900000000000001E-2</v>
      </c>
      <c r="D69">
        <v>4.3999999999999997E-2</v>
      </c>
      <c r="E69">
        <v>2.9838305339684139E-6</v>
      </c>
      <c r="F69">
        <v>7</v>
      </c>
      <c r="G69">
        <v>7</v>
      </c>
      <c r="H69">
        <v>7</v>
      </c>
      <c r="I69">
        <v>0</v>
      </c>
      <c r="J69">
        <v>0</v>
      </c>
      <c r="K69">
        <v>1</v>
      </c>
      <c r="L69">
        <v>-360</v>
      </c>
      <c r="M69">
        <v>360</v>
      </c>
    </row>
    <row r="70" spans="1:13" x14ac:dyDescent="0.3">
      <c r="A70">
        <v>7</v>
      </c>
      <c r="B70">
        <v>22</v>
      </c>
      <c r="C70">
        <v>6.1751732829237545E-5</v>
      </c>
      <c r="D70">
        <v>9.7878596933417342E-5</v>
      </c>
      <c r="E70">
        <v>1.6193877551020412E-5</v>
      </c>
      <c r="F70">
        <v>7</v>
      </c>
      <c r="G70">
        <v>7</v>
      </c>
      <c r="H70">
        <v>7</v>
      </c>
      <c r="I70">
        <v>0</v>
      </c>
      <c r="J70">
        <v>0</v>
      </c>
      <c r="K70">
        <v>1</v>
      </c>
      <c r="L70">
        <v>-360</v>
      </c>
      <c r="M70">
        <v>360</v>
      </c>
    </row>
    <row r="71" spans="1:13" x14ac:dyDescent="0.3">
      <c r="A71">
        <v>2</v>
      </c>
      <c r="B71">
        <v>23</v>
      </c>
      <c r="C71">
        <v>0.15122873345935728</v>
      </c>
      <c r="D71">
        <v>5.3875236294896031E-2</v>
      </c>
      <c r="E71">
        <v>7.3513062812673709E-9</v>
      </c>
      <c r="F71">
        <v>7</v>
      </c>
      <c r="G71">
        <v>7</v>
      </c>
      <c r="H71">
        <v>7</v>
      </c>
      <c r="I71">
        <v>0</v>
      </c>
      <c r="J71">
        <v>0</v>
      </c>
      <c r="K71">
        <v>1</v>
      </c>
      <c r="L71">
        <v>-360</v>
      </c>
      <c r="M71">
        <v>360</v>
      </c>
    </row>
    <row r="76" spans="1:13" x14ac:dyDescent="0.3">
      <c r="A76" t="s">
        <v>73</v>
      </c>
    </row>
    <row r="77" spans="1:13" x14ac:dyDescent="0.3">
      <c r="A77" t="s">
        <v>2</v>
      </c>
      <c r="B77">
        <v>0.128</v>
      </c>
      <c r="C77" s="1" t="s">
        <v>3</v>
      </c>
      <c r="D77" s="1"/>
      <c r="E77" t="s">
        <v>4</v>
      </c>
      <c r="F77">
        <v>6.4000000000000001E-2</v>
      </c>
      <c r="G77" s="13" t="s">
        <v>3</v>
      </c>
      <c r="H77" s="13"/>
      <c r="I77" s="10"/>
      <c r="J77" t="s">
        <v>5</v>
      </c>
      <c r="K77">
        <v>2.9399999999999999E-2</v>
      </c>
      <c r="L77" s="13" t="s">
        <v>3</v>
      </c>
      <c r="M77" s="13"/>
    </row>
    <row r="78" spans="1:13" x14ac:dyDescent="0.3">
      <c r="A78" t="s">
        <v>6</v>
      </c>
      <c r="B78">
        <v>5.3999999999999999E-2</v>
      </c>
      <c r="C78" s="10" t="s">
        <v>3</v>
      </c>
      <c r="E78" t="s">
        <v>7</v>
      </c>
      <c r="F78">
        <v>4.9700000000000001E-2</v>
      </c>
      <c r="G78" s="13" t="s">
        <v>3</v>
      </c>
      <c r="H78" s="13"/>
      <c r="I78" s="10"/>
      <c r="J78" t="s">
        <v>8</v>
      </c>
      <c r="K78">
        <v>4.6600000000000003E-2</v>
      </c>
      <c r="L78" s="10" t="s">
        <v>3</v>
      </c>
    </row>
    <row r="79" spans="1:13" x14ac:dyDescent="0.3">
      <c r="A79" t="s">
        <v>9</v>
      </c>
      <c r="B79" s="3">
        <f>F79*B78/F78</f>
        <v>0.43341247484909456</v>
      </c>
      <c r="C79" s="1" t="s">
        <v>10</v>
      </c>
      <c r="D79" s="1"/>
      <c r="E79" t="s">
        <v>11</v>
      </c>
      <c r="F79">
        <v>0.39889999999999998</v>
      </c>
      <c r="G79" s="13" t="s">
        <v>10</v>
      </c>
      <c r="H79" s="13"/>
      <c r="I79" s="10"/>
      <c r="J79" t="s">
        <v>8</v>
      </c>
      <c r="K79" s="4">
        <f>F79*K78/F78</f>
        <v>0.37401891348088528</v>
      </c>
      <c r="L79" s="13"/>
      <c r="M79" s="13"/>
    </row>
    <row r="82" spans="1:13" x14ac:dyDescent="0.3">
      <c r="A82" t="s">
        <v>74</v>
      </c>
    </row>
    <row r="83" spans="1:13" x14ac:dyDescent="0.3">
      <c r="A83" t="s">
        <v>2</v>
      </c>
      <c r="B83">
        <v>0.16</v>
      </c>
      <c r="C83" s="1" t="s">
        <v>3</v>
      </c>
      <c r="D83" s="1"/>
      <c r="E83" t="s">
        <v>4</v>
      </c>
      <c r="F83">
        <v>0.32100000000000001</v>
      </c>
      <c r="G83" s="13" t="s">
        <v>3</v>
      </c>
      <c r="H83" s="13"/>
      <c r="I83" s="10"/>
      <c r="J83" t="s">
        <v>5</v>
      </c>
      <c r="K83">
        <v>2.9399999999999999E-2</v>
      </c>
      <c r="L83" s="13" t="s">
        <v>3</v>
      </c>
      <c r="M83" s="13"/>
    </row>
    <row r="84" spans="1:13" x14ac:dyDescent="0.3">
      <c r="A84" t="s">
        <v>6</v>
      </c>
      <c r="B84">
        <v>5.7000000000000002E-2</v>
      </c>
      <c r="C84" s="10" t="s">
        <v>3</v>
      </c>
      <c r="E84" t="s">
        <v>7</v>
      </c>
      <c r="F84">
        <v>6.3200000000000006E-2</v>
      </c>
      <c r="G84" s="13" t="s">
        <v>3</v>
      </c>
      <c r="H84" s="13"/>
      <c r="I84" s="10"/>
      <c r="J84" t="s">
        <v>8</v>
      </c>
      <c r="K84">
        <v>4.6600000000000003E-2</v>
      </c>
      <c r="L84" s="10" t="s">
        <v>3</v>
      </c>
    </row>
    <row r="85" spans="1:13" x14ac:dyDescent="0.3">
      <c r="A85" t="s">
        <v>9</v>
      </c>
      <c r="B85" s="3">
        <f>F85*B84/F84</f>
        <v>0.35976740506329108</v>
      </c>
      <c r="C85" s="1" t="s">
        <v>10</v>
      </c>
      <c r="D85" s="1"/>
      <c r="E85" t="s">
        <v>11</v>
      </c>
      <c r="F85">
        <v>0.39889999999999998</v>
      </c>
      <c r="G85" s="13" t="s">
        <v>10</v>
      </c>
      <c r="H85" s="13"/>
      <c r="I85" s="10"/>
      <c r="J85" t="s">
        <v>8</v>
      </c>
      <c r="K85" s="4">
        <f>F85*K84/F84</f>
        <v>0.29412563291139238</v>
      </c>
      <c r="L85" s="13"/>
      <c r="M85" s="13"/>
    </row>
  </sheetData>
  <mergeCells count="10">
    <mergeCell ref="G84:H84"/>
    <mergeCell ref="G85:H85"/>
    <mergeCell ref="L85:M85"/>
    <mergeCell ref="G77:H77"/>
    <mergeCell ref="L77:M77"/>
    <mergeCell ref="G78:H78"/>
    <mergeCell ref="G79:H79"/>
    <mergeCell ref="L79:M79"/>
    <mergeCell ref="G83:H83"/>
    <mergeCell ref="L83:M8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LLBrranch</vt:lpstr>
      <vt:lpstr>Sheet1</vt:lpstr>
      <vt:lpstr>Sheet2</vt:lpstr>
    </vt:vector>
  </TitlesOfParts>
  <Company>Carnegie Mellon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rjaddiva</dc:creator>
  <cp:lastModifiedBy>rjaddiva</cp:lastModifiedBy>
  <dcterms:created xsi:type="dcterms:W3CDTF">2016-09-16T14:41:58Z</dcterms:created>
  <dcterms:modified xsi:type="dcterms:W3CDTF">2016-11-03T01:24:14Z</dcterms:modified>
</cp:coreProperties>
</file>