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ortfolioProjects\Webpage\"/>
    </mc:Choice>
  </mc:AlternateContent>
  <xr:revisionPtr revIDLastSave="0" documentId="13_ncr:1_{87842365-1D14-4D7A-9485-ADC83DE4678A}" xr6:coauthVersionLast="47" xr6:coauthVersionMax="47" xr10:uidLastSave="{00000000-0000-0000-0000-000000000000}"/>
  <bookViews>
    <workbookView xWindow="28680" yWindow="-120" windowWidth="29040" windowHeight="15720" activeTab="2" xr2:uid="{90B40C1E-C007-4896-A518-714D5BFC0804}"/>
  </bookViews>
  <sheets>
    <sheet name="PriceData" sheetId="1" r:id="rId1"/>
    <sheet name="Returns&amp;Matrix" sheetId="2" r:id="rId2"/>
    <sheet name="PFCalc" sheetId="3" r:id="rId3"/>
  </sheets>
  <definedNames>
    <definedName name="CovarMatrix">'Returns&amp;Matrix'!$B$68:$K$77</definedName>
    <definedName name="Means">PFCalc!$A$11:$A$20</definedName>
    <definedName name="solver_adj" localSheetId="2" hidden="1">PFCalc!$D$11:$D$20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PFCalc!$D$21</definedName>
    <definedName name="solver_lhs2" localSheetId="2" hidden="1">PFCalc!$D$11:$D$20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PFCalc!$D$3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hs1" localSheetId="2" hidden="1">1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0.2</definedName>
    <definedName name="solver_ver" localSheetId="2" hidden="1">3</definedName>
    <definedName name="Weights">PFCalc!$D$11:$D$20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3" l="1"/>
  <c r="F26" i="3" s="1"/>
  <c r="W3" i="3"/>
  <c r="W4" i="3" s="1"/>
  <c r="G26" i="3" s="1"/>
  <c r="A68" i="2" l="1" a="1"/>
  <c r="A68" i="2" s="1"/>
  <c r="C67" i="2"/>
  <c r="D67" i="2"/>
  <c r="E67" i="2"/>
  <c r="F67" i="2"/>
  <c r="G67" i="2"/>
  <c r="H67" i="2"/>
  <c r="I67" i="2"/>
  <c r="J67" i="2"/>
  <c r="K67" i="2"/>
  <c r="B67" i="2"/>
  <c r="C11" i="3" a="1"/>
  <c r="C11" i="3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C1" i="2"/>
  <c r="D1" i="2"/>
  <c r="E1" i="2"/>
  <c r="F1" i="2"/>
  <c r="G1" i="2"/>
  <c r="H1" i="2"/>
  <c r="I1" i="2"/>
  <c r="J1" i="2"/>
  <c r="K1" i="2"/>
  <c r="B1" i="2"/>
  <c r="B3" i="2"/>
  <c r="C3" i="2"/>
  <c r="D3" i="2"/>
  <c r="E3" i="2"/>
  <c r="F3" i="2"/>
  <c r="H3" i="2"/>
  <c r="I3" i="2"/>
  <c r="J3" i="2"/>
  <c r="K3" i="2"/>
  <c r="B4" i="2"/>
  <c r="C4" i="2"/>
  <c r="D4" i="2"/>
  <c r="E4" i="2"/>
  <c r="F4" i="2"/>
  <c r="H4" i="2"/>
  <c r="I4" i="2"/>
  <c r="J4" i="2"/>
  <c r="K4" i="2"/>
  <c r="B5" i="2"/>
  <c r="C5" i="2"/>
  <c r="D5" i="2"/>
  <c r="E5" i="2"/>
  <c r="F5" i="2"/>
  <c r="H5" i="2"/>
  <c r="I5" i="2"/>
  <c r="J5" i="2"/>
  <c r="K5" i="2"/>
  <c r="B6" i="2"/>
  <c r="C6" i="2"/>
  <c r="D6" i="2"/>
  <c r="E6" i="2"/>
  <c r="F6" i="2"/>
  <c r="H6" i="2"/>
  <c r="I6" i="2"/>
  <c r="J6" i="2"/>
  <c r="K6" i="2"/>
  <c r="B7" i="2"/>
  <c r="C7" i="2"/>
  <c r="D7" i="2"/>
  <c r="E7" i="2"/>
  <c r="F7" i="2"/>
  <c r="H7" i="2"/>
  <c r="I7" i="2"/>
  <c r="J7" i="2"/>
  <c r="K7" i="2"/>
  <c r="B8" i="2"/>
  <c r="C8" i="2"/>
  <c r="D8" i="2"/>
  <c r="E8" i="2"/>
  <c r="F8" i="2"/>
  <c r="H8" i="2"/>
  <c r="I8" i="2"/>
  <c r="J8" i="2"/>
  <c r="K8" i="2"/>
  <c r="B9" i="2"/>
  <c r="C9" i="2"/>
  <c r="D9" i="2"/>
  <c r="E9" i="2"/>
  <c r="F9" i="2"/>
  <c r="H9" i="2"/>
  <c r="I9" i="2"/>
  <c r="J9" i="2"/>
  <c r="K9" i="2"/>
  <c r="B10" i="2"/>
  <c r="C10" i="2"/>
  <c r="D10" i="2"/>
  <c r="E10" i="2"/>
  <c r="F10" i="2"/>
  <c r="H10" i="2"/>
  <c r="I10" i="2"/>
  <c r="J10" i="2"/>
  <c r="K10" i="2"/>
  <c r="B11" i="2"/>
  <c r="C11" i="2"/>
  <c r="D11" i="2"/>
  <c r="E11" i="2"/>
  <c r="F11" i="2"/>
  <c r="H11" i="2"/>
  <c r="I11" i="2"/>
  <c r="J11" i="2"/>
  <c r="K11" i="2"/>
  <c r="B12" i="2"/>
  <c r="C12" i="2"/>
  <c r="D12" i="2"/>
  <c r="E12" i="2"/>
  <c r="F12" i="2"/>
  <c r="H12" i="2"/>
  <c r="I12" i="2"/>
  <c r="J12" i="2"/>
  <c r="K12" i="2"/>
  <c r="B13" i="2"/>
  <c r="C13" i="2"/>
  <c r="D13" i="2"/>
  <c r="E13" i="2"/>
  <c r="F13" i="2"/>
  <c r="H13" i="2"/>
  <c r="I13" i="2"/>
  <c r="J13" i="2"/>
  <c r="K13" i="2"/>
  <c r="B14" i="2"/>
  <c r="C14" i="2"/>
  <c r="D14" i="2"/>
  <c r="E14" i="2"/>
  <c r="F14" i="2"/>
  <c r="H14" i="2"/>
  <c r="I14" i="2"/>
  <c r="J14" i="2"/>
  <c r="K14" i="2"/>
  <c r="B15" i="2"/>
  <c r="C15" i="2"/>
  <c r="D15" i="2"/>
  <c r="E15" i="2"/>
  <c r="F15" i="2"/>
  <c r="H15" i="2"/>
  <c r="I15" i="2"/>
  <c r="J15" i="2"/>
  <c r="K15" i="2"/>
  <c r="B16" i="2"/>
  <c r="C16" i="2"/>
  <c r="D16" i="2"/>
  <c r="E16" i="2"/>
  <c r="F16" i="2"/>
  <c r="H16" i="2"/>
  <c r="I16" i="2"/>
  <c r="J16" i="2"/>
  <c r="K16" i="2"/>
  <c r="B17" i="2"/>
  <c r="C17" i="2"/>
  <c r="D17" i="2"/>
  <c r="E17" i="2"/>
  <c r="F17" i="2"/>
  <c r="H17" i="2"/>
  <c r="I17" i="2"/>
  <c r="J17" i="2"/>
  <c r="K17" i="2"/>
  <c r="B18" i="2"/>
  <c r="C18" i="2"/>
  <c r="D18" i="2"/>
  <c r="E18" i="2"/>
  <c r="F18" i="2"/>
  <c r="H18" i="2"/>
  <c r="I18" i="2"/>
  <c r="J18" i="2"/>
  <c r="K18" i="2"/>
  <c r="B19" i="2"/>
  <c r="C19" i="2"/>
  <c r="D19" i="2"/>
  <c r="E19" i="2"/>
  <c r="F19" i="2"/>
  <c r="H19" i="2"/>
  <c r="I19" i="2"/>
  <c r="J19" i="2"/>
  <c r="K19" i="2"/>
  <c r="B20" i="2"/>
  <c r="C20" i="2"/>
  <c r="D20" i="2"/>
  <c r="E20" i="2"/>
  <c r="F20" i="2"/>
  <c r="H20" i="2"/>
  <c r="I20" i="2"/>
  <c r="J20" i="2"/>
  <c r="K20" i="2"/>
  <c r="B21" i="2"/>
  <c r="C21" i="2"/>
  <c r="D21" i="2"/>
  <c r="E21" i="2"/>
  <c r="F21" i="2"/>
  <c r="H21" i="2"/>
  <c r="I21" i="2"/>
  <c r="J21" i="2"/>
  <c r="K21" i="2"/>
  <c r="B22" i="2"/>
  <c r="C22" i="2"/>
  <c r="D22" i="2"/>
  <c r="E22" i="2"/>
  <c r="F22" i="2"/>
  <c r="H22" i="2"/>
  <c r="I22" i="2"/>
  <c r="J22" i="2"/>
  <c r="K22" i="2"/>
  <c r="B23" i="2"/>
  <c r="C23" i="2"/>
  <c r="D23" i="2"/>
  <c r="E23" i="2"/>
  <c r="F23" i="2"/>
  <c r="H23" i="2"/>
  <c r="I23" i="2"/>
  <c r="J23" i="2"/>
  <c r="K23" i="2"/>
  <c r="B24" i="2"/>
  <c r="C24" i="2"/>
  <c r="D24" i="2"/>
  <c r="E24" i="2"/>
  <c r="F24" i="2"/>
  <c r="H24" i="2"/>
  <c r="I24" i="2"/>
  <c r="J24" i="2"/>
  <c r="K24" i="2"/>
  <c r="B25" i="2"/>
  <c r="C25" i="2"/>
  <c r="D25" i="2"/>
  <c r="E25" i="2"/>
  <c r="F25" i="2"/>
  <c r="H25" i="2"/>
  <c r="I25" i="2"/>
  <c r="J25" i="2"/>
  <c r="K25" i="2"/>
  <c r="B26" i="2"/>
  <c r="C26" i="2"/>
  <c r="D26" i="2"/>
  <c r="E26" i="2"/>
  <c r="F26" i="2"/>
  <c r="H26" i="2"/>
  <c r="I26" i="2"/>
  <c r="J26" i="2"/>
  <c r="K26" i="2"/>
  <c r="B27" i="2"/>
  <c r="C27" i="2"/>
  <c r="D27" i="2"/>
  <c r="E27" i="2"/>
  <c r="F27" i="2"/>
  <c r="H27" i="2"/>
  <c r="I27" i="2"/>
  <c r="J27" i="2"/>
  <c r="K27" i="2"/>
  <c r="B28" i="2"/>
  <c r="C28" i="2"/>
  <c r="D28" i="2"/>
  <c r="E28" i="2"/>
  <c r="F28" i="2"/>
  <c r="H28" i="2"/>
  <c r="I28" i="2"/>
  <c r="J28" i="2"/>
  <c r="K28" i="2"/>
  <c r="B29" i="2"/>
  <c r="C29" i="2"/>
  <c r="D29" i="2"/>
  <c r="E29" i="2"/>
  <c r="F29" i="2"/>
  <c r="H29" i="2"/>
  <c r="I29" i="2"/>
  <c r="J29" i="2"/>
  <c r="K29" i="2"/>
  <c r="B30" i="2"/>
  <c r="C30" i="2"/>
  <c r="D30" i="2"/>
  <c r="E30" i="2"/>
  <c r="F30" i="2"/>
  <c r="H30" i="2"/>
  <c r="I30" i="2"/>
  <c r="J30" i="2"/>
  <c r="K30" i="2"/>
  <c r="B31" i="2"/>
  <c r="C31" i="2"/>
  <c r="D31" i="2"/>
  <c r="E31" i="2"/>
  <c r="F31" i="2"/>
  <c r="H31" i="2"/>
  <c r="I31" i="2"/>
  <c r="J31" i="2"/>
  <c r="K31" i="2"/>
  <c r="B32" i="2"/>
  <c r="C32" i="2"/>
  <c r="D32" i="2"/>
  <c r="E32" i="2"/>
  <c r="F32" i="2"/>
  <c r="H32" i="2"/>
  <c r="I32" i="2"/>
  <c r="J32" i="2"/>
  <c r="K32" i="2"/>
  <c r="B33" i="2"/>
  <c r="C33" i="2"/>
  <c r="D33" i="2"/>
  <c r="E33" i="2"/>
  <c r="F33" i="2"/>
  <c r="H33" i="2"/>
  <c r="I33" i="2"/>
  <c r="J33" i="2"/>
  <c r="K33" i="2"/>
  <c r="B34" i="2"/>
  <c r="C34" i="2"/>
  <c r="D34" i="2"/>
  <c r="E34" i="2"/>
  <c r="F34" i="2"/>
  <c r="H34" i="2"/>
  <c r="I34" i="2"/>
  <c r="J34" i="2"/>
  <c r="K34" i="2"/>
  <c r="B35" i="2"/>
  <c r="C35" i="2"/>
  <c r="D35" i="2"/>
  <c r="E35" i="2"/>
  <c r="F35" i="2"/>
  <c r="H35" i="2"/>
  <c r="I35" i="2"/>
  <c r="J35" i="2"/>
  <c r="K35" i="2"/>
  <c r="B36" i="2"/>
  <c r="C36" i="2"/>
  <c r="D36" i="2"/>
  <c r="E36" i="2"/>
  <c r="F36" i="2"/>
  <c r="H36" i="2"/>
  <c r="I36" i="2"/>
  <c r="J36" i="2"/>
  <c r="K36" i="2"/>
  <c r="B37" i="2"/>
  <c r="C37" i="2"/>
  <c r="D37" i="2"/>
  <c r="E37" i="2"/>
  <c r="F37" i="2"/>
  <c r="H37" i="2"/>
  <c r="I37" i="2"/>
  <c r="J37" i="2"/>
  <c r="K37" i="2"/>
  <c r="B38" i="2"/>
  <c r="C38" i="2"/>
  <c r="D38" i="2"/>
  <c r="E38" i="2"/>
  <c r="F38" i="2"/>
  <c r="H38" i="2"/>
  <c r="I38" i="2"/>
  <c r="J38" i="2"/>
  <c r="K38" i="2"/>
  <c r="B39" i="2"/>
  <c r="C39" i="2"/>
  <c r="D39" i="2"/>
  <c r="E39" i="2"/>
  <c r="F39" i="2"/>
  <c r="H39" i="2"/>
  <c r="I39" i="2"/>
  <c r="J39" i="2"/>
  <c r="K39" i="2"/>
  <c r="B40" i="2"/>
  <c r="C40" i="2"/>
  <c r="D40" i="2"/>
  <c r="E40" i="2"/>
  <c r="F40" i="2"/>
  <c r="H40" i="2"/>
  <c r="I40" i="2"/>
  <c r="J40" i="2"/>
  <c r="K40" i="2"/>
  <c r="B41" i="2"/>
  <c r="C41" i="2"/>
  <c r="D41" i="2"/>
  <c r="E41" i="2"/>
  <c r="F41" i="2"/>
  <c r="H41" i="2"/>
  <c r="I41" i="2"/>
  <c r="J41" i="2"/>
  <c r="K41" i="2"/>
  <c r="B42" i="2"/>
  <c r="C42" i="2"/>
  <c r="D42" i="2"/>
  <c r="E42" i="2"/>
  <c r="F42" i="2"/>
  <c r="H42" i="2"/>
  <c r="I42" i="2"/>
  <c r="J42" i="2"/>
  <c r="K42" i="2"/>
  <c r="B43" i="2"/>
  <c r="C43" i="2"/>
  <c r="D43" i="2"/>
  <c r="E43" i="2"/>
  <c r="F43" i="2"/>
  <c r="H43" i="2"/>
  <c r="I43" i="2"/>
  <c r="J43" i="2"/>
  <c r="K43" i="2"/>
  <c r="B44" i="2"/>
  <c r="C44" i="2"/>
  <c r="D44" i="2"/>
  <c r="E44" i="2"/>
  <c r="F44" i="2"/>
  <c r="H44" i="2"/>
  <c r="I44" i="2"/>
  <c r="J44" i="2"/>
  <c r="K44" i="2"/>
  <c r="B45" i="2"/>
  <c r="C45" i="2"/>
  <c r="D45" i="2"/>
  <c r="E45" i="2"/>
  <c r="F45" i="2"/>
  <c r="H45" i="2"/>
  <c r="I45" i="2"/>
  <c r="J45" i="2"/>
  <c r="K45" i="2"/>
  <c r="B46" i="2"/>
  <c r="C46" i="2"/>
  <c r="D46" i="2"/>
  <c r="E46" i="2"/>
  <c r="F46" i="2"/>
  <c r="H46" i="2"/>
  <c r="I46" i="2"/>
  <c r="J46" i="2"/>
  <c r="K46" i="2"/>
  <c r="B47" i="2"/>
  <c r="C47" i="2"/>
  <c r="D47" i="2"/>
  <c r="E47" i="2"/>
  <c r="F47" i="2"/>
  <c r="H47" i="2"/>
  <c r="I47" i="2"/>
  <c r="J47" i="2"/>
  <c r="K47" i="2"/>
  <c r="B48" i="2"/>
  <c r="C48" i="2"/>
  <c r="D48" i="2"/>
  <c r="E48" i="2"/>
  <c r="F48" i="2"/>
  <c r="H48" i="2"/>
  <c r="I48" i="2"/>
  <c r="J48" i="2"/>
  <c r="K48" i="2"/>
  <c r="B49" i="2"/>
  <c r="C49" i="2"/>
  <c r="D49" i="2"/>
  <c r="E49" i="2"/>
  <c r="F49" i="2"/>
  <c r="H49" i="2"/>
  <c r="I49" i="2"/>
  <c r="J49" i="2"/>
  <c r="K49" i="2"/>
  <c r="B50" i="2"/>
  <c r="C50" i="2"/>
  <c r="D50" i="2"/>
  <c r="E50" i="2"/>
  <c r="F50" i="2"/>
  <c r="H50" i="2"/>
  <c r="I50" i="2"/>
  <c r="J50" i="2"/>
  <c r="K50" i="2"/>
  <c r="B51" i="2"/>
  <c r="C51" i="2"/>
  <c r="D51" i="2"/>
  <c r="E51" i="2"/>
  <c r="F51" i="2"/>
  <c r="H51" i="2"/>
  <c r="I51" i="2"/>
  <c r="J51" i="2"/>
  <c r="K51" i="2"/>
  <c r="B52" i="2"/>
  <c r="C52" i="2"/>
  <c r="D52" i="2"/>
  <c r="E52" i="2"/>
  <c r="F52" i="2"/>
  <c r="H52" i="2"/>
  <c r="I52" i="2"/>
  <c r="J52" i="2"/>
  <c r="K52" i="2"/>
  <c r="B53" i="2"/>
  <c r="C53" i="2"/>
  <c r="D53" i="2"/>
  <c r="E53" i="2"/>
  <c r="F53" i="2"/>
  <c r="H53" i="2"/>
  <c r="I53" i="2"/>
  <c r="J53" i="2"/>
  <c r="K53" i="2"/>
  <c r="B54" i="2"/>
  <c r="C54" i="2"/>
  <c r="D54" i="2"/>
  <c r="E54" i="2"/>
  <c r="F54" i="2"/>
  <c r="H54" i="2"/>
  <c r="I54" i="2"/>
  <c r="J54" i="2"/>
  <c r="K54" i="2"/>
  <c r="B55" i="2"/>
  <c r="C55" i="2"/>
  <c r="D55" i="2"/>
  <c r="E55" i="2"/>
  <c r="F55" i="2"/>
  <c r="H55" i="2"/>
  <c r="I55" i="2"/>
  <c r="J55" i="2"/>
  <c r="K55" i="2"/>
  <c r="B56" i="2"/>
  <c r="C56" i="2"/>
  <c r="D56" i="2"/>
  <c r="E56" i="2"/>
  <c r="F56" i="2"/>
  <c r="H56" i="2"/>
  <c r="I56" i="2"/>
  <c r="J56" i="2"/>
  <c r="K56" i="2"/>
  <c r="B57" i="2"/>
  <c r="C57" i="2"/>
  <c r="D57" i="2"/>
  <c r="E57" i="2"/>
  <c r="F57" i="2"/>
  <c r="H57" i="2"/>
  <c r="I57" i="2"/>
  <c r="J57" i="2"/>
  <c r="K57" i="2"/>
  <c r="B58" i="2"/>
  <c r="C58" i="2"/>
  <c r="D58" i="2"/>
  <c r="E58" i="2"/>
  <c r="F58" i="2"/>
  <c r="H58" i="2"/>
  <c r="I58" i="2"/>
  <c r="J58" i="2"/>
  <c r="K58" i="2"/>
  <c r="B59" i="2"/>
  <c r="C59" i="2"/>
  <c r="D59" i="2"/>
  <c r="E59" i="2"/>
  <c r="F59" i="2"/>
  <c r="H59" i="2"/>
  <c r="I59" i="2"/>
  <c r="J59" i="2"/>
  <c r="K59" i="2"/>
  <c r="B60" i="2"/>
  <c r="C60" i="2"/>
  <c r="D60" i="2"/>
  <c r="E60" i="2"/>
  <c r="F60" i="2"/>
  <c r="H60" i="2"/>
  <c r="I60" i="2"/>
  <c r="J60" i="2"/>
  <c r="K60" i="2"/>
  <c r="C2" i="2"/>
  <c r="D2" i="2"/>
  <c r="E2" i="2"/>
  <c r="F2" i="2"/>
  <c r="H2" i="2"/>
  <c r="I2" i="2"/>
  <c r="J2" i="2"/>
  <c r="K2" i="2"/>
  <c r="B2" i="2"/>
  <c r="Q3" i="3"/>
  <c r="Q4" i="3" s="1"/>
  <c r="C26" i="3" s="1"/>
  <c r="D21" i="3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2" i="2"/>
  <c r="H63" i="2" l="1"/>
  <c r="K62" i="2"/>
  <c r="G63" i="2"/>
  <c r="E62" i="2"/>
  <c r="F62" i="2"/>
  <c r="E63" i="2"/>
  <c r="B62" i="2"/>
  <c r="D63" i="2"/>
  <c r="K63" i="2"/>
  <c r="C63" i="2"/>
  <c r="C62" i="2"/>
  <c r="F63" i="2"/>
  <c r="G62" i="2"/>
  <c r="J62" i="2"/>
  <c r="I63" i="2"/>
  <c r="I62" i="2"/>
  <c r="H62" i="2"/>
  <c r="J63" i="2"/>
  <c r="D62" i="2"/>
  <c r="B63" i="2"/>
  <c r="A1" i="2"/>
  <c r="A11" i="3" l="1" a="1"/>
  <c r="A11" i="3" s="1"/>
  <c r="B11" i="3" a="1"/>
  <c r="B11" i="3" s="1"/>
  <c r="B68" i="2" a="1"/>
  <c r="B68" i="2" s="1"/>
  <c r="A2" i="1"/>
  <c r="D2" i="3" l="1" a="1"/>
  <c r="D2" i="3" s="1"/>
  <c r="D3" i="3" a="1"/>
  <c r="D3" i="3" s="1"/>
  <c r="D4" i="3" s="1"/>
  <c r="Q6" i="3" a="1"/>
  <c r="Q6" i="3" s="1"/>
  <c r="Q5" i="3" s="1"/>
  <c r="B26" i="3" s="1"/>
  <c r="D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<sst xmlns="http://schemas.openxmlformats.org/spreadsheetml/2006/main" count="106" uniqueCount="41">
  <si>
    <t>DATE</t>
  </si>
  <si>
    <t>HMC</t>
  </si>
  <si>
    <t>IBM</t>
  </si>
  <si>
    <t>COUNT</t>
  </si>
  <si>
    <t>WMT</t>
  </si>
  <si>
    <t>CAT</t>
  </si>
  <si>
    <t>NVDA</t>
  </si>
  <si>
    <t>Means</t>
  </si>
  <si>
    <t>St Dev</t>
  </si>
  <si>
    <t>COVARIANCE MATRIX</t>
  </si>
  <si>
    <t>PFMean</t>
  </si>
  <si>
    <t>PFVar</t>
  </si>
  <si>
    <t>PFStDev</t>
  </si>
  <si>
    <t>RF</t>
  </si>
  <si>
    <t>Sharpe</t>
  </si>
  <si>
    <t>Tickers</t>
  </si>
  <si>
    <t>Weights</t>
  </si>
  <si>
    <t>TOTAL</t>
  </si>
  <si>
    <t>Efficient PF 1</t>
  </si>
  <si>
    <t>Efficient PF 2</t>
  </si>
  <si>
    <t>Minimum Variance</t>
  </si>
  <si>
    <t>Risky-Risky Frontier</t>
  </si>
  <si>
    <t>WT EF 1</t>
  </si>
  <si>
    <t>WT EF 2</t>
  </si>
  <si>
    <t>Mean</t>
  </si>
  <si>
    <t>StDev</t>
  </si>
  <si>
    <t>Covar</t>
  </si>
  <si>
    <t>WTs MV</t>
  </si>
  <si>
    <t>AMD</t>
  </si>
  <si>
    <t>DELL</t>
  </si>
  <si>
    <t>AXP</t>
  </si>
  <si>
    <t>MSFT</t>
  </si>
  <si>
    <t>HD</t>
  </si>
  <si>
    <t>WTs 20%</t>
  </si>
  <si>
    <t>Sharpe Tangent</t>
  </si>
  <si>
    <t>Risky-Riskless Frontier</t>
  </si>
  <si>
    <t>wTG</t>
  </si>
  <si>
    <t>wRF</t>
  </si>
  <si>
    <t xml:space="preserve">StDev. </t>
  </si>
  <si>
    <t>Solver</t>
  </si>
  <si>
    <t>WTs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</si>
</sst>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00000"/>
    <numFmt numFmtId="166" formatCode="0.0%"/>
    <numFmt numFmtId="167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2" xfId="0" applyNumberFormat="1" applyBorder="1"/>
    <xf numFmtId="164" fontId="0" fillId="0" borderId="0" xfId="1" applyNumberFormat="1" applyFont="1"/>
    <xf numFmtId="14" fontId="0" fillId="0" borderId="3" xfId="0" applyNumberFormat="1" applyBorder="1"/>
    <xf numFmtId="14" fontId="2" fillId="2" borderId="0" xfId="0" applyNumberFormat="1" applyFont="1" applyFill="1"/>
    <xf numFmtId="164" fontId="0" fillId="0" borderId="0" xfId="0" applyNumberFormat="1"/>
    <xf numFmtId="0" fontId="2" fillId="2" borderId="0" xfId="0" applyFont="1" applyFill="1" applyAlignment="1">
      <alignment horizontal="center"/>
    </xf>
    <xf numFmtId="9" fontId="2" fillId="0" borderId="0" xfId="1" applyFont="1"/>
    <xf numFmtId="165" fontId="0" fillId="0" borderId="0" xfId="0" applyNumberFormat="1"/>
    <xf numFmtId="0" fontId="2" fillId="0" borderId="4" xfId="0" applyFont="1" applyBorder="1"/>
    <xf numFmtId="0" fontId="2" fillId="0" borderId="0" xfId="0" applyFont="1"/>
    <xf numFmtId="164" fontId="0" fillId="0" borderId="0" xfId="1" applyNumberFormat="1" applyFont="1" applyBorder="1"/>
    <xf numFmtId="0" fontId="2" fillId="0" borderId="1" xfId="0" applyFont="1" applyBorder="1"/>
    <xf numFmtId="0" fontId="0" fillId="0" borderId="1" xfId="0" applyBorder="1"/>
    <xf numFmtId="9" fontId="0" fillId="0" borderId="4" xfId="1" applyFont="1" applyBorder="1"/>
    <xf numFmtId="9" fontId="0" fillId="0" borderId="0" xfId="1" applyFont="1" applyBorder="1"/>
    <xf numFmtId="10" fontId="0" fillId="0" borderId="0" xfId="1" applyNumberFormat="1" applyFont="1" applyBorder="1"/>
    <xf numFmtId="164" fontId="0" fillId="0" borderId="4" xfId="1" applyNumberFormat="1" applyFont="1" applyBorder="1"/>
    <xf numFmtId="164" fontId="2" fillId="0" borderId="0" xfId="1" applyNumberFormat="1" applyFont="1" applyBorder="1"/>
    <xf numFmtId="10" fontId="0" fillId="0" borderId="0" xfId="1" applyNumberFormat="1" applyFont="1"/>
    <xf numFmtId="10" fontId="2" fillId="0" borderId="0" xfId="1" applyNumberFormat="1" applyFont="1"/>
    <xf numFmtId="164" fontId="0" fillId="0" borderId="4" xfId="0" applyNumberFormat="1" applyBorder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4" xfId="0" applyNumberFormat="1" applyBorder="1"/>
    <xf numFmtId="166" fontId="0" fillId="0" borderId="0" xfId="0" applyNumberFormat="1"/>
    <xf numFmtId="164" fontId="0" fillId="0" borderId="1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7" fontId="0" fillId="0" borderId="0" xfId="0" applyNumberFormat="1"/>
    <xf numFmtId="167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 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PFCalc!$B$27:$B$107</c:f>
              <c:numCache>
                <c:formatCode>General</c:formatCode>
                <c:ptCount val="81"/>
                <c:pt idx="0">
                  <c:v>0.6872382288019836</c:v>
                </c:pt>
                <c:pt idx="1">
                  <c:v>0.67053287427400698</c:v>
                </c:pt>
                <c:pt idx="2">
                  <c:v>0.65383696904683219</c:v>
                </c:pt>
                <c:pt idx="3">
                  <c:v>0.6371512559490472</c:v>
                </c:pt>
                <c:pt idx="4">
                  <c:v>0.62047655723440631</c:v>
                </c:pt>
                <c:pt idx="5">
                  <c:v>0.60381378541102215</c:v>
                </c:pt>
                <c:pt idx="6">
                  <c:v>0.58716395587793668</c:v>
                </c:pt>
                <c:pt idx="7">
                  <c:v>0.57052820172799557</c:v>
                </c:pt>
                <c:pt idx="8">
                  <c:v>0.55390779115900379</c:v>
                </c:pt>
                <c:pt idx="9">
                  <c:v>0.5373041480402192</c:v>
                </c:pt>
                <c:pt idx="10">
                  <c:v>0.52071887631496339</c:v>
                </c:pt>
                <c:pt idx="11">
                  <c:v>0.5041537890913087</c:v>
                </c:pt>
                <c:pt idx="12">
                  <c:v>0.48761094349331674</c:v>
                </c:pt>
                <c:pt idx="13">
                  <c:v>0.47109268263121495</c:v>
                </c:pt>
                <c:pt idx="14">
                  <c:v>0.45460168642210275</c:v>
                </c:pt>
                <c:pt idx="15">
                  <c:v>0.43814103348337308</c:v>
                </c:pt>
                <c:pt idx="16">
                  <c:v>0.42171427697061642</c:v>
                </c:pt>
                <c:pt idx="17">
                  <c:v>0.40532553809837168</c:v>
                </c:pt>
                <c:pt idx="18">
                  <c:v>0.38897962224714627</c:v>
                </c:pt>
                <c:pt idx="19">
                  <c:v>0.37268216413888627</c:v>
                </c:pt>
                <c:pt idx="20">
                  <c:v>0.35643981071966152</c:v>
                </c:pt>
                <c:pt idx="21">
                  <c:v>0.34026045335802063</c:v>
                </c:pt>
                <c:pt idx="22">
                  <c:v>0.32415352508935708</c:v>
                </c:pt>
                <c:pt idx="23">
                  <c:v>0.3081303844011824</c:v>
                </c:pt>
                <c:pt idx="24">
                  <c:v>0.29220481517164909</c:v>
                </c:pt>
                <c:pt idx="25">
                  <c:v>0.2763936838690203</c:v>
                </c:pt>
                <c:pt idx="26">
                  <c:v>0.26071781145673856</c:v>
                </c:pt>
                <c:pt idx="27">
                  <c:v>0.24520314066872842</c:v>
                </c:pt>
                <c:pt idx="28">
                  <c:v>0.22988231213326993</c:v>
                </c:pt>
                <c:pt idx="29">
                  <c:v>0.21479680845995194</c:v>
                </c:pt>
                <c:pt idx="30">
                  <c:v>0.19999988668081187</c:v>
                </c:pt>
                <c:pt idx="31">
                  <c:v>0.18556059569587263</c:v>
                </c:pt>
                <c:pt idx="32">
                  <c:v>0.17156925404217918</c:v>
                </c:pt>
                <c:pt idx="33">
                  <c:v>0.15814479898209019</c:v>
                </c:pt>
                <c:pt idx="34">
                  <c:v>0.14544428559587627</c:v>
                </c:pt>
                <c:pt idx="35">
                  <c:v>0.13367422053192274</c:v>
                </c:pt>
                <c:pt idx="36">
                  <c:v>0.12310178110836821</c:v>
                </c:pt>
                <c:pt idx="37">
                  <c:v>0.11406048414854851</c:v>
                </c:pt>
                <c:pt idx="38">
                  <c:v>0.10693939326208635</c:v>
                </c:pt>
                <c:pt idx="39">
                  <c:v>0.1021409216388722</c:v>
                </c:pt>
                <c:pt idx="40">
                  <c:v>9.9999980850630651E-2</c:v>
                </c:pt>
                <c:pt idx="41">
                  <c:v>0.10068623898988362</c:v>
                </c:pt>
                <c:pt idx="42">
                  <c:v>0.10414382136566053</c:v>
                </c:pt>
                <c:pt idx="43">
                  <c:v>0.11011197296511611</c:v>
                </c:pt>
                <c:pt idx="44">
                  <c:v>0.11821104815883962</c:v>
                </c:pt>
                <c:pt idx="45">
                  <c:v>0.12803730502578434</c:v>
                </c:pt>
                <c:pt idx="46">
                  <c:v>0.13922551958830387</c:v>
                </c:pt>
                <c:pt idx="47">
                  <c:v>0.15147420039701084</c:v>
                </c:pt>
                <c:pt idx="48">
                  <c:v>0.16454669769432514</c:v>
                </c:pt>
                <c:pt idx="49">
                  <c:v>0.17826186443884917</c:v>
                </c:pt>
                <c:pt idx="50">
                  <c:v>0.19248237103494661</c:v>
                </c:pt>
                <c:pt idx="51">
                  <c:v>0.20710414834128324</c:v>
                </c:pt>
                <c:pt idx="52">
                  <c:v>0.22204793990491078</c:v>
                </c:pt>
                <c:pt idx="53">
                  <c:v>0.23725290562346046</c:v>
                </c:pt>
                <c:pt idx="54">
                  <c:v>0.25267190008476925</c:v>
                </c:pt>
                <c:pt idx="55">
                  <c:v>0.26826802122697124</c:v>
                </c:pt>
                <c:pt idx="56">
                  <c:v>0.28401209056752008</c:v>
                </c:pt>
                <c:pt idx="57">
                  <c:v>0.29988080668649969</c:v>
                </c:pt>
                <c:pt idx="58">
                  <c:v>0.31585538321243245</c:v>
                </c:pt>
                <c:pt idx="59">
                  <c:v>0.33192053603914234</c:v>
                </c:pt>
                <c:pt idx="60">
                  <c:v>0.34806372353301024</c:v>
                </c:pt>
                <c:pt idx="61">
                  <c:v>0.36427457129166729</c:v>
                </c:pt>
                <c:pt idx="62">
                  <c:v>0.38054443261557225</c:v>
                </c:pt>
                <c:pt idx="63">
                  <c:v>0.39686604963715355</c:v>
                </c:pt>
                <c:pt idx="64">
                  <c:v>0.4132332897642742</c:v>
                </c:pt>
                <c:pt idx="65">
                  <c:v>0.4296409389701159</c:v>
                </c:pt>
              </c:numCache>
            </c:numRef>
          </c:xVal>
          <c:yVal>
            <c:numRef>
              <c:f>PFCalc!$C$27:$C$107</c:f>
              <c:numCache>
                <c:formatCode>General</c:formatCode>
                <c:ptCount val="81"/>
                <c:pt idx="0">
                  <c:v>0.12945736059940791</c:v>
                </c:pt>
                <c:pt idx="1">
                  <c:v>0.12645939810140852</c:v>
                </c:pt>
                <c:pt idx="2">
                  <c:v>0.12346143560340916</c:v>
                </c:pt>
                <c:pt idx="3">
                  <c:v>0.12046347310540981</c:v>
                </c:pt>
                <c:pt idx="4">
                  <c:v>0.11746551060741042</c:v>
                </c:pt>
                <c:pt idx="5">
                  <c:v>0.11446754810941107</c:v>
                </c:pt>
                <c:pt idx="6">
                  <c:v>0.11146958561141168</c:v>
                </c:pt>
                <c:pt idx="7">
                  <c:v>0.1084716231134123</c:v>
                </c:pt>
                <c:pt idx="8">
                  <c:v>0.10547366061541293</c:v>
                </c:pt>
                <c:pt idx="9">
                  <c:v>0.10247569811741356</c:v>
                </c:pt>
                <c:pt idx="10">
                  <c:v>9.9477735619414184E-2</c:v>
                </c:pt>
                <c:pt idx="11">
                  <c:v>9.6479773121414814E-2</c:v>
                </c:pt>
                <c:pt idx="12">
                  <c:v>9.3481810623415429E-2</c:v>
                </c:pt>
                <c:pt idx="13">
                  <c:v>9.0483848125416086E-2</c:v>
                </c:pt>
                <c:pt idx="14">
                  <c:v>8.7485885627416701E-2</c:v>
                </c:pt>
                <c:pt idx="15">
                  <c:v>8.4487923129417331E-2</c:v>
                </c:pt>
                <c:pt idx="16">
                  <c:v>8.148996063141796E-2</c:v>
                </c:pt>
                <c:pt idx="17">
                  <c:v>7.8491998133418575E-2</c:v>
                </c:pt>
                <c:pt idx="18">
                  <c:v>7.5494035635419232E-2</c:v>
                </c:pt>
                <c:pt idx="19">
                  <c:v>7.2496073137419847E-2</c:v>
                </c:pt>
                <c:pt idx="20">
                  <c:v>6.9498110639420477E-2</c:v>
                </c:pt>
                <c:pt idx="21">
                  <c:v>6.6500148141421106E-2</c:v>
                </c:pt>
                <c:pt idx="22">
                  <c:v>6.3502185643421721E-2</c:v>
                </c:pt>
                <c:pt idx="23">
                  <c:v>6.0504223145422358E-2</c:v>
                </c:pt>
                <c:pt idx="24">
                  <c:v>5.7506260647422987E-2</c:v>
                </c:pt>
                <c:pt idx="25">
                  <c:v>5.4508298149423616E-2</c:v>
                </c:pt>
                <c:pt idx="26">
                  <c:v>5.1510335651424238E-2</c:v>
                </c:pt>
                <c:pt idx="27">
                  <c:v>4.8512373153424868E-2</c:v>
                </c:pt>
                <c:pt idx="28">
                  <c:v>4.5514410655425497E-2</c:v>
                </c:pt>
                <c:pt idx="29">
                  <c:v>4.2516448157426133E-2</c:v>
                </c:pt>
                <c:pt idx="30">
                  <c:v>3.9518485659426755E-2</c:v>
                </c:pt>
                <c:pt idx="31">
                  <c:v>3.6520523161427385E-2</c:v>
                </c:pt>
                <c:pt idx="32">
                  <c:v>3.3522560663428014E-2</c:v>
                </c:pt>
                <c:pt idx="33">
                  <c:v>3.0524598165428636E-2</c:v>
                </c:pt>
                <c:pt idx="34">
                  <c:v>2.7526635667429269E-2</c:v>
                </c:pt>
                <c:pt idx="35">
                  <c:v>2.4528673169429898E-2</c:v>
                </c:pt>
                <c:pt idx="36">
                  <c:v>2.1530710671430524E-2</c:v>
                </c:pt>
                <c:pt idx="37">
                  <c:v>1.8532748173431157E-2</c:v>
                </c:pt>
                <c:pt idx="38">
                  <c:v>1.5534785675431781E-2</c:v>
                </c:pt>
                <c:pt idx="39">
                  <c:v>1.2536823177432412E-2</c:v>
                </c:pt>
                <c:pt idx="40">
                  <c:v>9.538860679433039E-3</c:v>
                </c:pt>
                <c:pt idx="41">
                  <c:v>6.5408981814336648E-3</c:v>
                </c:pt>
                <c:pt idx="42">
                  <c:v>3.5429356834342975E-3</c:v>
                </c:pt>
                <c:pt idx="43">
                  <c:v>5.449731854349233E-4</c:v>
                </c:pt>
                <c:pt idx="44">
                  <c:v>-2.452989312564444E-3</c:v>
                </c:pt>
                <c:pt idx="45">
                  <c:v>-5.4509518105638199E-3</c:v>
                </c:pt>
                <c:pt idx="46">
                  <c:v>-8.4489143085631942E-3</c:v>
                </c:pt>
                <c:pt idx="47">
                  <c:v>-1.1446876806562558E-2</c:v>
                </c:pt>
                <c:pt idx="48">
                  <c:v>-1.4444839304561932E-2</c:v>
                </c:pt>
                <c:pt idx="49">
                  <c:v>-1.74428018025613E-2</c:v>
                </c:pt>
                <c:pt idx="50">
                  <c:v>-2.0440764300560677E-2</c:v>
                </c:pt>
                <c:pt idx="51">
                  <c:v>-2.3438726798560055E-2</c:v>
                </c:pt>
                <c:pt idx="52">
                  <c:v>-2.6436689296559426E-2</c:v>
                </c:pt>
                <c:pt idx="53">
                  <c:v>-2.9434651794558786E-2</c:v>
                </c:pt>
                <c:pt idx="54">
                  <c:v>-3.2432614292558157E-2</c:v>
                </c:pt>
                <c:pt idx="55">
                  <c:v>-3.543057679055784E-2</c:v>
                </c:pt>
                <c:pt idx="56">
                  <c:v>-3.8428539288556905E-2</c:v>
                </c:pt>
                <c:pt idx="57">
                  <c:v>-4.142650178655629E-2</c:v>
                </c:pt>
                <c:pt idx="58">
                  <c:v>-4.4424464284555959E-2</c:v>
                </c:pt>
                <c:pt idx="59">
                  <c:v>-4.742242678255533E-2</c:v>
                </c:pt>
                <c:pt idx="60">
                  <c:v>-5.04203892805547E-2</c:v>
                </c:pt>
                <c:pt idx="61">
                  <c:v>-5.3418351778553766E-2</c:v>
                </c:pt>
                <c:pt idx="62">
                  <c:v>-5.6416314276553428E-2</c:v>
                </c:pt>
                <c:pt idx="63">
                  <c:v>-5.9414276774552813E-2</c:v>
                </c:pt>
                <c:pt idx="64">
                  <c:v>-6.2412239272552184E-2</c:v>
                </c:pt>
                <c:pt idx="65">
                  <c:v>-6.5410201770551554E-2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4F-40FC-A48F-A537137B4B9C}"/>
            </c:ext>
          </c:extLst>
        </c:ser>
        <c:ser>
          <c:idx val="1"/>
          <c:order val="1"/>
          <c:tx>
            <c:v>Risky-Riskless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PFCalc!$F$27:$F$67</c:f>
              <c:numCache>
                <c:formatCode>General</c:formatCode>
                <c:ptCount val="41"/>
                <c:pt idx="0">
                  <c:v>0</c:v>
                </c:pt>
                <c:pt idx="1">
                  <c:v>1.180389619366729E-2</c:v>
                </c:pt>
                <c:pt idx="2">
                  <c:v>2.360779238733458E-2</c:v>
                </c:pt>
                <c:pt idx="3">
                  <c:v>3.5411688581001868E-2</c:v>
                </c:pt>
                <c:pt idx="4">
                  <c:v>4.721558477466916E-2</c:v>
                </c:pt>
                <c:pt idx="5">
                  <c:v>5.9019480968336445E-2</c:v>
                </c:pt>
                <c:pt idx="6">
                  <c:v>7.0823377162003737E-2</c:v>
                </c:pt>
                <c:pt idx="7">
                  <c:v>8.2627273355671021E-2</c:v>
                </c:pt>
                <c:pt idx="8">
                  <c:v>9.443116954933832E-2</c:v>
                </c:pt>
                <c:pt idx="9">
                  <c:v>0.10623506574300561</c:v>
                </c:pt>
                <c:pt idx="10">
                  <c:v>0.11803896193667289</c:v>
                </c:pt>
                <c:pt idx="11">
                  <c:v>0.12984285813034019</c:v>
                </c:pt>
                <c:pt idx="12">
                  <c:v>0.14164675432400747</c:v>
                </c:pt>
                <c:pt idx="13">
                  <c:v>0.15345065051767476</c:v>
                </c:pt>
                <c:pt idx="14">
                  <c:v>0.16525454671134204</c:v>
                </c:pt>
                <c:pt idx="15">
                  <c:v>0.17705844290500933</c:v>
                </c:pt>
                <c:pt idx="16">
                  <c:v>0.18886233909867664</c:v>
                </c:pt>
                <c:pt idx="17">
                  <c:v>0.2006662352923439</c:v>
                </c:pt>
                <c:pt idx="18">
                  <c:v>0.21247013148601121</c:v>
                </c:pt>
                <c:pt idx="19">
                  <c:v>0.22427402767967847</c:v>
                </c:pt>
                <c:pt idx="20">
                  <c:v>0.23607792387334578</c:v>
                </c:pt>
                <c:pt idx="21">
                  <c:v>0.24788182006701309</c:v>
                </c:pt>
                <c:pt idx="22">
                  <c:v>0.25968571626068038</c:v>
                </c:pt>
                <c:pt idx="23">
                  <c:v>0.27148961245434761</c:v>
                </c:pt>
                <c:pt idx="24">
                  <c:v>0.28329350864801495</c:v>
                </c:pt>
                <c:pt idx="25">
                  <c:v>0.29509740484168223</c:v>
                </c:pt>
                <c:pt idx="26">
                  <c:v>0.30690130103534952</c:v>
                </c:pt>
                <c:pt idx="27">
                  <c:v>0.3187051972290168</c:v>
                </c:pt>
                <c:pt idx="28">
                  <c:v>0.33050909342268409</c:v>
                </c:pt>
                <c:pt idx="29">
                  <c:v>0.34231298961635137</c:v>
                </c:pt>
                <c:pt idx="30">
                  <c:v>0.35411688581001866</c:v>
                </c:pt>
                <c:pt idx="31">
                  <c:v>0.365920782003686</c:v>
                </c:pt>
                <c:pt idx="32">
                  <c:v>0.37772467819735328</c:v>
                </c:pt>
                <c:pt idx="33">
                  <c:v>0.38952857439102051</c:v>
                </c:pt>
                <c:pt idx="34">
                  <c:v>0.40133247058468779</c:v>
                </c:pt>
                <c:pt idx="35">
                  <c:v>0.41313636677835514</c:v>
                </c:pt>
                <c:pt idx="36">
                  <c:v>0.42494026297202242</c:v>
                </c:pt>
                <c:pt idx="37">
                  <c:v>0.4367441591656897</c:v>
                </c:pt>
                <c:pt idx="38">
                  <c:v>0.44854805535935693</c:v>
                </c:pt>
                <c:pt idx="39">
                  <c:v>0.46035195155302427</c:v>
                </c:pt>
                <c:pt idx="40">
                  <c:v>0.47215584774669156</c:v>
                </c:pt>
              </c:numCache>
            </c:numRef>
          </c:xVal>
          <c:yVal>
            <c:numRef>
              <c:f>PFCalc!$G$27:$G$67</c:f>
              <c:numCache>
                <c:formatCode>General</c:formatCode>
                <c:ptCount val="41"/>
                <c:pt idx="0">
                  <c:v>1E-4</c:v>
                </c:pt>
                <c:pt idx="1">
                  <c:v>2.4767017773122059E-3</c:v>
                </c:pt>
                <c:pt idx="2">
                  <c:v>4.8534035546244116E-3</c:v>
                </c:pt>
                <c:pt idx="3">
                  <c:v>7.2301053319366159E-3</c:v>
                </c:pt>
                <c:pt idx="4">
                  <c:v>9.6068071092488237E-3</c:v>
                </c:pt>
                <c:pt idx="5">
                  <c:v>1.1983508886561028E-2</c:v>
                </c:pt>
                <c:pt idx="6">
                  <c:v>1.4360210663873232E-2</c:v>
                </c:pt>
                <c:pt idx="7">
                  <c:v>1.6736912441185435E-2</c:v>
                </c:pt>
                <c:pt idx="8">
                  <c:v>1.9113614218497648E-2</c:v>
                </c:pt>
                <c:pt idx="9">
                  <c:v>2.1490315995809851E-2</c:v>
                </c:pt>
                <c:pt idx="10">
                  <c:v>2.3867017773122057E-2</c:v>
                </c:pt>
                <c:pt idx="11">
                  <c:v>2.6243719550434263E-2</c:v>
                </c:pt>
                <c:pt idx="12">
                  <c:v>2.8620421327746462E-2</c:v>
                </c:pt>
                <c:pt idx="13">
                  <c:v>3.0997123105058675E-2</c:v>
                </c:pt>
                <c:pt idx="14">
                  <c:v>3.3373824882370874E-2</c:v>
                </c:pt>
                <c:pt idx="15">
                  <c:v>3.5750526659683077E-2</c:v>
                </c:pt>
                <c:pt idx="16">
                  <c:v>3.8127228436995293E-2</c:v>
                </c:pt>
                <c:pt idx="17">
                  <c:v>4.0503930214307496E-2</c:v>
                </c:pt>
                <c:pt idx="18">
                  <c:v>4.2880631991619705E-2</c:v>
                </c:pt>
                <c:pt idx="19">
                  <c:v>4.5257333768931901E-2</c:v>
                </c:pt>
                <c:pt idx="20">
                  <c:v>4.7634035546244111E-2</c:v>
                </c:pt>
                <c:pt idx="21">
                  <c:v>5.001073732355632E-2</c:v>
                </c:pt>
                <c:pt idx="22">
                  <c:v>5.2387439100868523E-2</c:v>
                </c:pt>
                <c:pt idx="23">
                  <c:v>5.4764140878180718E-2</c:v>
                </c:pt>
                <c:pt idx="24">
                  <c:v>5.7140842655492928E-2</c:v>
                </c:pt>
                <c:pt idx="25">
                  <c:v>5.9517544432805145E-2</c:v>
                </c:pt>
                <c:pt idx="26">
                  <c:v>6.1894246210117347E-2</c:v>
                </c:pt>
                <c:pt idx="27">
                  <c:v>6.4270947987429564E-2</c:v>
                </c:pt>
                <c:pt idx="28">
                  <c:v>6.6647649764741745E-2</c:v>
                </c:pt>
                <c:pt idx="29">
                  <c:v>6.9024351542053955E-2</c:v>
                </c:pt>
                <c:pt idx="30">
                  <c:v>7.1401053319366165E-2</c:v>
                </c:pt>
                <c:pt idx="31">
                  <c:v>7.3777755096678374E-2</c:v>
                </c:pt>
                <c:pt idx="32">
                  <c:v>7.6154456873990584E-2</c:v>
                </c:pt>
                <c:pt idx="33">
                  <c:v>7.8531158651302779E-2</c:v>
                </c:pt>
                <c:pt idx="34">
                  <c:v>8.0907860428614989E-2</c:v>
                </c:pt>
                <c:pt idx="35">
                  <c:v>8.3284562205927185E-2</c:v>
                </c:pt>
                <c:pt idx="36">
                  <c:v>8.5661263983239408E-2</c:v>
                </c:pt>
                <c:pt idx="37">
                  <c:v>8.8037965760551604E-2</c:v>
                </c:pt>
                <c:pt idx="38">
                  <c:v>9.0414667537863799E-2</c:v>
                </c:pt>
                <c:pt idx="39">
                  <c:v>9.2791369315176009E-2</c:v>
                </c:pt>
                <c:pt idx="40">
                  <c:v>9.5168071092488218E-2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4F-40FC-A48F-A537137B4B9C}"/>
            </c:ext>
          </c:extLst>
        </c:ser>
        <c:ser>
          <c:idx val="2"/>
          <c:order val="2"/>
          <c:tx>
            <c:v>Sharpe Tangent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647216446035376E-3"/>
                  <c:y val="1.210287443267776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64F-40FC-A48F-A537137B4B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PFCalc!$T$4</c:f>
              <c:numCache>
                <c:formatCode>0.0000%</c:formatCode>
                <c:ptCount val="1"/>
                <c:pt idx="0">
                  <c:v>0.23607792387334578</c:v>
                </c:pt>
              </c:numCache>
            </c:numRef>
          </c:xVal>
          <c:yVal>
            <c:numRef>
              <c:f>PFCalc!$T$2</c:f>
              <c:numCache>
                <c:formatCode>0.0000%</c:formatCode>
                <c:ptCount val="1"/>
                <c:pt idx="0">
                  <c:v>4.7634035546244111E-2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4F-40FC-A48F-A537137B4B9C}"/>
            </c:ext>
          </c:extLst>
        </c:ser>
        <c:ser>
          <c:idx val="3"/>
          <c:order val="3"/>
          <c:tx>
            <c:v>Individual Stocks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  <a:alpha val="50000"/>
                </a:schemeClr>
              </a:solidFill>
              <a:ln w="317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PFCalc!$B$11:$B$20</c:f>
              <c:numCache>
                <c:formatCode>0.0000%</c:formatCode>
                <c:ptCount val="10"/>
                <c:pt idx="0">
                  <c:v>0.13707779367438769</c:v>
                </c:pt>
                <c:pt idx="1">
                  <c:v>7.2346430818628724E-2</c:v>
                </c:pt>
                <c:pt idx="2">
                  <c:v>6.4618243633065564E-2</c:v>
                </c:pt>
                <c:pt idx="3">
                  <c:v>6.7922322396865714E-2</c:v>
                </c:pt>
                <c:pt idx="4">
                  <c:v>6.0979162939294174E-2</c:v>
                </c:pt>
                <c:pt idx="5">
                  <c:v>8.7096941975810624E-2</c:v>
                </c:pt>
                <c:pt idx="6">
                  <c:v>5.0543096712461884E-2</c:v>
                </c:pt>
                <c:pt idx="7">
                  <c:v>9.001413382902268E-2</c:v>
                </c:pt>
                <c:pt idx="8">
                  <c:v>8.8047695579636667E-2</c:v>
                </c:pt>
                <c:pt idx="9">
                  <c:v>0.14614251361852143</c:v>
                </c:pt>
              </c:numCache>
            </c:numRef>
          </c:xVal>
          <c:yVal>
            <c:numRef>
              <c:f>PFCalc!$A$11:$A$20</c:f>
              <c:numCache>
                <c:formatCode>0.0000%</c:formatCode>
                <c:ptCount val="10"/>
                <c:pt idx="0">
                  <c:v>5.2823635106851674E-2</c:v>
                </c:pt>
                <c:pt idx="1">
                  <c:v>1.0335755799802067E-2</c:v>
                </c:pt>
                <c:pt idx="2">
                  <c:v>6.8377762036210751E-3</c:v>
                </c:pt>
                <c:pt idx="3">
                  <c:v>8.0617414328349978E-3</c:v>
                </c:pt>
                <c:pt idx="4">
                  <c:v>1.9754930153722098E-2</c:v>
                </c:pt>
                <c:pt idx="5">
                  <c:v>1.2189912906945551E-2</c:v>
                </c:pt>
                <c:pt idx="6">
                  <c:v>9.5206137166418472E-3</c:v>
                </c:pt>
                <c:pt idx="7">
                  <c:v>1.7592003254782166E-2</c:v>
                </c:pt>
                <c:pt idx="8">
                  <c:v>2.8701996931030864E-2</c:v>
                </c:pt>
                <c:pt idx="9">
                  <c:v>2.747502840742037E-2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4F-40FC-A48F-A537137B4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770383"/>
        <c:axId val="1458770863"/>
      </c:scatterChart>
      <c:valAx>
        <c:axId val="14587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70863"/>
        <c:crosses val="autoZero"/>
        <c:crossBetween val="midCat"/>
      </c:valAx>
      <c:valAx>
        <c:axId val="14587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70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9523</xdr:colOff>
      <xdr:row>23</xdr:row>
      <xdr:rowOff>9525</xdr:rowOff>
    </xdr:from>
    <xdr:to>
      <xdr:col>22</xdr:col>
      <xdr:colOff>190500</xdr:colOff>
      <xdr:row>56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8F668-2C00-1521-8495-747D75827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FFB2-437D-479A-A72E-12FF704AE19E}">
  <dimension ref="A1:L61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3</v>
      </c>
      <c r="B1" t="s">
        <v>0</v>
      </c>
      <c r="C1" s="2" t="s">
        <v>6</v>
      </c>
      <c r="D1" s="2" t="s">
        <v>32</v>
      </c>
      <c r="E1" s="2" t="s">
        <v>1</v>
      </c>
      <c r="F1" s="2" t="s">
        <v>2</v>
      </c>
      <c r="G1" s="2" t="s">
        <v>31</v>
      </c>
      <c r="H1" s="2" t="s">
        <v>30</v>
      </c>
      <c r="I1" s="2" t="s">
        <v>4</v>
      </c>
      <c r="J1" s="2" t="s">
        <v>5</v>
      </c>
      <c r="K1" s="2" t="s">
        <v>29</v>
      </c>
      <c r="L1" s="2" t="s">
        <v>28</v>
      </c>
    </row>
    <row r="2" spans="1:12" x14ac:dyDescent="0.25">
      <c r="A2">
        <f>COUNTA(C1:XFD1)</f>
        <v>10</v>
      </c>
      <c r="B2" s="1">
        <v>43617</v>
      </c>
      <c r="C2">
        <v>40.825211000000003</v>
      </c>
      <c r="D2">
        <v>184.13862599999999</v>
      </c>
      <c r="E2">
        <v>23.354174</v>
      </c>
      <c r="F2">
        <v>104.78866600000001</v>
      </c>
      <c r="G2">
        <v>127.987488</v>
      </c>
      <c r="H2">
        <v>115.08182499999999</v>
      </c>
      <c r="I2">
        <v>34.139645000000002</v>
      </c>
      <c r="J2">
        <v>121.167625</v>
      </c>
      <c r="K2">
        <v>24.201756</v>
      </c>
      <c r="L2">
        <v>30.370000999999998</v>
      </c>
    </row>
    <row r="3" spans="1:12" x14ac:dyDescent="0.25">
      <c r="B3" s="1">
        <v>43647</v>
      </c>
      <c r="C3">
        <v>41.941352999999999</v>
      </c>
      <c r="D3">
        <v>190.530304</v>
      </c>
      <c r="E3">
        <v>22.671417000000002</v>
      </c>
      <c r="F3">
        <v>112.645912</v>
      </c>
      <c r="G3">
        <v>130.19456500000001</v>
      </c>
      <c r="H3">
        <v>115.94886</v>
      </c>
      <c r="I3">
        <v>34.105656000000003</v>
      </c>
      <c r="J3">
        <v>117.06025700000001</v>
      </c>
      <c r="K3">
        <v>27.508057000000001</v>
      </c>
      <c r="L3">
        <v>30.450001</v>
      </c>
    </row>
    <row r="4" spans="1:12" x14ac:dyDescent="0.25">
      <c r="B4" s="1">
        <v>43678</v>
      </c>
      <c r="C4">
        <v>41.640563999999998</v>
      </c>
      <c r="D4">
        <v>203.20912200000001</v>
      </c>
      <c r="E4">
        <v>21.559721</v>
      </c>
      <c r="F4">
        <v>102.987717</v>
      </c>
      <c r="G4">
        <v>131.71362300000001</v>
      </c>
      <c r="H4">
        <v>112.570633</v>
      </c>
      <c r="I4">
        <v>35.304507999999998</v>
      </c>
      <c r="J4">
        <v>106.61013800000001</v>
      </c>
      <c r="K4">
        <v>24.549531999999999</v>
      </c>
      <c r="L4">
        <v>31.450001</v>
      </c>
    </row>
    <row r="5" spans="1:12" x14ac:dyDescent="0.25">
      <c r="B5" s="1">
        <v>43709</v>
      </c>
      <c r="C5">
        <v>43.314124999999997</v>
      </c>
      <c r="D5">
        <v>206.873672</v>
      </c>
      <c r="E5">
        <v>23.764896</v>
      </c>
      <c r="F5">
        <v>111.805038</v>
      </c>
      <c r="G5">
        <v>133.27375799999999</v>
      </c>
      <c r="H5">
        <v>110.616066</v>
      </c>
      <c r="I5">
        <v>36.850735</v>
      </c>
      <c r="J5">
        <v>113.15907300000001</v>
      </c>
      <c r="K5">
        <v>24.706747</v>
      </c>
      <c r="L5">
        <v>28.99</v>
      </c>
    </row>
    <row r="6" spans="1:12" x14ac:dyDescent="0.25">
      <c r="B6" s="1">
        <v>43739</v>
      </c>
      <c r="C6">
        <v>50.020138000000003</v>
      </c>
      <c r="D6">
        <v>210.43348700000001</v>
      </c>
      <c r="E6">
        <v>24.762777</v>
      </c>
      <c r="F6">
        <v>102.817268</v>
      </c>
      <c r="G6">
        <v>137.434113</v>
      </c>
      <c r="H6">
        <v>109.680862</v>
      </c>
      <c r="I6">
        <v>36.409804999999999</v>
      </c>
      <c r="J6">
        <v>123.452782</v>
      </c>
      <c r="K6">
        <v>25.197452999999999</v>
      </c>
      <c r="L6">
        <v>33.93</v>
      </c>
    </row>
    <row r="7" spans="1:12" x14ac:dyDescent="0.25">
      <c r="B7" s="1">
        <v>43770</v>
      </c>
      <c r="C7">
        <v>53.931767000000001</v>
      </c>
      <c r="D7">
        <v>197.81178299999999</v>
      </c>
      <c r="E7">
        <v>25.818664999999999</v>
      </c>
      <c r="F7">
        <v>103.37085</v>
      </c>
      <c r="G7">
        <v>145.11248800000001</v>
      </c>
      <c r="H7">
        <v>112.766479</v>
      </c>
      <c r="I7">
        <v>36.978026999999997</v>
      </c>
      <c r="J7">
        <v>130.68038899999999</v>
      </c>
      <c r="K7">
        <v>23.101237999999999</v>
      </c>
      <c r="L7">
        <v>39.150002000000001</v>
      </c>
    </row>
    <row r="8" spans="1:12" x14ac:dyDescent="0.25">
      <c r="B8" s="1">
        <v>43800</v>
      </c>
      <c r="C8">
        <v>58.593280999999998</v>
      </c>
      <c r="D8">
        <v>195.901016</v>
      </c>
      <c r="E8">
        <v>25.993113999999998</v>
      </c>
      <c r="F8">
        <v>104.27280399999999</v>
      </c>
      <c r="G8">
        <v>151.68519599999999</v>
      </c>
      <c r="H8">
        <v>116.868973</v>
      </c>
      <c r="I8">
        <v>36.900405999999997</v>
      </c>
      <c r="J8">
        <v>133.34402499999999</v>
      </c>
      <c r="K8">
        <v>24.482834</v>
      </c>
      <c r="L8">
        <v>45.860000999999997</v>
      </c>
    </row>
    <row r="9" spans="1:12" x14ac:dyDescent="0.25">
      <c r="B9" s="1">
        <v>43831</v>
      </c>
      <c r="C9">
        <v>58.874659999999999</v>
      </c>
      <c r="D9">
        <v>205.92922999999999</v>
      </c>
      <c r="E9">
        <v>23.669502000000001</v>
      </c>
      <c r="F9">
        <v>111.810875</v>
      </c>
      <c r="G9">
        <v>163.737289</v>
      </c>
      <c r="H9">
        <v>121.919586</v>
      </c>
      <c r="I9">
        <v>35.709170999999998</v>
      </c>
      <c r="J9">
        <v>118.59927399999999</v>
      </c>
      <c r="K9">
        <v>23.234631</v>
      </c>
      <c r="L9">
        <v>47</v>
      </c>
    </row>
    <row r="10" spans="1:12" x14ac:dyDescent="0.25">
      <c r="B10" s="1">
        <v>43862</v>
      </c>
      <c r="C10">
        <v>67.251525999999998</v>
      </c>
      <c r="D10">
        <v>196.66644299999999</v>
      </c>
      <c r="E10">
        <v>23.724974</v>
      </c>
      <c r="F10">
        <v>101.246689</v>
      </c>
      <c r="G10">
        <v>155.83079499999999</v>
      </c>
      <c r="H10">
        <v>103.55798299999999</v>
      </c>
      <c r="I10">
        <v>33.585152000000001</v>
      </c>
      <c r="J10">
        <v>112.966347</v>
      </c>
      <c r="K10">
        <v>19.275648</v>
      </c>
      <c r="L10">
        <v>45.48</v>
      </c>
    </row>
    <row r="11" spans="1:12" x14ac:dyDescent="0.25">
      <c r="B11" s="1">
        <v>43891</v>
      </c>
      <c r="C11">
        <v>65.679665</v>
      </c>
      <c r="D11">
        <v>168.562241</v>
      </c>
      <c r="E11">
        <v>20.766286999999998</v>
      </c>
      <c r="F11">
        <v>87.196121000000005</v>
      </c>
      <c r="G11">
        <v>152.109161</v>
      </c>
      <c r="H11">
        <v>80.647689999999997</v>
      </c>
      <c r="I11">
        <v>35.437812999999998</v>
      </c>
      <c r="J11">
        <v>105.51042200000001</v>
      </c>
      <c r="K11">
        <v>18.842113000000001</v>
      </c>
      <c r="L11">
        <v>45.48</v>
      </c>
    </row>
    <row r="12" spans="1:12" x14ac:dyDescent="0.25">
      <c r="B12" s="1">
        <v>43922</v>
      </c>
      <c r="C12">
        <v>72.825714000000005</v>
      </c>
      <c r="D12">
        <v>199.79084800000001</v>
      </c>
      <c r="E12">
        <v>22.435347</v>
      </c>
      <c r="F12">
        <v>98.695960999999997</v>
      </c>
      <c r="G12">
        <v>172.84561199999999</v>
      </c>
      <c r="H12">
        <v>85.960769999999997</v>
      </c>
      <c r="I12">
        <v>38.078918000000002</v>
      </c>
      <c r="J12">
        <v>105.81957199999999</v>
      </c>
      <c r="K12">
        <v>20.338051</v>
      </c>
      <c r="L12">
        <v>52.389999000000003</v>
      </c>
    </row>
    <row r="13" spans="1:12" x14ac:dyDescent="0.25">
      <c r="B13" s="1">
        <v>43952</v>
      </c>
      <c r="C13">
        <v>88.458275</v>
      </c>
      <c r="D13">
        <v>225.82917800000001</v>
      </c>
      <c r="E13">
        <v>24.301068999999998</v>
      </c>
      <c r="F13">
        <v>98.177170000000004</v>
      </c>
      <c r="G13">
        <v>176.74217200000001</v>
      </c>
      <c r="H13">
        <v>90.056815999999998</v>
      </c>
      <c r="I13">
        <v>38.865242000000002</v>
      </c>
      <c r="J13">
        <v>110.232101</v>
      </c>
      <c r="K13">
        <v>23.649114999999998</v>
      </c>
      <c r="L13">
        <v>53.799999</v>
      </c>
    </row>
    <row r="14" spans="1:12" x14ac:dyDescent="0.25">
      <c r="B14" s="1">
        <v>43983</v>
      </c>
      <c r="C14">
        <v>94.659949999999995</v>
      </c>
      <c r="D14">
        <v>227.67413300000001</v>
      </c>
      <c r="E14">
        <v>23.843969000000001</v>
      </c>
      <c r="F14">
        <v>96.203925999999996</v>
      </c>
      <c r="G14">
        <v>196.82929999999999</v>
      </c>
      <c r="H14">
        <v>90.179976999999994</v>
      </c>
      <c r="I14">
        <v>37.689480000000003</v>
      </c>
      <c r="J14">
        <v>116.07725499999999</v>
      </c>
      <c r="K14">
        <v>26.174098999999998</v>
      </c>
      <c r="L14">
        <v>52.610000999999997</v>
      </c>
    </row>
    <row r="15" spans="1:12" x14ac:dyDescent="0.25">
      <c r="B15" s="1">
        <v>44013</v>
      </c>
      <c r="C15">
        <v>105.840889</v>
      </c>
      <c r="D15">
        <v>242.729355</v>
      </c>
      <c r="E15">
        <v>22.784647</v>
      </c>
      <c r="F15">
        <v>97.932533000000006</v>
      </c>
      <c r="G15">
        <v>198.28005999999999</v>
      </c>
      <c r="H15">
        <v>88.399108999999996</v>
      </c>
      <c r="I15">
        <v>40.716468999999996</v>
      </c>
      <c r="J15">
        <v>121.93158699999999</v>
      </c>
      <c r="K15">
        <v>28.503755999999999</v>
      </c>
      <c r="L15">
        <v>77.430000000000007</v>
      </c>
    </row>
    <row r="16" spans="1:12" x14ac:dyDescent="0.25">
      <c r="B16" s="1">
        <v>44044</v>
      </c>
      <c r="C16">
        <v>133.35865799999999</v>
      </c>
      <c r="D16">
        <v>260.60327100000001</v>
      </c>
      <c r="E16">
        <v>23.935575</v>
      </c>
      <c r="F16">
        <v>98.227271999999999</v>
      </c>
      <c r="G16">
        <v>218.12647999999999</v>
      </c>
      <c r="H16">
        <v>96.669655000000006</v>
      </c>
      <c r="I16">
        <v>43.689964000000003</v>
      </c>
      <c r="J16">
        <v>131.562592</v>
      </c>
      <c r="K16">
        <v>31.481337</v>
      </c>
      <c r="L16">
        <v>90.82</v>
      </c>
    </row>
    <row r="17" spans="2:12" x14ac:dyDescent="0.25">
      <c r="B17" s="1">
        <v>44075</v>
      </c>
      <c r="C17">
        <v>134.914154</v>
      </c>
      <c r="D17">
        <v>253.901657</v>
      </c>
      <c r="E17">
        <v>22.176434</v>
      </c>
      <c r="F17">
        <v>98.189910999999995</v>
      </c>
      <c r="G17">
        <v>203.91712999999999</v>
      </c>
      <c r="H17">
        <v>95.394561999999993</v>
      </c>
      <c r="I17">
        <v>44.204478999999999</v>
      </c>
      <c r="J17">
        <v>137.88604699999999</v>
      </c>
      <c r="K17">
        <v>32.248362999999998</v>
      </c>
      <c r="L17">
        <v>81.989998</v>
      </c>
    </row>
    <row r="18" spans="2:12" x14ac:dyDescent="0.25">
      <c r="B18" s="1">
        <v>44105</v>
      </c>
      <c r="C18">
        <v>125.01533499999999</v>
      </c>
      <c r="D18">
        <v>245.130661</v>
      </c>
      <c r="E18">
        <v>22.243925000000001</v>
      </c>
      <c r="F18">
        <v>90.111649</v>
      </c>
      <c r="G18">
        <v>196.296783</v>
      </c>
      <c r="H18">
        <v>86.820946000000006</v>
      </c>
      <c r="I18">
        <v>43.837981999999997</v>
      </c>
      <c r="J18">
        <v>145.18942300000001</v>
      </c>
      <c r="K18">
        <v>28.708611999999999</v>
      </c>
      <c r="L18">
        <v>75.290001000000004</v>
      </c>
    </row>
    <row r="19" spans="2:12" x14ac:dyDescent="0.25">
      <c r="B19" s="1">
        <v>44136</v>
      </c>
      <c r="C19">
        <v>133.66789199999999</v>
      </c>
      <c r="D19">
        <v>254.96499600000001</v>
      </c>
      <c r="E19">
        <v>26.105059000000001</v>
      </c>
      <c r="F19">
        <v>99.682884000000001</v>
      </c>
      <c r="G19">
        <v>207.54312100000001</v>
      </c>
      <c r="H19">
        <v>113.31761899999999</v>
      </c>
      <c r="I19">
        <v>48.273913999999998</v>
      </c>
      <c r="J19">
        <v>161.46054100000001</v>
      </c>
      <c r="K19">
        <v>32.886749000000002</v>
      </c>
      <c r="L19">
        <v>92.660004000000001</v>
      </c>
    </row>
    <row r="20" spans="2:12" x14ac:dyDescent="0.25">
      <c r="B20" s="1">
        <v>44166</v>
      </c>
      <c r="C20">
        <v>130.21185299999999</v>
      </c>
      <c r="D20">
        <v>244.12884500000001</v>
      </c>
      <c r="E20">
        <v>26.604181000000001</v>
      </c>
      <c r="F20">
        <v>103.060524</v>
      </c>
      <c r="G20">
        <v>216.20309399999999</v>
      </c>
      <c r="H20">
        <v>115.53447</v>
      </c>
      <c r="I20">
        <v>45.544105999999999</v>
      </c>
      <c r="J20">
        <v>169.30148299999999</v>
      </c>
      <c r="K20">
        <v>34.916266999999998</v>
      </c>
      <c r="L20">
        <v>91.709998999999996</v>
      </c>
    </row>
    <row r="21" spans="2:12" x14ac:dyDescent="0.25">
      <c r="B21" s="1">
        <v>44197</v>
      </c>
      <c r="C21">
        <v>129.599335</v>
      </c>
      <c r="D21">
        <v>250.26532</v>
      </c>
      <c r="E21">
        <v>25.105257000000002</v>
      </c>
      <c r="F21">
        <v>97.517769000000001</v>
      </c>
      <c r="G21">
        <v>225.47645600000001</v>
      </c>
      <c r="H21">
        <v>111.09122499999999</v>
      </c>
      <c r="I21">
        <v>44.549987999999999</v>
      </c>
      <c r="J21">
        <v>170.064178</v>
      </c>
      <c r="K21">
        <v>34.725700000000003</v>
      </c>
      <c r="L21">
        <v>85.639999000000003</v>
      </c>
    </row>
    <row r="22" spans="2:12" x14ac:dyDescent="0.25">
      <c r="B22" s="1">
        <v>44228</v>
      </c>
      <c r="C22">
        <v>136.83019999999999</v>
      </c>
      <c r="D22">
        <v>238.732529</v>
      </c>
      <c r="E22">
        <v>26.233478999999999</v>
      </c>
      <c r="F22">
        <v>97.370399000000006</v>
      </c>
      <c r="G22">
        <v>225.884705</v>
      </c>
      <c r="H22">
        <v>129.699692</v>
      </c>
      <c r="I22">
        <v>41.1982</v>
      </c>
      <c r="J22">
        <v>201.86390700000001</v>
      </c>
      <c r="K22">
        <v>38.622760999999997</v>
      </c>
      <c r="L22">
        <v>84.510002</v>
      </c>
    </row>
    <row r="23" spans="2:12" x14ac:dyDescent="0.25">
      <c r="B23" s="1">
        <v>44256</v>
      </c>
      <c r="C23">
        <v>133.176086</v>
      </c>
      <c r="D23">
        <v>282.08215300000001</v>
      </c>
      <c r="E23">
        <v>28.63213</v>
      </c>
      <c r="F23">
        <v>110.56059999999999</v>
      </c>
      <c r="G23">
        <v>229.70777899999999</v>
      </c>
      <c r="H23">
        <v>135.625641</v>
      </c>
      <c r="I23">
        <v>43.072288999999998</v>
      </c>
      <c r="J23">
        <v>216.81572</v>
      </c>
      <c r="K23">
        <v>41.995761999999999</v>
      </c>
      <c r="L23">
        <v>78.5</v>
      </c>
    </row>
    <row r="24" spans="2:12" x14ac:dyDescent="0.25">
      <c r="B24" s="1">
        <v>44287</v>
      </c>
      <c r="C24">
        <v>149.802155</v>
      </c>
      <c r="D24">
        <v>300.97842400000002</v>
      </c>
      <c r="E24">
        <v>28.638659000000001</v>
      </c>
      <c r="F24">
        <v>117.71225699999999</v>
      </c>
      <c r="G24">
        <v>245.69581600000001</v>
      </c>
      <c r="H24">
        <v>147.488022</v>
      </c>
      <c r="I24">
        <v>44.551304000000002</v>
      </c>
      <c r="J24">
        <v>213.29984999999999</v>
      </c>
      <c r="K24">
        <v>46.845630999999997</v>
      </c>
      <c r="L24">
        <v>81.620002999999997</v>
      </c>
    </row>
    <row r="25" spans="2:12" x14ac:dyDescent="0.25">
      <c r="B25" s="1">
        <v>44317</v>
      </c>
      <c r="C25">
        <v>162.128052</v>
      </c>
      <c r="D25">
        <v>296.55212399999999</v>
      </c>
      <c r="E25">
        <v>30.021612000000001</v>
      </c>
      <c r="F25">
        <v>119.255424</v>
      </c>
      <c r="G25">
        <v>243.26011700000001</v>
      </c>
      <c r="H25">
        <v>154.00886499999999</v>
      </c>
      <c r="I25">
        <v>45.226376000000002</v>
      </c>
      <c r="J25">
        <v>226.446777</v>
      </c>
      <c r="K25">
        <v>46.993327999999998</v>
      </c>
      <c r="L25">
        <v>80.080001999999993</v>
      </c>
    </row>
    <row r="26" spans="2:12" x14ac:dyDescent="0.25">
      <c r="B26" s="1">
        <v>44348</v>
      </c>
      <c r="C26">
        <v>199.634705</v>
      </c>
      <c r="D26">
        <v>296.533569</v>
      </c>
      <c r="E26">
        <v>30.905165</v>
      </c>
      <c r="F26">
        <v>122.978844</v>
      </c>
      <c r="G26">
        <v>264.54391500000003</v>
      </c>
      <c r="H26">
        <v>158.91390999999999</v>
      </c>
      <c r="I26">
        <v>45.081108</v>
      </c>
      <c r="J26">
        <v>204.42018100000001</v>
      </c>
      <c r="K26">
        <v>47.484028000000002</v>
      </c>
      <c r="L26">
        <v>93.93</v>
      </c>
    </row>
    <row r="27" spans="2:12" x14ac:dyDescent="0.25">
      <c r="B27" s="1">
        <v>44378</v>
      </c>
      <c r="C27">
        <v>194.654144</v>
      </c>
      <c r="D27">
        <v>306.78179899999998</v>
      </c>
      <c r="E27">
        <v>30.828333000000001</v>
      </c>
      <c r="F27">
        <v>118.25569900000001</v>
      </c>
      <c r="G27">
        <v>278.225281</v>
      </c>
      <c r="H27">
        <v>164.011292</v>
      </c>
      <c r="I27">
        <v>45.570213000000003</v>
      </c>
      <c r="J27">
        <v>194.20056199999999</v>
      </c>
      <c r="K27">
        <v>46.030971999999998</v>
      </c>
      <c r="L27">
        <v>106.19000200000001</v>
      </c>
    </row>
    <row r="28" spans="2:12" x14ac:dyDescent="0.25">
      <c r="B28" s="1">
        <v>44409</v>
      </c>
      <c r="C28">
        <v>223.46444700000001</v>
      </c>
      <c r="D28">
        <v>304.90295400000002</v>
      </c>
      <c r="E28">
        <v>29.061228</v>
      </c>
      <c r="F28">
        <v>117.73555</v>
      </c>
      <c r="G28">
        <v>294.79714999999999</v>
      </c>
      <c r="H28">
        <v>160.03248600000001</v>
      </c>
      <c r="I28">
        <v>47.344436999999999</v>
      </c>
      <c r="J28">
        <v>199.133408</v>
      </c>
      <c r="K28">
        <v>46.431159999999998</v>
      </c>
      <c r="L28">
        <v>110.720001</v>
      </c>
    </row>
    <row r="29" spans="2:12" x14ac:dyDescent="0.25">
      <c r="B29" s="1">
        <v>44440</v>
      </c>
      <c r="C29">
        <v>206.83963</v>
      </c>
      <c r="D29">
        <v>306.84728999999999</v>
      </c>
      <c r="E29">
        <v>29.454985000000001</v>
      </c>
      <c r="F29">
        <v>117.894493</v>
      </c>
      <c r="G29">
        <v>275.83242799999999</v>
      </c>
      <c r="H29">
        <v>161.546402</v>
      </c>
      <c r="I29">
        <v>44.720801999999999</v>
      </c>
      <c r="J29">
        <v>181.28538499999999</v>
      </c>
      <c r="K29">
        <v>49.565947999999999</v>
      </c>
      <c r="L29">
        <v>102.900002</v>
      </c>
    </row>
    <row r="30" spans="2:12" x14ac:dyDescent="0.25">
      <c r="B30" s="1">
        <v>44470</v>
      </c>
      <c r="C30">
        <v>255.27465799999999</v>
      </c>
      <c r="D30">
        <v>349.25778200000002</v>
      </c>
      <c r="E30">
        <v>28.764638999999999</v>
      </c>
      <c r="F30">
        <v>106.15851600000001</v>
      </c>
      <c r="G30">
        <v>324.45929000000001</v>
      </c>
      <c r="H30">
        <v>167.573151</v>
      </c>
      <c r="I30">
        <v>47.942188000000002</v>
      </c>
      <c r="J30">
        <v>192.65524300000001</v>
      </c>
      <c r="K30">
        <v>52.400604000000001</v>
      </c>
      <c r="L30">
        <v>120.230003</v>
      </c>
    </row>
    <row r="31" spans="2:12" x14ac:dyDescent="0.25">
      <c r="B31" s="1">
        <v>44501</v>
      </c>
      <c r="C31">
        <v>326.25470000000001</v>
      </c>
      <c r="D31">
        <v>376.38174400000003</v>
      </c>
      <c r="E31">
        <v>26.615559000000001</v>
      </c>
      <c r="F31">
        <v>103.940788</v>
      </c>
      <c r="G31">
        <v>323.45156900000001</v>
      </c>
      <c r="H31">
        <v>147.22546399999999</v>
      </c>
      <c r="I31">
        <v>45.121864000000002</v>
      </c>
      <c r="J31">
        <v>183.59674100000001</v>
      </c>
      <c r="K31">
        <v>53.079642999999997</v>
      </c>
      <c r="L31">
        <v>158.36999499999999</v>
      </c>
    </row>
    <row r="32" spans="2:12" x14ac:dyDescent="0.25">
      <c r="B32" s="1">
        <v>44531</v>
      </c>
      <c r="C32">
        <v>293.65515099999999</v>
      </c>
      <c r="D32">
        <v>389.91091899999998</v>
      </c>
      <c r="E32">
        <v>27.665787000000002</v>
      </c>
      <c r="F32">
        <v>120.223015</v>
      </c>
      <c r="G32">
        <v>329.65978999999999</v>
      </c>
      <c r="H32">
        <v>158.14892599999999</v>
      </c>
      <c r="I32">
        <v>46.424537999999998</v>
      </c>
      <c r="J32">
        <v>196.311295</v>
      </c>
      <c r="K32">
        <v>52.797649</v>
      </c>
      <c r="L32">
        <v>143.89999399999999</v>
      </c>
    </row>
    <row r="33" spans="2:12" x14ac:dyDescent="0.25">
      <c r="B33" s="1">
        <v>44562</v>
      </c>
      <c r="C33">
        <v>244.511292</v>
      </c>
      <c r="D33">
        <v>346.21160900000001</v>
      </c>
      <c r="E33">
        <v>28.735465999999999</v>
      </c>
      <c r="F33">
        <v>120.142067</v>
      </c>
      <c r="G33">
        <v>304.82162499999998</v>
      </c>
      <c r="H33">
        <v>173.82852199999999</v>
      </c>
      <c r="I33">
        <v>45.039386999999998</v>
      </c>
      <c r="J33">
        <v>191.392563</v>
      </c>
      <c r="K33">
        <v>53.399231</v>
      </c>
      <c r="L33">
        <v>114.25</v>
      </c>
    </row>
    <row r="34" spans="2:12" x14ac:dyDescent="0.25">
      <c r="B34" s="1">
        <v>44593</v>
      </c>
      <c r="C34">
        <v>243.502747</v>
      </c>
      <c r="D34">
        <v>297.956299</v>
      </c>
      <c r="E34">
        <v>29.717627</v>
      </c>
      <c r="F34">
        <v>110.193932</v>
      </c>
      <c r="G34">
        <v>292.87304699999999</v>
      </c>
      <c r="H34">
        <v>188.53001399999999</v>
      </c>
      <c r="I34">
        <v>43.541401</v>
      </c>
      <c r="J34">
        <v>178.982056</v>
      </c>
      <c r="K34">
        <v>47.900452000000001</v>
      </c>
      <c r="L34">
        <v>123.339996</v>
      </c>
    </row>
    <row r="35" spans="2:12" x14ac:dyDescent="0.25">
      <c r="B35" s="1">
        <v>44621</v>
      </c>
      <c r="C35">
        <v>272.471405</v>
      </c>
      <c r="D35">
        <v>282.39007600000002</v>
      </c>
      <c r="E35">
        <v>27.481024000000001</v>
      </c>
      <c r="F35">
        <v>118.357651</v>
      </c>
      <c r="G35">
        <v>302.82937600000002</v>
      </c>
      <c r="H35">
        <v>181.22297699999999</v>
      </c>
      <c r="I35">
        <v>47.974148</v>
      </c>
      <c r="J35">
        <v>212.606796</v>
      </c>
      <c r="K35">
        <v>47.176682</v>
      </c>
      <c r="L35">
        <v>109.339996</v>
      </c>
    </row>
    <row r="36" spans="2:12" x14ac:dyDescent="0.25">
      <c r="B36" s="1">
        <v>44652</v>
      </c>
      <c r="C36">
        <v>185.23744199999999</v>
      </c>
      <c r="D36">
        <v>285.109802</v>
      </c>
      <c r="E36">
        <v>25.893716999999999</v>
      </c>
      <c r="F36">
        <v>120.35122699999999</v>
      </c>
      <c r="G36">
        <v>272.58670000000001</v>
      </c>
      <c r="H36">
        <v>169.312637</v>
      </c>
      <c r="I36">
        <v>49.475903000000002</v>
      </c>
      <c r="J36">
        <v>200.889633</v>
      </c>
      <c r="K36">
        <v>44.187598999999999</v>
      </c>
      <c r="L36">
        <v>85.519997000000004</v>
      </c>
    </row>
    <row r="37" spans="2:12" x14ac:dyDescent="0.25">
      <c r="B37" s="1">
        <v>44682</v>
      </c>
      <c r="C37">
        <v>186.48585499999999</v>
      </c>
      <c r="D37">
        <v>287.34021000000001</v>
      </c>
      <c r="E37">
        <v>24.56204</v>
      </c>
      <c r="F37">
        <v>126.386505</v>
      </c>
      <c r="G37">
        <v>267.03710899999999</v>
      </c>
      <c r="H37">
        <v>164.069016</v>
      </c>
      <c r="I37">
        <v>41.598053</v>
      </c>
      <c r="J37">
        <v>206.94397000000001</v>
      </c>
      <c r="K37">
        <v>47.270508</v>
      </c>
      <c r="L37">
        <v>101.860001</v>
      </c>
    </row>
    <row r="38" spans="2:12" x14ac:dyDescent="0.25">
      <c r="B38" s="1">
        <v>44713</v>
      </c>
      <c r="C38">
        <v>151.39988700000001</v>
      </c>
      <c r="D38">
        <v>260.309753</v>
      </c>
      <c r="E38">
        <v>23.822220000000002</v>
      </c>
      <c r="F38">
        <v>130.08483899999999</v>
      </c>
      <c r="G38">
        <v>252.852036</v>
      </c>
      <c r="H38">
        <v>134.71890300000001</v>
      </c>
      <c r="I38">
        <v>39.461052000000002</v>
      </c>
      <c r="J38">
        <v>171.384308</v>
      </c>
      <c r="K38">
        <v>43.739899000000001</v>
      </c>
      <c r="L38">
        <v>76.470000999999996</v>
      </c>
    </row>
    <row r="39" spans="2:12" x14ac:dyDescent="0.25">
      <c r="B39" s="1">
        <v>44743</v>
      </c>
      <c r="C39">
        <v>181.44058200000001</v>
      </c>
      <c r="D39">
        <v>287.42617799999999</v>
      </c>
      <c r="E39">
        <v>25.370909000000001</v>
      </c>
      <c r="F39">
        <v>120.502831</v>
      </c>
      <c r="G39">
        <v>276.39166299999999</v>
      </c>
      <c r="H39">
        <v>150.24568199999999</v>
      </c>
      <c r="I39">
        <v>42.859279999999998</v>
      </c>
      <c r="J39">
        <v>190.070145</v>
      </c>
      <c r="K39">
        <v>42.651370999999997</v>
      </c>
      <c r="L39">
        <v>94.470000999999996</v>
      </c>
    </row>
    <row r="40" spans="2:12" x14ac:dyDescent="0.25">
      <c r="B40" s="1">
        <v>44774</v>
      </c>
      <c r="C40">
        <v>150.78259299999999</v>
      </c>
      <c r="D40">
        <v>275.468414</v>
      </c>
      <c r="E40">
        <v>26.160053000000001</v>
      </c>
      <c r="F40">
        <v>118.346886</v>
      </c>
      <c r="G40">
        <v>257.42013500000002</v>
      </c>
      <c r="H40">
        <v>148.27517700000001</v>
      </c>
      <c r="I40">
        <v>43.021568000000002</v>
      </c>
      <c r="J40">
        <v>178.32226600000001</v>
      </c>
      <c r="K40">
        <v>36.524208000000002</v>
      </c>
      <c r="L40">
        <v>84.870002999999997</v>
      </c>
    </row>
    <row r="41" spans="2:12" x14ac:dyDescent="0.25">
      <c r="B41" s="1">
        <v>44805</v>
      </c>
      <c r="C41">
        <v>121.263412</v>
      </c>
      <c r="D41">
        <v>265.26834100000002</v>
      </c>
      <c r="E41">
        <v>21.296966999999999</v>
      </c>
      <c r="F41">
        <v>110.844307</v>
      </c>
      <c r="G41">
        <v>229.77937299999999</v>
      </c>
      <c r="H41">
        <v>131.60398900000001</v>
      </c>
      <c r="I41">
        <v>42.279888</v>
      </c>
      <c r="J41">
        <v>158.40568500000001</v>
      </c>
      <c r="K41">
        <v>32.594203999999998</v>
      </c>
      <c r="L41">
        <v>63.360000999999997</v>
      </c>
    </row>
    <row r="42" spans="2:12" x14ac:dyDescent="0.25">
      <c r="B42" s="1">
        <v>44835</v>
      </c>
      <c r="C42">
        <v>134.86930799999999</v>
      </c>
      <c r="D42">
        <v>284.67758199999997</v>
      </c>
      <c r="E42">
        <v>22.82</v>
      </c>
      <c r="F42">
        <v>129.01824999999999</v>
      </c>
      <c r="G42">
        <v>229.019699</v>
      </c>
      <c r="H42">
        <v>144.812164</v>
      </c>
      <c r="I42">
        <v>46.397038000000002</v>
      </c>
      <c r="J42">
        <v>208.97425799999999</v>
      </c>
      <c r="K42">
        <v>36.629134999999998</v>
      </c>
      <c r="L42">
        <v>60.060001</v>
      </c>
    </row>
    <row r="43" spans="2:12" x14ac:dyDescent="0.25">
      <c r="B43" s="1">
        <v>44866</v>
      </c>
      <c r="C43">
        <v>169.103745</v>
      </c>
      <c r="D43">
        <v>311.46005200000002</v>
      </c>
      <c r="E43">
        <v>24.5</v>
      </c>
      <c r="F43">
        <v>138.916901</v>
      </c>
      <c r="G43">
        <v>251.72139000000001</v>
      </c>
      <c r="H43">
        <v>154.31501800000001</v>
      </c>
      <c r="I43">
        <v>49.686199000000002</v>
      </c>
      <c r="J43">
        <v>229.76147499999999</v>
      </c>
      <c r="K43">
        <v>43.137428</v>
      </c>
      <c r="L43">
        <v>77.629997000000003</v>
      </c>
    </row>
    <row r="44" spans="2:12" x14ac:dyDescent="0.25">
      <c r="B44" s="1">
        <v>44896</v>
      </c>
      <c r="C44">
        <v>146.06832900000001</v>
      </c>
      <c r="D44">
        <v>305.48147599999999</v>
      </c>
      <c r="E44">
        <v>22.860001</v>
      </c>
      <c r="F44">
        <v>133.01110800000001</v>
      </c>
      <c r="G44">
        <v>237.27345299999999</v>
      </c>
      <c r="H44">
        <v>144.67950400000001</v>
      </c>
      <c r="I44">
        <v>46.221012000000002</v>
      </c>
      <c r="J44">
        <v>232.82290599999999</v>
      </c>
      <c r="K44">
        <v>38.736046000000002</v>
      </c>
      <c r="L44">
        <v>64.769997000000004</v>
      </c>
    </row>
    <row r="45" spans="2:12" x14ac:dyDescent="0.25">
      <c r="B45" s="1">
        <v>44927</v>
      </c>
      <c r="C45">
        <v>195.27420000000001</v>
      </c>
      <c r="D45">
        <v>313.518463</v>
      </c>
      <c r="E45">
        <v>24.82</v>
      </c>
      <c r="F45">
        <v>127.195595</v>
      </c>
      <c r="G45">
        <v>245.17860400000001</v>
      </c>
      <c r="H45">
        <v>171.294678</v>
      </c>
      <c r="I45">
        <v>47.075851</v>
      </c>
      <c r="J45">
        <v>245.194885</v>
      </c>
      <c r="K45">
        <v>39.121281000000003</v>
      </c>
      <c r="L45">
        <v>75.150002000000001</v>
      </c>
    </row>
    <row r="46" spans="2:12" x14ac:dyDescent="0.25">
      <c r="B46" s="1">
        <v>44958</v>
      </c>
      <c r="C46">
        <v>232.046143</v>
      </c>
      <c r="D46">
        <v>286.796356</v>
      </c>
      <c r="E46">
        <v>25.969999000000001</v>
      </c>
      <c r="F46">
        <v>122.069244</v>
      </c>
      <c r="G46">
        <v>246.7715</v>
      </c>
      <c r="H46">
        <v>170.964798</v>
      </c>
      <c r="I46">
        <v>46.506500000000003</v>
      </c>
      <c r="J46">
        <v>233.923462</v>
      </c>
      <c r="K46">
        <v>39.457821000000003</v>
      </c>
      <c r="L46">
        <v>78.580001999999993</v>
      </c>
    </row>
    <row r="47" spans="2:12" x14ac:dyDescent="0.25">
      <c r="B47" s="1">
        <v>44986</v>
      </c>
      <c r="C47">
        <v>277.63372800000002</v>
      </c>
      <c r="D47">
        <v>285.42294299999998</v>
      </c>
      <c r="E47">
        <v>26.49</v>
      </c>
      <c r="F47">
        <v>125.27930499999999</v>
      </c>
      <c r="G47">
        <v>285.95306399999998</v>
      </c>
      <c r="H47">
        <v>162.08194</v>
      </c>
      <c r="I47">
        <v>48.247269000000003</v>
      </c>
      <c r="J47">
        <v>223.46504200000001</v>
      </c>
      <c r="K47">
        <v>39.040332999999997</v>
      </c>
      <c r="L47">
        <v>98.010002</v>
      </c>
    </row>
    <row r="48" spans="2:12" x14ac:dyDescent="0.25">
      <c r="B48" s="1">
        <v>45017</v>
      </c>
      <c r="C48">
        <v>277.40100100000001</v>
      </c>
      <c r="D48">
        <v>292.76980600000002</v>
      </c>
      <c r="E48">
        <v>26.58</v>
      </c>
      <c r="F48">
        <v>120.806755</v>
      </c>
      <c r="G48">
        <v>304.758759</v>
      </c>
      <c r="H48">
        <v>158.53469799999999</v>
      </c>
      <c r="I48">
        <v>49.601520999999998</v>
      </c>
      <c r="J48">
        <v>213.66087300000001</v>
      </c>
      <c r="K48">
        <v>42.224921999999999</v>
      </c>
      <c r="L48">
        <v>89.370002999999997</v>
      </c>
    </row>
    <row r="49" spans="2:12" x14ac:dyDescent="0.25">
      <c r="B49" s="1">
        <v>45047</v>
      </c>
      <c r="C49">
        <v>378.218658</v>
      </c>
      <c r="D49">
        <v>276.12161300000002</v>
      </c>
      <c r="E49">
        <v>28.41</v>
      </c>
      <c r="F49">
        <v>122.890114</v>
      </c>
      <c r="G49">
        <v>325.71676600000001</v>
      </c>
      <c r="H49">
        <v>156.380234</v>
      </c>
      <c r="I49">
        <v>48.254455999999998</v>
      </c>
      <c r="J49">
        <v>202.00798</v>
      </c>
      <c r="K49">
        <v>43.883163000000003</v>
      </c>
      <c r="L49">
        <v>118.209999</v>
      </c>
    </row>
    <row r="50" spans="2:12" x14ac:dyDescent="0.25">
      <c r="B50" s="1">
        <v>45078</v>
      </c>
      <c r="C50">
        <v>422.88436899999999</v>
      </c>
      <c r="D50">
        <v>304.78717</v>
      </c>
      <c r="E50">
        <v>30.309999000000001</v>
      </c>
      <c r="F50">
        <v>129.62245200000001</v>
      </c>
      <c r="G50">
        <v>338.50622600000003</v>
      </c>
      <c r="H50">
        <v>171.805252</v>
      </c>
      <c r="I50">
        <v>51.838000999999998</v>
      </c>
      <c r="J50">
        <v>241.57501199999999</v>
      </c>
      <c r="K50">
        <v>52.990803</v>
      </c>
      <c r="L50">
        <v>113.910004</v>
      </c>
    </row>
    <row r="51" spans="2:12" x14ac:dyDescent="0.25">
      <c r="B51" s="1">
        <v>45108</v>
      </c>
      <c r="C51">
        <v>467.18853799999999</v>
      </c>
      <c r="D51">
        <v>327.55001800000002</v>
      </c>
      <c r="E51">
        <v>31.92</v>
      </c>
      <c r="F51">
        <v>139.667923</v>
      </c>
      <c r="G51">
        <v>333.91381799999999</v>
      </c>
      <c r="H51">
        <v>166.55838</v>
      </c>
      <c r="I51">
        <v>52.721867000000003</v>
      </c>
      <c r="J51">
        <v>260.34728999999999</v>
      </c>
      <c r="K51">
        <v>51.825417000000002</v>
      </c>
      <c r="L51">
        <v>114.400002</v>
      </c>
    </row>
    <row r="52" spans="2:12" x14ac:dyDescent="0.25">
      <c r="B52" s="1">
        <v>45139</v>
      </c>
      <c r="C52">
        <v>493.44278000000003</v>
      </c>
      <c r="D52">
        <v>324.07672100000002</v>
      </c>
      <c r="E52">
        <v>32.330002</v>
      </c>
      <c r="F52">
        <v>142.23498499999999</v>
      </c>
      <c r="G52">
        <v>325.80258199999997</v>
      </c>
      <c r="H52">
        <v>156.35240200000001</v>
      </c>
      <c r="I52">
        <v>53.628822</v>
      </c>
      <c r="J52">
        <v>277.38391100000001</v>
      </c>
      <c r="K52">
        <v>55.459873000000002</v>
      </c>
      <c r="L52">
        <v>105.720001</v>
      </c>
    </row>
    <row r="53" spans="2:12" x14ac:dyDescent="0.25">
      <c r="B53" s="1">
        <v>45170</v>
      </c>
      <c r="C53">
        <v>434.89550800000001</v>
      </c>
      <c r="D53">
        <v>298.36013800000001</v>
      </c>
      <c r="E53">
        <v>33.639999000000003</v>
      </c>
      <c r="F53">
        <v>137.47335799999999</v>
      </c>
      <c r="G53">
        <v>314.52880900000002</v>
      </c>
      <c r="H53">
        <v>147.643631</v>
      </c>
      <c r="I53">
        <v>52.932456999999999</v>
      </c>
      <c r="J53">
        <v>269.36224399999998</v>
      </c>
      <c r="K53">
        <v>67.94426</v>
      </c>
      <c r="L53">
        <v>102.82</v>
      </c>
    </row>
    <row r="54" spans="2:12" x14ac:dyDescent="0.25">
      <c r="B54" s="1">
        <v>45200</v>
      </c>
      <c r="C54">
        <v>407.74499500000002</v>
      </c>
      <c r="D54">
        <v>281.10983299999998</v>
      </c>
      <c r="E54">
        <v>30.75</v>
      </c>
      <c r="F54">
        <v>141.72590600000001</v>
      </c>
      <c r="G54">
        <v>336.80230699999998</v>
      </c>
      <c r="H54">
        <v>144.516357</v>
      </c>
      <c r="I54">
        <v>54.084243999999998</v>
      </c>
      <c r="J54">
        <v>223.03787199999999</v>
      </c>
      <c r="K54">
        <v>65.981864999999999</v>
      </c>
      <c r="L54">
        <v>98.5</v>
      </c>
    </row>
    <row r="55" spans="2:12" x14ac:dyDescent="0.25">
      <c r="B55" s="1">
        <v>45231</v>
      </c>
      <c r="C55">
        <v>467.63696299999998</v>
      </c>
      <c r="D55">
        <v>309.54760700000003</v>
      </c>
      <c r="E55">
        <v>30.66</v>
      </c>
      <c r="F55">
        <v>155.36546300000001</v>
      </c>
      <c r="G55">
        <v>377.44451900000001</v>
      </c>
      <c r="H55">
        <v>169.694321</v>
      </c>
      <c r="I55">
        <v>51.529133000000002</v>
      </c>
      <c r="J55">
        <v>248.65737899999999</v>
      </c>
      <c r="K55">
        <v>75.239952000000002</v>
      </c>
      <c r="L55">
        <v>121.160004</v>
      </c>
    </row>
    <row r="56" spans="2:12" x14ac:dyDescent="0.25">
      <c r="B56" s="1">
        <v>45261</v>
      </c>
      <c r="C56">
        <v>495.15322900000001</v>
      </c>
      <c r="D56">
        <v>344.48962399999999</v>
      </c>
      <c r="E56">
        <v>30.91</v>
      </c>
      <c r="F56">
        <v>162.07240300000001</v>
      </c>
      <c r="G56">
        <v>375.34588600000001</v>
      </c>
      <c r="H56">
        <v>186.15992700000001</v>
      </c>
      <c r="I56">
        <v>52.177841000000001</v>
      </c>
      <c r="J56">
        <v>293.23761000000002</v>
      </c>
      <c r="K56">
        <v>75.864716000000001</v>
      </c>
      <c r="L56">
        <v>147.41000399999999</v>
      </c>
    </row>
    <row r="57" spans="2:12" x14ac:dyDescent="0.25">
      <c r="B57" s="1">
        <v>45292</v>
      </c>
      <c r="C57">
        <v>615.24114999999995</v>
      </c>
      <c r="D57">
        <v>350.86154199999999</v>
      </c>
      <c r="E57">
        <v>33.490001999999997</v>
      </c>
      <c r="F57">
        <v>182.00071700000001</v>
      </c>
      <c r="G57">
        <v>396.84613000000002</v>
      </c>
      <c r="H57">
        <v>199.47554</v>
      </c>
      <c r="I57">
        <v>54.896366</v>
      </c>
      <c r="J57">
        <v>297.83941700000003</v>
      </c>
      <c r="K57">
        <v>82.191733999999997</v>
      </c>
      <c r="L57">
        <v>167.69000199999999</v>
      </c>
    </row>
    <row r="58" spans="2:12" x14ac:dyDescent="0.25">
      <c r="B58" s="1">
        <v>45323</v>
      </c>
      <c r="C58">
        <v>791.08288600000003</v>
      </c>
      <c r="D58">
        <v>378.34713699999998</v>
      </c>
      <c r="E58">
        <v>35.590000000000003</v>
      </c>
      <c r="F58">
        <v>183.35833700000001</v>
      </c>
      <c r="G58">
        <v>412.87649499999998</v>
      </c>
      <c r="H58">
        <v>218.742279</v>
      </c>
      <c r="I58">
        <v>58.411064000000003</v>
      </c>
      <c r="J58">
        <v>332.74704000000003</v>
      </c>
      <c r="K58">
        <v>94.293296999999995</v>
      </c>
      <c r="L58">
        <v>192.529999</v>
      </c>
    </row>
    <row r="59" spans="2:12" x14ac:dyDescent="0.25">
      <c r="B59" s="1">
        <v>45352</v>
      </c>
      <c r="C59">
        <v>903.51763900000003</v>
      </c>
      <c r="D59">
        <v>381.319366</v>
      </c>
      <c r="E59">
        <v>37.229999999999997</v>
      </c>
      <c r="F59">
        <v>190.96000699999999</v>
      </c>
      <c r="G59">
        <v>420.72000100000002</v>
      </c>
      <c r="H59">
        <v>226.98674</v>
      </c>
      <c r="I59">
        <v>59.965767</v>
      </c>
      <c r="J59">
        <v>365.09912100000003</v>
      </c>
      <c r="K59">
        <v>113.667946</v>
      </c>
      <c r="L59">
        <v>180.490005</v>
      </c>
    </row>
    <row r="60" spans="2:12" x14ac:dyDescent="0.25">
      <c r="B60" s="1">
        <v>45383</v>
      </c>
      <c r="C60">
        <v>864.02002000000005</v>
      </c>
      <c r="D60">
        <v>334.22000100000002</v>
      </c>
      <c r="E60">
        <v>33.990001999999997</v>
      </c>
      <c r="F60">
        <v>166.199997</v>
      </c>
      <c r="G60">
        <v>389.32998700000002</v>
      </c>
      <c r="H60">
        <v>233.30714399999999</v>
      </c>
      <c r="I60">
        <v>59.349997999999999</v>
      </c>
      <c r="J60">
        <v>333.35485799999998</v>
      </c>
      <c r="K60">
        <v>124.15715</v>
      </c>
      <c r="L60">
        <v>158.38000500000001</v>
      </c>
    </row>
    <row r="61" spans="2:12" x14ac:dyDescent="0.25">
      <c r="B61" s="1">
        <v>45413</v>
      </c>
      <c r="C61">
        <v>921.40002400000003</v>
      </c>
      <c r="D61">
        <v>338.82998700000002</v>
      </c>
      <c r="E61">
        <v>34.959999000000003</v>
      </c>
      <c r="F61">
        <v>168.61000100000001</v>
      </c>
      <c r="G61">
        <v>410.540009</v>
      </c>
      <c r="H61">
        <v>236.240005</v>
      </c>
      <c r="I61">
        <v>59.869999</v>
      </c>
      <c r="J61">
        <v>342.10000600000001</v>
      </c>
      <c r="K61">
        <v>131.61000100000001</v>
      </c>
      <c r="L61">
        <v>153.61999499999999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5B95-7A9A-4B37-9A8E-AC7CD40E9E3F}">
  <dimension ref="A1:K78"/>
  <sheetViews>
    <sheetView workbookViewId="0">
      <selection activeCell="B68" sqref="B68"/>
    </sheetView>
  </sheetViews>
  <sheetFormatPr defaultRowHeight="15" x14ac:dyDescent="0.25"/>
  <cols>
    <col min="1" max="1" width="9.42578125" bestFit="1" customWidth="1"/>
    <col min="2" max="11" width="12" bestFit="1" customWidth="1"/>
  </cols>
  <sheetData>
    <row r="1" spans="1:11" x14ac:dyDescent="0.25">
      <c r="A1" t="str">
        <f>PriceData!B1</f>
        <v>DATE</v>
      </c>
      <c r="B1" s="2" t="str">
        <f>PriceData!C1</f>
        <v>NVDA</v>
      </c>
      <c r="C1" s="2" t="str">
        <f>PriceData!D1</f>
        <v>HD</v>
      </c>
      <c r="D1" s="2" t="str">
        <f>PriceData!E1</f>
        <v>HMC</v>
      </c>
      <c r="E1" s="2" t="str">
        <f>PriceData!F1</f>
        <v>IBM</v>
      </c>
      <c r="F1" s="2" t="str">
        <f>PriceData!G1</f>
        <v>MSFT</v>
      </c>
      <c r="G1" s="2" t="str">
        <f>PriceData!H1</f>
        <v>AXP</v>
      </c>
      <c r="H1" s="2" t="str">
        <f>PriceData!I1</f>
        <v>WMT</v>
      </c>
      <c r="I1" s="2" t="str">
        <f>PriceData!J1</f>
        <v>CAT</v>
      </c>
      <c r="J1" s="2" t="str">
        <f>PriceData!K1</f>
        <v>DELL</v>
      </c>
      <c r="K1" s="2" t="str">
        <f>PriceData!L1</f>
        <v>AMD</v>
      </c>
    </row>
    <row r="2" spans="1:11" x14ac:dyDescent="0.25">
      <c r="A2" s="3">
        <f>PriceData!B3</f>
        <v>43647</v>
      </c>
      <c r="B2" s="4">
        <f>LN(PriceData!C3/PriceData!C2)</f>
        <v>2.697247808049192E-2</v>
      </c>
      <c r="C2" s="4">
        <f>LN(PriceData!D3/PriceData!D2)</f>
        <v>3.4122381913029916E-2</v>
      </c>
      <c r="D2" s="4">
        <f>LN(PriceData!E3/PriceData!E2)</f>
        <v>-2.9670758089627595E-2</v>
      </c>
      <c r="E2" s="4">
        <f>LN(PriceData!F3/PriceData!F2)</f>
        <v>7.2303759644384652E-2</v>
      </c>
      <c r="F2" s="4">
        <f>LN(PriceData!G3/PriceData!G2)</f>
        <v>1.7097476289829258E-2</v>
      </c>
      <c r="G2" s="4">
        <f>LN(PriceData!H3/PriceData!H2)</f>
        <v>7.5058347383495779E-3</v>
      </c>
      <c r="H2" s="4">
        <f>LN(PriceData!I3/PriceData!I2)</f>
        <v>-9.9608331452068644E-4</v>
      </c>
      <c r="I2" s="4">
        <f>LN(PriceData!J3/PriceData!J2)</f>
        <v>-3.4486098174155773E-2</v>
      </c>
      <c r="J2" s="4">
        <f>LN(PriceData!K3/PriceData!K2)</f>
        <v>0.12805375106629741</v>
      </c>
      <c r="K2" s="4">
        <f>LN(PriceData!L3/PriceData!L2)</f>
        <v>2.6307150117402889E-3</v>
      </c>
    </row>
    <row r="3" spans="1:11" x14ac:dyDescent="0.25">
      <c r="A3" s="3">
        <f>PriceData!B4</f>
        <v>43678</v>
      </c>
      <c r="B3" s="4">
        <f>LN(PriceData!C4/PriceData!C3)</f>
        <v>-7.1974970017514815E-3</v>
      </c>
      <c r="C3" s="4">
        <f>LN(PriceData!D4/PriceData!D3)</f>
        <v>6.4424348398029047E-2</v>
      </c>
      <c r="D3" s="4">
        <f>LN(PriceData!E4/PriceData!E3)</f>
        <v>-5.0278162753676602E-2</v>
      </c>
      <c r="E3" s="4">
        <f>LN(PriceData!F4/PriceData!F3)</f>
        <v>-8.9639648136540268E-2</v>
      </c>
      <c r="F3" s="4">
        <f>LN(PriceData!G4/PriceData!G3)</f>
        <v>1.1600057603656807E-2</v>
      </c>
      <c r="G3" s="4">
        <f>LN(PriceData!H4/PriceData!H3)</f>
        <v>-2.9568358310436423E-2</v>
      </c>
      <c r="H3" s="4">
        <f>LN(PriceData!I4/PriceData!I3)</f>
        <v>3.4547425530033794E-2</v>
      </c>
      <c r="I3" s="4">
        <f>LN(PriceData!J4/PriceData!J3)</f>
        <v>-9.3510208916770962E-2</v>
      </c>
      <c r="J3" s="4">
        <f>LN(PriceData!K4/PriceData!K3)</f>
        <v>-0.1137861526575463</v>
      </c>
      <c r="K3" s="4">
        <f>LN(PriceData!L4/PriceData!L3)</f>
        <v>3.2312987946323347E-2</v>
      </c>
    </row>
    <row r="4" spans="1:11" x14ac:dyDescent="0.25">
      <c r="A4" s="3">
        <f>PriceData!B5</f>
        <v>43709</v>
      </c>
      <c r="B4" s="4">
        <f>LN(PriceData!C5/PriceData!C4)</f>
        <v>3.9404005960228118E-2</v>
      </c>
      <c r="C4" s="4">
        <f>LN(PriceData!D5/PriceData!D4)</f>
        <v>1.7872720346369265E-2</v>
      </c>
      <c r="D4" s="4">
        <f>LN(PriceData!E5/PriceData!E4)</f>
        <v>9.7382728546666339E-2</v>
      </c>
      <c r="E4" s="4">
        <f>LN(PriceData!F5/PriceData!F4)</f>
        <v>8.2146893626201326E-2</v>
      </c>
      <c r="F4" s="4">
        <f>LN(PriceData!G5/PriceData!G4)</f>
        <v>1.1775300553045039E-2</v>
      </c>
      <c r="G4" s="4">
        <f>LN(PriceData!H5/PriceData!H4)</f>
        <v>-1.7515532773859289E-2</v>
      </c>
      <c r="H4" s="4">
        <f>LN(PriceData!I5/PriceData!I4)</f>
        <v>4.2864902994299077E-2</v>
      </c>
      <c r="I4" s="4">
        <f>LN(PriceData!J5/PriceData!J4)</f>
        <v>5.9615944059981225E-2</v>
      </c>
      <c r="J4" s="4">
        <f>LN(PriceData!K5/PriceData!K4)</f>
        <v>6.3835733054738017E-3</v>
      </c>
      <c r="K4" s="4">
        <f>LN(PriceData!L5/PriceData!L4)</f>
        <v>-8.1448072009387362E-2</v>
      </c>
    </row>
    <row r="5" spans="1:11" x14ac:dyDescent="0.25">
      <c r="A5" s="3">
        <f>PriceData!B6</f>
        <v>43739</v>
      </c>
      <c r="B5" s="4">
        <f>LN(PriceData!C6/PriceData!C5)</f>
        <v>0.14394689005825281</v>
      </c>
      <c r="C5" s="4">
        <f>LN(PriceData!D6/PriceData!D5)</f>
        <v>1.7061300169016674E-2</v>
      </c>
      <c r="D5" s="4">
        <f>LN(PriceData!E6/PriceData!E5)</f>
        <v>4.1132064358730125E-2</v>
      </c>
      <c r="E5" s="4">
        <f>LN(PriceData!F6/PriceData!F5)</f>
        <v>-8.3803306749253736E-2</v>
      </c>
      <c r="F5" s="4">
        <f>LN(PriceData!G6/PriceData!G5)</f>
        <v>3.0739280493949039E-2</v>
      </c>
      <c r="G5" s="4">
        <f>LN(PriceData!H6/PriceData!H5)</f>
        <v>-8.4904462948328877E-3</v>
      </c>
      <c r="H5" s="4">
        <f>LN(PriceData!I6/PriceData!I5)</f>
        <v>-1.203745766086662E-2</v>
      </c>
      <c r="I5" s="4">
        <f>LN(PriceData!J6/PriceData!J5)</f>
        <v>8.7064196517521064E-2</v>
      </c>
      <c r="J5" s="4">
        <f>LN(PriceData!K6/PriceData!K5)</f>
        <v>1.9666553752901904E-2</v>
      </c>
      <c r="K5" s="4">
        <f>LN(PriceData!L6/PriceData!L5)</f>
        <v>0.15734863586257469</v>
      </c>
    </row>
    <row r="6" spans="1:11" x14ac:dyDescent="0.25">
      <c r="A6" s="3">
        <f>PriceData!B7</f>
        <v>43770</v>
      </c>
      <c r="B6" s="4">
        <f>LN(PriceData!C7/PriceData!C6)</f>
        <v>7.529398916525111E-2</v>
      </c>
      <c r="C6" s="4">
        <f>LN(PriceData!D7/PriceData!D6)</f>
        <v>-6.1853639257016146E-2</v>
      </c>
      <c r="D6" s="4">
        <f>LN(PriceData!E7/PriceData!E6)</f>
        <v>4.1756081744784082E-2</v>
      </c>
      <c r="E6" s="4">
        <f>LN(PriceData!F7/PriceData!F6)</f>
        <v>5.3696918669752548E-3</v>
      </c>
      <c r="F6" s="4">
        <f>LN(PriceData!G7/PriceData!G6)</f>
        <v>5.4364596887434918E-2</v>
      </c>
      <c r="G6" s="4">
        <f>LN(PriceData!H7/PriceData!H6)</f>
        <v>2.7744228463781481E-2</v>
      </c>
      <c r="H6" s="4">
        <f>LN(PriceData!I7/PriceData!I6)</f>
        <v>1.5485764870294103E-2</v>
      </c>
      <c r="I6" s="4">
        <f>LN(PriceData!J7/PriceData!J6)</f>
        <v>5.6895812488788132E-2</v>
      </c>
      <c r="J6" s="4">
        <f>LN(PriceData!K7/PriceData!K6)</f>
        <v>-8.6856708815461717E-2</v>
      </c>
      <c r="K6" s="4">
        <f>LN(PriceData!L7/PriceData!L6)</f>
        <v>0.14310089472624046</v>
      </c>
    </row>
    <row r="7" spans="1:11" x14ac:dyDescent="0.25">
      <c r="A7" s="3">
        <f>PriceData!B8</f>
        <v>43800</v>
      </c>
      <c r="B7" s="4">
        <f>LN(PriceData!C8/PriceData!C7)</f>
        <v>8.2900357798723984E-2</v>
      </c>
      <c r="C7" s="4">
        <f>LN(PriceData!D8/PriceData!D7)</f>
        <v>-9.7064764307795599E-3</v>
      </c>
      <c r="D7" s="4">
        <f>LN(PriceData!E8/PriceData!E7)</f>
        <v>6.7339768132511236E-3</v>
      </c>
      <c r="E7" s="4">
        <f>LN(PriceData!F8/PriceData!F7)</f>
        <v>8.6875727280979718E-3</v>
      </c>
      <c r="F7" s="4">
        <f>LN(PriceData!G8/PriceData!G7)</f>
        <v>4.4298073279401266E-2</v>
      </c>
      <c r="G7" s="4">
        <f>LN(PriceData!H8/PriceData!H7)</f>
        <v>3.5734295450943344E-2</v>
      </c>
      <c r="H7" s="4">
        <f>LN(PriceData!I8/PriceData!I7)</f>
        <v>-2.1013176757965083E-3</v>
      </c>
      <c r="I7" s="4">
        <f>LN(PriceData!J8/PriceData!J7)</f>
        <v>2.0177879259519919E-2</v>
      </c>
      <c r="J7" s="4">
        <f>LN(PriceData!K8/PriceData!K7)</f>
        <v>5.8086009752103367E-2</v>
      </c>
      <c r="K7" s="4">
        <f>LN(PriceData!L8/PriceData!L7)</f>
        <v>0.15819282571287394</v>
      </c>
    </row>
    <row r="8" spans="1:11" x14ac:dyDescent="0.25">
      <c r="A8" s="3">
        <f>PriceData!B9</f>
        <v>43831</v>
      </c>
      <c r="B8" s="4">
        <f>LN(PriceData!C9/PriceData!C8)</f>
        <v>4.7907460669015679E-3</v>
      </c>
      <c r="C8" s="4">
        <f>LN(PriceData!D9/PriceData!D8)</f>
        <v>4.9923054819011679E-2</v>
      </c>
      <c r="D8" s="4">
        <f>LN(PriceData!E9/PriceData!E8)</f>
        <v>-9.3644272775376708E-2</v>
      </c>
      <c r="E8" s="4">
        <f>LN(PriceData!F9/PriceData!F8)</f>
        <v>6.979824774118909E-2</v>
      </c>
      <c r="F8" s="4">
        <f>LN(PriceData!G9/PriceData!G8)</f>
        <v>7.645595282585764E-2</v>
      </c>
      <c r="G8" s="4">
        <f>LN(PriceData!H9/PriceData!H8)</f>
        <v>4.2308277898537514E-2</v>
      </c>
      <c r="H8" s="4">
        <f>LN(PriceData!I9/PriceData!I8)</f>
        <v>-3.2815007144863691E-2</v>
      </c>
      <c r="I8" s="4">
        <f>LN(PriceData!J9/PriceData!J8)</f>
        <v>-0.11718207759666355</v>
      </c>
      <c r="J8" s="4">
        <f>LN(PriceData!K9/PriceData!K8)</f>
        <v>-5.232833772023919E-2</v>
      </c>
      <c r="K8" s="4">
        <f>LN(PriceData!L9/PriceData!L8)</f>
        <v>2.4554302474805528E-2</v>
      </c>
    </row>
    <row r="9" spans="1:11" x14ac:dyDescent="0.25">
      <c r="A9" s="3">
        <f>PriceData!B10</f>
        <v>43862</v>
      </c>
      <c r="B9" s="4">
        <f>LN(PriceData!C10/PriceData!C9)</f>
        <v>0.13302893230133028</v>
      </c>
      <c r="C9" s="4">
        <f>LN(PriceData!D10/PriceData!D9)</f>
        <v>-4.6023455132735563E-2</v>
      </c>
      <c r="D9" s="4">
        <f>LN(PriceData!E10/PriceData!E9)</f>
        <v>2.3408645906571614E-3</v>
      </c>
      <c r="E9" s="4">
        <f>LN(PriceData!F10/PriceData!F9)</f>
        <v>-9.9248823687141635E-2</v>
      </c>
      <c r="F9" s="4">
        <f>LN(PriceData!G10/PriceData!G9)</f>
        <v>-4.949247591703361E-2</v>
      </c>
      <c r="G9" s="4">
        <f>LN(PriceData!H10/PriceData!H9)</f>
        <v>-0.16323001820151894</v>
      </c>
      <c r="H9" s="4">
        <f>LN(PriceData!I10/PriceData!I9)</f>
        <v>-6.1323482012545436E-2</v>
      </c>
      <c r="I9" s="4">
        <f>LN(PriceData!J10/PriceData!J9)</f>
        <v>-4.8660404930757788E-2</v>
      </c>
      <c r="J9" s="4">
        <f>LN(PriceData!K10/PriceData!K9)</f>
        <v>-0.18680134363580667</v>
      </c>
      <c r="K9" s="4">
        <f>LN(PriceData!L10/PriceData!L9)</f>
        <v>-3.2874932827723365E-2</v>
      </c>
    </row>
    <row r="10" spans="1:11" x14ac:dyDescent="0.25">
      <c r="A10" s="3">
        <f>PriceData!B11</f>
        <v>43891</v>
      </c>
      <c r="B10" s="4">
        <f>LN(PriceData!C11/PriceData!C10)</f>
        <v>-2.3650345030361043E-2</v>
      </c>
      <c r="C10" s="4">
        <f>LN(PriceData!D11/PriceData!D10)</f>
        <v>-0.15420404656616632</v>
      </c>
      <c r="D10" s="4">
        <f>LN(PriceData!E11/PriceData!E10)</f>
        <v>-0.13319739415082224</v>
      </c>
      <c r="E10" s="4">
        <f>LN(PriceData!F11/PriceData!F10)</f>
        <v>-0.14940015823684372</v>
      </c>
      <c r="F10" s="4">
        <f>LN(PriceData!G11/PriceData!G10)</f>
        <v>-2.4172343594659609E-2</v>
      </c>
      <c r="G10" s="4">
        <f>LN(PriceData!H11/PriceData!H10)</f>
        <v>-0.25004151618220383</v>
      </c>
      <c r="H10" s="4">
        <f>LN(PriceData!I11/PriceData!I10)</f>
        <v>5.3695349361894192E-2</v>
      </c>
      <c r="I10" s="4">
        <f>LN(PriceData!J11/PriceData!J10)</f>
        <v>-6.8280225430713729E-2</v>
      </c>
      <c r="J10" s="4">
        <f>LN(PriceData!K11/PriceData!K10)</f>
        <v>-2.2748119712640187E-2</v>
      </c>
      <c r="K10" s="4">
        <f>LN(PriceData!L11/PriceData!L10)</f>
        <v>0</v>
      </c>
    </row>
    <row r="11" spans="1:11" x14ac:dyDescent="0.25">
      <c r="A11" s="3">
        <f>PriceData!B12</f>
        <v>43922</v>
      </c>
      <c r="B11" s="4">
        <f>LN(PriceData!C12/PriceData!C11)</f>
        <v>0.10327974247891937</v>
      </c>
      <c r="C11" s="4">
        <f>LN(PriceData!D12/PriceData!D11)</f>
        <v>0.16996599498282269</v>
      </c>
      <c r="D11" s="4">
        <f>LN(PriceData!E12/PriceData!E11)</f>
        <v>7.7306851758567927E-2</v>
      </c>
      <c r="E11" s="4">
        <f>LN(PriceData!F12/PriceData!F11)</f>
        <v>0.12388417763575303</v>
      </c>
      <c r="F11" s="4">
        <f>LN(PriceData!G12/PriceData!G11)</f>
        <v>0.12780035230916137</v>
      </c>
      <c r="G11" s="4">
        <f>LN(PriceData!H12/PriceData!H11)</f>
        <v>6.3800867509356457E-2</v>
      </c>
      <c r="H11" s="4">
        <f>LN(PriceData!I12/PriceData!I11)</f>
        <v>7.1881381753472806E-2</v>
      </c>
      <c r="I11" s="4">
        <f>LN(PriceData!J12/PriceData!J11)</f>
        <v>2.9257580968702411E-3</v>
      </c>
      <c r="J11" s="4">
        <f>LN(PriceData!K12/PriceData!K11)</f>
        <v>7.6399147138302648E-2</v>
      </c>
      <c r="K11" s="4">
        <f>LN(PriceData!L12/PriceData!L11)</f>
        <v>0.14144304545018085</v>
      </c>
    </row>
    <row r="12" spans="1:11" x14ac:dyDescent="0.25">
      <c r="A12" s="3">
        <f>PriceData!B13</f>
        <v>43952</v>
      </c>
      <c r="B12" s="4">
        <f>LN(PriceData!C13/PriceData!C12)</f>
        <v>0.19446186478803626</v>
      </c>
      <c r="C12" s="4">
        <f>LN(PriceData!D13/PriceData!D12)</f>
        <v>0.12250780455693476</v>
      </c>
      <c r="D12" s="4">
        <f>LN(PriceData!E13/PriceData!E12)</f>
        <v>7.9882634935714708E-2</v>
      </c>
      <c r="E12" s="4">
        <f>LN(PriceData!F13/PriceData!F12)</f>
        <v>-5.2703200096866432E-3</v>
      </c>
      <c r="F12" s="4">
        <f>LN(PriceData!G13/PriceData!G12)</f>
        <v>2.2293235380358958E-2</v>
      </c>
      <c r="G12" s="4">
        <f>LN(PriceData!H13/PriceData!H12)</f>
        <v>4.6549730651231892E-2</v>
      </c>
      <c r="H12" s="4">
        <f>LN(PriceData!I13/PriceData!I12)</f>
        <v>2.0439533690965159E-2</v>
      </c>
      <c r="I12" s="4">
        <f>LN(PriceData!J13/PriceData!J12)</f>
        <v>4.0852659076785723E-2</v>
      </c>
      <c r="J12" s="4">
        <f>LN(PriceData!K13/PriceData!K12)</f>
        <v>0.15083212853195005</v>
      </c>
      <c r="K12" s="4">
        <f>LN(PriceData!L13/PriceData!L12)</f>
        <v>2.6557734247861807E-2</v>
      </c>
    </row>
    <row r="13" spans="1:11" x14ac:dyDescent="0.25">
      <c r="A13" s="3">
        <f>PriceData!B14</f>
        <v>43983</v>
      </c>
      <c r="B13" s="4">
        <f>LN(PriceData!C14/PriceData!C13)</f>
        <v>6.7760024360840332E-2</v>
      </c>
      <c r="C13" s="4">
        <f>LN(PriceData!D14/PriceData!D13)</f>
        <v>8.1365014704330527E-3</v>
      </c>
      <c r="D13" s="4">
        <f>LN(PriceData!E14/PriceData!E13)</f>
        <v>-1.8989027909035408E-2</v>
      </c>
      <c r="E13" s="4">
        <f>LN(PriceData!F14/PriceData!F13)</f>
        <v>-2.0303535956873286E-2</v>
      </c>
      <c r="F13" s="4">
        <f>LN(PriceData!G14/PriceData!G13)</f>
        <v>0.10764484039735649</v>
      </c>
      <c r="G13" s="4">
        <f>LN(PriceData!H14/PriceData!H13)</f>
        <v>1.3666579072956092E-3</v>
      </c>
      <c r="H13" s="4">
        <f>LN(PriceData!I14/PriceData!I13)</f>
        <v>-3.0719318924101225E-2</v>
      </c>
      <c r="I13" s="4">
        <f>LN(PriceData!J14/PriceData!J13)</f>
        <v>5.1667808871285456E-2</v>
      </c>
      <c r="J13" s="4">
        <f>LN(PriceData!K14/PriceData!K13)</f>
        <v>0.10144464048664287</v>
      </c>
      <c r="K13" s="4">
        <f>LN(PriceData!L14/PriceData!L13)</f>
        <v>-2.2367213829869177E-2</v>
      </c>
    </row>
    <row r="14" spans="1:11" x14ac:dyDescent="0.25">
      <c r="A14" s="3">
        <f>PriceData!B15</f>
        <v>44013</v>
      </c>
      <c r="B14" s="4">
        <f>LN(PriceData!C15/PriceData!C14)</f>
        <v>0.11164592297057373</v>
      </c>
      <c r="C14" s="4">
        <f>LN(PriceData!D15/PriceData!D14)</f>
        <v>6.4031691823916312E-2</v>
      </c>
      <c r="D14" s="4">
        <f>LN(PriceData!E15/PriceData!E14)</f>
        <v>-4.5444381292243832E-2</v>
      </c>
      <c r="E14" s="4">
        <f>LN(PriceData!F15/PriceData!F14)</f>
        <v>1.78086351625374E-2</v>
      </c>
      <c r="F14" s="4">
        <f>LN(PriceData!G15/PriceData!G14)</f>
        <v>7.3436201045755812E-3</v>
      </c>
      <c r="G14" s="4">
        <f>LN(PriceData!H15/PriceData!H14)</f>
        <v>-1.9945527540158853E-2</v>
      </c>
      <c r="H14" s="4">
        <f>LN(PriceData!I15/PriceData!I14)</f>
        <v>7.7251643916194532E-2</v>
      </c>
      <c r="I14" s="4">
        <f>LN(PriceData!J15/PriceData!J14)</f>
        <v>4.9204164340363156E-2</v>
      </c>
      <c r="J14" s="4">
        <f>LN(PriceData!K15/PriceData!K14)</f>
        <v>8.5265534059223116E-2</v>
      </c>
      <c r="K14" s="4">
        <f>LN(PriceData!L15/PriceData!L14)</f>
        <v>0.38646806764812341</v>
      </c>
    </row>
    <row r="15" spans="1:11" x14ac:dyDescent="0.25">
      <c r="A15" s="3">
        <f>PriceData!B16</f>
        <v>44044</v>
      </c>
      <c r="B15" s="4">
        <f>LN(PriceData!C16/PriceData!C15)</f>
        <v>0.23110525616217931</v>
      </c>
      <c r="C15" s="4">
        <f>LN(PriceData!D16/PriceData!D15)</f>
        <v>7.1052159204688159E-2</v>
      </c>
      <c r="D15" s="4">
        <f>LN(PriceData!E16/PriceData!E15)</f>
        <v>4.9278914005453346E-2</v>
      </c>
      <c r="E15" s="4">
        <f>LN(PriceData!F16/PriceData!F15)</f>
        <v>3.0050929323200072E-3</v>
      </c>
      <c r="F15" s="4">
        <f>LN(PriceData!G16/PriceData!G15)</f>
        <v>9.5394602279251506E-2</v>
      </c>
      <c r="G15" s="4">
        <f>LN(PriceData!H16/PriceData!H15)</f>
        <v>8.9437657220410138E-2</v>
      </c>
      <c r="H15" s="4">
        <f>LN(PriceData!I16/PriceData!I15)</f>
        <v>7.0485764638827483E-2</v>
      </c>
      <c r="I15" s="4">
        <f>LN(PriceData!J16/PriceData!J15)</f>
        <v>7.602259801167105E-2</v>
      </c>
      <c r="J15" s="4">
        <f>LN(PriceData!K16/PriceData!K15)</f>
        <v>9.9359025992917641E-2</v>
      </c>
      <c r="K15" s="4">
        <f>LN(PriceData!L16/PriceData!L15)</f>
        <v>0.15950522327117272</v>
      </c>
    </row>
    <row r="16" spans="1:11" x14ac:dyDescent="0.25">
      <c r="A16" s="3">
        <f>PriceData!B17</f>
        <v>44075</v>
      </c>
      <c r="B16" s="4">
        <f>LN(PriceData!C17/PriceData!C16)</f>
        <v>1.1596504469827454E-2</v>
      </c>
      <c r="C16" s="4">
        <f>LN(PriceData!D17/PriceData!D16)</f>
        <v>-2.6052201534750703E-2</v>
      </c>
      <c r="D16" s="4">
        <f>LN(PriceData!E17/PriceData!E16)</f>
        <v>-7.6335652429554923E-2</v>
      </c>
      <c r="E16" s="4">
        <f>LN(PriceData!F17/PriceData!F16)</f>
        <v>-3.804249697501068E-4</v>
      </c>
      <c r="F16" s="4">
        <f>LN(PriceData!G17/PriceData!G16)</f>
        <v>-6.7361392211865365E-2</v>
      </c>
      <c r="G16" s="4">
        <f>LN(PriceData!H17/PriceData!H16)</f>
        <v>-1.3277972894568547E-2</v>
      </c>
      <c r="H16" s="4">
        <f>LN(PriceData!I17/PriceData!I16)</f>
        <v>1.1707699815430503E-2</v>
      </c>
      <c r="I16" s="4">
        <f>LN(PriceData!J17/PriceData!J16)</f>
        <v>4.6944874500190095E-2</v>
      </c>
      <c r="J16" s="4">
        <f>LN(PriceData!K17/PriceData!K16)</f>
        <v>2.4072388205805418E-2</v>
      </c>
      <c r="K16" s="4">
        <f>LN(PriceData!L17/PriceData!L16)</f>
        <v>-0.10228226145493759</v>
      </c>
    </row>
    <row r="17" spans="1:11" x14ac:dyDescent="0.25">
      <c r="A17" s="3">
        <f>PriceData!B18</f>
        <v>44105</v>
      </c>
      <c r="B17" s="4">
        <f>LN(PriceData!C18/PriceData!C17)</f>
        <v>-7.6202270096605948E-2</v>
      </c>
      <c r="C17" s="4">
        <f>LN(PriceData!D18/PriceData!D17)</f>
        <v>-3.5155636291288386E-2</v>
      </c>
      <c r="D17" s="4">
        <f>LN(PriceData!E18/PriceData!E17)</f>
        <v>3.0387441008356522E-3</v>
      </c>
      <c r="E17" s="4">
        <f>LN(PriceData!F18/PriceData!F17)</f>
        <v>-8.5854024839602819E-2</v>
      </c>
      <c r="F17" s="4">
        <f>LN(PriceData!G18/PriceData!G17)</f>
        <v>-3.8085972855321414E-2</v>
      </c>
      <c r="G17" s="4">
        <f>LN(PriceData!H18/PriceData!H17)</f>
        <v>-9.4173668814150291E-2</v>
      </c>
      <c r="H17" s="4">
        <f>LN(PriceData!I18/PriceData!I17)</f>
        <v>-8.3255082328509613E-3</v>
      </c>
      <c r="I17" s="4">
        <f>LN(PriceData!J18/PriceData!J17)</f>
        <v>5.1611657720742929E-2</v>
      </c>
      <c r="J17" s="4">
        <f>LN(PriceData!K18/PriceData!K17)</f>
        <v>-0.11627013482345987</v>
      </c>
      <c r="K17" s="4">
        <f>LN(PriceData!L18/PriceData!L17)</f>
        <v>-8.5249927070860099E-2</v>
      </c>
    </row>
    <row r="18" spans="1:11" x14ac:dyDescent="0.25">
      <c r="A18" s="3">
        <f>PriceData!B19</f>
        <v>44136</v>
      </c>
      <c r="B18" s="4">
        <f>LN(PriceData!C19/PriceData!C18)</f>
        <v>6.6921895901011011E-2</v>
      </c>
      <c r="C18" s="4">
        <f>LN(PriceData!D19/PriceData!D18)</f>
        <v>3.9334886558258605E-2</v>
      </c>
      <c r="D18" s="4">
        <f>LN(PriceData!E19/PriceData!E18)</f>
        <v>0.16006018933949487</v>
      </c>
      <c r="E18" s="4">
        <f>LN(PriceData!F19/PriceData!F18)</f>
        <v>0.10094454126963612</v>
      </c>
      <c r="F18" s="4">
        <f>LN(PriceData!G19/PriceData!G18)</f>
        <v>5.571141716224054E-2</v>
      </c>
      <c r="G18" s="4">
        <f>LN(PriceData!H19/PriceData!H18)</f>
        <v>0.26634675752715564</v>
      </c>
      <c r="H18" s="4">
        <f>LN(PriceData!I19/PriceData!I18)</f>
        <v>9.6390721387132436E-2</v>
      </c>
      <c r="I18" s="4">
        <f>LN(PriceData!J19/PriceData!J18)</f>
        <v>0.10622152925154577</v>
      </c>
      <c r="J18" s="4">
        <f>LN(PriceData!K19/PriceData!K18)</f>
        <v>0.13587266324180322</v>
      </c>
      <c r="K18" s="4">
        <f>LN(PriceData!L19/PriceData!L18)</f>
        <v>0.20758958601306737</v>
      </c>
    </row>
    <row r="19" spans="1:11" x14ac:dyDescent="0.25">
      <c r="A19" s="3">
        <f>PriceData!B20</f>
        <v>44166</v>
      </c>
      <c r="B19" s="4">
        <f>LN(PriceData!C20/PriceData!C19)</f>
        <v>-2.6195543181512067E-2</v>
      </c>
      <c r="C19" s="4">
        <f>LN(PriceData!D20/PriceData!D19)</f>
        <v>-4.3430125946902182E-2</v>
      </c>
      <c r="D19" s="4">
        <f>LN(PriceData!E20/PriceData!E19)</f>
        <v>1.8939256923838209E-2</v>
      </c>
      <c r="E19" s="4">
        <f>LN(PriceData!F20/PriceData!F19)</f>
        <v>3.3322440099123586E-2</v>
      </c>
      <c r="F19" s="4">
        <f>LN(PriceData!G20/PriceData!G19)</f>
        <v>4.0879085797007615E-2</v>
      </c>
      <c r="G19" s="4">
        <f>LN(PriceData!H20/PriceData!H19)</f>
        <v>1.9374263549337543E-2</v>
      </c>
      <c r="H19" s="4">
        <f>LN(PriceData!I20/PriceData!I19)</f>
        <v>-5.821011287982418E-2</v>
      </c>
      <c r="I19" s="4">
        <f>LN(PriceData!J20/PriceData!J19)</f>
        <v>4.7420264062724808E-2</v>
      </c>
      <c r="J19" s="4">
        <f>LN(PriceData!K20/PriceData!K19)</f>
        <v>5.9883013086026324E-2</v>
      </c>
      <c r="K19" s="4">
        <f>LN(PriceData!L20/PriceData!L19)</f>
        <v>-1.0305509490158252E-2</v>
      </c>
    </row>
    <row r="20" spans="1:11" x14ac:dyDescent="0.25">
      <c r="A20" s="3">
        <f>PriceData!B21</f>
        <v>44197</v>
      </c>
      <c r="B20" s="4">
        <f>LN(PriceData!C21/PriceData!C20)</f>
        <v>-4.7151097650539788E-3</v>
      </c>
      <c r="C20" s="4">
        <f>LN(PriceData!D21/PriceData!D20)</f>
        <v>2.4825495901936265E-2</v>
      </c>
      <c r="D20" s="4">
        <f>LN(PriceData!E21/PriceData!E20)</f>
        <v>-5.7991117448376484E-2</v>
      </c>
      <c r="E20" s="4">
        <f>LN(PriceData!F21/PriceData!F20)</f>
        <v>-5.5281819751162344E-2</v>
      </c>
      <c r="F20" s="4">
        <f>LN(PriceData!G21/PriceData!G20)</f>
        <v>4.1997529583557826E-2</v>
      </c>
      <c r="G20" s="4">
        <f>LN(PriceData!H21/PriceData!H20)</f>
        <v>-3.9217216367485347E-2</v>
      </c>
      <c r="H20" s="4">
        <f>LN(PriceData!I21/PriceData!I20)</f>
        <v>-2.2069334509197801E-2</v>
      </c>
      <c r="I20" s="4">
        <f>LN(PriceData!J21/PriceData!J20)</f>
        <v>4.4948347563925429E-3</v>
      </c>
      <c r="J20" s="4">
        <f>LN(PriceData!K21/PriceData!K20)</f>
        <v>-5.4727769433529786E-3</v>
      </c>
      <c r="K20" s="4">
        <f>LN(PriceData!L21/PriceData!L20)</f>
        <v>-6.8478961622220891E-2</v>
      </c>
    </row>
    <row r="21" spans="1:11" x14ac:dyDescent="0.25">
      <c r="A21" s="3">
        <f>PriceData!B22</f>
        <v>44228</v>
      </c>
      <c r="B21" s="4">
        <f>LN(PriceData!C22/PriceData!C21)</f>
        <v>5.4293088326243168E-2</v>
      </c>
      <c r="C21" s="4">
        <f>LN(PriceData!D22/PriceData!D21)</f>
        <v>-4.7177835382831393E-2</v>
      </c>
      <c r="D21" s="4">
        <f>LN(PriceData!E22/PriceData!E21)</f>
        <v>4.3959153032872948E-2</v>
      </c>
      <c r="E21" s="4">
        <f>LN(PriceData!F22/PriceData!F21)</f>
        <v>-1.5123547991781627E-3</v>
      </c>
      <c r="F21" s="4">
        <f>LN(PriceData!G22/PriceData!G21)</f>
        <v>1.8089687221819702E-3</v>
      </c>
      <c r="G21" s="4">
        <f>LN(PriceData!H22/PriceData!H21)</f>
        <v>0.15487000598072626</v>
      </c>
      <c r="H21" s="4">
        <f>LN(PriceData!I22/PriceData!I21)</f>
        <v>-7.8217318475826511E-2</v>
      </c>
      <c r="I21" s="4">
        <f>LN(PriceData!J22/PriceData!J21)</f>
        <v>0.17141785916645869</v>
      </c>
      <c r="J21" s="4">
        <f>LN(PriceData!K22/PriceData!K21)</f>
        <v>0.1063617190756216</v>
      </c>
      <c r="K21" s="4">
        <f>LN(PriceData!L22/PriceData!L21)</f>
        <v>-1.3282557822466444E-2</v>
      </c>
    </row>
    <row r="22" spans="1:11" x14ac:dyDescent="0.25">
      <c r="A22" s="3">
        <f>PriceData!B23</f>
        <v>44256</v>
      </c>
      <c r="B22" s="4">
        <f>LN(PriceData!C23/PriceData!C22)</f>
        <v>-2.70685336049129E-2</v>
      </c>
      <c r="C22" s="4">
        <f>LN(PriceData!D23/PriceData!D22)</f>
        <v>0.16685455148700803</v>
      </c>
      <c r="D22" s="4">
        <f>LN(PriceData!E23/PriceData!E22)</f>
        <v>8.7493094356098838E-2</v>
      </c>
      <c r="E22" s="4">
        <f>LN(PriceData!F23/PriceData!F22)</f>
        <v>0.12704153416848837</v>
      </c>
      <c r="F22" s="4">
        <f>LN(PriceData!G23/PriceData!G22)</f>
        <v>1.6783260801913939E-2</v>
      </c>
      <c r="G22" s="4">
        <f>LN(PriceData!H23/PriceData!H22)</f>
        <v>4.4676733942128982E-2</v>
      </c>
      <c r="H22" s="4">
        <f>LN(PriceData!I23/PriceData!I22)</f>
        <v>4.4485277614460278E-2</v>
      </c>
      <c r="I22" s="4">
        <f>LN(PriceData!J23/PriceData!J22)</f>
        <v>7.1454033539994924E-2</v>
      </c>
      <c r="J22" s="4">
        <f>LN(PriceData!K23/PriceData!K22)</f>
        <v>8.3726942530054943E-2</v>
      </c>
      <c r="K22" s="4">
        <f>LN(PriceData!L23/PriceData!L22)</f>
        <v>-7.3771269433866291E-2</v>
      </c>
    </row>
    <row r="23" spans="1:11" x14ac:dyDescent="0.25">
      <c r="A23" s="3">
        <f>PriceData!B24</f>
        <v>44287</v>
      </c>
      <c r="B23" s="4">
        <f>LN(PriceData!C24/PriceData!C23)</f>
        <v>0.11764324937394033</v>
      </c>
      <c r="C23" s="4">
        <f>LN(PriceData!D24/PriceData!D23)</f>
        <v>6.4840229909610331E-2</v>
      </c>
      <c r="D23" s="4">
        <f>LN(PriceData!E24/PriceData!E23)</f>
        <v>2.2800454270976474E-4</v>
      </c>
      <c r="E23" s="4">
        <f>LN(PriceData!F24/PriceData!F23)</f>
        <v>6.2679359560201542E-2</v>
      </c>
      <c r="F23" s="4">
        <f>LN(PriceData!G24/PriceData!G23)</f>
        <v>6.7286275451436575E-2</v>
      </c>
      <c r="G23" s="4">
        <f>LN(PriceData!H24/PriceData!H23)</f>
        <v>8.3848515151928191E-2</v>
      </c>
      <c r="H23" s="4">
        <f>LN(PriceData!I24/PriceData!I23)</f>
        <v>3.376158027590364E-2</v>
      </c>
      <c r="I23" s="4">
        <f>LN(PriceData!J24/PriceData!J23)</f>
        <v>-1.6348853919739427E-2</v>
      </c>
      <c r="J23" s="4">
        <f>LN(PriceData!K24/PriceData!K23)</f>
        <v>0.10928904083630088</v>
      </c>
      <c r="K23" s="4">
        <f>LN(PriceData!L24/PriceData!L23)</f>
        <v>3.8975741944993314E-2</v>
      </c>
    </row>
    <row r="24" spans="1:11" x14ac:dyDescent="0.25">
      <c r="A24" s="3">
        <f>PriceData!B25</f>
        <v>44317</v>
      </c>
      <c r="B24" s="4">
        <f>LN(PriceData!C25/PriceData!C24)</f>
        <v>7.9071010612704162E-2</v>
      </c>
      <c r="C24" s="4">
        <f>LN(PriceData!D25/PriceData!D24)</f>
        <v>-1.4815580490233718E-2</v>
      </c>
      <c r="D24" s="4">
        <f>LN(PriceData!E25/PriceData!E24)</f>
        <v>4.7160003928098375E-2</v>
      </c>
      <c r="E24" s="4">
        <f>LN(PriceData!F25/PriceData!F24)</f>
        <v>1.3024466528455346E-2</v>
      </c>
      <c r="F24" s="4">
        <f>LN(PriceData!G25/PriceData!G24)</f>
        <v>-9.9629393280698374E-3</v>
      </c>
      <c r="G24" s="4">
        <f>LN(PriceData!H25/PriceData!H24)</f>
        <v>4.3263199989132195E-2</v>
      </c>
      <c r="H24" s="4">
        <f>LN(PriceData!I25/PriceData!I24)</f>
        <v>1.5039032496988328E-2</v>
      </c>
      <c r="I24" s="4">
        <f>LN(PriceData!J25/PriceData!J24)</f>
        <v>5.9811014936304266E-2</v>
      </c>
      <c r="J24" s="4">
        <f>LN(PriceData!K25/PriceData!K24)</f>
        <v>3.1478849198016408E-3</v>
      </c>
      <c r="K24" s="4">
        <f>LN(PriceData!L25/PriceData!L24)</f>
        <v>-1.9048206751366276E-2</v>
      </c>
    </row>
    <row r="25" spans="1:11" x14ac:dyDescent="0.25">
      <c r="A25" s="3">
        <f>PriceData!B26</f>
        <v>44348</v>
      </c>
      <c r="B25" s="4">
        <f>LN(PriceData!C26/PriceData!C25)</f>
        <v>0.20810275406859571</v>
      </c>
      <c r="C25" s="4">
        <f>LN(PriceData!D26/PriceData!D25)</f>
        <v>-6.2571059207906855E-5</v>
      </c>
      <c r="D25" s="4">
        <f>LN(PriceData!E26/PriceData!E25)</f>
        <v>2.9005799740271773E-2</v>
      </c>
      <c r="E25" s="4">
        <f>LN(PriceData!F26/PriceData!F25)</f>
        <v>3.0744727567919312E-2</v>
      </c>
      <c r="F25" s="4">
        <f>LN(PriceData!G26/PriceData!G25)</f>
        <v>8.3875956605563629E-2</v>
      </c>
      <c r="G25" s="4">
        <f>LN(PriceData!H26/PriceData!H25)</f>
        <v>3.135244335234353E-2</v>
      </c>
      <c r="H25" s="4">
        <f>LN(PriceData!I26/PriceData!I25)</f>
        <v>-3.2171890714468416E-3</v>
      </c>
      <c r="I25" s="4">
        <f>LN(PriceData!J26/PriceData!J25)</f>
        <v>-0.10233235084598927</v>
      </c>
      <c r="J25" s="4">
        <f>LN(PriceData!K26/PriceData!K25)</f>
        <v>1.0387767677086494E-2</v>
      </c>
      <c r="K25" s="4">
        <f>LN(PriceData!L26/PriceData!L25)</f>
        <v>0.15952366402443435</v>
      </c>
    </row>
    <row r="26" spans="1:11" x14ac:dyDescent="0.25">
      <c r="A26" s="3">
        <f>PriceData!B27</f>
        <v>44378</v>
      </c>
      <c r="B26" s="4">
        <f>LN(PriceData!C27/PriceData!C26)</f>
        <v>-2.5264858184930513E-2</v>
      </c>
      <c r="C26" s="4">
        <f>LN(PriceData!D27/PriceData!D26)</f>
        <v>3.3976312872834417E-2</v>
      </c>
      <c r="D26" s="4">
        <f>LN(PriceData!E27/PriceData!E26)</f>
        <v>-2.4891523130649317E-3</v>
      </c>
      <c r="E26" s="4">
        <f>LN(PriceData!F27/PriceData!F26)</f>
        <v>-3.9163119864825152E-2</v>
      </c>
      <c r="F26" s="4">
        <f>LN(PriceData!G27/PriceData!G26)</f>
        <v>5.0423881070315604E-2</v>
      </c>
      <c r="G26" s="4">
        <f>LN(PriceData!H27/PriceData!H26)</f>
        <v>3.1572670068190527E-2</v>
      </c>
      <c r="H26" s="4">
        <f>LN(PriceData!I27/PriceData!I26)</f>
        <v>1.0791011995991726E-2</v>
      </c>
      <c r="I26" s="4">
        <f>LN(PriceData!J27/PriceData!J26)</f>
        <v>-5.1286136555665066E-2</v>
      </c>
      <c r="J26" s="4">
        <f>LN(PriceData!K27/PriceData!K26)</f>
        <v>-3.1078927594182171E-2</v>
      </c>
      <c r="K26" s="4">
        <f>LN(PriceData!L27/PriceData!L26)</f>
        <v>0.1226801372434952</v>
      </c>
    </row>
    <row r="27" spans="1:11" x14ac:dyDescent="0.25">
      <c r="A27" s="3">
        <f>PriceData!B28</f>
        <v>44409</v>
      </c>
      <c r="B27" s="4">
        <f>LN(PriceData!C28/PriceData!C27)</f>
        <v>0.13802796425072716</v>
      </c>
      <c r="C27" s="4">
        <f>LN(PriceData!D28/PriceData!D27)</f>
        <v>-6.1432000702252481E-3</v>
      </c>
      <c r="D27" s="4">
        <f>LN(PriceData!E28/PriceData!E27)</f>
        <v>-5.9029255078034339E-2</v>
      </c>
      <c r="E27" s="4">
        <f>LN(PriceData!F28/PriceData!F27)</f>
        <v>-4.4082129698729223E-3</v>
      </c>
      <c r="F27" s="4">
        <f>LN(PriceData!G28/PriceData!G27)</f>
        <v>5.7856343864294731E-2</v>
      </c>
      <c r="G27" s="4">
        <f>LN(PriceData!H28/PriceData!H27)</f>
        <v>-2.4558446987927297E-2</v>
      </c>
      <c r="H27" s="4">
        <f>LN(PriceData!I28/PriceData!I27)</f>
        <v>3.8195046536966905E-2</v>
      </c>
      <c r="I27" s="4">
        <f>LN(PriceData!J28/PriceData!J27)</f>
        <v>2.5083542295154401E-2</v>
      </c>
      <c r="J27" s="4">
        <f>LN(PriceData!K28/PriceData!K27)</f>
        <v>8.6563112971477785E-3</v>
      </c>
      <c r="K27" s="4">
        <f>LN(PriceData!L28/PriceData!L27)</f>
        <v>4.1774539651231915E-2</v>
      </c>
    </row>
    <row r="28" spans="1:11" x14ac:dyDescent="0.25">
      <c r="A28" s="3">
        <f>PriceData!B29</f>
        <v>44440</v>
      </c>
      <c r="B28" s="4">
        <f>LN(PriceData!C29/PriceData!C28)</f>
        <v>-7.7308568870394639E-2</v>
      </c>
      <c r="C28" s="4">
        <f>LN(PriceData!D29/PriceData!D28)</f>
        <v>6.3566547496810809E-3</v>
      </c>
      <c r="D28" s="4">
        <f>LN(PriceData!E29/PriceData!E28)</f>
        <v>1.3458251074316545E-2</v>
      </c>
      <c r="E28" s="4">
        <f>LN(PriceData!F29/PriceData!F28)</f>
        <v>1.3490896329117544E-3</v>
      </c>
      <c r="F28" s="4">
        <f>LN(PriceData!G29/PriceData!G28)</f>
        <v>-6.649395629472013E-2</v>
      </c>
      <c r="G28" s="4">
        <f>LN(PriceData!H29/PriceData!H28)</f>
        <v>9.4155881554903089E-3</v>
      </c>
      <c r="H28" s="4">
        <f>LN(PriceData!I29/PriceData!I28)</f>
        <v>-5.7010563433139545E-2</v>
      </c>
      <c r="I28" s="4">
        <f>LN(PriceData!J29/PriceData!J28)</f>
        <v>-9.3902489805415712E-2</v>
      </c>
      <c r="J28" s="4">
        <f>LN(PriceData!K29/PriceData!K28)</f>
        <v>6.5333280135240548E-2</v>
      </c>
      <c r="K28" s="4">
        <f>LN(PriceData!L29/PriceData!L28)</f>
        <v>-7.3246838624801539E-2</v>
      </c>
    </row>
    <row r="29" spans="1:11" x14ac:dyDescent="0.25">
      <c r="A29" s="3">
        <f>PriceData!B30</f>
        <v>44470</v>
      </c>
      <c r="B29" s="4">
        <f>LN(PriceData!C30/PriceData!C29)</f>
        <v>0.21039629700489951</v>
      </c>
      <c r="C29" s="4">
        <f>LN(PriceData!D30/PriceData!D29)</f>
        <v>0.12946008280236673</v>
      </c>
      <c r="D29" s="4">
        <f>LN(PriceData!E30/PriceData!E29)</f>
        <v>-2.3716345459542057E-2</v>
      </c>
      <c r="E29" s="4">
        <f>LN(PriceData!F30/PriceData!F29)</f>
        <v>-0.10485668635046223</v>
      </c>
      <c r="F29" s="4">
        <f>LN(PriceData!G30/PriceData!G29)</f>
        <v>0.16236653732611522</v>
      </c>
      <c r="G29" s="4">
        <f>LN(PriceData!H30/PriceData!H29)</f>
        <v>3.662755803772063E-2</v>
      </c>
      <c r="H29" s="4">
        <f>LN(PriceData!I30/PriceData!I29)</f>
        <v>6.9557105852150247E-2</v>
      </c>
      <c r="I29" s="4">
        <f>LN(PriceData!J30/PriceData!J29)</f>
        <v>6.0829783592295808E-2</v>
      </c>
      <c r="J29" s="4">
        <f>LN(PriceData!K30/PriceData!K29)</f>
        <v>5.5614052276490973E-2</v>
      </c>
      <c r="K29" s="4">
        <f>LN(PriceData!L30/PriceData!L29)</f>
        <v>0.15564893766264276</v>
      </c>
    </row>
    <row r="30" spans="1:11" x14ac:dyDescent="0.25">
      <c r="A30" s="3">
        <f>PriceData!B31</f>
        <v>44501</v>
      </c>
      <c r="B30" s="4">
        <f>LN(PriceData!C31/PriceData!C30)</f>
        <v>0.24533830895436187</v>
      </c>
      <c r="C30" s="4">
        <f>LN(PriceData!D31/PriceData!D30)</f>
        <v>7.4793625019177259E-2</v>
      </c>
      <c r="D30" s="4">
        <f>LN(PriceData!E31/PriceData!E30)</f>
        <v>-7.7650850664733942E-2</v>
      </c>
      <c r="E30" s="4">
        <f>LN(PriceData!F31/PriceData!F30)</f>
        <v>-2.1112020178012489E-2</v>
      </c>
      <c r="F30" s="4">
        <f>LN(PriceData!G31/PriceData!G30)</f>
        <v>-3.1106804233600469E-3</v>
      </c>
      <c r="G30" s="4">
        <f>LN(PriceData!H31/PriceData!H30)</f>
        <v>-0.12945479785339814</v>
      </c>
      <c r="H30" s="4">
        <f>LN(PriceData!I31/PriceData!I30)</f>
        <v>-6.0628949955339226E-2</v>
      </c>
      <c r="I30" s="4">
        <f>LN(PriceData!J31/PriceData!J30)</f>
        <v>-4.8160558374676421E-2</v>
      </c>
      <c r="J30" s="4">
        <f>LN(PriceData!K31/PriceData!K30)</f>
        <v>1.2875365766206515E-2</v>
      </c>
      <c r="K30" s="4">
        <f>LN(PriceData!L31/PriceData!L30)</f>
        <v>0.2755274359930055</v>
      </c>
    </row>
    <row r="31" spans="1:11" x14ac:dyDescent="0.25">
      <c r="A31" s="3">
        <f>PriceData!B32</f>
        <v>44531</v>
      </c>
      <c r="B31" s="4">
        <f>LN(PriceData!C32/PriceData!C31)</f>
        <v>-0.10527224155807016</v>
      </c>
      <c r="C31" s="4">
        <f>LN(PriceData!D32/PriceData!D31)</f>
        <v>3.5314395272062538E-2</v>
      </c>
      <c r="D31" s="4">
        <f>LN(PriceData!E32/PriceData!E31)</f>
        <v>3.8700553844443333E-2</v>
      </c>
      <c r="E31" s="4">
        <f>LN(PriceData!F32/PriceData!F31)</f>
        <v>0.14552708546987606</v>
      </c>
      <c r="F31" s="4">
        <f>LN(PriceData!G32/PriceData!G31)</f>
        <v>1.9011789977796508E-2</v>
      </c>
      <c r="G31" s="4">
        <f>LN(PriceData!H32/PriceData!H31)</f>
        <v>7.1571978243099882E-2</v>
      </c>
      <c r="H31" s="4">
        <f>LN(PriceData!I32/PriceData!I31)</f>
        <v>2.8461237261297664E-2</v>
      </c>
      <c r="I31" s="4">
        <f>LN(PriceData!J32/PriceData!J31)</f>
        <v>6.6959911623285018E-2</v>
      </c>
      <c r="J31" s="4">
        <f>LN(PriceData!K32/PriceData!K31)</f>
        <v>-5.3268205385984492E-3</v>
      </c>
      <c r="K31" s="4">
        <f>LN(PriceData!L32/PriceData!L31)</f>
        <v>-9.5815463734298639E-2</v>
      </c>
    </row>
    <row r="32" spans="1:11" x14ac:dyDescent="0.25">
      <c r="A32" s="3">
        <f>PriceData!B33</f>
        <v>44562</v>
      </c>
      <c r="B32" s="4">
        <f>LN(PriceData!C33/PriceData!C32)</f>
        <v>-0.18314463120777788</v>
      </c>
      <c r="C32" s="4">
        <f>LN(PriceData!D33/PriceData!D32)</f>
        <v>-0.11886812539300304</v>
      </c>
      <c r="D32" s="4">
        <f>LN(PriceData!E33/PriceData!E32)</f>
        <v>3.7935585542697728E-2</v>
      </c>
      <c r="E32" s="4">
        <f>LN(PriceData!F33/PriceData!F32)</f>
        <v>-6.7354211673918284E-4</v>
      </c>
      <c r="F32" s="4">
        <f>LN(PriceData!G33/PriceData!G32)</f>
        <v>-7.8334413824528076E-2</v>
      </c>
      <c r="G32" s="4">
        <f>LN(PriceData!H33/PriceData!H32)</f>
        <v>9.453214882991326E-2</v>
      </c>
      <c r="H32" s="4">
        <f>LN(PriceData!I33/PriceData!I32)</f>
        <v>-3.0290782040036764E-2</v>
      </c>
      <c r="I32" s="4">
        <f>LN(PriceData!J33/PriceData!J32)</f>
        <v>-2.5375016642895449E-2</v>
      </c>
      <c r="J32" s="4">
        <f>LN(PriceData!K33/PriceData!K32)</f>
        <v>1.1329681907664046E-2</v>
      </c>
      <c r="K32" s="4">
        <f>LN(PriceData!L33/PriceData!L32)</f>
        <v>-0.2307295424233852</v>
      </c>
    </row>
    <row r="33" spans="1:11" x14ac:dyDescent="0.25">
      <c r="A33" s="3">
        <f>PriceData!B34</f>
        <v>44593</v>
      </c>
      <c r="B33" s="4">
        <f>LN(PriceData!C34/PriceData!C33)</f>
        <v>-4.1332681243768038E-3</v>
      </c>
      <c r="C33" s="4">
        <f>LN(PriceData!D34/PriceData!D33)</f>
        <v>-0.1501033467194153</v>
      </c>
      <c r="D33" s="4">
        <f>LN(PriceData!E34/PriceData!E33)</f>
        <v>3.3608262454700638E-2</v>
      </c>
      <c r="E33" s="4">
        <f>LN(PriceData!F34/PriceData!F33)</f>
        <v>-8.6433102519705041E-2</v>
      </c>
      <c r="F33" s="4">
        <f>LN(PriceData!G34/PriceData!G33)</f>
        <v>-3.9987541026672652E-2</v>
      </c>
      <c r="G33" s="4">
        <f>LN(PriceData!H34/PriceData!H33)</f>
        <v>8.1187912139897997E-2</v>
      </c>
      <c r="H33" s="4">
        <f>LN(PriceData!I34/PriceData!I33)</f>
        <v>-3.3825141017537141E-2</v>
      </c>
      <c r="I33" s="4">
        <f>LN(PriceData!J34/PriceData!J33)</f>
        <v>-6.7041067458822601E-2</v>
      </c>
      <c r="J33" s="4">
        <f>LN(PriceData!K34/PriceData!K33)</f>
        <v>-0.10867140441536748</v>
      </c>
      <c r="K33" s="4">
        <f>LN(PriceData!L34/PriceData!L33)</f>
        <v>7.6555707358352654E-2</v>
      </c>
    </row>
    <row r="34" spans="1:11" x14ac:dyDescent="0.25">
      <c r="A34" s="3">
        <f>PriceData!B35</f>
        <v>44621</v>
      </c>
      <c r="B34" s="4">
        <f>LN(PriceData!C35/PriceData!C34)</f>
        <v>0.11240544904415879</v>
      </c>
      <c r="C34" s="4">
        <f>LN(PriceData!D35/PriceData!D34)</f>
        <v>-5.3657464742034068E-2</v>
      </c>
      <c r="D34" s="4">
        <f>LN(PriceData!E35/PriceData!E34)</f>
        <v>-7.8244641315465588E-2</v>
      </c>
      <c r="E34" s="4">
        <f>LN(PriceData!F35/PriceData!F34)</f>
        <v>7.1469149421343039E-2</v>
      </c>
      <c r="F34" s="4">
        <f>LN(PriceData!G35/PriceData!G34)</f>
        <v>3.3430302956885677E-2</v>
      </c>
      <c r="G34" s="4">
        <f>LN(PriceData!H35/PriceData!H34)</f>
        <v>-3.9529029471615351E-2</v>
      </c>
      <c r="H34" s="4">
        <f>LN(PriceData!I35/PriceData!I34)</f>
        <v>9.6950049889511822E-2</v>
      </c>
      <c r="I34" s="4">
        <f>LN(PriceData!J35/PriceData!J34)</f>
        <v>0.17215887652477377</v>
      </c>
      <c r="J34" s="4">
        <f>LN(PriceData!K35/PriceData!K34)</f>
        <v>-1.5225195601010749E-2</v>
      </c>
      <c r="K34" s="4">
        <f>LN(PriceData!L35/PriceData!L34)</f>
        <v>-0.12048248024894945</v>
      </c>
    </row>
    <row r="35" spans="1:11" x14ac:dyDescent="0.25">
      <c r="A35" s="3">
        <f>PriceData!B36</f>
        <v>44652</v>
      </c>
      <c r="B35" s="4">
        <f>LN(PriceData!C36/PriceData!C35)</f>
        <v>-0.38589520041263642</v>
      </c>
      <c r="C35" s="4">
        <f>LN(PriceData!D36/PriceData!D35)</f>
        <v>9.5850128880463226E-3</v>
      </c>
      <c r="D35" s="4">
        <f>LN(PriceData!E36/PriceData!E35)</f>
        <v>-5.9495377720270366E-2</v>
      </c>
      <c r="E35" s="4">
        <f>LN(PriceData!F36/PriceData!F35)</f>
        <v>1.670337833768859E-2</v>
      </c>
      <c r="F35" s="4">
        <f>LN(PriceData!G36/PriceData!G35)</f>
        <v>-0.10521280275161274</v>
      </c>
      <c r="G35" s="4">
        <f>LN(PriceData!H36/PriceData!H35)</f>
        <v>-6.7981261205956184E-2</v>
      </c>
      <c r="H35" s="4">
        <f>LN(PriceData!I36/PriceData!I35)</f>
        <v>3.0823460477856827E-2</v>
      </c>
      <c r="I35" s="4">
        <f>LN(PriceData!J36/PriceData!J35)</f>
        <v>-5.66887638285632E-2</v>
      </c>
      <c r="J35" s="4">
        <f>LN(PriceData!K36/PriceData!K35)</f>
        <v>-6.5455560990117137E-2</v>
      </c>
      <c r="K35" s="4">
        <f>LN(PriceData!L36/PriceData!L35)</f>
        <v>-0.24571202524644167</v>
      </c>
    </row>
    <row r="36" spans="1:11" x14ac:dyDescent="0.25">
      <c r="A36" s="3">
        <f>PriceData!B37</f>
        <v>44682</v>
      </c>
      <c r="B36" s="4">
        <f>LN(PriceData!C37/PriceData!C36)</f>
        <v>6.7169192988071466E-3</v>
      </c>
      <c r="C36" s="4">
        <f>LN(PriceData!D37/PriceData!D36)</f>
        <v>7.792538177225917E-3</v>
      </c>
      <c r="D36" s="4">
        <f>LN(PriceData!E37/PriceData!E36)</f>
        <v>-5.279819068520545E-2</v>
      </c>
      <c r="E36" s="4">
        <f>LN(PriceData!F37/PriceData!F36)</f>
        <v>4.8930352331619964E-2</v>
      </c>
      <c r="F36" s="4">
        <f>LN(PriceData!G37/PriceData!G36)</f>
        <v>-2.0569094875666133E-2</v>
      </c>
      <c r="G36" s="4">
        <f>LN(PriceData!H37/PriceData!H36)</f>
        <v>-3.1459760430966731E-2</v>
      </c>
      <c r="H36" s="4">
        <f>LN(PriceData!I37/PriceData!I36)</f>
        <v>-0.17343237967700076</v>
      </c>
      <c r="I36" s="4">
        <f>LN(PriceData!J37/PriceData!J36)</f>
        <v>2.9692412595454926E-2</v>
      </c>
      <c r="J36" s="4">
        <f>LN(PriceData!K37/PriceData!K36)</f>
        <v>6.7442407414352784E-2</v>
      </c>
      <c r="K36" s="4">
        <f>LN(PriceData!L37/PriceData!L36)</f>
        <v>0.1748490996365793</v>
      </c>
    </row>
    <row r="37" spans="1:11" x14ac:dyDescent="0.25">
      <c r="A37" s="3">
        <f>PriceData!B38</f>
        <v>44713</v>
      </c>
      <c r="B37" s="4">
        <f>LN(PriceData!C38/PriceData!C37)</f>
        <v>-0.20843079706767806</v>
      </c>
      <c r="C37" s="4">
        <f>LN(PriceData!D38/PriceData!D37)</f>
        <v>-9.8794634819416471E-2</v>
      </c>
      <c r="D37" s="4">
        <f>LN(PriceData!E38/PriceData!E37)</f>
        <v>-3.058340314190363E-2</v>
      </c>
      <c r="E37" s="4">
        <f>LN(PriceData!F38/PriceData!F37)</f>
        <v>2.8842133519549038E-2</v>
      </c>
      <c r="F37" s="4">
        <f>LN(PriceData!G38/PriceData!G37)</f>
        <v>-5.4583154063015456E-2</v>
      </c>
      <c r="G37" s="4">
        <f>LN(PriceData!H38/PriceData!H37)</f>
        <v>-0.19709676092255241</v>
      </c>
      <c r="H37" s="4">
        <f>LN(PriceData!I38/PriceData!I37)</f>
        <v>-5.2739203139444329E-2</v>
      </c>
      <c r="I37" s="4">
        <f>LN(PriceData!J38/PriceData!J37)</f>
        <v>-0.18853963025019232</v>
      </c>
      <c r="J37" s="4">
        <f>LN(PriceData!K38/PriceData!K37)</f>
        <v>-7.7625885374518061E-2</v>
      </c>
      <c r="K37" s="4">
        <f>LN(PriceData!L38/PriceData!L37)</f>
        <v>-0.28670081114069762</v>
      </c>
    </row>
    <row r="38" spans="1:11" x14ac:dyDescent="0.25">
      <c r="A38" s="3">
        <f>PriceData!B39</f>
        <v>44743</v>
      </c>
      <c r="B38" s="4">
        <f>LN(PriceData!C39/PriceData!C38)</f>
        <v>0.1810036335703695</v>
      </c>
      <c r="C38" s="4">
        <f>LN(PriceData!D39/PriceData!D38)</f>
        <v>9.9093775487471947E-2</v>
      </c>
      <c r="D38" s="4">
        <f>LN(PriceData!E39/PriceData!E38)</f>
        <v>6.2984444112622232E-2</v>
      </c>
      <c r="E38" s="4">
        <f>LN(PriceData!F39/PriceData!F38)</f>
        <v>-7.6513598861423684E-2</v>
      </c>
      <c r="F38" s="4">
        <f>LN(PriceData!G39/PriceData!G38)</f>
        <v>8.9014448932645068E-2</v>
      </c>
      <c r="G38" s="4">
        <f>LN(PriceData!H39/PriceData!H38)</f>
        <v>0.10908142658749474</v>
      </c>
      <c r="H38" s="4">
        <f>LN(PriceData!I39/PriceData!I38)</f>
        <v>8.2608030876384853E-2</v>
      </c>
      <c r="I38" s="4">
        <f>LN(PriceData!J39/PriceData!J38)</f>
        <v>0.10348473819206486</v>
      </c>
      <c r="J38" s="4">
        <f>LN(PriceData!K39/PriceData!K38)</f>
        <v>-2.5201287356411507E-2</v>
      </c>
      <c r="K38" s="4">
        <f>LN(PriceData!L39/PriceData!L38)</f>
        <v>0.21138381423325667</v>
      </c>
    </row>
    <row r="39" spans="1:11" x14ac:dyDescent="0.25">
      <c r="A39" s="3">
        <f>PriceData!B40</f>
        <v>44774</v>
      </c>
      <c r="B39" s="4">
        <f>LN(PriceData!C40/PriceData!C39)</f>
        <v>-0.18508921032950207</v>
      </c>
      <c r="C39" s="4">
        <f>LN(PriceData!D40/PriceData!D39)</f>
        <v>-4.2493082799454164E-2</v>
      </c>
      <c r="D39" s="4">
        <f>LN(PriceData!E40/PriceData!E39)</f>
        <v>3.0630349891366072E-2</v>
      </c>
      <c r="E39" s="4">
        <f>LN(PriceData!F40/PriceData!F39)</f>
        <v>-1.8053222603909347E-2</v>
      </c>
      <c r="F39" s="4">
        <f>LN(PriceData!G40/PriceData!G39)</f>
        <v>-7.1109411975212714E-2</v>
      </c>
      <c r="G39" s="4">
        <f>LN(PriceData!H40/PriceData!H39)</f>
        <v>-1.3201982781683327E-2</v>
      </c>
      <c r="H39" s="4">
        <f>LN(PriceData!I40/PriceData!I39)</f>
        <v>3.7793803147572595E-3</v>
      </c>
      <c r="I39" s="4">
        <f>LN(PriceData!J40/PriceData!J39)</f>
        <v>-6.3800791750267122E-2</v>
      </c>
      <c r="J39" s="4">
        <f>LN(PriceData!K40/PriceData!K39)</f>
        <v>-0.15508414516688901</v>
      </c>
      <c r="K39" s="4">
        <f>LN(PriceData!L40/PriceData!L39)</f>
        <v>-0.10716162503664947</v>
      </c>
    </row>
    <row r="40" spans="1:11" x14ac:dyDescent="0.25">
      <c r="A40" s="3">
        <f>PriceData!B41</f>
        <v>44805</v>
      </c>
      <c r="B40" s="4">
        <f>LN(PriceData!C41/PriceData!C40)</f>
        <v>-0.21787387974344133</v>
      </c>
      <c r="C40" s="4">
        <f>LN(PriceData!D41/PriceData!D40)</f>
        <v>-3.7731051100211375E-2</v>
      </c>
      <c r="D40" s="4">
        <f>LN(PriceData!E41/PriceData!E40)</f>
        <v>-0.20566888437068756</v>
      </c>
      <c r="E40" s="4">
        <f>LN(PriceData!F41/PriceData!F40)</f>
        <v>-6.5493446773863262E-2</v>
      </c>
      <c r="F40" s="4">
        <f>LN(PriceData!G41/PriceData!G40)</f>
        <v>-0.11358991593138879</v>
      </c>
      <c r="G40" s="4">
        <f>LN(PriceData!H41/PriceData!H40)</f>
        <v>-0.11927252146996523</v>
      </c>
      <c r="H40" s="4">
        <f>LN(PriceData!I41/PriceData!I40)</f>
        <v>-1.7390059347104896E-2</v>
      </c>
      <c r="I40" s="4">
        <f>LN(PriceData!J41/PriceData!J40)</f>
        <v>-0.11843302760121831</v>
      </c>
      <c r="J40" s="4">
        <f>LN(PriceData!K41/PriceData!K40)</f>
        <v>-0.11384079246858012</v>
      </c>
      <c r="K40" s="4">
        <f>LN(PriceData!L41/PriceData!L40)</f>
        <v>-0.29228794604076591</v>
      </c>
    </row>
    <row r="41" spans="1:11" x14ac:dyDescent="0.25">
      <c r="A41" s="3">
        <f>PriceData!B42</f>
        <v>44835</v>
      </c>
      <c r="B41" s="4">
        <f>LN(PriceData!C42/PriceData!C41)</f>
        <v>0.10634108251558555</v>
      </c>
      <c r="C41" s="4">
        <f>LN(PriceData!D42/PriceData!D41)</f>
        <v>7.0615327455425009E-2</v>
      </c>
      <c r="D41" s="4">
        <f>LN(PriceData!E42/PriceData!E41)</f>
        <v>6.9072676223787613E-2</v>
      </c>
      <c r="E41" s="4">
        <f>LN(PriceData!F42/PriceData!F41)</f>
        <v>0.15182729017065044</v>
      </c>
      <c r="F41" s="4">
        <f>LN(PriceData!G42/PriceData!G41)</f>
        <v>-3.311579035846262E-3</v>
      </c>
      <c r="G41" s="4">
        <f>LN(PriceData!H42/PriceData!H41)</f>
        <v>9.564015196622809E-2</v>
      </c>
      <c r="H41" s="4">
        <f>LN(PriceData!I42/PriceData!I41)</f>
        <v>9.2924108995789872E-2</v>
      </c>
      <c r="I41" s="4">
        <f>LN(PriceData!J42/PriceData!J41)</f>
        <v>0.27705170802715656</v>
      </c>
      <c r="J41" s="4">
        <f>LN(PriceData!K42/PriceData!K41)</f>
        <v>0.11670948083342864</v>
      </c>
      <c r="K41" s="4">
        <f>LN(PriceData!L42/PriceData!L41)</f>
        <v>-5.3488684083797838E-2</v>
      </c>
    </row>
    <row r="42" spans="1:11" x14ac:dyDescent="0.25">
      <c r="A42" s="3">
        <f>PriceData!B43</f>
        <v>44866</v>
      </c>
      <c r="B42" s="4">
        <f>LN(PriceData!C43/PriceData!C42)</f>
        <v>0.22620618166924009</v>
      </c>
      <c r="C42" s="4">
        <f>LN(PriceData!D43/PriceData!D42)</f>
        <v>8.9913837375174416E-2</v>
      </c>
      <c r="D42" s="4">
        <f>LN(PriceData!E43/PriceData!E42)</f>
        <v>7.1035773116751744E-2</v>
      </c>
      <c r="E42" s="4">
        <f>LN(PriceData!F43/PriceData!F42)</f>
        <v>7.3922052600451801E-2</v>
      </c>
      <c r="F42" s="4">
        <f>LN(PriceData!G43/PriceData!G42)</f>
        <v>9.4514858963432577E-2</v>
      </c>
      <c r="G42" s="4">
        <f>LN(PriceData!H43/PriceData!H42)</f>
        <v>6.355860256152189E-2</v>
      </c>
      <c r="H42" s="4">
        <f>LN(PriceData!I43/PriceData!I42)</f>
        <v>6.8491587436258508E-2</v>
      </c>
      <c r="I42" s="4">
        <f>LN(PriceData!J43/PriceData!J42)</f>
        <v>9.4830628666631514E-2</v>
      </c>
      <c r="J42" s="4">
        <f>LN(PriceData!K43/PriceData!K42)</f>
        <v>0.16354705735302202</v>
      </c>
      <c r="K42" s="4">
        <f>LN(PriceData!L43/PriceData!L42)</f>
        <v>0.25660983256753367</v>
      </c>
    </row>
    <row r="43" spans="1:11" x14ac:dyDescent="0.25">
      <c r="A43" s="3">
        <f>PriceData!B44</f>
        <v>44896</v>
      </c>
      <c r="B43" s="4">
        <f>LN(PriceData!C44/PriceData!C43)</f>
        <v>-0.14643788324147949</v>
      </c>
      <c r="C43" s="4">
        <f>LN(PriceData!D44/PriceData!D43)</f>
        <v>-1.9381944274084434E-2</v>
      </c>
      <c r="D43" s="4">
        <f>LN(PriceData!E44/PriceData!E43)</f>
        <v>-6.9284415439485741E-2</v>
      </c>
      <c r="E43" s="4">
        <f>LN(PriceData!F44/PriceData!F43)</f>
        <v>-4.3443276292752624E-2</v>
      </c>
      <c r="F43" s="4">
        <f>LN(PriceData!G44/PriceData!G43)</f>
        <v>-5.9109594517686992E-2</v>
      </c>
      <c r="G43" s="4">
        <f>LN(PriceData!H44/PriceData!H43)</f>
        <v>-6.4475105687172823E-2</v>
      </c>
      <c r="H43" s="4">
        <f>LN(PriceData!I44/PriceData!I43)</f>
        <v>-7.2292708533990654E-2</v>
      </c>
      <c r="I43" s="4">
        <f>LN(PriceData!J44/PriceData!J43)</f>
        <v>1.3236398906160445E-2</v>
      </c>
      <c r="J43" s="4">
        <f>LN(PriceData!K44/PriceData!K43)</f>
        <v>-0.10762043162048987</v>
      </c>
      <c r="K43" s="4">
        <f>LN(PriceData!L44/PriceData!L43)</f>
        <v>-0.18111142489564952</v>
      </c>
    </row>
    <row r="44" spans="1:11" x14ac:dyDescent="0.25">
      <c r="A44" s="3">
        <f>PriceData!B45</f>
        <v>44927</v>
      </c>
      <c r="B44" s="4">
        <f>LN(PriceData!C45/PriceData!C44)</f>
        <v>0.29033020562478279</v>
      </c>
      <c r="C44" s="4">
        <f>LN(PriceData!D45/PriceData!D44)</f>
        <v>2.5969109732065555E-2</v>
      </c>
      <c r="D44" s="4">
        <f>LN(PriceData!E45/PriceData!E44)</f>
        <v>8.2261077665265567E-2</v>
      </c>
      <c r="E44" s="4">
        <f>LN(PriceData!F45/PriceData!F44)</f>
        <v>-4.470662372801839E-2</v>
      </c>
      <c r="F44" s="4">
        <f>LN(PriceData!G45/PriceData!G44)</f>
        <v>3.2773654740256633E-2</v>
      </c>
      <c r="G44" s="4">
        <f>LN(PriceData!H45/PriceData!H44)</f>
        <v>0.16886435772365815</v>
      </c>
      <c r="H44" s="4">
        <f>LN(PriceData!I45/PriceData!I44)</f>
        <v>1.8325652025702875E-2</v>
      </c>
      <c r="I44" s="4">
        <f>LN(PriceData!J45/PriceData!J44)</f>
        <v>5.1775238834696688E-2</v>
      </c>
      <c r="J44" s="4">
        <f>LN(PriceData!K45/PriceData!K44)</f>
        <v>9.8960023084573787E-3</v>
      </c>
      <c r="K44" s="4">
        <f>LN(PriceData!L45/PriceData!L44)</f>
        <v>0.14864365593533799</v>
      </c>
    </row>
    <row r="45" spans="1:11" x14ac:dyDescent="0.25">
      <c r="A45" s="3">
        <f>PriceData!B46</f>
        <v>44958</v>
      </c>
      <c r="B45" s="4">
        <f>LN(PriceData!C46/PriceData!C45)</f>
        <v>0.17253151942986339</v>
      </c>
      <c r="C45" s="4">
        <f>LN(PriceData!D46/PriceData!D45)</f>
        <v>-8.9085848554311786E-2</v>
      </c>
      <c r="D45" s="4">
        <f>LN(PriceData!E46/PriceData!E45)</f>
        <v>4.5292207392226759E-2</v>
      </c>
      <c r="E45" s="4">
        <f>LN(PriceData!F46/PriceData!F45)</f>
        <v>-4.1137562308551416E-2</v>
      </c>
      <c r="F45" s="4">
        <f>LN(PriceData!G46/PriceData!G45)</f>
        <v>6.4758663685489373E-3</v>
      </c>
      <c r="G45" s="4">
        <f>LN(PriceData!H46/PriceData!H45)</f>
        <v>-1.9276608846876615E-3</v>
      </c>
      <c r="H45" s="4">
        <f>LN(PriceData!I46/PriceData!I45)</f>
        <v>-1.2168064145124478E-2</v>
      </c>
      <c r="I45" s="4">
        <f>LN(PriceData!J46/PriceData!J45)</f>
        <v>-4.7059366938953393E-2</v>
      </c>
      <c r="J45" s="4">
        <f>LN(PriceData!K46/PriceData!K45)</f>
        <v>8.5656885640600765E-3</v>
      </c>
      <c r="K45" s="4">
        <f>LN(PriceData!L46/PriceData!L45)</f>
        <v>4.463109676965922E-2</v>
      </c>
    </row>
    <row r="46" spans="1:11" x14ac:dyDescent="0.25">
      <c r="A46" s="3">
        <f>PriceData!B47</f>
        <v>44986</v>
      </c>
      <c r="B46" s="4">
        <f>LN(PriceData!C47/PriceData!C46)</f>
        <v>0.17936647568012559</v>
      </c>
      <c r="C46" s="4">
        <f>LN(PriceData!D47/PriceData!D46)</f>
        <v>-4.800312186936502E-3</v>
      </c>
      <c r="D46" s="4">
        <f>LN(PriceData!E47/PriceData!E46)</f>
        <v>1.9825316115290405E-2</v>
      </c>
      <c r="E46" s="4">
        <f>LN(PriceData!F47/PriceData!F46)</f>
        <v>2.5957227158993613E-2</v>
      </c>
      <c r="F46" s="4">
        <f>LN(PriceData!G47/PriceData!G46)</f>
        <v>0.14736487822072503</v>
      </c>
      <c r="G46" s="4">
        <f>LN(PriceData!H47/PriceData!H46)</f>
        <v>-5.3355665834962193E-2</v>
      </c>
      <c r="H46" s="4">
        <f>LN(PriceData!I47/PriceData!I46)</f>
        <v>3.6747137376284357E-2</v>
      </c>
      <c r="I46" s="4">
        <f>LN(PriceData!J47/PriceData!J46)</f>
        <v>-4.5738986196557578E-2</v>
      </c>
      <c r="J46" s="4">
        <f>LN(PriceData!K47/PriceData!K46)</f>
        <v>-1.0636987371702291E-2</v>
      </c>
      <c r="K46" s="4">
        <f>LN(PriceData!L47/PriceData!L46)</f>
        <v>0.22095229510508715</v>
      </c>
    </row>
    <row r="47" spans="1:11" x14ac:dyDescent="0.25">
      <c r="A47" s="3">
        <f>PriceData!B48</f>
        <v>45017</v>
      </c>
      <c r="B47" s="4">
        <f>LN(PriceData!C48/PriceData!C47)</f>
        <v>-8.3860342958430362E-4</v>
      </c>
      <c r="C47" s="4">
        <f>LN(PriceData!D48/PriceData!D47)</f>
        <v>2.5414564445520961E-2</v>
      </c>
      <c r="D47" s="4">
        <f>LN(PriceData!E48/PriceData!E47)</f>
        <v>3.391750001120884E-3</v>
      </c>
      <c r="E47" s="4">
        <f>LN(PriceData!F48/PriceData!F47)</f>
        <v>-3.6353481842184822E-2</v>
      </c>
      <c r="F47" s="4">
        <f>LN(PriceData!G48/PriceData!G47)</f>
        <v>6.3692824075906485E-2</v>
      </c>
      <c r="G47" s="4">
        <f>LN(PriceData!H48/PriceData!H47)</f>
        <v>-2.2128525641089334E-2</v>
      </c>
      <c r="H47" s="4">
        <f>LN(PriceData!I48/PriceData!I47)</f>
        <v>2.7682273436464459E-2</v>
      </c>
      <c r="I47" s="4">
        <f>LN(PriceData!J48/PriceData!J47)</f>
        <v>-4.4864937746626497E-2</v>
      </c>
      <c r="J47" s="4">
        <f>LN(PriceData!K48/PriceData!K47)</f>
        <v>7.8415324223637242E-2</v>
      </c>
      <c r="K47" s="4">
        <f>LN(PriceData!L48/PriceData!L47)</f>
        <v>-9.2284445725557718E-2</v>
      </c>
    </row>
    <row r="48" spans="1:11" x14ac:dyDescent="0.25">
      <c r="A48" s="3">
        <f>PriceData!B49</f>
        <v>45047</v>
      </c>
      <c r="B48" s="4">
        <f>LN(PriceData!C49/PriceData!C48)</f>
        <v>0.31000837231158052</v>
      </c>
      <c r="C48" s="4">
        <f>LN(PriceData!D49/PriceData!D48)</f>
        <v>-5.8545259703803407E-2</v>
      </c>
      <c r="D48" s="4">
        <f>LN(PriceData!E49/PriceData!E48)</f>
        <v>6.6582142580997275E-2</v>
      </c>
      <c r="E48" s="4">
        <f>LN(PriceData!F49/PriceData!F48)</f>
        <v>1.7098371143472728E-2</v>
      </c>
      <c r="F48" s="4">
        <f>LN(PriceData!G49/PriceData!G48)</f>
        <v>6.6507678236642859E-2</v>
      </c>
      <c r="G48" s="4">
        <f>LN(PriceData!H49/PriceData!H48)</f>
        <v>-1.3683045135198458E-2</v>
      </c>
      <c r="H48" s="4">
        <f>LN(PriceData!I49/PriceData!I48)</f>
        <v>-2.7533322730904003E-2</v>
      </c>
      <c r="I48" s="4">
        <f>LN(PriceData!J49/PriceData!J48)</f>
        <v>-5.6082850868912452E-2</v>
      </c>
      <c r="J48" s="4">
        <f>LN(PriceData!K49/PriceData!K48)</f>
        <v>3.8520100317421868E-2</v>
      </c>
      <c r="K48" s="4">
        <f>LN(PriceData!L49/PriceData!L48)</f>
        <v>0.2796776063411528</v>
      </c>
    </row>
    <row r="49" spans="1:11" x14ac:dyDescent="0.25">
      <c r="A49" s="3">
        <f>PriceData!B50</f>
        <v>45078</v>
      </c>
      <c r="B49" s="4">
        <f>LN(PriceData!C50/PriceData!C49)</f>
        <v>0.11162629364537102</v>
      </c>
      <c r="C49" s="4">
        <f>LN(PriceData!D50/PriceData!D49)</f>
        <v>9.8772334269438156E-2</v>
      </c>
      <c r="D49" s="4">
        <f>LN(PriceData!E50/PriceData!E49)</f>
        <v>6.473646221120298E-2</v>
      </c>
      <c r="E49" s="4">
        <f>LN(PriceData!F50/PriceData!F49)</f>
        <v>5.3335435699513427E-2</v>
      </c>
      <c r="F49" s="4">
        <f>LN(PriceData!G50/PriceData!G49)</f>
        <v>3.8514297316618297E-2</v>
      </c>
      <c r="G49" s="4">
        <f>LN(PriceData!H50/PriceData!H49)</f>
        <v>9.4071140463341335E-2</v>
      </c>
      <c r="H49" s="4">
        <f>LN(PriceData!I50/PriceData!I49)</f>
        <v>7.16353144913493E-2</v>
      </c>
      <c r="I49" s="4">
        <f>LN(PriceData!J50/PriceData!J49)</f>
        <v>0.17887283198798537</v>
      </c>
      <c r="J49" s="4">
        <f>LN(PriceData!K50/PriceData!K49)</f>
        <v>0.18858765442976946</v>
      </c>
      <c r="K49" s="4">
        <f>LN(PriceData!L50/PriceData!L49)</f>
        <v>-3.7053997275502307E-2</v>
      </c>
    </row>
    <row r="50" spans="1:11" x14ac:dyDescent="0.25">
      <c r="A50" s="3">
        <f>PriceData!B51</f>
        <v>45108</v>
      </c>
      <c r="B50" s="4">
        <f>LN(PriceData!C51/PriceData!C50)</f>
        <v>9.9634115483915556E-2</v>
      </c>
      <c r="C50" s="4">
        <f>LN(PriceData!D51/PriceData!D50)</f>
        <v>7.2027040380630541E-2</v>
      </c>
      <c r="D50" s="4">
        <f>LN(PriceData!E51/PriceData!E50)</f>
        <v>5.1755114504308627E-2</v>
      </c>
      <c r="E50" s="4">
        <f>LN(PriceData!F51/PriceData!F50)</f>
        <v>7.46416167858307E-2</v>
      </c>
      <c r="F50" s="4">
        <f>LN(PriceData!G51/PriceData!G50)</f>
        <v>-1.3659555351950795E-2</v>
      </c>
      <c r="G50" s="4">
        <f>LN(PriceData!H51/PriceData!H50)</f>
        <v>-3.1015700919047425E-2</v>
      </c>
      <c r="H50" s="4">
        <f>LN(PriceData!I51/PriceData!I50)</f>
        <v>1.6906812728783294E-2</v>
      </c>
      <c r="I50" s="4">
        <f>LN(PriceData!J51/PriceData!J50)</f>
        <v>7.4836436930627609E-2</v>
      </c>
      <c r="J50" s="4">
        <f>LN(PriceData!K51/PriceData!K50)</f>
        <v>-2.2237665593289213E-2</v>
      </c>
      <c r="K50" s="4">
        <f>LN(PriceData!L51/PriceData!L50)</f>
        <v>4.2923984009527192E-3</v>
      </c>
    </row>
    <row r="51" spans="1:11" x14ac:dyDescent="0.25">
      <c r="A51" s="3">
        <f>PriceData!B52</f>
        <v>45139</v>
      </c>
      <c r="B51" s="4">
        <f>LN(PriceData!C52/PriceData!C51)</f>
        <v>5.4674007013372751E-2</v>
      </c>
      <c r="C51" s="4">
        <f>LN(PriceData!D52/PriceData!D51)</f>
        <v>-1.0660489160207311E-2</v>
      </c>
      <c r="D51" s="4">
        <f>LN(PriceData!E52/PriceData!E51)</f>
        <v>1.2762881017779294E-2</v>
      </c>
      <c r="E51" s="4">
        <f>LN(PriceData!F52/PriceData!F51)</f>
        <v>1.821288739215321E-2</v>
      </c>
      <c r="F51" s="4">
        <f>LN(PriceData!G52/PriceData!G51)</f>
        <v>-2.4591308497159015E-2</v>
      </c>
      <c r="G51" s="4">
        <f>LN(PriceData!H52/PriceData!H51)</f>
        <v>-6.3233431841033041E-2</v>
      </c>
      <c r="H51" s="4">
        <f>LN(PriceData!I52/PriceData!I51)</f>
        <v>1.7056344363154115E-2</v>
      </c>
      <c r="I51" s="4">
        <f>LN(PriceData!J52/PriceData!J51)</f>
        <v>6.3386036429675857E-2</v>
      </c>
      <c r="J51" s="4">
        <f>LN(PriceData!K52/PriceData!K51)</f>
        <v>6.7779045647147512E-2</v>
      </c>
      <c r="K51" s="4">
        <f>LN(PriceData!L52/PriceData!L51)</f>
        <v>-7.890699723317833E-2</v>
      </c>
    </row>
    <row r="52" spans="1:11" x14ac:dyDescent="0.25">
      <c r="A52" s="3">
        <f>PriceData!B53</f>
        <v>45170</v>
      </c>
      <c r="B52" s="4">
        <f>LN(PriceData!C53/PriceData!C52)</f>
        <v>-0.12630111409700134</v>
      </c>
      <c r="C52" s="4">
        <f>LN(PriceData!D53/PriceData!D52)</f>
        <v>-8.2679007355774159E-2</v>
      </c>
      <c r="D52" s="4">
        <f>LN(PriceData!E53/PriceData!E52)</f>
        <v>3.9720151778843561E-2</v>
      </c>
      <c r="E52" s="4">
        <f>LN(PriceData!F53/PriceData!F52)</f>
        <v>-3.4050375499722806E-2</v>
      </c>
      <c r="F52" s="4">
        <f>LN(PriceData!G53/PriceData!G52)</f>
        <v>-3.5215946755010413E-2</v>
      </c>
      <c r="G52" s="4">
        <f>LN(PriceData!H53/PriceData!H52)</f>
        <v>-5.7310975288093008E-2</v>
      </c>
      <c r="H52" s="4">
        <f>LN(PriceData!I53/PriceData!I52)</f>
        <v>-1.3069942843407477E-2</v>
      </c>
      <c r="I52" s="4">
        <f>LN(PriceData!J53/PriceData!J52)</f>
        <v>-2.934540124324015E-2</v>
      </c>
      <c r="J52" s="4">
        <f>LN(PriceData!K53/PriceData!K52)</f>
        <v>0.20302791290486694</v>
      </c>
      <c r="K52" s="4">
        <f>LN(PriceData!L53/PriceData!L52)</f>
        <v>-2.781421256767801E-2</v>
      </c>
    </row>
    <row r="53" spans="1:11" x14ac:dyDescent="0.25">
      <c r="A53" s="3">
        <f>PriceData!B54</f>
        <v>45200</v>
      </c>
      <c r="B53" s="4">
        <f>LN(PriceData!C54/PriceData!C53)</f>
        <v>-6.4463823991351976E-2</v>
      </c>
      <c r="C53" s="4">
        <f>LN(PriceData!D54/PriceData!D53)</f>
        <v>-5.9555815880650398E-2</v>
      </c>
      <c r="D53" s="4">
        <f>LN(PriceData!E54/PriceData!E53)</f>
        <v>-8.9825811125704078E-2</v>
      </c>
      <c r="E53" s="4">
        <f>LN(PriceData!F54/PriceData!F53)</f>
        <v>3.0464814519047579E-2</v>
      </c>
      <c r="F53" s="4">
        <f>LN(PriceData!G54/PriceData!G53)</f>
        <v>6.8420457618223712E-2</v>
      </c>
      <c r="G53" s="4">
        <f>LN(PriceData!H54/PriceData!H53)</f>
        <v>-2.1408773087451261E-2</v>
      </c>
      <c r="H53" s="4">
        <f>LN(PriceData!I54/PriceData!I53)</f>
        <v>2.1526200394697336E-2</v>
      </c>
      <c r="I53" s="4">
        <f>LN(PriceData!J54/PriceData!J53)</f>
        <v>-0.18871551903933054</v>
      </c>
      <c r="J53" s="4">
        <f>LN(PriceData!K54/PriceData!K53)</f>
        <v>-2.9307731608971928E-2</v>
      </c>
      <c r="K53" s="4">
        <f>LN(PriceData!L54/PriceData!L53)</f>
        <v>-4.2923338449315292E-2</v>
      </c>
    </row>
    <row r="54" spans="1:11" x14ac:dyDescent="0.25">
      <c r="A54" s="3">
        <f>PriceData!B55</f>
        <v>45231</v>
      </c>
      <c r="B54" s="4">
        <f>LN(PriceData!C55/PriceData!C54)</f>
        <v>0.13705030805798904</v>
      </c>
      <c r="C54" s="4">
        <f>LN(PriceData!D55/PriceData!D54)</f>
        <v>9.6366441624022428E-2</v>
      </c>
      <c r="D54" s="4">
        <f>LN(PriceData!E55/PriceData!E54)</f>
        <v>-2.9311208088588121E-3</v>
      </c>
      <c r="E54" s="4">
        <f>LN(PriceData!F55/PriceData!F54)</f>
        <v>9.1885214564260187E-2</v>
      </c>
      <c r="F54" s="4">
        <f>LN(PriceData!G55/PriceData!G54)</f>
        <v>0.1139274562443925</v>
      </c>
      <c r="G54" s="4">
        <f>LN(PriceData!H55/PriceData!H54)</f>
        <v>0.16060600836409353</v>
      </c>
      <c r="H54" s="4">
        <f>LN(PriceData!I55/PriceData!I54)</f>
        <v>-4.8395567938772734E-2</v>
      </c>
      <c r="I54" s="4">
        <f>LN(PriceData!J55/PriceData!J54)</f>
        <v>0.10873437433505778</v>
      </c>
      <c r="J54" s="4">
        <f>LN(PriceData!K55/PriceData!K54)</f>
        <v>0.13130243493188296</v>
      </c>
      <c r="K54" s="4">
        <f>LN(PriceData!L55/PriceData!L54)</f>
        <v>0.20705547099518887</v>
      </c>
    </row>
    <row r="55" spans="1:11" x14ac:dyDescent="0.25">
      <c r="A55" s="3">
        <f>PriceData!B56</f>
        <v>45261</v>
      </c>
      <c r="B55" s="4">
        <f>LN(PriceData!C56/PriceData!C55)</f>
        <v>5.7174993396567342E-2</v>
      </c>
      <c r="C55" s="4">
        <f>LN(PriceData!D56/PriceData!D55)</f>
        <v>0.10695207162834769</v>
      </c>
      <c r="D55" s="4">
        <f>LN(PriceData!E56/PriceData!E55)</f>
        <v>8.1208827003567911E-3</v>
      </c>
      <c r="E55" s="4">
        <f>LN(PriceData!F56/PriceData!F55)</f>
        <v>4.2263000070707185E-2</v>
      </c>
      <c r="F55" s="4">
        <f>LN(PriceData!G56/PriceData!G55)</f>
        <v>-5.5756248295551324E-3</v>
      </c>
      <c r="G55" s="4">
        <f>LN(PriceData!H56/PriceData!H55)</f>
        <v>9.2607420116071246E-2</v>
      </c>
      <c r="H55" s="4">
        <f>LN(PriceData!I56/PriceData!I55)</f>
        <v>1.251056579824855E-2</v>
      </c>
      <c r="I55" s="4">
        <f>LN(PriceData!J56/PriceData!J55)</f>
        <v>0.1649072750294395</v>
      </c>
      <c r="J55" s="4">
        <f>LN(PriceData!K56/PriceData!K55)</f>
        <v>8.2693350043754176E-3</v>
      </c>
      <c r="K55" s="4">
        <f>LN(PriceData!L56/PriceData!L55)</f>
        <v>0.19610582802115528</v>
      </c>
    </row>
    <row r="56" spans="1:11" x14ac:dyDescent="0.25">
      <c r="A56" s="3">
        <f>PriceData!B57</f>
        <v>45292</v>
      </c>
      <c r="B56" s="4">
        <f>LN(PriceData!C57/PriceData!C56)</f>
        <v>0.21714703656888854</v>
      </c>
      <c r="C56" s="4">
        <f>LN(PriceData!D57/PriceData!D56)</f>
        <v>1.8327707419667709E-2</v>
      </c>
      <c r="D56" s="4">
        <f>LN(PriceData!E57/PriceData!E56)</f>
        <v>8.0167190381405545E-2</v>
      </c>
      <c r="E56" s="4">
        <f>LN(PriceData!F57/PriceData!F56)</f>
        <v>0.11596745914272778</v>
      </c>
      <c r="F56" s="4">
        <f>LN(PriceData!G57/PriceData!G56)</f>
        <v>5.570066017192709E-2</v>
      </c>
      <c r="G56" s="4">
        <f>LN(PriceData!H57/PriceData!H56)</f>
        <v>6.9085495438671665E-2</v>
      </c>
      <c r="H56" s="4">
        <f>LN(PriceData!I57/PriceData!I56)</f>
        <v>5.078925039986297E-2</v>
      </c>
      <c r="I56" s="4">
        <f>LN(PriceData!J57/PriceData!J56)</f>
        <v>1.5571236134124176E-2</v>
      </c>
      <c r="J56" s="4">
        <f>LN(PriceData!K57/PriceData!K56)</f>
        <v>8.0103035916502988E-2</v>
      </c>
      <c r="K56" s="4">
        <f>LN(PriceData!L57/PriceData!L56)</f>
        <v>0.1288992014914003</v>
      </c>
    </row>
    <row r="57" spans="1:11" x14ac:dyDescent="0.25">
      <c r="A57" s="3">
        <f>PriceData!B58</f>
        <v>45323</v>
      </c>
      <c r="B57" s="4">
        <f>LN(PriceData!C58/PriceData!C57)</f>
        <v>0.25138844385322323</v>
      </c>
      <c r="C57" s="4">
        <f>LN(PriceData!D58/PriceData!D57)</f>
        <v>7.5420447637638083E-2</v>
      </c>
      <c r="D57" s="4">
        <f>LN(PriceData!E58/PriceData!E57)</f>
        <v>6.0817752996670957E-2</v>
      </c>
      <c r="E57" s="4">
        <f>LN(PriceData!F58/PriceData!F57)</f>
        <v>7.4317372658930332E-3</v>
      </c>
      <c r="F57" s="4">
        <f>LN(PriceData!G58/PriceData!G57)</f>
        <v>3.9599880961102125E-2</v>
      </c>
      <c r="G57" s="4">
        <f>LN(PriceData!H58/PriceData!H57)</f>
        <v>9.2202606317971336E-2</v>
      </c>
      <c r="H57" s="4">
        <f>LN(PriceData!I58/PriceData!I57)</f>
        <v>6.2058170698899393E-2</v>
      </c>
      <c r="I57" s="4">
        <f>LN(PriceData!J58/PriceData!J57)</f>
        <v>0.11082808953267316</v>
      </c>
      <c r="J57" s="4">
        <f>LN(PriceData!K58/PriceData!K57)</f>
        <v>0.13735536806372448</v>
      </c>
      <c r="K57" s="4">
        <f>LN(PriceData!L58/PriceData!L57)</f>
        <v>0.13813493186146078</v>
      </c>
    </row>
    <row r="58" spans="1:11" x14ac:dyDescent="0.25">
      <c r="A58" s="3">
        <f>PriceData!B59</f>
        <v>45352</v>
      </c>
      <c r="B58" s="4">
        <f>LN(PriceData!C59/PriceData!C58)</f>
        <v>0.13289288418360978</v>
      </c>
      <c r="C58" s="4">
        <f>LN(PriceData!D59/PriceData!D58)</f>
        <v>7.8251289340781488E-3</v>
      </c>
      <c r="D58" s="4">
        <f>LN(PriceData!E59/PriceData!E58)</f>
        <v>4.5050188362524009E-2</v>
      </c>
      <c r="E58" s="4">
        <f>LN(PriceData!F59/PriceData!F58)</f>
        <v>4.0621654792097402E-2</v>
      </c>
      <c r="F58" s="4">
        <f>LN(PriceData!G59/PriceData!G58)</f>
        <v>1.8819027002917495E-2</v>
      </c>
      <c r="G58" s="4">
        <f>LN(PriceData!H59/PriceData!H58)</f>
        <v>3.6997373063511141E-2</v>
      </c>
      <c r="H58" s="4">
        <f>LN(PriceData!I59/PriceData!I58)</f>
        <v>2.6268525451311295E-2</v>
      </c>
      <c r="I58" s="4">
        <f>LN(PriceData!J59/PriceData!J58)</f>
        <v>9.2786319430707767E-2</v>
      </c>
      <c r="J58" s="4">
        <f>LN(PriceData!K59/PriceData!K58)</f>
        <v>0.18687133822533691</v>
      </c>
      <c r="K58" s="4">
        <f>LN(PriceData!L59/PriceData!L58)</f>
        <v>-6.4576578268726023E-2</v>
      </c>
    </row>
    <row r="59" spans="1:11" x14ac:dyDescent="0.25">
      <c r="A59" s="3">
        <f>PriceData!B60</f>
        <v>45383</v>
      </c>
      <c r="B59" s="4">
        <f>LN(PriceData!C60/PriceData!C59)</f>
        <v>-4.4699692976053307E-2</v>
      </c>
      <c r="C59" s="4">
        <f>LN(PriceData!D60/PriceData!D59)</f>
        <v>-0.13183779321117037</v>
      </c>
      <c r="D59" s="4">
        <f>LN(PriceData!E60/PriceData!E59)</f>
        <v>-9.1048465335767034E-2</v>
      </c>
      <c r="E59" s="4">
        <f>LN(PriceData!F60/PriceData!F59)</f>
        <v>-0.13887215431665925</v>
      </c>
      <c r="F59" s="4">
        <f>LN(PriceData!G60/PriceData!G59)</f>
        <v>-7.7540252009087887E-2</v>
      </c>
      <c r="G59" s="4">
        <f>LN(PriceData!H60/PriceData!H59)</f>
        <v>2.7464198397598293E-2</v>
      </c>
      <c r="H59" s="4">
        <f>LN(PriceData!I60/PriceData!I59)</f>
        <v>-1.0321762039235951E-2</v>
      </c>
      <c r="I59" s="4">
        <f>LN(PriceData!J60/PriceData!J59)</f>
        <v>-9.0961318869904023E-2</v>
      </c>
      <c r="J59" s="4">
        <f>LN(PriceData!K60/PriceData!K59)</f>
        <v>8.8266658234844933E-2</v>
      </c>
      <c r="K59" s="4">
        <f>LN(PriceData!L60/PriceData!L59)</f>
        <v>-0.13067816192661375</v>
      </c>
    </row>
    <row r="60" spans="1:11" x14ac:dyDescent="0.25">
      <c r="A60" s="5">
        <f>PriceData!B61</f>
        <v>45413</v>
      </c>
      <c r="B60" s="4">
        <f>LN(PriceData!C61/PriceData!C60)</f>
        <v>6.4298338717233922E-2</v>
      </c>
      <c r="C60" s="4">
        <f>LN(PriceData!D61/PriceData!D60)</f>
        <v>1.3699006538992095E-2</v>
      </c>
      <c r="D60" s="4">
        <f>LN(PriceData!E61/PriceData!E60)</f>
        <v>2.8138099634356966E-2</v>
      </c>
      <c r="E60" s="4">
        <f>LN(PriceData!F61/PriceData!F60)</f>
        <v>1.4396497349929427E-2</v>
      </c>
      <c r="F60" s="4">
        <f>LN(PriceData!G61/PriceData!G60)</f>
        <v>5.3046108562500138E-2</v>
      </c>
      <c r="G60" s="4">
        <f>LN(PriceData!H61/PriceData!H60)</f>
        <v>1.2492458524669334E-2</v>
      </c>
      <c r="H60" s="4">
        <f>LN(PriceData!I61/PriceData!I60)</f>
        <v>8.7234408771272483E-3</v>
      </c>
      <c r="I60" s="4">
        <f>LN(PriceData!J61/PriceData!J60)</f>
        <v>2.5895547293073969E-2</v>
      </c>
      <c r="J60" s="4">
        <f>LN(PriceData!K61/PriceData!K60)</f>
        <v>5.829490952556076E-2</v>
      </c>
      <c r="K60" s="4">
        <f>LN(PriceData!L61/PriceData!L60)</f>
        <v>-3.0515252329218673E-2</v>
      </c>
    </row>
    <row r="61" spans="1:11" x14ac:dyDescent="0.25">
      <c r="A61" s="1"/>
    </row>
    <row r="62" spans="1:11" x14ac:dyDescent="0.25">
      <c r="A62" s="6" t="s">
        <v>7</v>
      </c>
      <c r="B62" s="7">
        <f>AVERAGE(B2:B60)</f>
        <v>5.2823635106851674E-2</v>
      </c>
      <c r="C62" s="7">
        <f t="shared" ref="C62:K62" si="0">AVERAGE(C2:C60)</f>
        <v>1.0335755799802067E-2</v>
      </c>
      <c r="D62" s="7">
        <f t="shared" si="0"/>
        <v>6.8377762036210751E-3</v>
      </c>
      <c r="E62" s="7">
        <f t="shared" si="0"/>
        <v>8.0617414328349978E-3</v>
      </c>
      <c r="F62" s="7">
        <f t="shared" si="0"/>
        <v>1.9754930153722098E-2</v>
      </c>
      <c r="G62" s="7">
        <f t="shared" si="0"/>
        <v>1.2189912906945551E-2</v>
      </c>
      <c r="H62" s="7">
        <f t="shared" si="0"/>
        <v>9.5206137166418472E-3</v>
      </c>
      <c r="I62" s="7">
        <f t="shared" si="0"/>
        <v>1.7592003254782166E-2</v>
      </c>
      <c r="J62" s="7">
        <f t="shared" si="0"/>
        <v>2.8701996931030864E-2</v>
      </c>
      <c r="K62" s="7">
        <f t="shared" si="0"/>
        <v>2.747502840742037E-2</v>
      </c>
    </row>
    <row r="63" spans="1:11" x14ac:dyDescent="0.25">
      <c r="A63" s="6" t="s">
        <v>8</v>
      </c>
      <c r="B63" s="4">
        <f>_xlfn.STDEV.P(B2:B60)</f>
        <v>0.13707779367438769</v>
      </c>
      <c r="C63" s="4">
        <f t="shared" ref="C63:K63" si="1">_xlfn.STDEV.P(C2:C60)</f>
        <v>7.2346430818628724E-2</v>
      </c>
      <c r="D63" s="4">
        <f t="shared" si="1"/>
        <v>6.4618243633065564E-2</v>
      </c>
      <c r="E63" s="4">
        <f t="shared" si="1"/>
        <v>6.7922322396865714E-2</v>
      </c>
      <c r="F63" s="4">
        <f t="shared" si="1"/>
        <v>6.0979162939294174E-2</v>
      </c>
      <c r="G63" s="4">
        <f t="shared" si="1"/>
        <v>8.7096941975810624E-2</v>
      </c>
      <c r="H63" s="4">
        <f t="shared" si="1"/>
        <v>5.0543096712461884E-2</v>
      </c>
      <c r="I63" s="4">
        <f t="shared" si="1"/>
        <v>9.001413382902268E-2</v>
      </c>
      <c r="J63" s="4">
        <f t="shared" si="1"/>
        <v>8.8047695579636667E-2</v>
      </c>
      <c r="K63" s="4">
        <f t="shared" si="1"/>
        <v>0.14614251361852143</v>
      </c>
    </row>
    <row r="64" spans="1:11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1"/>
    </row>
    <row r="66" spans="1:11" x14ac:dyDescent="0.25">
      <c r="A66" s="1" t="s">
        <v>9</v>
      </c>
    </row>
    <row r="67" spans="1:11" x14ac:dyDescent="0.25">
      <c r="A67" s="1"/>
      <c r="B67" s="2" t="str">
        <f>B1</f>
        <v>NVDA</v>
      </c>
      <c r="C67" s="2" t="str">
        <f t="shared" ref="C67:K67" si="2">C1</f>
        <v>HD</v>
      </c>
      <c r="D67" s="2" t="str">
        <f t="shared" si="2"/>
        <v>HMC</v>
      </c>
      <c r="E67" s="2" t="str">
        <f t="shared" si="2"/>
        <v>IBM</v>
      </c>
      <c r="F67" s="2" t="str">
        <f t="shared" si="2"/>
        <v>MSFT</v>
      </c>
      <c r="G67" s="2" t="str">
        <f t="shared" si="2"/>
        <v>AXP</v>
      </c>
      <c r="H67" s="2" t="str">
        <f t="shared" si="2"/>
        <v>WMT</v>
      </c>
      <c r="I67" s="2" t="str">
        <f t="shared" si="2"/>
        <v>CAT</v>
      </c>
      <c r="J67" s="2" t="str">
        <f t="shared" si="2"/>
        <v>DELL</v>
      </c>
      <c r="K67" s="2" t="str">
        <f t="shared" si="2"/>
        <v>AMD</v>
      </c>
    </row>
    <row r="68" spans="1:11" x14ac:dyDescent="0.25">
      <c r="A68" s="2" t="str" cm="1">
        <f t="array" ref="A68:A77">TRANSPOSE(B1:K1)</f>
        <v>NVDA</v>
      </c>
      <c r="B68" s="10" cm="1">
        <f t="array" ref="B68:K77">MMULT(TRANSPOSE(B2:K60-B62:K62),B2:K60-B62:K62)/COUNT(B62:K62)</f>
        <v>0.11086289695996418</v>
      </c>
      <c r="C68">
        <v>2.2739877710956386E-2</v>
      </c>
      <c r="D68">
        <v>2.1678267257364194E-2</v>
      </c>
      <c r="E68">
        <v>5.5787174182261373E-3</v>
      </c>
      <c r="F68">
        <v>3.2536674891638057E-2</v>
      </c>
      <c r="G68">
        <v>2.4379665496477958E-2</v>
      </c>
      <c r="H68">
        <v>1.1558450672328338E-2</v>
      </c>
      <c r="I68">
        <v>2.8515738009565049E-2</v>
      </c>
      <c r="J68">
        <v>2.76809671247354E-2</v>
      </c>
      <c r="K68">
        <v>8.8559246791221208E-2</v>
      </c>
    </row>
    <row r="69" spans="1:11" x14ac:dyDescent="0.25">
      <c r="A69" s="2" t="str">
        <v>HD</v>
      </c>
      <c r="B69">
        <v>2.2739877710956386E-2</v>
      </c>
      <c r="C69">
        <v>3.0880635707948335E-2</v>
      </c>
      <c r="D69">
        <v>8.872053070645149E-3</v>
      </c>
      <c r="E69">
        <v>1.2966212671300218E-2</v>
      </c>
      <c r="F69">
        <v>1.3077160002863204E-2</v>
      </c>
      <c r="G69">
        <v>1.5044500020943433E-2</v>
      </c>
      <c r="H69">
        <v>8.3436467270983136E-3</v>
      </c>
      <c r="I69">
        <v>1.6873733862567967E-2</v>
      </c>
      <c r="J69">
        <v>1.4173969802819675E-2</v>
      </c>
      <c r="K69">
        <v>2.482313993775374E-2</v>
      </c>
    </row>
    <row r="70" spans="1:11" x14ac:dyDescent="0.25">
      <c r="A70" s="2" t="str">
        <v>HMC</v>
      </c>
      <c r="B70">
        <v>2.1678267257364194E-2</v>
      </c>
      <c r="C70">
        <v>8.872053070645149E-3</v>
      </c>
      <c r="D70">
        <v>2.46355527203111E-2</v>
      </c>
      <c r="E70">
        <v>1.0643592023591247E-2</v>
      </c>
      <c r="F70">
        <v>7.4179090405967251E-3</v>
      </c>
      <c r="G70">
        <v>2.0548180037336425E-2</v>
      </c>
      <c r="H70">
        <v>5.708469444527786E-3</v>
      </c>
      <c r="I70">
        <v>1.6096356189770532E-2</v>
      </c>
      <c r="J70">
        <v>1.3229447140207309E-2</v>
      </c>
      <c r="K70">
        <v>1.8188145905800798E-2</v>
      </c>
    </row>
    <row r="71" spans="1:11" x14ac:dyDescent="0.25">
      <c r="A71" s="2" t="str">
        <v>IBM</v>
      </c>
      <c r="B71">
        <v>5.5787174182261373E-3</v>
      </c>
      <c r="C71">
        <v>1.2966212671300218E-2</v>
      </c>
      <c r="D71">
        <v>1.0643592023591247E-2</v>
      </c>
      <c r="E71">
        <v>2.7219307090724204E-2</v>
      </c>
      <c r="F71">
        <v>6.4510650498534449E-3</v>
      </c>
      <c r="G71">
        <v>1.4264887548275453E-2</v>
      </c>
      <c r="H71">
        <v>4.6997987735193231E-3</v>
      </c>
      <c r="I71">
        <v>1.3151696531399217E-2</v>
      </c>
      <c r="J71">
        <v>1.4189026681207344E-2</v>
      </c>
      <c r="K71">
        <v>5.0040035981132706E-3</v>
      </c>
    </row>
    <row r="72" spans="1:11" x14ac:dyDescent="0.25">
      <c r="A72" s="2" t="str">
        <v>MSFT</v>
      </c>
      <c r="B72">
        <v>3.2536674891638057E-2</v>
      </c>
      <c r="C72">
        <v>1.3077160002863204E-2</v>
      </c>
      <c r="D72">
        <v>7.4179090405967251E-3</v>
      </c>
      <c r="E72">
        <v>6.4510650498534449E-3</v>
      </c>
      <c r="F72">
        <v>2.193890404538423E-2</v>
      </c>
      <c r="G72">
        <v>1.2416136235854722E-2</v>
      </c>
      <c r="H72">
        <v>6.6682473269302116E-3</v>
      </c>
      <c r="I72">
        <v>7.3226301552586828E-3</v>
      </c>
      <c r="J72">
        <v>1.1528240434602278E-2</v>
      </c>
      <c r="K72">
        <v>3.2933159643160743E-2</v>
      </c>
    </row>
    <row r="73" spans="1:11" x14ac:dyDescent="0.25">
      <c r="A73" s="2" t="str">
        <v>AXP</v>
      </c>
      <c r="B73">
        <v>2.4379665496477958E-2</v>
      </c>
      <c r="C73">
        <v>1.5044500020943433E-2</v>
      </c>
      <c r="D73">
        <v>2.0548180037336425E-2</v>
      </c>
      <c r="E73">
        <v>1.4264887548275453E-2</v>
      </c>
      <c r="F73">
        <v>1.2416136235854722E-2</v>
      </c>
      <c r="G73">
        <v>4.4756676079072528E-2</v>
      </c>
      <c r="H73">
        <v>7.0887488519800297E-3</v>
      </c>
      <c r="I73">
        <v>2.3774138018175694E-2</v>
      </c>
      <c r="J73">
        <v>2.1876306728180254E-2</v>
      </c>
      <c r="K73">
        <v>2.6790395885328645E-2</v>
      </c>
    </row>
    <row r="74" spans="1:11" x14ac:dyDescent="0.25">
      <c r="A74" s="2" t="str">
        <v>WMT</v>
      </c>
      <c r="B74">
        <v>1.1558450672328338E-2</v>
      </c>
      <c r="C74">
        <v>8.3436467270983136E-3</v>
      </c>
      <c r="D74">
        <v>5.708469444527786E-3</v>
      </c>
      <c r="E74">
        <v>4.6997987735193231E-3</v>
      </c>
      <c r="F74">
        <v>6.6682473269302116E-3</v>
      </c>
      <c r="G74">
        <v>7.0887488519800297E-3</v>
      </c>
      <c r="H74">
        <v>1.507216728918313E-2</v>
      </c>
      <c r="I74">
        <v>9.7929868741812275E-3</v>
      </c>
      <c r="J74">
        <v>6.2709919996470059E-3</v>
      </c>
      <c r="K74">
        <v>7.4554908922883096E-3</v>
      </c>
    </row>
    <row r="75" spans="1:11" x14ac:dyDescent="0.25">
      <c r="A75" s="2" t="str">
        <v>CAT</v>
      </c>
      <c r="B75">
        <v>2.8515738009565049E-2</v>
      </c>
      <c r="C75">
        <v>1.6873733862567967E-2</v>
      </c>
      <c r="D75">
        <v>1.6096356189770532E-2</v>
      </c>
      <c r="E75">
        <v>1.3151696531399217E-2</v>
      </c>
      <c r="F75">
        <v>7.3226301552586828E-3</v>
      </c>
      <c r="G75">
        <v>2.3774138018175694E-2</v>
      </c>
      <c r="H75">
        <v>9.7929868741812275E-3</v>
      </c>
      <c r="I75">
        <v>4.7805011305036324E-2</v>
      </c>
      <c r="J75">
        <v>2.1262011344394288E-2</v>
      </c>
      <c r="K75">
        <v>1.790053406842311E-2</v>
      </c>
    </row>
    <row r="76" spans="1:11" x14ac:dyDescent="0.25">
      <c r="A76" s="2" t="str">
        <v>DELL</v>
      </c>
      <c r="B76">
        <v>2.76809671247354E-2</v>
      </c>
      <c r="C76">
        <v>1.4173969802819675E-2</v>
      </c>
      <c r="D76">
        <v>1.3229447140207309E-2</v>
      </c>
      <c r="E76">
        <v>1.4189026681207344E-2</v>
      </c>
      <c r="F76">
        <v>1.1528240434602278E-2</v>
      </c>
      <c r="G76">
        <v>2.1876306728180254E-2</v>
      </c>
      <c r="H76">
        <v>6.2709919996470059E-3</v>
      </c>
      <c r="I76">
        <v>2.1262011344394288E-2</v>
      </c>
      <c r="J76">
        <v>4.5739140511617808E-2</v>
      </c>
      <c r="K76">
        <v>2.1358520163767599E-2</v>
      </c>
    </row>
    <row r="77" spans="1:11" x14ac:dyDescent="0.25">
      <c r="A77" s="2" t="str">
        <v>AMD</v>
      </c>
      <c r="B77">
        <v>8.8559246791221208E-2</v>
      </c>
      <c r="C77">
        <v>2.482313993775374E-2</v>
      </c>
      <c r="D77">
        <v>1.8188145905800798E-2</v>
      </c>
      <c r="E77">
        <v>5.0040035981132706E-3</v>
      </c>
      <c r="F77">
        <v>3.2933159643160743E-2</v>
      </c>
      <c r="G77">
        <v>2.6790395885328645E-2</v>
      </c>
      <c r="H77">
        <v>7.4554908922883096E-3</v>
      </c>
      <c r="I77">
        <v>1.790053406842311E-2</v>
      </c>
      <c r="J77">
        <v>2.1358520163767599E-2</v>
      </c>
      <c r="K77">
        <v>0.12601004229176432</v>
      </c>
    </row>
    <row r="78" spans="1:11" x14ac:dyDescent="0.25">
      <c r="A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2A5B-3B06-4DBE-8E4F-63F9B04EC64E}">
  <dimension ref="A1:W92"/>
  <sheetViews>
    <sheetView tabSelected="1" workbookViewId="0">
      <selection activeCell="G11" sqref="G11"/>
    </sheetView>
  </sheetViews>
  <sheetFormatPr defaultRowHeight="15" x14ac:dyDescent="0.25"/>
  <cols>
    <col min="1" max="2" width="10.7109375" customWidth="1"/>
    <col min="3" max="3" width="10.85546875" customWidth="1"/>
    <col min="4" max="4" width="10.140625" bestFit="1" customWidth="1"/>
    <col min="8" max="8" width="12" bestFit="1" customWidth="1"/>
    <col min="11" max="11" width="12" bestFit="1" customWidth="1"/>
    <col min="17" max="17" width="12.28515625" customWidth="1"/>
    <col min="20" max="20" width="12" bestFit="1" customWidth="1"/>
    <col min="23" max="23" width="11.28515625" customWidth="1"/>
  </cols>
  <sheetData>
    <row r="1" spans="1:23" x14ac:dyDescent="0.25">
      <c r="G1" t="s">
        <v>18</v>
      </c>
      <c r="J1" t="s">
        <v>19</v>
      </c>
      <c r="M1" t="s">
        <v>20</v>
      </c>
      <c r="P1" t="s">
        <v>21</v>
      </c>
      <c r="S1" t="s">
        <v>34</v>
      </c>
      <c r="V1" t="s">
        <v>35</v>
      </c>
    </row>
    <row r="2" spans="1:23" x14ac:dyDescent="0.25">
      <c r="C2" s="11" t="s">
        <v>10</v>
      </c>
      <c r="D2" s="19" cm="1">
        <f t="array" ref="D2">MMULT(TRANSPOSE(Means), Weights)</f>
        <v>7.8014811775982823E-3</v>
      </c>
      <c r="G2" s="11" t="s">
        <v>10</v>
      </c>
      <c r="H2" s="4">
        <v>9.538860679433039E-3</v>
      </c>
      <c r="J2" s="11" t="s">
        <v>10</v>
      </c>
      <c r="K2" s="19">
        <v>3.9518485659426755E-2</v>
      </c>
      <c r="M2" s="11" t="s">
        <v>10</v>
      </c>
      <c r="N2" s="23">
        <v>7.8014811775982823E-3</v>
      </c>
      <c r="P2" s="11" t="s">
        <v>22</v>
      </c>
      <c r="Q2" s="16">
        <v>0.5</v>
      </c>
      <c r="S2" s="11" t="s">
        <v>10</v>
      </c>
      <c r="T2" s="23">
        <v>4.7634035546244111E-2</v>
      </c>
      <c r="V2" s="11" t="s">
        <v>36</v>
      </c>
      <c r="W2" s="30">
        <v>1</v>
      </c>
    </row>
    <row r="3" spans="1:23" x14ac:dyDescent="0.25">
      <c r="C3" s="12" t="s">
        <v>11</v>
      </c>
      <c r="D3" cm="1">
        <f t="array" ref="D3">MMULT(MMULT(TRANSPOSE(Weights),CovarMatrix), Weights)</f>
        <v>9.029811778225998E-3</v>
      </c>
      <c r="G3" s="12" t="s">
        <v>11</v>
      </c>
      <c r="H3">
        <v>9.9999961701264968E-3</v>
      </c>
      <c r="J3" s="12" t="s">
        <v>11</v>
      </c>
      <c r="K3">
        <v>3.9999954672337593E-2</v>
      </c>
      <c r="M3" s="12" t="s">
        <v>11</v>
      </c>
      <c r="N3" s="12">
        <v>9.029811778225998E-3</v>
      </c>
      <c r="P3" s="12" t="s">
        <v>23</v>
      </c>
      <c r="Q3" s="17">
        <f>(1-Q2)</f>
        <v>0.5</v>
      </c>
      <c r="S3" s="12" t="s">
        <v>11</v>
      </c>
      <c r="T3">
        <v>5.5732786140349246E-2</v>
      </c>
      <c r="V3" s="12" t="s">
        <v>37</v>
      </c>
      <c r="W3" s="31">
        <f>(1-W2)</f>
        <v>0</v>
      </c>
    </row>
    <row r="4" spans="1:23" x14ac:dyDescent="0.25">
      <c r="C4" s="12" t="s">
        <v>12</v>
      </c>
      <c r="D4" s="13">
        <f>SQRT(D3)</f>
        <v>9.5025321773861929E-2</v>
      </c>
      <c r="G4" s="12" t="s">
        <v>12</v>
      </c>
      <c r="H4" s="22">
        <v>9.9999980850630651E-2</v>
      </c>
      <c r="J4" s="12" t="s">
        <v>12</v>
      </c>
      <c r="K4" s="20">
        <v>0.19999988668081187</v>
      </c>
      <c r="M4" s="12" t="s">
        <v>12</v>
      </c>
      <c r="N4" s="7">
        <v>9.5025321773861929E-2</v>
      </c>
      <c r="P4" s="12" t="s">
        <v>24</v>
      </c>
      <c r="Q4" s="7">
        <f>(Q2*H2)+(Q3*K2)</f>
        <v>2.4528673169429898E-2</v>
      </c>
      <c r="S4" s="12" t="s">
        <v>12</v>
      </c>
      <c r="T4" s="7">
        <v>0.23607792387334578</v>
      </c>
      <c r="V4" s="12" t="s">
        <v>24</v>
      </c>
      <c r="W4" s="7">
        <f>(W2*T2)+(W3*T5)</f>
        <v>4.7634035546244111E-2</v>
      </c>
    </row>
    <row r="5" spans="1:23" x14ac:dyDescent="0.25">
      <c r="C5" s="12" t="s">
        <v>13</v>
      </c>
      <c r="D5" s="18">
        <v>1E-4</v>
      </c>
      <c r="G5" s="12" t="s">
        <v>13</v>
      </c>
      <c r="H5" s="21">
        <v>1E-4</v>
      </c>
      <c r="J5" s="12" t="s">
        <v>13</v>
      </c>
      <c r="K5" s="18">
        <v>1E-4</v>
      </c>
      <c r="M5" s="12" t="s">
        <v>13</v>
      </c>
      <c r="N5" s="24">
        <v>1E-4</v>
      </c>
      <c r="P5" s="12" t="s">
        <v>25</v>
      </c>
      <c r="Q5" s="13">
        <f>SQRT(Q2^2*H3+Q3^2*K3+2*Q2*Q3*Q6)</f>
        <v>0.13367422053192274</v>
      </c>
      <c r="S5" s="12" t="s">
        <v>13</v>
      </c>
      <c r="T5" s="24">
        <v>1E-4</v>
      </c>
      <c r="V5" s="14" t="s">
        <v>38</v>
      </c>
      <c r="W5" s="32">
        <f>W2*T4</f>
        <v>0.23607792387334578</v>
      </c>
    </row>
    <row r="6" spans="1:23" x14ac:dyDescent="0.25">
      <c r="C6" s="14" t="s">
        <v>14</v>
      </c>
      <c r="D6" s="15">
        <f>(D2-D5)/D4</f>
        <v>8.104662035163647E-2</v>
      </c>
      <c r="G6" s="14" t="s">
        <v>14</v>
      </c>
      <c r="H6" s="36">
        <v>9.4388624869156793E-2</v>
      </c>
      <c r="J6" s="14" t="s">
        <v>14</v>
      </c>
      <c r="K6" s="37">
        <v>0.19709253996896683</v>
      </c>
      <c r="M6" s="14" t="s">
        <v>14</v>
      </c>
      <c r="N6" s="37">
        <v>8.104662035163647E-2</v>
      </c>
      <c r="P6" s="14" t="s">
        <v>26</v>
      </c>
      <c r="Q6" s="15" cm="1">
        <f t="array" ref="Q6">MMULT(MMULT(TRANSPOSE(H11:H20),CovarMatrix),K11:K20)</f>
        <v>1.0737619048402182E-2</v>
      </c>
      <c r="S6" s="14" t="s">
        <v>14</v>
      </c>
      <c r="T6" s="37">
        <v>0.20134892228104226</v>
      </c>
    </row>
    <row r="9" spans="1:23" x14ac:dyDescent="0.25">
      <c r="D9" t="s">
        <v>39</v>
      </c>
    </row>
    <row r="10" spans="1:23" x14ac:dyDescent="0.25">
      <c r="A10" t="s">
        <v>7</v>
      </c>
      <c r="B10" t="s">
        <v>8</v>
      </c>
      <c r="C10" t="s">
        <v>15</v>
      </c>
      <c r="D10" t="s">
        <v>16</v>
      </c>
      <c r="G10" t="s">
        <v>40</v>
      </c>
      <c r="J10" t="s">
        <v>33</v>
      </c>
      <c r="M10" t="s">
        <v>27</v>
      </c>
    </row>
    <row r="11" spans="1:23" x14ac:dyDescent="0.25">
      <c r="A11" s="4" cm="1">
        <f t="array" ref="A11:A20">TRANSPOSE('Returns&amp;Matrix'!B62:K62)</f>
        <v>5.2823635106851674E-2</v>
      </c>
      <c r="B11" s="4" cm="1">
        <f t="array" ref="B11:B20">TRANSPOSE('Returns&amp;Matrix'!B63:K63)</f>
        <v>0.13707779367438769</v>
      </c>
      <c r="C11" s="2" t="str" cm="1">
        <f t="array" ref="C11:C20">TRANSPOSE(PriceData!C1:L1)</f>
        <v>NVDA</v>
      </c>
      <c r="D11" s="4">
        <v>-0.13132003140056825</v>
      </c>
      <c r="G11" s="2" t="s">
        <v>6</v>
      </c>
      <c r="H11" s="4">
        <v>-6.2298102065363598E-2</v>
      </c>
      <c r="J11" s="2" t="s">
        <v>6</v>
      </c>
      <c r="K11" s="4">
        <v>0.42564609009977322</v>
      </c>
      <c r="M11" s="2" t="s">
        <v>6</v>
      </c>
      <c r="N11" s="4">
        <v>0</v>
      </c>
      <c r="S11" s="2" t="s">
        <v>6</v>
      </c>
      <c r="T11" s="4">
        <v>0.64543522876322668</v>
      </c>
    </row>
    <row r="12" spans="1:23" x14ac:dyDescent="0.25">
      <c r="A12" s="4">
        <v>1.0335755799802067E-2</v>
      </c>
      <c r="B12" s="4">
        <v>7.2346430818628724E-2</v>
      </c>
      <c r="C12" s="2" t="str">
        <v>HD</v>
      </c>
      <c r="D12" s="4">
        <v>4.9225982806643306E-3</v>
      </c>
      <c r="G12" s="2" t="s">
        <v>32</v>
      </c>
      <c r="H12" s="4">
        <v>0.14115494970223649</v>
      </c>
      <c r="J12" s="2" t="s">
        <v>32</v>
      </c>
      <c r="K12" s="4">
        <v>-0.26029147077382531</v>
      </c>
      <c r="M12" s="2" t="s">
        <v>32</v>
      </c>
      <c r="N12" s="4">
        <v>3.4654762942529734E-3</v>
      </c>
      <c r="S12" s="2" t="s">
        <v>32</v>
      </c>
      <c r="T12" s="4">
        <v>-0.28389136135819099</v>
      </c>
    </row>
    <row r="13" spans="1:23" x14ac:dyDescent="0.25">
      <c r="A13" s="4">
        <v>6.8377762036210751E-3</v>
      </c>
      <c r="B13" s="4">
        <v>6.4618243633065564E-2</v>
      </c>
      <c r="C13" s="2" t="str">
        <v>HMC</v>
      </c>
      <c r="D13" s="4">
        <v>0.25163671796276299</v>
      </c>
      <c r="G13" s="2" t="s">
        <v>1</v>
      </c>
      <c r="H13" s="4">
        <v>0.19915770964722657</v>
      </c>
      <c r="J13" s="2" t="s">
        <v>1</v>
      </c>
      <c r="K13" s="4">
        <v>-0.38451737857535434</v>
      </c>
      <c r="M13" s="2" t="s">
        <v>1</v>
      </c>
      <c r="N13" s="4">
        <v>0.15919499237151563</v>
      </c>
      <c r="S13" s="2" t="s">
        <v>1</v>
      </c>
      <c r="T13" s="4">
        <v>-0.45192244223995248</v>
      </c>
    </row>
    <row r="14" spans="1:23" x14ac:dyDescent="0.25">
      <c r="A14" s="4">
        <v>8.0617414328349978E-3</v>
      </c>
      <c r="B14" s="4">
        <v>6.7922322396865714E-2</v>
      </c>
      <c r="C14" s="2" t="str">
        <v>IBM</v>
      </c>
      <c r="D14" s="4">
        <v>0.10699262952346349</v>
      </c>
      <c r="G14" s="2" t="s">
        <v>2</v>
      </c>
      <c r="H14" s="4">
        <v>0.16076071081179433</v>
      </c>
      <c r="J14" s="2" t="s">
        <v>2</v>
      </c>
      <c r="K14" s="4">
        <v>0.1667225124775652</v>
      </c>
      <c r="M14" s="2" t="s">
        <v>2</v>
      </c>
      <c r="N14" s="4">
        <v>0.17279943297845166</v>
      </c>
      <c r="S14" s="2" t="s">
        <v>2</v>
      </c>
      <c r="T14" s="4">
        <v>0.1595901868705851</v>
      </c>
    </row>
    <row r="15" spans="1:23" x14ac:dyDescent="0.25">
      <c r="A15" s="4">
        <v>1.9754930153722098E-2</v>
      </c>
      <c r="B15" s="4">
        <v>6.0979162939294174E-2</v>
      </c>
      <c r="C15" s="2" t="str">
        <v>MSFT</v>
      </c>
      <c r="D15" s="4">
        <v>0.36551430991569339</v>
      </c>
      <c r="G15" s="2" t="s">
        <v>31</v>
      </c>
      <c r="H15" s="4">
        <v>0.28889348190140113</v>
      </c>
      <c r="J15" s="2" t="s">
        <v>31</v>
      </c>
      <c r="K15" s="4">
        <v>0.57264059584048888</v>
      </c>
      <c r="M15" s="2" t="s">
        <v>31</v>
      </c>
      <c r="N15" s="4">
        <v>0.20847048690325187</v>
      </c>
      <c r="S15" s="2" t="s">
        <v>31</v>
      </c>
      <c r="T15" s="4">
        <v>0.52016145929918534</v>
      </c>
    </row>
    <row r="16" spans="1:23" x14ac:dyDescent="0.25">
      <c r="A16" s="4">
        <v>1.2189912906945551E-2</v>
      </c>
      <c r="B16" s="4">
        <v>8.7096941975810624E-2</v>
      </c>
      <c r="C16" s="2" t="str">
        <v>AXP</v>
      </c>
      <c r="D16" s="4">
        <v>-8.8374577089394321E-2</v>
      </c>
      <c r="G16" s="2" t="s">
        <v>30</v>
      </c>
      <c r="H16" s="4">
        <v>-2.8470196320801836E-2</v>
      </c>
      <c r="J16" s="2" t="s">
        <v>30</v>
      </c>
      <c r="K16" s="4">
        <v>-3.935524298584165E-2</v>
      </c>
      <c r="M16" s="2" t="s">
        <v>30</v>
      </c>
      <c r="N16" s="4">
        <v>0</v>
      </c>
      <c r="S16" s="2" t="s">
        <v>30</v>
      </c>
      <c r="T16" s="4">
        <v>-3.9782579261635441E-2</v>
      </c>
    </row>
    <row r="17" spans="1:20" x14ac:dyDescent="0.25">
      <c r="A17" s="4">
        <v>9.5206137166418472E-3</v>
      </c>
      <c r="B17" s="4">
        <v>5.0543096712461884E-2</v>
      </c>
      <c r="C17" s="2" t="str">
        <v>WMT</v>
      </c>
      <c r="D17" s="4">
        <v>0.40344739831806453</v>
      </c>
      <c r="G17" s="2" t="s">
        <v>4</v>
      </c>
      <c r="H17" s="4">
        <v>0.2618678516852041</v>
      </c>
      <c r="J17" s="2" t="s">
        <v>4</v>
      </c>
      <c r="K17" s="4">
        <v>0.23972861017682556</v>
      </c>
      <c r="M17" s="2" t="s">
        <v>4</v>
      </c>
      <c r="N17" s="4">
        <v>0.4516688167765508</v>
      </c>
      <c r="S17" s="2" t="s">
        <v>4</v>
      </c>
      <c r="T17" s="4">
        <v>0.22623862527818644</v>
      </c>
    </row>
    <row r="18" spans="1:20" x14ac:dyDescent="0.25">
      <c r="A18" s="4">
        <v>1.7592003254782166E-2</v>
      </c>
      <c r="B18" s="4">
        <v>9.001413382902268E-2</v>
      </c>
      <c r="C18" s="2" t="str">
        <v>CAT</v>
      </c>
      <c r="D18" s="4">
        <v>3.3376667850405384E-2</v>
      </c>
      <c r="G18" s="2" t="s">
        <v>5</v>
      </c>
      <c r="H18" s="4">
        <v>2.7721964995645134E-2</v>
      </c>
      <c r="J18" s="2" t="s">
        <v>5</v>
      </c>
      <c r="K18" s="4">
        <v>4.4336623757771983E-2</v>
      </c>
      <c r="M18" s="2" t="s">
        <v>5</v>
      </c>
      <c r="N18" s="4">
        <v>0</v>
      </c>
      <c r="S18" s="2" t="s">
        <v>5</v>
      </c>
      <c r="T18" s="4">
        <v>4.3922704941784449E-2</v>
      </c>
    </row>
    <row r="19" spans="1:20" x14ac:dyDescent="0.25">
      <c r="A19" s="4">
        <v>2.8701996931030864E-2</v>
      </c>
      <c r="B19" s="4">
        <v>8.8047695579636667E-2</v>
      </c>
      <c r="C19" s="2" t="str">
        <v>DELL</v>
      </c>
      <c r="D19" s="4">
        <v>4.4243723543387257E-2</v>
      </c>
      <c r="G19" s="2" t="s">
        <v>29</v>
      </c>
      <c r="H19" s="4">
        <v>5.2188726356460005E-2</v>
      </c>
      <c r="J19" s="2" t="s">
        <v>29</v>
      </c>
      <c r="K19" s="4">
        <v>0.53434490960104286</v>
      </c>
      <c r="M19" s="2" t="s">
        <v>29</v>
      </c>
      <c r="N19" s="4">
        <v>4.4007918314994529E-3</v>
      </c>
      <c r="S19" s="2" t="s">
        <v>29</v>
      </c>
      <c r="T19" s="4">
        <v>0.49540970305116305</v>
      </c>
    </row>
    <row r="20" spans="1:20" x14ac:dyDescent="0.25">
      <c r="A20" s="4">
        <v>2.747502840742037E-2</v>
      </c>
      <c r="B20" s="4">
        <v>0.14614251361852143</v>
      </c>
      <c r="C20" s="2" t="str">
        <v>AMD</v>
      </c>
      <c r="D20" s="4">
        <v>9.5605936622292984E-3</v>
      </c>
      <c r="G20" s="2" t="s">
        <v>28</v>
      </c>
      <c r="H20" s="4">
        <v>-4.0977096714135387E-2</v>
      </c>
      <c r="J20" s="2" t="s">
        <v>28</v>
      </c>
      <c r="K20" s="4">
        <v>-0.29925524961850308</v>
      </c>
      <c r="M20" s="2" t="s">
        <v>28</v>
      </c>
      <c r="N20" s="4">
        <v>0</v>
      </c>
      <c r="S20" s="2" t="s">
        <v>28</v>
      </c>
      <c r="T20" s="4">
        <v>-0.31516152321829255</v>
      </c>
    </row>
    <row r="21" spans="1:20" x14ac:dyDescent="0.25">
      <c r="C21" s="8" t="s">
        <v>17</v>
      </c>
      <c r="D21" s="9">
        <f>SUM(D11:D20)</f>
        <v>1.0000000305667081</v>
      </c>
    </row>
    <row r="24" spans="1:20" ht="15.75" thickBot="1" x14ac:dyDescent="0.3"/>
    <row r="25" spans="1:20" x14ac:dyDescent="0.25">
      <c r="A25" s="25" t="s">
        <v>21</v>
      </c>
      <c r="B25" s="26"/>
      <c r="C25" s="27"/>
      <c r="E25" t="s">
        <v>35</v>
      </c>
    </row>
    <row r="26" spans="1:20" x14ac:dyDescent="0.25">
      <c r="A26" s="28"/>
      <c r="B26">
        <f>Q5</f>
        <v>0.13367422053192274</v>
      </c>
      <c r="C26" s="33">
        <f>Q4</f>
        <v>2.4528673169429898E-2</v>
      </c>
      <c r="F26">
        <f>W5</f>
        <v>0.23607792387334578</v>
      </c>
      <c r="G26">
        <f>W4</f>
        <v>4.7634035546244111E-2</v>
      </c>
    </row>
    <row r="27" spans="1:20" x14ac:dyDescent="0.25">
      <c r="A27" s="28">
        <v>-3</v>
      </c>
      <c r="B27">
        <f t="dataTable" ref="B27:C92" dt2D="0" dtr="0" r1="Q2"/>
        <v>0.6872382288019836</v>
      </c>
      <c r="C27" s="33">
        <v>0.12945736059940791</v>
      </c>
      <c r="E27">
        <v>0</v>
      </c>
      <c r="F27">
        <f t="dataTable" ref="F27:G77" dt2D="0" dtr="0" r1="W2"/>
        <v>0</v>
      </c>
      <c r="G27">
        <v>1E-4</v>
      </c>
    </row>
    <row r="28" spans="1:20" x14ac:dyDescent="0.25">
      <c r="A28" s="28">
        <v>-2.9</v>
      </c>
      <c r="B28">
        <v>0.67053287427400698</v>
      </c>
      <c r="C28" s="33">
        <v>0.12645939810140852</v>
      </c>
      <c r="E28">
        <v>0.05</v>
      </c>
      <c r="F28">
        <v>1.180389619366729E-2</v>
      </c>
      <c r="G28">
        <v>2.4767017773122059E-3</v>
      </c>
    </row>
    <row r="29" spans="1:20" x14ac:dyDescent="0.25">
      <c r="A29" s="28">
        <v>-2.8</v>
      </c>
      <c r="B29">
        <v>0.65383696904683219</v>
      </c>
      <c r="C29" s="33">
        <v>0.12346143560340916</v>
      </c>
      <c r="E29">
        <v>0.1</v>
      </c>
      <c r="F29">
        <v>2.360779238733458E-2</v>
      </c>
      <c r="G29">
        <v>4.8534035546244116E-3</v>
      </c>
    </row>
    <row r="30" spans="1:20" x14ac:dyDescent="0.25">
      <c r="A30" s="28">
        <v>-2.7</v>
      </c>
      <c r="B30">
        <v>0.6371512559490472</v>
      </c>
      <c r="C30" s="33">
        <v>0.12046347310540981</v>
      </c>
      <c r="E30">
        <v>0.15</v>
      </c>
      <c r="F30">
        <v>3.5411688581001868E-2</v>
      </c>
      <c r="G30">
        <v>7.2301053319366159E-3</v>
      </c>
    </row>
    <row r="31" spans="1:20" x14ac:dyDescent="0.25">
      <c r="A31" s="28">
        <v>-2.6</v>
      </c>
      <c r="B31">
        <v>0.62047655723440631</v>
      </c>
      <c r="C31" s="33">
        <v>0.11746551060741042</v>
      </c>
      <c r="E31">
        <v>0.2</v>
      </c>
      <c r="F31">
        <v>4.721558477466916E-2</v>
      </c>
      <c r="G31">
        <v>9.6068071092488237E-3</v>
      </c>
    </row>
    <row r="32" spans="1:20" x14ac:dyDescent="0.25">
      <c r="A32" s="28">
        <v>-2.5</v>
      </c>
      <c r="B32">
        <v>0.60381378541102215</v>
      </c>
      <c r="C32" s="33">
        <v>0.11446754810941107</v>
      </c>
      <c r="E32">
        <v>0.25</v>
      </c>
      <c r="F32">
        <v>5.9019480968336445E-2</v>
      </c>
      <c r="G32">
        <v>1.1983508886561028E-2</v>
      </c>
    </row>
    <row r="33" spans="1:7" x14ac:dyDescent="0.25">
      <c r="A33" s="28">
        <v>-2.4</v>
      </c>
      <c r="B33">
        <v>0.58716395587793668</v>
      </c>
      <c r="C33" s="33">
        <v>0.11146958561141168</v>
      </c>
      <c r="E33">
        <v>0.3</v>
      </c>
      <c r="F33">
        <v>7.0823377162003737E-2</v>
      </c>
      <c r="G33">
        <v>1.4360210663873232E-2</v>
      </c>
    </row>
    <row r="34" spans="1:7" x14ac:dyDescent="0.25">
      <c r="A34" s="28">
        <v>-2.2999999999999998</v>
      </c>
      <c r="B34">
        <v>0.57052820172799557</v>
      </c>
      <c r="C34" s="33">
        <v>0.1084716231134123</v>
      </c>
      <c r="E34">
        <v>0.35</v>
      </c>
      <c r="F34">
        <v>8.2627273355671021E-2</v>
      </c>
      <c r="G34">
        <v>1.6736912441185435E-2</v>
      </c>
    </row>
    <row r="35" spans="1:7" x14ac:dyDescent="0.25">
      <c r="A35" s="28">
        <v>-2.2000000000000002</v>
      </c>
      <c r="B35">
        <v>0.55390779115900379</v>
      </c>
      <c r="C35" s="33">
        <v>0.10547366061541293</v>
      </c>
      <c r="E35">
        <v>0.4</v>
      </c>
      <c r="F35">
        <v>9.443116954933832E-2</v>
      </c>
      <c r="G35">
        <v>1.9113614218497648E-2</v>
      </c>
    </row>
    <row r="36" spans="1:7" x14ac:dyDescent="0.25">
      <c r="A36" s="28">
        <v>-2.1</v>
      </c>
      <c r="B36">
        <v>0.5373041480402192</v>
      </c>
      <c r="C36" s="33">
        <v>0.10247569811741356</v>
      </c>
      <c r="E36">
        <v>0.45</v>
      </c>
      <c r="F36">
        <v>0.10623506574300561</v>
      </c>
      <c r="G36">
        <v>2.1490315995809851E-2</v>
      </c>
    </row>
    <row r="37" spans="1:7" x14ac:dyDescent="0.25">
      <c r="A37" s="28">
        <v>-2</v>
      </c>
      <c r="B37">
        <v>0.52071887631496339</v>
      </c>
      <c r="C37" s="33">
        <v>9.9477735619414184E-2</v>
      </c>
      <c r="E37">
        <v>0.5</v>
      </c>
      <c r="F37">
        <v>0.11803896193667289</v>
      </c>
      <c r="G37">
        <v>2.3867017773122057E-2</v>
      </c>
    </row>
    <row r="38" spans="1:7" x14ac:dyDescent="0.25">
      <c r="A38" s="28">
        <v>-1.9</v>
      </c>
      <c r="B38">
        <v>0.5041537890913087</v>
      </c>
      <c r="C38" s="33">
        <v>9.6479773121414814E-2</v>
      </c>
      <c r="E38">
        <v>0.55000000000000004</v>
      </c>
      <c r="F38">
        <v>0.12984285813034019</v>
      </c>
      <c r="G38">
        <v>2.6243719550434263E-2</v>
      </c>
    </row>
    <row r="39" spans="1:7" x14ac:dyDescent="0.25">
      <c r="A39" s="28">
        <v>-1.8</v>
      </c>
      <c r="B39">
        <v>0.48761094349331674</v>
      </c>
      <c r="C39" s="33">
        <v>9.3481810623415429E-2</v>
      </c>
      <c r="E39">
        <v>0.6</v>
      </c>
      <c r="F39">
        <v>0.14164675432400747</v>
      </c>
      <c r="G39">
        <v>2.8620421327746462E-2</v>
      </c>
    </row>
    <row r="40" spans="1:7" x14ac:dyDescent="0.25">
      <c r="A40" s="28">
        <v>-1.7</v>
      </c>
      <c r="B40">
        <v>0.47109268263121495</v>
      </c>
      <c r="C40" s="33">
        <v>9.0483848125416086E-2</v>
      </c>
      <c r="E40">
        <v>0.65</v>
      </c>
      <c r="F40">
        <v>0.15345065051767476</v>
      </c>
      <c r="G40">
        <v>3.0997123105058675E-2</v>
      </c>
    </row>
    <row r="41" spans="1:7" x14ac:dyDescent="0.25">
      <c r="A41" s="28">
        <v>-1.6</v>
      </c>
      <c r="B41">
        <v>0.45460168642210275</v>
      </c>
      <c r="C41" s="33">
        <v>8.7485885627416701E-2</v>
      </c>
      <c r="E41">
        <v>0.7</v>
      </c>
      <c r="F41">
        <v>0.16525454671134204</v>
      </c>
      <c r="G41">
        <v>3.3373824882370874E-2</v>
      </c>
    </row>
    <row r="42" spans="1:7" x14ac:dyDescent="0.25">
      <c r="A42" s="28">
        <v>-1.5</v>
      </c>
      <c r="B42">
        <v>0.43814103348337308</v>
      </c>
      <c r="C42" s="33">
        <v>8.4487923129417331E-2</v>
      </c>
      <c r="E42">
        <v>0.75</v>
      </c>
      <c r="F42">
        <v>0.17705844290500933</v>
      </c>
      <c r="G42">
        <v>3.5750526659683077E-2</v>
      </c>
    </row>
    <row r="43" spans="1:7" x14ac:dyDescent="0.25">
      <c r="A43" s="28">
        <v>-1.4</v>
      </c>
      <c r="B43">
        <v>0.42171427697061642</v>
      </c>
      <c r="C43" s="33">
        <v>8.148996063141796E-2</v>
      </c>
      <c r="E43">
        <v>0.8</v>
      </c>
      <c r="F43">
        <v>0.18886233909867664</v>
      </c>
      <c r="G43">
        <v>3.8127228436995293E-2</v>
      </c>
    </row>
    <row r="44" spans="1:7" x14ac:dyDescent="0.25">
      <c r="A44" s="28">
        <v>-1.3</v>
      </c>
      <c r="B44">
        <v>0.40532553809837168</v>
      </c>
      <c r="C44" s="33">
        <v>7.8491998133418575E-2</v>
      </c>
      <c r="E44">
        <v>0.85</v>
      </c>
      <c r="F44">
        <v>0.2006662352923439</v>
      </c>
      <c r="G44">
        <v>4.0503930214307496E-2</v>
      </c>
    </row>
    <row r="45" spans="1:7" x14ac:dyDescent="0.25">
      <c r="A45" s="28">
        <v>-1.2</v>
      </c>
      <c r="B45">
        <v>0.38897962224714627</v>
      </c>
      <c r="C45" s="33">
        <v>7.5494035635419232E-2</v>
      </c>
      <c r="E45">
        <v>0.9</v>
      </c>
      <c r="F45">
        <v>0.21247013148601121</v>
      </c>
      <c r="G45">
        <v>4.2880631991619705E-2</v>
      </c>
    </row>
    <row r="46" spans="1:7" x14ac:dyDescent="0.25">
      <c r="A46" s="28">
        <v>-1.1000000000000001</v>
      </c>
      <c r="B46">
        <v>0.37268216413888627</v>
      </c>
      <c r="C46" s="33">
        <v>7.2496073137419847E-2</v>
      </c>
      <c r="E46">
        <v>0.95</v>
      </c>
      <c r="F46">
        <v>0.22427402767967847</v>
      </c>
      <c r="G46">
        <v>4.5257333768931901E-2</v>
      </c>
    </row>
    <row r="47" spans="1:7" x14ac:dyDescent="0.25">
      <c r="A47" s="28">
        <v>-1</v>
      </c>
      <c r="B47">
        <v>0.35643981071966152</v>
      </c>
      <c r="C47" s="33">
        <v>6.9498110639420477E-2</v>
      </c>
      <c r="E47">
        <v>1</v>
      </c>
      <c r="F47">
        <v>0.23607792387334578</v>
      </c>
      <c r="G47">
        <v>4.7634035546244111E-2</v>
      </c>
    </row>
    <row r="48" spans="1:7" x14ac:dyDescent="0.25">
      <c r="A48" s="28">
        <v>-0.9</v>
      </c>
      <c r="B48">
        <v>0.34026045335802063</v>
      </c>
      <c r="C48" s="33">
        <v>6.6500148141421106E-2</v>
      </c>
      <c r="E48">
        <v>1.05</v>
      </c>
      <c r="F48">
        <v>0.24788182006701309</v>
      </c>
      <c r="G48">
        <v>5.001073732355632E-2</v>
      </c>
    </row>
    <row r="49" spans="1:7" x14ac:dyDescent="0.25">
      <c r="A49" s="28">
        <v>-0.8</v>
      </c>
      <c r="B49">
        <v>0.32415352508935708</v>
      </c>
      <c r="C49" s="33">
        <v>6.3502185643421721E-2</v>
      </c>
      <c r="E49">
        <v>1.1000000000000001</v>
      </c>
      <c r="F49">
        <v>0.25968571626068038</v>
      </c>
      <c r="G49">
        <v>5.2387439100868523E-2</v>
      </c>
    </row>
    <row r="50" spans="1:7" x14ac:dyDescent="0.25">
      <c r="A50" s="28">
        <v>-0.7</v>
      </c>
      <c r="B50">
        <v>0.3081303844011824</v>
      </c>
      <c r="C50" s="33">
        <v>6.0504223145422358E-2</v>
      </c>
      <c r="E50">
        <v>1.1499999999999999</v>
      </c>
      <c r="F50">
        <v>0.27148961245434761</v>
      </c>
      <c r="G50">
        <v>5.4764140878180718E-2</v>
      </c>
    </row>
    <row r="51" spans="1:7" x14ac:dyDescent="0.25">
      <c r="A51" s="28">
        <v>-0.6</v>
      </c>
      <c r="B51">
        <v>0.29220481517164909</v>
      </c>
      <c r="C51" s="33">
        <v>5.7506260647422987E-2</v>
      </c>
      <c r="E51">
        <v>1.2</v>
      </c>
      <c r="F51">
        <v>0.28329350864801495</v>
      </c>
      <c r="G51">
        <v>5.7140842655492928E-2</v>
      </c>
    </row>
    <row r="52" spans="1:7" x14ac:dyDescent="0.25">
      <c r="A52" s="28">
        <v>-0.5</v>
      </c>
      <c r="B52">
        <v>0.2763936838690203</v>
      </c>
      <c r="C52" s="33">
        <v>5.4508298149423616E-2</v>
      </c>
      <c r="E52">
        <v>1.25</v>
      </c>
      <c r="F52">
        <v>0.29509740484168223</v>
      </c>
      <c r="G52">
        <v>5.9517544432805145E-2</v>
      </c>
    </row>
    <row r="53" spans="1:7" x14ac:dyDescent="0.25">
      <c r="A53" s="28">
        <v>-0.4</v>
      </c>
      <c r="B53">
        <v>0.26071781145673856</v>
      </c>
      <c r="C53" s="33">
        <v>5.1510335651424238E-2</v>
      </c>
      <c r="E53">
        <v>1.3</v>
      </c>
      <c r="F53">
        <v>0.30690130103534952</v>
      </c>
      <c r="G53">
        <v>6.1894246210117347E-2</v>
      </c>
    </row>
    <row r="54" spans="1:7" x14ac:dyDescent="0.25">
      <c r="A54" s="28">
        <v>-0.3</v>
      </c>
      <c r="B54">
        <v>0.24520314066872842</v>
      </c>
      <c r="C54" s="33">
        <v>4.8512373153424868E-2</v>
      </c>
      <c r="E54">
        <v>1.35</v>
      </c>
      <c r="F54">
        <v>0.3187051972290168</v>
      </c>
      <c r="G54">
        <v>6.4270947987429564E-2</v>
      </c>
    </row>
    <row r="55" spans="1:7" x14ac:dyDescent="0.25">
      <c r="A55" s="28">
        <v>-0.2</v>
      </c>
      <c r="B55">
        <v>0.22988231213326993</v>
      </c>
      <c r="C55" s="33">
        <v>4.5514410655425497E-2</v>
      </c>
      <c r="E55">
        <v>1.4</v>
      </c>
      <c r="F55">
        <v>0.33050909342268409</v>
      </c>
      <c r="G55">
        <v>6.6647649764741745E-2</v>
      </c>
    </row>
    <row r="56" spans="1:7" x14ac:dyDescent="0.25">
      <c r="A56" s="28">
        <v>-0.1</v>
      </c>
      <c r="B56">
        <v>0.21479680845995194</v>
      </c>
      <c r="C56" s="33">
        <v>4.2516448157426133E-2</v>
      </c>
      <c r="E56">
        <v>1.45</v>
      </c>
      <c r="F56">
        <v>0.34231298961635137</v>
      </c>
      <c r="G56">
        <v>6.9024351542053955E-2</v>
      </c>
    </row>
    <row r="57" spans="1:7" x14ac:dyDescent="0.25">
      <c r="A57" s="28">
        <v>0</v>
      </c>
      <c r="B57">
        <v>0.19999988668081187</v>
      </c>
      <c r="C57" s="33">
        <v>3.9518485659426755E-2</v>
      </c>
      <c r="E57">
        <v>1.5</v>
      </c>
      <c r="F57">
        <v>0.35411688581001866</v>
      </c>
      <c r="G57">
        <v>7.1401053319366165E-2</v>
      </c>
    </row>
    <row r="58" spans="1:7" x14ac:dyDescent="0.25">
      <c r="A58" s="28">
        <v>0.1</v>
      </c>
      <c r="B58">
        <v>0.18556059569587263</v>
      </c>
      <c r="C58" s="33">
        <v>3.6520523161427385E-2</v>
      </c>
      <c r="E58">
        <v>1.55</v>
      </c>
      <c r="F58">
        <v>0.365920782003686</v>
      </c>
      <c r="G58">
        <v>7.3777755096678374E-2</v>
      </c>
    </row>
    <row r="59" spans="1:7" x14ac:dyDescent="0.25">
      <c r="A59" s="28">
        <v>0.2</v>
      </c>
      <c r="B59">
        <v>0.17156925404217918</v>
      </c>
      <c r="C59" s="33">
        <v>3.3522560663428014E-2</v>
      </c>
      <c r="E59">
        <v>1.6</v>
      </c>
      <c r="F59">
        <v>0.37772467819735328</v>
      </c>
      <c r="G59">
        <v>7.6154456873990584E-2</v>
      </c>
    </row>
    <row r="60" spans="1:7" x14ac:dyDescent="0.25">
      <c r="A60" s="28">
        <v>0.3</v>
      </c>
      <c r="B60">
        <v>0.15814479898209019</v>
      </c>
      <c r="C60" s="33">
        <v>3.0524598165428636E-2</v>
      </c>
      <c r="E60">
        <v>1.65</v>
      </c>
      <c r="F60">
        <v>0.38952857439102051</v>
      </c>
      <c r="G60">
        <v>7.8531158651302779E-2</v>
      </c>
    </row>
    <row r="61" spans="1:7" x14ac:dyDescent="0.25">
      <c r="A61" s="28">
        <v>0.4</v>
      </c>
      <c r="B61">
        <v>0.14544428559587627</v>
      </c>
      <c r="C61" s="33">
        <v>2.7526635667429269E-2</v>
      </c>
      <c r="E61">
        <v>1.7</v>
      </c>
      <c r="F61">
        <v>0.40133247058468779</v>
      </c>
      <c r="G61">
        <v>8.0907860428614989E-2</v>
      </c>
    </row>
    <row r="62" spans="1:7" x14ac:dyDescent="0.25">
      <c r="A62" s="28">
        <v>0.5</v>
      </c>
      <c r="B62">
        <v>0.13367422053192274</v>
      </c>
      <c r="C62" s="33">
        <v>2.4528673169429898E-2</v>
      </c>
      <c r="E62">
        <v>1.75</v>
      </c>
      <c r="F62">
        <v>0.41313636677835514</v>
      </c>
      <c r="G62">
        <v>8.3284562205927185E-2</v>
      </c>
    </row>
    <row r="63" spans="1:7" x14ac:dyDescent="0.25">
      <c r="A63" s="28">
        <v>0.6</v>
      </c>
      <c r="B63">
        <v>0.12310178110836821</v>
      </c>
      <c r="C63" s="33">
        <v>2.1530710671430524E-2</v>
      </c>
      <c r="E63">
        <v>1.8</v>
      </c>
      <c r="F63">
        <v>0.42494026297202242</v>
      </c>
      <c r="G63">
        <v>8.5661263983239408E-2</v>
      </c>
    </row>
    <row r="64" spans="1:7" x14ac:dyDescent="0.25">
      <c r="A64" s="28">
        <v>0.7</v>
      </c>
      <c r="B64">
        <v>0.11406048414854851</v>
      </c>
      <c r="C64" s="33">
        <v>1.8532748173431157E-2</v>
      </c>
      <c r="E64">
        <v>1.85</v>
      </c>
      <c r="F64">
        <v>0.4367441591656897</v>
      </c>
      <c r="G64">
        <v>8.8037965760551604E-2</v>
      </c>
    </row>
    <row r="65" spans="1:7" x14ac:dyDescent="0.25">
      <c r="A65" s="28">
        <v>0.8</v>
      </c>
      <c r="B65">
        <v>0.10693939326208635</v>
      </c>
      <c r="C65" s="33">
        <v>1.5534785675431781E-2</v>
      </c>
      <c r="E65">
        <v>1.9</v>
      </c>
      <c r="F65">
        <v>0.44854805535935693</v>
      </c>
      <c r="G65">
        <v>9.0414667537863799E-2</v>
      </c>
    </row>
    <row r="66" spans="1:7" x14ac:dyDescent="0.25">
      <c r="A66" s="28">
        <v>0.9</v>
      </c>
      <c r="B66">
        <v>0.1021409216388722</v>
      </c>
      <c r="C66" s="33">
        <v>1.2536823177432412E-2</v>
      </c>
      <c r="E66">
        <v>1.95</v>
      </c>
      <c r="F66">
        <v>0.46035195155302427</v>
      </c>
      <c r="G66">
        <v>9.2791369315176009E-2</v>
      </c>
    </row>
    <row r="67" spans="1:7" x14ac:dyDescent="0.25">
      <c r="A67" s="28">
        <v>1</v>
      </c>
      <c r="B67">
        <v>9.9999980850630651E-2</v>
      </c>
      <c r="C67" s="33">
        <v>9.538860679433039E-3</v>
      </c>
      <c r="E67">
        <v>2</v>
      </c>
      <c r="F67">
        <v>0.47215584774669156</v>
      </c>
      <c r="G67">
        <v>9.5168071092488218E-2</v>
      </c>
    </row>
    <row r="68" spans="1:7" x14ac:dyDescent="0.25">
      <c r="A68" s="28">
        <v>1.1000000000000001</v>
      </c>
      <c r="B68">
        <v>0.10068623898988362</v>
      </c>
      <c r="C68" s="33">
        <v>6.5408981814336648E-3</v>
      </c>
      <c r="E68">
        <v>2.0499999999999998</v>
      </c>
      <c r="F68">
        <v>0.48395974394035879</v>
      </c>
      <c r="G68">
        <v>9.7544772869800428E-2</v>
      </c>
    </row>
    <row r="69" spans="1:7" x14ac:dyDescent="0.25">
      <c r="A69" s="28">
        <v>1.2</v>
      </c>
      <c r="B69">
        <v>0.10414382136566053</v>
      </c>
      <c r="C69" s="33">
        <v>3.5429356834342975E-3</v>
      </c>
      <c r="E69">
        <v>2.1</v>
      </c>
      <c r="F69">
        <v>0.49576364013402618</v>
      </c>
      <c r="G69">
        <v>9.9921474647112637E-2</v>
      </c>
    </row>
    <row r="70" spans="1:7" x14ac:dyDescent="0.25">
      <c r="A70" s="28">
        <v>1.3</v>
      </c>
      <c r="B70">
        <v>0.11011197296511611</v>
      </c>
      <c r="C70" s="33">
        <v>5.449731854349233E-4</v>
      </c>
      <c r="E70">
        <v>2.15</v>
      </c>
      <c r="F70">
        <v>0.50756753632769336</v>
      </c>
      <c r="G70">
        <v>0.10229817642442483</v>
      </c>
    </row>
    <row r="71" spans="1:7" x14ac:dyDescent="0.25">
      <c r="A71" s="28">
        <v>1.4</v>
      </c>
      <c r="B71">
        <v>0.11821104815883962</v>
      </c>
      <c r="C71" s="33">
        <v>-2.452989312564444E-3</v>
      </c>
      <c r="E71">
        <v>2.2000000000000002</v>
      </c>
      <c r="F71">
        <v>0.51937143252136075</v>
      </c>
      <c r="G71">
        <v>0.10467487820173706</v>
      </c>
    </row>
    <row r="72" spans="1:7" x14ac:dyDescent="0.25">
      <c r="A72" s="28">
        <v>1.5</v>
      </c>
      <c r="B72">
        <v>0.12803730502578434</v>
      </c>
      <c r="C72" s="33">
        <v>-5.4509518105638199E-3</v>
      </c>
      <c r="E72">
        <v>2.25</v>
      </c>
      <c r="F72">
        <v>0.53117532871502804</v>
      </c>
      <c r="G72">
        <v>0.10705157997904925</v>
      </c>
    </row>
    <row r="73" spans="1:7" x14ac:dyDescent="0.25">
      <c r="A73" s="28">
        <v>1.6</v>
      </c>
      <c r="B73">
        <v>0.13922551958830387</v>
      </c>
      <c r="C73" s="33">
        <v>-8.4489143085631942E-3</v>
      </c>
      <c r="E73">
        <v>2.2999999999999998</v>
      </c>
      <c r="F73">
        <v>0.54297922490869521</v>
      </c>
      <c r="G73">
        <v>0.10942828175636143</v>
      </c>
    </row>
    <row r="74" spans="1:7" x14ac:dyDescent="0.25">
      <c r="A74" s="28">
        <v>1.7</v>
      </c>
      <c r="B74">
        <v>0.15147420039701084</v>
      </c>
      <c r="C74" s="33">
        <v>-1.1446876806562558E-2</v>
      </c>
      <c r="E74">
        <v>2.35</v>
      </c>
      <c r="F74">
        <v>0.55478312110236261</v>
      </c>
      <c r="G74">
        <v>0.11180498353367367</v>
      </c>
    </row>
    <row r="75" spans="1:7" x14ac:dyDescent="0.25">
      <c r="A75" s="28">
        <v>1.8</v>
      </c>
      <c r="B75">
        <v>0.16454669769432514</v>
      </c>
      <c r="C75" s="33">
        <v>-1.4444839304561932E-2</v>
      </c>
      <c r="E75">
        <v>2.4</v>
      </c>
      <c r="F75">
        <v>0.56658701729602989</v>
      </c>
      <c r="G75">
        <v>0.11418168531098585</v>
      </c>
    </row>
    <row r="76" spans="1:7" x14ac:dyDescent="0.25">
      <c r="A76" s="28">
        <v>1.9</v>
      </c>
      <c r="B76">
        <v>0.17826186443884917</v>
      </c>
      <c r="C76" s="33">
        <v>-1.74428018025613E-2</v>
      </c>
      <c r="E76">
        <v>2.4500000000000002</v>
      </c>
      <c r="F76">
        <v>0.57839091348969718</v>
      </c>
      <c r="G76">
        <v>0.11655838708829808</v>
      </c>
    </row>
    <row r="77" spans="1:7" x14ac:dyDescent="0.25">
      <c r="A77" s="28">
        <v>2</v>
      </c>
      <c r="B77">
        <v>0.19248237103494661</v>
      </c>
      <c r="C77" s="33">
        <v>-2.0440764300560677E-2</v>
      </c>
      <c r="E77">
        <v>2.5</v>
      </c>
      <c r="F77">
        <v>0.59019480968336446</v>
      </c>
      <c r="G77">
        <v>0.11893508886561029</v>
      </c>
    </row>
    <row r="78" spans="1:7" x14ac:dyDescent="0.25">
      <c r="A78" s="28">
        <v>2.1</v>
      </c>
      <c r="B78">
        <v>0.20710414834128324</v>
      </c>
      <c r="C78" s="33">
        <v>-2.3438726798560055E-2</v>
      </c>
    </row>
    <row r="79" spans="1:7" x14ac:dyDescent="0.25">
      <c r="A79" s="28">
        <v>2.2000000000000002</v>
      </c>
      <c r="B79">
        <v>0.22204793990491078</v>
      </c>
      <c r="C79" s="33">
        <v>-2.6436689296559426E-2</v>
      </c>
    </row>
    <row r="80" spans="1:7" x14ac:dyDescent="0.25">
      <c r="A80" s="28">
        <v>2.2999999999999998</v>
      </c>
      <c r="B80">
        <v>0.23725290562346046</v>
      </c>
      <c r="C80" s="33">
        <v>-2.9434651794558786E-2</v>
      </c>
    </row>
    <row r="81" spans="1:3" x14ac:dyDescent="0.25">
      <c r="A81" s="28">
        <v>2.4</v>
      </c>
      <c r="B81">
        <v>0.25267190008476925</v>
      </c>
      <c r="C81" s="33">
        <v>-3.2432614292558157E-2</v>
      </c>
    </row>
    <row r="82" spans="1:3" x14ac:dyDescent="0.25">
      <c r="A82" s="28">
        <v>2.5000000000000102</v>
      </c>
      <c r="B82">
        <v>0.26826802122697124</v>
      </c>
      <c r="C82" s="33">
        <v>-3.543057679055784E-2</v>
      </c>
    </row>
    <row r="83" spans="1:3" x14ac:dyDescent="0.25">
      <c r="A83" s="28">
        <v>2.6</v>
      </c>
      <c r="B83">
        <v>0.28401209056752008</v>
      </c>
      <c r="C83" s="33">
        <v>-3.8428539288556905E-2</v>
      </c>
    </row>
    <row r="84" spans="1:3" x14ac:dyDescent="0.25">
      <c r="A84" s="28">
        <v>2.7</v>
      </c>
      <c r="B84">
        <v>0.29988080668649969</v>
      </c>
      <c r="C84" s="33">
        <v>-4.142650178655629E-2</v>
      </c>
    </row>
    <row r="85" spans="1:3" x14ac:dyDescent="0.25">
      <c r="A85" s="28">
        <v>2.80000000000001</v>
      </c>
      <c r="B85">
        <v>0.31585538321243245</v>
      </c>
      <c r="C85" s="33">
        <v>-4.4424464284555959E-2</v>
      </c>
    </row>
    <row r="86" spans="1:3" x14ac:dyDescent="0.25">
      <c r="A86" s="28">
        <v>2.9000000000000101</v>
      </c>
      <c r="B86">
        <v>0.33192053603914234</v>
      </c>
      <c r="C86" s="33">
        <v>-4.742242678255533E-2</v>
      </c>
    </row>
    <row r="87" spans="1:3" x14ac:dyDescent="0.25">
      <c r="A87" s="28">
        <v>3.0000000000000102</v>
      </c>
      <c r="B87">
        <v>0.34806372353301024</v>
      </c>
      <c r="C87" s="33">
        <v>-5.04203892805547E-2</v>
      </c>
    </row>
    <row r="88" spans="1:3" x14ac:dyDescent="0.25">
      <c r="A88" s="28">
        <v>3.1</v>
      </c>
      <c r="B88">
        <v>0.36427457129166729</v>
      </c>
      <c r="C88" s="33">
        <v>-5.3418351778553766E-2</v>
      </c>
    </row>
    <row r="89" spans="1:3" x14ac:dyDescent="0.25">
      <c r="A89" s="28">
        <v>3.2000000000000099</v>
      </c>
      <c r="B89">
        <v>0.38054443261557225</v>
      </c>
      <c r="C89" s="33">
        <v>-5.6416314276553428E-2</v>
      </c>
    </row>
    <row r="90" spans="1:3" x14ac:dyDescent="0.25">
      <c r="A90" s="28">
        <v>3.30000000000001</v>
      </c>
      <c r="B90">
        <v>0.39686604963715355</v>
      </c>
      <c r="C90" s="33">
        <v>-5.9414276774552813E-2</v>
      </c>
    </row>
    <row r="91" spans="1:3" x14ac:dyDescent="0.25">
      <c r="A91" s="28">
        <v>3.4000000000000101</v>
      </c>
      <c r="B91">
        <v>0.4132332897642742</v>
      </c>
      <c r="C91" s="33">
        <v>-6.2412239272552184E-2</v>
      </c>
    </row>
    <row r="92" spans="1:3" ht="15.75" thickBot="1" x14ac:dyDescent="0.3">
      <c r="A92" s="29">
        <v>3.5000000000000102</v>
      </c>
      <c r="B92" s="34">
        <v>0.4296409389701159</v>
      </c>
      <c r="C92" s="35">
        <v>-6.5410201770551554E-2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PriceData</vt:lpstr>
      <vt:lpstr>Returns&amp;Matrix</vt:lpstr>
      <vt:lpstr>PFCalc</vt:lpstr>
      <vt:lpstr>CovarMatrix</vt:lpstr>
      <vt:lpstr>Means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Rydalch</dc:creator>
  <cp:lastModifiedBy>Jake Rydalch</cp:lastModifiedBy>
  <dcterms:created xsi:type="dcterms:W3CDTF">2024-05-07T19:19:01Z</dcterms:created>
  <dcterms:modified xsi:type="dcterms:W3CDTF">2024-05-15T16:22:44Z</dcterms:modified>
</cp:coreProperties>
</file>