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shua\Documents\"/>
    </mc:Choice>
  </mc:AlternateContent>
  <bookViews>
    <workbookView xWindow="360" yWindow="105" windowWidth="13395" windowHeight="5715" firstSheet="1" activeTab="1"/>
  </bookViews>
  <sheets>
    <sheet name="SAT Surgeon" sheetId="13" r:id="rId1"/>
    <sheet name="SAT Overview" sheetId="1" r:id="rId2"/>
    <sheet name="Reading" sheetId="2" r:id="rId3"/>
    <sheet name="Writing and Language" sheetId="3" r:id="rId4"/>
    <sheet name="Math" sheetId="4" r:id="rId5"/>
    <sheet name="Essay" sheetId="5" r:id="rId6"/>
    <sheet name="Calendar" sheetId="6" r:id="rId7"/>
    <sheet name="Notes" sheetId="7" r:id="rId8"/>
    <sheet name="Tricks SAT" sheetId="10" r:id="rId9"/>
    <sheet name="Tricks RWM" sheetId="8" r:id="rId10"/>
    <sheet name="Tricks Essay" sheetId="9" r:id="rId11"/>
    <sheet name="Diagnosis Tool - Why 5" sheetId="12" r:id="rId12"/>
    <sheet name="Definitions" sheetId="11" r:id="rId13"/>
  </sheets>
  <calcPr calcId="162913"/>
</workbook>
</file>

<file path=xl/calcChain.xml><?xml version="1.0" encoding="utf-8"?>
<calcChain xmlns="http://schemas.openxmlformats.org/spreadsheetml/2006/main">
  <c r="G26" i="7" l="1"/>
  <c r="G27" i="7" s="1"/>
  <c r="G36" i="7" s="1"/>
  <c r="G37" i="7"/>
  <c r="H37" i="7" s="1"/>
  <c r="D34" i="2"/>
  <c r="D35" i="2"/>
  <c r="D36" i="2"/>
  <c r="D37" i="2"/>
  <c r="D38" i="2"/>
  <c r="D39" i="2"/>
  <c r="D40" i="2"/>
  <c r="D41" i="2"/>
  <c r="D42" i="2"/>
  <c r="H5" i="2"/>
  <c r="H6" i="2"/>
  <c r="H7" i="2"/>
  <c r="H8" i="2"/>
  <c r="H9" i="2"/>
  <c r="H10" i="2"/>
  <c r="H11" i="2"/>
  <c r="H12" i="2"/>
  <c r="H4" i="2"/>
  <c r="B88" i="3"/>
  <c r="B68" i="2"/>
  <c r="C4" i="1"/>
  <c r="B67" i="2" s="1"/>
  <c r="E5" i="1"/>
  <c r="E6" i="1"/>
  <c r="B89" i="3" s="1"/>
  <c r="E7" i="1"/>
  <c r="B90" i="3" s="1"/>
  <c r="E4" i="1"/>
  <c r="B87" i="3" s="1"/>
  <c r="C5" i="1"/>
  <c r="C6" i="1"/>
  <c r="B69" i="2" s="1"/>
  <c r="C7" i="1"/>
  <c r="B70" i="2" s="1"/>
  <c r="C75" i="4"/>
  <c r="C76" i="4" s="1"/>
  <c r="C77" i="4" s="1"/>
  <c r="C78" i="4" s="1"/>
  <c r="C79" i="4" s="1"/>
  <c r="C80" i="4" s="1"/>
  <c r="C81" i="4" s="1"/>
  <c r="C82" i="4" s="1"/>
  <c r="C83" i="4" s="1"/>
  <c r="D75" i="4"/>
  <c r="D76" i="4" s="1"/>
  <c r="D77" i="4" s="1"/>
  <c r="D78" i="4" s="1"/>
  <c r="D79" i="4" s="1"/>
  <c r="D80" i="4" s="1"/>
  <c r="D81" i="4" s="1"/>
  <c r="D82" i="4" s="1"/>
  <c r="D83" i="4" s="1"/>
  <c r="E75" i="4"/>
  <c r="E76" i="4" s="1"/>
  <c r="E77" i="4" s="1"/>
  <c r="E78" i="4" s="1"/>
  <c r="E79" i="4" s="1"/>
  <c r="E80" i="4" s="1"/>
  <c r="E81" i="4" s="1"/>
  <c r="E82" i="4" s="1"/>
  <c r="E83" i="4" s="1"/>
  <c r="F75" i="4"/>
  <c r="F76" i="4" s="1"/>
  <c r="F77" i="4" s="1"/>
  <c r="F78" i="4" s="1"/>
  <c r="F79" i="4" s="1"/>
  <c r="F80" i="4" s="1"/>
  <c r="F81" i="4" s="1"/>
  <c r="F82" i="4" s="1"/>
  <c r="F83" i="4" s="1"/>
  <c r="G75" i="4"/>
  <c r="G76" i="4" s="1"/>
  <c r="G77" i="4" s="1"/>
  <c r="G78" i="4" s="1"/>
  <c r="G79" i="4" s="1"/>
  <c r="G80" i="4" s="1"/>
  <c r="G81" i="4" s="1"/>
  <c r="G82" i="4" s="1"/>
  <c r="G83" i="4" s="1"/>
  <c r="H75" i="4"/>
  <c r="H76" i="4" s="1"/>
  <c r="H77" i="4" s="1"/>
  <c r="H78" i="4" s="1"/>
  <c r="H79" i="4" s="1"/>
  <c r="H80" i="4" s="1"/>
  <c r="H81" i="4" s="1"/>
  <c r="H82" i="4" s="1"/>
  <c r="H83" i="4" s="1"/>
  <c r="I75" i="4"/>
  <c r="I76" i="4" s="1"/>
  <c r="I77" i="4" s="1"/>
  <c r="I78" i="4" s="1"/>
  <c r="I79" i="4" s="1"/>
  <c r="I80" i="4" s="1"/>
  <c r="I81" i="4" s="1"/>
  <c r="I82" i="4" s="1"/>
  <c r="I83" i="4" s="1"/>
  <c r="J75" i="4"/>
  <c r="J76" i="4" s="1"/>
  <c r="J77" i="4" s="1"/>
  <c r="J78" i="4" s="1"/>
  <c r="J79" i="4" s="1"/>
  <c r="J80" i="4" s="1"/>
  <c r="J81" i="4" s="1"/>
  <c r="J82" i="4" s="1"/>
  <c r="J83" i="4" s="1"/>
  <c r="K75" i="4"/>
  <c r="K76" i="4" s="1"/>
  <c r="K77" i="4" s="1"/>
  <c r="K78" i="4" s="1"/>
  <c r="K79" i="4" s="1"/>
  <c r="K80" i="4" s="1"/>
  <c r="K81" i="4" s="1"/>
  <c r="K82" i="4" s="1"/>
  <c r="K83" i="4" s="1"/>
  <c r="L75" i="4"/>
  <c r="L76" i="4" s="1"/>
  <c r="L77" i="4" s="1"/>
  <c r="L78" i="4" s="1"/>
  <c r="L79" i="4" s="1"/>
  <c r="L80" i="4" s="1"/>
  <c r="L81" i="4" s="1"/>
  <c r="L82" i="4" s="1"/>
  <c r="L83" i="4" s="1"/>
  <c r="M75" i="4"/>
  <c r="M76" i="4" s="1"/>
  <c r="M77" i="4" s="1"/>
  <c r="M78" i="4" s="1"/>
  <c r="M79" i="4" s="1"/>
  <c r="M80" i="4" s="1"/>
  <c r="M81" i="4" s="1"/>
  <c r="M82" i="4" s="1"/>
  <c r="M83" i="4" s="1"/>
  <c r="N75" i="4"/>
  <c r="N76" i="4" s="1"/>
  <c r="N77" i="4" s="1"/>
  <c r="N78" i="4" s="1"/>
  <c r="N79" i="4" s="1"/>
  <c r="N80" i="4" s="1"/>
  <c r="N81" i="4" s="1"/>
  <c r="N82" i="4" s="1"/>
  <c r="N83" i="4" s="1"/>
  <c r="O75" i="4"/>
  <c r="O76" i="4" s="1"/>
  <c r="O77" i="4" s="1"/>
  <c r="O78" i="4" s="1"/>
  <c r="O79" i="4" s="1"/>
  <c r="O80" i="4" s="1"/>
  <c r="O81" i="4" s="1"/>
  <c r="O82" i="4" s="1"/>
  <c r="O83" i="4" s="1"/>
  <c r="B75" i="4"/>
  <c r="B76" i="4" s="1"/>
  <c r="B77" i="4" s="1"/>
  <c r="B78" i="4" s="1"/>
  <c r="B79" i="4" s="1"/>
  <c r="B80" i="4" s="1"/>
  <c r="B81" i="4" s="1"/>
  <c r="B82" i="4" s="1"/>
  <c r="B83" i="4" s="1"/>
  <c r="P64" i="4"/>
  <c r="P65" i="4" s="1"/>
  <c r="P66" i="4" s="1"/>
  <c r="P67" i="4" s="1"/>
  <c r="P68" i="4" s="1"/>
  <c r="P69" i="4" s="1"/>
  <c r="P70" i="4" s="1"/>
  <c r="P71" i="4" s="1"/>
  <c r="P72" i="4" s="1"/>
  <c r="O64" i="4"/>
  <c r="O65" i="4" s="1"/>
  <c r="O66" i="4" s="1"/>
  <c r="O67" i="4" s="1"/>
  <c r="O68" i="4" s="1"/>
  <c r="O69" i="4" s="1"/>
  <c r="O70" i="4" s="1"/>
  <c r="O71" i="4" s="1"/>
  <c r="O72" i="4" s="1"/>
  <c r="N64" i="4"/>
  <c r="N65" i="4" s="1"/>
  <c r="N66" i="4" s="1"/>
  <c r="N67" i="4" s="1"/>
  <c r="N68" i="4" s="1"/>
  <c r="N69" i="4" s="1"/>
  <c r="N70" i="4" s="1"/>
  <c r="N71" i="4" s="1"/>
  <c r="N72" i="4" s="1"/>
  <c r="M64" i="4"/>
  <c r="M65" i="4" s="1"/>
  <c r="M66" i="4" s="1"/>
  <c r="M67" i="4" s="1"/>
  <c r="M68" i="4" s="1"/>
  <c r="M69" i="4" s="1"/>
  <c r="M70" i="4" s="1"/>
  <c r="M71" i="4" s="1"/>
  <c r="M72" i="4" s="1"/>
  <c r="L64" i="4"/>
  <c r="L65" i="4" s="1"/>
  <c r="L66" i="4" s="1"/>
  <c r="L67" i="4" s="1"/>
  <c r="L68" i="4" s="1"/>
  <c r="L69" i="4" s="1"/>
  <c r="L70" i="4" s="1"/>
  <c r="L71" i="4" s="1"/>
  <c r="L72" i="4" s="1"/>
  <c r="K64" i="4"/>
  <c r="K65" i="4" s="1"/>
  <c r="K66" i="4" s="1"/>
  <c r="K67" i="4" s="1"/>
  <c r="K68" i="4" s="1"/>
  <c r="K69" i="4" s="1"/>
  <c r="K70" i="4" s="1"/>
  <c r="K71" i="4" s="1"/>
  <c r="K72" i="4" s="1"/>
  <c r="J64" i="4"/>
  <c r="J65" i="4" s="1"/>
  <c r="J66" i="4" s="1"/>
  <c r="J67" i="4" s="1"/>
  <c r="J68" i="4" s="1"/>
  <c r="J69" i="4" s="1"/>
  <c r="J70" i="4" s="1"/>
  <c r="J71" i="4" s="1"/>
  <c r="J72" i="4" s="1"/>
  <c r="I64" i="4"/>
  <c r="I65" i="4" s="1"/>
  <c r="I66" i="4" s="1"/>
  <c r="I67" i="4" s="1"/>
  <c r="I68" i="4" s="1"/>
  <c r="I69" i="4" s="1"/>
  <c r="I70" i="4" s="1"/>
  <c r="I71" i="4" s="1"/>
  <c r="I72" i="4" s="1"/>
  <c r="H64" i="4"/>
  <c r="H65" i="4" s="1"/>
  <c r="H66" i="4" s="1"/>
  <c r="H67" i="4" s="1"/>
  <c r="H68" i="4" s="1"/>
  <c r="H69" i="4" s="1"/>
  <c r="H70" i="4" s="1"/>
  <c r="H71" i="4" s="1"/>
  <c r="H72" i="4" s="1"/>
  <c r="G64" i="4"/>
  <c r="G65" i="4" s="1"/>
  <c r="G66" i="4" s="1"/>
  <c r="G67" i="4" s="1"/>
  <c r="G68" i="4" s="1"/>
  <c r="G69" i="4" s="1"/>
  <c r="G70" i="4" s="1"/>
  <c r="G71" i="4" s="1"/>
  <c r="G72" i="4" s="1"/>
  <c r="F64" i="4"/>
  <c r="F65" i="4" s="1"/>
  <c r="F66" i="4" s="1"/>
  <c r="F67" i="4" s="1"/>
  <c r="F68" i="4" s="1"/>
  <c r="F69" i="4" s="1"/>
  <c r="F70" i="4" s="1"/>
  <c r="F71" i="4" s="1"/>
  <c r="F72" i="4" s="1"/>
  <c r="E64" i="4"/>
  <c r="E65" i="4" s="1"/>
  <c r="E66" i="4" s="1"/>
  <c r="E67" i="4" s="1"/>
  <c r="E68" i="4" s="1"/>
  <c r="E69" i="4" s="1"/>
  <c r="E70" i="4" s="1"/>
  <c r="E71" i="4" s="1"/>
  <c r="E72" i="4" s="1"/>
  <c r="D64" i="4"/>
  <c r="D65" i="4" s="1"/>
  <c r="D66" i="4" s="1"/>
  <c r="D67" i="4" s="1"/>
  <c r="D68" i="4" s="1"/>
  <c r="D69" i="4" s="1"/>
  <c r="D70" i="4" s="1"/>
  <c r="D71" i="4" s="1"/>
  <c r="D72" i="4" s="1"/>
  <c r="C64" i="4"/>
  <c r="C65" i="4" s="1"/>
  <c r="C66" i="4" s="1"/>
  <c r="C67" i="4" s="1"/>
  <c r="C68" i="4" s="1"/>
  <c r="C69" i="4" s="1"/>
  <c r="C70" i="4" s="1"/>
  <c r="C71" i="4" s="1"/>
  <c r="C72" i="4" s="1"/>
  <c r="B64" i="4"/>
  <c r="B65" i="4" s="1"/>
  <c r="C53" i="4"/>
  <c r="C54" i="4" s="1"/>
  <c r="C55" i="4" s="1"/>
  <c r="C56" i="4" s="1"/>
  <c r="C57" i="4" s="1"/>
  <c r="C58" i="4" s="1"/>
  <c r="C59" i="4" s="1"/>
  <c r="C60" i="4" s="1"/>
  <c r="C61" i="4" s="1"/>
  <c r="D53" i="4"/>
  <c r="D54" i="4" s="1"/>
  <c r="D55" i="4" s="1"/>
  <c r="D56" i="4" s="1"/>
  <c r="D57" i="4" s="1"/>
  <c r="D58" i="4" s="1"/>
  <c r="D59" i="4" s="1"/>
  <c r="D60" i="4" s="1"/>
  <c r="D61" i="4" s="1"/>
  <c r="E53" i="4"/>
  <c r="E54" i="4" s="1"/>
  <c r="E55" i="4" s="1"/>
  <c r="E56" i="4" s="1"/>
  <c r="E57" i="4" s="1"/>
  <c r="E58" i="4" s="1"/>
  <c r="E59" i="4" s="1"/>
  <c r="E60" i="4" s="1"/>
  <c r="E61" i="4" s="1"/>
  <c r="F53" i="4"/>
  <c r="F54" i="4" s="1"/>
  <c r="F55" i="4" s="1"/>
  <c r="F56" i="4" s="1"/>
  <c r="F57" i="4" s="1"/>
  <c r="F58" i="4" s="1"/>
  <c r="F59" i="4" s="1"/>
  <c r="F60" i="4" s="1"/>
  <c r="F61" i="4" s="1"/>
  <c r="G53" i="4"/>
  <c r="G54" i="4" s="1"/>
  <c r="G55" i="4" s="1"/>
  <c r="G56" i="4" s="1"/>
  <c r="G57" i="4" s="1"/>
  <c r="G58" i="4" s="1"/>
  <c r="G59" i="4" s="1"/>
  <c r="G60" i="4" s="1"/>
  <c r="G61" i="4" s="1"/>
  <c r="H53" i="4"/>
  <c r="H54" i="4" s="1"/>
  <c r="H55" i="4" s="1"/>
  <c r="H56" i="4" s="1"/>
  <c r="H57" i="4" s="1"/>
  <c r="H58" i="4" s="1"/>
  <c r="H59" i="4" s="1"/>
  <c r="H60" i="4" s="1"/>
  <c r="H61" i="4" s="1"/>
  <c r="I53" i="4"/>
  <c r="I54" i="4" s="1"/>
  <c r="I55" i="4" s="1"/>
  <c r="I56" i="4" s="1"/>
  <c r="I57" i="4" s="1"/>
  <c r="I58" i="4" s="1"/>
  <c r="I59" i="4" s="1"/>
  <c r="I60" i="4" s="1"/>
  <c r="I61" i="4" s="1"/>
  <c r="B53" i="4"/>
  <c r="B54" i="4" s="1"/>
  <c r="C42" i="4"/>
  <c r="C43" i="4" s="1"/>
  <c r="C44" i="4" s="1"/>
  <c r="C45" i="4" s="1"/>
  <c r="C46" i="4" s="1"/>
  <c r="C47" i="4" s="1"/>
  <c r="C48" i="4" s="1"/>
  <c r="C49" i="4" s="1"/>
  <c r="C50" i="4" s="1"/>
  <c r="D42" i="4"/>
  <c r="D43" i="4" s="1"/>
  <c r="D44" i="4" s="1"/>
  <c r="D45" i="4" s="1"/>
  <c r="D46" i="4" s="1"/>
  <c r="D47" i="4" s="1"/>
  <c r="D48" i="4" s="1"/>
  <c r="D49" i="4" s="1"/>
  <c r="D50" i="4" s="1"/>
  <c r="E42" i="4"/>
  <c r="E43" i="4" s="1"/>
  <c r="E44" i="4" s="1"/>
  <c r="E45" i="4" s="1"/>
  <c r="E46" i="4" s="1"/>
  <c r="E47" i="4" s="1"/>
  <c r="E48" i="4" s="1"/>
  <c r="E49" i="4" s="1"/>
  <c r="E50" i="4" s="1"/>
  <c r="F42" i="4"/>
  <c r="F43" i="4" s="1"/>
  <c r="F44" i="4" s="1"/>
  <c r="F45" i="4" s="1"/>
  <c r="F46" i="4" s="1"/>
  <c r="F47" i="4" s="1"/>
  <c r="F48" i="4" s="1"/>
  <c r="F49" i="4" s="1"/>
  <c r="F50" i="4" s="1"/>
  <c r="G42" i="4"/>
  <c r="G43" i="4" s="1"/>
  <c r="G44" i="4" s="1"/>
  <c r="G45" i="4" s="1"/>
  <c r="G46" i="4" s="1"/>
  <c r="G47" i="4" s="1"/>
  <c r="G48" i="4" s="1"/>
  <c r="G49" i="4" s="1"/>
  <c r="G50" i="4" s="1"/>
  <c r="H42" i="4"/>
  <c r="H43" i="4" s="1"/>
  <c r="H44" i="4" s="1"/>
  <c r="H45" i="4" s="1"/>
  <c r="H46" i="4" s="1"/>
  <c r="H47" i="4" s="1"/>
  <c r="H48" i="4" s="1"/>
  <c r="H49" i="4" s="1"/>
  <c r="H50" i="4" s="1"/>
  <c r="I42" i="4"/>
  <c r="I43" i="4" s="1"/>
  <c r="I44" i="4" s="1"/>
  <c r="I45" i="4" s="1"/>
  <c r="I46" i="4" s="1"/>
  <c r="I47" i="4" s="1"/>
  <c r="I48" i="4" s="1"/>
  <c r="I49" i="4" s="1"/>
  <c r="I50" i="4" s="1"/>
  <c r="J42" i="4"/>
  <c r="J43" i="4" s="1"/>
  <c r="J44" i="4" s="1"/>
  <c r="J45" i="4" s="1"/>
  <c r="J46" i="4" s="1"/>
  <c r="J47" i="4" s="1"/>
  <c r="J48" i="4" s="1"/>
  <c r="J49" i="4" s="1"/>
  <c r="J50" i="4" s="1"/>
  <c r="K42" i="4"/>
  <c r="K43" i="4" s="1"/>
  <c r="K44" i="4" s="1"/>
  <c r="K45" i="4" s="1"/>
  <c r="K46" i="4" s="1"/>
  <c r="K47" i="4" s="1"/>
  <c r="K48" i="4" s="1"/>
  <c r="K49" i="4" s="1"/>
  <c r="K50" i="4" s="1"/>
  <c r="L42" i="4"/>
  <c r="L43" i="4" s="1"/>
  <c r="L44" i="4" s="1"/>
  <c r="L45" i="4" s="1"/>
  <c r="L46" i="4" s="1"/>
  <c r="L47" i="4" s="1"/>
  <c r="L48" i="4" s="1"/>
  <c r="L49" i="4" s="1"/>
  <c r="L50" i="4" s="1"/>
  <c r="M42" i="4"/>
  <c r="M43" i="4" s="1"/>
  <c r="M44" i="4" s="1"/>
  <c r="M45" i="4" s="1"/>
  <c r="M46" i="4" s="1"/>
  <c r="M47" i="4" s="1"/>
  <c r="M48" i="4" s="1"/>
  <c r="M49" i="4" s="1"/>
  <c r="M50" i="4" s="1"/>
  <c r="N42" i="4"/>
  <c r="N43" i="4" s="1"/>
  <c r="N44" i="4" s="1"/>
  <c r="N45" i="4" s="1"/>
  <c r="N46" i="4" s="1"/>
  <c r="N47" i="4" s="1"/>
  <c r="N48" i="4" s="1"/>
  <c r="N49" i="4" s="1"/>
  <c r="N50" i="4" s="1"/>
  <c r="O42" i="4"/>
  <c r="O43" i="4" s="1"/>
  <c r="O44" i="4" s="1"/>
  <c r="O45" i="4" s="1"/>
  <c r="O46" i="4" s="1"/>
  <c r="O47" i="4" s="1"/>
  <c r="O48" i="4" s="1"/>
  <c r="O49" i="4" s="1"/>
  <c r="O50" i="4" s="1"/>
  <c r="B42" i="4"/>
  <c r="C32" i="4"/>
  <c r="C33" i="4" s="1"/>
  <c r="C34" i="4" s="1"/>
  <c r="C35" i="4" s="1"/>
  <c r="C36" i="4" s="1"/>
  <c r="C37" i="4" s="1"/>
  <c r="C38" i="4" s="1"/>
  <c r="C39" i="4" s="1"/>
  <c r="D31" i="4"/>
  <c r="D32" i="4" s="1"/>
  <c r="D33" i="4" s="1"/>
  <c r="D34" i="4" s="1"/>
  <c r="D35" i="4" s="1"/>
  <c r="D36" i="4" s="1"/>
  <c r="D37" i="4" s="1"/>
  <c r="D38" i="4" s="1"/>
  <c r="D39" i="4" s="1"/>
  <c r="E31" i="4"/>
  <c r="E32" i="4" s="1"/>
  <c r="E33" i="4" s="1"/>
  <c r="E34" i="4" s="1"/>
  <c r="E35" i="4" s="1"/>
  <c r="E36" i="4" s="1"/>
  <c r="E37" i="4" s="1"/>
  <c r="E38" i="4" s="1"/>
  <c r="E39" i="4" s="1"/>
  <c r="F31" i="4"/>
  <c r="F32" i="4" s="1"/>
  <c r="F33" i="4" s="1"/>
  <c r="F34" i="4" s="1"/>
  <c r="F35" i="4" s="1"/>
  <c r="F36" i="4" s="1"/>
  <c r="F37" i="4" s="1"/>
  <c r="F38" i="4" s="1"/>
  <c r="F39" i="4" s="1"/>
  <c r="G31" i="4"/>
  <c r="G32" i="4" s="1"/>
  <c r="G33" i="4" s="1"/>
  <c r="G34" i="4" s="1"/>
  <c r="G35" i="4" s="1"/>
  <c r="G36" i="4" s="1"/>
  <c r="G37" i="4" s="1"/>
  <c r="G38" i="4" s="1"/>
  <c r="G39" i="4" s="1"/>
  <c r="B32" i="4"/>
  <c r="B33" i="4" s="1"/>
  <c r="B34" i="4" s="1"/>
  <c r="B35" i="4" s="1"/>
  <c r="B36" i="4" s="1"/>
  <c r="B37" i="4" s="1"/>
  <c r="B38" i="4" s="1"/>
  <c r="B39" i="4" s="1"/>
  <c r="D55" i="3"/>
  <c r="D56" i="3" s="1"/>
  <c r="D57" i="3" s="1"/>
  <c r="D58" i="3" s="1"/>
  <c r="D59" i="3" s="1"/>
  <c r="D60" i="3" s="1"/>
  <c r="D61" i="3" s="1"/>
  <c r="D62" i="3" s="1"/>
  <c r="D63" i="3" s="1"/>
  <c r="C55" i="3"/>
  <c r="C56" i="3" s="1"/>
  <c r="C57" i="3" s="1"/>
  <c r="C58" i="3" s="1"/>
  <c r="C59" i="3" s="1"/>
  <c r="C60" i="3" s="1"/>
  <c r="C61" i="3" s="1"/>
  <c r="C62" i="3" s="1"/>
  <c r="C63" i="3" s="1"/>
  <c r="B55" i="3"/>
  <c r="B56" i="3" s="1"/>
  <c r="B57" i="3" s="1"/>
  <c r="B58" i="3" s="1"/>
  <c r="B59" i="3" s="1"/>
  <c r="B60" i="3" s="1"/>
  <c r="B61" i="3" s="1"/>
  <c r="B62" i="3" s="1"/>
  <c r="B63" i="3" s="1"/>
  <c r="D43" i="3"/>
  <c r="D44" i="3" s="1"/>
  <c r="D45" i="3" s="1"/>
  <c r="D46" i="3" s="1"/>
  <c r="D47" i="3" s="1"/>
  <c r="D48" i="3" s="1"/>
  <c r="D49" i="3" s="1"/>
  <c r="D50" i="3" s="1"/>
  <c r="D51" i="3" s="1"/>
  <c r="C43" i="3"/>
  <c r="C44" i="3" s="1"/>
  <c r="C45" i="3" s="1"/>
  <c r="C46" i="3" s="1"/>
  <c r="C47" i="3" s="1"/>
  <c r="C48" i="3" s="1"/>
  <c r="C49" i="3" s="1"/>
  <c r="C50" i="3" s="1"/>
  <c r="C51" i="3" s="1"/>
  <c r="B43" i="3"/>
  <c r="B44" i="3" s="1"/>
  <c r="B45" i="3" s="1"/>
  <c r="B46" i="3" s="1"/>
  <c r="B47" i="3" s="1"/>
  <c r="B48" i="3" s="1"/>
  <c r="B49" i="3" s="1"/>
  <c r="B50" i="3" s="1"/>
  <c r="B51" i="3" s="1"/>
  <c r="C31" i="3"/>
  <c r="C32" i="3" s="1"/>
  <c r="C33" i="3" s="1"/>
  <c r="C34" i="3" s="1"/>
  <c r="C35" i="3" s="1"/>
  <c r="C36" i="3" s="1"/>
  <c r="C37" i="3" s="1"/>
  <c r="C38" i="3" s="1"/>
  <c r="C39" i="3" s="1"/>
  <c r="D31" i="3"/>
  <c r="D32" i="3" s="1"/>
  <c r="D33" i="3" s="1"/>
  <c r="D34" i="3" s="1"/>
  <c r="D35" i="3" s="1"/>
  <c r="D36" i="3" s="1"/>
  <c r="D37" i="3" s="1"/>
  <c r="D38" i="3" s="1"/>
  <c r="D39" i="3" s="1"/>
  <c r="B31" i="3"/>
  <c r="B32" i="3" s="1"/>
  <c r="B33" i="3" s="1"/>
  <c r="B34" i="3" s="1"/>
  <c r="B35" i="3" s="1"/>
  <c r="B36" i="3" s="1"/>
  <c r="B37" i="3" s="1"/>
  <c r="B38" i="3" s="1"/>
  <c r="B39" i="3" s="1"/>
  <c r="F34" i="2"/>
  <c r="F35" i="2" s="1"/>
  <c r="F36" i="2" s="1"/>
  <c r="F37" i="2" s="1"/>
  <c r="F38" i="2" s="1"/>
  <c r="F39" i="2" s="1"/>
  <c r="F40" i="2" s="1"/>
  <c r="F41" i="2" s="1"/>
  <c r="F42" i="2" s="1"/>
  <c r="E34" i="2"/>
  <c r="E35" i="2" s="1"/>
  <c r="E36" i="2" s="1"/>
  <c r="E37" i="2" s="1"/>
  <c r="E38" i="2" s="1"/>
  <c r="E39" i="2" s="1"/>
  <c r="E40" i="2" s="1"/>
  <c r="E41" i="2" s="1"/>
  <c r="E42" i="2" s="1"/>
  <c r="C34" i="2"/>
  <c r="C35" i="2" s="1"/>
  <c r="C36" i="2" s="1"/>
  <c r="C37" i="2" s="1"/>
  <c r="C38" i="2" s="1"/>
  <c r="C39" i="2" s="1"/>
  <c r="C40" i="2" s="1"/>
  <c r="C41" i="2" s="1"/>
  <c r="C42" i="2" s="1"/>
  <c r="B34" i="2"/>
  <c r="B35" i="2" s="1"/>
  <c r="B36" i="2" s="1"/>
  <c r="B37" i="2" s="1"/>
  <c r="B38" i="2" s="1"/>
  <c r="B39" i="2" s="1"/>
  <c r="B40" i="2" s="1"/>
  <c r="B41" i="2" s="1"/>
  <c r="B42" i="2" s="1"/>
  <c r="C12" i="2"/>
  <c r="B12" i="2"/>
  <c r="C11" i="2"/>
  <c r="B11" i="2"/>
  <c r="C10" i="2"/>
  <c r="B10" i="2"/>
  <c r="C9" i="2"/>
  <c r="B9" i="2"/>
  <c r="C8" i="2"/>
  <c r="B8" i="2"/>
  <c r="C7" i="2"/>
  <c r="B7" i="2"/>
  <c r="C6" i="2"/>
  <c r="B6" i="2"/>
  <c r="C5" i="2"/>
  <c r="B5" i="2"/>
  <c r="F12" i="2"/>
  <c r="E12" i="2"/>
  <c r="D12" i="2"/>
  <c r="F11" i="2"/>
  <c r="E11" i="2"/>
  <c r="D11" i="2"/>
  <c r="F10" i="2"/>
  <c r="E10" i="2"/>
  <c r="D10" i="2"/>
  <c r="F9" i="2"/>
  <c r="E9" i="2"/>
  <c r="D9" i="2"/>
  <c r="F8" i="2"/>
  <c r="E8" i="2"/>
  <c r="D8" i="2"/>
  <c r="F7" i="2"/>
  <c r="E7" i="2"/>
  <c r="D7" i="2"/>
  <c r="F6" i="2"/>
  <c r="E6" i="2"/>
  <c r="D6" i="2"/>
  <c r="F5" i="2"/>
  <c r="E5" i="2"/>
  <c r="D5" i="2"/>
  <c r="F4" i="2"/>
  <c r="E4" i="2"/>
  <c r="D4" i="2"/>
  <c r="C4" i="2"/>
  <c r="B4" i="2"/>
  <c r="D43" i="2" l="1"/>
  <c r="G35" i="7"/>
  <c r="H36" i="7" s="1"/>
  <c r="H27" i="7"/>
  <c r="H26" i="7"/>
  <c r="H39" i="4"/>
  <c r="H35" i="4"/>
  <c r="H38" i="4"/>
  <c r="H34" i="4"/>
  <c r="P83" i="4"/>
  <c r="H37" i="4"/>
  <c r="H33" i="4"/>
  <c r="H36" i="4"/>
  <c r="H32" i="4"/>
  <c r="P79" i="4"/>
  <c r="P82" i="4"/>
  <c r="P78" i="4"/>
  <c r="P81" i="4"/>
  <c r="P77" i="4"/>
  <c r="P80" i="4"/>
  <c r="P76" i="4"/>
  <c r="Q65" i="4"/>
  <c r="P75" i="4"/>
  <c r="J54" i="4"/>
  <c r="Q64" i="4"/>
  <c r="P42" i="4"/>
  <c r="J53" i="4"/>
  <c r="H31" i="4"/>
  <c r="B43" i="2"/>
  <c r="F43" i="2"/>
  <c r="E43" i="2"/>
  <c r="C43" i="2"/>
  <c r="B66" i="4"/>
  <c r="Q66" i="4" s="1"/>
  <c r="B55" i="4"/>
  <c r="J55" i="4" s="1"/>
  <c r="B43" i="4"/>
  <c r="P43" i="4" s="1"/>
  <c r="H35" i="7" l="1"/>
  <c r="F6" i="4"/>
  <c r="E6" i="4"/>
  <c r="B67" i="4"/>
  <c r="Q67" i="4" s="1"/>
  <c r="B56" i="4"/>
  <c r="J56" i="4" s="1"/>
  <c r="D6" i="4"/>
  <c r="C5" i="4"/>
  <c r="B44" i="4"/>
  <c r="P44" i="4" s="1"/>
  <c r="G5" i="1"/>
  <c r="I5" i="1" s="1"/>
  <c r="G6" i="1"/>
  <c r="I6" i="1" s="1"/>
  <c r="G7" i="1"/>
  <c r="I7" i="1" s="1"/>
  <c r="G4" i="1"/>
  <c r="I4" i="1" s="1"/>
  <c r="D9" i="1" s="1"/>
  <c r="B51" i="5"/>
  <c r="D12" i="5" s="1"/>
  <c r="O6" i="1" s="1"/>
  <c r="B47" i="5"/>
  <c r="D9" i="5" s="1"/>
  <c r="O5" i="1" s="1"/>
  <c r="B43" i="5"/>
  <c r="D6" i="5" s="1"/>
  <c r="O4" i="1" s="1"/>
  <c r="E29" i="5"/>
  <c r="E30" i="5"/>
  <c r="E31" i="5"/>
  <c r="E32" i="5"/>
  <c r="E33" i="5"/>
  <c r="E34" i="5"/>
  <c r="E35" i="5"/>
  <c r="E36" i="5"/>
  <c r="E28" i="5"/>
  <c r="D11" i="5"/>
  <c r="D10" i="5"/>
  <c r="D8" i="5"/>
  <c r="D7" i="5"/>
  <c r="D5" i="5"/>
  <c r="D4" i="5"/>
  <c r="H17" i="5"/>
  <c r="H18" i="5"/>
  <c r="H19" i="5"/>
  <c r="H20" i="5"/>
  <c r="H21" i="5"/>
  <c r="H22" i="5"/>
  <c r="H23" i="5"/>
  <c r="H24" i="5"/>
  <c r="H16" i="5"/>
  <c r="F5" i="4"/>
  <c r="F4" i="4"/>
  <c r="E5" i="4"/>
  <c r="E4" i="4"/>
  <c r="D5" i="4"/>
  <c r="D4" i="4"/>
  <c r="C4" i="4"/>
  <c r="B5" i="4"/>
  <c r="B6" i="4"/>
  <c r="B7" i="4"/>
  <c r="B8" i="4"/>
  <c r="B9" i="4"/>
  <c r="B10" i="4"/>
  <c r="B11" i="4"/>
  <c r="B12" i="4"/>
  <c r="B4" i="4"/>
  <c r="E56" i="3"/>
  <c r="D4" i="3" s="1"/>
  <c r="E57" i="3"/>
  <c r="D5" i="3" s="1"/>
  <c r="E58" i="3"/>
  <c r="D6" i="3" s="1"/>
  <c r="E59" i="3"/>
  <c r="D7" i="3" s="1"/>
  <c r="E60" i="3"/>
  <c r="D8" i="3" s="1"/>
  <c r="E61" i="3"/>
  <c r="D9" i="3" s="1"/>
  <c r="E62" i="3"/>
  <c r="D10" i="3" s="1"/>
  <c r="E63" i="3"/>
  <c r="D11" i="3" s="1"/>
  <c r="E55" i="3"/>
  <c r="D3" i="3" s="1"/>
  <c r="E44" i="3"/>
  <c r="C4" i="3" s="1"/>
  <c r="E45" i="3"/>
  <c r="C5" i="3" s="1"/>
  <c r="E46" i="3"/>
  <c r="C6" i="3" s="1"/>
  <c r="E47" i="3"/>
  <c r="C7" i="3" s="1"/>
  <c r="E48" i="3"/>
  <c r="C8" i="3" s="1"/>
  <c r="E49" i="3"/>
  <c r="C9" i="3" s="1"/>
  <c r="E50" i="3"/>
  <c r="C10" i="3" s="1"/>
  <c r="E51" i="3"/>
  <c r="C11" i="3" s="1"/>
  <c r="E43" i="3"/>
  <c r="C3" i="3" s="1"/>
  <c r="E32" i="3"/>
  <c r="B4" i="3" s="1"/>
  <c r="E33" i="3"/>
  <c r="B5" i="3" s="1"/>
  <c r="E34" i="3"/>
  <c r="B6" i="3" s="1"/>
  <c r="E35" i="3"/>
  <c r="B7" i="3" s="1"/>
  <c r="E36" i="3"/>
  <c r="B8" i="3" s="1"/>
  <c r="E37" i="3"/>
  <c r="B9" i="3" s="1"/>
  <c r="E38" i="3"/>
  <c r="B10" i="3" s="1"/>
  <c r="E39" i="3"/>
  <c r="B11" i="3" s="1"/>
  <c r="E31" i="3"/>
  <c r="B3" i="3" s="1"/>
  <c r="G37" i="2"/>
  <c r="H37" i="2" s="1"/>
  <c r="G35" i="2"/>
  <c r="H35" i="2" s="1"/>
  <c r="G36" i="2"/>
  <c r="H36" i="2" s="1"/>
  <c r="G38" i="2"/>
  <c r="H38" i="2" s="1"/>
  <c r="G39" i="2"/>
  <c r="H39" i="2" s="1"/>
  <c r="G40" i="2"/>
  <c r="H40" i="2" s="1"/>
  <c r="G41" i="2"/>
  <c r="H41" i="2" s="1"/>
  <c r="G42" i="2"/>
  <c r="H42" i="2" s="1"/>
  <c r="B106" i="4" l="1"/>
  <c r="B11" i="1"/>
  <c r="B109" i="4"/>
  <c r="B108" i="4"/>
  <c r="B107" i="4"/>
  <c r="G34" i="2"/>
  <c r="H34" i="2" s="1"/>
  <c r="F7" i="4"/>
  <c r="B68" i="4"/>
  <c r="Q68" i="4" s="1"/>
  <c r="E7" i="4"/>
  <c r="B57" i="4"/>
  <c r="J57" i="4" s="1"/>
  <c r="D7" i="4"/>
  <c r="B45" i="4"/>
  <c r="P45" i="4" s="1"/>
  <c r="C6" i="4"/>
  <c r="G6" i="4" s="1"/>
  <c r="H6" i="4" s="1"/>
  <c r="B13" i="4"/>
  <c r="D12" i="3"/>
  <c r="C12" i="3"/>
  <c r="B12" i="3"/>
  <c r="B48" i="2"/>
  <c r="C48" i="2" s="1"/>
  <c r="L6" i="1" s="1"/>
  <c r="B47" i="2"/>
  <c r="C47" i="2" s="1"/>
  <c r="L5" i="1" s="1"/>
  <c r="B9" i="1"/>
  <c r="G5" i="4"/>
  <c r="H5" i="4" s="1"/>
  <c r="G4" i="4"/>
  <c r="H4" i="4" s="1"/>
  <c r="E6" i="3"/>
  <c r="F6" i="3" s="1"/>
  <c r="E5" i="3"/>
  <c r="F5" i="3" s="1"/>
  <c r="E10" i="3"/>
  <c r="F10" i="3" s="1"/>
  <c r="E11" i="3"/>
  <c r="F11" i="3" s="1"/>
  <c r="E9" i="3"/>
  <c r="F9" i="3" s="1"/>
  <c r="E8" i="3"/>
  <c r="F8" i="3" s="1"/>
  <c r="E7" i="3"/>
  <c r="F7" i="3" s="1"/>
  <c r="E4" i="3"/>
  <c r="F4" i="3" s="1"/>
  <c r="E3" i="3"/>
  <c r="F3" i="3" s="1"/>
  <c r="B46" i="2" l="1"/>
  <c r="C46" i="2" s="1"/>
  <c r="L4" i="1" s="1"/>
  <c r="F8" i="4"/>
  <c r="E8" i="4"/>
  <c r="B69" i="4"/>
  <c r="Q69" i="4" s="1"/>
  <c r="B58" i="4"/>
  <c r="J58" i="4" s="1"/>
  <c r="D8" i="4"/>
  <c r="C7" i="4"/>
  <c r="G7" i="4" s="1"/>
  <c r="H7" i="4" s="1"/>
  <c r="B46" i="4"/>
  <c r="P46" i="4" s="1"/>
  <c r="B86" i="4"/>
  <c r="C86" i="4" s="1"/>
  <c r="N4" i="1" s="1"/>
  <c r="B66" i="3"/>
  <c r="C66" i="3" s="1"/>
  <c r="M4" i="1" s="1"/>
  <c r="B68" i="3"/>
  <c r="C68" i="3" s="1"/>
  <c r="M6" i="1" s="1"/>
  <c r="B67" i="3"/>
  <c r="C67" i="3" s="1"/>
  <c r="M5" i="1" s="1"/>
  <c r="P4" i="1" l="1"/>
  <c r="F9" i="4"/>
  <c r="B70" i="4"/>
  <c r="Q70" i="4" s="1"/>
  <c r="E9" i="4"/>
  <c r="D9" i="4"/>
  <c r="B59" i="4"/>
  <c r="J59" i="4" s="1"/>
  <c r="B47" i="4"/>
  <c r="P47" i="4" s="1"/>
  <c r="C8" i="4"/>
  <c r="G8" i="4" s="1"/>
  <c r="H8" i="4" s="1"/>
  <c r="F10" i="4" l="1"/>
  <c r="E10" i="4"/>
  <c r="B71" i="4"/>
  <c r="Q71" i="4" s="1"/>
  <c r="B60" i="4"/>
  <c r="J60" i="4" s="1"/>
  <c r="D10" i="4"/>
  <c r="C9" i="4"/>
  <c r="G9" i="4" s="1"/>
  <c r="H9" i="4" s="1"/>
  <c r="B48" i="4"/>
  <c r="P48" i="4" s="1"/>
  <c r="B87" i="4" l="1"/>
  <c r="C87" i="4" s="1"/>
  <c r="N5" i="1" s="1"/>
  <c r="P5" i="1" s="1"/>
  <c r="F12" i="4"/>
  <c r="F11" i="4"/>
  <c r="B72" i="4"/>
  <c r="E11" i="4"/>
  <c r="B61" i="4"/>
  <c r="D11" i="4"/>
  <c r="B49" i="4"/>
  <c r="P49" i="4" s="1"/>
  <c r="C10" i="4"/>
  <c r="G10" i="4" s="1"/>
  <c r="H10" i="4" s="1"/>
  <c r="Q72" i="4" l="1"/>
  <c r="E12" i="4" s="1"/>
  <c r="E13" i="4" s="1"/>
  <c r="J61" i="4"/>
  <c r="D12" i="4" s="1"/>
  <c r="D13" i="4" s="1"/>
  <c r="F13" i="4"/>
  <c r="C11" i="4"/>
  <c r="G11" i="4" s="1"/>
  <c r="H11" i="4" s="1"/>
  <c r="B50" i="4"/>
  <c r="P50" i="4" l="1"/>
  <c r="C12" i="4" s="1"/>
  <c r="C13" i="4" l="1"/>
  <c r="G12" i="4"/>
  <c r="B88" i="4" l="1"/>
  <c r="C88" i="4" s="1"/>
  <c r="N6" i="1" s="1"/>
  <c r="P6" i="1" s="1"/>
  <c r="H12" i="4"/>
</calcChain>
</file>

<file path=xl/sharedStrings.xml><?xml version="1.0" encoding="utf-8"?>
<sst xmlns="http://schemas.openxmlformats.org/spreadsheetml/2006/main" count="902" uniqueCount="765">
  <si>
    <t>Student</t>
  </si>
  <si>
    <t xml:space="preserve">Diagnostic Test </t>
  </si>
  <si>
    <t>Practice Test 1</t>
  </si>
  <si>
    <t>Practice Test 2</t>
  </si>
  <si>
    <t>Practice Test 3</t>
  </si>
  <si>
    <t>Reading</t>
  </si>
  <si>
    <t>Writing</t>
  </si>
  <si>
    <t>Math</t>
  </si>
  <si>
    <t>Essay</t>
  </si>
  <si>
    <t>Reading Drill 1</t>
  </si>
  <si>
    <t>Reading Drill 2</t>
  </si>
  <si>
    <t>Reading Drill 3</t>
  </si>
  <si>
    <t>Reading Drill 4</t>
  </si>
  <si>
    <t>Reading Drill 5</t>
  </si>
  <si>
    <t>Reading Drill 6</t>
  </si>
  <si>
    <t>Reading Drill 7</t>
  </si>
  <si>
    <t>Reading Drill 8</t>
  </si>
  <si>
    <t>Reading Drill 9</t>
  </si>
  <si>
    <t>Blurb Identification</t>
  </si>
  <si>
    <t>Select and Understand</t>
  </si>
  <si>
    <t>Read what you need</t>
  </si>
  <si>
    <t>Total</t>
  </si>
  <si>
    <t>Predict</t>
  </si>
  <si>
    <t>Process of Elimination</t>
  </si>
  <si>
    <t>Is the student correctly identifying the type of subject?</t>
  </si>
  <si>
    <t>Is the student answering the specific questions first and the general questions after?</t>
  </si>
  <si>
    <t>Is the student properly identifying the Who/What/Why of the question?</t>
  </si>
  <si>
    <t>Is the student windowing the passages?</t>
  </si>
  <si>
    <t>Is the student correctly predicting the answer to the question inside the passage?</t>
  </si>
  <si>
    <t>Is the student properly using process of elimination to determine the correct answer?</t>
  </si>
  <si>
    <t>Predicted SAT Score</t>
  </si>
  <si>
    <t>±</t>
  </si>
  <si>
    <t>Composite</t>
  </si>
  <si>
    <t>Reading Practice Test 1</t>
  </si>
  <si>
    <t>Reading Practice Test 2</t>
  </si>
  <si>
    <t>Reading Practice Test 3</t>
  </si>
  <si>
    <t>Reading Diagnostic Test</t>
  </si>
  <si>
    <t>Writing Drill 1</t>
  </si>
  <si>
    <t>Writing Drill 2</t>
  </si>
  <si>
    <t>Writing Drill 3</t>
  </si>
  <si>
    <t>Writing Drill 4</t>
  </si>
  <si>
    <t>Writing Drill 5</t>
  </si>
  <si>
    <t>Writing Drill 6</t>
  </si>
  <si>
    <t>Writing Drill 7</t>
  </si>
  <si>
    <t>Writing Drill 8</t>
  </si>
  <si>
    <t>Writing Drill 9</t>
  </si>
  <si>
    <t>Blurb Identification: Identify what the passage is going to be about. Language Arts, Science, or History?</t>
  </si>
  <si>
    <t>Select and Understand: Work on specific to general questions. Identify the Why, Who, or What?</t>
  </si>
  <si>
    <t>Read what you need: Is the student boxing the passages and labelling them?</t>
  </si>
  <si>
    <t>Predict: Is the student underlining the specific answer as its phrased in the passage?</t>
  </si>
  <si>
    <t>Process of Elimination: Is the student identifying and eliminating answers that are Mostly Right/Slightly Wrong, Could be Correct, or use Deceptive Language?</t>
  </si>
  <si>
    <t>Reading (Basic Approach)</t>
  </si>
  <si>
    <t>Reading (Advanced Approach)</t>
  </si>
  <si>
    <t>Paired Questions</t>
  </si>
  <si>
    <t>Parallel POE</t>
  </si>
  <si>
    <t>Main Idea/General Questions</t>
  </si>
  <si>
    <t>Charts and Graphs</t>
  </si>
  <si>
    <t>Dual Passages</t>
  </si>
  <si>
    <t>Paired Questions: Specific and General. Is the student drawing the connection?</t>
  </si>
  <si>
    <t>Parallel POE: Is the student using parallel POE to find the correct answer?</t>
  </si>
  <si>
    <t>Charts and Graphs: Is the student able to label and understand charts and graphs and answer questions on them?</t>
  </si>
  <si>
    <t>Dual Passages: Is the student answering questions about the first passage 1st, the second passage 2nd, and the dual passage last?</t>
  </si>
  <si>
    <t>Reading Drill Composite Test 1</t>
  </si>
  <si>
    <t>Reading Drill Composite Test 2</t>
  </si>
  <si>
    <t>Reading Drill Composite Test 3</t>
  </si>
  <si>
    <t>Reading Drill Composite Test is the Total Score after 3 Drills, used to represent a single 50-60 question Reading Section on the Full SAT.</t>
  </si>
  <si>
    <t>Main Idea/General Questions: Is the student able to use the specific questions to understand what the general purpose is (Are they using the basic approach)?</t>
  </si>
  <si>
    <t>Is the student showing an understanding of literary literalism (imply/infer/suggest and vic)?</t>
  </si>
  <si>
    <t>Check What's Changing</t>
  </si>
  <si>
    <t>POE</t>
  </si>
  <si>
    <t>What's Being Tested</t>
  </si>
  <si>
    <t>Punctuation Drill 1</t>
  </si>
  <si>
    <t>Punctuation Drill 2</t>
  </si>
  <si>
    <t>Punctuation Drill 3</t>
  </si>
  <si>
    <t>Punctuation Drill 4</t>
  </si>
  <si>
    <t>Punctuation Drill 5</t>
  </si>
  <si>
    <t>Punctuation Drill 6</t>
  </si>
  <si>
    <t>Punctuation Drill 7</t>
  </si>
  <si>
    <t>Punctuation Drill 8</t>
  </si>
  <si>
    <t>Punctuation Drill 9</t>
  </si>
  <si>
    <t>Commas</t>
  </si>
  <si>
    <t>Apostrophe</t>
  </si>
  <si>
    <t>Consistency</t>
  </si>
  <si>
    <t>Precision</t>
  </si>
  <si>
    <t>Concision</t>
  </si>
  <si>
    <t>CONSISTENCY: Correct answers are consistent with the rest of the sentence and the passage.</t>
  </si>
  <si>
    <t>PRECISION: Correct answers are as precise as possible.</t>
  </si>
  <si>
    <t>CONCISION: Barring other errors, correct answers are as concise as possible.</t>
  </si>
  <si>
    <r>
      <t>CONSISTENCY:</t>
    </r>
    <r>
      <rPr>
        <sz val="11"/>
        <color theme="1"/>
        <rFont val="Calibri"/>
        <family val="2"/>
        <scheme val="minor"/>
      </rPr>
      <t xml:space="preserve"> Correct answers are consistent with the rest of the sentence and the passage.</t>
    </r>
  </si>
  <si>
    <r>
      <t>PRECISION:</t>
    </r>
    <r>
      <rPr>
        <sz val="11"/>
        <color theme="1"/>
        <rFont val="Calibri"/>
        <family val="2"/>
        <scheme val="minor"/>
      </rPr>
      <t xml:space="preserve"> Correct answers are as precise as possible.</t>
    </r>
  </si>
  <si>
    <r>
      <t>CONCISION:</t>
    </r>
    <r>
      <rPr>
        <sz val="11"/>
        <color theme="1"/>
        <rFont val="Calibri"/>
        <family val="2"/>
        <scheme val="minor"/>
      </rPr>
      <t xml:space="preserve"> Barring other errors, correct answers are as concise as possible.</t>
    </r>
  </si>
  <si>
    <t>STOP punctuation can link only complete ideas: Period, Semicolon, Comma + FANBOYS (For, And, Nor, But, Or, Yet,and So), Question mark, Exclamation Mark.</t>
  </si>
  <si>
    <t>HALF-STOP punctuation must be preceded by a complete idea: Colon, Long Dash.</t>
  </si>
  <si>
    <t>GO punctuation can link anything except two complete ideas: Comma, No punctuation.</t>
  </si>
  <si>
    <t>GO/HALFSTOP/STOP &amp; VLT</t>
  </si>
  <si>
    <t>Vertical Line Test should be drawn on punctuation marks.</t>
  </si>
  <si>
    <t>Commas are only for: in STOP punctuation with one of the FANBOYS, in GO punctuation to separate incomplete ideas from other ideas, in a list of three or more things, in a sentence containing unnecessary nformation</t>
  </si>
  <si>
    <t>Apostrophe are only used for Possessive Nouns (not pronouns!) and contractions.</t>
  </si>
  <si>
    <t>Math Drill 1</t>
  </si>
  <si>
    <t>Math Drill 2</t>
  </si>
  <si>
    <t>Math Drill 3</t>
  </si>
  <si>
    <t>Math Drill 4</t>
  </si>
  <si>
    <t>Math Drill 5</t>
  </si>
  <si>
    <t>Math Drill 6</t>
  </si>
  <si>
    <t>Math Drill 7</t>
  </si>
  <si>
    <t>Math Drill 8</t>
  </si>
  <si>
    <t>Math Drill 9</t>
  </si>
  <si>
    <t>Fundamentals</t>
  </si>
  <si>
    <t>Algebra</t>
  </si>
  <si>
    <t>Arithmetic</t>
  </si>
  <si>
    <t>Functions/Graphs</t>
  </si>
  <si>
    <t>Geometry</t>
  </si>
  <si>
    <t>Fundamentals Drill 1</t>
  </si>
  <si>
    <t>Addition</t>
  </si>
  <si>
    <t>Subtraction</t>
  </si>
  <si>
    <t>Multiplication</t>
  </si>
  <si>
    <t>Division</t>
  </si>
  <si>
    <t>Exponents</t>
  </si>
  <si>
    <t>Square Roots</t>
  </si>
  <si>
    <t>Fundamentals Drill 2</t>
  </si>
  <si>
    <t>Fundamentals Drill 3</t>
  </si>
  <si>
    <t>Fundamentals Drill 4</t>
  </si>
  <si>
    <t>Fundamentals Drill 5</t>
  </si>
  <si>
    <t>Fundamentals Drill 6</t>
  </si>
  <si>
    <t>Fundamentals Drill 7</t>
  </si>
  <si>
    <t>Fundamentals Drill 8</t>
  </si>
  <si>
    <t>Fundamentals Drill 9</t>
  </si>
  <si>
    <t>Algebra Drill 1</t>
  </si>
  <si>
    <t>Radical Equations</t>
  </si>
  <si>
    <t>Rational Equations</t>
  </si>
  <si>
    <t>Expressions</t>
  </si>
  <si>
    <t>Simultaneous Equations</t>
  </si>
  <si>
    <t>Inequalities</t>
  </si>
  <si>
    <t>Range of Values</t>
  </si>
  <si>
    <t>Writing Systems of Equations</t>
  </si>
  <si>
    <t>Simplifying Expressions</t>
  </si>
  <si>
    <t>Multiply Binomials</t>
  </si>
  <si>
    <t>Quadratic Equations</t>
  </si>
  <si>
    <t>Factoring Quadratics</t>
  </si>
  <si>
    <t>Solving Quadratics Set to Zero</t>
  </si>
  <si>
    <t>Imaginary and Complex Numbers</t>
  </si>
  <si>
    <t>Absolute Values</t>
  </si>
  <si>
    <t>Algebra Drill 2</t>
  </si>
  <si>
    <t>Algebra Drill 3</t>
  </si>
  <si>
    <t>Algebra Drill 4</t>
  </si>
  <si>
    <t>Algebra Drill 5</t>
  </si>
  <si>
    <t>Algebra Drill 6</t>
  </si>
  <si>
    <t>Algebra Drill 7</t>
  </si>
  <si>
    <t>Algebra Drill 8</t>
  </si>
  <si>
    <t>Algebra Drill 9</t>
  </si>
  <si>
    <t>Don't forget to PITA!!!</t>
  </si>
  <si>
    <t>Arithmetic Drill 1</t>
  </si>
  <si>
    <t>Ratios and Proportions</t>
  </si>
  <si>
    <t>Direct and Inverse Variation</t>
  </si>
  <si>
    <t>Fractions, Decimals, and Percents</t>
  </si>
  <si>
    <t>Average, Median, Mode, and Range</t>
  </si>
  <si>
    <t>Rates</t>
  </si>
  <si>
    <t>Probability</t>
  </si>
  <si>
    <t>Sets of Questions</t>
  </si>
  <si>
    <t>Analysis in Science</t>
  </si>
  <si>
    <t>Arithmetic Drill 2</t>
  </si>
  <si>
    <t>Arithmetic Drill 3</t>
  </si>
  <si>
    <t>Arithmetic Drill 4</t>
  </si>
  <si>
    <t>Arithmetic Drill 5</t>
  </si>
  <si>
    <t>Arithmetic Drill 6</t>
  </si>
  <si>
    <t>Arithmetic Drill 7</t>
  </si>
  <si>
    <t>Arithmetic Drill 8</t>
  </si>
  <si>
    <t>Arithmetic Drill 9</t>
  </si>
  <si>
    <t>Functions/Graphs Drill 1</t>
  </si>
  <si>
    <t>Functions/Graphs Drill 2</t>
  </si>
  <si>
    <t>Functions/Graphs Drill 3</t>
  </si>
  <si>
    <t>Functions/Graphs Drill 4</t>
  </si>
  <si>
    <t>Functions/Graphs Drill 5</t>
  </si>
  <si>
    <t>Functions/Graphs Drill 6</t>
  </si>
  <si>
    <t>Functions/Graphs Drill 7</t>
  </si>
  <si>
    <t>Functions/Graphs Drill 8</t>
  </si>
  <si>
    <t>Functions/Graphs Drill 9</t>
  </si>
  <si>
    <t>Function Fundamentals</t>
  </si>
  <si>
    <t>Coordinate Plane</t>
  </si>
  <si>
    <t>Points on a Line</t>
  </si>
  <si>
    <t>Slope</t>
  </si>
  <si>
    <t>Equation of Line: Slope-Intercept</t>
  </si>
  <si>
    <t>Equation of Line: Standard Form</t>
  </si>
  <si>
    <t>Parallel and Perpendicular Lines</t>
  </si>
  <si>
    <t>Two Equations with Infinite Solutions</t>
  </si>
  <si>
    <t>Two Equations with No Solutions</t>
  </si>
  <si>
    <t>Points of Intersection</t>
  </si>
  <si>
    <t>Midpoint</t>
  </si>
  <si>
    <t>Distance</t>
  </si>
  <si>
    <t>Roots, Solutions, and x-intercepts</t>
  </si>
  <si>
    <t>Graphing Functions</t>
  </si>
  <si>
    <t>Forms of Equations</t>
  </si>
  <si>
    <t>Geometry Drill 1</t>
  </si>
  <si>
    <t>Geometry Drill 2</t>
  </si>
  <si>
    <t>Geometry Drill 3</t>
  </si>
  <si>
    <t>Geometry Drill 4</t>
  </si>
  <si>
    <t>Geometry Drill 5</t>
  </si>
  <si>
    <t>Geometry Drill 6</t>
  </si>
  <si>
    <t>Geometry Drill 7</t>
  </si>
  <si>
    <t>Geometry Drill 8</t>
  </si>
  <si>
    <t>Geometry Drill 9</t>
  </si>
  <si>
    <t>Basic Approach (Draw, Label, Function, Guess)</t>
  </si>
  <si>
    <t>Lines and Angles</t>
  </si>
  <si>
    <t>Convert Degrees to Radians</t>
  </si>
  <si>
    <t>Triangles (General)</t>
  </si>
  <si>
    <t>SOHCAHTOA</t>
  </si>
  <si>
    <t>Pythagorean Theorem</t>
  </si>
  <si>
    <t>Special Right Triangles</t>
  </si>
  <si>
    <t>Similar Triangles</t>
  </si>
  <si>
    <t>Circles</t>
  </si>
  <si>
    <t>Arcs and Sectors</t>
  </si>
  <si>
    <t>Rectangles and Squares</t>
  </si>
  <si>
    <t>Polygons</t>
  </si>
  <si>
    <t>Volume</t>
  </si>
  <si>
    <t>Grid-In</t>
  </si>
  <si>
    <t>Total Score Change</t>
  </si>
  <si>
    <t>Essay Drill 1</t>
  </si>
  <si>
    <t>Read</t>
  </si>
  <si>
    <t>Analyze</t>
  </si>
  <si>
    <t>Write</t>
  </si>
  <si>
    <t>Essay Drill 2</t>
  </si>
  <si>
    <t>Essay Drill 3</t>
  </si>
  <si>
    <t>Essay Drill 4</t>
  </si>
  <si>
    <t>Essay Drill 5</t>
  </si>
  <si>
    <t>Essay Drill 6</t>
  </si>
  <si>
    <t>Essay Drill 7</t>
  </si>
  <si>
    <t>Essay Drill 8</t>
  </si>
  <si>
    <t>Essay Drill 9</t>
  </si>
  <si>
    <t>Analyze Drill 1</t>
  </si>
  <si>
    <t>Analyze Drill 2</t>
  </si>
  <si>
    <t>Analyze Drill 3</t>
  </si>
  <si>
    <t>Speaker</t>
  </si>
  <si>
    <t>Occasion</t>
  </si>
  <si>
    <t>Audience</t>
  </si>
  <si>
    <t>Purpose</t>
  </si>
  <si>
    <t>Subject</t>
  </si>
  <si>
    <t>Appeal(s)</t>
  </si>
  <si>
    <t>Pieces of Evidence</t>
  </si>
  <si>
    <t>Stylistic Elements</t>
  </si>
  <si>
    <t>Logical Reasoning</t>
  </si>
  <si>
    <t>Introduction</t>
  </si>
  <si>
    <t>Body</t>
  </si>
  <si>
    <t>Conclusion</t>
  </si>
  <si>
    <t>Analyze Drill 4</t>
  </si>
  <si>
    <t>Analyze Drill 5</t>
  </si>
  <si>
    <t>Analyze Drill 6</t>
  </si>
  <si>
    <t>Analyze Drill 7</t>
  </si>
  <si>
    <t>Analyze Drill 8</t>
  </si>
  <si>
    <t>Analyze Drill 9</t>
  </si>
  <si>
    <t>Describes the Text:</t>
  </si>
  <si>
    <t>Paraphrases the Argument:</t>
  </si>
  <si>
    <t>Introduces examples that will be discussed in Body Paragraphs:</t>
  </si>
  <si>
    <t>Name Rhetorical Device or Appeal:</t>
  </si>
  <si>
    <t>Explain Rhetorical Device or Appeal:</t>
  </si>
  <si>
    <t>Identify effects of Rhetorical Device:</t>
  </si>
  <si>
    <t>Restate Goal of Text:</t>
  </si>
  <si>
    <t>Paraphrase the elements discussed in Essay:</t>
  </si>
  <si>
    <t>Concise and Accurate:</t>
  </si>
  <si>
    <t>Language Drill 1</t>
  </si>
  <si>
    <t>Language Drill 2</t>
  </si>
  <si>
    <t>Language Drill 3</t>
  </si>
  <si>
    <t>Language Drill 4</t>
  </si>
  <si>
    <t>Language Drill 5</t>
  </si>
  <si>
    <t>Language Drill 6</t>
  </si>
  <si>
    <t>Language Drill 7</t>
  </si>
  <si>
    <t>Language Drill 8</t>
  </si>
  <si>
    <t>Language Drill 9</t>
  </si>
  <si>
    <t>Language</t>
  </si>
  <si>
    <t>Punctuation</t>
  </si>
  <si>
    <t>Words/Questions Drill 1</t>
  </si>
  <si>
    <t>Words/Questions Drill 2</t>
  </si>
  <si>
    <t>Words/Questions Drill 3</t>
  </si>
  <si>
    <t>Words/Questions Drill 4</t>
  </si>
  <si>
    <t>Words/Questions Drill 5</t>
  </si>
  <si>
    <t>Words/Questions Drill 6</t>
  </si>
  <si>
    <t>Words/Questions Drill 7</t>
  </si>
  <si>
    <t>Words/Questions Drill 8</t>
  </si>
  <si>
    <t>Words/Questions Drill 9</t>
  </si>
  <si>
    <t>Words/Questions</t>
  </si>
  <si>
    <t>Writing Drill Composite Test 1</t>
  </si>
  <si>
    <t>Writing Drill Composite Test 2</t>
  </si>
  <si>
    <t>Writing Drill Composite Test 3</t>
  </si>
  <si>
    <t>Total (Weighted)</t>
  </si>
  <si>
    <t>Estimated Score, Just the Sum of Read and Analyze</t>
  </si>
  <si>
    <t>Math Drill Composite 1</t>
  </si>
  <si>
    <t>Math Drill Composite 2</t>
  </si>
  <si>
    <t>Math Drill Composite 3</t>
  </si>
  <si>
    <t>Math Diagnostic Test</t>
  </si>
  <si>
    <t>Math Practice Test 1</t>
  </si>
  <si>
    <t>Math Practice Test 2</t>
  </si>
  <si>
    <t>Math Practice Test 3</t>
  </si>
  <si>
    <t>Reading (RAW)</t>
  </si>
  <si>
    <t>Writing (RAW)</t>
  </si>
  <si>
    <t>Math (RAW)</t>
  </si>
  <si>
    <t>SAT ROUGH Est.</t>
  </si>
  <si>
    <t>SAMANTHA HALL</t>
  </si>
  <si>
    <t>RAW</t>
  </si>
  <si>
    <t>SAT</t>
  </si>
  <si>
    <t>Total (RAW)</t>
  </si>
  <si>
    <t>Composite (Drill)</t>
  </si>
  <si>
    <t>Drill Composite SAT Test 1</t>
  </si>
  <si>
    <t>Drill Composite SAT Test 2</t>
  </si>
  <si>
    <t>Drill Composite SAT Test 3</t>
  </si>
  <si>
    <t>(Divide sections by 1 to get Percentages)</t>
  </si>
  <si>
    <t>(Divide sections by 2 to get percentages)</t>
  </si>
  <si>
    <t>(Divide sections by 20/3sections = 6.66 to get percentages)</t>
  </si>
  <si>
    <t>(Divide sections by 20/5sections = 4 to get percentages)</t>
  </si>
  <si>
    <t>(Divide non-Main/General sections by 8(because Main is 10 to 12 questions)/4 =  by 2 to get percentages)</t>
  </si>
  <si>
    <t>% Correct</t>
  </si>
  <si>
    <t>Calendar</t>
  </si>
  <si>
    <t>Week 0</t>
  </si>
  <si>
    <t>Week 1</t>
  </si>
  <si>
    <t>Review Diagnostic Test, Begin Drill Week 1</t>
  </si>
  <si>
    <t>Monday</t>
  </si>
  <si>
    <t>Tuesday</t>
  </si>
  <si>
    <t>Wednesday</t>
  </si>
  <si>
    <t>Thursday</t>
  </si>
  <si>
    <t>Friday</t>
  </si>
  <si>
    <t>Saturday</t>
  </si>
  <si>
    <t>Sunday</t>
  </si>
  <si>
    <t>Week 2</t>
  </si>
  <si>
    <t>Review Drill Week 1, Begin Drill Week 2</t>
  </si>
  <si>
    <t>At home: 20 Questions on Reading, Writing, and Math (Total of 60) and Read/Analyze an Essay</t>
  </si>
  <si>
    <t>Week 3</t>
  </si>
  <si>
    <t>Review Drill Week 2, Begin Drill Week 3</t>
  </si>
  <si>
    <t>At home: 20 Questions on Reading, Writing, and Math (Total of 60) and Read/Analyze an Essay and Write Essay #1</t>
  </si>
  <si>
    <t>Week 4</t>
  </si>
  <si>
    <t>Review Drill Week 3 and Practice Test, Begin Drill Week 4</t>
  </si>
  <si>
    <t>Week 5</t>
  </si>
  <si>
    <t>Review Drill Week 4, Begin Drill Week 5</t>
  </si>
  <si>
    <t>Week 6</t>
  </si>
  <si>
    <t>Review Drill Week 5, Begin Drill Week 6</t>
  </si>
  <si>
    <t>At home: 20 Questions on Reading, Writing, and Math (Total of 60) and Read/Analyze an Essay and Write Essay #2</t>
  </si>
  <si>
    <t>Week 7</t>
  </si>
  <si>
    <t>Review Drill Week 6, Begin Drill Week 7</t>
  </si>
  <si>
    <t>Week 8</t>
  </si>
  <si>
    <t>Review Drill Week 7, Begin Drill Week 8</t>
  </si>
  <si>
    <t>Week 9</t>
  </si>
  <si>
    <t>Review Drill Week 8, Begin Drill Week 9</t>
  </si>
  <si>
    <t>At home: 20 Questions on Reading, Writing, and Math (Total of 60) and Read/Analyze an Essay and Write Essay #3</t>
  </si>
  <si>
    <t>(Based on an estimate of improving by only 1.3 questions per week)</t>
  </si>
  <si>
    <t>Notes: Diagnostic Test should be taken in realistic testing setting.</t>
  </si>
  <si>
    <t>Notes: Go over exactly how the test is scored and how to use this to score.</t>
  </si>
  <si>
    <t>Notes: Focus on Applying Tricks to Missed Questions.</t>
  </si>
  <si>
    <t>Notes: Go over how to prepare for the SAT the week before.</t>
  </si>
  <si>
    <t>Notes: Create custom step-by-step plan to maximize score based on results.</t>
  </si>
  <si>
    <t>Notes: Review All Tricks, Traps, and Tactics.</t>
  </si>
  <si>
    <t>Notes: Go over common SAT misconceptions.</t>
  </si>
  <si>
    <t>Notes: Review ALL Tricks of the Test and Score Optimization Strategies.</t>
  </si>
  <si>
    <t>Notes: Make final reviews, preparations, and prepare a booklet for student.</t>
  </si>
  <si>
    <t>Orientation and Diagnostic Test</t>
  </si>
  <si>
    <t>5pm-6pm Live</t>
  </si>
  <si>
    <t>5pm-6pm Online</t>
  </si>
  <si>
    <t>12pm-1pm Online</t>
  </si>
  <si>
    <t>Notes: Look back at consistent mistakes/biggest weaknesses for score and focus on these only now.</t>
  </si>
  <si>
    <t>Date</t>
  </si>
  <si>
    <t>8/1/2018 to 10/10/2018</t>
  </si>
  <si>
    <t>Notes</t>
  </si>
  <si>
    <t>questions should be focused on drilling weaknesses. Copy and paste the scores of what is NOT drilled on from week to week, assuming progress has stayed the same for these areas of strength.</t>
  </si>
  <si>
    <t>I.e. A student is doing well in everything but 3 of the sub-sections, just  give 20 questions on these specific sub-section weaknesses. Not the entire section.</t>
  </si>
  <si>
    <t>Take these results and adjust them percentage wise for each sub-section.</t>
  </si>
  <si>
    <t>This is so that scores can be fixed at 20 total questions per week without losing information on how well the student is performing in the sub-sections not tested that week.</t>
  </si>
  <si>
    <t>Even though 2 points might only be needed for a certain subsection (i.e. Parallel POE) and the student takes, say, 7 questions and drills on these subsections for the week, take the score and and multiply by 2/7 to get the score less than 2.</t>
  </si>
  <si>
    <t>I.e. A student is doing well in Reading except for Dual Passages and Paired Questions? Drill 20 questions on these for reading that week, 10 for each, and multiply each score by 2/10 (because 10 questions each)</t>
  </si>
  <si>
    <t>Take this value and plug it into the calculator for the respective sections and leave everything else the same.</t>
  </si>
  <si>
    <t>I.e. The basic formula is "Value of Point in Drilling Calculator"/"Number of Questions being Drilled" * Sub-Section Drilling Score = Sub-Section Score.</t>
  </si>
  <si>
    <t>E.g.</t>
  </si>
  <si>
    <t>Billy is doing well on everything but square roots 2 weeks into the bootcamp:</t>
  </si>
  <si>
    <t xml:space="preserve">For Week 2 - At Home, Billy will complete 20 questions on Square Roots. </t>
  </si>
  <si>
    <t>Let's say Billy, after reviewing the material, book, and tricks, scores 50% correct. Because the "Value of Point in Drilling Calculator" = 1, "Number of Questions Being Drilled" = 20, and Sub-Section Drilling Score = 10 (He got 50% correct) the</t>
  </si>
  <si>
    <t>Square Roots Subsection Score is 1/20 * 10 = 0.5. Updating his Fundamentals Week 3 score to the following (Notice how everything else stayed the same because they were not tested on and so are assumed to have the same level of knowledge):</t>
  </si>
  <si>
    <t>Billy now have 3.666/4 (Because there are 5 sections so each is worth 4 points total) points for Fundamentals Section Total as of Week 3 as a result of practicing and improving the Square Roots Sub-Section.</t>
  </si>
  <si>
    <t>Be careful to properly weigh each sub-section and section appropriately:</t>
  </si>
  <si>
    <t>Writing Sections: Worth 6 Points.</t>
  </si>
  <si>
    <t>Writing Sub-Sections: Worth 2 points. (Each section is divided into 3 sections)</t>
  </si>
  <si>
    <t>Math Sections: Worth 4 points.</t>
  </si>
  <si>
    <t>Math Subsections: Vary, but should total to no less than 4 points.</t>
  </si>
  <si>
    <t>Tricks</t>
  </si>
  <si>
    <t>Half of your Evidence-Based Reading and Writing score comes from the Reading Test, a 65-minute test that requires you to answer 52 questions spread out over five passages. The questions will ask you to do everything from determining the meaning of words in context to deciding an author’s purpose for a detail to finding the main idea of a whole passage to pinpointing information on a graph. Each passage ranges from 500 to 750 words and has 10 or 11 questions. Time will be tight on this test.</t>
  </si>
  <si>
    <r>
      <t xml:space="preserve">Another problem is that SAT Reading can be very different from the reading you do in school. Often, in an English class, you are asked to give your own opinion, supported by the text. You might have to explain how Scout Finch and Boo Radley in </t>
    </r>
    <r>
      <rPr>
        <i/>
        <sz val="11"/>
        <color theme="1"/>
        <rFont val="Calibri"/>
        <family val="2"/>
        <scheme val="minor"/>
      </rPr>
      <t>To Kill a Mockingbird</t>
    </r>
    <r>
      <rPr>
        <sz val="11"/>
        <color theme="1"/>
        <rFont val="Calibri"/>
        <family val="2"/>
        <scheme val="minor"/>
      </rPr>
      <t xml:space="preserve"> are, metaphorically speaking, mockingbirds. Or explain who is actually responsible for the tragedies in </t>
    </r>
    <r>
      <rPr>
        <i/>
        <sz val="11"/>
        <color theme="1"/>
        <rFont val="Calibri"/>
        <family val="2"/>
        <scheme val="minor"/>
      </rPr>
      <t>Romeo and Juliet</t>
    </r>
    <r>
      <rPr>
        <sz val="11"/>
        <color theme="1"/>
        <rFont val="Calibri"/>
        <family val="2"/>
        <scheme val="minor"/>
      </rPr>
      <t xml:space="preserve">. On the SAT, however, there is no opinion. You don’t have the opportunity to justify why your answer is the right one. That means there is </t>
    </r>
    <r>
      <rPr>
        <i/>
        <sz val="11"/>
        <color theme="1"/>
        <rFont val="Calibri"/>
        <family val="2"/>
        <scheme val="minor"/>
      </rPr>
      <t>only</t>
    </r>
    <r>
      <rPr>
        <sz val="11"/>
        <color theme="1"/>
        <rFont val="Calibri"/>
        <family val="2"/>
        <scheme val="minor"/>
      </rPr>
      <t xml:space="preserve"> one right answer, so your job is to find it. It’s the weirdest scavenger hunt ever.</t>
    </r>
  </si>
  <si>
    <r>
      <t xml:space="preserve">Great news! This is an open-book test. Notice the directions say, “based on what is stated or implied in the passage.” This means that you are NOT being tested on whether you have read, studied, and become an expert on the Constitution, </t>
    </r>
    <r>
      <rPr>
        <i/>
        <sz val="11"/>
        <color theme="1"/>
        <rFont val="Calibri"/>
        <family val="2"/>
        <scheme val="minor"/>
      </rPr>
      <t>The Great Gatsby</t>
    </r>
    <r>
      <rPr>
        <sz val="11"/>
        <color theme="1"/>
        <rFont val="Calibri"/>
        <family val="2"/>
        <scheme val="minor"/>
      </rPr>
      <t>, or your biology textbook. All the test writers care about is whether or not you can read a text and understand it well enough to correctly answer some questions about it. Unlike the Math or Writing and Language Tests, there are no formulas to memorize or comma rules to learn in the Reading Test.</t>
    </r>
  </si>
  <si>
    <t>You will get all five of the reading passages at the same time, so use that to your advantage. Take a quick look through the whole section and figure out the best order for you to do the passages. Depending on your target score, you may be able to skip an entire passage or two, so figure out which passages are likely to get you the most points.</t>
  </si>
  <si>
    <t>Consider:</t>
  </si>
  <si>
    <r>
      <t xml:space="preserve">• </t>
    </r>
    <r>
      <rPr>
        <b/>
        <sz val="11"/>
        <color theme="1"/>
        <rFont val="Calibri"/>
        <family val="2"/>
        <scheme val="minor"/>
      </rPr>
      <t>Type of passage</t>
    </r>
    <r>
      <rPr>
        <sz val="11"/>
        <color theme="1"/>
        <rFont val="Calibri"/>
        <family val="2"/>
        <scheme val="minor"/>
      </rPr>
      <t>: You’ll have one literature passage and two each of science and history/social studies. If you like to read novels and short stories, the literature passage may be a good place to start. If you prefer nonfiction, you might consider doing the science and history/social studies first.</t>
    </r>
  </si>
  <si>
    <r>
      <t xml:space="preserve">• </t>
    </r>
    <r>
      <rPr>
        <b/>
        <sz val="11"/>
        <color theme="1"/>
        <rFont val="Calibri"/>
        <family val="2"/>
        <scheme val="minor"/>
      </rPr>
      <t>Topic of passage:</t>
    </r>
    <r>
      <rPr>
        <sz val="11"/>
        <color theme="1"/>
        <rFont val="Calibri"/>
        <family val="2"/>
        <scheme val="minor"/>
      </rPr>
      <t xml:space="preserve"> The blurb will give you some basic information about the passage that may help you decide whether to do the passage or skip it.</t>
    </r>
  </si>
  <si>
    <r>
      <t xml:space="preserve">• </t>
    </r>
    <r>
      <rPr>
        <b/>
        <sz val="11"/>
        <color theme="1"/>
        <rFont val="Calibri"/>
        <family val="2"/>
        <scheme val="minor"/>
      </rPr>
      <t>Types of questions</t>
    </r>
    <r>
      <rPr>
        <sz val="11"/>
        <color theme="1"/>
        <rFont val="Calibri"/>
        <family val="2"/>
        <scheme val="minor"/>
      </rPr>
      <t>: Do the questions have a good number of Line References and Lead Words? Will you be able to find what you’re looking for relatively quickly, or will you have to spend more time wading through the passage to find what you want?</t>
    </r>
  </si>
  <si>
    <t>Don’t forget: On any questions or passages that you skip, always fill in your LOTD!</t>
  </si>
  <si>
    <t>Basic Approach for the Reading Test</t>
  </si>
  <si>
    <t>Follow these steps for every Reading passage. We’ll go over these in greater detail in the next few pages.</t>
  </si>
  <si>
    <r>
      <t>1. Read the Blurb.</t>
    </r>
    <r>
      <rPr>
        <sz val="11"/>
        <color theme="1"/>
        <rFont val="Calibri"/>
        <family val="2"/>
        <scheme val="minor"/>
      </rPr>
      <t xml:space="preserve"> The little italicized bit at the beginning of each passage may not contain a lot of information, but it can be helpful for identifying the type of passage.</t>
    </r>
  </si>
  <si>
    <r>
      <t>2. Select and Understand a Question.</t>
    </r>
    <r>
      <rPr>
        <sz val="11"/>
        <color theme="1"/>
        <rFont val="Calibri"/>
        <family val="2"/>
        <scheme val="minor"/>
      </rPr>
      <t xml:space="preserve"> For the most part, do the questions in order, saving the general questions for last and using your LOTD on any questions or passages you want to skip.</t>
    </r>
  </si>
  <si>
    <r>
      <t>3. Read What You Need.</t>
    </r>
    <r>
      <rPr>
        <sz val="11"/>
        <color theme="1"/>
        <rFont val="Calibri"/>
        <family val="2"/>
        <scheme val="minor"/>
      </rPr>
      <t xml:space="preserve"> Don’t read the whole passage! Use Line References and Lead Words to find the reference for the question, and then carefully read a window of about 10–12 lines (usually about 5 or 6 lines above and below the Line Reference/Lead Word) to find the answer to the question.</t>
    </r>
  </si>
  <si>
    <r>
      <t>4. Predict the Correct Answer.</t>
    </r>
    <r>
      <rPr>
        <sz val="11"/>
        <color theme="1"/>
        <rFont val="Calibri"/>
        <family val="2"/>
        <scheme val="minor"/>
      </rPr>
      <t xml:space="preserve"> Your prediction should come straight from the text. Don’t analyze or paraphrase. Often, you’ll be able to find something in the text that you can actually underline to predict the answer.</t>
    </r>
  </si>
  <si>
    <r>
      <t>5. POE.</t>
    </r>
    <r>
      <rPr>
        <sz val="11"/>
        <color theme="1"/>
        <rFont val="Calibri"/>
        <family val="2"/>
        <scheme val="minor"/>
      </rPr>
      <t xml:space="preserve"> Eliminate anything that isn’t consistent with your prediction. Don’t necessarily try to find the right answer immediately, because there is a good chance you won’t see anything that you like. If you can eliminate answers that you know are wrong, though, you’ll be closer to the right answer. If you can’t eliminate three answers with your prediction, use the POE criteria</t>
    </r>
  </si>
  <si>
    <t>The Writing and Language Test consists of 44 multiple- choice questions that you’ll have 35 minutes to complete. The questions are designed to test your knowledge of grammatical and stylistic topics</t>
  </si>
  <si>
    <t>Reading Strategy</t>
  </si>
  <si>
    <t>HOW TO ACE THE WRITING AND LANGUAGE TEST: A STRATEGY</t>
  </si>
  <si>
    <t>HOW TO ACE THE WRITING AND LANGUAGE TEST: A STRATEGY
• Check what’s changing in the answer choices.
• Figure out what the question is testing and let the differences reveal potential errors.
• Use Process of Elimination.
• If you haven’t eliminated three answers, pick the shortest one that is most consistent with the rest of the sentence.</t>
  </si>
  <si>
    <t>STOP, GO, AND THE VERTICAL LINE TEST</t>
  </si>
  <si>
    <t>Let’s get the weird ones out of the way first. Everyone knows that a period ends a sentence, but once things get more complicated, even a particularly nerdy grammarian can get lost. Because of this confusion, we’ve come up with a basic chart that summarizes the different times you might use what the SAT calls “end-of-sentence” and “middle-of-sentence” punctuation.</t>
  </si>
  <si>
    <t>When you are linking ideas, you must use one of the following:</t>
  </si>
  <si>
    <t>STOP</t>
  </si>
  <si>
    <t>• Period</t>
  </si>
  <si>
    <t>• Semicolon</t>
  </si>
  <si>
    <t>• Comma + FANBOYS</t>
  </si>
  <si>
    <t>• Question mark</t>
  </si>
  <si>
    <t>• Exclamation Mark</t>
  </si>
  <si>
    <t>HALF-STOP</t>
  </si>
  <si>
    <t>• Colon</t>
  </si>
  <si>
    <t>• Long dash</t>
  </si>
  <si>
    <t>GO</t>
  </si>
  <si>
    <t>• Comma</t>
  </si>
  <si>
    <t>• No punctuation</t>
  </si>
  <si>
    <r>
      <t>FANBOYS</t>
    </r>
    <r>
      <rPr>
        <sz val="11"/>
        <color theme="1"/>
        <rFont val="Calibri"/>
        <family val="2"/>
        <scheme val="minor"/>
      </rPr>
      <t xml:space="preserve"> stands for </t>
    </r>
    <r>
      <rPr>
        <b/>
        <sz val="11"/>
        <color theme="1"/>
        <rFont val="Calibri"/>
        <family val="2"/>
        <scheme val="minor"/>
      </rPr>
      <t>F</t>
    </r>
    <r>
      <rPr>
        <sz val="11"/>
        <color theme="1"/>
        <rFont val="Calibri"/>
        <family val="2"/>
        <scheme val="minor"/>
      </rPr>
      <t>or,</t>
    </r>
  </si>
  <si>
    <r>
      <t>A</t>
    </r>
    <r>
      <rPr>
        <sz val="11"/>
        <color theme="1"/>
        <rFont val="Calibri"/>
        <family val="2"/>
        <scheme val="minor"/>
      </rPr>
      <t xml:space="preserve">nd, </t>
    </r>
    <r>
      <rPr>
        <b/>
        <sz val="11"/>
        <color theme="1"/>
        <rFont val="Calibri"/>
        <family val="2"/>
        <scheme val="minor"/>
      </rPr>
      <t>N</t>
    </r>
    <r>
      <rPr>
        <sz val="11"/>
        <color theme="1"/>
        <rFont val="Calibri"/>
        <family val="2"/>
        <scheme val="minor"/>
      </rPr>
      <t xml:space="preserve">or, </t>
    </r>
    <r>
      <rPr>
        <b/>
        <sz val="11"/>
        <color theme="1"/>
        <rFont val="Calibri"/>
        <family val="2"/>
        <scheme val="minor"/>
      </rPr>
      <t>B</t>
    </r>
    <r>
      <rPr>
        <sz val="11"/>
        <color theme="1"/>
        <rFont val="Calibri"/>
        <family val="2"/>
        <scheme val="minor"/>
      </rPr>
      <t xml:space="preserve">ut, </t>
    </r>
    <r>
      <rPr>
        <b/>
        <sz val="11"/>
        <color theme="1"/>
        <rFont val="Calibri"/>
        <family val="2"/>
        <scheme val="minor"/>
      </rPr>
      <t>O</t>
    </r>
    <r>
      <rPr>
        <sz val="11"/>
        <color theme="1"/>
        <rFont val="Calibri"/>
        <family val="2"/>
        <scheme val="minor"/>
      </rPr>
      <t xml:space="preserve">r, </t>
    </r>
    <r>
      <rPr>
        <b/>
        <sz val="11"/>
        <color theme="1"/>
        <rFont val="Calibri"/>
        <family val="2"/>
        <scheme val="minor"/>
      </rPr>
      <t>Y</t>
    </r>
    <r>
      <rPr>
        <sz val="11"/>
        <color theme="1"/>
        <rFont val="Calibri"/>
        <family val="2"/>
        <scheme val="minor"/>
      </rPr>
      <t>et,</t>
    </r>
  </si>
  <si>
    <r>
      <t xml:space="preserve">and </t>
    </r>
    <r>
      <rPr>
        <b/>
        <sz val="11"/>
        <color theme="1"/>
        <rFont val="Calibri"/>
        <family val="2"/>
        <scheme val="minor"/>
      </rPr>
      <t>S</t>
    </r>
    <r>
      <rPr>
        <sz val="11"/>
        <color theme="1"/>
        <rFont val="Calibri"/>
        <family val="2"/>
        <scheme val="minor"/>
      </rPr>
      <t>o.</t>
    </r>
  </si>
  <si>
    <r>
      <t xml:space="preserve">STOP punctuation can link </t>
    </r>
    <r>
      <rPr>
        <i/>
        <sz val="11"/>
        <color theme="1"/>
        <rFont val="Calibri"/>
        <family val="2"/>
        <scheme val="minor"/>
      </rPr>
      <t>only</t>
    </r>
    <r>
      <rPr>
        <sz val="11"/>
        <color theme="1"/>
        <rFont val="Calibri"/>
        <family val="2"/>
        <scheme val="minor"/>
      </rPr>
      <t xml:space="preserve"> complete ideas.</t>
    </r>
  </si>
  <si>
    <r>
      <t xml:space="preserve">HALF-STOP punctuation must be </t>
    </r>
    <r>
      <rPr>
        <i/>
        <sz val="11"/>
        <color theme="1"/>
        <rFont val="Calibri"/>
        <family val="2"/>
        <scheme val="minor"/>
      </rPr>
      <t>preceded</t>
    </r>
    <r>
      <rPr>
        <sz val="11"/>
        <color theme="1"/>
        <rFont val="Calibri"/>
        <family val="2"/>
        <scheme val="minor"/>
      </rPr>
      <t xml:space="preserve"> by a complete idea.</t>
    </r>
  </si>
  <si>
    <r>
      <t xml:space="preserve">GO punctuation can link anything </t>
    </r>
    <r>
      <rPr>
        <i/>
        <sz val="11"/>
        <color theme="1"/>
        <rFont val="Calibri"/>
        <family val="2"/>
        <scheme val="minor"/>
      </rPr>
      <t>except</t>
    </r>
    <r>
      <rPr>
        <sz val="11"/>
        <color theme="1"/>
        <rFont val="Calibri"/>
        <family val="2"/>
        <scheme val="minor"/>
      </rPr>
      <t xml:space="preserve"> two complete ideas.</t>
    </r>
  </si>
  <si>
    <r>
      <t xml:space="preserve">If you can’t cite a reason to use a comma, </t>
    </r>
    <r>
      <rPr>
        <i/>
        <sz val="11"/>
        <color theme="1"/>
        <rFont val="Calibri"/>
        <family val="2"/>
        <scheme val="minor"/>
      </rPr>
      <t>don’t use one</t>
    </r>
    <r>
      <rPr>
        <sz val="11"/>
        <color theme="1"/>
        <rFont val="Calibri"/>
        <family val="2"/>
        <scheme val="minor"/>
      </rPr>
      <t>.</t>
    </r>
  </si>
  <si>
    <t>On the SAT, there are only four reasons to use a comma:</t>
  </si>
  <si>
    <t>Commas:</t>
  </si>
  <si>
    <t>• in STOP punctuation, with one of the FANBOYS</t>
  </si>
  <si>
    <t>• in GO punctuation, to separate incomplete ideas from other ideas</t>
  </si>
  <si>
    <t>• in a list of three or more things</t>
  </si>
  <si>
    <t>• in a sentence containing unnecessary information</t>
  </si>
  <si>
    <t>Apostrophes:</t>
  </si>
  <si>
    <r>
      <t xml:space="preserve">As with commas, apostrophes have only a very limited set of applications. Apostrophes are a little trickier, though, because you can’t really hear them in speech, so people misuse them all the time. Think about the header of this section. The apostrophes are wrong there. Here’s the correct way of punctuating it: </t>
    </r>
    <r>
      <rPr>
        <i/>
        <sz val="11"/>
        <color theme="1"/>
        <rFont val="Calibri"/>
        <family val="2"/>
        <scheme val="minor"/>
      </rPr>
      <t>You’re going to be tested on apostrophes</t>
    </r>
    <r>
      <rPr>
        <sz val="11"/>
        <color theme="1"/>
        <rFont val="Calibri"/>
        <family val="2"/>
        <scheme val="minor"/>
      </rPr>
      <t>. Can you hear the difference? Neither can we.</t>
    </r>
  </si>
  <si>
    <t>Therefore, as with commas, if you can’t cite a reason to use an apostrophe, don’t use one. There are only two reasons to use apostrophes on the SAT:</t>
  </si>
  <si>
    <t>• Possessive nouns (NOT pronouns)</t>
  </si>
  <si>
    <t>• Contractions</t>
  </si>
  <si>
    <t>Words:</t>
  </si>
  <si>
    <t>In the last chapter, we looked at what to do when the SAT is testing punctuation. In this chapter, we’re going to look at what to do when the SAT is testing words—mainly verbs, nouns, and pronouns.</t>
  </si>
  <si>
    <t>Our basic strategy, however, has remained the same. As we saw in the previous two chapters, when faced with an SAT Writing and Language question, we should always</t>
  </si>
  <si>
    <t>Check what’s changing in the answer choices and use POE.</t>
  </si>
  <si>
    <t>You don’t need to know a ton of grammar if you can remember these three basic rules.</t>
  </si>
  <si>
    <t>What Does the SAT Math Test Measure?</t>
  </si>
  <si>
    <t>ETS and the College Board say that the Math Test covers “all mathematical practices,” with a strong focus on problem solving, using tools appropriately, and using structure to manipulate expressions. Fortunately for you, there is no way one test can cover all mathematical concepts. The SAT Math Test is actually a brief test of arithmetic, algebra, and a bit of geometry—when we say a “bit,” we mean it. There are only 6 geometry questions at most on the test. We’ll show you which geometry concepts are important. We will also give you the tools you need and the skills to use them appropriately.</t>
  </si>
  <si>
    <t>Order of Difficulty</t>
  </si>
  <si>
    <t>The questions in the two parts of the Math Test (No Calculator and Calculator) are arranged in a loose order of difficulty. The earlier questions are generally easier and the last few are harder, but the difficulty may jump around a little. Also, “hard” on the SAT means that more people get it wrong, often due to careless errors or lack of time. In addition, the questions within the Grid-In part of each section will also be arranged in a rough order of difficulty. Because difficulty levels can go up and down a bit, don’t worry too much about how hard the test writers think a question is. Focus on the questions that are easiest for you, and do your best to get those right before moving on to the tougher ones, no matter where they appear.</t>
  </si>
  <si>
    <t>You Don’t Have to Finish</t>
  </si>
  <si>
    <t>We’ve all been taught in school that when you take a test, you have to finish it. If you answered only two-thirds of the questions on a high school math test, you probably wouldn’t get a very good grade. But as we’ve already seen, the SAT is not at all like the tests you take in school. Most students don’t know about the difference, so they make the mistake of doing all of the problems on both Math sections of the SAT.</t>
  </si>
  <si>
    <t>Here is the secret: On the Math Test, you don’t have to answer every question in each section. In fact, unless you are aiming for a top score, you should intentionally skip some harder questions in each section. Most students can raise their Math scores by concentrating on correctly answering all of the questions that they find easy and medium. In other words…</t>
  </si>
  <si>
    <t>Slow Down!</t>
  </si>
  <si>
    <t>Most students do considerably better on the Math Test when they slow down and spend less time worrying about the more complex questions (and more time working carefully on the more straightforward ones). Haste causes careless errors, and careless errors can ruin your score. In most cases, you can actually raise your score by answering fewer questions. That doesn’t sound like a bad idea, does it? If you’re shooting for an 800, you’ll have to answer every question correctly. But if your target is 550, you should ignore the hardest questions in each section and use your limited time wisely.</t>
  </si>
  <si>
    <t>Quick Note</t>
  </si>
  <si>
    <t>Because they have only a limited amount of time to answer all the questions, most students rush through the questions they think are easy to get to the harder ones as soon as possible. At first, it seems reasonable to save more time for more challenging questions, but think about how the test is scored for a minute. All correct answers are worth the same amount, no matter how difficult they are or how long they take to answer. So when students rush through a Math Test, they’re actually spending less time on the easier questions (which they have a good chance of getting right), just so they can spend more time on the harder questions (which they have very little chance of getting right). Does this make sense? Of course not.</t>
  </si>
  <si>
    <t>Remember, this is not a
math test in school! It is
not scored on the same
scale your math teacher
uses. You don’t need to
get all the questions right
to get an above-average
score</t>
  </si>
  <si>
    <t>Calculators</t>
  </si>
  <si>
    <t>Calculators are permitted (but not required) on Section 4 of the SAT. You should definitely take a calculator to the test. It will be extremely helpful to you on many questions, as long as you know how and when to use it and don’t get carried away. In this book, questions that would likely appear in the Calculator section will have a calculator symbol next to them. If there is no symbol by a question, it is more likely to be found in the No Calculator section of the test. We’ll tell you more about calculators as we go along, and teach you how to manage without it on Section 3.</t>
  </si>
  <si>
    <t>The Princeton Review Approach</t>
  </si>
  <si>
    <t>We’re going to give you the tools you need to handle the easier questions on the Math section, along with several great techniques to help you crack some of the more difficult ones. But you must concentrate first on getting the easier questions correct. Don’t worry about the questions you find difficult on the Math sections until you’ve learned to work carefully and accurately on the easier questions.</t>
  </si>
  <si>
    <t>When it does come time to look at some of the harder questions, use Process of Elimination to help you avoid trap answers and to narrow your choices if you have to guess. Just as you did in the other sections of the test, you’ll learn to use POE to improve your odds of finding the answer by getting rid of answer choices that can’t possibly be correct.</t>
  </si>
  <si>
    <t>Generally speaking, each chapter in the Math section of this book begins with the basics and then gradually moves into more advanced principles and techniques. If you find yourself getting lost toward the end of the chapter, don’t worry. Concentrate your efforts on principles that are easier to understand but that you still need to master.</t>
  </si>
  <si>
    <t>Ballparking</t>
  </si>
  <si>
    <t>One way to eliminate answers on the Math Test is by looking for ones that are the wrong size, or that are not “in the ballpark.” Although you can use your calculator on the following question, you can eliminate without doing any calculations.</t>
  </si>
  <si>
    <t>Read the Full Question</t>
  </si>
  <si>
    <t>You never know what ETS is going to decide to ask for, so make sure to always read the full question before solving. Underline what you are actually solving for and any key words you think you might forget about as you solve the question. Then, try to Ballpark before you solve.</t>
  </si>
  <si>
    <t>One Piece at a Time</t>
  </si>
  <si>
    <t>When dealing with complicated math problems, make sure to take it one little piece at a time. We call this strategy “bite-sized pieces.” If you try to do more than one step at a time, especially if you do it in your head, you are likely to make mistakes or fall for trap answers. After each step, see if you can eliminate any answer choices.</t>
  </si>
  <si>
    <t>Write Stuff Down</t>
  </si>
  <si>
    <t>As you solve questions in small pieces, write down the steps. Don’t keep track of things in your head—your test booklet is there for your notes. If a figure is given, write the information from the question right on it.</t>
  </si>
  <si>
    <t>THE CALCULATOR</t>
  </si>
  <si>
    <t>As you already know, the Math Test is divided into a shorter section in which calculator use is not permitted and a longer section in which it is permitted. This affects the way you do the questions in each of these sections. The No Calculator section will lean more toward “fluency” and “understanding” of mathematical concepts, but that doesn’t mean you won’t have to calculate anything. On the Calculator section, using the calculator is not always helpful. In this book, if you see a calculator symbol next to a question, it means you may use your calculator as needed to arrive at the answer. If there is no calculator symbol by a question, leave that calculator alone!</t>
  </si>
  <si>
    <t>◦ Even if you already use a calculator regularly, you should still practice with it before the test.</t>
  </si>
  <si>
    <t>◦ Be careful when you key in numbers on your calculator. Check each number on the display as you key it in. Clear your work after you finish each problem or after each separate step.</t>
  </si>
  <si>
    <t>◦ A calculator can’t help you find the answer to a question you don’t understand. (It’s only as smart as you are!) Be sure to use your calculator as a tool, not a crutch.</t>
  </si>
  <si>
    <t>◦ Set up the problem or equation on paper first. By doing so, you will eliminate the possibility of getting lost or confused.</t>
  </si>
  <si>
    <t>◦ Don’t use the memory function on your calculator (if it has one). Scratch paper works better.</t>
  </si>
  <si>
    <t>◦ Whether you are using your calculator or paper and pencil, you must always perform calculations in the proper order.</t>
  </si>
  <si>
    <t>◦ If your calculator runs on batteries, make sure it has fresh ones at test time! Change them a week before.</t>
  </si>
  <si>
    <t>◦ Make sure your math skills are solid so you can tackle questions in the No Calculator section with confidence.</t>
  </si>
  <si>
    <t>The SAT includes two scored Math sections: Section 3 and Section 4. Section 3, which does not allow the use of a calculator, is 25 minutes long and includes 20 questions. Section 4, which allows the use of a calculator, is 55 minutes long and includes 38 questions.</t>
  </si>
  <si>
    <t>According to ETS and the College Board, the Math questions on the SAT fall into the following cleverly named categories: 
1. Heart of Algebra
2. Passport to Advanced Math
3. Problem Solving and Data Analysis
4. Additional Topics                                                                                                           The first three will give you some of your test subscores, but the names of all four categories don’t really mean anything. This is what will really be tested:
1. Algebra I and II
2. Arithmetic/Probability/Data Analysis
3. Plane Geometry/Coordinate Geometry/Trigonometry
That’s it! Of these categories, Algebra makes up the largest part of the test, accounting for more than half of the questions. Plane Geometry and Trigonometry make up the smallest part—there will only be a maximum of 6 questions from that category on the SAT.
The Math questions on your SAT will appear in two different formats:
1. Regular multiple-choice questions
2. Grid-Ins
The Grid-Ins will appear at the end of each Math section: 5 questions in Section 3, and 8 questions in Section 4.</t>
  </si>
  <si>
    <t>STANDARD SYMBOLS</t>
  </si>
  <si>
    <t>The following standard symbols are used frequently on the SAT:</t>
  </si>
  <si>
    <t>SYMBOL</t>
  </si>
  <si>
    <t>MEANING</t>
  </si>
  <si>
    <t>=</t>
  </si>
  <si>
    <t>is equal to</t>
  </si>
  <si>
    <t>≠</t>
  </si>
  <si>
    <t>is not equal to</t>
  </si>
  <si>
    <t>&lt;</t>
  </si>
  <si>
    <t>is less than</t>
  </si>
  <si>
    <t>&gt;</t>
  </si>
  <si>
    <t>is greater than</t>
  </si>
  <si>
    <t>≤</t>
  </si>
  <si>
    <t>is less than or equal to</t>
  </si>
  <si>
    <t>≥</t>
  </si>
  <si>
    <t>is greater than or equal to</t>
  </si>
  <si>
    <t>THERE ARE ONLY SIX OPERATIONS</t>
  </si>
  <si>
    <t>There are only six arithmetic operations that you will ever need to perform on the SAT:</t>
  </si>
  <si>
    <t>1. Addition (3 + 3)</t>
  </si>
  <si>
    <t>2. Subtraction (3 – 3)</t>
  </si>
  <si>
    <t>3. Multiplication (3 × 3 or 3 • 3)</t>
  </si>
  <si>
    <t>4. Division (3 ÷ 3 or 3/3)</t>
  </si>
  <si>
    <t>If you’re like most students, you probably haven’t paid much serious attention to these topics since junior high school. You’ll need to learn about them again if you want to do well on the SAT. By the time you take the test, using them should be automatic. All the arithmetic concepts are fairly basic, but you’ll have to know them cold. You’ll also have to know when and how to use your calculator, which will be quite helpful.</t>
  </si>
  <si>
    <t>What Do You Get?</t>
  </si>
  <si>
    <t>You should know the following arithmetic terms:</t>
  </si>
  <si>
    <r>
      <t xml:space="preserve">• The result of addition is a </t>
    </r>
    <r>
      <rPr>
        <i/>
        <sz val="11"/>
        <color theme="1"/>
        <rFont val="Calibri"/>
        <family val="2"/>
        <scheme val="minor"/>
      </rPr>
      <t>sum</t>
    </r>
    <r>
      <rPr>
        <sz val="11"/>
        <color theme="1"/>
        <rFont val="Calibri"/>
        <family val="2"/>
        <scheme val="minor"/>
      </rPr>
      <t xml:space="preserve"> or </t>
    </r>
    <r>
      <rPr>
        <i/>
        <sz val="11"/>
        <color theme="1"/>
        <rFont val="Calibri"/>
        <family val="2"/>
        <scheme val="minor"/>
      </rPr>
      <t>total</t>
    </r>
    <r>
      <rPr>
        <sz val="11"/>
        <color theme="1"/>
        <rFont val="Calibri"/>
        <family val="2"/>
        <scheme val="minor"/>
      </rPr>
      <t>.</t>
    </r>
  </si>
  <si>
    <r>
      <t xml:space="preserve">• The result of subtraction is a </t>
    </r>
    <r>
      <rPr>
        <i/>
        <sz val="11"/>
        <color theme="1"/>
        <rFont val="Calibri"/>
        <family val="2"/>
        <scheme val="minor"/>
      </rPr>
      <t>difference.</t>
    </r>
  </si>
  <si>
    <r>
      <t xml:space="preserve">• The result of multiplication is a </t>
    </r>
    <r>
      <rPr>
        <i/>
        <sz val="11"/>
        <color theme="1"/>
        <rFont val="Calibri"/>
        <family val="2"/>
        <scheme val="minor"/>
      </rPr>
      <t>product.</t>
    </r>
  </si>
  <si>
    <r>
      <t xml:space="preserve">• The result of division is a </t>
    </r>
    <r>
      <rPr>
        <i/>
        <sz val="11"/>
        <color theme="1"/>
        <rFont val="Calibri"/>
        <family val="2"/>
        <scheme val="minor"/>
      </rPr>
      <t>quotient.</t>
    </r>
  </si>
  <si>
    <r>
      <t>• In the expression 5</t>
    </r>
    <r>
      <rPr>
        <vertAlign val="superscript"/>
        <sz val="11"/>
        <color theme="1"/>
        <rFont val="Calibri"/>
        <family val="2"/>
        <scheme val="minor"/>
      </rPr>
      <t>2</t>
    </r>
    <r>
      <rPr>
        <sz val="11"/>
        <color theme="1"/>
        <rFont val="Calibri"/>
        <family val="2"/>
        <scheme val="minor"/>
      </rPr>
      <t xml:space="preserve">, the 2 is called an </t>
    </r>
    <r>
      <rPr>
        <i/>
        <sz val="11"/>
        <color theme="1"/>
        <rFont val="Calibri"/>
        <family val="2"/>
        <scheme val="minor"/>
      </rPr>
      <t>exponent.</t>
    </r>
  </si>
  <si>
    <t>The Six Operations Must Be Performed in the Proper Order</t>
  </si>
  <si>
    <t>Very often, solving an equation on the SAT will require you to perform several different operations, one after another. These operations must be performed in the proper order. In general, the problems are written in such a way that you won’t have trouble deciding what comes first. In cases in which you are uncertain, you need to remember only the following sentence:</t>
  </si>
  <si>
    <r>
      <t>P</t>
    </r>
    <r>
      <rPr>
        <sz val="11"/>
        <color theme="1"/>
        <rFont val="Calibri"/>
        <family val="2"/>
        <scheme val="minor"/>
      </rPr>
      <t xml:space="preserve">lease </t>
    </r>
    <r>
      <rPr>
        <b/>
        <sz val="11"/>
        <color theme="1"/>
        <rFont val="Calibri"/>
        <family val="2"/>
        <scheme val="minor"/>
      </rPr>
      <t>E</t>
    </r>
    <r>
      <rPr>
        <sz val="11"/>
        <color theme="1"/>
        <rFont val="Calibri"/>
        <family val="2"/>
        <scheme val="minor"/>
      </rPr>
      <t xml:space="preserve">xcuse </t>
    </r>
    <r>
      <rPr>
        <b/>
        <sz val="11"/>
        <color theme="1"/>
        <rFont val="Calibri"/>
        <family val="2"/>
        <scheme val="minor"/>
      </rPr>
      <t>M</t>
    </r>
    <r>
      <rPr>
        <sz val="11"/>
        <color theme="1"/>
        <rFont val="Calibri"/>
        <family val="2"/>
        <scheme val="minor"/>
      </rPr>
      <t xml:space="preserve">y </t>
    </r>
    <r>
      <rPr>
        <b/>
        <sz val="11"/>
        <color theme="1"/>
        <rFont val="Calibri"/>
        <family val="2"/>
        <scheme val="minor"/>
      </rPr>
      <t>D</t>
    </r>
    <r>
      <rPr>
        <sz val="11"/>
        <color theme="1"/>
        <rFont val="Calibri"/>
        <family val="2"/>
        <scheme val="minor"/>
      </rPr>
      <t xml:space="preserve">ear </t>
    </r>
    <r>
      <rPr>
        <b/>
        <sz val="11"/>
        <color theme="1"/>
        <rFont val="Calibri"/>
        <family val="2"/>
        <scheme val="minor"/>
      </rPr>
      <t>A</t>
    </r>
    <r>
      <rPr>
        <sz val="11"/>
        <color theme="1"/>
        <rFont val="Calibri"/>
        <family val="2"/>
        <scheme val="minor"/>
      </rPr>
      <t xml:space="preserve">unt </t>
    </r>
    <r>
      <rPr>
        <b/>
        <sz val="11"/>
        <color theme="1"/>
        <rFont val="Calibri"/>
        <family val="2"/>
        <scheme val="minor"/>
      </rPr>
      <t>S</t>
    </r>
    <r>
      <rPr>
        <sz val="11"/>
        <color theme="1"/>
        <rFont val="Calibri"/>
        <family val="2"/>
        <scheme val="minor"/>
      </rPr>
      <t>ally;</t>
    </r>
  </si>
  <si>
    <r>
      <t xml:space="preserve">she limps from </t>
    </r>
    <r>
      <rPr>
        <i/>
        <sz val="11"/>
        <color theme="1"/>
        <rFont val="Calibri"/>
        <family val="2"/>
        <scheme val="minor"/>
      </rPr>
      <t>left</t>
    </r>
    <r>
      <rPr>
        <sz val="11"/>
        <color theme="1"/>
        <rFont val="Calibri"/>
        <family val="2"/>
        <scheme val="minor"/>
      </rPr>
      <t xml:space="preserve"> to </t>
    </r>
    <r>
      <rPr>
        <i/>
        <sz val="11"/>
        <color theme="1"/>
        <rFont val="Calibri"/>
        <family val="2"/>
        <scheme val="minor"/>
      </rPr>
      <t>right.</t>
    </r>
  </si>
  <si>
    <r>
      <t xml:space="preserve">That’s </t>
    </r>
    <r>
      <rPr>
        <b/>
        <sz val="11"/>
        <color theme="1"/>
        <rFont val="Calibri"/>
        <family val="2"/>
        <scheme val="minor"/>
      </rPr>
      <t>PEMDAS</t>
    </r>
    <r>
      <rPr>
        <sz val="11"/>
        <color theme="1"/>
        <rFont val="Calibri"/>
        <family val="2"/>
        <scheme val="minor"/>
      </rPr>
      <t xml:space="preserve">, for short. It stands for </t>
    </r>
    <r>
      <rPr>
        <b/>
        <sz val="11"/>
        <color theme="1"/>
        <rFont val="Calibri"/>
        <family val="2"/>
        <scheme val="minor"/>
      </rPr>
      <t>P</t>
    </r>
    <r>
      <rPr>
        <sz val="11"/>
        <color theme="1"/>
        <rFont val="Calibri"/>
        <family val="2"/>
        <scheme val="minor"/>
      </rPr>
      <t xml:space="preserve">arentheses, </t>
    </r>
    <r>
      <rPr>
        <b/>
        <sz val="11"/>
        <color theme="1"/>
        <rFont val="Calibri"/>
        <family val="2"/>
        <scheme val="minor"/>
      </rPr>
      <t>E</t>
    </r>
    <r>
      <rPr>
        <sz val="11"/>
        <color theme="1"/>
        <rFont val="Calibri"/>
        <family val="2"/>
        <scheme val="minor"/>
      </rPr>
      <t xml:space="preserve">xponents, </t>
    </r>
    <r>
      <rPr>
        <b/>
        <sz val="11"/>
        <color theme="1"/>
        <rFont val="Calibri"/>
        <family val="2"/>
        <scheme val="minor"/>
      </rPr>
      <t>M</t>
    </r>
    <r>
      <rPr>
        <sz val="11"/>
        <color theme="1"/>
        <rFont val="Calibri"/>
        <family val="2"/>
        <scheme val="minor"/>
      </rPr>
      <t xml:space="preserve">ultiplication, </t>
    </r>
    <r>
      <rPr>
        <b/>
        <sz val="11"/>
        <color theme="1"/>
        <rFont val="Calibri"/>
        <family val="2"/>
        <scheme val="minor"/>
      </rPr>
      <t>D</t>
    </r>
    <r>
      <rPr>
        <sz val="11"/>
        <color theme="1"/>
        <rFont val="Calibri"/>
        <family val="2"/>
        <scheme val="minor"/>
      </rPr>
      <t xml:space="preserve">ivision, </t>
    </r>
    <r>
      <rPr>
        <b/>
        <sz val="11"/>
        <color theme="1"/>
        <rFont val="Calibri"/>
        <family val="2"/>
        <scheme val="minor"/>
      </rPr>
      <t>A</t>
    </r>
    <r>
      <rPr>
        <sz val="11"/>
        <color theme="1"/>
        <rFont val="Calibri"/>
        <family val="2"/>
        <scheme val="minor"/>
      </rPr>
      <t xml:space="preserve">ddition, and </t>
    </r>
    <r>
      <rPr>
        <b/>
        <sz val="11"/>
        <color theme="1"/>
        <rFont val="Calibri"/>
        <family val="2"/>
        <scheme val="minor"/>
      </rPr>
      <t>S</t>
    </r>
    <r>
      <rPr>
        <sz val="11"/>
        <color theme="1"/>
        <rFont val="Calibri"/>
        <family val="2"/>
        <scheme val="minor"/>
      </rPr>
      <t xml:space="preserve">ubtraction. First, do any calculations inside the parentheses; then take care of the exponents; then perform all multiplication and division, from </t>
    </r>
    <r>
      <rPr>
        <i/>
        <sz val="11"/>
        <color theme="1"/>
        <rFont val="Calibri"/>
        <family val="2"/>
        <scheme val="minor"/>
      </rPr>
      <t>left</t>
    </r>
    <r>
      <rPr>
        <sz val="11"/>
        <color theme="1"/>
        <rFont val="Calibri"/>
        <family val="2"/>
        <scheme val="minor"/>
      </rPr>
      <t xml:space="preserve"> to </t>
    </r>
    <r>
      <rPr>
        <i/>
        <sz val="11"/>
        <color theme="1"/>
        <rFont val="Calibri"/>
        <family val="2"/>
        <scheme val="minor"/>
      </rPr>
      <t>right,</t>
    </r>
    <r>
      <rPr>
        <sz val="11"/>
        <color theme="1"/>
        <rFont val="Calibri"/>
        <family val="2"/>
        <scheme val="minor"/>
      </rPr>
      <t xml:space="preserve"> followed by addition and subtraction, from </t>
    </r>
    <r>
      <rPr>
        <i/>
        <sz val="11"/>
        <color theme="1"/>
        <rFont val="Calibri"/>
        <family val="2"/>
        <scheme val="minor"/>
      </rPr>
      <t>left</t>
    </r>
    <r>
      <rPr>
        <sz val="11"/>
        <color theme="1"/>
        <rFont val="Calibri"/>
        <family val="2"/>
        <scheme val="minor"/>
      </rPr>
      <t xml:space="preserve"> to </t>
    </r>
    <r>
      <rPr>
        <i/>
        <sz val="11"/>
        <color theme="1"/>
        <rFont val="Calibri"/>
        <family val="2"/>
        <scheme val="minor"/>
      </rPr>
      <t>right</t>
    </r>
    <r>
      <rPr>
        <sz val="11"/>
        <color theme="1"/>
        <rFont val="Calibri"/>
        <family val="2"/>
        <scheme val="minor"/>
      </rPr>
      <t>.</t>
    </r>
  </si>
  <si>
    <t>The following drill will help you learn the order in which to perform the six operations. First, set up the equations on paper. Then, use your calculator for the arithmetic. Make sure you perform the operations in the correct order.</t>
  </si>
  <si>
    <t>Parentheses Can Help You Solve Equations</t>
  </si>
  <si>
    <t>The Distributive Law</t>
  </si>
  <si>
    <t>If you’re multiplying the sum of two numbers by a third number, you can multiply each number in your sum individually. This comes in handy when you have to multiply the sum of two variables.</t>
  </si>
  <si>
    <r>
      <t>If a problem gives you information in “factored form”—</t>
    </r>
    <r>
      <rPr>
        <i/>
        <sz val="11"/>
        <color theme="1"/>
        <rFont val="Calibri"/>
        <family val="2"/>
        <scheme val="minor"/>
      </rPr>
      <t>a</t>
    </r>
    <r>
      <rPr>
        <sz val="11"/>
        <color theme="1"/>
        <rFont val="Calibri"/>
        <family val="2"/>
        <scheme val="minor"/>
      </rPr>
      <t>(</t>
    </r>
    <r>
      <rPr>
        <i/>
        <sz val="11"/>
        <color theme="1"/>
        <rFont val="Calibri"/>
        <family val="2"/>
        <scheme val="minor"/>
      </rPr>
      <t>b</t>
    </r>
    <r>
      <rPr>
        <sz val="11"/>
        <color theme="1"/>
        <rFont val="Calibri"/>
        <family val="2"/>
        <scheme val="minor"/>
      </rPr>
      <t xml:space="preserve"> + </t>
    </r>
    <r>
      <rPr>
        <i/>
        <sz val="11"/>
        <color theme="1"/>
        <rFont val="Calibri"/>
        <family val="2"/>
        <scheme val="minor"/>
      </rPr>
      <t>c</t>
    </r>
    <r>
      <rPr>
        <sz val="11"/>
        <color theme="1"/>
        <rFont val="Calibri"/>
        <family val="2"/>
        <scheme val="minor"/>
      </rPr>
      <t>)—then you should distribute the first variable before you do anything else. If you are given information that has already been distributed—(</t>
    </r>
    <r>
      <rPr>
        <i/>
        <sz val="11"/>
        <color theme="1"/>
        <rFont val="Calibri"/>
        <family val="2"/>
        <scheme val="minor"/>
      </rPr>
      <t>ab</t>
    </r>
    <r>
      <rPr>
        <sz val="11"/>
        <color theme="1"/>
        <rFont val="Calibri"/>
        <family val="2"/>
        <scheme val="minor"/>
      </rPr>
      <t xml:space="preserve"> + </t>
    </r>
    <r>
      <rPr>
        <i/>
        <sz val="11"/>
        <color theme="1"/>
        <rFont val="Calibri"/>
        <family val="2"/>
        <scheme val="minor"/>
      </rPr>
      <t>ac)</t>
    </r>
    <r>
      <rPr>
        <sz val="11"/>
        <color theme="1"/>
        <rFont val="Calibri"/>
        <family val="2"/>
        <scheme val="minor"/>
      </rPr>
      <t>—then you should factor out the common term, putting the information back in factored form. Very often on the SAT, simply doing this will enable you to spot the answer.</t>
    </r>
  </si>
  <si>
    <t>Here are some examples:</t>
  </si>
  <si>
    <t>Distributive: 6(53) + 6(47) = 6(53 + 47) = 6(100) = 600</t>
  </si>
  <si>
    <t>Multiplication first: 6(53) + 6(47) = 318 + 282 = 600</t>
  </si>
  <si>
    <t>You get the same answer each way, so why get involved with ugly arithmetic? If you use the distributive law for this problem, you don’t even need to use your calculator.</t>
  </si>
  <si>
    <r>
      <t>Using parentheses to regroup information in SAT arithmetic problems can be very helpful. In order to do this, you need to understand a basic law that you have probably forgotten since the days when you last took arithmetic—</t>
    </r>
    <r>
      <rPr>
        <i/>
        <sz val="11"/>
        <color theme="1"/>
        <rFont val="Calibri"/>
        <family val="2"/>
        <scheme val="minor"/>
      </rPr>
      <t>the distributive law</t>
    </r>
    <r>
      <rPr>
        <sz val="11"/>
        <color theme="1"/>
        <rFont val="Calibri"/>
        <family val="2"/>
        <scheme val="minor"/>
      </rPr>
      <t xml:space="preserve">. You don’t need to remember the name of the law, but you do need to know how to use it to help you solve problems.
</t>
    </r>
  </si>
  <si>
    <t>A Fraction Is Just Another Way of Expressing Division</t>
  </si>
  <si>
    <t xml:space="preserve">The expression </t>
  </si>
  <si>
    <r>
      <t xml:space="preserve">is exactly the same thing as </t>
    </r>
    <r>
      <rPr>
        <i/>
        <sz val="11"/>
        <color theme="1"/>
        <rFont val="Calibri"/>
        <family val="2"/>
        <scheme val="minor"/>
      </rPr>
      <t>x</t>
    </r>
    <r>
      <rPr>
        <sz val="11"/>
        <color theme="1"/>
        <rFont val="Calibri"/>
        <family val="2"/>
        <scheme val="minor"/>
      </rPr>
      <t xml:space="preserve"> ÷ </t>
    </r>
    <r>
      <rPr>
        <i/>
        <sz val="11"/>
        <color theme="1"/>
        <rFont val="Calibri"/>
        <family val="2"/>
        <scheme val="minor"/>
      </rPr>
      <t>y</t>
    </r>
    <r>
      <rPr>
        <sz val="11"/>
        <color theme="1"/>
        <rFont val="Calibri"/>
        <family val="2"/>
        <scheme val="minor"/>
      </rPr>
      <t xml:space="preserve">. The expression </t>
    </r>
  </si>
  <si>
    <t xml:space="preserve">means nothing more than 1 ÷ 2. In the fraction </t>
  </si>
  <si>
    <r>
      <t xml:space="preserve">, </t>
    </r>
    <r>
      <rPr>
        <i/>
        <sz val="11"/>
        <color theme="1"/>
        <rFont val="Calibri"/>
        <family val="2"/>
        <scheme val="minor"/>
      </rPr>
      <t>x</t>
    </r>
    <r>
      <rPr>
        <sz val="11"/>
        <color theme="1"/>
        <rFont val="Calibri"/>
        <family val="2"/>
        <scheme val="minor"/>
      </rPr>
      <t xml:space="preserve"> is known as the numerator (hereafter referred to as “the top”) and </t>
    </r>
    <r>
      <rPr>
        <i/>
        <sz val="11"/>
        <color theme="1"/>
        <rFont val="Calibri"/>
        <family val="2"/>
        <scheme val="minor"/>
      </rPr>
      <t>y</t>
    </r>
    <r>
      <rPr>
        <sz val="11"/>
        <color theme="1"/>
        <rFont val="Calibri"/>
        <family val="2"/>
        <scheme val="minor"/>
      </rPr>
      <t xml:space="preserve"> is known as the denominator (hereafter referred to as “the bottom”).</t>
    </r>
  </si>
  <si>
    <t>Fractions and Your Calculator</t>
  </si>
  <si>
    <t>When calculator use is not allowed, be sure to write out all the steps on your paper to avoid careless errors. When calculator use is allowed, you can use your calculator to solve fraction problems. When you do, ALWAYS put each of your fractions in a set of parentheses. This will ensure that your calculator knows that they are fractions. Otherwise, the order of operations will get confused. On a scientific calculator, you can write the fraction in two different ways:</t>
  </si>
  <si>
    <r>
      <t>1. You will have a fraction key, which looks similar to “</t>
    </r>
    <r>
      <rPr>
        <i/>
        <sz val="11"/>
        <color theme="1"/>
        <rFont val="Calibri"/>
        <family val="2"/>
        <scheme val="minor"/>
      </rPr>
      <t>a</t>
    </r>
  </si>
  <si>
    <t xml:space="preserve">.” If you wanted to write </t>
  </si>
  <si>
    <r>
      <t xml:space="preserve">, you’d type “5 </t>
    </r>
    <r>
      <rPr>
        <i/>
        <sz val="11"/>
        <color theme="1"/>
        <rFont val="Calibri"/>
        <family val="2"/>
        <scheme val="minor"/>
      </rPr>
      <t>a</t>
    </r>
  </si>
  <si>
    <t>6.”</t>
  </si>
  <si>
    <t>2. You can also use the division key, because a fraction bar is the same as “divided by.” Be aware that your answer will be a decimal for this second way, so we recommend the first.</t>
  </si>
  <si>
    <t>Tricks (Cont.)</t>
  </si>
  <si>
    <r>
      <t xml:space="preserve">The Essay section used to be a required part of the SAT, but not all colleges found this score to be helpful. This is why the essay is now “optional.” Your essay score is now completely separate from your total score, so opting out of the essay will not have any effect on your 400–1600 score. Notice how we’re using quotation marks whenever we say the essay is “optional,” though? You should consider the essay to be optional for colleges, but </t>
    </r>
    <r>
      <rPr>
        <i/>
        <sz val="11"/>
        <color theme="1"/>
        <rFont val="Calibri"/>
        <family val="2"/>
        <scheme val="minor"/>
      </rPr>
      <t>not</t>
    </r>
    <r>
      <rPr>
        <sz val="11"/>
        <color theme="1"/>
        <rFont val="Calibri"/>
        <family val="2"/>
        <scheme val="minor"/>
      </rPr>
      <t xml:space="preserve"> optional for you.</t>
    </r>
  </si>
  <si>
    <t>The problem is that some schools require the essay while others don’t, and you can’t do the essay independently of the rest of the SAT. That means if you opt out of the essay and later you realize you need it for your application, you can’t simply redo just the essay: You have to redo the entire SAT. So go ahead and write the essay. You’ve already killed a Saturday morning, you’re sitting in the testing room, and it’s not ridiculously challenging to prepare for this essay. Just write it.</t>
  </si>
  <si>
    <t>Writing the essay can make your college application look more attractive. Your essay score will appear on every score report you send to colleges, regardless of whether or not the school requires an essay. Every school to which you apply will see that you took the initiative to write the essay, which is a good thing.</t>
  </si>
  <si>
    <t>YOUR ESSAY MISSION</t>
  </si>
  <si>
    <r>
      <t xml:space="preserve">In 50 minutes, you’ll be required to read a text and write a logical, well-constructed analysis of the author’s argument. The thing to remember here is that you are </t>
    </r>
    <r>
      <rPr>
        <i/>
        <sz val="11"/>
        <color theme="1"/>
        <rFont val="Calibri"/>
        <family val="2"/>
        <scheme val="minor"/>
      </rPr>
      <t>not</t>
    </r>
    <r>
      <rPr>
        <sz val="11"/>
        <color theme="1"/>
        <rFont val="Calibri"/>
        <family val="2"/>
        <scheme val="minor"/>
      </rPr>
      <t xml:space="preserve"> being asked for your opinion on a topic or a text. Your essay will be an objective analysis of a speech or argument.</t>
    </r>
  </si>
  <si>
    <t>The prompt will be nearly the same every time, just with a different source text.</t>
  </si>
  <si>
    <t>As you read a passage, consider how the author uses:</t>
  </si>
  <si>
    <t>• evidence, such as facts or examples, to support claims.</t>
  </si>
  <si>
    <t>• reasoning to develop ideas and to connect claims and evidence.</t>
  </si>
  <si>
    <t>• stylistic or persuasive elements, such as word choice or appeals to emotion, to add power to the ideas expressed.</t>
  </si>
  <si>
    <t>Write an essay in which you explain how [the author] builds an argument to persuade [his/her] audience that [author’s claim]. In your essay, analyze how [the author] uses one or more of the features listed above (or features of your own choice) to strengthen the logic and persuasiveness of [his/her] argument. Be sure that your analysis focuses on the most relevant aspects of the passage.</t>
  </si>
  <si>
    <t>Your essay should not explain whether you agree with [the author’s] claims, but rather explain how the author builds an argument to persuade [his/her] audience.</t>
  </si>
  <si>
    <t>In the essay, you will:</t>
  </si>
  <si>
    <t>• carefully read a text</t>
  </si>
  <si>
    <t>• understand how an author appeals to a reader’s logic, emotions, or morals</t>
  </si>
  <si>
    <t>• write a logical analysis of an argument</t>
  </si>
  <si>
    <t>• explain how style choices can affect an author’s persuasiveness</t>
  </si>
  <si>
    <t>In the essay, you will NOT:</t>
  </si>
  <si>
    <t>• give your opinion about a text</t>
  </si>
  <si>
    <t>• memorize examples from history or literature</t>
  </si>
  <si>
    <t>• have previous experience with the text</t>
  </si>
  <si>
    <t>Two graders will read and score the essay on a 1–4 scale in three different categories: Reading, Analysis, and Writing.</t>
  </si>
  <si>
    <t>4 = Advanced</t>
  </si>
  <si>
    <t>3 = Proficient</t>
  </si>
  <si>
    <r>
      <t>2 = Partial</t>
    </r>
    <r>
      <rPr>
        <sz val="11"/>
        <color theme="1"/>
        <rFont val="Calibri"/>
        <family val="2"/>
        <scheme val="minor"/>
      </rPr>
      <t>      </t>
    </r>
  </si>
  <si>
    <t>The scores will be determined using the following rubric. There is a lot of information here. You don’t need to memorize this, but it may help you understand the scoring a little more.</t>
  </si>
  <si>
    <t>Essay Scoring
Reading, Analysis, and Writing scores will be combined for a total score of 3–12. (Each category will receive a total score of 2–8, which is found by adding the individual 1–4 scores from your two readers.) Each task (Reading, Analysis, and Writing) is scored individually, so a high score in one does not guarantee a high score in another.</t>
  </si>
  <si>
    <t>1 = Inadequate</t>
  </si>
  <si>
    <t>TASK 1: READING</t>
  </si>
  <si>
    <t>In order to write an essay that analyzes a source text, you must first read the text. Unlike with the Reading passages, there are no tricks to shorten your reading time or cut out pieces of the text. However, knowing what to look for as you read can help streamline the reading process and give you a good start on the second task of analysis.</t>
  </si>
  <si>
    <t>Plan Accordingly</t>
  </si>
  <si>
    <t>Plan for 25–30 minutes for</t>
  </si>
  <si>
    <t>Reading and Analysis, and</t>
  </si>
  <si>
    <t>20–25 minutes for Writing.</t>
  </si>
  <si>
    <t>According to ETS and the College Board, your Reading score on the essay will be based on your:</t>
  </si>
  <si>
    <t>• comprehension of the source text</t>
  </si>
  <si>
    <t>• understanding of central ideas, important details, and how these things are related</t>
  </si>
  <si>
    <t>• accuracy in representation of the source text (i.e., no errors of fact or interpretation introduced)</t>
  </si>
  <si>
    <t>• use of textual evidence (quotations, paraphrases, or both) to demonstrate understanding of the source text</t>
  </si>
  <si>
    <t>When you start this task, the very first thing you have to do is read the text. Obvious, right? But reading for the essay is unlike leisure reading, when all you need to worry about is whether or not Katniss is going to make it to the end of the Games. As you read the essay prompt, you need to consider the central idea (SOAPS) and important details that support that idea (types of appeals and style elements).</t>
  </si>
  <si>
    <t>SOAPS—Like in the Tub?</t>
  </si>
  <si>
    <t>SOAPS is an acronym to help you remember the five things you need to look for in order to establish the central idea of a passage or argument.</t>
  </si>
  <si>
    <r>
      <t>S</t>
    </r>
    <r>
      <rPr>
        <sz val="11"/>
        <color theme="1"/>
        <rFont val="Calibri"/>
        <family val="2"/>
        <scheme val="minor"/>
      </rPr>
      <t>peaker</t>
    </r>
  </si>
  <si>
    <r>
      <t>O</t>
    </r>
    <r>
      <rPr>
        <sz val="11"/>
        <color theme="1"/>
        <rFont val="Calibri"/>
        <family val="2"/>
        <scheme val="minor"/>
      </rPr>
      <t>ccasion</t>
    </r>
  </si>
  <si>
    <r>
      <t>A</t>
    </r>
    <r>
      <rPr>
        <sz val="11"/>
        <color theme="1"/>
        <rFont val="Calibri"/>
        <family val="2"/>
        <scheme val="minor"/>
      </rPr>
      <t>udience</t>
    </r>
  </si>
  <si>
    <r>
      <t>P</t>
    </r>
    <r>
      <rPr>
        <sz val="11"/>
        <color theme="1"/>
        <rFont val="Calibri"/>
        <family val="2"/>
        <scheme val="minor"/>
      </rPr>
      <t>urpose</t>
    </r>
  </si>
  <si>
    <r>
      <t>S</t>
    </r>
    <r>
      <rPr>
        <sz val="11"/>
        <color theme="1"/>
        <rFont val="Calibri"/>
        <family val="2"/>
        <scheme val="minor"/>
      </rPr>
      <t>ubject</t>
    </r>
  </si>
  <si>
    <t>SOAPStone: Ever</t>
  </si>
  <si>
    <t>Hear of It?</t>
  </si>
  <si>
    <t>You may have learned</t>
  </si>
  <si>
    <t>SOAPStone in your English</t>
  </si>
  <si>
    <t>class. It’s almost the same</t>
  </si>
  <si>
    <t>thing as SOAPS.</t>
  </si>
  <si>
    <t>Appeals</t>
  </si>
  <si>
    <t>A rhetorical appeal is a persuasive strategy that an author or speaker uses to support his claims (or in a debate, to respond to opposing arguments). When a speaker or author wants to convince an audience of something, there are three main types of rhetorical appeals that can be used: appeal to credibility, appeal to emotion, and appeal to logic.</t>
  </si>
  <si>
    <t>Appeal to Credibility: “Why Should I Believe You?”</t>
  </si>
  <si>
    <t>This is the author’s way of establishing trust with his audience. We tend to believe people whom we respect, and a good writer knows this! One of the central tasks of persuasion is to project an impression to the reader that the author is someone worth listening to, as well as someone who is likable and worthy of respect. Remember when we talked about the speaker in SOAPS and his credibility? This is how an author might use his own credentials to his benefit.</t>
  </si>
  <si>
    <t>Consider the following:</t>
  </si>
  <si>
    <t>• A doctor writes an article about health issues. What does she need to include in order to establish trust from her audience?</t>
  </si>
  <si>
    <t>How did you respond? She should probably include a brief biography about her practice and her medical experience, as well as information about whether she has been practicing for a long time, has done important research, or went to a top school.</t>
  </si>
  <si>
    <t>• A speaker calls into a talk radio program about military strategy. What should he mention in order to establish credibility with other listeners?</t>
  </si>
  <si>
    <t>Here are some possibilities: any experience he has had (and how much) in the military or with military strategy, and what he has done to enable him to know what he is talking about. A 4-star general is more likely to be fairly listened to and believed than the soon-to-be Call of Duty tristate area champion.</t>
  </si>
  <si>
    <t>Appeal to Emotion: “Gee, That Made Me Feel All Warm and Fuzzy.”</t>
  </si>
  <si>
    <t>This is when the author tries to appeal to the reader’s emotions. This allows an author or speaker to connect with an audience by using fear, humor, happiness, disgust, and so on. Imagery and language choice are often big components of appeals to emotion.</t>
  </si>
  <si>
    <t>• An article about world hunger runs in a magazine. What decisions could the magazine editor make to appeal to her readers’ emotions?</t>
  </si>
  <si>
    <t>Pictures of starving children or visual charts showing how much food the average family throws away are two possible ways the editor could attempt to tug on heart strings.</t>
  </si>
  <si>
    <t>• A motivational speaker wants to make an energetic entrance. What could he do (and why)?</t>
  </si>
  <si>
    <t>Some possibilities: Play upbeat music and run in, have certain people in the audience cheer ridiculously, have a cheesy announcer and balloons falling from the ceiling.</t>
  </si>
  <si>
    <t>People get excited when other people get excited. Certain things, like balloons, confetti, and fireworks, trigger happiness in us, perhaps due to our childhood. If the speaker runs out with a huge smile on his face and dozens (hundreds?) of screaming fans, it is very likely going to excite his audience—or, at the very least, make them sit up a little straighter and be interested in what he will say next.</t>
  </si>
  <si>
    <t>Appeal to Logic: “Well, This Just Makes Sense!”</t>
  </si>
  <si>
    <t>This connects with an audience’s reason or logic. This isn’t logic like the formal logic in math, philosophy, or even computer science; it is the consistency and clarity of an argument as well as the logic of evidence and reasons.</t>
  </si>
  <si>
    <t>Instead of simply saying, “This is a good idea,” an author of a magazine article about environmental protection could convince her readers of her point by doing what?</t>
  </si>
  <si>
    <t>Some possibilities: Providing proof of some sort, in the form of data, statistics, expert opinions, testimonials, or other options.</t>
  </si>
  <si>
    <t>• A salesman wants a husband and wife to buy a washer/dryer pair instead of a single appliance. How might he appeal to their logic?</t>
  </si>
  <si>
    <r>
      <t xml:space="preserve">Discuss the cost benefits of buying two at once versus each one at a different time such as having two brand new appliances that won’t need to be worried about for years, and benefits or discounts that apply only if they buy both the washer </t>
    </r>
    <r>
      <rPr>
        <i/>
        <sz val="11"/>
        <color theme="1"/>
        <rFont val="Calibri"/>
        <family val="2"/>
        <scheme val="minor"/>
      </rPr>
      <t>and</t>
    </r>
    <r>
      <rPr>
        <sz val="11"/>
        <color theme="1"/>
        <rFont val="Calibri"/>
        <family val="2"/>
        <scheme val="minor"/>
      </rPr>
      <t xml:space="preserve"> dryer, for example. He could also tell them about the money back guarantee to show that the appliances must be quality if the store is willing to refund their money if they aren’t satisfied. All of these are examples of appeals to logic and reasoning. These are all things that make the couple think, “Well, gee, this just makes sense!”</t>
    </r>
  </si>
  <si>
    <t>Once you find all the SOAPS points and examples of appeals, you’ve got what you need for the Reading task. Remember, for the Reading task, the test writers want to see that you understand the text, can identify the central idea/theme of the text, and know how details and examples support that central idea.</t>
  </si>
  <si>
    <t>TASK 2: ANALYSIS</t>
  </si>
  <si>
    <t>Remember: A good score on one task does not guarantee a good score on another. Doing a good job of explaining the main idea of the speech and the details that support that main idea will get you a good Reading score, but now we need to talk about Analysis.</t>
  </si>
  <si>
    <t>For the Analysis task, you’ll have to determine the pieces of evidence, stylistic elements, or logical reasoning the author uses to effectively achieve his or her objective.</t>
  </si>
  <si>
    <t>According to ETS and the College Board, your Analysis score will be based on your ability to:</t>
  </si>
  <si>
    <t>• analyze the source text and understand the analytical task</t>
  </si>
  <si>
    <t>• evaluate the author’s use of evidence, reasoning, and/or stylistic and persuasive elements, and/or features chosen by the student</t>
  </si>
  <si>
    <t>• support claims or points made in the response</t>
  </si>
  <si>
    <t>• focus on features of the text most relevant to addressing the task</t>
  </si>
  <si>
    <r>
      <t xml:space="preserve">For this task, you will need to explain the author’s choice and use of specific elements in the essay. It’s not enough to say, “The author uses a quote to appeal to the audience’s reason.” You have to explain </t>
    </r>
    <r>
      <rPr>
        <i/>
        <sz val="11"/>
        <color theme="1"/>
        <rFont val="Calibri"/>
        <family val="2"/>
        <scheme val="minor"/>
      </rPr>
      <t>how</t>
    </r>
    <r>
      <rPr>
        <sz val="11"/>
        <color theme="1"/>
        <rFont val="Calibri"/>
        <family val="2"/>
        <scheme val="minor"/>
      </rPr>
      <t xml:space="preserve"> the quote appeals to the audience’s reason. This task is all about the </t>
    </r>
    <r>
      <rPr>
        <i/>
        <sz val="11"/>
        <color theme="1"/>
        <rFont val="Calibri"/>
        <family val="2"/>
        <scheme val="minor"/>
      </rPr>
      <t>how</t>
    </r>
    <r>
      <rPr>
        <sz val="11"/>
        <color theme="1"/>
        <rFont val="Calibri"/>
        <family val="2"/>
        <scheme val="minor"/>
      </rPr>
      <t xml:space="preserve"> and </t>
    </r>
    <r>
      <rPr>
        <i/>
        <sz val="11"/>
        <color theme="1"/>
        <rFont val="Calibri"/>
        <family val="2"/>
        <scheme val="minor"/>
      </rPr>
      <t>why</t>
    </r>
    <r>
      <rPr>
        <sz val="11"/>
        <color theme="1"/>
        <rFont val="Calibri"/>
        <family val="2"/>
        <scheme val="minor"/>
      </rPr>
      <t>. Look for facts, evidence, literary devices, persuasive elements, and other elements the author has used to form his or her argument.</t>
    </r>
  </si>
  <si>
    <t>Here are some common style elements that may show up in the text.</t>
  </si>
  <si>
    <r>
      <t>Note</t>
    </r>
    <r>
      <rPr>
        <sz val="11"/>
        <color theme="1"/>
        <rFont val="Calibri"/>
        <family val="2"/>
        <scheme val="minor"/>
      </rPr>
      <t>: These devices are deliberately used by the author/speaker for a specific purpose. You will need to know the purposes of the devices and their effects on a text, but you will not need to know the specific names.</t>
    </r>
  </si>
  <si>
    <t>TASK 3: WRITING</t>
  </si>
  <si>
    <t>The previous chapter covered the first two tasks required to develop your essay: Reading and Analysis. Now we turn to the third and final task: writing the essay. According to ETS and the College Board, your Writing score will be based on whether you:</t>
  </si>
  <si>
    <t>• make use of a central claim</t>
  </si>
  <si>
    <t>• use effective organization and progression of ideas</t>
  </si>
  <si>
    <t>• use varied sentence structures</t>
  </si>
  <si>
    <t>• employ precise word choice</t>
  </si>
  <si>
    <t>• maintain consistent, appropriate style and tone</t>
  </si>
  <si>
    <t>• show command of the conventions of standard written English</t>
  </si>
  <si>
    <t>This is also where you show your grader that you have read, understood, and analyzed the text.</t>
  </si>
  <si>
    <t>SAT ESSAY TEMPLATE</t>
  </si>
  <si>
    <t>Your introduction needs to do three things:</t>
  </si>
  <si>
    <r>
      <t>1. Describe the text.</t>
    </r>
    <r>
      <rPr>
        <sz val="11"/>
        <color theme="1"/>
        <rFont val="Calibri"/>
        <family val="2"/>
        <scheme val="minor"/>
      </rPr>
      <t xml:space="preserve"> This is where you’ll bring in the SOAPS points. This can be done in one sentence.</t>
    </r>
  </si>
  <si>
    <r>
      <t>2. Paraphrase the argument.</t>
    </r>
    <r>
      <rPr>
        <sz val="11"/>
        <color theme="1"/>
        <rFont val="Calibri"/>
        <family val="2"/>
        <scheme val="minor"/>
      </rPr>
      <t xml:space="preserve"> This is where you’ll show your grader that you understand the text by concisely summing up the main points and the overall message of the text. The Reading score comes from your demonstration of comprehension of the text.</t>
    </r>
  </si>
  <si>
    <r>
      <t>3. Introduce the examples you will be discussing in the body paragraphs.</t>
    </r>
    <r>
      <rPr>
        <sz val="11"/>
        <color theme="1"/>
        <rFont val="Calibri"/>
        <family val="2"/>
        <scheme val="minor"/>
      </rPr>
      <t xml:space="preserve"> You will establish a framework in your introduction that you should then follow for the rest of the essay.</t>
    </r>
  </si>
  <si>
    <t>Body Paragraphs</t>
  </si>
  <si>
    <t>The body paragraphs will focus on different appeals or style elements the author uses to effectively communicate the argument. Each body paragraph will need to do the following:</t>
  </si>
  <si>
    <t>1. Name and explain the rhetorical device or appeal.</t>
  </si>
  <si>
    <t>• Where is it in the text?</t>
  </si>
  <si>
    <t>• Use short, relevant quotes to show you understand the text and the rhetorical device, but do not rely on long excerpts from the passage. In order to get a high score, you need to use your words to explain what’s going on.</t>
  </si>
  <si>
    <t>2. Identify the effects of the author’s rhetorical choices.</t>
  </si>
  <si>
    <t>• Explain the connection between the rhetorical device/appeal and the text, and your argument in general. Do not simply quote chunks of text and then briefly paraphrase. Your goal is to answer the question, “How does this contribute to the author’s argument?”</t>
  </si>
  <si>
    <r>
      <t xml:space="preserve">• For example, do not simply say, “This is an example of imagery.” Explain </t>
    </r>
    <r>
      <rPr>
        <i/>
        <sz val="11"/>
        <color theme="1"/>
        <rFont val="Calibri"/>
        <family val="2"/>
        <scheme val="minor"/>
      </rPr>
      <t>why</t>
    </r>
    <r>
      <rPr>
        <sz val="11"/>
        <color theme="1"/>
        <rFont val="Calibri"/>
        <family val="2"/>
        <scheme val="minor"/>
      </rPr>
      <t xml:space="preserve"> the imagery is effective. Perhaps the author’s descriptions of the beautiful sunset effectively draw in the reader, creating an emotional connection between the author and her audience. This connection may make the audience more sympathetic to the author’s subsequent points because there is an emotional connection now.</t>
    </r>
  </si>
  <si>
    <t>• Explaining how the device or appeal works is how you show your grader your ability to analyze the text.</t>
  </si>
  <si>
    <t>1. Restate the goal of the text and briefly paraphrase the elements you discussed in your essay.</t>
  </si>
  <si>
    <t>2. Be concise and accurate.</t>
  </si>
  <si>
    <t>SAT Essay Writing Tips</t>
  </si>
  <si>
    <t>• Maintain formal style and objective tone. Avoid “I” and “you.” Do not use slang.</t>
  </si>
  <si>
    <t>• Use varied sentence structure.</t>
  </si>
  <si>
    <t>• Write neatly.</t>
  </si>
  <si>
    <t>• Use clear transitions.</t>
  </si>
  <si>
    <t>• Use short, relevant quotes from the text.</t>
  </si>
  <si>
    <r>
      <t xml:space="preserve">• Don’t worry about official terms for things. “Appeal to the emotions” is fine instead of specifically referencing “pathos,” and “comparison of two things” can be used instead of referring to a metaphor. If you </t>
    </r>
    <r>
      <rPr>
        <i/>
        <sz val="11"/>
        <color theme="1"/>
        <rFont val="Calibri"/>
        <family val="2"/>
        <scheme val="minor"/>
      </rPr>
      <t>do</t>
    </r>
    <r>
      <rPr>
        <sz val="11"/>
        <color theme="1"/>
        <rFont val="Calibri"/>
        <family val="2"/>
        <scheme val="minor"/>
      </rPr>
      <t xml:space="preserve"> know the official terms, though, feel free to use them!</t>
    </r>
  </si>
  <si>
    <t>The first step to cracking the SAT is knowing how best to approach the test. The SAT is not like the tests you’ve taken in school, so you need to learn to look at it in a different way.</t>
  </si>
  <si>
    <t>BASIC PRINCIPLES OF CRACKING THE TEST</t>
  </si>
  <si>
    <t>What ETS Does Well</t>
  </si>
  <si>
    <t>The folks at ETS have been writing standardized tests for more than 80 years, and they write tests for all sorts of programs. They have administered the SAT so many times that they know exactly how you will approach it. They know how you’ll attack certain questions, what sort of mistakes you’ll probably make, and even what answer you’ll be most likely to pick. Freaky, isn’t it?</t>
  </si>
  <si>
    <t>However, ETS’s strength is also a weakness. Because the test is standardized, the SAT has to ask the same type of questions over and over again. Sure, the numbers or the words might change, but the basics don’t. With enough practice, you can learn to think like the test writers. But try to use your powers for good, okay?</t>
  </si>
  <si>
    <t>The SAT Isn’t School</t>
  </si>
  <si>
    <t>Let’s take a look at the questions.</t>
  </si>
  <si>
    <t>No More Wrong-Answer Penalty!</t>
  </si>
  <si>
    <t>You will NOT be penalized on the SAT for any wrong answers. This means you should always guess, even if this means choosing an answer at random.</t>
  </si>
  <si>
    <t>Cracking Multiple-Choice Questions</t>
  </si>
  <si>
    <t>What’s the capital of Azerbaijan?</t>
  </si>
  <si>
    <t>Give up?</t>
  </si>
  <si>
    <t>Unless you spend your spare time studying an atlas, you may not even know that Azerbaijan is a real country, much less what its capital is. If this question came up on a test, you’d have to skip it, wouldn’t you? Well, maybe not. Let’s turn this question into a multiple-choice question—just like all the questions on the SAT Reading Test and Writing and Language Test, and the majority of questions you’ll find on the SAT Math Test—and see if you can figure out the answer anyway.</t>
  </si>
  <si>
    <t>1. The capital of Azerbaijan is</t>
  </si>
  <si>
    <t>A) Washington, D.C.</t>
  </si>
  <si>
    <t>B) Paris.</t>
  </si>
  <si>
    <t>C) London.</t>
  </si>
  <si>
    <t>D) Baku.</t>
  </si>
  <si>
    <t>The question doesn’t seem that hard anymore, does it? Of course, we made our example extremely easy. (By the way, there won’t actually be any questions about geography on the SAT.) But you’d be surprised by how many people give up on SAT questions that aren’t much more difficult than this one just because they don’t know the correct answer right off the top of their heads. “Capital of Azerbaijan? Oh, no! I’ve never heard of Azerbaijan!”</t>
  </si>
  <si>
    <t>These students don’t stop to think that they might be able to find the correct answer simply by eliminating all of the answer choices they know are wrong.</t>
  </si>
  <si>
    <t>You Already Know Almost All of the Answers</t>
  </si>
  <si>
    <t>All but a handful of the questions on the SAT are multiple-choice questions, and every multiple-choice question has four answer choices. One of those choices, and only one, will be the correct answer to the question. You don’t have to come up with the answer from scratch. You just have to identify it.</t>
  </si>
  <si>
    <t>How will you do that?</t>
  </si>
  <si>
    <t>Look for the Wrong Answers Instead of the Right Ones</t>
  </si>
  <si>
    <t>Why? Because wrong answers are usually easier to find than the right ones. After all, there are more of them! Remember the question about Azerbaijan? Even though you didn’t know the answer off the top of your head, you easily figured it out by eliminating the three obviously incorrect choices. You looked for wrong answers first.</t>
  </si>
  <si>
    <t>In other words, you used the Process of Elimination, which we’ll call POE for short. This is an extremely important concept, one we’ll come back to again and again. It’s one of the keys to improving your SAT score. When you finish reading this book, you will be able to use POE to answer many questions that you may not understand.</t>
  </si>
  <si>
    <t>It’s Not About Circling the Right Answer</t>
  </si>
  <si>
    <t>Physically marking in your test booklet what you think of certain answers can help you narrow down choices, take the best possible guess, and save time! Try using the following notations:</t>
  </si>
  <si>
    <t>✓- Put a check mark next to an answer you like.</t>
  </si>
  <si>
    <t>~ - Put a squiggle next to an answer you kind of like.</t>
  </si>
  <si>
    <t>? - Put a question mark next to an answer you don’t understand.</t>
  </si>
  <si>
    <r>
      <rPr>
        <b/>
        <strike/>
        <sz val="11"/>
        <color theme="1"/>
        <rFont val="Calibri"/>
        <family val="2"/>
        <scheme val="minor"/>
      </rPr>
      <t>A</t>
    </r>
    <r>
      <rPr>
        <b/>
        <sz val="11"/>
        <color theme="1"/>
        <rFont val="Calibri"/>
        <family val="2"/>
        <scheme val="minor"/>
      </rPr>
      <t xml:space="preserve"> - Cross out the letter of any answer choice you KNOW is wrong.</t>
    </r>
  </si>
  <si>
    <t>You can always come up with your own system. Just make sure you are consistent.</t>
  </si>
  <si>
    <t>The great artist Michelangelo once said that when he looked at a block of marble, he could see a statue inside. All he had to do to make a sculpture was to chip away everything that wasn’t part of it. You should approach difficult SAT multiple-choice questions in the same way, by chipping away everything that’s not correct. By first eliminating the most obviously incorrect choices on difficult questions, you will be able to focus your attention on the few choices that remain.</t>
  </si>
  <si>
    <t>PROCESS OF ELIMINATION (POE)</t>
  </si>
  <si>
    <t>There won’t be many questions on the SAT in which incorrect choices will be as easy to eliminate as they were on the Azerbaijan question. But if you read this book carefully, you’ll learn how to eliminate at least one choice on almost any SAT multiple-choice question, if not two or even three choices.</t>
  </si>
  <si>
    <t>What good is it to eliminate just one or two choices on a four-choice SAT question?</t>
  </si>
  <si>
    <t>Plenty. In fact, for most students, it’s an important key to earning higher scores. Here’s another example:</t>
  </si>
  <si>
    <t>2. The capital of Qatar is</t>
  </si>
  <si>
    <t>A) Paris.</t>
  </si>
  <si>
    <t>B) Dukhan.</t>
  </si>
  <si>
    <t>C) Tokyo.</t>
  </si>
  <si>
    <t>D) Doha.</t>
  </si>
  <si>
    <t>On this question you’ll almost certainly be able to eliminate two of the four choices by using POE. That means you’re still not sure of the answer. You know that the capital of Qatar has to be either Doha or Dukhan, but you don’t know which.</t>
  </si>
  <si>
    <t>Should you skip the question and go on? Or should you guess?</t>
  </si>
  <si>
    <t>Close Your Eyes and Point</t>
  </si>
  <si>
    <t>There is no guessing penalty on the SAT, so you should bubble something for every question. If you get down to two answers, just pick one of them. There’s no harm in doing so.</t>
  </si>
  <si>
    <t>You’re going to hear a lot of mixed opinions about what you should bubble or whether you should bubble at all. Let’s clear up a few misconceptions about guessing.</t>
  </si>
  <si>
    <t>You will almost certainly have teachers and guidance counselors who tell you this. Don’t listen to them! The SAT does not penalize you for wrong answers. Put something down for every question: You might get a freebie.</t>
  </si>
  <si>
    <t>FALSE: If you have to guess, guess (C).</t>
  </si>
  <si>
    <t>This is a weird misconception, and obviously it’s not true. As a general rule, if someone says something really weird-sounding about the SAT, it’s usually safest not to believe that person.</t>
  </si>
  <si>
    <t>FALSE: Always pick the [fill in the blank].</t>
  </si>
  <si>
    <t>FALSE: Don’t answer a question unless you’re absolutely sure of the answer.</t>
  </si>
  <si>
    <t>Be careful with directives that tell you that this or that answer or type of answer is always right. It’s much safer to learn the rules and to have a solid guessing strategy in place.</t>
  </si>
  <si>
    <t>As far as guessing is concerned, we do have a small piece of advice. First and foremost, make sure of one thing:</t>
  </si>
  <si>
    <t>Answer every question on the SAT. There’s no penalty.</t>
  </si>
  <si>
    <t>LETTER OF THE DAY (LOTD)</t>
  </si>
  <si>
    <t>Sometimes you won’t be able to eliminate any answers, and other times there are questions that you won’t have time to look at. For those, we have a simple solution. Pick a “letter of the day,” or LOTD (from A to D) and use that letter for all the questions from which you weren’t able to eliminate any choices.</t>
  </si>
  <si>
    <t>This is a quick and easy way to make sure that you’ve bubbled everything. It also has some potential statistical advantages. If all the answers show up about a fourth of the time and you guess the same answer every time you have to guess, you’re likely to get a couple of freebies.</t>
  </si>
  <si>
    <t>LOTD should absolutely be an afterthought; it’s far more important and helpful to your score to eliminate answer choices. But for those questions you don’t know at all, LOTD is better than full-on random guessing or no strategy at all.</t>
  </si>
  <si>
    <t>PACE YOURSELF</t>
  </si>
  <si>
    <t>LOTD should remind us about something very important: There’s a very good chance that you won’t answer every question on the test.</t>
  </si>
  <si>
    <t>Think about it this way. There are 5 passages and 52 questions on the Reading Test. You’ve got 65 minutes to complete those questions. Now, everyone knows that the Reading Test is super long and boring, and 52 questions in 65 minutes probably sounds like a ton. The great news is that you don’t have to work all 52 of these questions. After all, do you think you read most effectively when you’re in a huge rush? You might do better if you worked only four of the passages and LOTD’d the rest. There’s nothing in the test booklet that says that you can’t work at your own pace.</t>
  </si>
  <si>
    <t>Let’s say you do all 52 Reading questions and get half of them right. What raw score do you get from that? That’s right: 26.</t>
  </si>
  <si>
    <t>Now, let’s say you do only three of the 10-question Reading passages and get all of them right. It’s conceivable that you could because you’ve now got all this extra time. What kind of score would you get from this method? You bet: 30—and maybe even a little higher because you’ll get a few freebies from your Letter of the Day.</t>
  </si>
  <si>
    <t>In this case, and on the SAT as a whole, slowing down can get you more points. Unless you’re currently scoring in the 650+ range on the two sections, you shouldn’t be working all the questions. We’ll go into this in more detail in the later chapters, but for now remember this:</t>
  </si>
  <si>
    <r>
      <t xml:space="preserve">Slow down, score more. You’re not scored on </t>
    </r>
    <r>
      <rPr>
        <i/>
        <sz val="11"/>
        <color theme="1"/>
        <rFont val="Calibri"/>
        <family val="2"/>
        <scheme val="minor"/>
      </rPr>
      <t>how many questions you do.</t>
    </r>
    <r>
      <rPr>
        <sz val="11"/>
        <color theme="1"/>
        <rFont val="Calibri"/>
        <family val="2"/>
        <scheme val="minor"/>
      </rPr>
      <t xml:space="preserve"> You’re scored on </t>
    </r>
    <r>
      <rPr>
        <i/>
        <sz val="11"/>
        <color theme="1"/>
        <rFont val="Calibri"/>
        <family val="2"/>
        <scheme val="minor"/>
      </rPr>
      <t>how many questions you answer correctly.</t>
    </r>
    <r>
      <rPr>
        <sz val="11"/>
        <color theme="1"/>
        <rFont val="Calibri"/>
        <family val="2"/>
        <scheme val="minor"/>
      </rPr>
      <t xml:space="preserve"> Doing fewer questions can mean more correct answers overall!</t>
    </r>
  </si>
  <si>
    <t>EMBRACE YOUR POOD</t>
  </si>
  <si>
    <r>
      <t xml:space="preserve">Embrace your what now? POOD! It stands for “Personal Order of Difficulty.” One of the things that SAT has dispensed with altogether is a strict Order of Difficulty—in other words, an arrangement of problems that puts easy ones earlier in the test than hard ones. In the absence of this Order of Difficulty (OOD), you need to be particularly vigilant about applying your </t>
    </r>
    <r>
      <rPr>
        <i/>
        <sz val="11"/>
        <color theme="1"/>
        <rFont val="Calibri"/>
        <family val="2"/>
        <scheme val="minor"/>
      </rPr>
      <t>Personal</t>
    </r>
    <r>
      <rPr>
        <sz val="11"/>
        <color theme="1"/>
        <rFont val="Calibri"/>
        <family val="2"/>
        <scheme val="minor"/>
      </rPr>
      <t xml:space="preserve"> Order of Difficulty (POOD).</t>
    </r>
  </si>
  <si>
    <r>
      <t xml:space="preserve">Think about it this way. There’s someone writing the words that you’re reading right now. So what happens if you are asked, </t>
    </r>
    <r>
      <rPr>
        <i/>
        <sz val="11"/>
        <color theme="1"/>
        <rFont val="Calibri"/>
        <family val="2"/>
        <scheme val="minor"/>
      </rPr>
      <t>Who is the author of Cracking the SAT?</t>
    </r>
    <r>
      <rPr>
        <sz val="11"/>
        <color theme="1"/>
        <rFont val="Calibri"/>
        <family val="2"/>
        <scheme val="minor"/>
      </rPr>
      <t xml:space="preserve"> Do you know the answer to that question? Maybe not. Do we know the answer to that question? Absolutely.</t>
    </r>
  </si>
  <si>
    <t>So you can’t exactly say that that question is “difficult,” but you can say that certain people would have an easier time answering it.</t>
  </si>
  <si>
    <t>As we’ve begun to suggest with our Pacing, POE, and Letter of the Day strategies, The Princeton Review’s strategies are all about making the test your own, to whatever extent that is possible. We call this idea POOD because we believe it is essential that you identify the questions that you find easy or hard and that you work the test in a way most suitable to your goals and strengths.</t>
  </si>
  <si>
    <t>As you familiarize yourself with the rest of our strategies, keep all of this in mind. You may be surprised to find out how you perform on particular question types and sections. This test may be standardized, but the biggest improvements are usually reserved for those who can treat the test in a personalized, un-standardized way.</t>
  </si>
  <si>
    <t>Summary</t>
  </si>
  <si>
    <t>◦ When you don’t know the right answer to a multiple-choice question, look for wrong answers instead. They’re usually easier to find.</t>
  </si>
  <si>
    <t>◦ When you find a wrong answer choice, eliminate it. In other words, use POE, the Process of Elimination.</t>
  </si>
  <si>
    <t>◦ There’s no more guessing penalty on the SAT, so there’s no reason NOT to guess.</t>
  </si>
  <si>
    <t>◦ There’s bound to be at least a few questions you simply don’t get to or where you’re finding it difficult to eliminate even one answer choice. When this happens, use the LOTD (letter of the day) strategy.</t>
  </si>
  <si>
    <t>◦ Pace yourself. Remember: You’re not scored on how many questions you answer, but on how many questions you answer correctly. Take it slow and steady.</t>
  </si>
  <si>
    <t>◦ Make the test your own. When you can work the test to suit your strengths (and use our strategies to overcome any weaknesses), you’ll be on your way to a higher score.</t>
  </si>
  <si>
    <r>
      <t>5. Raising to a power (3</t>
    </r>
    <r>
      <rPr>
        <b/>
        <vertAlign val="superscript"/>
        <sz val="11"/>
        <color theme="1"/>
        <rFont val="Calibri"/>
        <family val="2"/>
        <scheme val="minor"/>
      </rPr>
      <t>3</t>
    </r>
    <r>
      <rPr>
        <b/>
        <sz val="11"/>
        <color theme="1"/>
        <rFont val="Calibri"/>
        <family val="2"/>
        <scheme val="minor"/>
      </rPr>
      <t>)</t>
    </r>
  </si>
  <si>
    <r>
      <t>6. Finding a square root (</t>
    </r>
    <r>
      <rPr>
        <b/>
        <sz val="11"/>
        <color theme="1"/>
        <rFont val="Calibri"/>
        <family val="2"/>
      </rPr>
      <t>√3)</t>
    </r>
  </si>
  <si>
    <t>My job isn’t to teach you math or English—leave that to your supersmart school teachers. Instead, I'm going to teach you what the SAT is and how to crack the SAT. You’ll soon see that the SAT involves a very different skill set.</t>
  </si>
  <si>
    <t>Be warned that some of the approaches I'm going to show you may seem counterintuitive or unnatural. Some of these strategies may be very different from the way you learned to approach similar questions in school, but trust me! Try tackling the problems using my techniques, and keep practicing until they become easier. You’ll see a real improvement in your score.</t>
  </si>
  <si>
    <t>Basically: Subsections Total = Section Total</t>
  </si>
  <si>
    <t>Lesson Plans are customized to each student's needs. There must be a minimum of 20 questions completed per week for each section (60 questions total) plus a read/analyze for an Essay, but these 20</t>
  </si>
  <si>
    <r>
      <rPr>
        <b/>
        <sz val="7.9"/>
        <color theme="1"/>
        <rFont val="Calibri"/>
        <family val="2"/>
        <scheme val="minor"/>
      </rPr>
      <t>Style Detail</t>
    </r>
    <r>
      <rPr>
        <sz val="7.9"/>
        <color theme="1"/>
        <rFont val="Calibri"/>
        <family val="2"/>
        <scheme val="minor"/>
      </rPr>
      <t xml:space="preserve">
</t>
    </r>
    <r>
      <rPr>
        <i/>
        <sz val="7.9"/>
        <color theme="1"/>
        <rFont val="Calibri"/>
        <family val="2"/>
        <scheme val="minor"/>
      </rPr>
      <t>Definition</t>
    </r>
    <r>
      <rPr>
        <sz val="7.9"/>
        <color theme="1"/>
        <rFont val="Calibri"/>
        <family val="2"/>
        <scheme val="minor"/>
      </rPr>
      <t xml:space="preserve">
Example
</t>
    </r>
    <r>
      <rPr>
        <b/>
        <sz val="7.9"/>
        <color theme="1"/>
        <rFont val="Calibri"/>
        <family val="2"/>
        <scheme val="minor"/>
      </rPr>
      <t>Allusion</t>
    </r>
    <r>
      <rPr>
        <sz val="7.9"/>
        <color theme="1"/>
        <rFont val="Calibri"/>
        <family val="2"/>
        <scheme val="minor"/>
      </rPr>
      <t xml:space="preserve">
</t>
    </r>
    <r>
      <rPr>
        <i/>
        <sz val="7.9"/>
        <color theme="1"/>
        <rFont val="Calibri"/>
        <family val="2"/>
        <scheme val="minor"/>
      </rPr>
      <t>A brief reference to a person, thing, or idea from history, literature, politics, or something with cultural significance.</t>
    </r>
    <r>
      <rPr>
        <sz val="7.9"/>
        <color theme="1"/>
        <rFont val="Calibri"/>
        <family val="2"/>
        <scheme val="minor"/>
      </rPr>
      <t xml:space="preserve">
“Don’t ask him for a donation; he’s a total Scrooge.”
“Chocolate was her Kryptonite.”
</t>
    </r>
    <r>
      <rPr>
        <b/>
        <sz val="7.9"/>
        <color theme="1"/>
        <rFont val="Calibri"/>
        <family val="2"/>
        <scheme val="minor"/>
      </rPr>
      <t>Comparison</t>
    </r>
    <r>
      <rPr>
        <sz val="7.9"/>
        <color theme="1"/>
        <rFont val="Calibri"/>
        <family val="2"/>
        <scheme val="minor"/>
      </rPr>
      <t xml:space="preserve">
</t>
    </r>
    <r>
      <rPr>
        <i/>
        <sz val="7.9"/>
        <color theme="1"/>
        <rFont val="Calibri"/>
        <family val="2"/>
        <scheme val="minor"/>
      </rPr>
      <t>Comparing two distinct things; the author/speaker makes a connection between them</t>
    </r>
    <r>
      <rPr>
        <sz val="7.9"/>
        <color theme="1"/>
        <rFont val="Calibri"/>
        <family val="2"/>
        <scheme val="minor"/>
      </rPr>
      <t xml:space="preserve">
“Juliet is the sun.”
“My love is like a red rose.”
</t>
    </r>
    <r>
      <rPr>
        <b/>
        <sz val="7.9"/>
        <color theme="1"/>
        <rFont val="Calibri"/>
        <family val="2"/>
        <scheme val="minor"/>
      </rPr>
      <t>Diction</t>
    </r>
    <r>
      <rPr>
        <sz val="7.9"/>
        <color theme="1"/>
        <rFont val="Calibri"/>
        <family val="2"/>
        <scheme val="minor"/>
      </rPr>
      <t xml:space="preserve">
</t>
    </r>
    <r>
      <rPr>
        <i/>
        <sz val="7.9"/>
        <color theme="1"/>
        <rFont val="Calibri"/>
        <family val="2"/>
        <scheme val="minor"/>
      </rPr>
      <t>The author’s choice of words.</t>
    </r>
    <r>
      <rPr>
        <sz val="7.9"/>
        <color theme="1"/>
        <rFont val="Calibri"/>
        <family val="2"/>
        <scheme val="minor"/>
      </rPr>
      <t xml:space="preserve">
“Skinny” instead of “slender” sounds less flattering.
Slang or vernacular gives a text an informal feel, while a professional vocabulary makes a text feel more formal.
</t>
    </r>
    <r>
      <rPr>
        <b/>
        <sz val="7.9"/>
        <color theme="1"/>
        <rFont val="Calibri"/>
        <family val="2"/>
        <scheme val="minor"/>
      </rPr>
      <t>Hyperbole</t>
    </r>
    <r>
      <rPr>
        <sz val="7.9"/>
        <color theme="1"/>
        <rFont val="Calibri"/>
        <family val="2"/>
        <scheme val="minor"/>
      </rPr>
      <t xml:space="preserve">
</t>
    </r>
    <r>
      <rPr>
        <i/>
        <sz val="7.9"/>
        <color theme="1"/>
        <rFont val="Calibri"/>
        <family val="2"/>
        <scheme val="minor"/>
      </rPr>
      <t>Exaggeration not meant to be taken literally</t>
    </r>
    <r>
      <rPr>
        <sz val="7.9"/>
        <color theme="1"/>
        <rFont val="Calibri"/>
        <family val="2"/>
        <scheme val="minor"/>
      </rPr>
      <t xml:space="preserve">
“I’m so hungry I could eat a horse.”
</t>
    </r>
    <r>
      <rPr>
        <b/>
        <sz val="7.9"/>
        <color theme="1"/>
        <rFont val="Calibri"/>
        <family val="2"/>
        <scheme val="minor"/>
      </rPr>
      <t>Imagery</t>
    </r>
    <r>
      <rPr>
        <sz val="7.9"/>
        <color theme="1"/>
        <rFont val="Calibri"/>
        <family val="2"/>
        <scheme val="minor"/>
      </rPr>
      <t xml:space="preserve">
</t>
    </r>
    <r>
      <rPr>
        <i/>
        <sz val="7.9"/>
        <color theme="1"/>
        <rFont val="Calibri"/>
        <family val="2"/>
        <scheme val="minor"/>
      </rPr>
      <t>Using language that appeals to our senses. Visual representation of an object or idea is a common perception of imagery, but imagery actually can create ideas that appeal to all five senses.</t>
    </r>
    <r>
      <rPr>
        <sz val="7.9"/>
        <color theme="1"/>
        <rFont val="Calibri"/>
        <family val="2"/>
        <scheme val="minor"/>
      </rPr>
      <t xml:space="preserve">
“The woman walked by, trailing a thick, cloying cloud of perfume.”
“The percussive thump of the large drums vibrated in her chest as the band marched by.”
</t>
    </r>
    <r>
      <rPr>
        <b/>
        <sz val="7.9"/>
        <color theme="1"/>
        <rFont val="Calibri"/>
        <family val="2"/>
        <scheme val="minor"/>
      </rPr>
      <t>Juxtaposition</t>
    </r>
    <r>
      <rPr>
        <sz val="7.9"/>
        <color theme="1"/>
        <rFont val="Calibri"/>
        <family val="2"/>
        <scheme val="minor"/>
      </rPr>
      <t xml:space="preserve">
</t>
    </r>
    <r>
      <rPr>
        <i/>
        <sz val="7.9"/>
        <color theme="1"/>
        <rFont val="Calibri"/>
        <family val="2"/>
        <scheme val="minor"/>
      </rPr>
      <t>Placing two ideas side-by-side in order for the audience to make a comparison or contrast</t>
    </r>
    <r>
      <rPr>
        <sz val="7.9"/>
        <color theme="1"/>
        <rFont val="Calibri"/>
        <family val="2"/>
        <scheme val="minor"/>
      </rPr>
      <t xml:space="preserve">
“It was the best of times, it was the worst of times…”
</t>
    </r>
    <r>
      <rPr>
        <b/>
        <sz val="7.9"/>
        <color theme="1"/>
        <rFont val="Calibri"/>
        <family val="2"/>
        <scheme val="minor"/>
      </rPr>
      <t>Repetition</t>
    </r>
    <r>
      <rPr>
        <sz val="7.9"/>
        <color theme="1"/>
        <rFont val="Calibri"/>
        <family val="2"/>
        <scheme val="minor"/>
      </rPr>
      <t xml:space="preserve">
</t>
    </r>
    <r>
      <rPr>
        <i/>
        <sz val="7.9"/>
        <color theme="1"/>
        <rFont val="Calibri"/>
        <family val="2"/>
        <scheme val="minor"/>
      </rPr>
      <t>Deliberate repetition of a letter, word, or phrase to achieve a specific effect.</t>
    </r>
    <r>
      <rPr>
        <sz val="7.9"/>
        <color theme="1"/>
        <rFont val="Calibri"/>
        <family val="2"/>
        <scheme val="minor"/>
      </rPr>
      <t xml:space="preserve">
“We shall not flag or fail. We shall go on to the end. We shall fight in France, we shall fight on the seas and oceans, we shall fight with growing confidence and growing strength in the air…”
</t>
    </r>
    <r>
      <rPr>
        <b/>
        <sz val="7.9"/>
        <color theme="1"/>
        <rFont val="Calibri"/>
        <family val="2"/>
        <scheme val="minor"/>
      </rPr>
      <t>Statistics or quotes</t>
    </r>
    <r>
      <rPr>
        <sz val="7.9"/>
        <color theme="1"/>
        <rFont val="Calibri"/>
        <family val="2"/>
        <scheme val="minor"/>
      </rPr>
      <t xml:space="preserve">
</t>
    </r>
    <r>
      <rPr>
        <i/>
        <sz val="7.9"/>
        <color theme="1"/>
        <rFont val="Calibri"/>
        <family val="2"/>
        <scheme val="minor"/>
      </rPr>
      <t>A writer or speaker may add credibility to his or her argument by adding data or quotes from a respected/recognized source.</t>
    </r>
    <r>
      <rPr>
        <sz val="7.9"/>
        <color theme="1"/>
        <rFont val="Calibri"/>
        <family val="2"/>
        <scheme val="minor"/>
      </rPr>
      <t xml:space="preserve">
A quote from the American Academy of Pediatrics in a speech about best practices for carseat use.
</t>
    </r>
    <r>
      <rPr>
        <b/>
        <sz val="7.9"/>
        <color theme="1"/>
        <rFont val="Calibri"/>
        <family val="2"/>
        <scheme val="minor"/>
      </rPr>
      <t>Syntax</t>
    </r>
    <r>
      <rPr>
        <sz val="7.9"/>
        <color theme="1"/>
        <rFont val="Calibri"/>
        <family val="2"/>
        <scheme val="minor"/>
      </rPr>
      <t xml:space="preserve">
</t>
    </r>
    <r>
      <rPr>
        <i/>
        <sz val="7.9"/>
        <color theme="1"/>
        <rFont val="Calibri"/>
        <family val="2"/>
        <scheme val="minor"/>
      </rPr>
      <t>How words are put together to achieve a certain effect. First and last words of an idea can be particularly important.</t>
    </r>
    <r>
      <rPr>
        <sz val="7.9"/>
        <color theme="1"/>
        <rFont val="Calibri"/>
        <family val="2"/>
        <scheme val="minor"/>
      </rPr>
      <t xml:space="preserve">
An author who wants to convey a message quickly or urgently might choose to use short, direct sentences, while an author who wants to deliberately slow down a text may use longer, more convoluted sentences.
</t>
    </r>
    <r>
      <rPr>
        <b/>
        <sz val="7.9"/>
        <color theme="1"/>
        <rFont val="Calibri"/>
        <family val="2"/>
        <scheme val="minor"/>
      </rPr>
      <t>Tone</t>
    </r>
    <r>
      <rPr>
        <sz val="7.9"/>
        <color theme="1"/>
        <rFont val="Calibri"/>
        <family val="2"/>
        <scheme val="minor"/>
      </rPr>
      <t xml:space="preserve">
</t>
    </r>
    <r>
      <rPr>
        <i/>
        <sz val="7.9"/>
        <color theme="1"/>
        <rFont val="Calibri"/>
        <family val="2"/>
        <scheme val="minor"/>
      </rPr>
      <t>The attitude of the author/speaker toward the subject</t>
    </r>
    <r>
      <rPr>
        <sz val="7.9"/>
        <color theme="1"/>
        <rFont val="Calibri"/>
        <family val="2"/>
        <scheme val="minor"/>
      </rPr>
      <t xml:space="preserve">
Sarcastic, professional, critical</t>
    </r>
  </si>
  <si>
    <t>Definitions</t>
  </si>
  <si>
    <t>POOD</t>
  </si>
  <si>
    <t>SOAPS</t>
  </si>
  <si>
    <t>FANBOYS</t>
  </si>
  <si>
    <t>LOTD</t>
  </si>
  <si>
    <t>Personal Order Of Difficulty</t>
  </si>
  <si>
    <t>Letter of the Day</t>
  </si>
  <si>
    <t>Speaker, Ocassion, Audience, Purpose, Subject</t>
  </si>
  <si>
    <t>For, And, Nor, Both, Or, Yet, So</t>
  </si>
  <si>
    <t>Why5</t>
  </si>
  <si>
    <t>Ask why until you figure out your exact mistake</t>
  </si>
  <si>
    <t>Why 5 Diagnosis</t>
  </si>
  <si>
    <r>
      <t>Here's another useful trick when reviewing mistakes: </t>
    </r>
    <r>
      <rPr>
        <b/>
        <sz val="12"/>
        <color rgb="FF333333"/>
        <rFont val="Arial"/>
        <family val="2"/>
      </rPr>
      <t>ask yourself "Why?" five times?</t>
    </r>
  </si>
  <si>
    <t>Here's an example. Let's say you miss a Reading passage question. Everyone does this.</t>
  </si>
  <si>
    <r>
      <t>Starting point:</t>
    </r>
    <r>
      <rPr>
        <sz val="12"/>
        <color rgb="FF333333"/>
        <rFont val="Arial"/>
        <family val="2"/>
      </rPr>
      <t> I missed a Reading question about the big picture summary of the passage.</t>
    </r>
  </si>
  <si>
    <t>1. Why? I picked the wrong answer choice, out of the two I had left.</t>
  </si>
  <si>
    <t>2. Why? The wrong answer choice had a phrase that was in the passage, but otherwise the meaning was wrong. I got tricked.</t>
  </si>
  <si>
    <t>3. Why? I didn't fully understand the passage when I was reading it.</t>
  </si>
  <si>
    <t>4. Why? I read the passage too quickly.</t>
  </si>
  <si>
    <t>5. Why? I was scared about running out of time.</t>
  </si>
  <si>
    <r>
      <t>Wow - you see how a </t>
    </r>
    <r>
      <rPr>
        <b/>
        <sz val="11"/>
        <rFont val="Calibri"/>
        <family val="2"/>
        <scheme val="minor"/>
      </rPr>
      <t>single question</t>
    </r>
    <r>
      <rPr>
        <sz val="11"/>
        <rFont val="Calibri"/>
        <family val="2"/>
        <scheme val="minor"/>
      </rPr>
      <t> can give you a TON of information about where you went wrong? Now you have a lot of opportunities to improve - on how you read passages, how you eliminate answer choices, and how to process big picture questions.</t>
    </r>
  </si>
  <si>
    <t>Why Five</t>
  </si>
  <si>
    <t xml:space="preserve">Reading Sections and Subsections (Advanced Approach): Worth 2 points total each, except for main, which is 10 questions and worth 10 points total. Basic Approach isn't as important and therefore isn't part of any </t>
  </si>
  <si>
    <t>SAT score calculation other than to keep track of how well students are labelling the reading material.</t>
  </si>
  <si>
    <t>.</t>
  </si>
  <si>
    <r>
      <t>The point is that when you ask yourself "Why?" five times, </t>
    </r>
    <r>
      <rPr>
        <b/>
        <sz val="12"/>
        <color theme="1"/>
        <rFont val="Arial"/>
        <family val="2"/>
      </rPr>
      <t>you'll dig deeper and deeper</t>
    </r>
    <r>
      <rPr>
        <sz val="12"/>
        <color theme="1"/>
        <rFont val="Arial"/>
        <family val="2"/>
      </rPr>
      <t> to understand what the underlying cause is, and how to fix it.</t>
    </r>
  </si>
  <si>
    <r>
      <t>Again,</t>
    </r>
    <r>
      <rPr>
        <b/>
        <sz val="12"/>
        <color theme="1"/>
        <rFont val="Arial"/>
        <family val="2"/>
      </rPr>
      <t> very few students actually have the discipline to go through this reflection</t>
    </r>
    <r>
      <rPr>
        <sz val="12"/>
        <color theme="1"/>
        <rFont val="Arial"/>
        <family val="2"/>
      </rPr>
      <t>. And this is why YOU'RE going to get a better score.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</si>
</sst>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3.5"/>
      <color theme="1"/>
      <name val="Calibri"/>
      <family val="2"/>
      <scheme val="minor"/>
    </font>
    <font>
      <b/>
      <sz val="18"/>
      <color theme="1"/>
      <name val="Calibri"/>
      <family val="2"/>
      <scheme val="minor"/>
    </font>
    <font>
      <vertAlign val="superscript"/>
      <sz val="11"/>
      <color theme="1"/>
      <name val="Calibri"/>
      <family val="2"/>
      <scheme val="minor"/>
    </font>
    <font>
      <b/>
      <sz val="12"/>
      <color theme="1"/>
      <name val="Calibri"/>
      <family val="2"/>
      <scheme val="minor"/>
    </font>
    <font>
      <b/>
      <strike/>
      <sz val="11"/>
      <color theme="1"/>
      <name val="Calibri"/>
      <family val="2"/>
      <scheme val="minor"/>
    </font>
    <font>
      <b/>
      <u/>
      <sz val="11"/>
      <color theme="1"/>
      <name val="Calibri"/>
      <family val="2"/>
      <scheme val="minor"/>
    </font>
    <font>
      <b/>
      <vertAlign val="superscript"/>
      <sz val="11"/>
      <color theme="1"/>
      <name val="Calibri"/>
      <family val="2"/>
      <scheme val="minor"/>
    </font>
    <font>
      <b/>
      <sz val="11"/>
      <color theme="1"/>
      <name val="Calibri"/>
      <family val="2"/>
    </font>
    <font>
      <sz val="7.9"/>
      <color theme="1"/>
      <name val="Calibri"/>
      <family val="2"/>
      <scheme val="minor"/>
    </font>
    <font>
      <b/>
      <sz val="7.9"/>
      <color theme="1"/>
      <name val="Calibri"/>
      <family val="2"/>
      <scheme val="minor"/>
    </font>
    <font>
      <i/>
      <sz val="7.9"/>
      <color theme="1"/>
      <name val="Calibri"/>
      <family val="2"/>
      <scheme val="minor"/>
    </font>
    <font>
      <b/>
      <sz val="13.5"/>
      <color rgb="FF333333"/>
      <name val="Arial"/>
      <family val="2"/>
    </font>
    <font>
      <sz val="12"/>
      <color rgb="FF333333"/>
      <name val="Arial"/>
      <family val="2"/>
    </font>
    <font>
      <b/>
      <sz val="12"/>
      <color rgb="FF333333"/>
      <name val="Arial"/>
      <family val="2"/>
    </font>
    <font>
      <sz val="11"/>
      <name val="Calibri"/>
      <family val="2"/>
      <scheme val="minor"/>
    </font>
    <font>
      <b/>
      <sz val="11"/>
      <name val="Calibri"/>
      <family val="2"/>
      <scheme val="minor"/>
    </font>
    <font>
      <sz val="12"/>
      <color theme="1"/>
      <name val="Arial"/>
      <family val="2"/>
    </font>
    <font>
      <b/>
      <sz val="12"/>
      <color theme="1"/>
      <name val="Arial"/>
      <family val="2"/>
    </font>
    <font>
      <sz val="16"/>
      <color theme="1"/>
      <name val="Calibri"/>
      <family val="2"/>
      <scheme val="minor"/>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DCF54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right/>
      <top style="double">
        <color rgb="FF3F3F3F"/>
      </top>
      <bottom/>
      <diagonal/>
    </border>
    <border>
      <left/>
      <right/>
      <top/>
      <bottom style="double">
        <color rgb="FF3F3F3F"/>
      </bottom>
      <diagonal/>
    </border>
  </borders>
  <cellStyleXfs count="14">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1" fillId="7" borderId="3" applyNumberFormat="0" applyFont="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cellStyleXfs>
  <cellXfs count="67">
    <xf numFmtId="0" fontId="0" fillId="0" borderId="0" xfId="0"/>
    <xf numFmtId="0" fontId="5" fillId="5" borderId="1" xfId="5"/>
    <xf numFmtId="0" fontId="4" fillId="4" borderId="0" xfId="4"/>
    <xf numFmtId="0" fontId="6" fillId="6" borderId="2" xfId="6"/>
    <xf numFmtId="0" fontId="0" fillId="7" borderId="3" xfId="7" applyFont="1"/>
    <xf numFmtId="0" fontId="7" fillId="0" borderId="0" xfId="0" applyFont="1"/>
    <xf numFmtId="0" fontId="0" fillId="0" borderId="0" xfId="0" applyAlignment="1">
      <alignment wrapText="1"/>
    </xf>
    <xf numFmtId="0" fontId="0" fillId="0" borderId="0" xfId="0" applyAlignment="1"/>
    <xf numFmtId="2" fontId="5" fillId="5" borderId="1" xfId="5" applyNumberFormat="1"/>
    <xf numFmtId="9" fontId="0" fillId="0" borderId="0" xfId="1" applyFont="1"/>
    <xf numFmtId="0" fontId="0" fillId="0" borderId="0" xfId="0" applyAlignment="1">
      <alignment horizontal="center" wrapText="1"/>
    </xf>
    <xf numFmtId="0" fontId="8" fillId="8" borderId="0" xfId="8"/>
    <xf numFmtId="0" fontId="8" fillId="10" borderId="0" xfId="10"/>
    <xf numFmtId="0" fontId="8" fillId="13" borderId="0" xfId="13"/>
    <xf numFmtId="0" fontId="0" fillId="0" borderId="0" xfId="0" applyAlignment="1">
      <alignment wrapText="1"/>
    </xf>
    <xf numFmtId="0" fontId="11" fillId="0" borderId="0" xfId="0" applyFont="1" applyAlignment="1">
      <alignment vertical="center"/>
    </xf>
    <xf numFmtId="0" fontId="11" fillId="0" borderId="0" xfId="0" applyFont="1" applyAlignment="1">
      <alignment vertical="center" wrapText="1"/>
    </xf>
    <xf numFmtId="0" fontId="7" fillId="0" borderId="0" xfId="0" applyFont="1" applyAlignment="1">
      <alignment wrapText="1"/>
    </xf>
    <xf numFmtId="0" fontId="0" fillId="0" borderId="0" xfId="0" applyAlignment="1">
      <alignment horizontal="center" vertical="top" wrapText="1"/>
    </xf>
    <xf numFmtId="0" fontId="7" fillId="0" borderId="0" xfId="0" applyFont="1" applyAlignment="1">
      <alignment vertical="center" wrapText="1"/>
    </xf>
    <xf numFmtId="0" fontId="12" fillId="0" borderId="0" xfId="0" applyFont="1" applyAlignment="1">
      <alignment vertical="center" wrapText="1"/>
    </xf>
    <xf numFmtId="0" fontId="0" fillId="0" borderId="0" xfId="0" applyAlignment="1">
      <alignment vertical="top" wrapText="1"/>
    </xf>
    <xf numFmtId="0" fontId="11" fillId="0" borderId="0" xfId="0" applyFont="1" applyAlignment="1">
      <alignment vertical="top" wrapText="1"/>
    </xf>
    <xf numFmtId="0" fontId="0" fillId="0" borderId="0" xfId="0" applyAlignment="1">
      <alignment vertical="center" wrapText="1"/>
    </xf>
    <xf numFmtId="0" fontId="12" fillId="0" borderId="0" xfId="0" applyFont="1" applyAlignment="1">
      <alignment vertical="top" wrapText="1"/>
    </xf>
    <xf numFmtId="0" fontId="14" fillId="0" borderId="0" xfId="0" applyFont="1" applyAlignment="1">
      <alignment vertical="center" wrapText="1"/>
    </xf>
    <xf numFmtId="0" fontId="0" fillId="0" borderId="0" xfId="0" applyAlignment="1">
      <alignment wrapText="1"/>
    </xf>
    <xf numFmtId="0" fontId="0" fillId="0" borderId="0" xfId="0" applyAlignment="1">
      <alignment vertical="center"/>
    </xf>
    <xf numFmtId="0" fontId="12" fillId="0" borderId="0" xfId="0" applyFont="1" applyAlignment="1">
      <alignment vertical="center"/>
    </xf>
    <xf numFmtId="0" fontId="2" fillId="2" borderId="0" xfId="2" applyAlignment="1"/>
    <xf numFmtId="0" fontId="2" fillId="2" borderId="0" xfId="2" applyAlignment="1">
      <alignment wrapText="1"/>
    </xf>
    <xf numFmtId="0" fontId="4" fillId="4" borderId="0" xfId="4" applyAlignment="1">
      <alignment wrapText="1"/>
    </xf>
    <xf numFmtId="0" fontId="3" fillId="3" borderId="0" xfId="3" applyAlignment="1">
      <alignment wrapText="1"/>
    </xf>
    <xf numFmtId="0" fontId="16" fillId="0" borderId="0" xfId="0" applyFont="1"/>
    <xf numFmtId="0" fontId="19" fillId="0" borderId="0" xfId="0" applyFont="1" applyAlignment="1">
      <alignment horizontal="center" wrapText="1"/>
    </xf>
    <xf numFmtId="0" fontId="2" fillId="2" borderId="0" xfId="2" applyAlignment="1">
      <alignment horizontal="center" wrapText="1"/>
    </xf>
    <xf numFmtId="0" fontId="8" fillId="8" borderId="0" xfId="8" applyAlignment="1">
      <alignment horizontal="center"/>
    </xf>
    <xf numFmtId="0" fontId="8" fillId="9" borderId="0" xfId="9" applyAlignment="1">
      <alignment horizontal="center"/>
    </xf>
    <xf numFmtId="0" fontId="8" fillId="10" borderId="0" xfId="10" applyAlignment="1">
      <alignment horizontal="center"/>
    </xf>
    <xf numFmtId="0" fontId="8" fillId="11" borderId="0" xfId="11" applyAlignment="1">
      <alignment horizontal="center"/>
    </xf>
    <xf numFmtId="0" fontId="8" fillId="12" borderId="0" xfId="12" applyAlignment="1">
      <alignment horizontal="center"/>
    </xf>
    <xf numFmtId="0" fontId="8" fillId="13" borderId="0" xfId="13" applyAlignment="1">
      <alignment horizontal="center"/>
    </xf>
    <xf numFmtId="0" fontId="8" fillId="14" borderId="0" xfId="13" applyFill="1" applyAlignment="1">
      <alignment horizontal="center"/>
    </xf>
    <xf numFmtId="0" fontId="9" fillId="0" borderId="0" xfId="0" applyFont="1" applyAlignment="1">
      <alignment horizontal="center"/>
    </xf>
    <xf numFmtId="0" fontId="0" fillId="0" borderId="0" xfId="0"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horizontal="left" vertical="center" wrapText="1"/>
    </xf>
    <xf numFmtId="0" fontId="25" fillId="0" borderId="0" xfId="0" applyFont="1" applyAlignment="1">
      <alignment wrapText="1"/>
    </xf>
    <xf numFmtId="0" fontId="2" fillId="2" borderId="0" xfId="2"/>
    <xf numFmtId="0" fontId="27" fillId="0" borderId="0" xfId="0" applyFont="1"/>
    <xf numFmtId="0" fontId="27" fillId="0" borderId="0" xfId="0" applyFont="1" applyAlignment="1">
      <alignment horizontal="left"/>
    </xf>
    <xf numFmtId="0" fontId="27" fillId="0" borderId="0" xfId="0" applyFont="1" applyAlignment="1">
      <alignment wrapText="1"/>
    </xf>
    <xf numFmtId="0" fontId="29" fillId="0" borderId="0" xfId="0" applyFont="1"/>
    <xf numFmtId="0" fontId="0" fillId="0" borderId="0" xfId="0" applyAlignment="1">
      <alignment horizontal="center"/>
    </xf>
    <xf numFmtId="0" fontId="5" fillId="5" borderId="4" xfId="5" applyBorder="1" applyAlignment="1">
      <alignment horizontal="center"/>
    </xf>
    <xf numFmtId="0" fontId="5" fillId="5" borderId="0" xfId="5" applyBorder="1" applyAlignment="1">
      <alignment horizontal="center"/>
    </xf>
    <xf numFmtId="14" fontId="5" fillId="5" borderId="5" xfId="5" applyNumberFormat="1" applyBorder="1" applyAlignment="1">
      <alignment horizontal="center"/>
    </xf>
    <xf numFmtId="14" fontId="5" fillId="5" borderId="6" xfId="5" applyNumberFormat="1" applyBorder="1" applyAlignment="1">
      <alignment horizontal="center"/>
    </xf>
    <xf numFmtId="0" fontId="4" fillId="4" borderId="0" xfId="4" applyAlignment="1">
      <alignment horizontal="center"/>
    </xf>
    <xf numFmtId="0" fontId="3" fillId="3" borderId="0" xfId="3" applyAlignment="1">
      <alignment horizontal="center"/>
    </xf>
    <xf numFmtId="0" fontId="2" fillId="2" borderId="0" xfId="2" applyAlignment="1">
      <alignment horizontal="center"/>
    </xf>
    <xf numFmtId="0" fontId="0" fillId="0" borderId="0" xfId="0" applyAlignment="1">
      <alignment horizontal="center" wrapText="1"/>
    </xf>
    <xf numFmtId="0" fontId="0" fillId="0" borderId="7" xfId="0" applyBorder="1" applyAlignment="1">
      <alignment wrapText="1"/>
    </xf>
    <xf numFmtId="0" fontId="0" fillId="0" borderId="0" xfId="0" applyAlignment="1">
      <alignment wrapText="1"/>
    </xf>
    <xf numFmtId="0" fontId="0" fillId="0" borderId="8" xfId="0" applyBorder="1" applyAlignment="1">
      <alignment wrapText="1"/>
    </xf>
    <xf numFmtId="0" fontId="0" fillId="0" borderId="0" xfId="0" applyAlignment="1">
      <alignment horizontal="left" wrapText="1"/>
    </xf>
  </cellXfs>
  <cellStyles count="14">
    <cellStyle name="Accent1" xfId="8" builtinId="29"/>
    <cellStyle name="Accent2" xfId="9" builtinId="33"/>
    <cellStyle name="Accent3" xfId="10" builtinId="37"/>
    <cellStyle name="Accent4" xfId="11" builtinId="41"/>
    <cellStyle name="Accent5" xfId="12" builtinId="45"/>
    <cellStyle name="Accent6" xfId="13" builtinId="49"/>
    <cellStyle name="Bad" xfId="3" builtinId="27"/>
    <cellStyle name="Calculation" xfId="5" builtinId="22"/>
    <cellStyle name="Check Cell" xfId="6" builtinId="23"/>
    <cellStyle name="Good" xfId="2" builtinId="26"/>
    <cellStyle name="Neutral" xfId="4" builtinId="28"/>
    <cellStyle name="Normal" xfId="0" builtinId="0"/>
    <cellStyle name="Note" xfId="7" builtinId="10"/>
    <cellStyle name="Percent" xfId="1" builtinId="5"/>
  </cellStyles>
  <dxfs count="0"/>
  <tableStyles count="0" defaultTableStyle="TableStyleMedium2" defaultPivotStyle="PivotStyleLight16"/>
  <colors>
    <mruColors>
      <color rgb="FFDCF5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SAT</a:t>
            </a:r>
            <a:r>
              <a:rPr lang="en-US" baseline="0"/>
              <a:t> Score Progress</a:t>
            </a:r>
            <a:endParaRPr lang="en-US"/>
          </a:p>
        </c:rich>
      </c:tx>
      <c:layout/>
      <c:overlay val="0"/>
    </c:title>
    <c:autoTitleDeleted val="0"/>
    <c:plotArea>
      <c:layout/>
      <c:lineChart>
        <c:grouping val="standard"/>
        <c:varyColors val="0"/>
        <c:ser>
          <c:idx val="0"/>
          <c:order val="0"/>
          <c:tx>
            <c:v>SAT Score</c:v>
          </c:tx>
          <c:marker>
            <c:symbol val="none"/>
          </c:marker>
          <c:cat>
            <c:strRef>
              <c:f>'SAT Overview'!$A$5:$A$7</c:f>
              <c:strCache>
                <c:ptCount val="3"/>
                <c:pt idx="0">
                  <c:v>Practice Test 1</c:v>
                </c:pt>
                <c:pt idx="1">
                  <c:v>Practice Test 2</c:v>
                </c:pt>
                <c:pt idx="2">
                  <c:v>Practice Test 3</c:v>
                </c:pt>
              </c:strCache>
            </c:strRef>
          </c:cat>
          <c:val>
            <c:numRef>
              <c:f>'SAT Overview'!$I$5:$I$7</c:f>
              <c:numCache>
                <c:formatCode>General</c:formatCode>
                <c:ptCount val="3"/>
                <c:pt idx="0">
                  <c:v>1060</c:v>
                </c:pt>
                <c:pt idx="1">
                  <c:v>1160</c:v>
                </c:pt>
                <c:pt idx="2">
                  <c:v>1240</c:v>
                </c:pt>
              </c:numCache>
            </c:numRef>
          </c:val>
          <c:smooth val="0"/>
          <c:extLst>
            <c:ext xmlns:c16="http://schemas.microsoft.com/office/drawing/2014/chart" uri="{C3380CC4-5D6E-409C-BE32-E72D297353CC}">
              <c16:uniqueId val="{00000000-EA12-4D03-A961-D4173BDEEB5A}"/>
            </c:ext>
          </c:extLst>
        </c:ser>
        <c:ser>
          <c:idx val="1"/>
          <c:order val="1"/>
          <c:tx>
            <c:v>Drill SAT Score</c:v>
          </c:tx>
          <c:marker>
            <c:symbol val="none"/>
          </c:marker>
          <c:cat>
            <c:strRef>
              <c:f>'SAT Overview'!$A$5:$A$7</c:f>
              <c:strCache>
                <c:ptCount val="3"/>
                <c:pt idx="0">
                  <c:v>Practice Test 1</c:v>
                </c:pt>
                <c:pt idx="1">
                  <c:v>Practice Test 2</c:v>
                </c:pt>
                <c:pt idx="2">
                  <c:v>Practice Test 3</c:v>
                </c:pt>
              </c:strCache>
            </c:strRef>
          </c:cat>
          <c:val>
            <c:numRef>
              <c:f>'SAT Overview'!$P$4:$P$6</c:f>
              <c:numCache>
                <c:formatCode>General</c:formatCode>
                <c:ptCount val="3"/>
                <c:pt idx="0">
                  <c:v>801.94480806558272</c:v>
                </c:pt>
                <c:pt idx="1">
                  <c:v>1040.2071922505143</c:v>
                </c:pt>
                <c:pt idx="2">
                  <c:v>1404.0222703360178</c:v>
                </c:pt>
              </c:numCache>
            </c:numRef>
          </c:val>
          <c:smooth val="0"/>
          <c:extLst>
            <c:ext xmlns:c16="http://schemas.microsoft.com/office/drawing/2014/chart" uri="{C3380CC4-5D6E-409C-BE32-E72D297353CC}">
              <c16:uniqueId val="{00000001-EA12-4D03-A961-D4173BDEEB5A}"/>
            </c:ext>
          </c:extLst>
        </c:ser>
        <c:dLbls>
          <c:showLegendKey val="0"/>
          <c:showVal val="0"/>
          <c:showCatName val="0"/>
          <c:showSerName val="0"/>
          <c:showPercent val="0"/>
          <c:showBubbleSize val="0"/>
        </c:dLbls>
        <c:smooth val="0"/>
        <c:axId val="129781120"/>
        <c:axId val="129811968"/>
      </c:lineChart>
      <c:catAx>
        <c:axId val="129781120"/>
        <c:scaling>
          <c:orientation val="minMax"/>
        </c:scaling>
        <c:delete val="0"/>
        <c:axPos val="b"/>
        <c:title>
          <c:tx>
            <c:rich>
              <a:bodyPr/>
              <a:lstStyle/>
              <a:p>
                <a:pPr>
                  <a:defRPr/>
                </a:pPr>
                <a:r>
                  <a:rPr lang="en-US"/>
                  <a:t>Practice Tests</a:t>
                </a:r>
              </a:p>
            </c:rich>
          </c:tx>
          <c:layout/>
          <c:overlay val="0"/>
        </c:title>
        <c:numFmt formatCode="General" sourceLinked="0"/>
        <c:majorTickMark val="out"/>
        <c:minorTickMark val="none"/>
        <c:tickLblPos val="nextTo"/>
        <c:crossAx val="129811968"/>
        <c:crosses val="autoZero"/>
        <c:auto val="1"/>
        <c:lblAlgn val="ctr"/>
        <c:lblOffset val="100"/>
        <c:noMultiLvlLbl val="0"/>
      </c:catAx>
      <c:valAx>
        <c:axId val="129811968"/>
        <c:scaling>
          <c:orientation val="minMax"/>
        </c:scaling>
        <c:delete val="0"/>
        <c:axPos val="l"/>
        <c:majorGridlines/>
        <c:title>
          <c:tx>
            <c:rich>
              <a:bodyPr rot="-5400000" vert="horz"/>
              <a:lstStyle/>
              <a:p>
                <a:pPr>
                  <a:defRPr/>
                </a:pPr>
                <a:r>
                  <a:rPr lang="en-US"/>
                  <a:t>Compiled</a:t>
                </a:r>
                <a:r>
                  <a:rPr lang="en-US" baseline="0"/>
                  <a:t> Score</a:t>
                </a:r>
                <a:endParaRPr lang="en-US"/>
              </a:p>
            </c:rich>
          </c:tx>
          <c:layout/>
          <c:overlay val="0"/>
        </c:title>
        <c:numFmt formatCode="General" sourceLinked="1"/>
        <c:majorTickMark val="out"/>
        <c:minorTickMark val="none"/>
        <c:tickLblPos val="nextTo"/>
        <c:crossAx val="129781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Writing</a:t>
            </a:r>
            <a:r>
              <a:rPr lang="en-US" baseline="0"/>
              <a:t> Drill Strengths/Weaknesses</a:t>
            </a:r>
            <a:endParaRPr lang="en-US"/>
          </a:p>
        </c:rich>
      </c:tx>
      <c:layout/>
      <c:overlay val="0"/>
    </c:title>
    <c:autoTitleDeleted val="0"/>
    <c:plotArea>
      <c:layout/>
      <c:radarChart>
        <c:radarStyle val="marker"/>
        <c:varyColors val="0"/>
        <c:ser>
          <c:idx val="0"/>
          <c:order val="0"/>
          <c:tx>
            <c:v>Writing Drill</c:v>
          </c:tx>
          <c:marker>
            <c:symbol val="none"/>
          </c:marker>
          <c:cat>
            <c:strRef>
              <c:f>'Writing and Language'!$B$2:$D$2</c:f>
              <c:strCache>
                <c:ptCount val="3"/>
                <c:pt idx="0">
                  <c:v>Language</c:v>
                </c:pt>
                <c:pt idx="1">
                  <c:v>Punctuation</c:v>
                </c:pt>
                <c:pt idx="2">
                  <c:v>Words/Questions</c:v>
                </c:pt>
              </c:strCache>
            </c:strRef>
          </c:cat>
          <c:val>
            <c:numRef>
              <c:f>'Writing and Language'!$B$12:$D$12</c:f>
              <c:numCache>
                <c:formatCode>General</c:formatCode>
                <c:ptCount val="3"/>
                <c:pt idx="0">
                  <c:v>24.965477976640241</c:v>
                </c:pt>
                <c:pt idx="1">
                  <c:v>15.640535248938244</c:v>
                </c:pt>
                <c:pt idx="2">
                  <c:v>34.648560565959372</c:v>
                </c:pt>
              </c:numCache>
            </c:numRef>
          </c:val>
          <c:extLst>
            <c:ext xmlns:c16="http://schemas.microsoft.com/office/drawing/2014/chart" uri="{C3380CC4-5D6E-409C-BE32-E72D297353CC}">
              <c16:uniqueId val="{00000000-9D9C-4496-98B8-4709E87DCF8F}"/>
            </c:ext>
          </c:extLst>
        </c:ser>
        <c:dLbls>
          <c:showLegendKey val="0"/>
          <c:showVal val="0"/>
          <c:showCatName val="0"/>
          <c:showSerName val="0"/>
          <c:showPercent val="0"/>
          <c:showBubbleSize val="0"/>
        </c:dLbls>
        <c:axId val="130459904"/>
        <c:axId val="130461696"/>
      </c:radarChart>
      <c:catAx>
        <c:axId val="130459904"/>
        <c:scaling>
          <c:orientation val="minMax"/>
        </c:scaling>
        <c:delete val="0"/>
        <c:axPos val="b"/>
        <c:majorGridlines/>
        <c:numFmt formatCode="General" sourceLinked="0"/>
        <c:majorTickMark val="out"/>
        <c:minorTickMark val="none"/>
        <c:tickLblPos val="nextTo"/>
        <c:crossAx val="130461696"/>
        <c:crosses val="autoZero"/>
        <c:auto val="1"/>
        <c:lblAlgn val="ctr"/>
        <c:lblOffset val="100"/>
        <c:noMultiLvlLbl val="0"/>
      </c:catAx>
      <c:valAx>
        <c:axId val="130461696"/>
        <c:scaling>
          <c:orientation val="minMax"/>
        </c:scaling>
        <c:delete val="0"/>
        <c:axPos val="l"/>
        <c:majorGridlines/>
        <c:numFmt formatCode="General" sourceLinked="1"/>
        <c:majorTickMark val="out"/>
        <c:minorTickMark val="none"/>
        <c:tickLblPos val="nextTo"/>
        <c:crossAx val="130459904"/>
        <c:crosses val="autoZero"/>
        <c:crossBetween val="between"/>
      </c:valAx>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Math</a:t>
            </a:r>
            <a:r>
              <a:rPr lang="en-US" baseline="0"/>
              <a:t> Drill Scores</a:t>
            </a:r>
          </a:p>
        </c:rich>
      </c:tx>
      <c:overlay val="0"/>
    </c:title>
    <c:autoTitleDeleted val="0"/>
    <c:plotArea>
      <c:layout/>
      <c:lineChart>
        <c:grouping val="standard"/>
        <c:varyColors val="0"/>
        <c:ser>
          <c:idx val="0"/>
          <c:order val="0"/>
          <c:tx>
            <c:v>Math Drill</c:v>
          </c:tx>
          <c:marker>
            <c:symbol val="none"/>
          </c:marker>
          <c:cat>
            <c:strRef>
              <c:f>Math!$A$4:$A$12</c:f>
              <c:strCache>
                <c:ptCount val="9"/>
                <c:pt idx="0">
                  <c:v>Math Drill 1</c:v>
                </c:pt>
                <c:pt idx="1">
                  <c:v>Math Drill 2</c:v>
                </c:pt>
                <c:pt idx="2">
                  <c:v>Math Drill 3</c:v>
                </c:pt>
                <c:pt idx="3">
                  <c:v>Math Drill 4</c:v>
                </c:pt>
                <c:pt idx="4">
                  <c:v>Math Drill 5</c:v>
                </c:pt>
                <c:pt idx="5">
                  <c:v>Math Drill 6</c:v>
                </c:pt>
                <c:pt idx="6">
                  <c:v>Math Drill 7</c:v>
                </c:pt>
                <c:pt idx="7">
                  <c:v>Math Drill 8</c:v>
                </c:pt>
                <c:pt idx="8">
                  <c:v>Math Drill 9</c:v>
                </c:pt>
              </c:strCache>
            </c:strRef>
          </c:cat>
          <c:val>
            <c:numRef>
              <c:f>Math!$G$4:$G$12</c:f>
              <c:numCache>
                <c:formatCode>General</c:formatCode>
                <c:ptCount val="9"/>
                <c:pt idx="0">
                  <c:v>6.6322863922005286</c:v>
                </c:pt>
                <c:pt idx="1">
                  <c:v>7.6931710512165905</c:v>
                </c:pt>
                <c:pt idx="2">
                  <c:v>8.7062584120137956</c:v>
                </c:pt>
                <c:pt idx="3">
                  <c:v>9.597662957065868</c:v>
                </c:pt>
                <c:pt idx="4">
                  <c:v>10.603540956298792</c:v>
                </c:pt>
                <c:pt idx="5">
                  <c:v>11.811033576703203</c:v>
                </c:pt>
                <c:pt idx="6">
                  <c:v>12.735974917078764</c:v>
                </c:pt>
                <c:pt idx="7">
                  <c:v>13.768410212937912</c:v>
                </c:pt>
                <c:pt idx="8">
                  <c:v>14.80081551113474</c:v>
                </c:pt>
              </c:numCache>
            </c:numRef>
          </c:val>
          <c:smooth val="0"/>
          <c:extLst>
            <c:ext xmlns:c16="http://schemas.microsoft.com/office/drawing/2014/chart" uri="{C3380CC4-5D6E-409C-BE32-E72D297353CC}">
              <c16:uniqueId val="{00000000-F856-468F-B073-3D07D924F119}"/>
            </c:ext>
          </c:extLst>
        </c:ser>
        <c:dLbls>
          <c:showLegendKey val="0"/>
          <c:showVal val="0"/>
          <c:showCatName val="0"/>
          <c:showSerName val="0"/>
          <c:showPercent val="0"/>
          <c:showBubbleSize val="0"/>
        </c:dLbls>
        <c:smooth val="0"/>
        <c:axId val="130531712"/>
        <c:axId val="130533248"/>
      </c:lineChart>
      <c:catAx>
        <c:axId val="130531712"/>
        <c:scaling>
          <c:orientation val="minMax"/>
        </c:scaling>
        <c:delete val="0"/>
        <c:axPos val="b"/>
        <c:numFmt formatCode="General" sourceLinked="0"/>
        <c:majorTickMark val="none"/>
        <c:minorTickMark val="none"/>
        <c:tickLblPos val="nextTo"/>
        <c:crossAx val="130533248"/>
        <c:crosses val="autoZero"/>
        <c:auto val="1"/>
        <c:lblAlgn val="ctr"/>
        <c:lblOffset val="100"/>
        <c:noMultiLvlLbl val="0"/>
      </c:catAx>
      <c:valAx>
        <c:axId val="130533248"/>
        <c:scaling>
          <c:orientation val="minMax"/>
        </c:scaling>
        <c:delete val="0"/>
        <c:axPos val="l"/>
        <c:majorGridlines/>
        <c:title>
          <c:tx>
            <c:rich>
              <a:bodyPr/>
              <a:lstStyle/>
              <a:p>
                <a:pPr>
                  <a:defRPr/>
                </a:pPr>
                <a:r>
                  <a:rPr lang="en-US"/>
                  <a:t>SCORE</a:t>
                </a:r>
              </a:p>
            </c:rich>
          </c:tx>
          <c:overlay val="0"/>
        </c:title>
        <c:numFmt formatCode="General" sourceLinked="1"/>
        <c:majorTickMark val="none"/>
        <c:minorTickMark val="none"/>
        <c:tickLblPos val="nextTo"/>
        <c:crossAx val="130531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Math Drill Strengths/Weaknesses</a:t>
            </a:r>
          </a:p>
        </c:rich>
      </c:tx>
      <c:overlay val="0"/>
    </c:title>
    <c:autoTitleDeleted val="0"/>
    <c:plotArea>
      <c:layout/>
      <c:radarChart>
        <c:radarStyle val="marker"/>
        <c:varyColors val="0"/>
        <c:ser>
          <c:idx val="0"/>
          <c:order val="0"/>
          <c:tx>
            <c:v>Math Drill</c:v>
          </c:tx>
          <c:marker>
            <c:symbol val="none"/>
          </c:marker>
          <c:cat>
            <c:strRef>
              <c:f>Math!$B$3:$F$3</c:f>
              <c:strCache>
                <c:ptCount val="5"/>
                <c:pt idx="0">
                  <c:v>Fundamentals</c:v>
                </c:pt>
                <c:pt idx="1">
                  <c:v>Algebra</c:v>
                </c:pt>
                <c:pt idx="2">
                  <c:v>Arithmetic</c:v>
                </c:pt>
                <c:pt idx="3">
                  <c:v>Functions/Graphs</c:v>
                </c:pt>
                <c:pt idx="4">
                  <c:v>Geometry</c:v>
                </c:pt>
              </c:strCache>
            </c:strRef>
          </c:cat>
          <c:val>
            <c:numRef>
              <c:f>Math!$B$13:$F$13</c:f>
              <c:numCache>
                <c:formatCode>General</c:formatCode>
                <c:ptCount val="5"/>
                <c:pt idx="0">
                  <c:v>29.657734197506255</c:v>
                </c:pt>
                <c:pt idx="1">
                  <c:v>19.800693138971706</c:v>
                </c:pt>
                <c:pt idx="2">
                  <c:v>16.999149206990896</c:v>
                </c:pt>
                <c:pt idx="3">
                  <c:v>17.300333132723878</c:v>
                </c:pt>
                <c:pt idx="4">
                  <c:v>12.591244310457462</c:v>
                </c:pt>
              </c:numCache>
            </c:numRef>
          </c:val>
          <c:extLst>
            <c:ext xmlns:c16="http://schemas.microsoft.com/office/drawing/2014/chart" uri="{C3380CC4-5D6E-409C-BE32-E72D297353CC}">
              <c16:uniqueId val="{00000000-0F3D-44FF-8BF0-440AAF991E9A}"/>
            </c:ext>
          </c:extLst>
        </c:ser>
        <c:dLbls>
          <c:showLegendKey val="0"/>
          <c:showVal val="0"/>
          <c:showCatName val="0"/>
          <c:showSerName val="0"/>
          <c:showPercent val="0"/>
          <c:showBubbleSize val="0"/>
        </c:dLbls>
        <c:axId val="130541824"/>
        <c:axId val="131354624"/>
      </c:radarChart>
      <c:catAx>
        <c:axId val="130541824"/>
        <c:scaling>
          <c:orientation val="minMax"/>
        </c:scaling>
        <c:delete val="0"/>
        <c:axPos val="b"/>
        <c:majorGridlines/>
        <c:numFmt formatCode="General" sourceLinked="0"/>
        <c:majorTickMark val="out"/>
        <c:minorTickMark val="none"/>
        <c:tickLblPos val="nextTo"/>
        <c:crossAx val="131354624"/>
        <c:crosses val="autoZero"/>
        <c:auto val="1"/>
        <c:lblAlgn val="ctr"/>
        <c:lblOffset val="100"/>
        <c:noMultiLvlLbl val="0"/>
      </c:catAx>
      <c:valAx>
        <c:axId val="131354624"/>
        <c:scaling>
          <c:orientation val="minMax"/>
        </c:scaling>
        <c:delete val="0"/>
        <c:axPos val="l"/>
        <c:majorGridlines/>
        <c:numFmt formatCode="General" sourceLinked="1"/>
        <c:majorTickMark val="out"/>
        <c:minorTickMark val="none"/>
        <c:tickLblPos val="nextTo"/>
        <c:crossAx val="130541824"/>
        <c:crosses val="autoZero"/>
        <c:crossBetween val="between"/>
      </c:valAx>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Math</a:t>
            </a:r>
            <a:r>
              <a:rPr lang="en-US" baseline="0"/>
              <a:t> Drill Composite Scores</a:t>
            </a:r>
            <a:endParaRPr lang="en-US"/>
          </a:p>
        </c:rich>
      </c:tx>
      <c:overlay val="0"/>
    </c:title>
    <c:autoTitleDeleted val="0"/>
    <c:plotArea>
      <c:layout/>
      <c:lineChart>
        <c:grouping val="standard"/>
        <c:varyColors val="0"/>
        <c:ser>
          <c:idx val="0"/>
          <c:order val="0"/>
          <c:tx>
            <c:v>RAW</c:v>
          </c:tx>
          <c:marker>
            <c:symbol val="none"/>
          </c:marker>
          <c:cat>
            <c:strRef>
              <c:f>Math!$A$86:$A$88</c:f>
              <c:strCache>
                <c:ptCount val="3"/>
                <c:pt idx="0">
                  <c:v>Math Drill Composite 1</c:v>
                </c:pt>
                <c:pt idx="1">
                  <c:v>Math Drill Composite 2</c:v>
                </c:pt>
                <c:pt idx="2">
                  <c:v>Math Drill Composite 3</c:v>
                </c:pt>
              </c:strCache>
            </c:strRef>
          </c:cat>
          <c:val>
            <c:numRef>
              <c:f>Math!$B$86:$B$88</c:f>
              <c:numCache>
                <c:formatCode>General</c:formatCode>
                <c:ptCount val="3"/>
                <c:pt idx="0">
                  <c:v>23.031715855430914</c:v>
                </c:pt>
                <c:pt idx="1">
                  <c:v>32.012237490067861</c:v>
                </c:pt>
                <c:pt idx="2">
                  <c:v>53.116234217854625</c:v>
                </c:pt>
              </c:numCache>
            </c:numRef>
          </c:val>
          <c:smooth val="0"/>
          <c:extLst>
            <c:ext xmlns:c16="http://schemas.microsoft.com/office/drawing/2014/chart" uri="{C3380CC4-5D6E-409C-BE32-E72D297353CC}">
              <c16:uniqueId val="{00000000-3A7A-4DAF-BDED-02E8B0E64C49}"/>
            </c:ext>
          </c:extLst>
        </c:ser>
        <c:ser>
          <c:idx val="1"/>
          <c:order val="1"/>
          <c:tx>
            <c:v>SAT</c:v>
          </c:tx>
          <c:marker>
            <c:symbol val="none"/>
          </c:marker>
          <c:val>
            <c:numRef>
              <c:f>Math!$C$86:$C$88</c:f>
              <c:numCache>
                <c:formatCode>General</c:formatCode>
                <c:ptCount val="3"/>
                <c:pt idx="0">
                  <c:v>430.31715855430912</c:v>
                </c:pt>
                <c:pt idx="1">
                  <c:v>520.12237490067855</c:v>
                </c:pt>
                <c:pt idx="2">
                  <c:v>731.16234217854628</c:v>
                </c:pt>
              </c:numCache>
            </c:numRef>
          </c:val>
          <c:smooth val="0"/>
          <c:extLst>
            <c:ext xmlns:c16="http://schemas.microsoft.com/office/drawing/2014/chart" uri="{C3380CC4-5D6E-409C-BE32-E72D297353CC}">
              <c16:uniqueId val="{00000001-3A7A-4DAF-BDED-02E8B0E64C49}"/>
            </c:ext>
          </c:extLst>
        </c:ser>
        <c:dLbls>
          <c:showLegendKey val="0"/>
          <c:showVal val="0"/>
          <c:showCatName val="0"/>
          <c:showSerName val="0"/>
          <c:showPercent val="0"/>
          <c:showBubbleSize val="0"/>
        </c:dLbls>
        <c:smooth val="0"/>
        <c:axId val="131388160"/>
        <c:axId val="131389696"/>
      </c:lineChart>
      <c:catAx>
        <c:axId val="131388160"/>
        <c:scaling>
          <c:orientation val="minMax"/>
        </c:scaling>
        <c:delete val="0"/>
        <c:axPos val="b"/>
        <c:numFmt formatCode="General" sourceLinked="0"/>
        <c:majorTickMark val="out"/>
        <c:minorTickMark val="none"/>
        <c:tickLblPos val="nextTo"/>
        <c:crossAx val="131389696"/>
        <c:crosses val="autoZero"/>
        <c:auto val="1"/>
        <c:lblAlgn val="ctr"/>
        <c:lblOffset val="100"/>
        <c:noMultiLvlLbl val="0"/>
      </c:catAx>
      <c:valAx>
        <c:axId val="131389696"/>
        <c:scaling>
          <c:orientation val="minMax"/>
        </c:scaling>
        <c:delete val="0"/>
        <c:axPos val="l"/>
        <c:majorGridlines/>
        <c:numFmt formatCode="General" sourceLinked="1"/>
        <c:majorTickMark val="out"/>
        <c:minorTickMark val="none"/>
        <c:tickLblPos val="nextTo"/>
        <c:crossAx val="1313881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Math</a:t>
            </a:r>
            <a:r>
              <a:rPr lang="en-US" baseline="0"/>
              <a:t> SAT Scores</a:t>
            </a:r>
            <a:endParaRPr lang="en-US"/>
          </a:p>
        </c:rich>
      </c:tx>
      <c:overlay val="0"/>
    </c:title>
    <c:autoTitleDeleted val="0"/>
    <c:plotArea>
      <c:layout/>
      <c:lineChart>
        <c:grouping val="standard"/>
        <c:varyColors val="0"/>
        <c:ser>
          <c:idx val="0"/>
          <c:order val="0"/>
          <c:tx>
            <c:v>SAT Score</c:v>
          </c:tx>
          <c:marker>
            <c:symbol val="none"/>
          </c:marker>
          <c:cat>
            <c:strRef>
              <c:f>Math!$A$106:$A$109</c:f>
              <c:strCache>
                <c:ptCount val="4"/>
                <c:pt idx="0">
                  <c:v>Math Diagnostic Test</c:v>
                </c:pt>
                <c:pt idx="1">
                  <c:v>Math Practice Test 1</c:v>
                </c:pt>
                <c:pt idx="2">
                  <c:v>Math Practice Test 2</c:v>
                </c:pt>
                <c:pt idx="3">
                  <c:v>Math Practice Test 3</c:v>
                </c:pt>
              </c:strCache>
            </c:strRef>
          </c:cat>
          <c:val>
            <c:numRef>
              <c:f>Math!$B$106:$B$109</c:f>
              <c:numCache>
                <c:formatCode>General</c:formatCode>
                <c:ptCount val="4"/>
                <c:pt idx="0">
                  <c:v>550</c:v>
                </c:pt>
                <c:pt idx="1">
                  <c:v>570</c:v>
                </c:pt>
                <c:pt idx="2">
                  <c:v>590</c:v>
                </c:pt>
                <c:pt idx="3">
                  <c:v>620</c:v>
                </c:pt>
              </c:numCache>
            </c:numRef>
          </c:val>
          <c:smooth val="0"/>
          <c:extLst>
            <c:ext xmlns:c16="http://schemas.microsoft.com/office/drawing/2014/chart" uri="{C3380CC4-5D6E-409C-BE32-E72D297353CC}">
              <c16:uniqueId val="{00000000-187C-44CB-9759-694DDA8EA4DB}"/>
            </c:ext>
          </c:extLst>
        </c:ser>
        <c:dLbls>
          <c:showLegendKey val="0"/>
          <c:showVal val="0"/>
          <c:showCatName val="0"/>
          <c:showSerName val="0"/>
          <c:showPercent val="0"/>
          <c:showBubbleSize val="0"/>
        </c:dLbls>
        <c:smooth val="0"/>
        <c:axId val="131410176"/>
        <c:axId val="131428352"/>
      </c:lineChart>
      <c:catAx>
        <c:axId val="131410176"/>
        <c:scaling>
          <c:orientation val="minMax"/>
        </c:scaling>
        <c:delete val="0"/>
        <c:axPos val="b"/>
        <c:numFmt formatCode="General" sourceLinked="0"/>
        <c:majorTickMark val="out"/>
        <c:minorTickMark val="none"/>
        <c:tickLblPos val="nextTo"/>
        <c:crossAx val="131428352"/>
        <c:crosses val="autoZero"/>
        <c:auto val="1"/>
        <c:lblAlgn val="ctr"/>
        <c:lblOffset val="100"/>
        <c:noMultiLvlLbl val="0"/>
      </c:catAx>
      <c:valAx>
        <c:axId val="131428352"/>
        <c:scaling>
          <c:orientation val="minMax"/>
        </c:scaling>
        <c:delete val="0"/>
        <c:axPos val="l"/>
        <c:majorGridlines/>
        <c:numFmt formatCode="General" sourceLinked="1"/>
        <c:majorTickMark val="out"/>
        <c:minorTickMark val="none"/>
        <c:tickLblPos val="nextTo"/>
        <c:crossAx val="1314101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Drill Composite SAT Progress</a:t>
            </a:r>
          </a:p>
        </c:rich>
      </c:tx>
      <c:layout/>
      <c:overlay val="0"/>
    </c:title>
    <c:autoTitleDeleted val="0"/>
    <c:plotArea>
      <c:layout/>
      <c:lineChart>
        <c:grouping val="standard"/>
        <c:varyColors val="0"/>
        <c:ser>
          <c:idx val="0"/>
          <c:order val="0"/>
          <c:tx>
            <c:v>Drill SAT Score</c:v>
          </c:tx>
          <c:marker>
            <c:symbol val="none"/>
          </c:marker>
          <c:cat>
            <c:strRef>
              <c:f>'SAT Overview'!$K$4:$K$6</c:f>
              <c:strCache>
                <c:ptCount val="3"/>
                <c:pt idx="0">
                  <c:v>Drill Composite SAT Test 1</c:v>
                </c:pt>
                <c:pt idx="1">
                  <c:v>Drill Composite SAT Test 2</c:v>
                </c:pt>
                <c:pt idx="2">
                  <c:v>Drill Composite SAT Test 3</c:v>
                </c:pt>
              </c:strCache>
            </c:strRef>
          </c:cat>
          <c:val>
            <c:numRef>
              <c:f>'SAT Overview'!$I$5:$I$7</c:f>
              <c:numCache>
                <c:formatCode>General</c:formatCode>
                <c:ptCount val="3"/>
                <c:pt idx="0">
                  <c:v>1060</c:v>
                </c:pt>
                <c:pt idx="1">
                  <c:v>1160</c:v>
                </c:pt>
                <c:pt idx="2">
                  <c:v>1240</c:v>
                </c:pt>
              </c:numCache>
            </c:numRef>
          </c:val>
          <c:smooth val="0"/>
          <c:extLst>
            <c:ext xmlns:c16="http://schemas.microsoft.com/office/drawing/2014/chart" uri="{C3380CC4-5D6E-409C-BE32-E72D297353CC}">
              <c16:uniqueId val="{00000000-047A-49ED-BF1D-B9BD6BDCA306}"/>
            </c:ext>
          </c:extLst>
        </c:ser>
        <c:dLbls>
          <c:showLegendKey val="0"/>
          <c:showVal val="0"/>
          <c:showCatName val="0"/>
          <c:showSerName val="0"/>
          <c:showPercent val="0"/>
          <c:showBubbleSize val="0"/>
        </c:dLbls>
        <c:smooth val="0"/>
        <c:axId val="130250624"/>
        <c:axId val="130252800"/>
      </c:lineChart>
      <c:catAx>
        <c:axId val="130250624"/>
        <c:scaling>
          <c:orientation val="minMax"/>
        </c:scaling>
        <c:delete val="0"/>
        <c:axPos val="b"/>
        <c:title>
          <c:tx>
            <c:rich>
              <a:bodyPr/>
              <a:lstStyle/>
              <a:p>
                <a:pPr>
                  <a:defRPr/>
                </a:pPr>
                <a:r>
                  <a:rPr lang="en-US"/>
                  <a:t>Practice Tests</a:t>
                </a:r>
              </a:p>
            </c:rich>
          </c:tx>
          <c:layout/>
          <c:overlay val="0"/>
        </c:title>
        <c:numFmt formatCode="General" sourceLinked="0"/>
        <c:majorTickMark val="out"/>
        <c:minorTickMark val="none"/>
        <c:tickLblPos val="nextTo"/>
        <c:crossAx val="130252800"/>
        <c:crosses val="autoZero"/>
        <c:auto val="1"/>
        <c:lblAlgn val="ctr"/>
        <c:lblOffset val="100"/>
        <c:noMultiLvlLbl val="0"/>
      </c:catAx>
      <c:valAx>
        <c:axId val="130252800"/>
        <c:scaling>
          <c:orientation val="minMax"/>
        </c:scaling>
        <c:delete val="0"/>
        <c:axPos val="l"/>
        <c:majorGridlines/>
        <c:title>
          <c:tx>
            <c:rich>
              <a:bodyPr rot="-5400000" vert="horz"/>
              <a:lstStyle/>
              <a:p>
                <a:pPr>
                  <a:defRPr/>
                </a:pPr>
                <a:r>
                  <a:rPr lang="en-US"/>
                  <a:t>Compiled</a:t>
                </a:r>
                <a:r>
                  <a:rPr lang="en-US" baseline="0"/>
                  <a:t> Score</a:t>
                </a:r>
                <a:endParaRPr lang="en-US"/>
              </a:p>
            </c:rich>
          </c:tx>
          <c:layout/>
          <c:overlay val="0"/>
        </c:title>
        <c:numFmt formatCode="General" sourceLinked="1"/>
        <c:majorTickMark val="out"/>
        <c:minorTickMark val="none"/>
        <c:tickLblPos val="nextTo"/>
        <c:crossAx val="130250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Reading SAT Scores</a:t>
            </a:r>
          </a:p>
        </c:rich>
      </c:tx>
      <c:overlay val="0"/>
    </c:title>
    <c:autoTitleDeleted val="0"/>
    <c:plotArea>
      <c:layout/>
      <c:lineChart>
        <c:grouping val="standard"/>
        <c:varyColors val="0"/>
        <c:ser>
          <c:idx val="0"/>
          <c:order val="0"/>
          <c:tx>
            <c:v>SAT Score</c:v>
          </c:tx>
          <c:marker>
            <c:symbol val="none"/>
          </c:marker>
          <c:cat>
            <c:strRef>
              <c:f>Reading!$A$67:$A$70</c:f>
              <c:strCache>
                <c:ptCount val="4"/>
                <c:pt idx="0">
                  <c:v>Reading Diagnostic Test</c:v>
                </c:pt>
                <c:pt idx="1">
                  <c:v>Reading Practice Test 1</c:v>
                </c:pt>
                <c:pt idx="2">
                  <c:v>Reading Practice Test 2</c:v>
                </c:pt>
                <c:pt idx="3">
                  <c:v>Reading Practice Test 3</c:v>
                </c:pt>
              </c:strCache>
            </c:strRef>
          </c:cat>
          <c:val>
            <c:numRef>
              <c:f>Reading!$B$67:$B$70</c:f>
              <c:numCache>
                <c:formatCode>General</c:formatCode>
                <c:ptCount val="4"/>
                <c:pt idx="0">
                  <c:v>200</c:v>
                </c:pt>
                <c:pt idx="1">
                  <c:v>250</c:v>
                </c:pt>
                <c:pt idx="2">
                  <c:v>270</c:v>
                </c:pt>
                <c:pt idx="3">
                  <c:v>300</c:v>
                </c:pt>
              </c:numCache>
            </c:numRef>
          </c:val>
          <c:smooth val="0"/>
          <c:extLst>
            <c:ext xmlns:c16="http://schemas.microsoft.com/office/drawing/2014/chart" uri="{C3380CC4-5D6E-409C-BE32-E72D297353CC}">
              <c16:uniqueId val="{00000000-4708-49F2-964E-471806813D96}"/>
            </c:ext>
          </c:extLst>
        </c:ser>
        <c:dLbls>
          <c:showLegendKey val="0"/>
          <c:showVal val="0"/>
          <c:showCatName val="0"/>
          <c:showSerName val="0"/>
          <c:showPercent val="0"/>
          <c:showBubbleSize val="0"/>
        </c:dLbls>
        <c:smooth val="0"/>
        <c:axId val="130282240"/>
        <c:axId val="130283776"/>
      </c:lineChart>
      <c:catAx>
        <c:axId val="130282240"/>
        <c:scaling>
          <c:orientation val="minMax"/>
        </c:scaling>
        <c:delete val="0"/>
        <c:axPos val="b"/>
        <c:numFmt formatCode="General" sourceLinked="0"/>
        <c:majorTickMark val="out"/>
        <c:minorTickMark val="none"/>
        <c:tickLblPos val="nextTo"/>
        <c:crossAx val="130283776"/>
        <c:crosses val="autoZero"/>
        <c:auto val="1"/>
        <c:lblAlgn val="ctr"/>
        <c:lblOffset val="100"/>
        <c:noMultiLvlLbl val="0"/>
      </c:catAx>
      <c:valAx>
        <c:axId val="130283776"/>
        <c:scaling>
          <c:orientation val="minMax"/>
        </c:scaling>
        <c:delete val="0"/>
        <c:axPos val="l"/>
        <c:majorGridlines/>
        <c:numFmt formatCode="General" sourceLinked="1"/>
        <c:majorTickMark val="out"/>
        <c:minorTickMark val="none"/>
        <c:tickLblPos val="nextTo"/>
        <c:crossAx val="130282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Reading Drill Composite Scores</a:t>
            </a:r>
          </a:p>
        </c:rich>
      </c:tx>
      <c:overlay val="0"/>
    </c:title>
    <c:autoTitleDeleted val="0"/>
    <c:plotArea>
      <c:layout/>
      <c:lineChart>
        <c:grouping val="stacked"/>
        <c:varyColors val="0"/>
        <c:ser>
          <c:idx val="0"/>
          <c:order val="0"/>
          <c:tx>
            <c:v>RAW</c:v>
          </c:tx>
          <c:marker>
            <c:symbol val="none"/>
          </c:marker>
          <c:cat>
            <c:strRef>
              <c:f>Reading!$A$46:$A$48</c:f>
              <c:strCache>
                <c:ptCount val="3"/>
                <c:pt idx="0">
                  <c:v>Reading Drill Composite Test 1</c:v>
                </c:pt>
                <c:pt idx="1">
                  <c:v>Reading Drill Composite Test 2</c:v>
                </c:pt>
                <c:pt idx="2">
                  <c:v>Reading Drill Composite Test 3</c:v>
                </c:pt>
              </c:strCache>
            </c:strRef>
          </c:cat>
          <c:val>
            <c:numRef>
              <c:f>Reading!$B$46:$B$48</c:f>
              <c:numCache>
                <c:formatCode>General</c:formatCode>
                <c:ptCount val="3"/>
                <c:pt idx="0">
                  <c:v>16.259131875149336</c:v>
                </c:pt>
                <c:pt idx="1">
                  <c:v>27.162254269324446</c:v>
                </c:pt>
                <c:pt idx="2">
                  <c:v>37.78127956584644</c:v>
                </c:pt>
              </c:numCache>
            </c:numRef>
          </c:val>
          <c:smooth val="0"/>
          <c:extLst>
            <c:ext xmlns:c16="http://schemas.microsoft.com/office/drawing/2014/chart" uri="{C3380CC4-5D6E-409C-BE32-E72D297353CC}">
              <c16:uniqueId val="{00000000-C67B-44D1-B13A-1A743FD4C62F}"/>
            </c:ext>
          </c:extLst>
        </c:ser>
        <c:ser>
          <c:idx val="1"/>
          <c:order val="1"/>
          <c:tx>
            <c:v>SAT</c:v>
          </c:tx>
          <c:marker>
            <c:symbol val="none"/>
          </c:marker>
          <c:val>
            <c:numRef>
              <c:f>Reading!$C$46:$C$48</c:f>
              <c:numCache>
                <c:formatCode>General</c:formatCode>
                <c:ptCount val="3"/>
                <c:pt idx="0">
                  <c:v>162.59131875149336</c:v>
                </c:pt>
                <c:pt idx="1">
                  <c:v>271.62254269324444</c:v>
                </c:pt>
                <c:pt idx="2">
                  <c:v>377.81279565846438</c:v>
                </c:pt>
              </c:numCache>
            </c:numRef>
          </c:val>
          <c:smooth val="0"/>
          <c:extLst>
            <c:ext xmlns:c16="http://schemas.microsoft.com/office/drawing/2014/chart" uri="{C3380CC4-5D6E-409C-BE32-E72D297353CC}">
              <c16:uniqueId val="{00000001-C67B-44D1-B13A-1A743FD4C62F}"/>
            </c:ext>
          </c:extLst>
        </c:ser>
        <c:dLbls>
          <c:showLegendKey val="0"/>
          <c:showVal val="0"/>
          <c:showCatName val="0"/>
          <c:showSerName val="0"/>
          <c:showPercent val="0"/>
          <c:showBubbleSize val="0"/>
        </c:dLbls>
        <c:smooth val="0"/>
        <c:axId val="130632704"/>
        <c:axId val="130646784"/>
      </c:lineChart>
      <c:catAx>
        <c:axId val="130632704"/>
        <c:scaling>
          <c:orientation val="minMax"/>
        </c:scaling>
        <c:delete val="0"/>
        <c:axPos val="b"/>
        <c:numFmt formatCode="General" sourceLinked="0"/>
        <c:majorTickMark val="out"/>
        <c:minorTickMark val="none"/>
        <c:tickLblPos val="nextTo"/>
        <c:crossAx val="130646784"/>
        <c:crosses val="autoZero"/>
        <c:auto val="1"/>
        <c:lblAlgn val="ctr"/>
        <c:lblOffset val="100"/>
        <c:noMultiLvlLbl val="0"/>
      </c:catAx>
      <c:valAx>
        <c:axId val="130646784"/>
        <c:scaling>
          <c:orientation val="minMax"/>
        </c:scaling>
        <c:delete val="0"/>
        <c:axPos val="l"/>
        <c:majorGridlines/>
        <c:numFmt formatCode="General" sourceLinked="1"/>
        <c:majorTickMark val="out"/>
        <c:minorTickMark val="none"/>
        <c:tickLblPos val="nextTo"/>
        <c:crossAx val="130632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Reading Drill Scores</a:t>
            </a:r>
          </a:p>
        </c:rich>
      </c:tx>
      <c:layout/>
      <c:overlay val="0"/>
    </c:title>
    <c:autoTitleDeleted val="0"/>
    <c:plotArea>
      <c:layout/>
      <c:lineChart>
        <c:grouping val="standard"/>
        <c:varyColors val="0"/>
        <c:ser>
          <c:idx val="0"/>
          <c:order val="0"/>
          <c:tx>
            <c:v>Reading Drill</c:v>
          </c:tx>
          <c:marker>
            <c:symbol val="none"/>
          </c:marker>
          <c:cat>
            <c:strRef>
              <c:f>Reading!$A$4:$A$12</c:f>
              <c:strCache>
                <c:ptCount val="9"/>
                <c:pt idx="0">
                  <c:v>Reading Drill 1</c:v>
                </c:pt>
                <c:pt idx="1">
                  <c:v>Reading Drill 2</c:v>
                </c:pt>
                <c:pt idx="2">
                  <c:v>Reading Drill 3</c:v>
                </c:pt>
                <c:pt idx="3">
                  <c:v>Reading Drill 4</c:v>
                </c:pt>
                <c:pt idx="4">
                  <c:v>Reading Drill 5</c:v>
                </c:pt>
                <c:pt idx="5">
                  <c:v>Reading Drill 6</c:v>
                </c:pt>
                <c:pt idx="6">
                  <c:v>Reading Drill 7</c:v>
                </c:pt>
                <c:pt idx="7">
                  <c:v>Reading Drill 8</c:v>
                </c:pt>
                <c:pt idx="8">
                  <c:v>Reading Drill 9</c:v>
                </c:pt>
              </c:strCache>
            </c:strRef>
          </c:cat>
          <c:val>
            <c:numRef>
              <c:f>Reading!$G$34:$G$42</c:f>
              <c:numCache>
                <c:formatCode>General</c:formatCode>
                <c:ptCount val="9"/>
                <c:pt idx="0">
                  <c:v>4.1414454680673334</c:v>
                </c:pt>
                <c:pt idx="1">
                  <c:v>5.4430700884576151</c:v>
                </c:pt>
                <c:pt idx="2">
                  <c:v>6.6746163186243876</c:v>
                </c:pt>
                <c:pt idx="3">
                  <c:v>7.850320713008494</c:v>
                </c:pt>
                <c:pt idx="4">
                  <c:v>9.0319627786180341</c:v>
                </c:pt>
                <c:pt idx="5">
                  <c:v>10.279970777697919</c:v>
                </c:pt>
                <c:pt idx="6">
                  <c:v>11.382807341937276</c:v>
                </c:pt>
                <c:pt idx="7">
                  <c:v>12.620198811236737</c:v>
                </c:pt>
                <c:pt idx="8">
                  <c:v>13.778273412672426</c:v>
                </c:pt>
              </c:numCache>
            </c:numRef>
          </c:val>
          <c:smooth val="0"/>
          <c:extLst>
            <c:ext xmlns:c16="http://schemas.microsoft.com/office/drawing/2014/chart" uri="{C3380CC4-5D6E-409C-BE32-E72D297353CC}">
              <c16:uniqueId val="{00000000-62C6-400C-8629-0E6DB2FA0C06}"/>
            </c:ext>
          </c:extLst>
        </c:ser>
        <c:dLbls>
          <c:showLegendKey val="0"/>
          <c:showVal val="0"/>
          <c:showCatName val="0"/>
          <c:showSerName val="0"/>
          <c:showPercent val="0"/>
          <c:showBubbleSize val="0"/>
        </c:dLbls>
        <c:smooth val="0"/>
        <c:axId val="130677376"/>
        <c:axId val="131080576"/>
      </c:lineChart>
      <c:catAx>
        <c:axId val="130677376"/>
        <c:scaling>
          <c:orientation val="minMax"/>
        </c:scaling>
        <c:delete val="0"/>
        <c:axPos val="b"/>
        <c:numFmt formatCode="General" sourceLinked="0"/>
        <c:majorTickMark val="out"/>
        <c:minorTickMark val="none"/>
        <c:tickLblPos val="nextTo"/>
        <c:crossAx val="131080576"/>
        <c:crosses val="autoZero"/>
        <c:auto val="1"/>
        <c:lblAlgn val="ctr"/>
        <c:lblOffset val="100"/>
        <c:noMultiLvlLbl val="0"/>
      </c:catAx>
      <c:valAx>
        <c:axId val="131080576"/>
        <c:scaling>
          <c:orientation val="minMax"/>
        </c:scaling>
        <c:delete val="0"/>
        <c:axPos val="l"/>
        <c:majorGridlines/>
        <c:numFmt formatCode="General" sourceLinked="1"/>
        <c:majorTickMark val="out"/>
        <c:minorTickMark val="none"/>
        <c:tickLblPos val="nextTo"/>
        <c:crossAx val="130677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radarChart>
        <c:radarStyle val="marker"/>
        <c:varyColors val="0"/>
        <c:ser>
          <c:idx val="0"/>
          <c:order val="0"/>
          <c:tx>
            <c:v>Reading Drill Strengths/Weaknesses</c:v>
          </c:tx>
          <c:marker>
            <c:symbol val="none"/>
          </c:marker>
          <c:cat>
            <c:strRef>
              <c:f>Reading!$B$33:$F$33</c:f>
              <c:strCache>
                <c:ptCount val="5"/>
                <c:pt idx="0">
                  <c:v>Paired Questions</c:v>
                </c:pt>
                <c:pt idx="1">
                  <c:v>Parallel POE</c:v>
                </c:pt>
                <c:pt idx="2">
                  <c:v>Main Idea/General Questions</c:v>
                </c:pt>
                <c:pt idx="3">
                  <c:v>Charts and Graphs</c:v>
                </c:pt>
                <c:pt idx="4">
                  <c:v>Dual Passages</c:v>
                </c:pt>
              </c:strCache>
            </c:strRef>
          </c:cat>
          <c:val>
            <c:numRef>
              <c:f>Reading!$B$43:$F$43</c:f>
              <c:numCache>
                <c:formatCode>General</c:formatCode>
                <c:ptCount val="5"/>
                <c:pt idx="0">
                  <c:v>2.7215898970789447</c:v>
                </c:pt>
                <c:pt idx="1">
                  <c:v>11.392510001306643</c:v>
                </c:pt>
                <c:pt idx="2">
                  <c:v>9</c:v>
                </c:pt>
                <c:pt idx="3">
                  <c:v>10.968367825539787</c:v>
                </c:pt>
                <c:pt idx="4">
                  <c:v>11.120197986394851</c:v>
                </c:pt>
              </c:numCache>
            </c:numRef>
          </c:val>
          <c:extLst>
            <c:ext xmlns:c16="http://schemas.microsoft.com/office/drawing/2014/chart" uri="{C3380CC4-5D6E-409C-BE32-E72D297353CC}">
              <c16:uniqueId val="{00000000-E817-46CF-A23F-2694509C5826}"/>
            </c:ext>
          </c:extLst>
        </c:ser>
        <c:dLbls>
          <c:showLegendKey val="0"/>
          <c:showVal val="0"/>
          <c:showCatName val="0"/>
          <c:showSerName val="0"/>
          <c:showPercent val="0"/>
          <c:showBubbleSize val="0"/>
        </c:dLbls>
        <c:axId val="131101056"/>
        <c:axId val="131102592"/>
      </c:radarChart>
      <c:catAx>
        <c:axId val="131101056"/>
        <c:scaling>
          <c:orientation val="minMax"/>
        </c:scaling>
        <c:delete val="0"/>
        <c:axPos val="b"/>
        <c:majorGridlines/>
        <c:numFmt formatCode="General" sourceLinked="0"/>
        <c:majorTickMark val="out"/>
        <c:minorTickMark val="none"/>
        <c:tickLblPos val="nextTo"/>
        <c:crossAx val="131102592"/>
        <c:crosses val="autoZero"/>
        <c:auto val="1"/>
        <c:lblAlgn val="ctr"/>
        <c:lblOffset val="100"/>
        <c:noMultiLvlLbl val="0"/>
      </c:catAx>
      <c:valAx>
        <c:axId val="131102592"/>
        <c:scaling>
          <c:orientation val="minMax"/>
        </c:scaling>
        <c:delete val="0"/>
        <c:axPos val="l"/>
        <c:majorGridlines/>
        <c:numFmt formatCode="General" sourceLinked="1"/>
        <c:majorTickMark val="out"/>
        <c:minorTickMark val="none"/>
        <c:tickLblPos val="nextTo"/>
        <c:crossAx val="131101056"/>
        <c:crosses val="autoZero"/>
        <c:crossBetween val="between"/>
      </c:valAx>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Writing</a:t>
            </a:r>
            <a:r>
              <a:rPr lang="en-US" baseline="0"/>
              <a:t> Drills Scores</a:t>
            </a:r>
            <a:endParaRPr lang="en-US"/>
          </a:p>
        </c:rich>
      </c:tx>
      <c:layout/>
      <c:overlay val="0"/>
    </c:title>
    <c:autoTitleDeleted val="0"/>
    <c:plotArea>
      <c:layout/>
      <c:lineChart>
        <c:grouping val="standard"/>
        <c:varyColors val="0"/>
        <c:ser>
          <c:idx val="0"/>
          <c:order val="0"/>
          <c:tx>
            <c:v>Writing Drill</c:v>
          </c:tx>
          <c:marker>
            <c:symbol val="none"/>
          </c:marker>
          <c:cat>
            <c:strRef>
              <c:f>'Writing and Language'!$A$3:$A$11</c:f>
              <c:strCache>
                <c:ptCount val="9"/>
                <c:pt idx="0">
                  <c:v>Writing Drill 1</c:v>
                </c:pt>
                <c:pt idx="1">
                  <c:v>Writing Drill 2</c:v>
                </c:pt>
                <c:pt idx="2">
                  <c:v>Writing Drill 3</c:v>
                </c:pt>
                <c:pt idx="3">
                  <c:v>Writing Drill 4</c:v>
                </c:pt>
                <c:pt idx="4">
                  <c:v>Writing Drill 5</c:v>
                </c:pt>
                <c:pt idx="5">
                  <c:v>Writing Drill 6</c:v>
                </c:pt>
                <c:pt idx="6">
                  <c:v>Writing Drill 7</c:v>
                </c:pt>
                <c:pt idx="7">
                  <c:v>Writing Drill 8</c:v>
                </c:pt>
                <c:pt idx="8">
                  <c:v>Writing Drill 9</c:v>
                </c:pt>
              </c:strCache>
            </c:strRef>
          </c:cat>
          <c:val>
            <c:numRef>
              <c:f>'Writing and Language'!$E$3:$E$11</c:f>
              <c:numCache>
                <c:formatCode>General</c:formatCode>
                <c:ptCount val="9"/>
                <c:pt idx="0">
                  <c:v>6.5352803076667341</c:v>
                </c:pt>
                <c:pt idx="1">
                  <c:v>7.0020481637508869</c:v>
                </c:pt>
                <c:pt idx="2">
                  <c:v>7.3663046045604013</c:v>
                </c:pt>
                <c:pt idx="3">
                  <c:v>7.7638382368270111</c:v>
                </c:pt>
                <c:pt idx="4">
                  <c:v>8.3446526895575488</c:v>
                </c:pt>
                <c:pt idx="5">
                  <c:v>8.7377365392745503</c:v>
                </c:pt>
                <c:pt idx="6">
                  <c:v>9.3228032927763707</c:v>
                </c:pt>
                <c:pt idx="7">
                  <c:v>9.8057004207627685</c:v>
                </c:pt>
                <c:pt idx="8">
                  <c:v>10.376209536361584</c:v>
                </c:pt>
              </c:numCache>
            </c:numRef>
          </c:val>
          <c:smooth val="0"/>
          <c:extLst>
            <c:ext xmlns:c16="http://schemas.microsoft.com/office/drawing/2014/chart" uri="{C3380CC4-5D6E-409C-BE32-E72D297353CC}">
              <c16:uniqueId val="{00000000-9771-4109-A852-63C997CC3282}"/>
            </c:ext>
          </c:extLst>
        </c:ser>
        <c:dLbls>
          <c:showLegendKey val="0"/>
          <c:showVal val="0"/>
          <c:showCatName val="0"/>
          <c:showSerName val="0"/>
          <c:showPercent val="0"/>
          <c:showBubbleSize val="0"/>
        </c:dLbls>
        <c:smooth val="0"/>
        <c:axId val="130376832"/>
        <c:axId val="130378368"/>
      </c:lineChart>
      <c:catAx>
        <c:axId val="130376832"/>
        <c:scaling>
          <c:orientation val="minMax"/>
        </c:scaling>
        <c:delete val="0"/>
        <c:axPos val="b"/>
        <c:numFmt formatCode="General" sourceLinked="0"/>
        <c:majorTickMark val="out"/>
        <c:minorTickMark val="none"/>
        <c:tickLblPos val="nextTo"/>
        <c:crossAx val="130378368"/>
        <c:crosses val="autoZero"/>
        <c:auto val="1"/>
        <c:lblAlgn val="ctr"/>
        <c:lblOffset val="100"/>
        <c:noMultiLvlLbl val="0"/>
      </c:catAx>
      <c:valAx>
        <c:axId val="130378368"/>
        <c:scaling>
          <c:orientation val="minMax"/>
        </c:scaling>
        <c:delete val="0"/>
        <c:axPos val="l"/>
        <c:majorGridlines/>
        <c:numFmt formatCode="General" sourceLinked="1"/>
        <c:majorTickMark val="out"/>
        <c:minorTickMark val="none"/>
        <c:tickLblPos val="nextTo"/>
        <c:crossAx val="130376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Writing Drill Composite Scores</a:t>
            </a:r>
          </a:p>
        </c:rich>
      </c:tx>
      <c:overlay val="0"/>
    </c:title>
    <c:autoTitleDeleted val="0"/>
    <c:plotArea>
      <c:layout/>
      <c:lineChart>
        <c:grouping val="standard"/>
        <c:varyColors val="0"/>
        <c:ser>
          <c:idx val="0"/>
          <c:order val="0"/>
          <c:tx>
            <c:v>RAW</c:v>
          </c:tx>
          <c:marker>
            <c:symbol val="none"/>
          </c:marker>
          <c:cat>
            <c:strRef>
              <c:f>'Writing and Language'!$A$66:$A$68</c:f>
              <c:strCache>
                <c:ptCount val="3"/>
                <c:pt idx="0">
                  <c:v>Writing Drill Composite Test 1</c:v>
                </c:pt>
                <c:pt idx="1">
                  <c:v>Writing Drill Composite Test 2</c:v>
                </c:pt>
                <c:pt idx="2">
                  <c:v>Writing Drill Composite Test 3</c:v>
                </c:pt>
              </c:strCache>
            </c:strRef>
          </c:cat>
          <c:val>
            <c:numRef>
              <c:f>'Writing and Language'!$B$66:$B$68</c:f>
              <c:numCache>
                <c:formatCode>General</c:formatCode>
                <c:ptCount val="3"/>
                <c:pt idx="0">
                  <c:v>20.903633075978021</c:v>
                </c:pt>
                <c:pt idx="1">
                  <c:v>24.846227465659112</c:v>
                </c:pt>
                <c:pt idx="2">
                  <c:v>29.504713249900725</c:v>
                </c:pt>
              </c:numCache>
            </c:numRef>
          </c:val>
          <c:smooth val="0"/>
          <c:extLst>
            <c:ext xmlns:c16="http://schemas.microsoft.com/office/drawing/2014/chart" uri="{C3380CC4-5D6E-409C-BE32-E72D297353CC}">
              <c16:uniqueId val="{00000000-8CAA-4D6C-AEF6-2BD369CFD5CB}"/>
            </c:ext>
          </c:extLst>
        </c:ser>
        <c:ser>
          <c:idx val="1"/>
          <c:order val="1"/>
          <c:tx>
            <c:v>SAT</c:v>
          </c:tx>
          <c:marker>
            <c:symbol val="none"/>
          </c:marker>
          <c:val>
            <c:numRef>
              <c:f>'Writing and Language'!$C$66:$C$68</c:f>
              <c:numCache>
                <c:formatCode>General</c:formatCode>
                <c:ptCount val="3"/>
                <c:pt idx="0">
                  <c:v>209.03633075978021</c:v>
                </c:pt>
                <c:pt idx="1">
                  <c:v>248.46227465659112</c:v>
                </c:pt>
                <c:pt idx="2">
                  <c:v>295.04713249900726</c:v>
                </c:pt>
              </c:numCache>
            </c:numRef>
          </c:val>
          <c:smooth val="0"/>
          <c:extLst>
            <c:ext xmlns:c16="http://schemas.microsoft.com/office/drawing/2014/chart" uri="{C3380CC4-5D6E-409C-BE32-E72D297353CC}">
              <c16:uniqueId val="{00000001-8CAA-4D6C-AEF6-2BD369CFD5CB}"/>
            </c:ext>
          </c:extLst>
        </c:ser>
        <c:dLbls>
          <c:showLegendKey val="0"/>
          <c:showVal val="0"/>
          <c:showCatName val="0"/>
          <c:showSerName val="0"/>
          <c:showPercent val="0"/>
          <c:showBubbleSize val="0"/>
        </c:dLbls>
        <c:smooth val="0"/>
        <c:axId val="130411520"/>
        <c:axId val="131117824"/>
      </c:lineChart>
      <c:catAx>
        <c:axId val="130411520"/>
        <c:scaling>
          <c:orientation val="minMax"/>
        </c:scaling>
        <c:delete val="0"/>
        <c:axPos val="b"/>
        <c:numFmt formatCode="General" sourceLinked="0"/>
        <c:majorTickMark val="out"/>
        <c:minorTickMark val="none"/>
        <c:tickLblPos val="nextTo"/>
        <c:crossAx val="131117824"/>
        <c:crosses val="autoZero"/>
        <c:auto val="1"/>
        <c:lblAlgn val="ctr"/>
        <c:lblOffset val="100"/>
        <c:noMultiLvlLbl val="0"/>
      </c:catAx>
      <c:valAx>
        <c:axId val="131117824"/>
        <c:scaling>
          <c:orientation val="minMax"/>
        </c:scaling>
        <c:delete val="0"/>
        <c:axPos val="l"/>
        <c:majorGridlines/>
        <c:numFmt formatCode="General" sourceLinked="1"/>
        <c:majorTickMark val="out"/>
        <c:minorTickMark val="none"/>
        <c:tickLblPos val="nextTo"/>
        <c:crossAx val="1304115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Writing SAT Scores</a:t>
            </a:r>
          </a:p>
        </c:rich>
      </c:tx>
      <c:overlay val="0"/>
    </c:title>
    <c:autoTitleDeleted val="0"/>
    <c:plotArea>
      <c:layout/>
      <c:lineChart>
        <c:grouping val="standard"/>
        <c:varyColors val="0"/>
        <c:ser>
          <c:idx val="0"/>
          <c:order val="0"/>
          <c:tx>
            <c:v>SAT Score</c:v>
          </c:tx>
          <c:marker>
            <c:symbol val="none"/>
          </c:marker>
          <c:cat>
            <c:strRef>
              <c:f>'Writing and Language'!$A$87:$A$90</c:f>
              <c:strCache>
                <c:ptCount val="4"/>
                <c:pt idx="0">
                  <c:v>Reading Diagnostic Test</c:v>
                </c:pt>
                <c:pt idx="1">
                  <c:v>Reading Practice Test 1</c:v>
                </c:pt>
                <c:pt idx="2">
                  <c:v>Reading Practice Test 2</c:v>
                </c:pt>
                <c:pt idx="3">
                  <c:v>Reading Practice Test 3</c:v>
                </c:pt>
              </c:strCache>
            </c:strRef>
          </c:cat>
          <c:val>
            <c:numRef>
              <c:f>'Writing and Language'!$B$87:$B$90</c:f>
              <c:numCache>
                <c:formatCode>General</c:formatCode>
                <c:ptCount val="4"/>
                <c:pt idx="0">
                  <c:v>200</c:v>
                </c:pt>
                <c:pt idx="1">
                  <c:v>240</c:v>
                </c:pt>
                <c:pt idx="2">
                  <c:v>300</c:v>
                </c:pt>
                <c:pt idx="3">
                  <c:v>320</c:v>
                </c:pt>
              </c:numCache>
            </c:numRef>
          </c:val>
          <c:smooth val="0"/>
          <c:extLst>
            <c:ext xmlns:c16="http://schemas.microsoft.com/office/drawing/2014/chart" uri="{C3380CC4-5D6E-409C-BE32-E72D297353CC}">
              <c16:uniqueId val="{00000000-C00C-4CB2-8963-1F0EDF2A60D2}"/>
            </c:ext>
          </c:extLst>
        </c:ser>
        <c:dLbls>
          <c:showLegendKey val="0"/>
          <c:showVal val="0"/>
          <c:showCatName val="0"/>
          <c:showSerName val="0"/>
          <c:showPercent val="0"/>
          <c:showBubbleSize val="0"/>
        </c:dLbls>
        <c:smooth val="0"/>
        <c:axId val="130421504"/>
        <c:axId val="130423040"/>
      </c:lineChart>
      <c:catAx>
        <c:axId val="130421504"/>
        <c:scaling>
          <c:orientation val="minMax"/>
        </c:scaling>
        <c:delete val="0"/>
        <c:axPos val="b"/>
        <c:numFmt formatCode="General" sourceLinked="0"/>
        <c:majorTickMark val="out"/>
        <c:minorTickMark val="none"/>
        <c:tickLblPos val="nextTo"/>
        <c:crossAx val="130423040"/>
        <c:crosses val="autoZero"/>
        <c:auto val="1"/>
        <c:lblAlgn val="ctr"/>
        <c:lblOffset val="100"/>
        <c:noMultiLvlLbl val="0"/>
      </c:catAx>
      <c:valAx>
        <c:axId val="130423040"/>
        <c:scaling>
          <c:orientation val="minMax"/>
        </c:scaling>
        <c:delete val="0"/>
        <c:axPos val="l"/>
        <c:majorGridlines/>
        <c:numFmt formatCode="General" sourceLinked="1"/>
        <c:majorTickMark val="out"/>
        <c:minorTickMark val="none"/>
        <c:tickLblPos val="nextTo"/>
        <c:crossAx val="130421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600075</xdr:colOff>
      <xdr:row>10</xdr:row>
      <xdr:rowOff>0</xdr:rowOff>
    </xdr:from>
    <xdr:to>
      <xdr:col>8</xdr:col>
      <xdr:colOff>266700</xdr:colOff>
      <xdr:row>24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0</xdr:rowOff>
    </xdr:from>
    <xdr:to>
      <xdr:col>17</xdr:col>
      <xdr:colOff>85725</xdr:colOff>
      <xdr:row>24</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581025</xdr:colOff>
      <xdr:row>71</xdr:row>
      <xdr:rowOff>57150</xdr:rowOff>
    </xdr:from>
    <xdr:to>
      <xdr:col>5</xdr:col>
      <xdr:colOff>742950</xdr:colOff>
      <xdr:row>85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49</xdr:row>
      <xdr:rowOff>114300</xdr:rowOff>
    </xdr:from>
    <xdr:to>
      <xdr:col>4</xdr:col>
      <xdr:colOff>666750</xdr:colOff>
      <xdr:row>64</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12</xdr:row>
      <xdr:rowOff>0</xdr:rowOff>
    </xdr:from>
    <xdr:to>
      <xdr:col>3</xdr:col>
      <xdr:colOff>9525</xdr:colOff>
      <xdr:row>33</xdr:row>
      <xdr:rowOff>0</xdr:rowOff>
    </xdr:to>
    <xdr:cxnSp macro="">
      <xdr:nvCxnSpPr>
        <xdr:cNvPr id="6" name="Straight Arrow Connector 5"/>
        <xdr:cNvCxnSpPr/>
      </xdr:nvCxnSpPr>
      <xdr:spPr>
        <a:xfrm>
          <a:off x="1895475" y="2466975"/>
          <a:ext cx="2647950" cy="401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12</xdr:row>
      <xdr:rowOff>0</xdr:rowOff>
    </xdr:from>
    <xdr:to>
      <xdr:col>6</xdr:col>
      <xdr:colOff>0</xdr:colOff>
      <xdr:row>33</xdr:row>
      <xdr:rowOff>9525</xdr:rowOff>
    </xdr:to>
    <xdr:cxnSp macro="">
      <xdr:nvCxnSpPr>
        <xdr:cNvPr id="8" name="Straight Arrow Connector 7"/>
        <xdr:cNvCxnSpPr/>
      </xdr:nvCxnSpPr>
      <xdr:spPr>
        <a:xfrm flipH="1">
          <a:off x="6372226" y="2466975"/>
          <a:ext cx="2524124" cy="402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13</xdr:row>
      <xdr:rowOff>152400</xdr:rowOff>
    </xdr:from>
    <xdr:to>
      <xdr:col>2</xdr:col>
      <xdr:colOff>1381125</xdr:colOff>
      <xdr:row>28</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876300</xdr:colOff>
      <xdr:row>13</xdr:row>
      <xdr:rowOff>161925</xdr:rowOff>
    </xdr:from>
    <xdr:to>
      <xdr:col>7</xdr:col>
      <xdr:colOff>285750</xdr:colOff>
      <xdr:row>28</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13</xdr:row>
      <xdr:rowOff>57150</xdr:rowOff>
    </xdr:from>
    <xdr:to>
      <xdr:col>4</xdr:col>
      <xdr:colOff>533400</xdr:colOff>
      <xdr:row>27</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70</xdr:row>
      <xdr:rowOff>0</xdr:rowOff>
    </xdr:from>
    <xdr:to>
      <xdr:col>4</xdr:col>
      <xdr:colOff>523875</xdr:colOff>
      <xdr:row>84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91</xdr:row>
      <xdr:rowOff>123825</xdr:rowOff>
    </xdr:from>
    <xdr:to>
      <xdr:col>4</xdr:col>
      <xdr:colOff>533400</xdr:colOff>
      <xdr:row>106</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13</xdr:row>
      <xdr:rowOff>67236</xdr:rowOff>
    </xdr:from>
    <xdr:to>
      <xdr:col>13</xdr:col>
      <xdr:colOff>369794</xdr:colOff>
      <xdr:row>27</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13</xdr:row>
      <xdr:rowOff>142875</xdr:rowOff>
    </xdr:from>
    <xdr:to>
      <xdr:col>3</xdr:col>
      <xdr:colOff>57150</xdr:colOff>
      <xdr:row>28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13</xdr:row>
      <xdr:rowOff>142875</xdr:rowOff>
    </xdr:from>
    <xdr:to>
      <xdr:col>6</xdr:col>
      <xdr:colOff>190500</xdr:colOff>
      <xdr:row>28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89</xdr:row>
      <xdr:rowOff>66675</xdr:rowOff>
    </xdr:from>
    <xdr:to>
      <xdr:col>2</xdr:col>
      <xdr:colOff>1733550</xdr:colOff>
      <xdr:row>103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110</xdr:row>
      <xdr:rowOff>0</xdr:rowOff>
    </xdr:from>
    <xdr:to>
      <xdr:col>2</xdr:col>
      <xdr:colOff>1733550</xdr:colOff>
      <xdr:row>124</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76</xdr:row>
      <xdr:rowOff>0</xdr:rowOff>
    </xdr:from>
    <xdr:to>
      <xdr:col>0</xdr:col>
      <xdr:colOff>304800</xdr:colOff>
      <xdr:row>77</xdr:row>
      <xdr:rowOff>114300</xdr:rowOff>
    </xdr:to>
    <xdr:sp macro="" textlink="">
      <xdr:nvSpPr>
        <xdr:cNvPr id="10241" name="AutoShape 1" descr="ms-local-stream://EpubReader_0A817277438C47C2A845B9B7205EBAF7/Content/OEBPS/images/Prin_9781101920657_epub3_003_r1.jpg"/>
        <xdr:cNvSpPr>
          <a:spLocks noChangeAspect="1" noChangeArrowheads="1"/>
        </xdr:cNvSpPr>
      </xdr:nvSpPr>
      <xdr:spPr bwMode="auto">
        <a:xfrm>
          <a:off x="0" y="1716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oneCellAnchor>
    <xdr:from>
      <xdr:col>4</xdr:col>
      <xdr:colOff>0</xdr:colOff>
      <xdr:row>132</xdr:row>
      <xdr:rowOff>0</xdr:rowOff>
    </xdr:from>
    <xdr:ext cx="304800" cy="304800"/>
    <xdr:sp macro="" textlink="">
      <xdr:nvSpPr>
        <xdr:cNvPr id="8200" name="AutoShape 8" descr="ms-local-stream://EpubReader_74CB1A8B7DC64642B78398509FD33DD4/Content/OEBPS/images/Prin_9781101920657_epub3_xbyy_r1.jpg"/>
        <xdr:cNvSpPr>
          <a:spLocks noChangeAspect="1" noChangeArrowheads="1"/>
        </xdr:cNvSpPr>
      </xdr:nvSpPr>
      <xdr:spPr bwMode="auto">
        <a:xfrm>
          <a:off x="9982200" y="7199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133</xdr:row>
      <xdr:rowOff>0</xdr:rowOff>
    </xdr:from>
    <xdr:ext cx="304800" cy="304800"/>
    <xdr:sp macro="" textlink="">
      <xdr:nvSpPr>
        <xdr:cNvPr id="8201" name="AutoShape 9" descr="ms-local-stream://EpubReader_74CB1A8B7DC64642B78398509FD33DD4/Content/OEBPS/images/Prin_9781101920657_epub3_1by2_r1.jpg"/>
        <xdr:cNvSpPr>
          <a:spLocks noChangeAspect="1" noChangeArrowheads="1"/>
        </xdr:cNvSpPr>
      </xdr:nvSpPr>
      <xdr:spPr bwMode="auto">
        <a:xfrm>
          <a:off x="9982200" y="721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134</xdr:row>
      <xdr:rowOff>0</xdr:rowOff>
    </xdr:from>
    <xdr:ext cx="304800" cy="304800"/>
    <xdr:sp macro="" textlink="">
      <xdr:nvSpPr>
        <xdr:cNvPr id="8202" name="AutoShape 10" descr="ms-local-stream://EpubReader_74CB1A8B7DC64642B78398509FD33DD4/Content/OEBPS/images/Prin_9781101920657_epub3_xbyy_r1.jpg"/>
        <xdr:cNvSpPr>
          <a:spLocks noChangeAspect="1" noChangeArrowheads="1"/>
        </xdr:cNvSpPr>
      </xdr:nvSpPr>
      <xdr:spPr bwMode="auto">
        <a:xfrm>
          <a:off x="9982200" y="7238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141</xdr:row>
      <xdr:rowOff>0</xdr:rowOff>
    </xdr:from>
    <xdr:ext cx="304800" cy="304800"/>
    <xdr:sp macro="" textlink="">
      <xdr:nvSpPr>
        <xdr:cNvPr id="8203" name="AutoShape 11" descr="ms-local-stream://EpubReader_74CB1A8B7DC64642B78398509FD33DD4/Content/OEBPS/images/Prin_9781101920657_epub3_bbyc_r1.png"/>
        <xdr:cNvSpPr>
          <a:spLocks noChangeAspect="1" noChangeArrowheads="1"/>
        </xdr:cNvSpPr>
      </xdr:nvSpPr>
      <xdr:spPr bwMode="auto">
        <a:xfrm>
          <a:off x="9982200" y="73713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142</xdr:row>
      <xdr:rowOff>0</xdr:rowOff>
    </xdr:from>
    <xdr:ext cx="304800" cy="304800"/>
    <xdr:sp macro="" textlink="">
      <xdr:nvSpPr>
        <xdr:cNvPr id="8204" name="AutoShape 12" descr="ms-local-stream://EpubReader_74CB1A8B7DC64642B78398509FD33DD4/Content/OEBPS/images/Prin_9781101920657_epub3_5by6_r1.png"/>
        <xdr:cNvSpPr>
          <a:spLocks noChangeAspect="1" noChangeArrowheads="1"/>
        </xdr:cNvSpPr>
      </xdr:nvSpPr>
      <xdr:spPr bwMode="auto">
        <a:xfrm>
          <a:off x="9982200" y="7390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143</xdr:row>
      <xdr:rowOff>0</xdr:rowOff>
    </xdr:from>
    <xdr:ext cx="304800" cy="304800"/>
    <xdr:sp macro="" textlink="">
      <xdr:nvSpPr>
        <xdr:cNvPr id="8205" name="AutoShape 13" descr="ms-local-stream://EpubReader_74CB1A8B7DC64642B78398509FD33DD4/Content/OEBPS/images/Prin_9781101920657_epub3_bbyc_r1.png"/>
        <xdr:cNvSpPr>
          <a:spLocks noChangeAspect="1" noChangeArrowheads="1"/>
        </xdr:cNvSpPr>
      </xdr:nvSpPr>
      <xdr:spPr bwMode="auto">
        <a:xfrm>
          <a:off x="9982200" y="7409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workbookViewId="0">
      <selection activeCell="A17" sqref="A17:J17"/>
    </sheetView>
  </sheetViews>
  <sheetFormatPr defaultRowHeight="15" x14ac:dyDescent="0.25"/>
  <cols>
    <col min="1" max="1" width="9.140625" customWidth="1"/>
    <col min="28" max="28" width="1.5703125" bestFit="1" customWidth="1"/>
  </cols>
  <sheetData>
    <row r="1" spans="1:28" x14ac:dyDescent="0.25">
      <c r="A1" s="54"/>
      <c r="B1" s="54"/>
      <c r="C1" s="54"/>
      <c r="D1" s="54"/>
      <c r="E1" s="54"/>
      <c r="F1" s="54"/>
      <c r="G1" s="54"/>
      <c r="H1" s="54"/>
      <c r="I1" s="54"/>
      <c r="J1" s="54"/>
      <c r="K1" s="54"/>
      <c r="L1" s="54"/>
      <c r="M1" s="54"/>
      <c r="N1" s="54"/>
      <c r="O1" s="54"/>
      <c r="P1" s="54"/>
      <c r="Q1" s="54"/>
      <c r="R1" s="54"/>
      <c r="S1" s="54"/>
      <c r="T1" s="54"/>
      <c r="U1" s="54"/>
      <c r="V1" s="54"/>
      <c r="W1" s="54"/>
      <c r="X1" s="54"/>
      <c r="Y1" s="54"/>
      <c r="Z1" s="54"/>
      <c r="AA1" s="54"/>
      <c r="AB1" s="54"/>
    </row>
    <row r="2" spans="1:28" x14ac:dyDescent="0.25">
      <c r="AB2" t="s">
        <v>762</v>
      </c>
    </row>
    <row r="3" spans="1:28" x14ac:dyDescent="0.25">
      <c r="A3" s="49"/>
      <c r="B3" s="49"/>
      <c r="C3" s="49"/>
      <c r="E3" s="49"/>
      <c r="F3" s="49"/>
      <c r="G3" s="49"/>
      <c r="I3" s="49"/>
      <c r="J3" s="49"/>
      <c r="K3" s="49"/>
    </row>
    <row r="4" spans="1:28" x14ac:dyDescent="0.25">
      <c r="A4" s="49"/>
      <c r="E4" s="49"/>
      <c r="G4" s="49"/>
      <c r="J4" s="49"/>
    </row>
    <row r="5" spans="1:28" x14ac:dyDescent="0.25">
      <c r="A5" s="49"/>
      <c r="B5" s="49"/>
      <c r="C5" s="49"/>
      <c r="E5" s="49"/>
      <c r="F5" s="49"/>
      <c r="G5" s="49"/>
      <c r="J5" s="49"/>
    </row>
    <row r="6" spans="1:28" x14ac:dyDescent="0.25">
      <c r="C6" s="49"/>
      <c r="E6" s="49"/>
      <c r="G6" s="49"/>
      <c r="J6" s="49"/>
    </row>
    <row r="7" spans="1:28" x14ac:dyDescent="0.25">
      <c r="A7" s="49"/>
      <c r="B7" s="49"/>
      <c r="C7" s="49"/>
      <c r="E7" s="49"/>
      <c r="G7" s="49"/>
      <c r="J7" s="49"/>
    </row>
    <row r="10" spans="1:28" x14ac:dyDescent="0.25">
      <c r="A10" s="49"/>
      <c r="B10" s="49"/>
      <c r="C10" s="49"/>
      <c r="E10" s="49"/>
      <c r="G10" s="49"/>
      <c r="I10" s="49"/>
      <c r="J10" s="49"/>
      <c r="K10" s="49"/>
      <c r="M10" s="49"/>
      <c r="N10" s="49"/>
      <c r="O10" s="49"/>
      <c r="Q10" s="49"/>
      <c r="R10" s="49"/>
      <c r="S10" s="49"/>
      <c r="U10" s="49"/>
      <c r="V10" s="49"/>
      <c r="W10" s="49"/>
      <c r="Y10" s="49"/>
      <c r="Z10" s="49"/>
      <c r="AA10" s="49"/>
    </row>
    <row r="11" spans="1:28" x14ac:dyDescent="0.25">
      <c r="A11" s="49"/>
      <c r="E11" s="49"/>
      <c r="G11" s="49"/>
      <c r="I11" s="49"/>
      <c r="K11" s="49"/>
      <c r="M11" s="49"/>
      <c r="Q11" s="49"/>
      <c r="U11" s="49"/>
      <c r="W11" s="49"/>
      <c r="Y11" s="49"/>
      <c r="AA11" s="49"/>
    </row>
    <row r="12" spans="1:28" x14ac:dyDescent="0.25">
      <c r="A12" s="49"/>
      <c r="B12" s="49"/>
      <c r="C12" s="49"/>
      <c r="E12" s="49"/>
      <c r="G12" s="49"/>
      <c r="I12" s="49"/>
      <c r="J12" s="49"/>
      <c r="M12" s="49"/>
      <c r="O12" s="49"/>
      <c r="Q12" s="49"/>
      <c r="R12" s="49"/>
      <c r="S12" s="49"/>
      <c r="U12" s="49"/>
      <c r="W12" s="49"/>
      <c r="Y12" s="49"/>
      <c r="AA12" s="49"/>
    </row>
    <row r="13" spans="1:28" x14ac:dyDescent="0.25">
      <c r="C13" s="49"/>
      <c r="E13" s="49"/>
      <c r="G13" s="49"/>
      <c r="I13" s="49"/>
      <c r="K13" s="49"/>
      <c r="M13" s="49"/>
      <c r="O13" s="49"/>
      <c r="Q13" s="49"/>
      <c r="U13" s="49"/>
      <c r="W13" s="49"/>
      <c r="Y13" s="49"/>
      <c r="AA13" s="49"/>
    </row>
    <row r="14" spans="1:28" x14ac:dyDescent="0.25">
      <c r="A14" s="49"/>
      <c r="B14" s="49"/>
      <c r="C14" s="49"/>
      <c r="E14" s="49"/>
      <c r="F14" s="49"/>
      <c r="G14" s="49"/>
      <c r="I14" s="49"/>
      <c r="K14" s="49"/>
      <c r="M14" s="49"/>
      <c r="N14" s="49"/>
      <c r="O14" s="49"/>
      <c r="Q14" s="49"/>
      <c r="R14" s="49"/>
      <c r="S14" s="49"/>
      <c r="U14" s="49"/>
      <c r="V14" s="49"/>
      <c r="W14" s="49"/>
      <c r="Y14" s="49"/>
      <c r="AA14" s="49"/>
    </row>
    <row r="17" spans="1:1" ht="21" x14ac:dyDescent="0.35">
      <c r="A17" s="53"/>
    </row>
  </sheetData>
  <mergeCells count="1">
    <mergeCell ref="A1:AB1"/>
  </mergeCells>
  <pageMargins left="0.7" right="0.7" top="0.75" bottom="0.75" header="0.3" footer="0.3"/>
  <pageSetup scale="37"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6"/>
  <sheetViews>
    <sheetView topLeftCell="A39" workbookViewId="0">
      <selection activeCell="C67" sqref="C67"/>
    </sheetView>
  </sheetViews>
  <sheetFormatPr defaultRowHeight="15" x14ac:dyDescent="0.25"/>
  <cols>
    <col min="1" max="1" width="65.7109375" customWidth="1"/>
    <col min="3" max="3" width="65.7109375" customWidth="1"/>
    <col min="5" max="5" width="65.7109375" customWidth="1"/>
    <col min="6" max="6" width="10.42578125" customWidth="1"/>
  </cols>
  <sheetData>
    <row r="1" spans="1:5" x14ac:dyDescent="0.25">
      <c r="A1" t="s">
        <v>531</v>
      </c>
    </row>
    <row r="4" spans="1:5" x14ac:dyDescent="0.25">
      <c r="A4" t="s">
        <v>5</v>
      </c>
      <c r="C4" t="s">
        <v>6</v>
      </c>
      <c r="E4" t="s">
        <v>7</v>
      </c>
    </row>
    <row r="6" spans="1:5" ht="120" x14ac:dyDescent="0.25">
      <c r="A6" s="18" t="s">
        <v>378</v>
      </c>
      <c r="C6" s="18" t="s">
        <v>394</v>
      </c>
      <c r="E6" s="21" t="s">
        <v>472</v>
      </c>
    </row>
    <row r="8" spans="1:5" ht="315" x14ac:dyDescent="0.25">
      <c r="A8" s="6" t="s">
        <v>379</v>
      </c>
      <c r="C8" s="20" t="s">
        <v>396</v>
      </c>
      <c r="E8" s="18" t="s">
        <v>473</v>
      </c>
    </row>
    <row r="9" spans="1:5" ht="18" x14ac:dyDescent="0.25">
      <c r="E9" s="16" t="s">
        <v>436</v>
      </c>
    </row>
    <row r="10" spans="1:5" ht="135" x14ac:dyDescent="0.25">
      <c r="A10" s="6" t="s">
        <v>380</v>
      </c>
      <c r="C10" s="21" t="s">
        <v>397</v>
      </c>
      <c r="E10" s="6"/>
    </row>
    <row r="11" spans="1:5" ht="135" x14ac:dyDescent="0.25">
      <c r="E11" s="6" t="s">
        <v>437</v>
      </c>
    </row>
    <row r="12" spans="1:5" ht="75" x14ac:dyDescent="0.25">
      <c r="A12" s="6" t="s">
        <v>381</v>
      </c>
      <c r="C12" s="20" t="s">
        <v>398</v>
      </c>
      <c r="E12" s="22" t="s">
        <v>438</v>
      </c>
    </row>
    <row r="13" spans="1:5" ht="165" x14ac:dyDescent="0.25">
      <c r="A13" s="6"/>
      <c r="C13" s="6"/>
      <c r="E13" s="21" t="s">
        <v>439</v>
      </c>
    </row>
    <row r="14" spans="1:5" ht="90" x14ac:dyDescent="0.25">
      <c r="A14" s="6" t="s">
        <v>382</v>
      </c>
      <c r="C14" s="6" t="s">
        <v>399</v>
      </c>
      <c r="E14" s="22" t="s">
        <v>440</v>
      </c>
    </row>
    <row r="15" spans="1:5" ht="105" x14ac:dyDescent="0.25">
      <c r="A15" s="6"/>
      <c r="C15" s="6"/>
      <c r="E15" s="21" t="s">
        <v>441</v>
      </c>
    </row>
    <row r="16" spans="1:5" ht="75" x14ac:dyDescent="0.25">
      <c r="A16" s="6" t="s">
        <v>383</v>
      </c>
      <c r="C16" s="6" t="s">
        <v>400</v>
      </c>
      <c r="E16" s="21"/>
    </row>
    <row r="17" spans="1:5" ht="165" x14ac:dyDescent="0.25">
      <c r="A17" s="6"/>
      <c r="C17" s="17" t="s">
        <v>401</v>
      </c>
      <c r="E17" s="21" t="s">
        <v>446</v>
      </c>
    </row>
    <row r="18" spans="1:5" ht="90" x14ac:dyDescent="0.25">
      <c r="A18" s="6" t="s">
        <v>384</v>
      </c>
      <c r="C18" s="6" t="s">
        <v>402</v>
      </c>
      <c r="E18" s="6" t="s">
        <v>442</v>
      </c>
    </row>
    <row r="19" spans="1:5" x14ac:dyDescent="0.25">
      <c r="A19" s="6"/>
      <c r="C19" s="6" t="s">
        <v>403</v>
      </c>
    </row>
    <row r="20" spans="1:5" ht="60" x14ac:dyDescent="0.25">
      <c r="A20" s="6" t="s">
        <v>385</v>
      </c>
      <c r="C20" s="6" t="s">
        <v>404</v>
      </c>
      <c r="E20" s="15" t="s">
        <v>443</v>
      </c>
    </row>
    <row r="21" spans="1:5" ht="135" x14ac:dyDescent="0.25">
      <c r="A21" s="6"/>
      <c r="C21" s="6" t="s">
        <v>405</v>
      </c>
      <c r="E21" s="6" t="s">
        <v>444</v>
      </c>
    </row>
    <row r="22" spans="1:5" ht="30" x14ac:dyDescent="0.25">
      <c r="A22" s="6" t="s">
        <v>386</v>
      </c>
      <c r="C22" s="6" t="s">
        <v>406</v>
      </c>
    </row>
    <row r="23" spans="1:5" x14ac:dyDescent="0.25">
      <c r="C23" s="17" t="s">
        <v>407</v>
      </c>
      <c r="E23" s="5" t="s">
        <v>445</v>
      </c>
    </row>
    <row r="24" spans="1:5" ht="120" x14ac:dyDescent="0.25">
      <c r="A24" s="16" t="s">
        <v>387</v>
      </c>
      <c r="C24" t="s">
        <v>408</v>
      </c>
      <c r="E24" s="10" t="s">
        <v>447</v>
      </c>
    </row>
    <row r="25" spans="1:5" ht="18" x14ac:dyDescent="0.25">
      <c r="A25" s="6"/>
      <c r="C25" t="s">
        <v>409</v>
      </c>
      <c r="E25" s="16" t="s">
        <v>448</v>
      </c>
    </row>
    <row r="26" spans="1:5" ht="30" x14ac:dyDescent="0.25">
      <c r="A26" s="6" t="s">
        <v>388</v>
      </c>
      <c r="C26" s="5" t="s">
        <v>410</v>
      </c>
      <c r="E26" s="6"/>
    </row>
    <row r="27" spans="1:5" ht="135" x14ac:dyDescent="0.25">
      <c r="A27" s="6"/>
      <c r="C27" t="s">
        <v>411</v>
      </c>
      <c r="E27" s="6" t="s">
        <v>449</v>
      </c>
    </row>
    <row r="28" spans="1:5" ht="45" x14ac:dyDescent="0.25">
      <c r="A28" s="17" t="s">
        <v>389</v>
      </c>
      <c r="C28" t="s">
        <v>412</v>
      </c>
      <c r="E28" s="6"/>
    </row>
    <row r="29" spans="1:5" ht="18" x14ac:dyDescent="0.25">
      <c r="A29" s="6"/>
      <c r="C29" s="5" t="s">
        <v>413</v>
      </c>
      <c r="E29" s="16" t="s">
        <v>450</v>
      </c>
    </row>
    <row r="30" spans="1:5" ht="45" x14ac:dyDescent="0.25">
      <c r="A30" s="17" t="s">
        <v>390</v>
      </c>
      <c r="C30" s="5" t="s">
        <v>414</v>
      </c>
      <c r="E30" s="6"/>
    </row>
    <row r="31" spans="1:5" ht="90" x14ac:dyDescent="0.25">
      <c r="A31" s="6"/>
      <c r="C31" t="s">
        <v>415</v>
      </c>
      <c r="E31" s="6" t="s">
        <v>451</v>
      </c>
    </row>
    <row r="32" spans="1:5" ht="75" x14ac:dyDescent="0.25">
      <c r="A32" s="17" t="s">
        <v>391</v>
      </c>
      <c r="E32" s="6"/>
    </row>
    <row r="33" spans="1:5" ht="75" x14ac:dyDescent="0.25">
      <c r="A33" s="6"/>
      <c r="C33" t="s">
        <v>416</v>
      </c>
      <c r="E33" s="6" t="s">
        <v>452</v>
      </c>
    </row>
    <row r="34" spans="1:5" ht="60" x14ac:dyDescent="0.25">
      <c r="A34" s="17" t="s">
        <v>392</v>
      </c>
      <c r="E34" s="6"/>
    </row>
    <row r="35" spans="1:5" ht="75" x14ac:dyDescent="0.25">
      <c r="A35" s="6"/>
      <c r="C35" t="s">
        <v>417</v>
      </c>
      <c r="E35" s="6" t="s">
        <v>453</v>
      </c>
    </row>
    <row r="36" spans="1:5" ht="90" x14ac:dyDescent="0.25">
      <c r="A36" s="17" t="s">
        <v>393</v>
      </c>
      <c r="E36" s="15" t="s">
        <v>454</v>
      </c>
    </row>
    <row r="37" spans="1:5" ht="60" x14ac:dyDescent="0.25">
      <c r="A37" s="17"/>
      <c r="C37" t="s">
        <v>418</v>
      </c>
      <c r="E37" s="6" t="s">
        <v>455</v>
      </c>
    </row>
    <row r="38" spans="1:5" ht="18" x14ac:dyDescent="0.25">
      <c r="A38" s="6" t="s">
        <v>395</v>
      </c>
      <c r="C38" t="s">
        <v>421</v>
      </c>
      <c r="E38" s="16" t="s">
        <v>456</v>
      </c>
    </row>
    <row r="39" spans="1:5" ht="45" x14ac:dyDescent="0.25">
      <c r="A39" s="17" t="s">
        <v>389</v>
      </c>
      <c r="C39" t="s">
        <v>419</v>
      </c>
      <c r="E39" s="6"/>
    </row>
    <row r="40" spans="1:5" ht="60" x14ac:dyDescent="0.25">
      <c r="A40" s="19" t="s">
        <v>390</v>
      </c>
      <c r="E40" s="6" t="s">
        <v>457</v>
      </c>
    </row>
    <row r="41" spans="1:5" ht="75" x14ac:dyDescent="0.25">
      <c r="A41" s="17" t="s">
        <v>391</v>
      </c>
      <c r="C41" t="s">
        <v>420</v>
      </c>
      <c r="E41" s="16" t="s">
        <v>458</v>
      </c>
    </row>
    <row r="42" spans="1:5" ht="75" x14ac:dyDescent="0.25">
      <c r="A42" s="19" t="s">
        <v>392</v>
      </c>
      <c r="C42" t="s">
        <v>422</v>
      </c>
      <c r="E42" s="6" t="s">
        <v>459</v>
      </c>
    </row>
    <row r="43" spans="1:5" ht="90" x14ac:dyDescent="0.25">
      <c r="A43" s="17" t="s">
        <v>393</v>
      </c>
      <c r="E43" s="16" t="s">
        <v>460</v>
      </c>
    </row>
    <row r="44" spans="1:5" ht="60" x14ac:dyDescent="0.25">
      <c r="C44" t="s">
        <v>423</v>
      </c>
      <c r="E44" s="21" t="s">
        <v>461</v>
      </c>
    </row>
    <row r="45" spans="1:5" ht="23.25" x14ac:dyDescent="0.25">
      <c r="E45" s="20" t="s">
        <v>462</v>
      </c>
    </row>
    <row r="46" spans="1:5" x14ac:dyDescent="0.25">
      <c r="C46" t="s">
        <v>424</v>
      </c>
      <c r="E46" s="6"/>
    </row>
    <row r="47" spans="1:5" ht="150" x14ac:dyDescent="0.25">
      <c r="E47" s="6" t="s">
        <v>463</v>
      </c>
    </row>
    <row r="48" spans="1:5" ht="30" x14ac:dyDescent="0.25">
      <c r="C48" t="s">
        <v>425</v>
      </c>
      <c r="E48" s="6" t="s">
        <v>464</v>
      </c>
    </row>
    <row r="49" spans="3:6" ht="45" x14ac:dyDescent="0.25">
      <c r="C49" t="s">
        <v>426</v>
      </c>
      <c r="E49" s="6" t="s">
        <v>465</v>
      </c>
    </row>
    <row r="50" spans="3:6" ht="90" x14ac:dyDescent="0.25">
      <c r="C50" s="6" t="s">
        <v>427</v>
      </c>
      <c r="E50" s="6" t="s">
        <v>466</v>
      </c>
    </row>
    <row r="51" spans="3:6" ht="30" x14ac:dyDescent="0.25">
      <c r="C51" s="6"/>
      <c r="E51" s="6" t="s">
        <v>467</v>
      </c>
    </row>
    <row r="52" spans="3:6" ht="45" x14ac:dyDescent="0.25">
      <c r="C52" s="6" t="s">
        <v>428</v>
      </c>
      <c r="E52" s="6" t="s">
        <v>468</v>
      </c>
    </row>
    <row r="53" spans="3:6" ht="30" x14ac:dyDescent="0.25">
      <c r="C53" s="6"/>
      <c r="E53" s="6" t="s">
        <v>469</v>
      </c>
    </row>
    <row r="54" spans="3:6" ht="30" x14ac:dyDescent="0.25">
      <c r="C54" s="6" t="s">
        <v>429</v>
      </c>
      <c r="E54" s="6" t="s">
        <v>470</v>
      </c>
    </row>
    <row r="55" spans="3:6" ht="30" x14ac:dyDescent="0.25">
      <c r="C55" s="6"/>
      <c r="E55" s="6" t="s">
        <v>471</v>
      </c>
    </row>
    <row r="56" spans="3:6" x14ac:dyDescent="0.25">
      <c r="C56" s="6" t="s">
        <v>430</v>
      </c>
    </row>
    <row r="57" spans="3:6" ht="23.25" x14ac:dyDescent="0.25">
      <c r="C57" s="6" t="s">
        <v>431</v>
      </c>
      <c r="E57" s="20" t="s">
        <v>474</v>
      </c>
      <c r="F57" s="6"/>
    </row>
    <row r="58" spans="3:6" ht="45" x14ac:dyDescent="0.25">
      <c r="C58" s="6" t="s">
        <v>432</v>
      </c>
      <c r="E58" s="6"/>
      <c r="F58" s="6"/>
    </row>
    <row r="59" spans="3:6" x14ac:dyDescent="0.25">
      <c r="C59" s="6"/>
      <c r="E59" s="6" t="s">
        <v>475</v>
      </c>
      <c r="F59" s="6"/>
    </row>
    <row r="60" spans="3:6" ht="45" x14ac:dyDescent="0.25">
      <c r="C60" s="6" t="s">
        <v>433</v>
      </c>
      <c r="E60" s="6"/>
      <c r="F60" s="6"/>
    </row>
    <row r="61" spans="3:6" x14ac:dyDescent="0.25">
      <c r="C61" s="6"/>
      <c r="E61" s="19" t="s">
        <v>476</v>
      </c>
      <c r="F61" s="19" t="s">
        <v>477</v>
      </c>
    </row>
    <row r="62" spans="3:6" x14ac:dyDescent="0.25">
      <c r="C62" s="6" t="s">
        <v>434</v>
      </c>
      <c r="E62" s="23" t="s">
        <v>478</v>
      </c>
      <c r="F62" s="23" t="s">
        <v>479</v>
      </c>
    </row>
    <row r="63" spans="3:6" ht="30" x14ac:dyDescent="0.25">
      <c r="E63" s="23" t="s">
        <v>480</v>
      </c>
      <c r="F63" s="23" t="s">
        <v>481</v>
      </c>
    </row>
    <row r="64" spans="3:6" ht="30" x14ac:dyDescent="0.25">
      <c r="C64" s="14" t="s">
        <v>435</v>
      </c>
      <c r="E64" s="23" t="s">
        <v>482</v>
      </c>
      <c r="F64" s="23" t="s">
        <v>483</v>
      </c>
    </row>
    <row r="65" spans="3:6" ht="30" x14ac:dyDescent="0.25">
      <c r="E65" s="23" t="s">
        <v>484</v>
      </c>
      <c r="F65" s="23" t="s">
        <v>485</v>
      </c>
    </row>
    <row r="66" spans="3:6" ht="45" x14ac:dyDescent="0.25">
      <c r="C66" s="17" t="s">
        <v>88</v>
      </c>
      <c r="E66" s="23" t="s">
        <v>486</v>
      </c>
      <c r="F66" s="23" t="s">
        <v>487</v>
      </c>
    </row>
    <row r="67" spans="3:6" ht="45" x14ac:dyDescent="0.25">
      <c r="E67" s="23" t="s">
        <v>488</v>
      </c>
      <c r="F67" s="23" t="s">
        <v>489</v>
      </c>
    </row>
    <row r="68" spans="3:6" x14ac:dyDescent="0.25">
      <c r="C68" s="5" t="s">
        <v>89</v>
      </c>
      <c r="E68" s="6"/>
      <c r="F68" s="6"/>
    </row>
    <row r="69" spans="3:6" ht="23.25" x14ac:dyDescent="0.25">
      <c r="E69" s="20" t="s">
        <v>490</v>
      </c>
      <c r="F69" s="6"/>
    </row>
    <row r="70" spans="3:6" ht="30" x14ac:dyDescent="0.25">
      <c r="C70" s="17" t="s">
        <v>90</v>
      </c>
      <c r="E70" s="6"/>
      <c r="F70" s="6"/>
    </row>
    <row r="71" spans="3:6" ht="30" x14ac:dyDescent="0.25">
      <c r="E71" s="6" t="s">
        <v>491</v>
      </c>
      <c r="F71" s="6"/>
    </row>
    <row r="72" spans="3:6" x14ac:dyDescent="0.25">
      <c r="E72" s="6"/>
      <c r="F72" s="6"/>
    </row>
    <row r="73" spans="3:6" x14ac:dyDescent="0.25">
      <c r="E73" s="17" t="s">
        <v>492</v>
      </c>
      <c r="F73" s="6"/>
    </row>
    <row r="74" spans="3:6" x14ac:dyDescent="0.25">
      <c r="E74" s="17"/>
      <c r="F74" s="6"/>
    </row>
    <row r="75" spans="3:6" x14ac:dyDescent="0.25">
      <c r="E75" s="17" t="s">
        <v>493</v>
      </c>
      <c r="F75" s="6"/>
    </row>
    <row r="76" spans="3:6" x14ac:dyDescent="0.25">
      <c r="E76" s="17"/>
      <c r="F76" s="6"/>
    </row>
    <row r="77" spans="3:6" x14ac:dyDescent="0.25">
      <c r="E77" s="17" t="s">
        <v>494</v>
      </c>
      <c r="F77" s="6"/>
    </row>
    <row r="78" spans="3:6" x14ac:dyDescent="0.25">
      <c r="E78" s="17"/>
      <c r="F78" s="6"/>
    </row>
    <row r="79" spans="3:6" x14ac:dyDescent="0.25">
      <c r="E79" s="17" t="s">
        <v>495</v>
      </c>
      <c r="F79" s="6"/>
    </row>
    <row r="80" spans="3:6" x14ac:dyDescent="0.25">
      <c r="E80" s="17"/>
      <c r="F80" s="6"/>
    </row>
    <row r="81" spans="5:6" ht="17.25" x14ac:dyDescent="0.25">
      <c r="E81" s="17" t="s">
        <v>731</v>
      </c>
      <c r="F81" s="6"/>
    </row>
    <row r="82" spans="5:6" x14ac:dyDescent="0.25">
      <c r="E82" s="17"/>
      <c r="F82" s="6"/>
    </row>
    <row r="83" spans="5:6" x14ac:dyDescent="0.25">
      <c r="E83" s="17" t="s">
        <v>732</v>
      </c>
      <c r="F83" s="6"/>
    </row>
    <row r="84" spans="5:6" x14ac:dyDescent="0.25">
      <c r="E84" s="6"/>
      <c r="F84" s="6"/>
    </row>
    <row r="85" spans="5:6" x14ac:dyDescent="0.25">
      <c r="E85" s="6"/>
      <c r="F85" s="6"/>
    </row>
    <row r="86" spans="5:6" ht="105" x14ac:dyDescent="0.25">
      <c r="E86" s="6" t="s">
        <v>496</v>
      </c>
      <c r="F86" s="6"/>
    </row>
    <row r="88" spans="5:6" ht="18" x14ac:dyDescent="0.25">
      <c r="E88" s="15" t="s">
        <v>497</v>
      </c>
    </row>
    <row r="90" spans="5:6" x14ac:dyDescent="0.25">
      <c r="E90" t="s">
        <v>498</v>
      </c>
    </row>
    <row r="92" spans="5:6" x14ac:dyDescent="0.25">
      <c r="E92" t="s">
        <v>499</v>
      </c>
    </row>
    <row r="93" spans="5:6" x14ac:dyDescent="0.25">
      <c r="E93" s="6" t="s">
        <v>500</v>
      </c>
    </row>
    <row r="94" spans="5:6" x14ac:dyDescent="0.25">
      <c r="E94" s="6"/>
    </row>
    <row r="95" spans="5:6" x14ac:dyDescent="0.25">
      <c r="E95" s="6" t="s">
        <v>501</v>
      </c>
    </row>
    <row r="96" spans="5:6" x14ac:dyDescent="0.25">
      <c r="E96" s="6"/>
    </row>
    <row r="97" spans="5:5" x14ac:dyDescent="0.25">
      <c r="E97" s="6" t="s">
        <v>502</v>
      </c>
    </row>
    <row r="98" spans="5:5" x14ac:dyDescent="0.25">
      <c r="E98" s="6"/>
    </row>
    <row r="99" spans="5:5" ht="17.25" x14ac:dyDescent="0.25">
      <c r="E99" s="6" t="s">
        <v>503</v>
      </c>
    </row>
    <row r="100" spans="5:5" x14ac:dyDescent="0.25">
      <c r="E100" s="6"/>
    </row>
    <row r="101" spans="5:5" ht="36" x14ac:dyDescent="0.25">
      <c r="E101" s="16" t="s">
        <v>504</v>
      </c>
    </row>
    <row r="102" spans="5:5" x14ac:dyDescent="0.25">
      <c r="E102" s="6"/>
    </row>
    <row r="103" spans="5:5" ht="90" x14ac:dyDescent="0.25">
      <c r="E103" s="6" t="s">
        <v>505</v>
      </c>
    </row>
    <row r="104" spans="5:5" x14ac:dyDescent="0.25">
      <c r="E104" s="6"/>
    </row>
    <row r="105" spans="5:5" x14ac:dyDescent="0.25">
      <c r="E105" s="17" t="s">
        <v>506</v>
      </c>
    </row>
    <row r="106" spans="5:5" x14ac:dyDescent="0.25">
      <c r="E106" s="6"/>
    </row>
    <row r="107" spans="5:5" x14ac:dyDescent="0.25">
      <c r="E107" s="6" t="s">
        <v>507</v>
      </c>
    </row>
    <row r="108" spans="5:5" x14ac:dyDescent="0.25">
      <c r="E108" s="6"/>
    </row>
    <row r="109" spans="5:5" ht="75" x14ac:dyDescent="0.25">
      <c r="E109" s="6" t="s">
        <v>508</v>
      </c>
    </row>
    <row r="110" spans="5:5" x14ac:dyDescent="0.25">
      <c r="E110" s="6"/>
    </row>
    <row r="111" spans="5:5" ht="60" x14ac:dyDescent="0.25">
      <c r="E111" s="6" t="s">
        <v>509</v>
      </c>
    </row>
    <row r="113" spans="5:5" ht="18" x14ac:dyDescent="0.25">
      <c r="E113" s="16" t="s">
        <v>510</v>
      </c>
    </row>
    <row r="114" spans="5:5" x14ac:dyDescent="0.25">
      <c r="E114" s="6"/>
    </row>
    <row r="115" spans="5:5" ht="105" x14ac:dyDescent="0.25">
      <c r="E115" s="6" t="s">
        <v>518</v>
      </c>
    </row>
    <row r="116" spans="5:5" ht="18" x14ac:dyDescent="0.25">
      <c r="E116" s="16" t="s">
        <v>511</v>
      </c>
    </row>
    <row r="117" spans="5:5" x14ac:dyDescent="0.25">
      <c r="E117" s="6"/>
    </row>
    <row r="118" spans="5:5" ht="45" x14ac:dyDescent="0.25">
      <c r="E118" s="6" t="s">
        <v>512</v>
      </c>
    </row>
    <row r="119" spans="5:5" x14ac:dyDescent="0.25">
      <c r="E119" s="6"/>
    </row>
    <row r="120" spans="5:5" ht="90" x14ac:dyDescent="0.25">
      <c r="E120" s="6" t="s">
        <v>513</v>
      </c>
    </row>
    <row r="121" spans="5:5" x14ac:dyDescent="0.25">
      <c r="E121" s="6"/>
    </row>
    <row r="122" spans="5:5" x14ac:dyDescent="0.25">
      <c r="E122" s="6" t="s">
        <v>514</v>
      </c>
    </row>
    <row r="123" spans="5:5" x14ac:dyDescent="0.25">
      <c r="E123" s="6"/>
    </row>
    <row r="124" spans="5:5" x14ac:dyDescent="0.25">
      <c r="E124" s="6" t="s">
        <v>515</v>
      </c>
    </row>
    <row r="125" spans="5:5" x14ac:dyDescent="0.25">
      <c r="E125" s="6"/>
    </row>
    <row r="126" spans="5:5" x14ac:dyDescent="0.25">
      <c r="E126" s="6" t="s">
        <v>516</v>
      </c>
    </row>
    <row r="127" spans="5:5" x14ac:dyDescent="0.25">
      <c r="E127" s="6"/>
    </row>
    <row r="128" spans="5:5" ht="45" x14ac:dyDescent="0.25">
      <c r="E128" s="6" t="s">
        <v>517</v>
      </c>
    </row>
    <row r="129" spans="5:5" x14ac:dyDescent="0.25">
      <c r="E129" s="6"/>
    </row>
    <row r="130" spans="5:5" ht="18" x14ac:dyDescent="0.25">
      <c r="E130" s="16" t="s">
        <v>519</v>
      </c>
    </row>
    <row r="131" spans="5:5" x14ac:dyDescent="0.25">
      <c r="E131" s="6"/>
    </row>
    <row r="132" spans="5:5" x14ac:dyDescent="0.25">
      <c r="E132" s="6" t="s">
        <v>520</v>
      </c>
    </row>
    <row r="133" spans="5:5" x14ac:dyDescent="0.25">
      <c r="E133" s="6" t="s">
        <v>521</v>
      </c>
    </row>
    <row r="134" spans="5:5" x14ac:dyDescent="0.25">
      <c r="E134" s="6" t="s">
        <v>522</v>
      </c>
    </row>
    <row r="135" spans="5:5" ht="30" x14ac:dyDescent="0.25">
      <c r="E135" s="6" t="s">
        <v>523</v>
      </c>
    </row>
    <row r="136" spans="5:5" x14ac:dyDescent="0.25">
      <c r="E136" s="6"/>
    </row>
    <row r="137" spans="5:5" x14ac:dyDescent="0.25">
      <c r="E137" s="6" t="s">
        <v>524</v>
      </c>
    </row>
    <row r="138" spans="5:5" x14ac:dyDescent="0.25">
      <c r="E138" s="6"/>
    </row>
    <row r="139" spans="5:5" ht="105" x14ac:dyDescent="0.25">
      <c r="E139" s="6" t="s">
        <v>525</v>
      </c>
    </row>
    <row r="140" spans="5:5" x14ac:dyDescent="0.25">
      <c r="E140" s="6"/>
    </row>
    <row r="141" spans="5:5" x14ac:dyDescent="0.25">
      <c r="E141" s="6" t="s">
        <v>526</v>
      </c>
    </row>
    <row r="142" spans="5:5" x14ac:dyDescent="0.25">
      <c r="E142" s="6" t="s">
        <v>527</v>
      </c>
    </row>
    <row r="143" spans="5:5" x14ac:dyDescent="0.25">
      <c r="E143" s="6" t="s">
        <v>528</v>
      </c>
    </row>
    <row r="144" spans="5:5" x14ac:dyDescent="0.25">
      <c r="E144" s="6" t="s">
        <v>529</v>
      </c>
    </row>
    <row r="145" spans="5:5" x14ac:dyDescent="0.25">
      <c r="E145" s="6"/>
    </row>
    <row r="146" spans="5:5" ht="45" x14ac:dyDescent="0.25">
      <c r="E146" s="6" t="s">
        <v>530</v>
      </c>
    </row>
  </sheetData>
  <pageMargins left="0.7" right="0.7" top="0.75" bottom="0.75" header="0.3" footer="0.3"/>
  <pageSetup scale="12"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35"/>
  <sheetViews>
    <sheetView topLeftCell="A175" workbookViewId="0">
      <selection activeCell="A173" sqref="A173"/>
    </sheetView>
  </sheetViews>
  <sheetFormatPr defaultRowHeight="15" x14ac:dyDescent="0.25"/>
  <cols>
    <col min="1" max="1" width="201" customWidth="1"/>
    <col min="2" max="2" width="9.140625" customWidth="1"/>
  </cols>
  <sheetData>
    <row r="1" spans="1:1" x14ac:dyDescent="0.25">
      <c r="A1" t="s">
        <v>531</v>
      </c>
    </row>
    <row r="3" spans="1:1" x14ac:dyDescent="0.25">
      <c r="A3" t="s">
        <v>8</v>
      </c>
    </row>
    <row r="5" spans="1:1" ht="45" x14ac:dyDescent="0.25">
      <c r="A5" s="21" t="s">
        <v>532</v>
      </c>
    </row>
    <row r="6" spans="1:1" x14ac:dyDescent="0.25">
      <c r="A6" s="21"/>
    </row>
    <row r="7" spans="1:1" ht="45" x14ac:dyDescent="0.25">
      <c r="A7" s="21" t="s">
        <v>533</v>
      </c>
    </row>
    <row r="8" spans="1:1" x14ac:dyDescent="0.25">
      <c r="A8" s="21"/>
    </row>
    <row r="9" spans="1:1" ht="30" x14ac:dyDescent="0.25">
      <c r="A9" s="21" t="s">
        <v>534</v>
      </c>
    </row>
    <row r="10" spans="1:1" x14ac:dyDescent="0.25">
      <c r="A10" s="21"/>
    </row>
    <row r="11" spans="1:1" ht="23.25" x14ac:dyDescent="0.25">
      <c r="A11" s="24" t="s">
        <v>535</v>
      </c>
    </row>
    <row r="12" spans="1:1" x14ac:dyDescent="0.25">
      <c r="A12" s="21"/>
    </row>
    <row r="13" spans="1:1" ht="30" x14ac:dyDescent="0.25">
      <c r="A13" s="21" t="s">
        <v>536</v>
      </c>
    </row>
    <row r="14" spans="1:1" x14ac:dyDescent="0.25">
      <c r="A14" s="21"/>
    </row>
    <row r="15" spans="1:1" x14ac:dyDescent="0.25">
      <c r="A15" s="21" t="s">
        <v>537</v>
      </c>
    </row>
    <row r="17" spans="1:1" x14ac:dyDescent="0.25">
      <c r="A17" t="s">
        <v>538</v>
      </c>
    </row>
    <row r="18" spans="1:1" x14ac:dyDescent="0.25">
      <c r="A18" t="s">
        <v>539</v>
      </c>
    </row>
    <row r="20" spans="1:1" x14ac:dyDescent="0.25">
      <c r="A20" t="s">
        <v>540</v>
      </c>
    </row>
    <row r="22" spans="1:1" x14ac:dyDescent="0.25">
      <c r="A22" t="s">
        <v>541</v>
      </c>
    </row>
    <row r="24" spans="1:1" x14ac:dyDescent="0.25">
      <c r="A24" t="s">
        <v>542</v>
      </c>
    </row>
    <row r="26" spans="1:1" x14ac:dyDescent="0.25">
      <c r="A26" t="s">
        <v>543</v>
      </c>
    </row>
    <row r="28" spans="1:1" x14ac:dyDescent="0.25">
      <c r="A28" s="5" t="s">
        <v>544</v>
      </c>
    </row>
    <row r="30" spans="1:1" x14ac:dyDescent="0.25">
      <c r="A30" t="s">
        <v>545</v>
      </c>
    </row>
    <row r="32" spans="1:1" x14ac:dyDescent="0.25">
      <c r="A32" t="s">
        <v>546</v>
      </c>
    </row>
    <row r="34" spans="1:1" x14ac:dyDescent="0.25">
      <c r="A34" t="s">
        <v>547</v>
      </c>
    </row>
    <row r="36" spans="1:1" x14ac:dyDescent="0.25">
      <c r="A36" t="s">
        <v>548</v>
      </c>
    </row>
    <row r="38" spans="1:1" x14ac:dyDescent="0.25">
      <c r="A38" s="5" t="s">
        <v>549</v>
      </c>
    </row>
    <row r="40" spans="1:1" x14ac:dyDescent="0.25">
      <c r="A40" t="s">
        <v>550</v>
      </c>
    </row>
    <row r="42" spans="1:1" x14ac:dyDescent="0.25">
      <c r="A42" t="s">
        <v>551</v>
      </c>
    </row>
    <row r="44" spans="1:1" x14ac:dyDescent="0.25">
      <c r="A44" t="s">
        <v>552</v>
      </c>
    </row>
    <row r="46" spans="1:1" x14ac:dyDescent="0.25">
      <c r="A46" t="s">
        <v>553</v>
      </c>
    </row>
    <row r="48" spans="1:1" x14ac:dyDescent="0.25">
      <c r="A48" s="5" t="s">
        <v>554</v>
      </c>
    </row>
    <row r="50" spans="1:1" x14ac:dyDescent="0.25">
      <c r="A50" s="5" t="s">
        <v>555</v>
      </c>
    </row>
    <row r="52" spans="1:1" x14ac:dyDescent="0.25">
      <c r="A52" s="5" t="s">
        <v>556</v>
      </c>
    </row>
    <row r="54" spans="1:1" x14ac:dyDescent="0.25">
      <c r="A54" s="5" t="s">
        <v>559</v>
      </c>
    </row>
    <row r="56" spans="1:1" x14ac:dyDescent="0.25">
      <c r="A56" t="s">
        <v>557</v>
      </c>
    </row>
    <row r="58" spans="1:1" ht="45" x14ac:dyDescent="0.25">
      <c r="A58" s="6" t="s">
        <v>558</v>
      </c>
    </row>
    <row r="60" spans="1:1" ht="23.25" x14ac:dyDescent="0.25">
      <c r="A60" s="20" t="s">
        <v>560</v>
      </c>
    </row>
    <row r="61" spans="1:1" x14ac:dyDescent="0.25">
      <c r="A61" s="6"/>
    </row>
    <row r="62" spans="1:1" ht="30" x14ac:dyDescent="0.25">
      <c r="A62" s="6" t="s">
        <v>561</v>
      </c>
    </row>
    <row r="63" spans="1:1" x14ac:dyDescent="0.25">
      <c r="A63" s="6"/>
    </row>
    <row r="64" spans="1:1" x14ac:dyDescent="0.25">
      <c r="A64" s="17" t="s">
        <v>562</v>
      </c>
    </row>
    <row r="65" spans="1:1" x14ac:dyDescent="0.25">
      <c r="A65" s="6"/>
    </row>
    <row r="66" spans="1:1" x14ac:dyDescent="0.25">
      <c r="A66" s="6" t="s">
        <v>563</v>
      </c>
    </row>
    <row r="67" spans="1:1" x14ac:dyDescent="0.25">
      <c r="A67" s="6" t="s">
        <v>564</v>
      </c>
    </row>
    <row r="68" spans="1:1" x14ac:dyDescent="0.25">
      <c r="A68" s="6" t="s">
        <v>565</v>
      </c>
    </row>
    <row r="69" spans="1:1" x14ac:dyDescent="0.25">
      <c r="A69" s="6"/>
    </row>
    <row r="70" spans="1:1" x14ac:dyDescent="0.25">
      <c r="A70" s="6" t="s">
        <v>566</v>
      </c>
    </row>
    <row r="71" spans="1:1" x14ac:dyDescent="0.25">
      <c r="A71" s="6"/>
    </row>
    <row r="72" spans="1:1" x14ac:dyDescent="0.25">
      <c r="A72" s="6" t="s">
        <v>567</v>
      </c>
    </row>
    <row r="73" spans="1:1" x14ac:dyDescent="0.25">
      <c r="A73" s="6"/>
    </row>
    <row r="74" spans="1:1" x14ac:dyDescent="0.25">
      <c r="A74" s="6" t="s">
        <v>568</v>
      </c>
    </row>
    <row r="75" spans="1:1" x14ac:dyDescent="0.25">
      <c r="A75" s="6"/>
    </row>
    <row r="76" spans="1:1" x14ac:dyDescent="0.25">
      <c r="A76" s="6" t="s">
        <v>569</v>
      </c>
    </row>
    <row r="77" spans="1:1" x14ac:dyDescent="0.25">
      <c r="A77" s="6"/>
    </row>
    <row r="78" spans="1:1" x14ac:dyDescent="0.25">
      <c r="A78" s="6" t="s">
        <v>570</v>
      </c>
    </row>
    <row r="79" spans="1:1" x14ac:dyDescent="0.25">
      <c r="A79" s="6"/>
    </row>
    <row r="80" spans="1:1" ht="30" x14ac:dyDescent="0.25">
      <c r="A80" s="6" t="s">
        <v>571</v>
      </c>
    </row>
    <row r="81" spans="1:1" ht="18" x14ac:dyDescent="0.25">
      <c r="A81" s="15" t="s">
        <v>572</v>
      </c>
    </row>
    <row r="83" spans="1:1" x14ac:dyDescent="0.25">
      <c r="A83" t="s">
        <v>573</v>
      </c>
    </row>
    <row r="85" spans="1:1" x14ac:dyDescent="0.25">
      <c r="A85" s="5" t="s">
        <v>574</v>
      </c>
    </row>
    <row r="86" spans="1:1" x14ac:dyDescent="0.25">
      <c r="A86" s="5" t="s">
        <v>575</v>
      </c>
    </row>
    <row r="87" spans="1:1" x14ac:dyDescent="0.25">
      <c r="A87" s="5" t="s">
        <v>576</v>
      </c>
    </row>
    <row r="88" spans="1:1" x14ac:dyDescent="0.25">
      <c r="A88" s="5" t="s">
        <v>577</v>
      </c>
    </row>
    <row r="89" spans="1:1" x14ac:dyDescent="0.25">
      <c r="A89" s="5" t="s">
        <v>578</v>
      </c>
    </row>
    <row r="91" spans="1:1" x14ac:dyDescent="0.25">
      <c r="A91" s="5" t="s">
        <v>579</v>
      </c>
    </row>
    <row r="92" spans="1:1" x14ac:dyDescent="0.25">
      <c r="A92" s="5" t="s">
        <v>580</v>
      </c>
    </row>
    <row r="94" spans="1:1" x14ac:dyDescent="0.25">
      <c r="A94" t="s">
        <v>581</v>
      </c>
    </row>
    <row r="95" spans="1:1" x14ac:dyDescent="0.25">
      <c r="A95" t="s">
        <v>582</v>
      </c>
    </row>
    <row r="96" spans="1:1" x14ac:dyDescent="0.25">
      <c r="A96" t="s">
        <v>583</v>
      </c>
    </row>
    <row r="97" spans="1:1" x14ac:dyDescent="0.25">
      <c r="A97" t="s">
        <v>584</v>
      </c>
    </row>
    <row r="99" spans="1:1" ht="18" x14ac:dyDescent="0.25">
      <c r="A99" s="16" t="s">
        <v>585</v>
      </c>
    </row>
    <row r="100" spans="1:1" x14ac:dyDescent="0.25">
      <c r="A100" s="6"/>
    </row>
    <row r="101" spans="1:1" ht="30" x14ac:dyDescent="0.25">
      <c r="A101" s="6" t="s">
        <v>586</v>
      </c>
    </row>
    <row r="102" spans="1:1" x14ac:dyDescent="0.25">
      <c r="A102" s="6"/>
    </row>
    <row r="103" spans="1:1" ht="15.75" x14ac:dyDescent="0.25">
      <c r="A103" s="25" t="s">
        <v>587</v>
      </c>
    </row>
    <row r="104" spans="1:1" x14ac:dyDescent="0.25">
      <c r="A104" s="6"/>
    </row>
    <row r="105" spans="1:1" ht="45" x14ac:dyDescent="0.25">
      <c r="A105" s="6" t="s">
        <v>588</v>
      </c>
    </row>
    <row r="106" spans="1:1" x14ac:dyDescent="0.25">
      <c r="A106" s="6"/>
    </row>
    <row r="107" spans="1:1" x14ac:dyDescent="0.25">
      <c r="A107" s="6" t="s">
        <v>589</v>
      </c>
    </row>
    <row r="108" spans="1:1" x14ac:dyDescent="0.25">
      <c r="A108" s="6"/>
    </row>
    <row r="109" spans="1:1" x14ac:dyDescent="0.25">
      <c r="A109" s="6" t="s">
        <v>590</v>
      </c>
    </row>
    <row r="110" spans="1:1" x14ac:dyDescent="0.25">
      <c r="A110" s="6"/>
    </row>
    <row r="111" spans="1:1" ht="30" x14ac:dyDescent="0.25">
      <c r="A111" s="6" t="s">
        <v>591</v>
      </c>
    </row>
    <row r="112" spans="1:1" x14ac:dyDescent="0.25">
      <c r="A112" s="6"/>
    </row>
    <row r="113" spans="1:1" x14ac:dyDescent="0.25">
      <c r="A113" s="6" t="s">
        <v>592</v>
      </c>
    </row>
    <row r="114" spans="1:1" x14ac:dyDescent="0.25">
      <c r="A114" s="6"/>
    </row>
    <row r="115" spans="1:1" ht="30" x14ac:dyDescent="0.25">
      <c r="A115" s="6" t="s">
        <v>593</v>
      </c>
    </row>
    <row r="116" spans="1:1" x14ac:dyDescent="0.25">
      <c r="A116" s="6"/>
    </row>
    <row r="117" spans="1:1" ht="15.75" x14ac:dyDescent="0.25">
      <c r="A117" s="25" t="s">
        <v>594</v>
      </c>
    </row>
    <row r="118" spans="1:1" x14ac:dyDescent="0.25">
      <c r="A118" s="6"/>
    </row>
    <row r="119" spans="1:1" ht="30" x14ac:dyDescent="0.25">
      <c r="A119" s="6" t="s">
        <v>595</v>
      </c>
    </row>
    <row r="120" spans="1:1" x14ac:dyDescent="0.25">
      <c r="A120" s="6"/>
    </row>
    <row r="121" spans="1:1" x14ac:dyDescent="0.25">
      <c r="A121" s="6" t="s">
        <v>596</v>
      </c>
    </row>
    <row r="122" spans="1:1" x14ac:dyDescent="0.25">
      <c r="A122" s="6"/>
    </row>
    <row r="123" spans="1:1" x14ac:dyDescent="0.25">
      <c r="A123" s="6" t="s">
        <v>597</v>
      </c>
    </row>
    <row r="124" spans="1:1" x14ac:dyDescent="0.25">
      <c r="A124" s="6"/>
    </row>
    <row r="125" spans="1:1" x14ac:dyDescent="0.25">
      <c r="A125" s="6" t="s">
        <v>598</v>
      </c>
    </row>
    <row r="126" spans="1:1" x14ac:dyDescent="0.25">
      <c r="A126" s="6"/>
    </row>
    <row r="127" spans="1:1" x14ac:dyDescent="0.25">
      <c r="A127" s="6" t="s">
        <v>599</v>
      </c>
    </row>
    <row r="129" spans="1:1" ht="30" x14ac:dyDescent="0.25">
      <c r="A129" s="6" t="s">
        <v>600</v>
      </c>
    </row>
    <row r="130" spans="1:1" x14ac:dyDescent="0.25">
      <c r="A130" s="6"/>
    </row>
    <row r="131" spans="1:1" ht="15.75" x14ac:dyDescent="0.25">
      <c r="A131" s="25" t="s">
        <v>601</v>
      </c>
    </row>
    <row r="132" spans="1:1" x14ac:dyDescent="0.25">
      <c r="A132" s="6"/>
    </row>
    <row r="133" spans="1:1" ht="30" x14ac:dyDescent="0.25">
      <c r="A133" s="6" t="s">
        <v>602</v>
      </c>
    </row>
    <row r="134" spans="1:1" x14ac:dyDescent="0.25">
      <c r="A134" s="6"/>
    </row>
    <row r="135" spans="1:1" x14ac:dyDescent="0.25">
      <c r="A135" s="6" t="s">
        <v>603</v>
      </c>
    </row>
    <row r="136" spans="1:1" x14ac:dyDescent="0.25">
      <c r="A136" s="6"/>
    </row>
    <row r="137" spans="1:1" x14ac:dyDescent="0.25">
      <c r="A137" s="6" t="s">
        <v>604</v>
      </c>
    </row>
    <row r="138" spans="1:1" x14ac:dyDescent="0.25">
      <c r="A138" s="6"/>
    </row>
    <row r="139" spans="1:1" x14ac:dyDescent="0.25">
      <c r="A139" s="6" t="s">
        <v>605</v>
      </c>
    </row>
    <row r="140" spans="1:1" x14ac:dyDescent="0.25">
      <c r="A140" s="6"/>
    </row>
    <row r="141" spans="1:1" ht="45" x14ac:dyDescent="0.25">
      <c r="A141" s="6" t="s">
        <v>606</v>
      </c>
    </row>
    <row r="142" spans="1:1" x14ac:dyDescent="0.25">
      <c r="A142" s="6"/>
    </row>
    <row r="143" spans="1:1" ht="30" x14ac:dyDescent="0.25">
      <c r="A143" s="6" t="s">
        <v>607</v>
      </c>
    </row>
    <row r="145" spans="1:1" ht="23.25" x14ac:dyDescent="0.25">
      <c r="A145" s="20" t="s">
        <v>608</v>
      </c>
    </row>
    <row r="146" spans="1:1" x14ac:dyDescent="0.25">
      <c r="A146" s="6"/>
    </row>
    <row r="147" spans="1:1" ht="30" x14ac:dyDescent="0.25">
      <c r="A147" s="6" t="s">
        <v>609</v>
      </c>
    </row>
    <row r="148" spans="1:1" x14ac:dyDescent="0.25">
      <c r="A148" s="6"/>
    </row>
    <row r="149" spans="1:1" x14ac:dyDescent="0.25">
      <c r="A149" s="6" t="s">
        <v>610</v>
      </c>
    </row>
    <row r="150" spans="1:1" x14ac:dyDescent="0.25">
      <c r="A150" s="6"/>
    </row>
    <row r="151" spans="1:1" x14ac:dyDescent="0.25">
      <c r="A151" s="6" t="s">
        <v>611</v>
      </c>
    </row>
    <row r="152" spans="1:1" x14ac:dyDescent="0.25">
      <c r="A152" s="6"/>
    </row>
    <row r="153" spans="1:1" x14ac:dyDescent="0.25">
      <c r="A153" s="6" t="s">
        <v>612</v>
      </c>
    </row>
    <row r="154" spans="1:1" x14ac:dyDescent="0.25">
      <c r="A154" s="6"/>
    </row>
    <row r="155" spans="1:1" x14ac:dyDescent="0.25">
      <c r="A155" s="6" t="s">
        <v>613</v>
      </c>
    </row>
    <row r="156" spans="1:1" x14ac:dyDescent="0.25">
      <c r="A156" s="6"/>
    </row>
    <row r="157" spans="1:1" x14ac:dyDescent="0.25">
      <c r="A157" s="6" t="s">
        <v>614</v>
      </c>
    </row>
    <row r="158" spans="1:1" x14ac:dyDescent="0.25">
      <c r="A158" s="6"/>
    </row>
    <row r="159" spans="1:1" x14ac:dyDescent="0.25">
      <c r="A159" s="6" t="s">
        <v>615</v>
      </c>
    </row>
    <row r="160" spans="1:1" x14ac:dyDescent="0.25">
      <c r="A160" s="6"/>
    </row>
    <row r="161" spans="1:1" ht="30" x14ac:dyDescent="0.25">
      <c r="A161" s="6" t="s">
        <v>616</v>
      </c>
    </row>
    <row r="162" spans="1:1" x14ac:dyDescent="0.25">
      <c r="A162" s="6"/>
    </row>
    <row r="163" spans="1:1" x14ac:dyDescent="0.25">
      <c r="A163" s="35" t="s">
        <v>617</v>
      </c>
    </row>
    <row r="165" spans="1:1" ht="395.25" customHeight="1" x14ac:dyDescent="0.25">
      <c r="A165" s="34" t="s">
        <v>737</v>
      </c>
    </row>
    <row r="166" spans="1:1" ht="13.5" customHeight="1" x14ac:dyDescent="0.25">
      <c r="A166" s="34"/>
    </row>
    <row r="167" spans="1:1" x14ac:dyDescent="0.25">
      <c r="A167" s="17" t="s">
        <v>618</v>
      </c>
    </row>
    <row r="168" spans="1:1" ht="27.75" customHeight="1" x14ac:dyDescent="0.25">
      <c r="A168" s="17"/>
    </row>
    <row r="169" spans="1:1" ht="23.25" x14ac:dyDescent="0.25">
      <c r="A169" s="20" t="s">
        <v>619</v>
      </c>
    </row>
    <row r="170" spans="1:1" x14ac:dyDescent="0.25">
      <c r="A170" s="6"/>
    </row>
    <row r="171" spans="1:1" ht="30" x14ac:dyDescent="0.25">
      <c r="A171" s="6" t="s">
        <v>620</v>
      </c>
    </row>
    <row r="172" spans="1:1" x14ac:dyDescent="0.25">
      <c r="A172" s="6"/>
    </row>
    <row r="173" spans="1:1" x14ac:dyDescent="0.25">
      <c r="A173" s="6" t="s">
        <v>621</v>
      </c>
    </row>
    <row r="174" spans="1:1" x14ac:dyDescent="0.25">
      <c r="A174" s="6"/>
    </row>
    <row r="175" spans="1:1" x14ac:dyDescent="0.25">
      <c r="A175" s="6" t="s">
        <v>622</v>
      </c>
    </row>
    <row r="176" spans="1:1" x14ac:dyDescent="0.25">
      <c r="A176" s="6"/>
    </row>
    <row r="177" spans="1:1" x14ac:dyDescent="0.25">
      <c r="A177" s="6" t="s">
        <v>623</v>
      </c>
    </row>
    <row r="178" spans="1:1" x14ac:dyDescent="0.25">
      <c r="A178" s="6"/>
    </row>
    <row r="179" spans="1:1" x14ac:dyDescent="0.25">
      <c r="A179" s="6" t="s">
        <v>624</v>
      </c>
    </row>
    <row r="180" spans="1:1" x14ac:dyDescent="0.25">
      <c r="A180" s="6"/>
    </row>
    <row r="181" spans="1:1" x14ac:dyDescent="0.25">
      <c r="A181" s="6" t="s">
        <v>625</v>
      </c>
    </row>
    <row r="182" spans="1:1" x14ac:dyDescent="0.25">
      <c r="A182" s="6"/>
    </row>
    <row r="183" spans="1:1" x14ac:dyDescent="0.25">
      <c r="A183" s="6" t="s">
        <v>626</v>
      </c>
    </row>
    <row r="184" spans="1:1" x14ac:dyDescent="0.25">
      <c r="A184" s="6"/>
    </row>
    <row r="185" spans="1:1" x14ac:dyDescent="0.25">
      <c r="A185" s="6" t="s">
        <v>627</v>
      </c>
    </row>
    <row r="186" spans="1:1" x14ac:dyDescent="0.25">
      <c r="A186" s="6"/>
    </row>
    <row r="187" spans="1:1" ht="23.25" x14ac:dyDescent="0.25">
      <c r="A187" s="20" t="s">
        <v>628</v>
      </c>
    </row>
    <row r="188" spans="1:1" x14ac:dyDescent="0.25">
      <c r="A188" s="6"/>
    </row>
    <row r="189" spans="1:1" ht="18" x14ac:dyDescent="0.25">
      <c r="A189" s="16" t="s">
        <v>240</v>
      </c>
    </row>
    <row r="190" spans="1:1" x14ac:dyDescent="0.25">
      <c r="A190" s="6"/>
    </row>
    <row r="191" spans="1:1" x14ac:dyDescent="0.25">
      <c r="A191" s="6" t="s">
        <v>629</v>
      </c>
    </row>
    <row r="192" spans="1:1" x14ac:dyDescent="0.25">
      <c r="A192" s="6"/>
    </row>
    <row r="193" spans="1:1" x14ac:dyDescent="0.25">
      <c r="A193" s="17" t="s">
        <v>630</v>
      </c>
    </row>
    <row r="194" spans="1:1" x14ac:dyDescent="0.25">
      <c r="A194" s="6"/>
    </row>
    <row r="195" spans="1:1" ht="30" x14ac:dyDescent="0.25">
      <c r="A195" s="17" t="s">
        <v>631</v>
      </c>
    </row>
    <row r="197" spans="1:1" x14ac:dyDescent="0.25">
      <c r="A197" s="17" t="s">
        <v>632</v>
      </c>
    </row>
    <row r="198" spans="1:1" x14ac:dyDescent="0.25">
      <c r="A198" s="6"/>
    </row>
    <row r="199" spans="1:1" ht="18" x14ac:dyDescent="0.25">
      <c r="A199" s="16" t="s">
        <v>633</v>
      </c>
    </row>
    <row r="200" spans="1:1" x14ac:dyDescent="0.25">
      <c r="A200" s="6"/>
    </row>
    <row r="201" spans="1:1" x14ac:dyDescent="0.25">
      <c r="A201" s="6" t="s">
        <v>634</v>
      </c>
    </row>
    <row r="202" spans="1:1" x14ac:dyDescent="0.25">
      <c r="A202" s="6"/>
    </row>
    <row r="203" spans="1:1" x14ac:dyDescent="0.25">
      <c r="A203" s="6" t="s">
        <v>635</v>
      </c>
    </row>
    <row r="204" spans="1:1" x14ac:dyDescent="0.25">
      <c r="A204" s="6"/>
    </row>
    <row r="205" spans="1:1" x14ac:dyDescent="0.25">
      <c r="A205" s="6" t="s">
        <v>636</v>
      </c>
    </row>
    <row r="206" spans="1:1" x14ac:dyDescent="0.25">
      <c r="A206" s="6"/>
    </row>
    <row r="207" spans="1:1" ht="30" x14ac:dyDescent="0.25">
      <c r="A207" s="6" t="s">
        <v>637</v>
      </c>
    </row>
    <row r="208" spans="1:1" x14ac:dyDescent="0.25">
      <c r="A208" s="6"/>
    </row>
    <row r="209" spans="1:1" x14ac:dyDescent="0.25">
      <c r="A209" s="6" t="s">
        <v>638</v>
      </c>
    </row>
    <row r="210" spans="1:1" x14ac:dyDescent="0.25">
      <c r="A210" s="6"/>
    </row>
    <row r="211" spans="1:1" ht="30" x14ac:dyDescent="0.25">
      <c r="A211" s="6" t="s">
        <v>639</v>
      </c>
    </row>
    <row r="212" spans="1:1" x14ac:dyDescent="0.25">
      <c r="A212" s="6"/>
    </row>
    <row r="213" spans="1:1" ht="30" x14ac:dyDescent="0.25">
      <c r="A213" s="6" t="s">
        <v>640</v>
      </c>
    </row>
    <row r="214" spans="1:1" x14ac:dyDescent="0.25">
      <c r="A214" s="6"/>
    </row>
    <row r="215" spans="1:1" x14ac:dyDescent="0.25">
      <c r="A215" s="6" t="s">
        <v>641</v>
      </c>
    </row>
    <row r="216" spans="1:1" x14ac:dyDescent="0.25">
      <c r="A216" s="6"/>
    </row>
    <row r="217" spans="1:1" ht="18" x14ac:dyDescent="0.25">
      <c r="A217" s="16" t="s">
        <v>242</v>
      </c>
    </row>
    <row r="218" spans="1:1" x14ac:dyDescent="0.25">
      <c r="A218" s="6"/>
    </row>
    <row r="219" spans="1:1" x14ac:dyDescent="0.25">
      <c r="A219" s="6" t="s">
        <v>642</v>
      </c>
    </row>
    <row r="220" spans="1:1" x14ac:dyDescent="0.25">
      <c r="A220" s="6"/>
    </row>
    <row r="221" spans="1:1" x14ac:dyDescent="0.25">
      <c r="A221" s="6" t="s">
        <v>643</v>
      </c>
    </row>
    <row r="222" spans="1:1" x14ac:dyDescent="0.25">
      <c r="A222" s="6"/>
    </row>
    <row r="223" spans="1:1" x14ac:dyDescent="0.25">
      <c r="A223" s="17" t="s">
        <v>644</v>
      </c>
    </row>
    <row r="224" spans="1:1" x14ac:dyDescent="0.25">
      <c r="A224" s="6"/>
    </row>
    <row r="225" spans="1:1" x14ac:dyDescent="0.25">
      <c r="A225" s="6" t="s">
        <v>645</v>
      </c>
    </row>
    <row r="226" spans="1:1" x14ac:dyDescent="0.25">
      <c r="A226" s="6"/>
    </row>
    <row r="227" spans="1:1" x14ac:dyDescent="0.25">
      <c r="A227" s="6" t="s">
        <v>646</v>
      </c>
    </row>
    <row r="228" spans="1:1" x14ac:dyDescent="0.25">
      <c r="A228" s="6"/>
    </row>
    <row r="229" spans="1:1" x14ac:dyDescent="0.25">
      <c r="A229" s="6" t="s">
        <v>647</v>
      </c>
    </row>
    <row r="230" spans="1:1" x14ac:dyDescent="0.25">
      <c r="A230" s="6"/>
    </row>
    <row r="231" spans="1:1" x14ac:dyDescent="0.25">
      <c r="A231" s="6" t="s">
        <v>648</v>
      </c>
    </row>
    <row r="232" spans="1:1" x14ac:dyDescent="0.25">
      <c r="A232" s="6"/>
    </row>
    <row r="233" spans="1:1" x14ac:dyDescent="0.25">
      <c r="A233" s="6" t="s">
        <v>649</v>
      </c>
    </row>
    <row r="234" spans="1:1" x14ac:dyDescent="0.25">
      <c r="A234" s="6"/>
    </row>
    <row r="235" spans="1:1" ht="30" x14ac:dyDescent="0.25">
      <c r="A235" s="6" t="s">
        <v>650</v>
      </c>
    </row>
  </sheetData>
  <pageMargins left="0.7" right="0.7" top="0.75" bottom="0.75" header="0.3" footer="0.3"/>
  <pageSetup scale="1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3"/>
  <sheetViews>
    <sheetView workbookViewId="0">
      <selection activeCell="A7" sqref="A7"/>
    </sheetView>
  </sheetViews>
  <sheetFormatPr defaultRowHeight="15" x14ac:dyDescent="0.25"/>
  <cols>
    <col min="1" max="1" width="155" bestFit="1" customWidth="1"/>
    <col min="2" max="2" width="6.28515625" customWidth="1"/>
  </cols>
  <sheetData>
    <row r="1" spans="1:2" x14ac:dyDescent="0.25">
      <c r="A1" t="s">
        <v>749</v>
      </c>
    </row>
    <row r="3" spans="1:2" ht="17.25" x14ac:dyDescent="0.25">
      <c r="A3" s="45" t="s">
        <v>759</v>
      </c>
      <c r="B3" t="s">
        <v>762</v>
      </c>
    </row>
    <row r="4" spans="1:2" x14ac:dyDescent="0.25">
      <c r="A4" s="26"/>
    </row>
    <row r="5" spans="1:2" ht="15.75" x14ac:dyDescent="0.25">
      <c r="A5" s="46" t="s">
        <v>750</v>
      </c>
    </row>
    <row r="6" spans="1:2" x14ac:dyDescent="0.25">
      <c r="A6" s="26"/>
    </row>
    <row r="7" spans="1:2" ht="15.75" x14ac:dyDescent="0.25">
      <c r="A7" s="51" t="s">
        <v>763</v>
      </c>
    </row>
    <row r="8" spans="1:2" x14ac:dyDescent="0.25">
      <c r="A8" s="46"/>
    </row>
    <row r="9" spans="1:2" x14ac:dyDescent="0.25">
      <c r="A9" s="26"/>
    </row>
    <row r="10" spans="1:2" x14ac:dyDescent="0.25">
      <c r="A10" s="46" t="s">
        <v>751</v>
      </c>
    </row>
    <row r="11" spans="1:2" x14ac:dyDescent="0.25">
      <c r="A11" s="26"/>
    </row>
    <row r="12" spans="1:2" ht="15.75" x14ac:dyDescent="0.25">
      <c r="A12" s="47" t="s">
        <v>752</v>
      </c>
    </row>
    <row r="13" spans="1:2" x14ac:dyDescent="0.25">
      <c r="A13" s="44"/>
    </row>
    <row r="14" spans="1:2" x14ac:dyDescent="0.25">
      <c r="A14" s="46" t="s">
        <v>753</v>
      </c>
    </row>
    <row r="15" spans="1:2" x14ac:dyDescent="0.25">
      <c r="A15" s="46" t="s">
        <v>754</v>
      </c>
    </row>
    <row r="16" spans="1:2" x14ac:dyDescent="0.25">
      <c r="A16" s="46" t="s">
        <v>755</v>
      </c>
    </row>
    <row r="17" spans="1:1" x14ac:dyDescent="0.25">
      <c r="A17" s="46" t="s">
        <v>756</v>
      </c>
    </row>
    <row r="18" spans="1:1" x14ac:dyDescent="0.25">
      <c r="A18" s="46" t="s">
        <v>757</v>
      </c>
    </row>
    <row r="19" spans="1:1" x14ac:dyDescent="0.25">
      <c r="A19" s="26"/>
    </row>
    <row r="20" spans="1:1" ht="30" x14ac:dyDescent="0.25">
      <c r="A20" s="48" t="s">
        <v>758</v>
      </c>
    </row>
    <row r="21" spans="1:1" x14ac:dyDescent="0.25">
      <c r="A21" s="26"/>
    </row>
    <row r="22" spans="1:1" ht="15.75" x14ac:dyDescent="0.25">
      <c r="A22" s="52" t="s">
        <v>764</v>
      </c>
    </row>
    <row r="23" spans="1:1" ht="22.5" customHeight="1" x14ac:dyDescent="0.25">
      <c r="A23" s="50"/>
    </row>
  </sheetData>
  <pageMargins left="0.7" right="0.7" top="0.75" bottom="0.75" header="0.3" footer="0.3"/>
  <pageSetup scale="6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9" sqref="B9"/>
    </sheetView>
  </sheetViews>
  <sheetFormatPr defaultRowHeight="15" x14ac:dyDescent="0.25"/>
  <sheetData>
    <row r="1" spans="1:2" x14ac:dyDescent="0.25">
      <c r="A1" t="s">
        <v>738</v>
      </c>
    </row>
    <row r="3" spans="1:2" x14ac:dyDescent="0.25">
      <c r="A3" t="s">
        <v>69</v>
      </c>
      <c r="B3" t="s">
        <v>23</v>
      </c>
    </row>
    <row r="4" spans="1:2" x14ac:dyDescent="0.25">
      <c r="A4" t="s">
        <v>739</v>
      </c>
      <c r="B4" t="s">
        <v>743</v>
      </c>
    </row>
    <row r="5" spans="1:2" x14ac:dyDescent="0.25">
      <c r="A5" t="s">
        <v>740</v>
      </c>
      <c r="B5" t="s">
        <v>745</v>
      </c>
    </row>
    <row r="6" spans="1:2" x14ac:dyDescent="0.25">
      <c r="A6" t="s">
        <v>741</v>
      </c>
      <c r="B6" t="s">
        <v>746</v>
      </c>
    </row>
    <row r="7" spans="1:2" x14ac:dyDescent="0.25">
      <c r="A7" t="s">
        <v>742</v>
      </c>
      <c r="B7" t="s">
        <v>744</v>
      </c>
    </row>
    <row r="8" spans="1:2" x14ac:dyDescent="0.25">
      <c r="A8" t="s">
        <v>747</v>
      </c>
      <c r="B8" t="s">
        <v>748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
  <sheetViews>
    <sheetView tabSelected="1" workbookViewId="0">
      <selection activeCell="C7" sqref="C7"/>
    </sheetView>
  </sheetViews>
  <sheetFormatPr defaultRowHeight="15" x14ac:dyDescent="0.25"/>
  <cols>
    <col min="1" max="1" width="18.85546875" bestFit="1" customWidth="1"/>
    <col min="2" max="2" width="14.42578125" bestFit="1" customWidth="1"/>
    <col min="3" max="3" width="14.85546875" bestFit="1" customWidth="1"/>
    <col min="4" max="4" width="13.85546875" bestFit="1" customWidth="1"/>
    <col min="5" max="5" width="14.85546875" bestFit="1" customWidth="1"/>
    <col min="6" max="6" width="11.7109375" bestFit="1" customWidth="1"/>
    <col min="7" max="7" width="14.85546875" bestFit="1" customWidth="1"/>
    <col min="9" max="9" width="10.5703125" bestFit="1" customWidth="1"/>
    <col min="10" max="10" width="10.7109375" bestFit="1" customWidth="1"/>
    <col min="11" max="11" width="24.42578125" bestFit="1" customWidth="1"/>
    <col min="12" max="12" width="8.140625" bestFit="1" customWidth="1"/>
    <col min="13" max="13" width="7.5703125" bestFit="1" customWidth="1"/>
    <col min="14" max="14" width="5.5703125" bestFit="1" customWidth="1"/>
    <col min="15" max="15" width="5.7109375" bestFit="1" customWidth="1"/>
    <col min="16" max="16" width="16.28515625" bestFit="1" customWidth="1"/>
  </cols>
  <sheetData>
    <row r="1" spans="1:16" x14ac:dyDescent="0.25">
      <c r="A1" t="s">
        <v>0</v>
      </c>
      <c r="B1" s="55" t="s">
        <v>295</v>
      </c>
      <c r="C1" s="56"/>
      <c r="D1" s="56"/>
      <c r="E1" s="56"/>
      <c r="F1" s="56"/>
      <c r="H1" t="s">
        <v>355</v>
      </c>
      <c r="I1" s="57" t="s">
        <v>356</v>
      </c>
      <c r="J1" s="58"/>
    </row>
    <row r="3" spans="1:16" x14ac:dyDescent="0.25">
      <c r="B3" t="s">
        <v>291</v>
      </c>
      <c r="C3" t="s">
        <v>294</v>
      </c>
      <c r="D3" t="s">
        <v>292</v>
      </c>
      <c r="E3" t="s">
        <v>294</v>
      </c>
      <c r="F3" t="s">
        <v>293</v>
      </c>
      <c r="G3" t="s">
        <v>294</v>
      </c>
      <c r="H3" t="s">
        <v>8</v>
      </c>
      <c r="I3" t="s">
        <v>32</v>
      </c>
      <c r="L3" t="s">
        <v>5</v>
      </c>
      <c r="M3" t="s">
        <v>6</v>
      </c>
      <c r="N3" t="s">
        <v>7</v>
      </c>
      <c r="O3" t="s">
        <v>8</v>
      </c>
      <c r="P3" t="s">
        <v>299</v>
      </c>
    </row>
    <row r="4" spans="1:16" x14ac:dyDescent="0.25">
      <c r="A4" t="s">
        <v>1</v>
      </c>
      <c r="B4">
        <v>20</v>
      </c>
      <c r="C4" s="1">
        <f>IF(B4&lt;10,10,B4)*10</f>
        <v>200</v>
      </c>
      <c r="D4">
        <v>20</v>
      </c>
      <c r="E4" s="1">
        <f>IF(D4&lt;10,10,D4)*10</f>
        <v>200</v>
      </c>
      <c r="F4">
        <v>35</v>
      </c>
      <c r="G4" s="1">
        <f>F4*10 + 200</f>
        <v>550</v>
      </c>
      <c r="H4" s="1">
        <v>0</v>
      </c>
      <c r="I4" s="1">
        <f>SUM(H4,G4,E4,C4)</f>
        <v>950</v>
      </c>
      <c r="K4" t="s">
        <v>300</v>
      </c>
      <c r="L4" s="1">
        <f ca="1">Reading!C46</f>
        <v>162.59131875149336</v>
      </c>
      <c r="M4" s="1">
        <f ca="1">'Writing and Language'!C66</f>
        <v>209.03633075978021</v>
      </c>
      <c r="N4" s="1">
        <f ca="1">Math!C86</f>
        <v>430.31715855430912</v>
      </c>
      <c r="O4" s="1">
        <f>Essay!D6</f>
        <v>0</v>
      </c>
      <c r="P4" s="1">
        <f ca="1">SUM(L4:O4)</f>
        <v>801.94480806558272</v>
      </c>
    </row>
    <row r="5" spans="1:16" x14ac:dyDescent="0.25">
      <c r="A5" t="s">
        <v>2</v>
      </c>
      <c r="B5">
        <v>25</v>
      </c>
      <c r="C5" s="1">
        <f t="shared" ref="C5:C7" si="0">IF(B5&lt;10,10,B5)*10</f>
        <v>250</v>
      </c>
      <c r="D5">
        <v>24</v>
      </c>
      <c r="E5" s="1">
        <f t="shared" ref="E5:E7" si="1">IF(D5&lt;10,10,D5)*10</f>
        <v>240</v>
      </c>
      <c r="F5">
        <v>37</v>
      </c>
      <c r="G5" s="1">
        <f t="shared" ref="G5:G7" si="2">F5*10 + 200</f>
        <v>570</v>
      </c>
      <c r="H5" s="1">
        <v>0</v>
      </c>
      <c r="I5" s="1">
        <f t="shared" ref="I5:I7" si="3">SUM(H5,G5,E5,C5)</f>
        <v>1060</v>
      </c>
      <c r="K5" t="s">
        <v>301</v>
      </c>
      <c r="L5" s="1">
        <f ca="1">Reading!C47</f>
        <v>271.62254269324444</v>
      </c>
      <c r="M5" s="1">
        <f ca="1">'Writing and Language'!C67</f>
        <v>248.46227465659112</v>
      </c>
      <c r="N5" s="1">
        <f ca="1">Math!C87</f>
        <v>520.12237490067855</v>
      </c>
      <c r="O5" s="1">
        <f>Essay!D9</f>
        <v>0</v>
      </c>
      <c r="P5" s="1">
        <f t="shared" ref="P5:P6" ca="1" si="4">SUM(L5:O5)</f>
        <v>1040.2071922505143</v>
      </c>
    </row>
    <row r="6" spans="1:16" x14ac:dyDescent="0.25">
      <c r="A6" t="s">
        <v>3</v>
      </c>
      <c r="B6">
        <v>27</v>
      </c>
      <c r="C6" s="1">
        <f t="shared" si="0"/>
        <v>270</v>
      </c>
      <c r="D6">
        <v>30</v>
      </c>
      <c r="E6" s="1">
        <f t="shared" si="1"/>
        <v>300</v>
      </c>
      <c r="F6">
        <v>39</v>
      </c>
      <c r="G6" s="1">
        <f t="shared" si="2"/>
        <v>590</v>
      </c>
      <c r="H6" s="1">
        <v>0</v>
      </c>
      <c r="I6" s="1">
        <f t="shared" si="3"/>
        <v>1160</v>
      </c>
      <c r="K6" t="s">
        <v>302</v>
      </c>
      <c r="L6" s="1">
        <f ca="1">Reading!C48</f>
        <v>377.81279565846438</v>
      </c>
      <c r="M6" s="1">
        <f ca="1">'Writing and Language'!C68</f>
        <v>295.04713249900726</v>
      </c>
      <c r="N6" s="1">
        <f ca="1">Math!C88</f>
        <v>731.16234217854628</v>
      </c>
      <c r="O6" s="1">
        <f>Essay!D12</f>
        <v>0</v>
      </c>
      <c r="P6" s="1">
        <f t="shared" ca="1" si="4"/>
        <v>1404.0222703360178</v>
      </c>
    </row>
    <row r="7" spans="1:16" x14ac:dyDescent="0.25">
      <c r="A7" t="s">
        <v>4</v>
      </c>
      <c r="B7">
        <v>30</v>
      </c>
      <c r="C7" s="1">
        <f t="shared" si="0"/>
        <v>300</v>
      </c>
      <c r="D7">
        <v>32</v>
      </c>
      <c r="E7" s="1">
        <f t="shared" si="1"/>
        <v>320</v>
      </c>
      <c r="F7">
        <v>42</v>
      </c>
      <c r="G7" s="1">
        <f t="shared" si="2"/>
        <v>620</v>
      </c>
      <c r="H7" s="1">
        <v>0</v>
      </c>
      <c r="I7" s="1">
        <f t="shared" si="3"/>
        <v>1240</v>
      </c>
    </row>
    <row r="8" spans="1:16" x14ac:dyDescent="0.25">
      <c r="K8" t="s">
        <v>340</v>
      </c>
    </row>
    <row r="9" spans="1:16" x14ac:dyDescent="0.25">
      <c r="A9" t="s">
        <v>30</v>
      </c>
      <c r="B9" s="1">
        <f>I7</f>
        <v>1240</v>
      </c>
      <c r="C9" s="43" t="s">
        <v>31</v>
      </c>
      <c r="D9" s="2">
        <f>_xlfn.STDEV.P(I4:I7)</f>
        <v>108.7140745257945</v>
      </c>
    </row>
    <row r="10" spans="1:16" ht="15.75" thickBot="1" x14ac:dyDescent="0.3"/>
    <row r="11" spans="1:16" ht="16.5" thickTop="1" thickBot="1" x14ac:dyDescent="0.3">
      <c r="A11" t="s">
        <v>215</v>
      </c>
      <c r="B11" s="3">
        <f>I7-I4</f>
        <v>290</v>
      </c>
    </row>
    <row r="12" spans="1:16" ht="15.75" thickTop="1" x14ac:dyDescent="0.25"/>
  </sheetData>
  <mergeCells count="2">
    <mergeCell ref="B1:F1"/>
    <mergeCell ref="I1:J1"/>
  </mergeCells>
  <pageMargins left="0.7" right="0.7" top="0.75" bottom="0.75" header="0.3" footer="0.3"/>
  <pageSetup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0"/>
  <sheetViews>
    <sheetView workbookViewId="0">
      <selection activeCell="E30" sqref="E30"/>
    </sheetView>
  </sheetViews>
  <sheetFormatPr defaultRowHeight="15" x14ac:dyDescent="0.25"/>
  <cols>
    <col min="1" max="1" width="28.42578125" bestFit="1" customWidth="1"/>
    <col min="2" max="2" width="18.42578125" bestFit="1" customWidth="1"/>
    <col min="3" max="3" width="21.140625" bestFit="1" customWidth="1"/>
    <col min="4" max="4" width="27.5703125" bestFit="1" customWidth="1"/>
    <col min="5" max="5" width="17" bestFit="1" customWidth="1"/>
    <col min="6" max="6" width="20.85546875" bestFit="1" customWidth="1"/>
    <col min="7" max="7" width="12" bestFit="1" customWidth="1"/>
    <col min="10" max="10" width="144.85546875" bestFit="1" customWidth="1"/>
    <col min="11" max="11" width="50.85546875" bestFit="1" customWidth="1"/>
    <col min="12" max="12" width="77.85546875" bestFit="1" customWidth="1"/>
    <col min="13" max="13" width="66.5703125" bestFit="1" customWidth="1"/>
    <col min="14" max="14" width="37" bestFit="1" customWidth="1"/>
    <col min="15" max="15" width="74.85546875" bestFit="1" customWidth="1"/>
    <col min="16" max="16" width="78.7109375" bestFit="1" customWidth="1"/>
  </cols>
  <sheetData>
    <row r="1" spans="1:16" x14ac:dyDescent="0.25">
      <c r="A1" t="s">
        <v>51</v>
      </c>
      <c r="J1" t="s">
        <v>303</v>
      </c>
    </row>
    <row r="3" spans="1:16" ht="15.75" thickBot="1" x14ac:dyDescent="0.3">
      <c r="B3" t="s">
        <v>18</v>
      </c>
      <c r="C3" t="s">
        <v>19</v>
      </c>
      <c r="D3" t="s">
        <v>20</v>
      </c>
      <c r="E3" t="s">
        <v>22</v>
      </c>
      <c r="F3" t="s">
        <v>23</v>
      </c>
      <c r="G3" t="s">
        <v>298</v>
      </c>
      <c r="H3" t="s">
        <v>308</v>
      </c>
      <c r="J3" t="s">
        <v>67</v>
      </c>
      <c r="K3" t="s">
        <v>24</v>
      </c>
      <c r="L3" t="s">
        <v>25</v>
      </c>
      <c r="M3" t="s">
        <v>26</v>
      </c>
      <c r="N3" t="s">
        <v>27</v>
      </c>
      <c r="O3" t="s">
        <v>28</v>
      </c>
      <c r="P3" t="s">
        <v>29</v>
      </c>
    </row>
    <row r="4" spans="1:16" ht="16.5" thickTop="1" thickBot="1" x14ac:dyDescent="0.3">
      <c r="A4" t="s">
        <v>9</v>
      </c>
      <c r="B4" s="8">
        <f ca="1">RAND()</f>
        <v>0.59568334512630683</v>
      </c>
      <c r="C4" s="8">
        <f ca="1">RAND()</f>
        <v>0.58756471402196553</v>
      </c>
      <c r="D4" s="8">
        <f t="shared" ref="D4:F12" ca="1" si="0">RAND()</f>
        <v>0.16037074419434627</v>
      </c>
      <c r="E4" s="8">
        <f t="shared" ca="1" si="0"/>
        <v>0.29330703176673767</v>
      </c>
      <c r="F4" s="8">
        <f t="shared" ca="1" si="0"/>
        <v>0.87193482742715278</v>
      </c>
      <c r="G4" s="3">
        <v>1</v>
      </c>
      <c r="H4" s="9">
        <f>G4/10</f>
        <v>0.1</v>
      </c>
      <c r="J4" s="4"/>
      <c r="K4" s="4"/>
      <c r="L4" s="4"/>
      <c r="M4" s="4"/>
      <c r="N4" s="4"/>
      <c r="O4" s="4"/>
      <c r="P4" s="4"/>
    </row>
    <row r="5" spans="1:16" ht="16.5" thickTop="1" thickBot="1" x14ac:dyDescent="0.3">
      <c r="A5" t="s">
        <v>10</v>
      </c>
      <c r="B5" s="8">
        <f t="shared" ref="B5:C12" ca="1" si="1">RAND()</f>
        <v>0.6628593749331857</v>
      </c>
      <c r="C5" s="8">
        <f t="shared" ca="1" si="1"/>
        <v>0.44848587845636556</v>
      </c>
      <c r="D5" s="8">
        <f t="shared" ca="1" si="0"/>
        <v>0.56114031706991974</v>
      </c>
      <c r="E5" s="8">
        <f t="shared" ca="1" si="0"/>
        <v>7.0240328608846991E-2</v>
      </c>
      <c r="F5" s="8">
        <f t="shared" ca="1" si="0"/>
        <v>0.24414251280631882</v>
      </c>
      <c r="G5" s="3">
        <v>2</v>
      </c>
      <c r="H5" s="9">
        <f t="shared" ref="H5:H12" si="2">G5/10</f>
        <v>0.2</v>
      </c>
      <c r="J5" s="4"/>
      <c r="K5" s="4"/>
      <c r="L5" s="4"/>
      <c r="M5" s="4"/>
      <c r="N5" s="4"/>
      <c r="O5" s="4"/>
      <c r="P5" s="4"/>
    </row>
    <row r="6" spans="1:16" ht="16.5" thickTop="1" thickBot="1" x14ac:dyDescent="0.3">
      <c r="A6" t="s">
        <v>11</v>
      </c>
      <c r="B6" s="8">
        <f t="shared" ca="1" si="1"/>
        <v>0.48493570342667591</v>
      </c>
      <c r="C6" s="8">
        <f t="shared" ca="1" si="1"/>
        <v>0.29382643157853849</v>
      </c>
      <c r="D6" s="8">
        <f t="shared" ca="1" si="0"/>
        <v>0.10220961375363102</v>
      </c>
      <c r="E6" s="8">
        <f t="shared" ca="1" si="0"/>
        <v>0.63209311677946045</v>
      </c>
      <c r="F6" s="8">
        <f t="shared" ca="1" si="0"/>
        <v>0.90276615437105234</v>
      </c>
      <c r="G6" s="3">
        <v>3</v>
      </c>
      <c r="H6" s="9">
        <f t="shared" si="2"/>
        <v>0.3</v>
      </c>
      <c r="J6" s="4"/>
      <c r="K6" s="4"/>
      <c r="L6" s="4"/>
      <c r="M6" s="4"/>
      <c r="N6" s="4"/>
      <c r="O6" s="4"/>
      <c r="P6" s="4"/>
    </row>
    <row r="7" spans="1:16" ht="16.5" thickTop="1" thickBot="1" x14ac:dyDescent="0.3">
      <c r="A7" t="s">
        <v>12</v>
      </c>
      <c r="B7" s="8">
        <f t="shared" ca="1" si="1"/>
        <v>0.82916428122172681</v>
      </c>
      <c r="C7" s="8">
        <f t="shared" ca="1" si="1"/>
        <v>0.41074832017108898</v>
      </c>
      <c r="D7" s="8">
        <f t="shared" ca="1" si="0"/>
        <v>0.81716739564482255</v>
      </c>
      <c r="E7" s="8">
        <f t="shared" ca="1" si="0"/>
        <v>0.4696521325927091</v>
      </c>
      <c r="F7" s="8">
        <f t="shared" ca="1" si="0"/>
        <v>0.65867384060016032</v>
      </c>
      <c r="G7" s="3">
        <v>4</v>
      </c>
      <c r="H7" s="9">
        <f t="shared" si="2"/>
        <v>0.4</v>
      </c>
      <c r="J7" s="4"/>
      <c r="K7" s="4"/>
      <c r="L7" s="4"/>
      <c r="M7" s="4"/>
      <c r="N7" s="4"/>
      <c r="O7" s="4"/>
      <c r="P7" s="4"/>
    </row>
    <row r="8" spans="1:16" ht="16.5" thickTop="1" thickBot="1" x14ac:dyDescent="0.3">
      <c r="A8" t="s">
        <v>13</v>
      </c>
      <c r="B8" s="8">
        <f t="shared" ca="1" si="1"/>
        <v>0.98457666976132852</v>
      </c>
      <c r="C8" s="8">
        <f t="shared" ca="1" si="1"/>
        <v>0.84369177760870628</v>
      </c>
      <c r="D8" s="8">
        <f t="shared" ca="1" si="0"/>
        <v>8.0364059335908289E-2</v>
      </c>
      <c r="E8" s="8">
        <f t="shared" ca="1" si="0"/>
        <v>0.18418475115769106</v>
      </c>
      <c r="F8" s="8">
        <f t="shared" ca="1" si="0"/>
        <v>0.99005219971962599</v>
      </c>
      <c r="G8" s="3">
        <v>5</v>
      </c>
      <c r="H8" s="9">
        <f t="shared" si="2"/>
        <v>0.5</v>
      </c>
      <c r="J8" s="4"/>
      <c r="K8" s="4"/>
      <c r="L8" s="4"/>
      <c r="M8" s="4"/>
      <c r="N8" s="4"/>
      <c r="O8" s="4"/>
      <c r="P8" s="4"/>
    </row>
    <row r="9" spans="1:16" ht="16.5" thickTop="1" thickBot="1" x14ac:dyDescent="0.3">
      <c r="A9" t="s">
        <v>14</v>
      </c>
      <c r="B9" s="8">
        <f t="shared" ca="1" si="1"/>
        <v>0.67746214431596619</v>
      </c>
      <c r="C9" s="8">
        <f t="shared" ca="1" si="1"/>
        <v>0.36892598209528316</v>
      </c>
      <c r="D9" s="8">
        <f t="shared" ca="1" si="0"/>
        <v>0.20287422990800863</v>
      </c>
      <c r="E9" s="8">
        <f t="shared" ca="1" si="0"/>
        <v>0.23438215877305224</v>
      </c>
      <c r="F9" s="8">
        <f t="shared" ca="1" si="0"/>
        <v>0.49414692050327669</v>
      </c>
      <c r="G9" s="3">
        <v>6</v>
      </c>
      <c r="H9" s="9">
        <f t="shared" si="2"/>
        <v>0.6</v>
      </c>
      <c r="J9" s="4"/>
      <c r="K9" s="4"/>
      <c r="L9" s="4"/>
      <c r="M9" s="4"/>
      <c r="N9" s="4"/>
      <c r="O9" s="4"/>
      <c r="P9" s="4"/>
    </row>
    <row r="10" spans="1:16" ht="16.5" thickTop="1" thickBot="1" x14ac:dyDescent="0.3">
      <c r="A10" t="s">
        <v>15</v>
      </c>
      <c r="B10" s="8">
        <f t="shared" ca="1" si="1"/>
        <v>0.51952378207045946</v>
      </c>
      <c r="C10" s="8">
        <f t="shared" ca="1" si="1"/>
        <v>0.87489121238830092</v>
      </c>
      <c r="D10" s="8">
        <f t="shared" ca="1" si="0"/>
        <v>3.9479710167835691E-2</v>
      </c>
      <c r="E10" s="8">
        <f t="shared" ca="1" si="0"/>
        <v>0.69037587305569459</v>
      </c>
      <c r="F10" s="8">
        <f t="shared" ca="1" si="0"/>
        <v>0.58221622985543864</v>
      </c>
      <c r="G10" s="3">
        <v>7</v>
      </c>
      <c r="H10" s="9">
        <f t="shared" si="2"/>
        <v>0.7</v>
      </c>
      <c r="J10" s="4"/>
      <c r="K10" s="4"/>
      <c r="L10" s="4"/>
      <c r="M10" s="4"/>
      <c r="N10" s="4"/>
      <c r="O10" s="4"/>
      <c r="P10" s="4"/>
    </row>
    <row r="11" spans="1:16" ht="16.5" thickTop="1" thickBot="1" x14ac:dyDescent="0.3">
      <c r="A11" t="s">
        <v>16</v>
      </c>
      <c r="B11" s="8">
        <f t="shared" ca="1" si="1"/>
        <v>0.22950605707086391</v>
      </c>
      <c r="C11" s="8">
        <f t="shared" ca="1" si="1"/>
        <v>0.52030534646078108</v>
      </c>
      <c r="D11" s="8">
        <f t="shared" ca="1" si="0"/>
        <v>7.8101489814570435E-2</v>
      </c>
      <c r="E11" s="8">
        <f t="shared" ca="1" si="0"/>
        <v>0.31494293568420295</v>
      </c>
      <c r="F11" s="8">
        <f t="shared" ca="1" si="0"/>
        <v>0.52505737048703638</v>
      </c>
      <c r="G11" s="3">
        <v>8</v>
      </c>
      <c r="H11" s="9">
        <f t="shared" si="2"/>
        <v>0.8</v>
      </c>
      <c r="J11" s="4"/>
      <c r="K11" s="4"/>
      <c r="L11" s="4"/>
      <c r="M11" s="4"/>
      <c r="N11" s="4"/>
      <c r="O11" s="4"/>
      <c r="P11" s="4"/>
    </row>
    <row r="12" spans="1:16" ht="16.5" thickTop="1" thickBot="1" x14ac:dyDescent="0.3">
      <c r="A12" t="s">
        <v>17</v>
      </c>
      <c r="B12" s="8">
        <f t="shared" ca="1" si="1"/>
        <v>0.30580294800422003</v>
      </c>
      <c r="C12" s="8">
        <f t="shared" ca="1" si="1"/>
        <v>0.35463468403183074</v>
      </c>
      <c r="D12" s="8">
        <f t="shared" ca="1" si="0"/>
        <v>0.30374026825182709</v>
      </c>
      <c r="E12" s="8">
        <f t="shared" ca="1" si="0"/>
        <v>0.17701719398518911</v>
      </c>
      <c r="F12" s="8">
        <f t="shared" ca="1" si="0"/>
        <v>0.63870134697770187</v>
      </c>
      <c r="G12" s="3">
        <v>9</v>
      </c>
      <c r="H12" s="9">
        <f t="shared" si="2"/>
        <v>0.9</v>
      </c>
      <c r="J12" s="4"/>
      <c r="K12" s="4"/>
      <c r="L12" s="4"/>
      <c r="M12" s="4"/>
      <c r="N12" s="4"/>
      <c r="O12" s="4"/>
      <c r="P12" s="4"/>
    </row>
    <row r="13" spans="1:16" ht="15.75" thickTop="1" x14ac:dyDescent="0.25"/>
    <row r="14" spans="1:16" x14ac:dyDescent="0.25">
      <c r="J14" t="s">
        <v>46</v>
      </c>
    </row>
    <row r="15" spans="1:16" x14ac:dyDescent="0.25">
      <c r="J15" t="s">
        <v>47</v>
      </c>
    </row>
    <row r="16" spans="1:16" x14ac:dyDescent="0.25">
      <c r="J16" t="s">
        <v>48</v>
      </c>
    </row>
    <row r="17" spans="1:10" x14ac:dyDescent="0.25">
      <c r="J17" t="s">
        <v>49</v>
      </c>
    </row>
    <row r="18" spans="1:10" x14ac:dyDescent="0.25">
      <c r="J18" t="s">
        <v>50</v>
      </c>
    </row>
    <row r="31" spans="1:10" x14ac:dyDescent="0.25">
      <c r="J31" t="s">
        <v>307</v>
      </c>
    </row>
    <row r="32" spans="1:10" x14ac:dyDescent="0.25">
      <c r="A32" t="s">
        <v>52</v>
      </c>
    </row>
    <row r="33" spans="1:10" ht="15.75" thickBot="1" x14ac:dyDescent="0.3">
      <c r="B33" t="s">
        <v>53</v>
      </c>
      <c r="C33" t="s">
        <v>54</v>
      </c>
      <c r="D33" t="s">
        <v>55</v>
      </c>
      <c r="E33" t="s">
        <v>56</v>
      </c>
      <c r="F33" t="s">
        <v>57</v>
      </c>
      <c r="G33" t="s">
        <v>21</v>
      </c>
      <c r="H33" t="s">
        <v>308</v>
      </c>
    </row>
    <row r="34" spans="1:10" ht="16.5" thickTop="1" thickBot="1" x14ac:dyDescent="0.3">
      <c r="A34" t="s">
        <v>9</v>
      </c>
      <c r="B34" s="1">
        <f ca="1">(RANDBETWEEN(0,1)+RAND()/10)</f>
        <v>3.2472831128645983E-2</v>
      </c>
      <c r="C34" s="1">
        <f ca="1">(RANDBETWEEN(0,1)+RAND()/10)</f>
        <v>1.0836879507177934</v>
      </c>
      <c r="D34" s="1">
        <f>G4</f>
        <v>1</v>
      </c>
      <c r="E34" s="1">
        <f ca="1">(RANDBETWEEN(0,1)+RAND()/10)</f>
        <v>1.004939745425824</v>
      </c>
      <c r="F34" s="1">
        <f ca="1">(RANDBETWEEN(0,1)+RAND()/10)</f>
        <v>1.02034494079507</v>
      </c>
      <c r="G34" s="3">
        <f ca="1">SUM(B34:F34)</f>
        <v>4.1414454680673334</v>
      </c>
      <c r="H34" s="9">
        <f ca="1">G34/18</f>
        <v>0.23008030378151853</v>
      </c>
      <c r="I34" s="9"/>
      <c r="J34" t="s">
        <v>58</v>
      </c>
    </row>
    <row r="35" spans="1:10" ht="16.5" thickTop="1" thickBot="1" x14ac:dyDescent="0.3">
      <c r="A35" t="s">
        <v>10</v>
      </c>
      <c r="B35" s="1">
        <f ca="1">B34+RAND()/10</f>
        <v>0.10650297639681272</v>
      </c>
      <c r="C35" s="1">
        <f ca="1">C34+RAND()/10</f>
        <v>1.1702087479037024</v>
      </c>
      <c r="D35" s="1">
        <f t="shared" ref="D35:D42" si="3">G5</f>
        <v>2</v>
      </c>
      <c r="E35" s="1">
        <f ca="1">E34+RAND()/10</f>
        <v>1.0513934762230357</v>
      </c>
      <c r="F35" s="1">
        <f ca="1">F34+RAND()/10</f>
        <v>1.1149648879340641</v>
      </c>
      <c r="G35" s="3">
        <f t="shared" ref="G35:G42" ca="1" si="4">SUM(B35:F35)</f>
        <v>5.4430700884576151</v>
      </c>
      <c r="H35" s="9">
        <f t="shared" ref="H35:H42" ca="1" si="5">G35/18</f>
        <v>0.30239278269208975</v>
      </c>
      <c r="I35" s="9"/>
      <c r="J35" t="s">
        <v>59</v>
      </c>
    </row>
    <row r="36" spans="1:10" ht="16.5" thickTop="1" thickBot="1" x14ac:dyDescent="0.3">
      <c r="A36" t="s">
        <v>11</v>
      </c>
      <c r="B36" s="1">
        <f t="shared" ref="B36:B42" ca="1" si="6">B35+RAND()/10</f>
        <v>0.20414560424240383</v>
      </c>
      <c r="C36" s="1">
        <f t="shared" ref="C36:C41" ca="1" si="7">C35+RAND()/10</f>
        <v>1.1839874410847415</v>
      </c>
      <c r="D36" s="1">
        <f t="shared" si="3"/>
        <v>3</v>
      </c>
      <c r="E36" s="1">
        <f t="shared" ref="E36:E42" ca="1" si="8">E35+RAND()/10</f>
        <v>1.1085502105219711</v>
      </c>
      <c r="F36" s="1">
        <f t="shared" ref="F36:F42" ca="1" si="9">F35+RAND()/10</f>
        <v>1.1779330627752707</v>
      </c>
      <c r="G36" s="3">
        <f t="shared" ca="1" si="4"/>
        <v>6.6746163186243876</v>
      </c>
      <c r="H36" s="9">
        <f t="shared" ca="1" si="5"/>
        <v>0.37081201770135486</v>
      </c>
      <c r="I36" s="9"/>
      <c r="J36" t="s">
        <v>66</v>
      </c>
    </row>
    <row r="37" spans="1:10" ht="16.5" thickTop="1" thickBot="1" x14ac:dyDescent="0.3">
      <c r="A37" t="s">
        <v>12</v>
      </c>
      <c r="B37" s="1">
        <f t="shared" ca="1" si="6"/>
        <v>0.28711039746207012</v>
      </c>
      <c r="C37" s="1">
        <f t="shared" ca="1" si="7"/>
        <v>1.2122386982356113</v>
      </c>
      <c r="D37" s="1">
        <f t="shared" si="3"/>
        <v>4</v>
      </c>
      <c r="E37" s="1">
        <f t="shared" ca="1" si="8"/>
        <v>1.1313532666112378</v>
      </c>
      <c r="F37" s="1">
        <f t="shared" ca="1" si="9"/>
        <v>1.219618350699575</v>
      </c>
      <c r="G37" s="3">
        <f t="shared" ca="1" si="4"/>
        <v>7.850320713008494</v>
      </c>
      <c r="H37" s="9">
        <f t="shared" ca="1" si="5"/>
        <v>0.43612892850047191</v>
      </c>
      <c r="I37" s="9"/>
      <c r="J37" t="s">
        <v>60</v>
      </c>
    </row>
    <row r="38" spans="1:10" ht="16.5" thickTop="1" thickBot="1" x14ac:dyDescent="0.3">
      <c r="A38" t="s">
        <v>13</v>
      </c>
      <c r="B38" s="1">
        <f t="shared" ca="1" si="6"/>
        <v>0.36228803381908398</v>
      </c>
      <c r="C38" s="1">
        <f t="shared" ca="1" si="7"/>
        <v>1.2207758205907586</v>
      </c>
      <c r="D38" s="1">
        <f t="shared" si="3"/>
        <v>5</v>
      </c>
      <c r="E38" s="1">
        <f t="shared" ca="1" si="8"/>
        <v>1.1960284612268293</v>
      </c>
      <c r="F38" s="1">
        <f t="shared" ca="1" si="9"/>
        <v>1.2528704629813625</v>
      </c>
      <c r="G38" s="3">
        <f t="shared" ca="1" si="4"/>
        <v>9.0319627786180341</v>
      </c>
      <c r="H38" s="9">
        <f t="shared" ca="1" si="5"/>
        <v>0.50177570992322407</v>
      </c>
      <c r="I38" s="9"/>
      <c r="J38" t="s">
        <v>61</v>
      </c>
    </row>
    <row r="39" spans="1:10" ht="16.5" thickTop="1" thickBot="1" x14ac:dyDescent="0.3">
      <c r="A39" t="s">
        <v>14</v>
      </c>
      <c r="B39" s="1">
        <f t="shared" ca="1" si="6"/>
        <v>0.38367797283519728</v>
      </c>
      <c r="C39" s="1">
        <f t="shared" ca="1" si="7"/>
        <v>1.3034955329146012</v>
      </c>
      <c r="D39" s="1">
        <f t="shared" si="3"/>
        <v>6</v>
      </c>
      <c r="E39" s="1">
        <f t="shared" ca="1" si="8"/>
        <v>1.2876668233359074</v>
      </c>
      <c r="F39" s="1">
        <f t="shared" ca="1" si="9"/>
        <v>1.3051304486122122</v>
      </c>
      <c r="G39" s="3">
        <f t="shared" ca="1" si="4"/>
        <v>10.279970777697919</v>
      </c>
      <c r="H39" s="9">
        <f t="shared" ca="1" si="5"/>
        <v>0.57110948764988434</v>
      </c>
      <c r="I39" s="9"/>
    </row>
    <row r="40" spans="1:10" ht="16.5" thickTop="1" thickBot="1" x14ac:dyDescent="0.3">
      <c r="A40" t="s">
        <v>15</v>
      </c>
      <c r="B40" s="1">
        <f t="shared" ca="1" si="6"/>
        <v>0.42728838815176456</v>
      </c>
      <c r="C40" s="1">
        <f t="shared" ca="1" si="7"/>
        <v>1.3500494383013386</v>
      </c>
      <c r="D40" s="1">
        <f t="shared" si="3"/>
        <v>7</v>
      </c>
      <c r="E40" s="1">
        <f t="shared" ca="1" si="8"/>
        <v>1.2994027716270711</v>
      </c>
      <c r="F40" s="1">
        <f t="shared" ca="1" si="9"/>
        <v>1.3060667438571036</v>
      </c>
      <c r="G40" s="3">
        <f t="shared" ca="1" si="4"/>
        <v>11.382807341937276</v>
      </c>
      <c r="H40" s="9">
        <f t="shared" ca="1" si="5"/>
        <v>0.63237818566318205</v>
      </c>
      <c r="I40" s="9"/>
    </row>
    <row r="41" spans="1:10" ht="16.5" thickTop="1" thickBot="1" x14ac:dyDescent="0.3">
      <c r="A41" t="s">
        <v>16</v>
      </c>
      <c r="B41" s="1">
        <f t="shared" ca="1" si="6"/>
        <v>0.44585590576232997</v>
      </c>
      <c r="C41" s="1">
        <f t="shared" ca="1" si="7"/>
        <v>1.4309251829666392</v>
      </c>
      <c r="D41" s="1">
        <f t="shared" si="3"/>
        <v>8</v>
      </c>
      <c r="E41" s="1">
        <f t="shared" ca="1" si="8"/>
        <v>1.3958434175230534</v>
      </c>
      <c r="F41" s="1">
        <f t="shared" ca="1" si="9"/>
        <v>1.3475743049847155</v>
      </c>
      <c r="G41" s="3">
        <f t="shared" ca="1" si="4"/>
        <v>12.620198811236737</v>
      </c>
      <c r="H41" s="9">
        <f t="shared" ca="1" si="5"/>
        <v>0.70112215617981866</v>
      </c>
      <c r="I41" s="9"/>
    </row>
    <row r="42" spans="1:10" ht="16.5" thickTop="1" thickBot="1" x14ac:dyDescent="0.3">
      <c r="A42" t="s">
        <v>17</v>
      </c>
      <c r="B42" s="1">
        <f t="shared" ca="1" si="6"/>
        <v>0.47224778728063593</v>
      </c>
      <c r="C42" s="1">
        <f ca="1">C41+RAND()/10</f>
        <v>1.4371411885914576</v>
      </c>
      <c r="D42" s="1">
        <f t="shared" si="3"/>
        <v>9</v>
      </c>
      <c r="E42" s="1">
        <f t="shared" ca="1" si="8"/>
        <v>1.4931896530448558</v>
      </c>
      <c r="F42" s="1">
        <f t="shared" ca="1" si="9"/>
        <v>1.3756947837554756</v>
      </c>
      <c r="G42" s="3">
        <f t="shared" ca="1" si="4"/>
        <v>13.778273412672426</v>
      </c>
      <c r="H42" s="9">
        <f t="shared" ca="1" si="5"/>
        <v>0.76545963403735706</v>
      </c>
      <c r="I42" s="9"/>
    </row>
    <row r="43" spans="1:10" ht="16.5" thickTop="1" thickBot="1" x14ac:dyDescent="0.3">
      <c r="A43" t="s">
        <v>21</v>
      </c>
      <c r="B43" s="3">
        <f ca="1">SUM(B34:B42)</f>
        <v>2.7215898970789447</v>
      </c>
      <c r="C43" s="3">
        <f t="shared" ref="C43:F43" ca="1" si="10">SUM(C34:C42)</f>
        <v>11.392510001306643</v>
      </c>
      <c r="D43" s="3">
        <f>SUM(D34:D42)/5</f>
        <v>9</v>
      </c>
      <c r="E43" s="3">
        <f t="shared" ca="1" si="10"/>
        <v>10.968367825539787</v>
      </c>
      <c r="F43" s="3">
        <f t="shared" ca="1" si="10"/>
        <v>11.120197986394851</v>
      </c>
    </row>
    <row r="44" spans="1:10" ht="15.75" thickTop="1" x14ac:dyDescent="0.25"/>
    <row r="45" spans="1:10" x14ac:dyDescent="0.25">
      <c r="B45" t="s">
        <v>296</v>
      </c>
      <c r="C45" t="s">
        <v>297</v>
      </c>
      <c r="J45" t="s">
        <v>65</v>
      </c>
    </row>
    <row r="46" spans="1:10" x14ac:dyDescent="0.25">
      <c r="A46" t="s">
        <v>62</v>
      </c>
      <c r="B46" s="1">
        <f ca="1">SUM(G34:G36)</f>
        <v>16.259131875149336</v>
      </c>
      <c r="C46" s="1">
        <f ca="1">IF(B46&lt;10,10,B46)*10</f>
        <v>162.59131875149336</v>
      </c>
    </row>
    <row r="47" spans="1:10" x14ac:dyDescent="0.25">
      <c r="A47" t="s">
        <v>63</v>
      </c>
      <c r="B47" s="1">
        <f ca="1">SUM(G37:G39)</f>
        <v>27.162254269324446</v>
      </c>
      <c r="C47" s="1">
        <f t="shared" ref="C47:C48" ca="1" si="11">IF(B47&lt;10,10,B47)*10</f>
        <v>271.62254269324444</v>
      </c>
    </row>
    <row r="48" spans="1:10" x14ac:dyDescent="0.25">
      <c r="A48" t="s">
        <v>64</v>
      </c>
      <c r="B48" s="1">
        <f ca="1">SUM(G40:G42)</f>
        <v>37.78127956584644</v>
      </c>
      <c r="C48" s="1">
        <f t="shared" ca="1" si="11"/>
        <v>377.81279565846438</v>
      </c>
    </row>
    <row r="67" spans="1:2" x14ac:dyDescent="0.25">
      <c r="A67" t="s">
        <v>36</v>
      </c>
      <c r="B67" s="1">
        <f>'SAT Overview'!C4</f>
        <v>200</v>
      </c>
    </row>
    <row r="68" spans="1:2" x14ac:dyDescent="0.25">
      <c r="A68" t="s">
        <v>33</v>
      </c>
      <c r="B68" s="1">
        <f>'SAT Overview'!C5</f>
        <v>250</v>
      </c>
    </row>
    <row r="69" spans="1:2" x14ac:dyDescent="0.25">
      <c r="A69" t="s">
        <v>34</v>
      </c>
      <c r="B69" s="1">
        <f>'SAT Overview'!C6</f>
        <v>270</v>
      </c>
    </row>
    <row r="70" spans="1:2" x14ac:dyDescent="0.25">
      <c r="A70" t="s">
        <v>35</v>
      </c>
      <c r="B70" s="1">
        <f>'SAT Overview'!C7</f>
        <v>300</v>
      </c>
    </row>
  </sheetData>
  <pageMargins left="0.7" right="0.7" top="0.75" bottom="0.75" header="0.3" footer="0.3"/>
  <pageSetup scale="1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0"/>
  <sheetViews>
    <sheetView zoomScale="85" zoomScaleNormal="85" workbookViewId="0">
      <selection activeCell="L12" sqref="L12"/>
    </sheetView>
  </sheetViews>
  <sheetFormatPr defaultRowHeight="15" x14ac:dyDescent="0.25"/>
  <cols>
    <col min="1" max="1" width="22.7109375" bestFit="1" customWidth="1"/>
    <col min="2" max="2" width="24.85546875" bestFit="1" customWidth="1"/>
    <col min="3" max="3" width="19.140625" bestFit="1" customWidth="1"/>
    <col min="4" max="4" width="16.7109375" bestFit="1" customWidth="1"/>
    <col min="7" max="7" width="11.5703125" customWidth="1"/>
  </cols>
  <sheetData>
    <row r="1" spans="1:7" x14ac:dyDescent="0.25">
      <c r="A1" t="s">
        <v>6</v>
      </c>
      <c r="G1" t="s">
        <v>305</v>
      </c>
    </row>
    <row r="2" spans="1:7" ht="15.75" thickBot="1" x14ac:dyDescent="0.3">
      <c r="B2" t="s">
        <v>267</v>
      </c>
      <c r="C2" t="s">
        <v>268</v>
      </c>
      <c r="D2" t="s">
        <v>278</v>
      </c>
      <c r="E2" t="s">
        <v>21</v>
      </c>
      <c r="F2" t="s">
        <v>308</v>
      </c>
    </row>
    <row r="3" spans="1:7" ht="16.5" thickTop="1" thickBot="1" x14ac:dyDescent="0.3">
      <c r="A3" t="s">
        <v>37</v>
      </c>
      <c r="B3" s="1">
        <f t="shared" ref="B3:B11" ca="1" si="0">E31</f>
        <v>2.1909303586591093</v>
      </c>
      <c r="C3" s="1">
        <f t="shared" ref="C3:C11" ca="1" si="1">E43</f>
        <v>1.1609192641876913</v>
      </c>
      <c r="D3" s="1">
        <f t="shared" ref="D3:D11" ca="1" si="2">E55</f>
        <v>3.1834306848199336</v>
      </c>
      <c r="E3" s="3">
        <f ca="1">SUM(B3:D3)</f>
        <v>6.5352803076667341</v>
      </c>
      <c r="F3" s="9">
        <f ca="1">E3/20</f>
        <v>0.32676401538333671</v>
      </c>
    </row>
    <row r="4" spans="1:7" ht="16.5" thickTop="1" thickBot="1" x14ac:dyDescent="0.3">
      <c r="A4" t="s">
        <v>38</v>
      </c>
      <c r="B4" s="1">
        <f t="shared" ca="1" si="0"/>
        <v>2.331648214641219</v>
      </c>
      <c r="C4" s="1">
        <f t="shared" ca="1" si="1"/>
        <v>1.3422060511285336</v>
      </c>
      <c r="D4" s="1">
        <f t="shared" ca="1" si="2"/>
        <v>3.3281938979811345</v>
      </c>
      <c r="E4" s="3">
        <f t="shared" ref="E4:E11" ca="1" si="3">SUM(B4:D4)</f>
        <v>7.0020481637508869</v>
      </c>
      <c r="F4" s="9">
        <f t="shared" ref="F4:F11" ca="1" si="4">E4/20</f>
        <v>0.35010240818754434</v>
      </c>
    </row>
    <row r="5" spans="1:7" ht="16.5" thickTop="1" thickBot="1" x14ac:dyDescent="0.3">
      <c r="A5" t="s">
        <v>39</v>
      </c>
      <c r="B5" s="1">
        <f t="shared" ca="1" si="0"/>
        <v>2.4649438248726927</v>
      </c>
      <c r="C5" s="1">
        <f t="shared" ca="1" si="1"/>
        <v>1.4665446316665061</v>
      </c>
      <c r="D5" s="1">
        <f t="shared" ca="1" si="2"/>
        <v>3.4348161480212021</v>
      </c>
      <c r="E5" s="3">
        <f t="shared" ca="1" si="3"/>
        <v>7.3663046045604013</v>
      </c>
      <c r="F5" s="9">
        <f t="shared" ca="1" si="4"/>
        <v>0.36831523022802004</v>
      </c>
    </row>
    <row r="6" spans="1:7" ht="16.5" thickTop="1" thickBot="1" x14ac:dyDescent="0.3">
      <c r="A6" t="s">
        <v>40</v>
      </c>
      <c r="B6" s="1">
        <f t="shared" ca="1" si="0"/>
        <v>2.5830915334312388</v>
      </c>
      <c r="C6" s="1">
        <f t="shared" ca="1" si="1"/>
        <v>1.6035245825688735</v>
      </c>
      <c r="D6" s="1">
        <f t="shared" ca="1" si="2"/>
        <v>3.5772221208268991</v>
      </c>
      <c r="E6" s="3">
        <f t="shared" ca="1" si="3"/>
        <v>7.7638382368270111</v>
      </c>
      <c r="F6" s="9">
        <f t="shared" ca="1" si="4"/>
        <v>0.38819191184135055</v>
      </c>
    </row>
    <row r="7" spans="1:7" ht="16.5" thickTop="1" thickBot="1" x14ac:dyDescent="0.3">
      <c r="A7" t="s">
        <v>41</v>
      </c>
      <c r="B7" s="1">
        <f t="shared" ca="1" si="0"/>
        <v>2.7359148851667645</v>
      </c>
      <c r="C7" s="1">
        <f t="shared" ca="1" si="1"/>
        <v>1.7569963354713338</v>
      </c>
      <c r="D7" s="1">
        <f t="shared" ca="1" si="2"/>
        <v>3.8517414689194496</v>
      </c>
      <c r="E7" s="3">
        <f t="shared" ca="1" si="3"/>
        <v>8.3446526895575488</v>
      </c>
      <c r="F7" s="9">
        <f t="shared" ca="1" si="4"/>
        <v>0.41723263447787745</v>
      </c>
    </row>
    <row r="8" spans="1:7" ht="16.5" thickTop="1" thickBot="1" x14ac:dyDescent="0.3">
      <c r="A8" t="s">
        <v>42</v>
      </c>
      <c r="B8" s="1">
        <f t="shared" ca="1" si="0"/>
        <v>2.880634177452162</v>
      </c>
      <c r="C8" s="1">
        <f t="shared" ca="1" si="1"/>
        <v>1.8657398576684376</v>
      </c>
      <c r="D8" s="1">
        <f t="shared" ca="1" si="2"/>
        <v>3.9913625041539511</v>
      </c>
      <c r="E8" s="3">
        <f t="shared" ca="1" si="3"/>
        <v>8.7377365392745503</v>
      </c>
      <c r="F8" s="9">
        <f t="shared" ca="1" si="4"/>
        <v>0.43688682696372749</v>
      </c>
    </row>
    <row r="9" spans="1:7" ht="16.5" thickTop="1" thickBot="1" x14ac:dyDescent="0.3">
      <c r="A9" t="s">
        <v>43</v>
      </c>
      <c r="B9" s="1">
        <f t="shared" ca="1" si="0"/>
        <v>3.1104130821582325</v>
      </c>
      <c r="C9" s="1">
        <f t="shared" ca="1" si="1"/>
        <v>2.0073020989913033</v>
      </c>
      <c r="D9" s="1">
        <f t="shared" ca="1" si="2"/>
        <v>4.2050881116268339</v>
      </c>
      <c r="E9" s="3">
        <f t="shared" ca="1" si="3"/>
        <v>9.3228032927763707</v>
      </c>
      <c r="F9" s="9">
        <f t="shared" ca="1" si="4"/>
        <v>0.46614016463881852</v>
      </c>
    </row>
    <row r="10" spans="1:7" ht="16.5" thickTop="1" thickBot="1" x14ac:dyDescent="0.3">
      <c r="A10" t="s">
        <v>44</v>
      </c>
      <c r="B10" s="1">
        <f t="shared" ca="1" si="0"/>
        <v>3.2503537991804397</v>
      </c>
      <c r="C10" s="1">
        <f t="shared" ca="1" si="1"/>
        <v>2.1338110314979697</v>
      </c>
      <c r="D10" s="1">
        <f t="shared" ca="1" si="2"/>
        <v>4.4215355900843587</v>
      </c>
      <c r="E10" s="3">
        <f t="shared" ca="1" si="3"/>
        <v>9.8057004207627685</v>
      </c>
      <c r="F10" s="9">
        <f t="shared" ca="1" si="4"/>
        <v>0.49028502103813842</v>
      </c>
    </row>
    <row r="11" spans="1:7" ht="16.5" thickTop="1" thickBot="1" x14ac:dyDescent="0.3">
      <c r="A11" t="s">
        <v>45</v>
      </c>
      <c r="B11" s="1">
        <f t="shared" ca="1" si="0"/>
        <v>3.4175481010783848</v>
      </c>
      <c r="C11" s="1">
        <f t="shared" ca="1" si="1"/>
        <v>2.3034913957575953</v>
      </c>
      <c r="D11" s="1">
        <f t="shared" ca="1" si="2"/>
        <v>4.6551700395256042</v>
      </c>
      <c r="E11" s="3">
        <f t="shared" ca="1" si="3"/>
        <v>10.376209536361584</v>
      </c>
      <c r="F11" s="9">
        <f t="shared" ca="1" si="4"/>
        <v>0.51881047681807924</v>
      </c>
    </row>
    <row r="12" spans="1:7" ht="16.5" thickTop="1" thickBot="1" x14ac:dyDescent="0.3">
      <c r="A12" t="s">
        <v>21</v>
      </c>
      <c r="B12" s="3">
        <f ca="1">SUM(B3:B11)</f>
        <v>24.965477976640241</v>
      </c>
      <c r="C12" s="3">
        <f t="shared" ref="C12:D12" ca="1" si="5">SUM(C3:C11)</f>
        <v>15.640535248938244</v>
      </c>
      <c r="D12" s="3">
        <f t="shared" ca="1" si="5"/>
        <v>34.648560565959372</v>
      </c>
    </row>
    <row r="13" spans="1:7" ht="15.75" thickTop="1" x14ac:dyDescent="0.25"/>
    <row r="15" spans="1:7" ht="15" customHeight="1" x14ac:dyDescent="0.25"/>
    <row r="16" spans="1:7" ht="15" customHeight="1" x14ac:dyDescent="0.25"/>
    <row r="30" spans="1:8" ht="15.75" thickBot="1" x14ac:dyDescent="0.3">
      <c r="B30" t="s">
        <v>68</v>
      </c>
      <c r="C30" t="s">
        <v>70</v>
      </c>
      <c r="D30" t="s">
        <v>69</v>
      </c>
      <c r="E30" t="s">
        <v>21</v>
      </c>
      <c r="H30" t="s">
        <v>304</v>
      </c>
    </row>
    <row r="31" spans="1:8" ht="16.5" thickTop="1" thickBot="1" x14ac:dyDescent="0.3">
      <c r="A31" t="s">
        <v>258</v>
      </c>
      <c r="B31" s="1">
        <f ca="1">(RANDBETWEEN(0,1)+RAND()/10)</f>
        <v>1.0941005887063611</v>
      </c>
      <c r="C31" s="1">
        <f t="shared" ref="C31:D31" ca="1" si="6">(RANDBETWEEN(0,1)+RAND()/10)</f>
        <v>9.6628433056085913E-2</v>
      </c>
      <c r="D31" s="1">
        <f t="shared" ca="1" si="6"/>
        <v>1.0002013368966627</v>
      </c>
      <c r="E31" s="3">
        <f ca="1">SUM(B31:D31)</f>
        <v>2.1909303586591093</v>
      </c>
    </row>
    <row r="32" spans="1:8" ht="16.5" thickTop="1" thickBot="1" x14ac:dyDescent="0.3">
      <c r="A32" t="s">
        <v>259</v>
      </c>
      <c r="B32" s="1">
        <f ca="1">B31+RAND()/10</f>
        <v>1.1088861616491901</v>
      </c>
      <c r="C32" s="1">
        <f t="shared" ref="C32:D39" ca="1" si="7">C31+RAND()/10</f>
        <v>0.1641881389038678</v>
      </c>
      <c r="D32" s="1">
        <f t="shared" ca="1" si="7"/>
        <v>1.0585739140881611</v>
      </c>
      <c r="E32" s="3">
        <f t="shared" ref="E32:E39" ca="1" si="8">SUM(B32:D32)</f>
        <v>2.331648214641219</v>
      </c>
    </row>
    <row r="33" spans="1:8" ht="16.5" thickTop="1" thickBot="1" x14ac:dyDescent="0.3">
      <c r="A33" t="s">
        <v>260</v>
      </c>
      <c r="B33" s="1">
        <f t="shared" ref="B33:B39" ca="1" si="9">B32+RAND()/10</f>
        <v>1.1957497665674739</v>
      </c>
      <c r="C33" s="1">
        <f t="shared" ca="1" si="7"/>
        <v>0.19922230355975781</v>
      </c>
      <c r="D33" s="1">
        <f t="shared" ca="1" si="7"/>
        <v>1.0699717547454608</v>
      </c>
      <c r="E33" s="3">
        <f t="shared" ca="1" si="8"/>
        <v>2.4649438248726927</v>
      </c>
      <c r="H33" s="7" t="s">
        <v>91</v>
      </c>
    </row>
    <row r="34" spans="1:8" ht="16.5" thickTop="1" thickBot="1" x14ac:dyDescent="0.3">
      <c r="A34" t="s">
        <v>261</v>
      </c>
      <c r="B34" s="1">
        <f t="shared" ca="1" si="9"/>
        <v>1.2826632522614267</v>
      </c>
      <c r="C34" s="1">
        <f t="shared" ca="1" si="7"/>
        <v>0.2089339012234013</v>
      </c>
      <c r="D34" s="1">
        <f t="shared" ca="1" si="7"/>
        <v>1.0914943799464107</v>
      </c>
      <c r="E34" s="3">
        <f t="shared" ca="1" si="8"/>
        <v>2.5830915334312388</v>
      </c>
      <c r="H34" t="s">
        <v>92</v>
      </c>
    </row>
    <row r="35" spans="1:8" ht="16.5" thickTop="1" thickBot="1" x14ac:dyDescent="0.3">
      <c r="A35" t="s">
        <v>262</v>
      </c>
      <c r="B35" s="1">
        <f t="shared" ca="1" si="9"/>
        <v>1.3623352731880078</v>
      </c>
      <c r="C35" s="1">
        <f t="shared" ca="1" si="7"/>
        <v>0.23397628708197113</v>
      </c>
      <c r="D35" s="1">
        <f t="shared" ca="1" si="7"/>
        <v>1.1396033248967856</v>
      </c>
      <c r="E35" s="3">
        <f t="shared" ca="1" si="8"/>
        <v>2.7359148851667645</v>
      </c>
      <c r="H35" t="s">
        <v>93</v>
      </c>
    </row>
    <row r="36" spans="1:8" ht="16.5" thickTop="1" thickBot="1" x14ac:dyDescent="0.3">
      <c r="A36" t="s">
        <v>263</v>
      </c>
      <c r="B36" s="1">
        <f t="shared" ca="1" si="9"/>
        <v>1.3934767535863462</v>
      </c>
      <c r="C36" s="1">
        <f t="shared" ca="1" si="7"/>
        <v>0.25509575381810734</v>
      </c>
      <c r="D36" s="1">
        <f t="shared" ca="1" si="7"/>
        <v>1.2320616700477087</v>
      </c>
      <c r="E36" s="3">
        <f t="shared" ca="1" si="8"/>
        <v>2.880634177452162</v>
      </c>
      <c r="H36" t="s">
        <v>95</v>
      </c>
    </row>
    <row r="37" spans="1:8" ht="16.5" thickTop="1" thickBot="1" x14ac:dyDescent="0.3">
      <c r="A37" t="s">
        <v>264</v>
      </c>
      <c r="B37" s="1">
        <f t="shared" ca="1" si="9"/>
        <v>1.4838997098213402</v>
      </c>
      <c r="C37" s="1">
        <f t="shared" ca="1" si="7"/>
        <v>0.34022526744654047</v>
      </c>
      <c r="D37" s="1">
        <f t="shared" ca="1" si="7"/>
        <v>1.2862881048903516</v>
      </c>
      <c r="E37" s="3">
        <f t="shared" ca="1" si="8"/>
        <v>3.1104130821582325</v>
      </c>
      <c r="H37" t="s">
        <v>96</v>
      </c>
    </row>
    <row r="38" spans="1:8" ht="16.5" thickTop="1" thickBot="1" x14ac:dyDescent="0.3">
      <c r="A38" t="s">
        <v>265</v>
      </c>
      <c r="B38" s="1">
        <f t="shared" ca="1" si="9"/>
        <v>1.5052486421031732</v>
      </c>
      <c r="C38" s="1">
        <f t="shared" ca="1" si="7"/>
        <v>0.35891417089309413</v>
      </c>
      <c r="D38" s="1">
        <f t="shared" ca="1" si="7"/>
        <v>1.3861909861841724</v>
      </c>
      <c r="E38" s="3">
        <f t="shared" ca="1" si="8"/>
        <v>3.2503537991804397</v>
      </c>
      <c r="H38" t="s">
        <v>97</v>
      </c>
    </row>
    <row r="39" spans="1:8" ht="16.5" thickTop="1" thickBot="1" x14ac:dyDescent="0.3">
      <c r="A39" t="s">
        <v>266</v>
      </c>
      <c r="B39" s="1">
        <f t="shared" ca="1" si="9"/>
        <v>1.5178274107254941</v>
      </c>
      <c r="C39" s="1">
        <f t="shared" ca="1" si="7"/>
        <v>0.4176882973962196</v>
      </c>
      <c r="D39" s="1">
        <f t="shared" ca="1" si="7"/>
        <v>1.482032392956671</v>
      </c>
      <c r="E39" s="3">
        <f t="shared" ca="1" si="8"/>
        <v>3.4175481010783848</v>
      </c>
    </row>
    <row r="40" spans="1:8" ht="15.75" thickTop="1" x14ac:dyDescent="0.25"/>
    <row r="42" spans="1:8" ht="15.75" thickBot="1" x14ac:dyDescent="0.3">
      <c r="B42" t="s">
        <v>94</v>
      </c>
      <c r="C42" t="s">
        <v>80</v>
      </c>
      <c r="D42" t="s">
        <v>81</v>
      </c>
      <c r="E42" t="s">
        <v>21</v>
      </c>
    </row>
    <row r="43" spans="1:8" ht="16.5" thickTop="1" thickBot="1" x14ac:dyDescent="0.3">
      <c r="A43" t="s">
        <v>71</v>
      </c>
      <c r="B43" s="1">
        <f ca="1">(RANDBETWEEN(0,1)+RAND()/10)</f>
        <v>1.054086750289269</v>
      </c>
      <c r="C43" s="1">
        <f t="shared" ref="C43:D43" ca="1" si="10">(RANDBETWEEN(0,1)+RAND()/10)</f>
        <v>4.9698890533926308E-2</v>
      </c>
      <c r="D43" s="1">
        <f t="shared" ca="1" si="10"/>
        <v>5.7133623364495886E-2</v>
      </c>
      <c r="E43" s="3">
        <f ca="1">SUM(B43:D43)</f>
        <v>1.1609192641876913</v>
      </c>
    </row>
    <row r="44" spans="1:8" ht="16.5" thickTop="1" thickBot="1" x14ac:dyDescent="0.3">
      <c r="A44" t="s">
        <v>72</v>
      </c>
      <c r="B44" s="1">
        <f ca="1">B43+RAND()/10</f>
        <v>1.1181272082740203</v>
      </c>
      <c r="C44" s="1">
        <f t="shared" ref="C44:C51" ca="1" si="11">C43+RAND()/10</f>
        <v>9.7543963028659086E-2</v>
      </c>
      <c r="D44" s="1">
        <f t="shared" ref="D44:D51" ca="1" si="12">D43+RAND()/10</f>
        <v>0.12653487982585404</v>
      </c>
      <c r="E44" s="3">
        <f t="shared" ref="E44:E51" ca="1" si="13">SUM(B44:D44)</f>
        <v>1.3422060511285336</v>
      </c>
    </row>
    <row r="45" spans="1:8" ht="16.5" thickTop="1" thickBot="1" x14ac:dyDescent="0.3">
      <c r="A45" t="s">
        <v>73</v>
      </c>
      <c r="B45" s="1">
        <f t="shared" ref="B45:B51" ca="1" si="14">B44+RAND()/10</f>
        <v>1.1323875234267133</v>
      </c>
      <c r="C45" s="1">
        <f t="shared" ca="1" si="11"/>
        <v>0.17304432782235793</v>
      </c>
      <c r="D45" s="1">
        <f t="shared" ca="1" si="12"/>
        <v>0.16111278041743493</v>
      </c>
      <c r="E45" s="3">
        <f t="shared" ca="1" si="13"/>
        <v>1.4665446316665061</v>
      </c>
      <c r="H45" t="s">
        <v>85</v>
      </c>
    </row>
    <row r="46" spans="1:8" ht="16.5" thickTop="1" thickBot="1" x14ac:dyDescent="0.3">
      <c r="A46" t="s">
        <v>74</v>
      </c>
      <c r="B46" s="1">
        <f t="shared" ca="1" si="14"/>
        <v>1.2012714363892187</v>
      </c>
      <c r="C46" s="1">
        <f t="shared" ca="1" si="11"/>
        <v>0.21043843974494386</v>
      </c>
      <c r="D46" s="1">
        <f t="shared" ca="1" si="12"/>
        <v>0.1918147064347108</v>
      </c>
      <c r="E46" s="3">
        <f t="shared" ca="1" si="13"/>
        <v>1.6035245825688735</v>
      </c>
    </row>
    <row r="47" spans="1:8" ht="16.5" thickTop="1" thickBot="1" x14ac:dyDescent="0.3">
      <c r="A47" t="s">
        <v>75</v>
      </c>
      <c r="B47" s="1">
        <f t="shared" ca="1" si="14"/>
        <v>1.21754209168543</v>
      </c>
      <c r="C47" s="1">
        <f t="shared" ca="1" si="11"/>
        <v>0.28683916626826939</v>
      </c>
      <c r="D47" s="1">
        <f t="shared" ca="1" si="12"/>
        <v>0.25261507751763423</v>
      </c>
      <c r="E47" s="3">
        <f t="shared" ca="1" si="13"/>
        <v>1.7569963354713338</v>
      </c>
      <c r="H47" t="s">
        <v>86</v>
      </c>
    </row>
    <row r="48" spans="1:8" ht="16.5" thickTop="1" thickBot="1" x14ac:dyDescent="0.3">
      <c r="A48" t="s">
        <v>76</v>
      </c>
      <c r="B48" s="1">
        <f t="shared" ca="1" si="14"/>
        <v>1.2589476366719565</v>
      </c>
      <c r="C48" s="1">
        <f t="shared" ca="1" si="11"/>
        <v>0.30815928525958292</v>
      </c>
      <c r="D48" s="1">
        <f t="shared" ca="1" si="12"/>
        <v>0.29863293573689831</v>
      </c>
      <c r="E48" s="3">
        <f t="shared" ca="1" si="13"/>
        <v>1.8657398576684376</v>
      </c>
    </row>
    <row r="49" spans="1:8" ht="16.5" thickTop="1" thickBot="1" x14ac:dyDescent="0.3">
      <c r="A49" t="s">
        <v>77</v>
      </c>
      <c r="B49" s="1">
        <f t="shared" ca="1" si="14"/>
        <v>1.3576295980045823</v>
      </c>
      <c r="C49" s="1">
        <f t="shared" ca="1" si="11"/>
        <v>0.33570527349107465</v>
      </c>
      <c r="D49" s="1">
        <f t="shared" ca="1" si="12"/>
        <v>0.31396722749564621</v>
      </c>
      <c r="E49" s="3">
        <f t="shared" ca="1" si="13"/>
        <v>2.0073020989913033</v>
      </c>
      <c r="H49" t="s">
        <v>87</v>
      </c>
    </row>
    <row r="50" spans="1:8" ht="16.5" thickTop="1" thickBot="1" x14ac:dyDescent="0.3">
      <c r="A50" t="s">
        <v>78</v>
      </c>
      <c r="B50" s="1">
        <f t="shared" ca="1" si="14"/>
        <v>1.4550677071323062</v>
      </c>
      <c r="C50" s="1">
        <f t="shared" ca="1" si="11"/>
        <v>0.35430296918050508</v>
      </c>
      <c r="D50" s="1">
        <f t="shared" ca="1" si="12"/>
        <v>0.32444035518515829</v>
      </c>
      <c r="E50" s="3">
        <f t="shared" ca="1" si="13"/>
        <v>2.1338110314979697</v>
      </c>
    </row>
    <row r="51" spans="1:8" ht="16.5" thickTop="1" thickBot="1" x14ac:dyDescent="0.3">
      <c r="A51" t="s">
        <v>79</v>
      </c>
      <c r="B51" s="1">
        <f t="shared" ca="1" si="14"/>
        <v>1.5272795256801028</v>
      </c>
      <c r="C51" s="1">
        <f t="shared" ca="1" si="11"/>
        <v>0.42686913016503081</v>
      </c>
      <c r="D51" s="1">
        <f t="shared" ca="1" si="12"/>
        <v>0.34934273991246162</v>
      </c>
      <c r="E51" s="3">
        <f t="shared" ca="1" si="13"/>
        <v>2.3034913957575953</v>
      </c>
    </row>
    <row r="52" spans="1:8" ht="15.75" thickTop="1" x14ac:dyDescent="0.25"/>
    <row r="54" spans="1:8" ht="15.75" thickBot="1" x14ac:dyDescent="0.3">
      <c r="B54" t="s">
        <v>82</v>
      </c>
      <c r="C54" t="s">
        <v>83</v>
      </c>
      <c r="D54" t="s">
        <v>84</v>
      </c>
      <c r="E54" t="s">
        <v>21</v>
      </c>
    </row>
    <row r="55" spans="1:8" ht="16.5" thickTop="1" thickBot="1" x14ac:dyDescent="0.3">
      <c r="A55" t="s">
        <v>269</v>
      </c>
      <c r="B55" s="1">
        <f ca="1">(RANDBETWEEN(0,1)+RAND()/10)</f>
        <v>1.0423066453521359</v>
      </c>
      <c r="C55" s="1">
        <f t="shared" ref="C55:D55" ca="1" si="15">(RANDBETWEEN(0,1)+RAND()/10)</f>
        <v>1.0935578213480206</v>
      </c>
      <c r="D55" s="1">
        <f t="shared" ca="1" si="15"/>
        <v>1.0475662181197771</v>
      </c>
      <c r="E55" s="3">
        <f ca="1">SUM(B55:D55)</f>
        <v>3.1834306848199336</v>
      </c>
    </row>
    <row r="56" spans="1:8" ht="16.5" thickTop="1" thickBot="1" x14ac:dyDescent="0.3">
      <c r="A56" t="s">
        <v>270</v>
      </c>
      <c r="B56" s="1">
        <f ca="1">B55+RAND()/10</f>
        <v>1.083880098515885</v>
      </c>
      <c r="C56" s="1">
        <f t="shared" ref="C56:C63" ca="1" si="16">C55+RAND()/10</f>
        <v>1.1508658045034053</v>
      </c>
      <c r="D56" s="1">
        <f t="shared" ref="D56:D63" ca="1" si="17">D55+RAND()/10</f>
        <v>1.0934479949618445</v>
      </c>
      <c r="E56" s="3">
        <f t="shared" ref="E56:E63" ca="1" si="18">SUM(B56:D56)</f>
        <v>3.3281938979811345</v>
      </c>
    </row>
    <row r="57" spans="1:8" ht="16.5" thickTop="1" thickBot="1" x14ac:dyDescent="0.3">
      <c r="A57" t="s">
        <v>271</v>
      </c>
      <c r="B57" s="1">
        <f t="shared" ref="B57:B63" ca="1" si="19">B56+RAND()/10</f>
        <v>1.1180286060595737</v>
      </c>
      <c r="C57" s="1">
        <f t="shared" ca="1" si="16"/>
        <v>1.1515983011160644</v>
      </c>
      <c r="D57" s="1">
        <f t="shared" ca="1" si="17"/>
        <v>1.1651892408455637</v>
      </c>
      <c r="E57" s="3">
        <f t="shared" ca="1" si="18"/>
        <v>3.4348161480212021</v>
      </c>
    </row>
    <row r="58" spans="1:8" ht="16.5" thickTop="1" thickBot="1" x14ac:dyDescent="0.3">
      <c r="A58" t="s">
        <v>272</v>
      </c>
      <c r="B58" s="1">
        <f t="shared" ca="1" si="19"/>
        <v>1.1935177630233873</v>
      </c>
      <c r="C58" s="1">
        <f t="shared" ca="1" si="16"/>
        <v>1.193727157383299</v>
      </c>
      <c r="D58" s="1">
        <f t="shared" ca="1" si="17"/>
        <v>1.1899772004202127</v>
      </c>
      <c r="E58" s="3">
        <f t="shared" ca="1" si="18"/>
        <v>3.5772221208268991</v>
      </c>
    </row>
    <row r="59" spans="1:8" ht="16.5" thickTop="1" thickBot="1" x14ac:dyDescent="0.3">
      <c r="A59" t="s">
        <v>273</v>
      </c>
      <c r="B59" s="1">
        <f t="shared" ca="1" si="19"/>
        <v>1.2898938335587926</v>
      </c>
      <c r="C59" s="1">
        <f t="shared" ca="1" si="16"/>
        <v>1.2879004284723443</v>
      </c>
      <c r="D59" s="1">
        <f t="shared" ca="1" si="17"/>
        <v>1.2739472068883126</v>
      </c>
      <c r="E59" s="3">
        <f t="shared" ca="1" si="18"/>
        <v>3.8517414689194496</v>
      </c>
    </row>
    <row r="60" spans="1:8" ht="16.5" thickTop="1" thickBot="1" x14ac:dyDescent="0.3">
      <c r="A60" t="s">
        <v>274</v>
      </c>
      <c r="B60" s="1">
        <f t="shared" ca="1" si="19"/>
        <v>1.3190523526626101</v>
      </c>
      <c r="C60" s="1">
        <f t="shared" ca="1" si="16"/>
        <v>1.3336741490857595</v>
      </c>
      <c r="D60" s="1">
        <f t="shared" ca="1" si="17"/>
        <v>1.3386360024055817</v>
      </c>
      <c r="E60" s="3">
        <f t="shared" ca="1" si="18"/>
        <v>3.9913625041539511</v>
      </c>
    </row>
    <row r="61" spans="1:8" ht="16.5" thickTop="1" thickBot="1" x14ac:dyDescent="0.3">
      <c r="A61" t="s">
        <v>275</v>
      </c>
      <c r="B61" s="1">
        <f t="shared" ca="1" si="19"/>
        <v>1.410798225640417</v>
      </c>
      <c r="C61" s="1">
        <f t="shared" ca="1" si="16"/>
        <v>1.395633056925299</v>
      </c>
      <c r="D61" s="1">
        <f t="shared" ca="1" si="17"/>
        <v>1.3986568290611179</v>
      </c>
      <c r="E61" s="3">
        <f t="shared" ca="1" si="18"/>
        <v>4.2050881116268339</v>
      </c>
    </row>
    <row r="62" spans="1:8" ht="16.5" thickTop="1" thickBot="1" x14ac:dyDescent="0.3">
      <c r="A62" t="s">
        <v>276</v>
      </c>
      <c r="B62" s="1">
        <f t="shared" ca="1" si="19"/>
        <v>1.483821408454562</v>
      </c>
      <c r="C62" s="1">
        <f t="shared" ca="1" si="16"/>
        <v>1.4630291289807651</v>
      </c>
      <c r="D62" s="1">
        <f t="shared" ca="1" si="17"/>
        <v>1.4746850526490323</v>
      </c>
      <c r="E62" s="3">
        <f t="shared" ca="1" si="18"/>
        <v>4.4215355900843587</v>
      </c>
    </row>
    <row r="63" spans="1:8" ht="16.5" thickTop="1" thickBot="1" x14ac:dyDescent="0.3">
      <c r="A63" t="s">
        <v>277</v>
      </c>
      <c r="B63" s="1">
        <f t="shared" ca="1" si="19"/>
        <v>1.5626247008363656</v>
      </c>
      <c r="C63" s="1">
        <f t="shared" ca="1" si="16"/>
        <v>1.5524093976138287</v>
      </c>
      <c r="D63" s="1">
        <f t="shared" ca="1" si="17"/>
        <v>1.5401359410754094</v>
      </c>
      <c r="E63" s="3">
        <f t="shared" ca="1" si="18"/>
        <v>4.6551700395256042</v>
      </c>
    </row>
    <row r="64" spans="1:8" ht="15.75" thickTop="1" x14ac:dyDescent="0.25"/>
    <row r="65" spans="1:3" x14ac:dyDescent="0.25">
      <c r="B65" t="s">
        <v>296</v>
      </c>
      <c r="C65" t="s">
        <v>297</v>
      </c>
    </row>
    <row r="66" spans="1:3" x14ac:dyDescent="0.25">
      <c r="A66" t="s">
        <v>279</v>
      </c>
      <c r="B66" s="1">
        <f ca="1">SUM(E3:E5)</f>
        <v>20.903633075978021</v>
      </c>
      <c r="C66" s="1">
        <f ca="1">IF(B66&lt;10,10,B66)*10</f>
        <v>209.03633075978021</v>
      </c>
    </row>
    <row r="67" spans="1:3" x14ac:dyDescent="0.25">
      <c r="A67" t="s">
        <v>280</v>
      </c>
      <c r="B67" s="1">
        <f ca="1">SUM(E6:E8)</f>
        <v>24.846227465659112</v>
      </c>
      <c r="C67" s="1">
        <f t="shared" ref="C67:C68" ca="1" si="20">IF(B67&lt;10,10,B67)*10</f>
        <v>248.46227465659112</v>
      </c>
    </row>
    <row r="68" spans="1:3" x14ac:dyDescent="0.25">
      <c r="A68" t="s">
        <v>281</v>
      </c>
      <c r="B68" s="1">
        <f ca="1">SUM(E9:E11)</f>
        <v>29.504713249900725</v>
      </c>
      <c r="C68" s="1">
        <f t="shared" ca="1" si="20"/>
        <v>295.04713249900726</v>
      </c>
    </row>
    <row r="87" spans="1:2" x14ac:dyDescent="0.25">
      <c r="A87" t="s">
        <v>36</v>
      </c>
      <c r="B87" s="1">
        <f>'SAT Overview'!E4</f>
        <v>200</v>
      </c>
    </row>
    <row r="88" spans="1:2" x14ac:dyDescent="0.25">
      <c r="A88" t="s">
        <v>33</v>
      </c>
      <c r="B88" s="1">
        <f>'SAT Overview'!E5</f>
        <v>240</v>
      </c>
    </row>
    <row r="89" spans="1:2" x14ac:dyDescent="0.25">
      <c r="A89" t="s">
        <v>34</v>
      </c>
      <c r="B89" s="1">
        <f>'SAT Overview'!E6</f>
        <v>300</v>
      </c>
    </row>
    <row r="90" spans="1:2" x14ac:dyDescent="0.25">
      <c r="A90" t="s">
        <v>35</v>
      </c>
      <c r="B90" s="1">
        <f>'SAT Overview'!E7</f>
        <v>320</v>
      </c>
    </row>
  </sheetData>
  <pageMargins left="0.7" right="0.7" top="0.75" bottom="0.75" header="0.3" footer="0.3"/>
  <pageSetup scale="3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09"/>
  <sheetViews>
    <sheetView topLeftCell="M44" zoomScaleNormal="100" workbookViewId="0">
      <selection activeCell="E90" sqref="E90"/>
    </sheetView>
  </sheetViews>
  <sheetFormatPr defaultRowHeight="15" x14ac:dyDescent="0.25"/>
  <cols>
    <col min="1" max="1" width="22.5703125" bestFit="1" customWidth="1"/>
    <col min="2" max="2" width="42.5703125" bestFit="1" customWidth="1"/>
    <col min="3" max="3" width="26.140625" bestFit="1" customWidth="1"/>
    <col min="4" max="4" width="31.140625" bestFit="1" customWidth="1"/>
    <col min="5" max="5" width="33" bestFit="1" customWidth="1"/>
    <col min="6" max="6" width="30.85546875" bestFit="1" customWidth="1"/>
    <col min="7" max="7" width="29.85546875" bestFit="1" customWidth="1"/>
    <col min="8" max="8" width="51.140625" bestFit="1" customWidth="1"/>
    <col min="9" max="9" width="34.85546875" bestFit="1" customWidth="1"/>
    <col min="10" max="10" width="30.7109375" bestFit="1" customWidth="1"/>
    <col min="11" max="11" width="20.28515625" bestFit="1" customWidth="1"/>
    <col min="12" max="12" width="22.140625" bestFit="1" customWidth="1"/>
    <col min="13" max="13" width="27.85546875" bestFit="1" customWidth="1"/>
    <col min="14" max="14" width="31" bestFit="1" customWidth="1"/>
    <col min="15" max="15" width="18.28515625" bestFit="1" customWidth="1"/>
    <col min="16" max="16" width="18.140625" bestFit="1" customWidth="1"/>
    <col min="17" max="17" width="20.7109375" bestFit="1" customWidth="1"/>
  </cols>
  <sheetData>
    <row r="1" spans="1:8" x14ac:dyDescent="0.25">
      <c r="A1" t="s">
        <v>7</v>
      </c>
      <c r="H1" t="s">
        <v>306</v>
      </c>
    </row>
    <row r="3" spans="1:8" ht="15.75" thickBot="1" x14ac:dyDescent="0.3">
      <c r="B3" t="s">
        <v>107</v>
      </c>
      <c r="C3" t="s">
        <v>108</v>
      </c>
      <c r="D3" t="s">
        <v>109</v>
      </c>
      <c r="E3" t="s">
        <v>110</v>
      </c>
      <c r="F3" t="s">
        <v>111</v>
      </c>
      <c r="G3" t="s">
        <v>21</v>
      </c>
      <c r="H3" t="s">
        <v>308</v>
      </c>
    </row>
    <row r="4" spans="1:8" ht="16.5" thickTop="1" thickBot="1" x14ac:dyDescent="0.3">
      <c r="A4" t="s">
        <v>98</v>
      </c>
      <c r="B4" s="1">
        <f t="shared" ref="B4:B12" ca="1" si="0">H31</f>
        <v>2.4714827307700484</v>
      </c>
      <c r="C4" s="1">
        <f t="shared" ref="C4:C12" ca="1" si="1">P42</f>
        <v>1.397938698998219</v>
      </c>
      <c r="D4" s="1">
        <f t="shared" ref="D4:D12" ca="1" si="2">J53</f>
        <v>1.0025813015574152</v>
      </c>
      <c r="E4" s="1">
        <f t="shared" ref="E4:E12" ca="1" si="3">Q64</f>
        <v>1.1473951721393427</v>
      </c>
      <c r="F4" s="1">
        <f t="shared" ref="F4:F12" ca="1" si="4">P75</f>
        <v>0.61288848873550328</v>
      </c>
      <c r="G4" s="3">
        <f ca="1">SUM(B4:F4)</f>
        <v>6.6322863922005286</v>
      </c>
      <c r="H4" s="9">
        <f ca="1">G4/20</f>
        <v>0.33161431961002641</v>
      </c>
    </row>
    <row r="5" spans="1:8" ht="16.5" thickTop="1" thickBot="1" x14ac:dyDescent="0.3">
      <c r="A5" t="s">
        <v>99</v>
      </c>
      <c r="B5" s="1">
        <f t="shared" ca="1" si="0"/>
        <v>2.7502069175263242</v>
      </c>
      <c r="C5" s="1">
        <f t="shared" ca="1" si="1"/>
        <v>1.5737839868253389</v>
      </c>
      <c r="D5" s="1">
        <f t="shared" ca="1" si="2"/>
        <v>1.2428783581345626</v>
      </c>
      <c r="E5" s="1">
        <f t="shared" ca="1" si="3"/>
        <v>1.3256278891987803</v>
      </c>
      <c r="F5" s="1">
        <f t="shared" ca="1" si="4"/>
        <v>0.80067389953158508</v>
      </c>
      <c r="G5" s="3">
        <f t="shared" ref="G5:G12" ca="1" si="5">SUM(B5:F5)</f>
        <v>7.6931710512165905</v>
      </c>
      <c r="H5" s="9">
        <f t="shared" ref="H5:H12" ca="1" si="6">G5/20</f>
        <v>0.38465855256082954</v>
      </c>
    </row>
    <row r="6" spans="1:8" ht="16.5" thickTop="1" thickBot="1" x14ac:dyDescent="0.3">
      <c r="A6" t="s">
        <v>100</v>
      </c>
      <c r="B6" s="1">
        <f t="shared" ca="1" si="0"/>
        <v>2.9367666706788551</v>
      </c>
      <c r="C6" s="1">
        <f t="shared" ca="1" si="1"/>
        <v>1.7860197611319719</v>
      </c>
      <c r="D6" s="1">
        <f t="shared" ca="1" si="2"/>
        <v>1.472248182421529</v>
      </c>
      <c r="E6" s="1">
        <f t="shared" ca="1" si="3"/>
        <v>1.5390331026702404</v>
      </c>
      <c r="F6" s="1">
        <f t="shared" ca="1" si="4"/>
        <v>0.97219069511119982</v>
      </c>
      <c r="G6" s="3">
        <f t="shared" ca="1" si="5"/>
        <v>8.7062584120137956</v>
      </c>
      <c r="H6" s="9">
        <f t="shared" ca="1" si="6"/>
        <v>0.43531292060068977</v>
      </c>
    </row>
    <row r="7" spans="1:8" ht="16.5" thickTop="1" thickBot="1" x14ac:dyDescent="0.3">
      <c r="A7" t="s">
        <v>101</v>
      </c>
      <c r="B7" s="1">
        <f t="shared" ca="1" si="0"/>
        <v>3.1463471737528277</v>
      </c>
      <c r="C7" s="1">
        <f t="shared" ca="1" si="1"/>
        <v>1.9843633012091442</v>
      </c>
      <c r="D7" s="1">
        <f t="shared" ca="1" si="2"/>
        <v>1.6143678114494477</v>
      </c>
      <c r="E7" s="1">
        <f t="shared" ca="1" si="3"/>
        <v>1.7099977792247254</v>
      </c>
      <c r="F7" s="1">
        <f t="shared" ca="1" si="4"/>
        <v>1.1425868914297224</v>
      </c>
      <c r="G7" s="3">
        <f t="shared" ca="1" si="5"/>
        <v>9.597662957065868</v>
      </c>
      <c r="H7" s="9">
        <f t="shared" ca="1" si="6"/>
        <v>0.47988314785329339</v>
      </c>
    </row>
    <row r="8" spans="1:8" ht="16.5" thickTop="1" thickBot="1" x14ac:dyDescent="0.3">
      <c r="A8" t="s">
        <v>102</v>
      </c>
      <c r="B8" s="1">
        <f t="shared" ca="1" si="0"/>
        <v>3.3233210450301693</v>
      </c>
      <c r="C8" s="1">
        <f t="shared" ca="1" si="1"/>
        <v>2.2198557372675412</v>
      </c>
      <c r="D8" s="1">
        <f t="shared" ca="1" si="2"/>
        <v>1.8423799166418984</v>
      </c>
      <c r="E8" s="1">
        <f t="shared" ca="1" si="3"/>
        <v>1.8985093053533444</v>
      </c>
      <c r="F8" s="1">
        <f t="shared" ca="1" si="4"/>
        <v>1.3194749520058389</v>
      </c>
      <c r="G8" s="3">
        <f t="shared" ca="1" si="5"/>
        <v>10.603540956298792</v>
      </c>
      <c r="H8" s="9">
        <f t="shared" ca="1" si="6"/>
        <v>0.53017704781493957</v>
      </c>
    </row>
    <row r="9" spans="1:8" ht="16.5" thickTop="1" thickBot="1" x14ac:dyDescent="0.3">
      <c r="A9" t="s">
        <v>103</v>
      </c>
      <c r="B9" s="1">
        <f t="shared" ca="1" si="0"/>
        <v>3.533779077310458</v>
      </c>
      <c r="C9" s="1">
        <f t="shared" ca="1" si="1"/>
        <v>2.4291857974928015</v>
      </c>
      <c r="D9" s="1">
        <f t="shared" ca="1" si="2"/>
        <v>2.1202212866815198</v>
      </c>
      <c r="E9" s="1">
        <f t="shared" ca="1" si="3"/>
        <v>2.1121971300916247</v>
      </c>
      <c r="F9" s="1">
        <f t="shared" ca="1" si="4"/>
        <v>1.6156502851267984</v>
      </c>
      <c r="G9" s="3">
        <f t="shared" ca="1" si="5"/>
        <v>11.811033576703203</v>
      </c>
      <c r="H9" s="9">
        <f t="shared" ca="1" si="6"/>
        <v>0.59055167883516013</v>
      </c>
    </row>
    <row r="10" spans="1:8" ht="16.5" thickTop="1" thickBot="1" x14ac:dyDescent="0.3">
      <c r="A10" t="s">
        <v>104</v>
      </c>
      <c r="B10" s="1">
        <f t="shared" ca="1" si="0"/>
        <v>3.6310751116892477</v>
      </c>
      <c r="C10" s="1">
        <f t="shared" ca="1" si="1"/>
        <v>2.6389127417675762</v>
      </c>
      <c r="D10" s="1">
        <f t="shared" ca="1" si="2"/>
        <v>2.3121287892756932</v>
      </c>
      <c r="E10" s="1">
        <f t="shared" ca="1" si="3"/>
        <v>2.3384494585957629</v>
      </c>
      <c r="F10" s="1">
        <f t="shared" ca="1" si="4"/>
        <v>1.8154088157504833</v>
      </c>
      <c r="G10" s="3">
        <f t="shared" ca="1" si="5"/>
        <v>12.735974917078764</v>
      </c>
      <c r="H10" s="9">
        <f t="shared" ca="1" si="6"/>
        <v>0.63679874585393814</v>
      </c>
    </row>
    <row r="11" spans="1:8" ht="16.5" thickTop="1" thickBot="1" x14ac:dyDescent="0.3">
      <c r="A11" t="s">
        <v>105</v>
      </c>
      <c r="B11" s="1">
        <f t="shared" ca="1" si="0"/>
        <v>3.8210648249543326</v>
      </c>
      <c r="C11" s="1">
        <f t="shared" ca="1" si="1"/>
        <v>2.7746454051823215</v>
      </c>
      <c r="D11" s="1">
        <f t="shared" ca="1" si="2"/>
        <v>2.5852424318508653</v>
      </c>
      <c r="E11" s="1">
        <f t="shared" ca="1" si="3"/>
        <v>2.5302638119417247</v>
      </c>
      <c r="F11" s="1">
        <f t="shared" ca="1" si="4"/>
        <v>2.0571937390086696</v>
      </c>
      <c r="G11" s="3">
        <f t="shared" ca="1" si="5"/>
        <v>13.768410212937912</v>
      </c>
      <c r="H11" s="9">
        <f t="shared" ca="1" si="6"/>
        <v>0.68842051064689558</v>
      </c>
    </row>
    <row r="12" spans="1:8" ht="16.5" thickTop="1" thickBot="1" x14ac:dyDescent="0.3">
      <c r="A12" t="s">
        <v>106</v>
      </c>
      <c r="B12" s="1">
        <f t="shared" ca="1" si="0"/>
        <v>4.0436906457939878</v>
      </c>
      <c r="C12" s="1">
        <f t="shared" ca="1" si="1"/>
        <v>2.995987709096791</v>
      </c>
      <c r="D12" s="1">
        <f t="shared" ca="1" si="2"/>
        <v>2.807101128977965</v>
      </c>
      <c r="E12" s="1">
        <f t="shared" ca="1" si="3"/>
        <v>2.6988594835083339</v>
      </c>
      <c r="F12" s="1">
        <f t="shared" ca="1" si="4"/>
        <v>2.2551765437576625</v>
      </c>
      <c r="G12" s="3">
        <f t="shared" ca="1" si="5"/>
        <v>14.80081551113474</v>
      </c>
      <c r="H12" s="9">
        <f t="shared" ca="1" si="6"/>
        <v>0.74004077555673697</v>
      </c>
    </row>
    <row r="13" spans="1:8" ht="16.5" thickTop="1" thickBot="1" x14ac:dyDescent="0.3">
      <c r="A13" t="s">
        <v>21</v>
      </c>
      <c r="B13" s="3">
        <f ca="1">SUM(B4:B12)</f>
        <v>29.657734197506255</v>
      </c>
      <c r="C13" s="3">
        <f t="shared" ref="C13:F13" ca="1" si="7">SUM(C4:C12)</f>
        <v>19.800693138971706</v>
      </c>
      <c r="D13" s="3">
        <f t="shared" ca="1" si="7"/>
        <v>16.999149206990896</v>
      </c>
      <c r="E13" s="3">
        <f t="shared" ca="1" si="7"/>
        <v>17.300333132723878</v>
      </c>
      <c r="F13" s="3">
        <f t="shared" ca="1" si="7"/>
        <v>12.591244310457462</v>
      </c>
    </row>
    <row r="14" spans="1:8" ht="15.75" thickTop="1" x14ac:dyDescent="0.25"/>
    <row r="30" spans="1:8" ht="15.75" thickBot="1" x14ac:dyDescent="0.3">
      <c r="B30" t="s">
        <v>113</v>
      </c>
      <c r="C30" t="s">
        <v>114</v>
      </c>
      <c r="D30" t="s">
        <v>115</v>
      </c>
      <c r="E30" t="s">
        <v>116</v>
      </c>
      <c r="F30" t="s">
        <v>117</v>
      </c>
      <c r="G30" t="s">
        <v>118</v>
      </c>
      <c r="H30" t="s">
        <v>282</v>
      </c>
    </row>
    <row r="31" spans="1:8" ht="16.5" thickTop="1" thickBot="1" x14ac:dyDescent="0.3">
      <c r="A31" t="s">
        <v>112</v>
      </c>
      <c r="B31" s="1">
        <v>1</v>
      </c>
      <c r="C31" s="1">
        <v>1</v>
      </c>
      <c r="D31" s="1">
        <f t="shared" ref="D31:G31" ca="1" si="8">(RANDBETWEEN(0,1)/2+RAND()/10)</f>
        <v>0.56366265258308945</v>
      </c>
      <c r="E31" s="1">
        <f t="shared" ca="1" si="8"/>
        <v>4.6101037381109065E-2</v>
      </c>
      <c r="F31" s="1">
        <f t="shared" ca="1" si="8"/>
        <v>0.52281549540693795</v>
      </c>
      <c r="G31" s="1">
        <f t="shared" ca="1" si="8"/>
        <v>0.57464491078393609</v>
      </c>
      <c r="H31" s="3">
        <f ca="1">SUM(B31:G31)/(6)*4</f>
        <v>2.4714827307700484</v>
      </c>
    </row>
    <row r="32" spans="1:8" ht="16.5" thickTop="1" thickBot="1" x14ac:dyDescent="0.3">
      <c r="A32" t="s">
        <v>119</v>
      </c>
      <c r="B32" s="1">
        <f ca="1">B31+RAND()/10</f>
        <v>1.091457664339089</v>
      </c>
      <c r="C32" s="1">
        <f t="shared" ref="C32:G39" ca="1" si="9">C31+RAND()/10</f>
        <v>1.0828048470261558</v>
      </c>
      <c r="D32" s="1">
        <f t="shared" ca="1" si="9"/>
        <v>0.62657650388536268</v>
      </c>
      <c r="E32" s="1">
        <f t="shared" ca="1" si="9"/>
        <v>0.13242097008049217</v>
      </c>
      <c r="F32" s="1">
        <f t="shared" ca="1" si="9"/>
        <v>0.58113459763169395</v>
      </c>
      <c r="G32" s="1">
        <f t="shared" ca="1" si="9"/>
        <v>0.61091579332669244</v>
      </c>
      <c r="H32" s="3">
        <f t="shared" ref="H32:H39" ca="1" si="10">SUM(B32:G32)/(6)*4</f>
        <v>2.7502069175263242</v>
      </c>
    </row>
    <row r="33" spans="1:17" ht="16.5" thickTop="1" thickBot="1" x14ac:dyDescent="0.3">
      <c r="A33" t="s">
        <v>120</v>
      </c>
      <c r="B33" s="1">
        <f t="shared" ref="B33:B39" ca="1" si="11">B32+RAND()/10</f>
        <v>1.1455196406380797</v>
      </c>
      <c r="C33" s="1">
        <f t="shared" ca="1" si="9"/>
        <v>1.121751742509683</v>
      </c>
      <c r="D33" s="1">
        <f t="shared" ca="1" si="9"/>
        <v>0.64318194114975569</v>
      </c>
      <c r="E33" s="1">
        <f t="shared" ca="1" si="9"/>
        <v>0.1806514335557971</v>
      </c>
      <c r="F33" s="1">
        <f t="shared" ca="1" si="9"/>
        <v>0.67362935002234481</v>
      </c>
      <c r="G33" s="1">
        <f t="shared" ca="1" si="9"/>
        <v>0.64041589814262279</v>
      </c>
      <c r="H33" s="3">
        <f t="shared" ca="1" si="10"/>
        <v>2.9367666706788551</v>
      </c>
    </row>
    <row r="34" spans="1:17" ht="16.5" thickTop="1" thickBot="1" x14ac:dyDescent="0.3">
      <c r="A34" t="s">
        <v>121</v>
      </c>
      <c r="B34" s="1">
        <f t="shared" ca="1" si="11"/>
        <v>1.2244609062536296</v>
      </c>
      <c r="C34" s="1">
        <f t="shared" ca="1" si="9"/>
        <v>1.1994826186432945</v>
      </c>
      <c r="D34" s="1">
        <f t="shared" ca="1" si="9"/>
        <v>0.70566342860879094</v>
      </c>
      <c r="E34" s="1">
        <f t="shared" ca="1" si="9"/>
        <v>0.23570222353667153</v>
      </c>
      <c r="F34" s="1">
        <f t="shared" ca="1" si="9"/>
        <v>0.67671511952073282</v>
      </c>
      <c r="G34" s="1">
        <f t="shared" ca="1" si="9"/>
        <v>0.67749646406612207</v>
      </c>
      <c r="H34" s="3">
        <f t="shared" ca="1" si="10"/>
        <v>3.1463471737528277</v>
      </c>
    </row>
    <row r="35" spans="1:17" ht="16.5" thickTop="1" thickBot="1" x14ac:dyDescent="0.3">
      <c r="A35" t="s">
        <v>122</v>
      </c>
      <c r="B35" s="1">
        <f t="shared" ca="1" si="11"/>
        <v>1.2511025448978252</v>
      </c>
      <c r="C35" s="1">
        <f t="shared" ca="1" si="9"/>
        <v>1.2097233992365233</v>
      </c>
      <c r="D35" s="1">
        <f t="shared" ca="1" si="9"/>
        <v>0.79135509321167097</v>
      </c>
      <c r="E35" s="1">
        <f t="shared" ca="1" si="9"/>
        <v>0.24762538605560766</v>
      </c>
      <c r="F35" s="1">
        <f t="shared" ca="1" si="9"/>
        <v>0.77223427752427809</v>
      </c>
      <c r="G35" s="1">
        <f t="shared" ca="1" si="9"/>
        <v>0.7129408666193483</v>
      </c>
      <c r="H35" s="3">
        <f t="shared" ca="1" si="10"/>
        <v>3.3233210450301693</v>
      </c>
    </row>
    <row r="36" spans="1:17" ht="16.5" thickTop="1" thickBot="1" x14ac:dyDescent="0.3">
      <c r="A36" t="s">
        <v>123</v>
      </c>
      <c r="B36" s="1">
        <f t="shared" ca="1" si="11"/>
        <v>1.3196157739449481</v>
      </c>
      <c r="C36" s="1">
        <f t="shared" ca="1" si="9"/>
        <v>1.226314164453798</v>
      </c>
      <c r="D36" s="1">
        <f t="shared" ca="1" si="9"/>
        <v>0.80394377267770312</v>
      </c>
      <c r="E36" s="1">
        <f t="shared" ca="1" si="9"/>
        <v>0.30904804282659154</v>
      </c>
      <c r="F36" s="1">
        <f t="shared" ca="1" si="9"/>
        <v>0.86695311006651044</v>
      </c>
      <c r="G36" s="1">
        <f t="shared" ca="1" si="9"/>
        <v>0.77479375199613676</v>
      </c>
      <c r="H36" s="3">
        <f t="shared" ca="1" si="10"/>
        <v>3.533779077310458</v>
      </c>
    </row>
    <row r="37" spans="1:17" ht="16.5" thickTop="1" thickBot="1" x14ac:dyDescent="0.3">
      <c r="A37" t="s">
        <v>124</v>
      </c>
      <c r="B37" s="1">
        <f t="shared" ca="1" si="11"/>
        <v>1.328030570432045</v>
      </c>
      <c r="C37" s="1">
        <f t="shared" ca="1" si="9"/>
        <v>1.2439012721452198</v>
      </c>
      <c r="D37" s="1">
        <f t="shared" ca="1" si="9"/>
        <v>0.83335713213240914</v>
      </c>
      <c r="E37" s="1">
        <f t="shared" ca="1" si="9"/>
        <v>0.31398809560286084</v>
      </c>
      <c r="F37" s="1">
        <f t="shared" ca="1" si="9"/>
        <v>0.92722518295234035</v>
      </c>
      <c r="G37" s="1">
        <f t="shared" ca="1" si="9"/>
        <v>0.80011041426899643</v>
      </c>
      <c r="H37" s="3">
        <f t="shared" ca="1" si="10"/>
        <v>3.6310751116892477</v>
      </c>
    </row>
    <row r="38" spans="1:17" ht="16.5" thickTop="1" thickBot="1" x14ac:dyDescent="0.3">
      <c r="A38" t="s">
        <v>125</v>
      </c>
      <c r="B38" s="1">
        <f t="shared" ca="1" si="11"/>
        <v>1.3325952971264809</v>
      </c>
      <c r="C38" s="1">
        <f t="shared" ca="1" si="9"/>
        <v>1.3244300297759397</v>
      </c>
      <c r="D38" s="1">
        <f t="shared" ca="1" si="9"/>
        <v>0.88809805565936695</v>
      </c>
      <c r="E38" s="1">
        <f t="shared" ca="1" si="9"/>
        <v>0.37355567757376168</v>
      </c>
      <c r="F38" s="1">
        <f t="shared" ca="1" si="9"/>
        <v>1.006427505221148</v>
      </c>
      <c r="G38" s="1">
        <f t="shared" ca="1" si="9"/>
        <v>0.80649067207480107</v>
      </c>
      <c r="H38" s="3">
        <f t="shared" ca="1" si="10"/>
        <v>3.8210648249543326</v>
      </c>
    </row>
    <row r="39" spans="1:17" ht="16.5" thickTop="1" thickBot="1" x14ac:dyDescent="0.3">
      <c r="A39" t="s">
        <v>126</v>
      </c>
      <c r="B39" s="1">
        <f t="shared" ca="1" si="11"/>
        <v>1.4325880335345889</v>
      </c>
      <c r="C39" s="1">
        <f t="shared" ca="1" si="9"/>
        <v>1.3982175111782342</v>
      </c>
      <c r="D39" s="1">
        <f t="shared" ca="1" si="9"/>
        <v>0.93278218544683356</v>
      </c>
      <c r="E39" s="1">
        <f t="shared" ca="1" si="9"/>
        <v>0.43151653522944333</v>
      </c>
      <c r="F39" s="1">
        <f t="shared" ca="1" si="9"/>
        <v>1.0418789619008035</v>
      </c>
      <c r="G39" s="1">
        <f t="shared" ca="1" si="9"/>
        <v>0.82855274140107871</v>
      </c>
      <c r="H39" s="3">
        <f t="shared" ca="1" si="10"/>
        <v>4.0436906457939878</v>
      </c>
    </row>
    <row r="40" spans="1:17" ht="15.75" thickTop="1" x14ac:dyDescent="0.25"/>
    <row r="41" spans="1:17" ht="15.75" thickBot="1" x14ac:dyDescent="0.3">
      <c r="B41" t="s">
        <v>128</v>
      </c>
      <c r="C41" t="s">
        <v>129</v>
      </c>
      <c r="D41" t="s">
        <v>130</v>
      </c>
      <c r="E41" t="s">
        <v>131</v>
      </c>
      <c r="F41" t="s">
        <v>132</v>
      </c>
      <c r="G41" t="s">
        <v>133</v>
      </c>
      <c r="H41" t="s">
        <v>134</v>
      </c>
      <c r="I41" t="s">
        <v>135</v>
      </c>
      <c r="J41" t="s">
        <v>136</v>
      </c>
      <c r="K41" t="s">
        <v>137</v>
      </c>
      <c r="L41" t="s">
        <v>138</v>
      </c>
      <c r="M41" t="s">
        <v>139</v>
      </c>
      <c r="N41" t="s">
        <v>140</v>
      </c>
      <c r="O41" t="s">
        <v>141</v>
      </c>
      <c r="P41" t="s">
        <v>282</v>
      </c>
    </row>
    <row r="42" spans="1:17" ht="16.5" thickTop="1" thickBot="1" x14ac:dyDescent="0.3">
      <c r="A42" t="s">
        <v>127</v>
      </c>
      <c r="B42" s="1">
        <f ca="1">(RANDBETWEEN(0,1)/2+RAND()/10)</f>
        <v>7.7764429537154969E-2</v>
      </c>
      <c r="C42" s="1">
        <f t="shared" ref="C42:O42" ca="1" si="12">(RANDBETWEEN(0,1)/2+RAND()/10)</f>
        <v>8.8955209604318006E-2</v>
      </c>
      <c r="D42" s="1">
        <f t="shared" ca="1" si="12"/>
        <v>0.59269345843982535</v>
      </c>
      <c r="E42" s="1">
        <f t="shared" ca="1" si="12"/>
        <v>0.54844677432851818</v>
      </c>
      <c r="F42" s="1">
        <f t="shared" ca="1" si="12"/>
        <v>9.6915053669853632E-2</v>
      </c>
      <c r="G42" s="1">
        <f t="shared" ca="1" si="12"/>
        <v>0.50508885671295145</v>
      </c>
      <c r="H42" s="1">
        <f t="shared" ca="1" si="12"/>
        <v>0.55086737598888758</v>
      </c>
      <c r="I42" s="1">
        <f t="shared" ca="1" si="12"/>
        <v>4.3949077555604397E-3</v>
      </c>
      <c r="J42" s="1">
        <f t="shared" ca="1" si="12"/>
        <v>0.59739129168798</v>
      </c>
      <c r="K42" s="1">
        <f t="shared" ca="1" si="12"/>
        <v>9.6855499077066254E-2</v>
      </c>
      <c r="L42" s="1">
        <f t="shared" ca="1" si="12"/>
        <v>0.58189819946371979</v>
      </c>
      <c r="M42" s="1">
        <f t="shared" ca="1" si="12"/>
        <v>0.52372293029914352</v>
      </c>
      <c r="N42" s="1">
        <f t="shared" ca="1" si="12"/>
        <v>0.55189838795695267</v>
      </c>
      <c r="O42" s="1">
        <f t="shared" ca="1" si="12"/>
        <v>7.5893071971834716E-2</v>
      </c>
      <c r="P42" s="3">
        <f ca="1">SUM(B42:O42)/(14)*4</f>
        <v>1.397938698998219</v>
      </c>
      <c r="Q42" t="s">
        <v>150</v>
      </c>
    </row>
    <row r="43" spans="1:17" ht="16.5" thickTop="1" thickBot="1" x14ac:dyDescent="0.3">
      <c r="A43" t="s">
        <v>142</v>
      </c>
      <c r="B43" s="1">
        <f ca="1">B42+RAND()/10</f>
        <v>0.16225233097645728</v>
      </c>
      <c r="C43" s="1">
        <f t="shared" ref="C43:O50" ca="1" si="13">C42+RAND()/10</f>
        <v>0.15878008923536385</v>
      </c>
      <c r="D43" s="1">
        <f t="shared" ca="1" si="13"/>
        <v>0.59506612057440411</v>
      </c>
      <c r="E43" s="1">
        <f t="shared" ca="1" si="13"/>
        <v>0.56963140432309667</v>
      </c>
      <c r="F43" s="1">
        <f t="shared" ca="1" si="13"/>
        <v>0.11550530633181538</v>
      </c>
      <c r="G43" s="1">
        <f t="shared" ca="1" si="13"/>
        <v>0.51370274282852013</v>
      </c>
      <c r="H43" s="1">
        <f t="shared" ca="1" si="13"/>
        <v>0.60422513287634183</v>
      </c>
      <c r="I43" s="1">
        <f t="shared" ca="1" si="13"/>
        <v>3.4722124549120936E-2</v>
      </c>
      <c r="J43" s="1">
        <f t="shared" ca="1" si="13"/>
        <v>0.64941976092897535</v>
      </c>
      <c r="K43" s="1">
        <f t="shared" ca="1" si="13"/>
        <v>0.12589504681749311</v>
      </c>
      <c r="L43" s="1">
        <f t="shared" ca="1" si="13"/>
        <v>0.6121842048756303</v>
      </c>
      <c r="M43" s="1">
        <f t="shared" ca="1" si="13"/>
        <v>0.61557735657243762</v>
      </c>
      <c r="N43" s="1">
        <f t="shared" ca="1" si="13"/>
        <v>0.58058169560350448</v>
      </c>
      <c r="O43" s="1">
        <f t="shared" ca="1" si="13"/>
        <v>0.17070063739552543</v>
      </c>
      <c r="P43" s="3">
        <f t="shared" ref="P43:P50" ca="1" si="14">SUM(B43:O43)/(14)*4</f>
        <v>1.5737839868253389</v>
      </c>
    </row>
    <row r="44" spans="1:17" ht="16.5" thickTop="1" thickBot="1" x14ac:dyDescent="0.3">
      <c r="A44" t="s">
        <v>143</v>
      </c>
      <c r="B44" s="1">
        <f t="shared" ref="B44:B50" ca="1" si="15">B43+RAND()/10</f>
        <v>0.21136729984481817</v>
      </c>
      <c r="C44" s="1">
        <f t="shared" ca="1" si="13"/>
        <v>0.22666123843034336</v>
      </c>
      <c r="D44" s="1">
        <f t="shared" ca="1" si="13"/>
        <v>0.68440068001060561</v>
      </c>
      <c r="E44" s="1">
        <f t="shared" ca="1" si="13"/>
        <v>0.63407418260522008</v>
      </c>
      <c r="F44" s="1">
        <f t="shared" ca="1" si="13"/>
        <v>0.20258524519716312</v>
      </c>
      <c r="G44" s="1">
        <f t="shared" ca="1" si="13"/>
        <v>0.61082760504732159</v>
      </c>
      <c r="H44" s="1">
        <f t="shared" ca="1" si="13"/>
        <v>0.69525172505462085</v>
      </c>
      <c r="I44" s="1">
        <f t="shared" ca="1" si="13"/>
        <v>4.8201791636303157E-2</v>
      </c>
      <c r="J44" s="1">
        <f t="shared" ca="1" si="13"/>
        <v>0.69223908351365715</v>
      </c>
      <c r="K44" s="1">
        <f t="shared" ca="1" si="13"/>
        <v>0.12639652346805011</v>
      </c>
      <c r="L44" s="1">
        <f t="shared" ca="1" si="13"/>
        <v>0.67487679377406351</v>
      </c>
      <c r="M44" s="1">
        <f t="shared" ca="1" si="13"/>
        <v>0.62346743985720066</v>
      </c>
      <c r="N44" s="1">
        <f t="shared" ca="1" si="13"/>
        <v>0.5844096438864953</v>
      </c>
      <c r="O44" s="1">
        <f t="shared" ca="1" si="13"/>
        <v>0.2363099116360389</v>
      </c>
      <c r="P44" s="3">
        <f t="shared" ca="1" si="14"/>
        <v>1.7860197611319719</v>
      </c>
    </row>
    <row r="45" spans="1:17" ht="16.5" thickTop="1" thickBot="1" x14ac:dyDescent="0.3">
      <c r="A45" t="s">
        <v>144</v>
      </c>
      <c r="B45" s="1">
        <f t="shared" ca="1" si="15"/>
        <v>0.22855136409388882</v>
      </c>
      <c r="C45" s="1">
        <f t="shared" ca="1" si="13"/>
        <v>0.24428408325256026</v>
      </c>
      <c r="D45" s="1">
        <f t="shared" ca="1" si="13"/>
        <v>0.72419800563360659</v>
      </c>
      <c r="E45" s="1">
        <f t="shared" ca="1" si="13"/>
        <v>0.6543246505650161</v>
      </c>
      <c r="F45" s="1">
        <f t="shared" ca="1" si="13"/>
        <v>0.23398498803468365</v>
      </c>
      <c r="G45" s="1">
        <f t="shared" ca="1" si="13"/>
        <v>0.63065995129041796</v>
      </c>
      <c r="H45" s="1">
        <f t="shared" ca="1" si="13"/>
        <v>0.72182568766053046</v>
      </c>
      <c r="I45" s="1">
        <f t="shared" ca="1" si="13"/>
        <v>0.13128800234515814</v>
      </c>
      <c r="J45" s="1">
        <f t="shared" ca="1" si="13"/>
        <v>0.78189621800695663</v>
      </c>
      <c r="K45" s="1">
        <f t="shared" ca="1" si="13"/>
        <v>0.17088198456677883</v>
      </c>
      <c r="L45" s="1">
        <f t="shared" ca="1" si="13"/>
        <v>0.76394948220081715</v>
      </c>
      <c r="M45" s="1">
        <f t="shared" ca="1" si="13"/>
        <v>0.67883615966628341</v>
      </c>
      <c r="N45" s="1">
        <f t="shared" ca="1" si="13"/>
        <v>0.68001145864649493</v>
      </c>
      <c r="O45" s="1">
        <f t="shared" ca="1" si="13"/>
        <v>0.30057951826881191</v>
      </c>
      <c r="P45" s="3">
        <f t="shared" ca="1" si="14"/>
        <v>1.9843633012091442</v>
      </c>
    </row>
    <row r="46" spans="1:17" ht="16.5" thickTop="1" thickBot="1" x14ac:dyDescent="0.3">
      <c r="A46" t="s">
        <v>145</v>
      </c>
      <c r="B46" s="1">
        <f t="shared" ca="1" si="15"/>
        <v>0.28569257188687652</v>
      </c>
      <c r="C46" s="1">
        <f t="shared" ca="1" si="13"/>
        <v>0.34069996023906918</v>
      </c>
      <c r="D46" s="1">
        <f t="shared" ca="1" si="13"/>
        <v>0.74515365705398073</v>
      </c>
      <c r="E46" s="1">
        <f t="shared" ca="1" si="13"/>
        <v>0.66448964641076946</v>
      </c>
      <c r="F46" s="1">
        <f t="shared" ca="1" si="13"/>
        <v>0.32721188548563329</v>
      </c>
      <c r="G46" s="1">
        <f t="shared" ca="1" si="13"/>
        <v>0.71835643459549769</v>
      </c>
      <c r="H46" s="1">
        <f t="shared" ca="1" si="13"/>
        <v>0.75441866377483235</v>
      </c>
      <c r="I46" s="1">
        <f t="shared" ca="1" si="13"/>
        <v>0.21263827227673987</v>
      </c>
      <c r="J46" s="1">
        <f t="shared" ca="1" si="13"/>
        <v>0.85962722445632511</v>
      </c>
      <c r="K46" s="1">
        <f t="shared" ca="1" si="13"/>
        <v>0.2555330447345322</v>
      </c>
      <c r="L46" s="1">
        <f t="shared" ca="1" si="13"/>
        <v>0.79424474631225872</v>
      </c>
      <c r="M46" s="1">
        <f t="shared" ca="1" si="13"/>
        <v>0.76916896315704175</v>
      </c>
      <c r="N46" s="1">
        <f t="shared" ca="1" si="13"/>
        <v>0.70861703579823421</v>
      </c>
      <c r="O46" s="1">
        <f t="shared" ca="1" si="13"/>
        <v>0.33364297425460343</v>
      </c>
      <c r="P46" s="3">
        <f t="shared" ca="1" si="14"/>
        <v>2.2198557372675412</v>
      </c>
    </row>
    <row r="47" spans="1:17" ht="14.25" customHeight="1" thickTop="1" thickBot="1" x14ac:dyDescent="0.3">
      <c r="A47" t="s">
        <v>146</v>
      </c>
      <c r="B47" s="1">
        <f t="shared" ca="1" si="15"/>
        <v>0.36376351354200492</v>
      </c>
      <c r="C47" s="1">
        <f t="shared" ca="1" si="13"/>
        <v>0.37853249727127214</v>
      </c>
      <c r="D47" s="1">
        <f t="shared" ca="1" si="13"/>
        <v>0.81430105633431094</v>
      </c>
      <c r="E47" s="1">
        <f t="shared" ca="1" si="13"/>
        <v>0.69660666241565883</v>
      </c>
      <c r="F47" s="1">
        <f t="shared" ca="1" si="13"/>
        <v>0.40749837347715495</v>
      </c>
      <c r="G47" s="1">
        <f t="shared" ca="1" si="13"/>
        <v>0.77143231888773922</v>
      </c>
      <c r="H47" s="1">
        <f t="shared" ca="1" si="13"/>
        <v>0.8503760510145294</v>
      </c>
      <c r="I47" s="1">
        <f t="shared" ca="1" si="13"/>
        <v>0.25879846218196134</v>
      </c>
      <c r="J47" s="1">
        <f t="shared" ca="1" si="13"/>
        <v>0.88282905446390503</v>
      </c>
      <c r="K47" s="1">
        <f t="shared" ca="1" si="13"/>
        <v>0.33991587661576483</v>
      </c>
      <c r="L47" s="1">
        <f t="shared" ca="1" si="13"/>
        <v>0.7950376435916906</v>
      </c>
      <c r="M47" s="1">
        <f t="shared" ca="1" si="13"/>
        <v>0.80834922155954381</v>
      </c>
      <c r="N47" s="1">
        <f t="shared" ca="1" si="13"/>
        <v>0.72266889049782801</v>
      </c>
      <c r="O47" s="1">
        <f t="shared" ca="1" si="13"/>
        <v>0.41204066937144013</v>
      </c>
      <c r="P47" s="3">
        <f t="shared" ca="1" si="14"/>
        <v>2.4291857974928015</v>
      </c>
    </row>
    <row r="48" spans="1:17" ht="16.5" thickTop="1" thickBot="1" x14ac:dyDescent="0.3">
      <c r="A48" t="s">
        <v>147</v>
      </c>
      <c r="B48" s="1">
        <f t="shared" ca="1" si="15"/>
        <v>0.44147567946094574</v>
      </c>
      <c r="C48" s="1">
        <f t="shared" ca="1" si="13"/>
        <v>0.39685163433096188</v>
      </c>
      <c r="D48" s="1">
        <f t="shared" ca="1" si="13"/>
        <v>0.8396069105378946</v>
      </c>
      <c r="E48" s="1">
        <f t="shared" ca="1" si="13"/>
        <v>0.70970462668390011</v>
      </c>
      <c r="F48" s="1">
        <f t="shared" ca="1" si="13"/>
        <v>0.42019698701531527</v>
      </c>
      <c r="G48" s="1">
        <f t="shared" ca="1" si="13"/>
        <v>0.8218395974157775</v>
      </c>
      <c r="H48" s="1">
        <f t="shared" ca="1" si="13"/>
        <v>0.92139364743165697</v>
      </c>
      <c r="I48" s="1">
        <f t="shared" ca="1" si="13"/>
        <v>0.33853144303166299</v>
      </c>
      <c r="J48" s="1">
        <f t="shared" ca="1" si="13"/>
        <v>0.961578646253056</v>
      </c>
      <c r="K48" s="1">
        <f t="shared" ca="1" si="13"/>
        <v>0.37810358694503426</v>
      </c>
      <c r="L48" s="1">
        <f t="shared" ca="1" si="13"/>
        <v>0.85898609494834322</v>
      </c>
      <c r="M48" s="1">
        <f t="shared" ca="1" si="13"/>
        <v>0.86562368049602345</v>
      </c>
      <c r="N48" s="1">
        <f t="shared" ca="1" si="13"/>
        <v>0.82208416949623042</v>
      </c>
      <c r="O48" s="1">
        <f t="shared" ca="1" si="13"/>
        <v>0.46021789213971592</v>
      </c>
      <c r="P48" s="3">
        <f t="shared" ca="1" si="14"/>
        <v>2.6389127417675762</v>
      </c>
    </row>
    <row r="49" spans="1:17" ht="16.5" thickTop="1" thickBot="1" x14ac:dyDescent="0.3">
      <c r="A49" t="s">
        <v>148</v>
      </c>
      <c r="B49" s="1">
        <f t="shared" ca="1" si="15"/>
        <v>0.44688852474055563</v>
      </c>
      <c r="C49" s="1">
        <f t="shared" ca="1" si="13"/>
        <v>0.45316491094270567</v>
      </c>
      <c r="D49" s="1">
        <f t="shared" ca="1" si="13"/>
        <v>0.91017262373985064</v>
      </c>
      <c r="E49" s="1">
        <f t="shared" ca="1" si="13"/>
        <v>0.72244549619623</v>
      </c>
      <c r="F49" s="1">
        <f t="shared" ca="1" si="13"/>
        <v>0.43091695238468414</v>
      </c>
      <c r="G49" s="1">
        <f t="shared" ca="1" si="13"/>
        <v>0.85113813854840747</v>
      </c>
      <c r="H49" s="1">
        <f t="shared" ca="1" si="13"/>
        <v>0.97215816785808851</v>
      </c>
      <c r="I49" s="1">
        <f t="shared" ca="1" si="13"/>
        <v>0.36853951389195683</v>
      </c>
      <c r="J49" s="1">
        <f t="shared" ca="1" si="13"/>
        <v>0.99998565419286012</v>
      </c>
      <c r="K49" s="1">
        <f t="shared" ca="1" si="13"/>
        <v>0.41929034491719852</v>
      </c>
      <c r="L49" s="1">
        <f t="shared" ca="1" si="13"/>
        <v>0.88924799641547403</v>
      </c>
      <c r="M49" s="1">
        <f t="shared" ca="1" si="13"/>
        <v>0.86848221924059821</v>
      </c>
      <c r="N49" s="1">
        <f t="shared" ca="1" si="13"/>
        <v>0.91123313863262334</v>
      </c>
      <c r="O49" s="1">
        <f t="shared" ca="1" si="13"/>
        <v>0.46759523643689299</v>
      </c>
      <c r="P49" s="3">
        <f t="shared" ca="1" si="14"/>
        <v>2.7746454051823215</v>
      </c>
    </row>
    <row r="50" spans="1:17" ht="16.5" thickTop="1" thickBot="1" x14ac:dyDescent="0.3">
      <c r="A50" t="s">
        <v>149</v>
      </c>
      <c r="B50" s="1">
        <f t="shared" ca="1" si="15"/>
        <v>0.47146609302484355</v>
      </c>
      <c r="C50" s="1">
        <f t="shared" ca="1" si="13"/>
        <v>0.52290093835946072</v>
      </c>
      <c r="D50" s="1">
        <f t="shared" ca="1" si="13"/>
        <v>0.96489508584650885</v>
      </c>
      <c r="E50" s="1">
        <f t="shared" ca="1" si="13"/>
        <v>0.72802584460987063</v>
      </c>
      <c r="F50" s="1">
        <f t="shared" ca="1" si="13"/>
        <v>0.51663235371509253</v>
      </c>
      <c r="G50" s="1">
        <f t="shared" ca="1" si="13"/>
        <v>0.94525900061224588</v>
      </c>
      <c r="H50" s="1">
        <f t="shared" ca="1" si="13"/>
        <v>1.0631417433951542</v>
      </c>
      <c r="I50" s="1">
        <f t="shared" ca="1" si="13"/>
        <v>0.44361030274613567</v>
      </c>
      <c r="J50" s="1">
        <f t="shared" ca="1" si="13"/>
        <v>1.04364203603566</v>
      </c>
      <c r="K50" s="1">
        <f t="shared" ca="1" si="13"/>
        <v>0.42765126513906171</v>
      </c>
      <c r="L50" s="1">
        <f t="shared" ca="1" si="13"/>
        <v>0.94900980159048576</v>
      </c>
      <c r="M50" s="1">
        <f t="shared" ca="1" si="13"/>
        <v>0.96593122161837786</v>
      </c>
      <c r="N50" s="1">
        <f t="shared" ca="1" si="13"/>
        <v>0.93062514865398127</v>
      </c>
      <c r="O50" s="1">
        <f t="shared" ca="1" si="13"/>
        <v>0.5131661464918903</v>
      </c>
      <c r="P50" s="3">
        <f t="shared" ca="1" si="14"/>
        <v>2.995987709096791</v>
      </c>
    </row>
    <row r="51" spans="1:17" ht="15.75" thickTop="1" x14ac:dyDescent="0.25"/>
    <row r="52" spans="1:17" ht="15.75" thickBot="1" x14ac:dyDescent="0.3">
      <c r="B52" t="s">
        <v>152</v>
      </c>
      <c r="C52" t="s">
        <v>153</v>
      </c>
      <c r="D52" t="s">
        <v>154</v>
      </c>
      <c r="E52" t="s">
        <v>155</v>
      </c>
      <c r="F52" t="s">
        <v>156</v>
      </c>
      <c r="G52" t="s">
        <v>157</v>
      </c>
      <c r="H52" t="s">
        <v>158</v>
      </c>
      <c r="I52" t="s">
        <v>159</v>
      </c>
      <c r="J52" t="s">
        <v>282</v>
      </c>
    </row>
    <row r="53" spans="1:17" ht="16.5" thickTop="1" thickBot="1" x14ac:dyDescent="0.3">
      <c r="A53" t="s">
        <v>151</v>
      </c>
      <c r="B53" s="1">
        <f ca="1">(RANDBETWEEN(0,1)/2+RAND()/10)</f>
        <v>4.1888970450702431E-2</v>
      </c>
      <c r="C53" s="1">
        <f t="shared" ref="C53:I53" ca="1" si="16">(RANDBETWEEN(0,1)/2+RAND()/10)</f>
        <v>9.1367039320894156E-2</v>
      </c>
      <c r="D53" s="1">
        <f t="shared" ca="1" si="16"/>
        <v>9.863247861702247E-2</v>
      </c>
      <c r="E53" s="1">
        <f t="shared" ca="1" si="16"/>
        <v>0.52166412079613333</v>
      </c>
      <c r="F53" s="1">
        <f t="shared" ca="1" si="16"/>
        <v>0.55904172051686118</v>
      </c>
      <c r="G53" s="1">
        <f t="shared" ca="1" si="16"/>
        <v>0.58819681134523039</v>
      </c>
      <c r="H53" s="1">
        <f t="shared" ca="1" si="16"/>
        <v>5.5257237216695412E-2</v>
      </c>
      <c r="I53" s="1">
        <f t="shared" ca="1" si="16"/>
        <v>4.9114224851290841E-2</v>
      </c>
      <c r="J53" s="3">
        <f ca="1">SUM(B53:I53)/(8)*4</f>
        <v>1.0025813015574152</v>
      </c>
    </row>
    <row r="54" spans="1:17" ht="16.5" thickTop="1" thickBot="1" x14ac:dyDescent="0.3">
      <c r="A54" t="s">
        <v>160</v>
      </c>
      <c r="B54" s="1">
        <f ca="1">B53+RAND()/10</f>
        <v>0.12994996904406758</v>
      </c>
      <c r="C54" s="1">
        <f t="shared" ref="C54:I61" ca="1" si="17">C53+RAND()/10</f>
        <v>0.14251987230328739</v>
      </c>
      <c r="D54" s="1">
        <f t="shared" ca="1" si="17"/>
        <v>0.16313882287114564</v>
      </c>
      <c r="E54" s="1">
        <f t="shared" ca="1" si="17"/>
        <v>0.5656201255467741</v>
      </c>
      <c r="F54" s="1">
        <f t="shared" ca="1" si="17"/>
        <v>0.62653299232792536</v>
      </c>
      <c r="G54" s="1">
        <f t="shared" ca="1" si="17"/>
        <v>0.61576369648450935</v>
      </c>
      <c r="H54" s="1">
        <f t="shared" ca="1" si="17"/>
        <v>0.11705655079270177</v>
      </c>
      <c r="I54" s="1">
        <f t="shared" ca="1" si="17"/>
        <v>0.12517468689871381</v>
      </c>
      <c r="J54" s="3">
        <f t="shared" ref="J54:J61" ca="1" si="18">SUM(B54:I54)/(8)*4</f>
        <v>1.2428783581345626</v>
      </c>
    </row>
    <row r="55" spans="1:17" ht="16.5" thickTop="1" thickBot="1" x14ac:dyDescent="0.3">
      <c r="A55" t="s">
        <v>161</v>
      </c>
      <c r="B55" s="1">
        <f t="shared" ref="B55:B61" ca="1" si="19">B54+RAND()/10</f>
        <v>0.18989280596747282</v>
      </c>
      <c r="C55" s="1">
        <f t="shared" ca="1" si="17"/>
        <v>0.23193503986428043</v>
      </c>
      <c r="D55" s="1">
        <f t="shared" ca="1" si="17"/>
        <v>0.18386346969357906</v>
      </c>
      <c r="E55" s="1">
        <f t="shared" ca="1" si="17"/>
        <v>0.66153116267375445</v>
      </c>
      <c r="F55" s="1">
        <f t="shared" ca="1" si="17"/>
        <v>0.68220544630996083</v>
      </c>
      <c r="G55" s="1">
        <f t="shared" ca="1" si="17"/>
        <v>0.65857701347811282</v>
      </c>
      <c r="H55" s="1">
        <f t="shared" ca="1" si="17"/>
        <v>0.17580877477172513</v>
      </c>
      <c r="I55" s="1">
        <f t="shared" ca="1" si="17"/>
        <v>0.16068265208417298</v>
      </c>
      <c r="J55" s="3">
        <f t="shared" ca="1" si="18"/>
        <v>1.472248182421529</v>
      </c>
    </row>
    <row r="56" spans="1:17" ht="16.5" thickTop="1" thickBot="1" x14ac:dyDescent="0.3">
      <c r="A56" t="s">
        <v>162</v>
      </c>
      <c r="B56" s="1">
        <f t="shared" ca="1" si="19"/>
        <v>0.26556967572855661</v>
      </c>
      <c r="C56" s="1">
        <f t="shared" ca="1" si="17"/>
        <v>0.25069999883841437</v>
      </c>
      <c r="D56" s="1">
        <f t="shared" ca="1" si="17"/>
        <v>0.2429736470907409</v>
      </c>
      <c r="E56" s="1">
        <f t="shared" ca="1" si="17"/>
        <v>0.67398576585600045</v>
      </c>
      <c r="F56" s="1">
        <f t="shared" ca="1" si="17"/>
        <v>0.72035403027956024</v>
      </c>
      <c r="G56" s="1">
        <f t="shared" ca="1" si="17"/>
        <v>0.70614384779373951</v>
      </c>
      <c r="H56" s="1">
        <f t="shared" ca="1" si="17"/>
        <v>0.18063846936241609</v>
      </c>
      <c r="I56" s="1">
        <f t="shared" ca="1" si="17"/>
        <v>0.18837018794946681</v>
      </c>
      <c r="J56" s="3">
        <f t="shared" ca="1" si="18"/>
        <v>1.6143678114494477</v>
      </c>
    </row>
    <row r="57" spans="1:17" ht="16.5" thickTop="1" thickBot="1" x14ac:dyDescent="0.3">
      <c r="A57" t="s">
        <v>163</v>
      </c>
      <c r="B57" s="1">
        <f t="shared" ca="1" si="19"/>
        <v>0.28186868174517354</v>
      </c>
      <c r="C57" s="1">
        <f t="shared" ca="1" si="17"/>
        <v>0.3146181337477858</v>
      </c>
      <c r="D57" s="1">
        <f t="shared" ca="1" si="17"/>
        <v>0.32459081987264132</v>
      </c>
      <c r="E57" s="1">
        <f t="shared" ca="1" si="17"/>
        <v>0.71864563333365128</v>
      </c>
      <c r="F57" s="1">
        <f t="shared" ca="1" si="17"/>
        <v>0.77592075024132046</v>
      </c>
      <c r="G57" s="1">
        <f t="shared" ca="1" si="17"/>
        <v>0.77422767088117739</v>
      </c>
      <c r="H57" s="1">
        <f t="shared" ca="1" si="17"/>
        <v>0.24177974487085885</v>
      </c>
      <c r="I57" s="1">
        <f t="shared" ca="1" si="17"/>
        <v>0.25310839859118772</v>
      </c>
      <c r="J57" s="3">
        <f t="shared" ca="1" si="18"/>
        <v>1.8423799166418984</v>
      </c>
    </row>
    <row r="58" spans="1:17" ht="16.5" thickTop="1" thickBot="1" x14ac:dyDescent="0.3">
      <c r="A58" t="s">
        <v>164</v>
      </c>
      <c r="B58" s="1">
        <f t="shared" ca="1" si="19"/>
        <v>0.37266445961176287</v>
      </c>
      <c r="C58" s="1">
        <f t="shared" ca="1" si="17"/>
        <v>0.35358911368061474</v>
      </c>
      <c r="D58" s="1">
        <f t="shared" ca="1" si="17"/>
        <v>0.37440444724881972</v>
      </c>
      <c r="E58" s="1">
        <f t="shared" ca="1" si="17"/>
        <v>0.78248952373857283</v>
      </c>
      <c r="F58" s="1">
        <f t="shared" ca="1" si="17"/>
        <v>0.85486678205242239</v>
      </c>
      <c r="G58" s="1">
        <f t="shared" ca="1" si="17"/>
        <v>0.86715948731910475</v>
      </c>
      <c r="H58" s="1">
        <f t="shared" ca="1" si="17"/>
        <v>0.34174363838600341</v>
      </c>
      <c r="I58" s="1">
        <f t="shared" ca="1" si="17"/>
        <v>0.29352512132573894</v>
      </c>
      <c r="J58" s="3">
        <f t="shared" ca="1" si="18"/>
        <v>2.1202212866815198</v>
      </c>
    </row>
    <row r="59" spans="1:17" ht="16.5" thickTop="1" thickBot="1" x14ac:dyDescent="0.3">
      <c r="A59" t="s">
        <v>165</v>
      </c>
      <c r="B59" s="1">
        <f t="shared" ca="1" si="19"/>
        <v>0.42991535436813222</v>
      </c>
      <c r="C59" s="1">
        <f t="shared" ca="1" si="17"/>
        <v>0.37453450327937238</v>
      </c>
      <c r="D59" s="1">
        <f t="shared" ca="1" si="17"/>
        <v>0.42018950150396039</v>
      </c>
      <c r="E59" s="1">
        <f t="shared" ca="1" si="17"/>
        <v>0.85638139357687992</v>
      </c>
      <c r="F59" s="1">
        <f t="shared" ca="1" si="17"/>
        <v>0.86529511418086158</v>
      </c>
      <c r="G59" s="1">
        <f t="shared" ca="1" si="17"/>
        <v>0.87465694266892158</v>
      </c>
      <c r="H59" s="1">
        <f t="shared" ca="1" si="17"/>
        <v>0.41661077125372314</v>
      </c>
      <c r="I59" s="1">
        <f t="shared" ca="1" si="17"/>
        <v>0.38667399771953581</v>
      </c>
      <c r="J59" s="3">
        <f t="shared" ca="1" si="18"/>
        <v>2.3121287892756932</v>
      </c>
    </row>
    <row r="60" spans="1:17" ht="16.5" thickTop="1" thickBot="1" x14ac:dyDescent="0.3">
      <c r="A60" t="s">
        <v>166</v>
      </c>
      <c r="B60" s="1">
        <f t="shared" ca="1" si="19"/>
        <v>0.51735995472158702</v>
      </c>
      <c r="C60" s="1">
        <f t="shared" ca="1" si="17"/>
        <v>0.46178515290991651</v>
      </c>
      <c r="D60" s="1">
        <f t="shared" ca="1" si="17"/>
        <v>0.50397613694572452</v>
      </c>
      <c r="E60" s="1">
        <f t="shared" ca="1" si="17"/>
        <v>0.89941171601583858</v>
      </c>
      <c r="F60" s="1">
        <f t="shared" ca="1" si="17"/>
        <v>0.94001806054597481</v>
      </c>
      <c r="G60" s="1">
        <f t="shared" ca="1" si="17"/>
        <v>0.90843691976886409</v>
      </c>
      <c r="H60" s="1">
        <f t="shared" ca="1" si="17"/>
        <v>0.45410736917914502</v>
      </c>
      <c r="I60" s="1">
        <f t="shared" ca="1" si="17"/>
        <v>0.48538955361468106</v>
      </c>
      <c r="J60" s="3">
        <f t="shared" ca="1" si="18"/>
        <v>2.5852424318508653</v>
      </c>
    </row>
    <row r="61" spans="1:17" ht="16.5" thickTop="1" thickBot="1" x14ac:dyDescent="0.3">
      <c r="A61" t="s">
        <v>167</v>
      </c>
      <c r="B61" s="1">
        <f t="shared" ca="1" si="19"/>
        <v>0.60459005388706666</v>
      </c>
      <c r="C61" s="1">
        <f t="shared" ca="1" si="17"/>
        <v>0.47038689043796783</v>
      </c>
      <c r="D61" s="1">
        <f t="shared" ca="1" si="17"/>
        <v>0.60255065057879853</v>
      </c>
      <c r="E61" s="1">
        <f t="shared" ca="1" si="17"/>
        <v>0.961119472605378</v>
      </c>
      <c r="F61" s="1">
        <f t="shared" ca="1" si="17"/>
        <v>0.97962274881293254</v>
      </c>
      <c r="G61" s="1">
        <f t="shared" ca="1" si="17"/>
        <v>0.99817519234014629</v>
      </c>
      <c r="H61" s="1">
        <f t="shared" ca="1" si="17"/>
        <v>0.48373087137001231</v>
      </c>
      <c r="I61" s="1">
        <f t="shared" ca="1" si="17"/>
        <v>0.51402637792362749</v>
      </c>
      <c r="J61" s="3">
        <f t="shared" ca="1" si="18"/>
        <v>2.807101128977965</v>
      </c>
    </row>
    <row r="62" spans="1:17" ht="15.75" thickTop="1" x14ac:dyDescent="0.25"/>
    <row r="63" spans="1:17" ht="15.75" thickBot="1" x14ac:dyDescent="0.3">
      <c r="B63" t="s">
        <v>177</v>
      </c>
      <c r="C63" t="s">
        <v>178</v>
      </c>
      <c r="D63" t="s">
        <v>179</v>
      </c>
      <c r="E63" t="s">
        <v>180</v>
      </c>
      <c r="F63" t="s">
        <v>181</v>
      </c>
      <c r="G63" t="s">
        <v>182</v>
      </c>
      <c r="H63" t="s">
        <v>183</v>
      </c>
      <c r="I63" t="s">
        <v>184</v>
      </c>
      <c r="J63" t="s">
        <v>185</v>
      </c>
      <c r="K63" t="s">
        <v>186</v>
      </c>
      <c r="L63" t="s">
        <v>187</v>
      </c>
      <c r="M63" t="s">
        <v>188</v>
      </c>
      <c r="N63" t="s">
        <v>189</v>
      </c>
      <c r="O63" t="s">
        <v>190</v>
      </c>
      <c r="P63" t="s">
        <v>191</v>
      </c>
      <c r="Q63" t="s">
        <v>282</v>
      </c>
    </row>
    <row r="64" spans="1:17" ht="16.5" thickTop="1" thickBot="1" x14ac:dyDescent="0.3">
      <c r="A64" t="s">
        <v>168</v>
      </c>
      <c r="B64" s="1">
        <f ca="1">(RANDBETWEEN(0,1)/2+RAND()/10)</f>
        <v>0.578661973331834</v>
      </c>
      <c r="C64" s="1">
        <f t="shared" ref="C64:P64" ca="1" si="20">(RANDBETWEEN(0,1)/2+RAND()/10)</f>
        <v>6.0120946304475419E-2</v>
      </c>
      <c r="D64" s="1">
        <f t="shared" ca="1" si="20"/>
        <v>1.7330921126469036E-2</v>
      </c>
      <c r="E64" s="1">
        <f t="shared" ca="1" si="20"/>
        <v>5.6177032794947609E-2</v>
      </c>
      <c r="F64" s="1">
        <f t="shared" ca="1" si="20"/>
        <v>0.51012295346746095</v>
      </c>
      <c r="G64" s="1">
        <f t="shared" ca="1" si="20"/>
        <v>0.59511325984044394</v>
      </c>
      <c r="H64" s="1">
        <f t="shared" ca="1" si="20"/>
        <v>0.58443210423595293</v>
      </c>
      <c r="I64" s="1">
        <f t="shared" ca="1" si="20"/>
        <v>8.7355453938775779E-2</v>
      </c>
      <c r="J64" s="1">
        <f t="shared" ca="1" si="20"/>
        <v>9.3955374166019873E-2</v>
      </c>
      <c r="K64" s="1">
        <f t="shared" ca="1" si="20"/>
        <v>4.5689322765491355E-2</v>
      </c>
      <c r="L64" s="1">
        <f t="shared" ca="1" si="20"/>
        <v>0.53099790766447363</v>
      </c>
      <c r="M64" s="1">
        <f t="shared" ca="1" si="20"/>
        <v>3.294956675726398E-2</v>
      </c>
      <c r="N64" s="1">
        <f t="shared" ca="1" si="20"/>
        <v>1.6916652198702086E-3</v>
      </c>
      <c r="O64" s="1">
        <f t="shared" ca="1" si="20"/>
        <v>0.55395079135561864</v>
      </c>
      <c r="P64" s="1">
        <f t="shared" ca="1" si="20"/>
        <v>0.55418262255343742</v>
      </c>
      <c r="Q64" s="3">
        <f ca="1">SUM(B64:P64)/(15)*4</f>
        <v>1.1473951721393427</v>
      </c>
    </row>
    <row r="65" spans="1:17" ht="16.5" thickTop="1" thickBot="1" x14ac:dyDescent="0.3">
      <c r="A65" t="s">
        <v>169</v>
      </c>
      <c r="B65" s="1">
        <f ca="1">B64+RAND()/10</f>
        <v>0.61323115997518873</v>
      </c>
      <c r="C65" s="1">
        <f t="shared" ref="C65:P72" ca="1" si="21">C64+RAND()/10</f>
        <v>8.7458759551373305E-2</v>
      </c>
      <c r="D65" s="1">
        <f t="shared" ca="1" si="21"/>
        <v>4.4869468340732556E-2</v>
      </c>
      <c r="E65" s="1">
        <f t="shared" ca="1" si="21"/>
        <v>0.14632561739203104</v>
      </c>
      <c r="F65" s="1">
        <f t="shared" ca="1" si="21"/>
        <v>0.5864135954923877</v>
      </c>
      <c r="G65" s="1">
        <f t="shared" ca="1" si="21"/>
        <v>0.65401783229305854</v>
      </c>
      <c r="H65" s="1">
        <f t="shared" ca="1" si="21"/>
        <v>0.61736004374729481</v>
      </c>
      <c r="I65" s="1">
        <f t="shared" ca="1" si="21"/>
        <v>0.12355939988272348</v>
      </c>
      <c r="J65" s="1">
        <f t="shared" ca="1" si="21"/>
        <v>0.14625905217083152</v>
      </c>
      <c r="K65" s="1">
        <f t="shared" ca="1" si="21"/>
        <v>7.9068970225620747E-2</v>
      </c>
      <c r="L65" s="1">
        <f t="shared" ca="1" si="21"/>
        <v>0.56846975811923928</v>
      </c>
      <c r="M65" s="1">
        <f t="shared" ca="1" si="21"/>
        <v>0.10408158653219479</v>
      </c>
      <c r="N65" s="1">
        <f t="shared" ca="1" si="21"/>
        <v>3.4628700710025072E-2</v>
      </c>
      <c r="O65" s="1">
        <f t="shared" ca="1" si="21"/>
        <v>0.56066394719636747</v>
      </c>
      <c r="P65" s="1">
        <f t="shared" ca="1" si="21"/>
        <v>0.60469669286635663</v>
      </c>
      <c r="Q65" s="3">
        <f t="shared" ref="Q65:Q72" ca="1" si="22">SUM(B65:P65)/(15)*4</f>
        <v>1.3256278891987803</v>
      </c>
    </row>
    <row r="66" spans="1:17" ht="16.5" thickTop="1" thickBot="1" x14ac:dyDescent="0.3">
      <c r="A66" t="s">
        <v>170</v>
      </c>
      <c r="B66" s="1">
        <f t="shared" ref="B66:B72" ca="1" si="23">B65+RAND()/10</f>
        <v>0.66585260964386073</v>
      </c>
      <c r="C66" s="1">
        <f t="shared" ca="1" si="21"/>
        <v>0.15645580781885274</v>
      </c>
      <c r="D66" s="1">
        <f t="shared" ca="1" si="21"/>
        <v>0.13469717960026437</v>
      </c>
      <c r="E66" s="1">
        <f t="shared" ca="1" si="21"/>
        <v>0.21900602283180046</v>
      </c>
      <c r="F66" s="1">
        <f t="shared" ca="1" si="21"/>
        <v>0.63821685874030021</v>
      </c>
      <c r="G66" s="1">
        <f t="shared" ca="1" si="21"/>
        <v>0.73619412058834433</v>
      </c>
      <c r="H66" s="1">
        <f t="shared" ca="1" si="21"/>
        <v>0.63547522705054404</v>
      </c>
      <c r="I66" s="1">
        <f t="shared" ca="1" si="21"/>
        <v>0.14997477908636758</v>
      </c>
      <c r="J66" s="1">
        <f t="shared" ca="1" si="21"/>
        <v>0.2455393593931911</v>
      </c>
      <c r="K66" s="1">
        <f t="shared" ca="1" si="21"/>
        <v>0.15782740587015356</v>
      </c>
      <c r="L66" s="1">
        <f t="shared" ca="1" si="21"/>
        <v>0.59943897580309358</v>
      </c>
      <c r="M66" s="1">
        <f t="shared" ca="1" si="21"/>
        <v>0.14045868747212056</v>
      </c>
      <c r="N66" s="1">
        <f t="shared" ca="1" si="21"/>
        <v>5.5818735580809506E-2</v>
      </c>
      <c r="O66" s="1">
        <f t="shared" ca="1" si="21"/>
        <v>0.60911743067978419</v>
      </c>
      <c r="P66" s="1">
        <f t="shared" ca="1" si="21"/>
        <v>0.62730093485391381</v>
      </c>
      <c r="Q66" s="3">
        <f t="shared" ca="1" si="22"/>
        <v>1.5390331026702404</v>
      </c>
    </row>
    <row r="67" spans="1:17" ht="16.5" thickTop="1" thickBot="1" x14ac:dyDescent="0.3">
      <c r="A67" t="s">
        <v>171</v>
      </c>
      <c r="B67" s="1">
        <f t="shared" ca="1" si="23"/>
        <v>0.71807432434384022</v>
      </c>
      <c r="C67" s="1">
        <f t="shared" ca="1" si="21"/>
        <v>0.18810576154266473</v>
      </c>
      <c r="D67" s="1">
        <f t="shared" ca="1" si="21"/>
        <v>0.184631015791864</v>
      </c>
      <c r="E67" s="1">
        <f t="shared" ca="1" si="21"/>
        <v>0.26238858668897902</v>
      </c>
      <c r="F67" s="1">
        <f t="shared" ca="1" si="21"/>
        <v>0.65559073968484061</v>
      </c>
      <c r="G67" s="1">
        <f t="shared" ca="1" si="21"/>
        <v>0.81452075670038515</v>
      </c>
      <c r="H67" s="1">
        <f t="shared" ca="1" si="21"/>
        <v>0.6614875843952599</v>
      </c>
      <c r="I67" s="1">
        <f t="shared" ca="1" si="21"/>
        <v>0.23484959275888845</v>
      </c>
      <c r="J67" s="1">
        <f t="shared" ca="1" si="21"/>
        <v>0.30981678208285662</v>
      </c>
      <c r="K67" s="1">
        <f t="shared" ca="1" si="21"/>
        <v>0.17496397177952708</v>
      </c>
      <c r="L67" s="1">
        <f t="shared" ca="1" si="21"/>
        <v>0.61149144764719332</v>
      </c>
      <c r="M67" s="1">
        <f t="shared" ca="1" si="21"/>
        <v>0.17964095577406819</v>
      </c>
      <c r="N67" s="1">
        <f t="shared" ca="1" si="21"/>
        <v>9.3500428813034303E-2</v>
      </c>
      <c r="O67" s="1">
        <f t="shared" ca="1" si="21"/>
        <v>0.66870587681384364</v>
      </c>
      <c r="P67" s="1">
        <f t="shared" ca="1" si="21"/>
        <v>0.65472384727547517</v>
      </c>
      <c r="Q67" s="3">
        <f t="shared" ca="1" si="22"/>
        <v>1.7099977792247254</v>
      </c>
    </row>
    <row r="68" spans="1:17" ht="16.5" thickTop="1" thickBot="1" x14ac:dyDescent="0.3">
      <c r="A68" t="s">
        <v>172</v>
      </c>
      <c r="B68" s="1">
        <f t="shared" ca="1" si="23"/>
        <v>0.80437206695383412</v>
      </c>
      <c r="C68" s="1">
        <f t="shared" ca="1" si="21"/>
        <v>0.20262684646098908</v>
      </c>
      <c r="D68" s="1">
        <f t="shared" ca="1" si="21"/>
        <v>0.26340979388558144</v>
      </c>
      <c r="E68" s="1">
        <f t="shared" ca="1" si="21"/>
        <v>0.27929412438257595</v>
      </c>
      <c r="F68" s="1">
        <f t="shared" ca="1" si="21"/>
        <v>0.70371297010815093</v>
      </c>
      <c r="G68" s="1">
        <f t="shared" ca="1" si="21"/>
        <v>0.90707066290391791</v>
      </c>
      <c r="H68" s="1">
        <f t="shared" ca="1" si="21"/>
        <v>0.68663983692435993</v>
      </c>
      <c r="I68" s="1">
        <f t="shared" ca="1" si="21"/>
        <v>0.27319245664756558</v>
      </c>
      <c r="J68" s="1">
        <f t="shared" ca="1" si="21"/>
        <v>0.31958023400167368</v>
      </c>
      <c r="K68" s="1">
        <f t="shared" ca="1" si="21"/>
        <v>0.26603183104933303</v>
      </c>
      <c r="L68" s="1">
        <f t="shared" ca="1" si="21"/>
        <v>0.62793196296895781</v>
      </c>
      <c r="M68" s="1">
        <f t="shared" ca="1" si="21"/>
        <v>0.26364119086895665</v>
      </c>
      <c r="N68" s="1">
        <f t="shared" ca="1" si="21"/>
        <v>0.11419178961041022</v>
      </c>
      <c r="O68" s="1">
        <f t="shared" ca="1" si="21"/>
        <v>0.6783876035777181</v>
      </c>
      <c r="P68" s="1">
        <f t="shared" ca="1" si="21"/>
        <v>0.72932652473101622</v>
      </c>
      <c r="Q68" s="3">
        <f t="shared" ca="1" si="22"/>
        <v>1.8985093053533444</v>
      </c>
    </row>
    <row r="69" spans="1:17" ht="16.5" thickTop="1" thickBot="1" x14ac:dyDescent="0.3">
      <c r="A69" t="s">
        <v>173</v>
      </c>
      <c r="B69" s="1">
        <f t="shared" ca="1" si="23"/>
        <v>0.8487080351610724</v>
      </c>
      <c r="C69" s="1">
        <f t="shared" ca="1" si="21"/>
        <v>0.28242816751062794</v>
      </c>
      <c r="D69" s="1">
        <f t="shared" ca="1" si="21"/>
        <v>0.29718242918093407</v>
      </c>
      <c r="E69" s="1">
        <f t="shared" ca="1" si="21"/>
        <v>0.35393883491135775</v>
      </c>
      <c r="F69" s="1">
        <f t="shared" ca="1" si="21"/>
        <v>0.76130204631187637</v>
      </c>
      <c r="G69" s="1">
        <f t="shared" ca="1" si="21"/>
        <v>0.93987740221563021</v>
      </c>
      <c r="H69" s="1">
        <f t="shared" ca="1" si="21"/>
        <v>0.77054416975836926</v>
      </c>
      <c r="I69" s="1">
        <f t="shared" ca="1" si="21"/>
        <v>0.29703818257407605</v>
      </c>
      <c r="J69" s="1">
        <f t="shared" ca="1" si="21"/>
        <v>0.4055190951812907</v>
      </c>
      <c r="K69" s="1">
        <f t="shared" ca="1" si="21"/>
        <v>0.33180609561661256</v>
      </c>
      <c r="L69" s="1">
        <f t="shared" ca="1" si="21"/>
        <v>0.67725188474879294</v>
      </c>
      <c r="M69" s="1">
        <f t="shared" ca="1" si="21"/>
        <v>0.34414530622187056</v>
      </c>
      <c r="N69" s="1">
        <f t="shared" ca="1" si="21"/>
        <v>0.14738808916361404</v>
      </c>
      <c r="O69" s="1">
        <f t="shared" ca="1" si="21"/>
        <v>0.68170748519778401</v>
      </c>
      <c r="P69" s="1">
        <f t="shared" ca="1" si="21"/>
        <v>0.78190201408968441</v>
      </c>
      <c r="Q69" s="3">
        <f t="shared" ca="1" si="22"/>
        <v>2.1121971300916247</v>
      </c>
    </row>
    <row r="70" spans="1:17" ht="16.5" thickTop="1" thickBot="1" x14ac:dyDescent="0.3">
      <c r="A70" t="s">
        <v>174</v>
      </c>
      <c r="B70" s="1">
        <f t="shared" ca="1" si="23"/>
        <v>0.94825198448727255</v>
      </c>
      <c r="C70" s="1">
        <f t="shared" ca="1" si="21"/>
        <v>0.29417991736181948</v>
      </c>
      <c r="D70" s="1">
        <f t="shared" ca="1" si="21"/>
        <v>0.35885425093238243</v>
      </c>
      <c r="E70" s="1">
        <f t="shared" ca="1" si="21"/>
        <v>0.43696587199347769</v>
      </c>
      <c r="F70" s="1">
        <f t="shared" ca="1" si="21"/>
        <v>0.83844327997593959</v>
      </c>
      <c r="G70" s="1">
        <f t="shared" ca="1" si="21"/>
        <v>1.0276267311291414</v>
      </c>
      <c r="H70" s="1">
        <f t="shared" ca="1" si="21"/>
        <v>0.83492042150725876</v>
      </c>
      <c r="I70" s="1">
        <f t="shared" ca="1" si="21"/>
        <v>0.37786649765256275</v>
      </c>
      <c r="J70" s="1">
        <f t="shared" ca="1" si="21"/>
        <v>0.40558553505078437</v>
      </c>
      <c r="K70" s="1">
        <f t="shared" ca="1" si="21"/>
        <v>0.36927627652627004</v>
      </c>
      <c r="L70" s="1">
        <f t="shared" ca="1" si="21"/>
        <v>0.68369660628195961</v>
      </c>
      <c r="M70" s="1">
        <f t="shared" ca="1" si="21"/>
        <v>0.39771395429170603</v>
      </c>
      <c r="N70" s="1">
        <f t="shared" ca="1" si="21"/>
        <v>0.24504834975529932</v>
      </c>
      <c r="O70" s="1">
        <f t="shared" ca="1" si="21"/>
        <v>0.76170770293684387</v>
      </c>
      <c r="P70" s="1">
        <f t="shared" ca="1" si="21"/>
        <v>0.78904808985139485</v>
      </c>
      <c r="Q70" s="3">
        <f t="shared" ca="1" si="22"/>
        <v>2.3384494585957629</v>
      </c>
    </row>
    <row r="71" spans="1:17" ht="16.5" thickTop="1" thickBot="1" x14ac:dyDescent="0.3">
      <c r="A71" t="s">
        <v>175</v>
      </c>
      <c r="B71" s="1">
        <f t="shared" ca="1" si="23"/>
        <v>1.0327542852089433</v>
      </c>
      <c r="C71" s="1">
        <f t="shared" ca="1" si="21"/>
        <v>0.30217938144283513</v>
      </c>
      <c r="D71" s="1">
        <f t="shared" ca="1" si="21"/>
        <v>0.41933961934155695</v>
      </c>
      <c r="E71" s="1">
        <f t="shared" ca="1" si="21"/>
        <v>0.46684490494089947</v>
      </c>
      <c r="F71" s="1">
        <f t="shared" ca="1" si="21"/>
        <v>0.84916894639589979</v>
      </c>
      <c r="G71" s="1">
        <f t="shared" ca="1" si="21"/>
        <v>1.1117583380027822</v>
      </c>
      <c r="H71" s="1">
        <f t="shared" ca="1" si="21"/>
        <v>0.84898319954986368</v>
      </c>
      <c r="I71" s="1">
        <f t="shared" ca="1" si="21"/>
        <v>0.43457003833176722</v>
      </c>
      <c r="J71" s="1">
        <f t="shared" ca="1" si="21"/>
        <v>0.44974489559867725</v>
      </c>
      <c r="K71" s="1">
        <f t="shared" ca="1" si="21"/>
        <v>0.37722563505757584</v>
      </c>
      <c r="L71" s="1">
        <f t="shared" ca="1" si="21"/>
        <v>0.69823595182485187</v>
      </c>
      <c r="M71" s="1">
        <f t="shared" ca="1" si="21"/>
        <v>0.45247315262205678</v>
      </c>
      <c r="N71" s="1">
        <f t="shared" ca="1" si="21"/>
        <v>0.32237526538955114</v>
      </c>
      <c r="O71" s="1">
        <f t="shared" ca="1" si="21"/>
        <v>0.83397282565953867</v>
      </c>
      <c r="P71" s="1">
        <f t="shared" ca="1" si="21"/>
        <v>0.88886285541467058</v>
      </c>
      <c r="Q71" s="3">
        <f t="shared" ca="1" si="22"/>
        <v>2.5302638119417247</v>
      </c>
    </row>
    <row r="72" spans="1:17" ht="16.5" thickTop="1" thickBot="1" x14ac:dyDescent="0.3">
      <c r="A72" t="s">
        <v>176</v>
      </c>
      <c r="B72" s="1">
        <f t="shared" ca="1" si="23"/>
        <v>1.1289065203731852</v>
      </c>
      <c r="C72" s="1">
        <f t="shared" ca="1" si="21"/>
        <v>0.30897155270673993</v>
      </c>
      <c r="D72" s="1">
        <f t="shared" ca="1" si="21"/>
        <v>0.47146813695305378</v>
      </c>
      <c r="E72" s="1">
        <f t="shared" ca="1" si="21"/>
        <v>0.4749732447477808</v>
      </c>
      <c r="F72" s="1">
        <f t="shared" ca="1" si="21"/>
        <v>0.85864704401280645</v>
      </c>
      <c r="G72" s="1">
        <f t="shared" ca="1" si="21"/>
        <v>1.147952344598508</v>
      </c>
      <c r="H72" s="1">
        <f t="shared" ca="1" si="21"/>
        <v>0.89569023836323258</v>
      </c>
      <c r="I72" s="1">
        <f t="shared" ca="1" si="21"/>
        <v>0.50041975872663191</v>
      </c>
      <c r="J72" s="1">
        <f t="shared" ca="1" si="21"/>
        <v>0.47497703295365984</v>
      </c>
      <c r="K72" s="1">
        <f t="shared" ca="1" si="21"/>
        <v>0.4484575241114408</v>
      </c>
      <c r="L72" s="1">
        <f t="shared" ca="1" si="21"/>
        <v>0.73445119599351272</v>
      </c>
      <c r="M72" s="1">
        <f t="shared" ca="1" si="21"/>
        <v>0.50173206531389702</v>
      </c>
      <c r="N72" s="1">
        <f t="shared" ca="1" si="21"/>
        <v>0.36813049215117266</v>
      </c>
      <c r="O72" s="1">
        <f t="shared" ca="1" si="21"/>
        <v>0.89838341257724952</v>
      </c>
      <c r="P72" s="1">
        <f t="shared" ca="1" si="21"/>
        <v>0.90756249957337953</v>
      </c>
      <c r="Q72" s="3">
        <f t="shared" ca="1" si="22"/>
        <v>2.6988594835083339</v>
      </c>
    </row>
    <row r="73" spans="1:17" ht="15.75" thickTop="1" x14ac:dyDescent="0.25"/>
    <row r="74" spans="1:17" ht="15.75" thickBot="1" x14ac:dyDescent="0.3">
      <c r="B74" t="s">
        <v>201</v>
      </c>
      <c r="C74" t="s">
        <v>202</v>
      </c>
      <c r="D74" t="s">
        <v>203</v>
      </c>
      <c r="E74" t="s">
        <v>204</v>
      </c>
      <c r="F74" t="s">
        <v>205</v>
      </c>
      <c r="G74" t="s">
        <v>206</v>
      </c>
      <c r="H74" t="s">
        <v>207</v>
      </c>
      <c r="I74" t="s">
        <v>208</v>
      </c>
      <c r="J74" t="s">
        <v>209</v>
      </c>
      <c r="K74" t="s">
        <v>210</v>
      </c>
      <c r="L74" t="s">
        <v>211</v>
      </c>
      <c r="M74" t="s">
        <v>212</v>
      </c>
      <c r="N74" t="s">
        <v>213</v>
      </c>
      <c r="O74" t="s">
        <v>214</v>
      </c>
      <c r="P74" t="s">
        <v>282</v>
      </c>
    </row>
    <row r="75" spans="1:17" ht="16.5" thickTop="1" thickBot="1" x14ac:dyDescent="0.3">
      <c r="A75" t="s">
        <v>192</v>
      </c>
      <c r="B75" s="1">
        <f ca="1">(RANDBETWEEN(0,1)/2+RAND()/10)</f>
        <v>9.5065514582873462E-2</v>
      </c>
      <c r="C75" s="1">
        <f t="shared" ref="C75:O75" ca="1" si="24">(RANDBETWEEN(0,1)/2+RAND()/10)</f>
        <v>8.8066267771545245E-3</v>
      </c>
      <c r="D75" s="1">
        <f t="shared" ca="1" si="24"/>
        <v>5.1843433540749275E-3</v>
      </c>
      <c r="E75" s="1">
        <f t="shared" ca="1" si="24"/>
        <v>3.795892408871103E-2</v>
      </c>
      <c r="F75" s="1">
        <f t="shared" ca="1" si="24"/>
        <v>1.4017424026264002E-2</v>
      </c>
      <c r="G75" s="1">
        <f t="shared" ca="1" si="24"/>
        <v>0.52817574759930497</v>
      </c>
      <c r="H75" s="1">
        <f t="shared" ca="1" si="24"/>
        <v>1.2106166351734926E-2</v>
      </c>
      <c r="I75" s="1">
        <f t="shared" ca="1" si="24"/>
        <v>9.3559450376991343E-2</v>
      </c>
      <c r="J75" s="1">
        <f t="shared" ca="1" si="24"/>
        <v>2.0331265859915071E-2</v>
      </c>
      <c r="K75" s="1">
        <f t="shared" ca="1" si="24"/>
        <v>9.9297435781794979E-2</v>
      </c>
      <c r="L75" s="1">
        <f t="shared" ca="1" si="24"/>
        <v>0.54520433925209444</v>
      </c>
      <c r="M75" s="1">
        <f t="shared" ca="1" si="24"/>
        <v>3.6347843626608742E-2</v>
      </c>
      <c r="N75" s="1">
        <f t="shared" ca="1" si="24"/>
        <v>7.2540821930899432E-2</v>
      </c>
      <c r="O75" s="1">
        <f t="shared" ca="1" si="24"/>
        <v>0.57651380696583998</v>
      </c>
      <c r="P75" s="3">
        <f ca="1">SUM(B75:O75)/(14)*4</f>
        <v>0.61288848873550328</v>
      </c>
    </row>
    <row r="76" spans="1:17" ht="16.5" thickTop="1" thickBot="1" x14ac:dyDescent="0.3">
      <c r="A76" t="s">
        <v>193</v>
      </c>
      <c r="B76" s="1">
        <f ca="1">B75+RAND()/10</f>
        <v>0.16790352904483602</v>
      </c>
      <c r="C76" s="1">
        <f t="shared" ref="C76:O83" ca="1" si="25">C75+RAND()/10</f>
        <v>4.5952645776392208E-2</v>
      </c>
      <c r="D76" s="1">
        <f t="shared" ca="1" si="25"/>
        <v>7.8939426690941825E-2</v>
      </c>
      <c r="E76" s="1">
        <f t="shared" ca="1" si="25"/>
        <v>4.844374312491484E-2</v>
      </c>
      <c r="F76" s="1">
        <f t="shared" ca="1" si="25"/>
        <v>4.1877069563208219E-2</v>
      </c>
      <c r="G76" s="1">
        <f t="shared" ca="1" si="25"/>
        <v>0.59856781412669302</v>
      </c>
      <c r="H76" s="1">
        <f t="shared" ca="1" si="25"/>
        <v>4.7527520104777697E-2</v>
      </c>
      <c r="I76" s="1">
        <f t="shared" ca="1" si="25"/>
        <v>0.14041159034617792</v>
      </c>
      <c r="J76" s="1">
        <f t="shared" ca="1" si="25"/>
        <v>0.11684843695629374</v>
      </c>
      <c r="K76" s="1">
        <f t="shared" ca="1" si="25"/>
        <v>0.12395178983271876</v>
      </c>
      <c r="L76" s="1">
        <f t="shared" ca="1" si="25"/>
        <v>0.62271360346627813</v>
      </c>
      <c r="M76" s="1">
        <f t="shared" ca="1" si="25"/>
        <v>8.0174130792464549E-2</v>
      </c>
      <c r="N76" s="1">
        <f t="shared" ca="1" si="25"/>
        <v>7.3237042611022943E-2</v>
      </c>
      <c r="O76" s="1">
        <f t="shared" ca="1" si="25"/>
        <v>0.61581030592382813</v>
      </c>
      <c r="P76" s="3">
        <f t="shared" ref="P76:P83" ca="1" si="26">SUM(B76:O76)/(14)*4</f>
        <v>0.80067389953158508</v>
      </c>
    </row>
    <row r="77" spans="1:17" ht="16.5" thickTop="1" thickBot="1" x14ac:dyDescent="0.3">
      <c r="A77" t="s">
        <v>194</v>
      </c>
      <c r="B77" s="1">
        <f t="shared" ref="B77:B83" ca="1" si="27">B76+RAND()/10</f>
        <v>0.1928707281924259</v>
      </c>
      <c r="C77" s="1">
        <f t="shared" ca="1" si="25"/>
        <v>8.9015609741292384E-2</v>
      </c>
      <c r="D77" s="1">
        <f t="shared" ca="1" si="25"/>
        <v>8.8127459550120718E-2</v>
      </c>
      <c r="E77" s="1">
        <f t="shared" ca="1" si="25"/>
        <v>9.700703065533943E-2</v>
      </c>
      <c r="F77" s="1">
        <f t="shared" ca="1" si="25"/>
        <v>0.10072006105503789</v>
      </c>
      <c r="G77" s="1">
        <f t="shared" ca="1" si="25"/>
        <v>0.62451841985297118</v>
      </c>
      <c r="H77" s="1">
        <f t="shared" ca="1" si="25"/>
        <v>0.1010013433147591</v>
      </c>
      <c r="I77" s="1">
        <f t="shared" ca="1" si="25"/>
        <v>0.18596831536911879</v>
      </c>
      <c r="J77" s="1">
        <f t="shared" ca="1" si="25"/>
        <v>0.19107015229443644</v>
      </c>
      <c r="K77" s="1">
        <f t="shared" ca="1" si="25"/>
        <v>0.21904134070995329</v>
      </c>
      <c r="L77" s="1">
        <f t="shared" ca="1" si="25"/>
        <v>0.6593626915733557</v>
      </c>
      <c r="M77" s="1">
        <f t="shared" ca="1" si="25"/>
        <v>0.11930720050437656</v>
      </c>
      <c r="N77" s="1">
        <f t="shared" ca="1" si="25"/>
        <v>7.3545653171667377E-2</v>
      </c>
      <c r="O77" s="1">
        <f t="shared" ca="1" si="25"/>
        <v>0.66111142690434421</v>
      </c>
      <c r="P77" s="3">
        <f t="shared" ca="1" si="26"/>
        <v>0.97219069511119982</v>
      </c>
    </row>
    <row r="78" spans="1:17" ht="16.5" thickTop="1" thickBot="1" x14ac:dyDescent="0.3">
      <c r="A78" t="s">
        <v>195</v>
      </c>
      <c r="B78" s="1">
        <f t="shared" ca="1" si="27"/>
        <v>0.23498458573770759</v>
      </c>
      <c r="C78" s="1">
        <f t="shared" ca="1" si="25"/>
        <v>9.1980817874388235E-2</v>
      </c>
      <c r="D78" s="1">
        <f t="shared" ca="1" si="25"/>
        <v>0.12514854575086662</v>
      </c>
      <c r="E78" s="1">
        <f t="shared" ca="1" si="25"/>
        <v>0.13987141404631165</v>
      </c>
      <c r="F78" s="1">
        <f t="shared" ca="1" si="25"/>
        <v>0.14331873333132536</v>
      </c>
      <c r="G78" s="1">
        <f t="shared" ca="1" si="25"/>
        <v>0.64776028277995201</v>
      </c>
      <c r="H78" s="1">
        <f t="shared" ca="1" si="25"/>
        <v>0.17662631752878583</v>
      </c>
      <c r="I78" s="1">
        <f t="shared" ca="1" si="25"/>
        <v>0.25471306040876918</v>
      </c>
      <c r="J78" s="1">
        <f t="shared" ca="1" si="25"/>
        <v>0.19210467416889193</v>
      </c>
      <c r="K78" s="1">
        <f t="shared" ca="1" si="25"/>
        <v>0.26149552436972251</v>
      </c>
      <c r="L78" s="1">
        <f t="shared" ca="1" si="25"/>
        <v>0.6859732945867828</v>
      </c>
      <c r="M78" s="1">
        <f t="shared" ca="1" si="25"/>
        <v>0.19483540128935156</v>
      </c>
      <c r="N78" s="1">
        <f t="shared" ca="1" si="25"/>
        <v>0.14387933391321472</v>
      </c>
      <c r="O78" s="1">
        <f t="shared" ca="1" si="25"/>
        <v>0.70636213421795913</v>
      </c>
      <c r="P78" s="3">
        <f t="shared" ca="1" si="26"/>
        <v>1.1425868914297224</v>
      </c>
    </row>
    <row r="79" spans="1:17" ht="16.5" thickTop="1" thickBot="1" x14ac:dyDescent="0.3">
      <c r="A79" t="s">
        <v>196</v>
      </c>
      <c r="B79" s="1">
        <f t="shared" ca="1" si="27"/>
        <v>0.29399392829556664</v>
      </c>
      <c r="C79" s="1">
        <f t="shared" ca="1" si="25"/>
        <v>0.11851600954880187</v>
      </c>
      <c r="D79" s="1">
        <f t="shared" ca="1" si="25"/>
        <v>0.14466300497483522</v>
      </c>
      <c r="E79" s="1">
        <f t="shared" ca="1" si="25"/>
        <v>0.15896539866519738</v>
      </c>
      <c r="F79" s="1">
        <f t="shared" ca="1" si="25"/>
        <v>0.1907342202480036</v>
      </c>
      <c r="G79" s="1">
        <f t="shared" ca="1" si="25"/>
        <v>0.68967785695931527</v>
      </c>
      <c r="H79" s="1">
        <f t="shared" ca="1" si="25"/>
        <v>0.1979241798910911</v>
      </c>
      <c r="I79" s="1">
        <f t="shared" ca="1" si="25"/>
        <v>0.2691061643177306</v>
      </c>
      <c r="J79" s="1">
        <f t="shared" ca="1" si="25"/>
        <v>0.2768978296615745</v>
      </c>
      <c r="K79" s="1">
        <f t="shared" ca="1" si="25"/>
        <v>0.31422002041616032</v>
      </c>
      <c r="L79" s="1">
        <f t="shared" ca="1" si="25"/>
        <v>0.70974375678939028</v>
      </c>
      <c r="M79" s="1">
        <f t="shared" ca="1" si="25"/>
        <v>0.22921544991827766</v>
      </c>
      <c r="N79" s="1">
        <f t="shared" ca="1" si="25"/>
        <v>0.22717435192395816</v>
      </c>
      <c r="O79" s="1">
        <f t="shared" ca="1" si="25"/>
        <v>0.7973301604105334</v>
      </c>
      <c r="P79" s="3">
        <f t="shared" ca="1" si="26"/>
        <v>1.3194749520058389</v>
      </c>
    </row>
    <row r="80" spans="1:17" ht="16.5" thickTop="1" thickBot="1" x14ac:dyDescent="0.3">
      <c r="A80" t="s">
        <v>197</v>
      </c>
      <c r="B80" s="1">
        <f t="shared" ca="1" si="27"/>
        <v>0.3492264997824916</v>
      </c>
      <c r="C80" s="1">
        <f t="shared" ca="1" si="25"/>
        <v>0.12764143414173215</v>
      </c>
      <c r="D80" s="1">
        <f t="shared" ca="1" si="25"/>
        <v>0.23898684927932273</v>
      </c>
      <c r="E80" s="1">
        <f t="shared" ca="1" si="25"/>
        <v>0.25577509965147954</v>
      </c>
      <c r="F80" s="1">
        <f t="shared" ca="1" si="25"/>
        <v>0.25113607011974293</v>
      </c>
      <c r="G80" s="1">
        <f t="shared" ca="1" si="25"/>
        <v>0.77461374806665206</v>
      </c>
      <c r="H80" s="1">
        <f t="shared" ca="1" si="25"/>
        <v>0.26623273445055179</v>
      </c>
      <c r="I80" s="1">
        <f t="shared" ca="1" si="25"/>
        <v>0.34026485621943603</v>
      </c>
      <c r="J80" s="1">
        <f t="shared" ca="1" si="25"/>
        <v>0.36539303383566135</v>
      </c>
      <c r="K80" s="1">
        <f t="shared" ca="1" si="25"/>
        <v>0.41039070302484698</v>
      </c>
      <c r="L80" s="1">
        <f t="shared" ca="1" si="25"/>
        <v>0.78318421024589502</v>
      </c>
      <c r="M80" s="1">
        <f t="shared" ca="1" si="25"/>
        <v>0.31931443988260483</v>
      </c>
      <c r="N80" s="1">
        <f t="shared" ca="1" si="25"/>
        <v>0.29063236152071975</v>
      </c>
      <c r="O80" s="1">
        <f t="shared" ca="1" si="25"/>
        <v>0.88198395772265781</v>
      </c>
      <c r="P80" s="3">
        <f t="shared" ca="1" si="26"/>
        <v>1.6156502851267984</v>
      </c>
    </row>
    <row r="81" spans="1:16" ht="16.5" thickTop="1" thickBot="1" x14ac:dyDescent="0.3">
      <c r="A81" t="s">
        <v>198</v>
      </c>
      <c r="B81" s="1">
        <f t="shared" ca="1" si="27"/>
        <v>0.36916776381023114</v>
      </c>
      <c r="C81" s="1">
        <f t="shared" ca="1" si="25"/>
        <v>0.19732410406115486</v>
      </c>
      <c r="D81" s="1">
        <f t="shared" ca="1" si="25"/>
        <v>0.31370630646395337</v>
      </c>
      <c r="E81" s="1">
        <f t="shared" ca="1" si="25"/>
        <v>0.26184666704409387</v>
      </c>
      <c r="F81" s="1">
        <f t="shared" ca="1" si="25"/>
        <v>0.33599463818906306</v>
      </c>
      <c r="G81" s="1">
        <f t="shared" ca="1" si="25"/>
        <v>0.866814325239331</v>
      </c>
      <c r="H81" s="1">
        <f t="shared" ca="1" si="25"/>
        <v>0.30200191111407482</v>
      </c>
      <c r="I81" s="1">
        <f t="shared" ca="1" si="25"/>
        <v>0.41430522361014371</v>
      </c>
      <c r="J81" s="1">
        <f t="shared" ca="1" si="25"/>
        <v>0.42060262547720939</v>
      </c>
      <c r="K81" s="1">
        <f t="shared" ca="1" si="25"/>
        <v>0.43485412998090439</v>
      </c>
      <c r="L81" s="1">
        <f t="shared" ca="1" si="25"/>
        <v>0.78624770978942393</v>
      </c>
      <c r="M81" s="1">
        <f t="shared" ca="1" si="25"/>
        <v>0.32573564479882899</v>
      </c>
      <c r="N81" s="1">
        <f t="shared" ca="1" si="25"/>
        <v>0.37922989749209896</v>
      </c>
      <c r="O81" s="1">
        <f t="shared" ca="1" si="25"/>
        <v>0.94609990805618016</v>
      </c>
      <c r="P81" s="3">
        <f t="shared" ca="1" si="26"/>
        <v>1.8154088157504833</v>
      </c>
    </row>
    <row r="82" spans="1:16" ht="16.5" thickTop="1" thickBot="1" x14ac:dyDescent="0.3">
      <c r="A82" t="s">
        <v>199</v>
      </c>
      <c r="B82" s="1">
        <f t="shared" ca="1" si="27"/>
        <v>0.42735790769214382</v>
      </c>
      <c r="C82" s="1">
        <f t="shared" ca="1" si="25"/>
        <v>0.27691876292424955</v>
      </c>
      <c r="D82" s="1">
        <f t="shared" ca="1" si="25"/>
        <v>0.40016872596640429</v>
      </c>
      <c r="E82" s="1">
        <f t="shared" ca="1" si="25"/>
        <v>0.31709972352308791</v>
      </c>
      <c r="F82" s="1">
        <f t="shared" ca="1" si="25"/>
        <v>0.3684433560750856</v>
      </c>
      <c r="G82" s="1">
        <f t="shared" ca="1" si="25"/>
        <v>0.93726739101083056</v>
      </c>
      <c r="H82" s="1">
        <f t="shared" ca="1" si="25"/>
        <v>0.37775472420700229</v>
      </c>
      <c r="I82" s="1">
        <f t="shared" ca="1" si="25"/>
        <v>0.45370098514483964</v>
      </c>
      <c r="J82" s="1">
        <f t="shared" ca="1" si="25"/>
        <v>0.48675481484201677</v>
      </c>
      <c r="K82" s="1">
        <f t="shared" ca="1" si="25"/>
        <v>0.52205767538742076</v>
      </c>
      <c r="L82" s="1">
        <f t="shared" ca="1" si="25"/>
        <v>0.86149375356670987</v>
      </c>
      <c r="M82" s="1">
        <f t="shared" ca="1" si="25"/>
        <v>0.34330525620931912</v>
      </c>
      <c r="N82" s="1">
        <f t="shared" ca="1" si="25"/>
        <v>0.45352624832364902</v>
      </c>
      <c r="O82" s="1">
        <f t="shared" ca="1" si="25"/>
        <v>0.97432876165758353</v>
      </c>
      <c r="P82" s="3">
        <f t="shared" ca="1" si="26"/>
        <v>2.0571937390086696</v>
      </c>
    </row>
    <row r="83" spans="1:16" ht="16.5" thickTop="1" thickBot="1" x14ac:dyDescent="0.3">
      <c r="A83" t="s">
        <v>200</v>
      </c>
      <c r="B83" s="1">
        <f t="shared" ca="1" si="27"/>
        <v>0.4820096854700463</v>
      </c>
      <c r="C83" s="1">
        <f t="shared" ca="1" si="25"/>
        <v>0.33372743054680681</v>
      </c>
      <c r="D83" s="1">
        <f t="shared" ca="1" si="25"/>
        <v>0.44519119938669377</v>
      </c>
      <c r="E83" s="1">
        <f t="shared" ca="1" si="25"/>
        <v>0.41043247853945863</v>
      </c>
      <c r="F83" s="1">
        <f t="shared" ca="1" si="25"/>
        <v>0.44715770841222618</v>
      </c>
      <c r="G83" s="1">
        <f t="shared" ca="1" si="25"/>
        <v>0.96711837826608582</v>
      </c>
      <c r="H83" s="1">
        <f t="shared" ca="1" si="25"/>
        <v>0.43224166916918855</v>
      </c>
      <c r="I83" s="1">
        <f t="shared" ca="1" si="25"/>
        <v>0.51102604957026809</v>
      </c>
      <c r="J83" s="1">
        <f t="shared" ca="1" si="25"/>
        <v>0.55591964080320266</v>
      </c>
      <c r="K83" s="1">
        <f t="shared" ca="1" si="25"/>
        <v>0.59094805370219272</v>
      </c>
      <c r="L83" s="1">
        <f t="shared" ca="1" si="25"/>
        <v>0.88379227632070179</v>
      </c>
      <c r="M83" s="1">
        <f t="shared" ca="1" si="25"/>
        <v>0.38811048933347991</v>
      </c>
      <c r="N83" s="1">
        <f t="shared" ca="1" si="25"/>
        <v>0.45522906117924877</v>
      </c>
      <c r="O83" s="1">
        <f t="shared" ca="1" si="25"/>
        <v>0.99021378245221991</v>
      </c>
      <c r="P83" s="3">
        <f t="shared" ca="1" si="26"/>
        <v>2.2551765437576625</v>
      </c>
    </row>
    <row r="84" spans="1:16" ht="15.75" thickTop="1" x14ac:dyDescent="0.25"/>
    <row r="85" spans="1:16" x14ac:dyDescent="0.25">
      <c r="B85" t="s">
        <v>296</v>
      </c>
      <c r="C85" t="s">
        <v>297</v>
      </c>
    </row>
    <row r="86" spans="1:16" x14ac:dyDescent="0.25">
      <c r="A86" t="s">
        <v>284</v>
      </c>
      <c r="B86" s="1">
        <f ca="1">SUM(G4:G6)</f>
        <v>23.031715855430914</v>
      </c>
      <c r="C86" s="1">
        <f ca="1">B86*10 + 200</f>
        <v>430.31715855430912</v>
      </c>
    </row>
    <row r="87" spans="1:16" x14ac:dyDescent="0.25">
      <c r="A87" t="s">
        <v>285</v>
      </c>
      <c r="B87" s="1">
        <f ca="1">SUM(G7:G9)</f>
        <v>32.012237490067861</v>
      </c>
      <c r="C87" s="1">
        <f t="shared" ref="C87:C88" ca="1" si="28">B87*10 + 200</f>
        <v>520.12237490067855</v>
      </c>
    </row>
    <row r="88" spans="1:16" x14ac:dyDescent="0.25">
      <c r="A88" t="s">
        <v>286</v>
      </c>
      <c r="B88" s="1">
        <f ca="1">SUM(G9:G12)</f>
        <v>53.116234217854625</v>
      </c>
      <c r="C88" s="1">
        <f t="shared" ca="1" si="28"/>
        <v>731.16234217854628</v>
      </c>
    </row>
    <row r="106" spans="1:2" x14ac:dyDescent="0.25">
      <c r="A106" t="s">
        <v>287</v>
      </c>
      <c r="B106" s="1">
        <f>'SAT Overview'!G4</f>
        <v>550</v>
      </c>
    </row>
    <row r="107" spans="1:2" x14ac:dyDescent="0.25">
      <c r="A107" t="s">
        <v>288</v>
      </c>
      <c r="B107" s="1">
        <f>'SAT Overview'!G5</f>
        <v>570</v>
      </c>
    </row>
    <row r="108" spans="1:2" x14ac:dyDescent="0.25">
      <c r="A108" t="s">
        <v>289</v>
      </c>
      <c r="B108" s="1">
        <f>'SAT Overview'!G6</f>
        <v>590</v>
      </c>
    </row>
    <row r="109" spans="1:2" x14ac:dyDescent="0.25">
      <c r="A109" t="s">
        <v>290</v>
      </c>
      <c r="B109" s="1">
        <f>'SAT Overview'!G7</f>
        <v>620</v>
      </c>
    </row>
  </sheetData>
  <pageMargins left="0.7" right="0.7" top="0.75" bottom="0.75" header="0.3" footer="0.3"/>
  <pageSetup scale="2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1"/>
  <sheetViews>
    <sheetView topLeftCell="C1" workbookViewId="0">
      <selection activeCell="B15" sqref="B15"/>
    </sheetView>
  </sheetViews>
  <sheetFormatPr defaultRowHeight="15" x14ac:dyDescent="0.25"/>
  <cols>
    <col min="1" max="1" width="13.85546875" bestFit="1" customWidth="1"/>
    <col min="2" max="2" width="17.7109375" bestFit="1" customWidth="1"/>
    <col min="3" max="4" width="16.7109375" bestFit="1" customWidth="1"/>
    <col min="5" max="5" width="16.140625" bestFit="1" customWidth="1"/>
    <col min="7" max="7" width="9.5703125" bestFit="1" customWidth="1"/>
    <col min="8" max="8" width="16.140625" bestFit="1" customWidth="1"/>
  </cols>
  <sheetData>
    <row r="1" spans="1:10" x14ac:dyDescent="0.25">
      <c r="A1" t="s">
        <v>8</v>
      </c>
    </row>
    <row r="3" spans="1:10" x14ac:dyDescent="0.25">
      <c r="B3" t="s">
        <v>217</v>
      </c>
      <c r="C3" t="s">
        <v>218</v>
      </c>
      <c r="D3" t="s">
        <v>219</v>
      </c>
    </row>
    <row r="4" spans="1:10" x14ac:dyDescent="0.25">
      <c r="A4" t="s">
        <v>216</v>
      </c>
      <c r="B4" s="1"/>
      <c r="C4" s="1"/>
      <c r="D4" s="2">
        <f>SUM(B4:C4)</f>
        <v>0</v>
      </c>
      <c r="F4" s="59" t="s">
        <v>283</v>
      </c>
      <c r="G4" s="59"/>
      <c r="H4" s="59"/>
      <c r="I4" s="59"/>
      <c r="J4" s="59"/>
    </row>
    <row r="5" spans="1:10" x14ac:dyDescent="0.25">
      <c r="A5" t="s">
        <v>220</v>
      </c>
      <c r="B5" s="1"/>
      <c r="C5" s="1"/>
      <c r="D5" s="2">
        <f>SUM(B5:C5)</f>
        <v>0</v>
      </c>
    </row>
    <row r="6" spans="1:10" x14ac:dyDescent="0.25">
      <c r="A6" t="s">
        <v>221</v>
      </c>
      <c r="B6" s="1"/>
      <c r="C6" s="1"/>
      <c r="D6" s="1">
        <f>B43</f>
        <v>0</v>
      </c>
    </row>
    <row r="7" spans="1:10" x14ac:dyDescent="0.25">
      <c r="A7" t="s">
        <v>222</v>
      </c>
      <c r="B7" s="1"/>
      <c r="C7" s="1"/>
      <c r="D7" s="2">
        <f>SUM(B7:C7)</f>
        <v>0</v>
      </c>
    </row>
    <row r="8" spans="1:10" x14ac:dyDescent="0.25">
      <c r="A8" t="s">
        <v>223</v>
      </c>
      <c r="B8" s="1"/>
      <c r="C8" s="1"/>
      <c r="D8" s="2">
        <f>SUM(B8:C8)</f>
        <v>0</v>
      </c>
    </row>
    <row r="9" spans="1:10" x14ac:dyDescent="0.25">
      <c r="A9" t="s">
        <v>224</v>
      </c>
      <c r="B9" s="1"/>
      <c r="C9" s="1"/>
      <c r="D9" s="1">
        <f>B47</f>
        <v>0</v>
      </c>
    </row>
    <row r="10" spans="1:10" x14ac:dyDescent="0.25">
      <c r="A10" t="s">
        <v>225</v>
      </c>
      <c r="B10" s="1"/>
      <c r="C10" s="1"/>
      <c r="D10" s="2">
        <f>SUM(B10:C10)</f>
        <v>0</v>
      </c>
    </row>
    <row r="11" spans="1:10" x14ac:dyDescent="0.25">
      <c r="A11" t="s">
        <v>226</v>
      </c>
      <c r="B11" s="1"/>
      <c r="C11" s="1"/>
      <c r="D11" s="2">
        <f>SUM(B11:C11)</f>
        <v>0</v>
      </c>
    </row>
    <row r="12" spans="1:10" x14ac:dyDescent="0.25">
      <c r="A12" t="s">
        <v>227</v>
      </c>
      <c r="B12" s="1"/>
      <c r="C12" s="1"/>
      <c r="D12" s="1">
        <f>B51</f>
        <v>0</v>
      </c>
    </row>
    <row r="15" spans="1:10" ht="15.75" thickBot="1" x14ac:dyDescent="0.3">
      <c r="B15" t="s">
        <v>231</v>
      </c>
      <c r="C15" t="s">
        <v>232</v>
      </c>
      <c r="D15" t="s">
        <v>233</v>
      </c>
      <c r="E15" t="s">
        <v>234</v>
      </c>
      <c r="F15" t="s">
        <v>235</v>
      </c>
      <c r="G15" t="s">
        <v>236</v>
      </c>
      <c r="H15" t="s">
        <v>282</v>
      </c>
    </row>
    <row r="16" spans="1:10" ht="16.5" thickTop="1" thickBot="1" x14ac:dyDescent="0.3">
      <c r="A16" t="s">
        <v>9</v>
      </c>
      <c r="B16" s="1"/>
      <c r="C16" s="1"/>
      <c r="D16" s="1"/>
      <c r="E16" s="1"/>
      <c r="F16" s="1"/>
      <c r="G16" s="1"/>
      <c r="H16" s="3">
        <f>SUM(B16:G16)/(6*3)</f>
        <v>0</v>
      </c>
    </row>
    <row r="17" spans="1:8" ht="16.5" thickTop="1" thickBot="1" x14ac:dyDescent="0.3">
      <c r="A17" t="s">
        <v>10</v>
      </c>
      <c r="B17" s="1"/>
      <c r="C17" s="1"/>
      <c r="D17" s="1"/>
      <c r="E17" s="1"/>
      <c r="F17" s="1"/>
      <c r="G17" s="1"/>
      <c r="H17" s="3">
        <f t="shared" ref="H17:H24" si="0">SUM(B17:G17)/(6*3)</f>
        <v>0</v>
      </c>
    </row>
    <row r="18" spans="1:8" ht="16.5" thickTop="1" thickBot="1" x14ac:dyDescent="0.3">
      <c r="A18" t="s">
        <v>11</v>
      </c>
      <c r="B18" s="1"/>
      <c r="C18" s="1"/>
      <c r="D18" s="1"/>
      <c r="E18" s="1"/>
      <c r="F18" s="1"/>
      <c r="G18" s="1"/>
      <c r="H18" s="3">
        <f t="shared" si="0"/>
        <v>0</v>
      </c>
    </row>
    <row r="19" spans="1:8" ht="16.5" thickTop="1" thickBot="1" x14ac:dyDescent="0.3">
      <c r="A19" t="s">
        <v>12</v>
      </c>
      <c r="B19" s="1"/>
      <c r="C19" s="1"/>
      <c r="D19" s="1"/>
      <c r="E19" s="1"/>
      <c r="F19" s="1"/>
      <c r="G19" s="1"/>
      <c r="H19" s="3">
        <f t="shared" si="0"/>
        <v>0</v>
      </c>
    </row>
    <row r="20" spans="1:8" ht="16.5" thickTop="1" thickBot="1" x14ac:dyDescent="0.3">
      <c r="A20" t="s">
        <v>13</v>
      </c>
      <c r="B20" s="1"/>
      <c r="C20" s="1"/>
      <c r="D20" s="1"/>
      <c r="E20" s="1"/>
      <c r="F20" s="1"/>
      <c r="G20" s="1"/>
      <c r="H20" s="3">
        <f t="shared" si="0"/>
        <v>0</v>
      </c>
    </row>
    <row r="21" spans="1:8" ht="16.5" thickTop="1" thickBot="1" x14ac:dyDescent="0.3">
      <c r="A21" t="s">
        <v>14</v>
      </c>
      <c r="B21" s="1"/>
      <c r="C21" s="1"/>
      <c r="D21" s="1"/>
      <c r="E21" s="1"/>
      <c r="F21" s="1"/>
      <c r="G21" s="1"/>
      <c r="H21" s="3">
        <f t="shared" si="0"/>
        <v>0</v>
      </c>
    </row>
    <row r="22" spans="1:8" ht="16.5" thickTop="1" thickBot="1" x14ac:dyDescent="0.3">
      <c r="A22" t="s">
        <v>15</v>
      </c>
      <c r="B22" s="1"/>
      <c r="C22" s="1"/>
      <c r="D22" s="1"/>
      <c r="E22" s="1"/>
      <c r="F22" s="1"/>
      <c r="G22" s="1"/>
      <c r="H22" s="3">
        <f t="shared" si="0"/>
        <v>0</v>
      </c>
    </row>
    <row r="23" spans="1:8" ht="16.5" thickTop="1" thickBot="1" x14ac:dyDescent="0.3">
      <c r="A23" t="s">
        <v>16</v>
      </c>
      <c r="B23" s="1"/>
      <c r="C23" s="1"/>
      <c r="D23" s="1"/>
      <c r="E23" s="1"/>
      <c r="F23" s="1"/>
      <c r="G23" s="1"/>
      <c r="H23" s="3">
        <f t="shared" si="0"/>
        <v>0</v>
      </c>
    </row>
    <row r="24" spans="1:8" ht="16.5" thickTop="1" thickBot="1" x14ac:dyDescent="0.3">
      <c r="A24" t="s">
        <v>17</v>
      </c>
      <c r="B24" s="1"/>
      <c r="C24" s="1"/>
      <c r="D24" s="1"/>
      <c r="E24" s="1"/>
      <c r="F24" s="1"/>
      <c r="G24" s="1"/>
      <c r="H24" s="3">
        <f t="shared" si="0"/>
        <v>0</v>
      </c>
    </row>
    <row r="25" spans="1:8" ht="15.75" thickTop="1" x14ac:dyDescent="0.25"/>
    <row r="27" spans="1:8" ht="15.75" thickBot="1" x14ac:dyDescent="0.3">
      <c r="B27" t="s">
        <v>237</v>
      </c>
      <c r="C27" t="s">
        <v>238</v>
      </c>
      <c r="D27" t="s">
        <v>239</v>
      </c>
      <c r="E27" t="s">
        <v>282</v>
      </c>
    </row>
    <row r="28" spans="1:8" ht="16.5" thickTop="1" thickBot="1" x14ac:dyDescent="0.3">
      <c r="A28" t="s">
        <v>228</v>
      </c>
      <c r="B28" s="1"/>
      <c r="C28" s="1"/>
      <c r="D28" s="1"/>
      <c r="E28" s="3">
        <f>SUM(B28:D28)/3</f>
        <v>0</v>
      </c>
    </row>
    <row r="29" spans="1:8" ht="16.5" thickTop="1" thickBot="1" x14ac:dyDescent="0.3">
      <c r="A29" t="s">
        <v>229</v>
      </c>
      <c r="B29" s="1"/>
      <c r="C29" s="1"/>
      <c r="D29" s="1"/>
      <c r="E29" s="3">
        <f t="shared" ref="E29:E36" si="1">SUM(B29:D29)/3</f>
        <v>0</v>
      </c>
    </row>
    <row r="30" spans="1:8" ht="16.5" thickTop="1" thickBot="1" x14ac:dyDescent="0.3">
      <c r="A30" t="s">
        <v>230</v>
      </c>
      <c r="B30" s="1"/>
      <c r="C30" s="1"/>
      <c r="D30" s="1"/>
      <c r="E30" s="3">
        <f t="shared" si="1"/>
        <v>0</v>
      </c>
    </row>
    <row r="31" spans="1:8" ht="16.5" thickTop="1" thickBot="1" x14ac:dyDescent="0.3">
      <c r="A31" t="s">
        <v>243</v>
      </c>
      <c r="B31" s="1"/>
      <c r="C31" s="1"/>
      <c r="D31" s="1"/>
      <c r="E31" s="3">
        <f t="shared" si="1"/>
        <v>0</v>
      </c>
    </row>
    <row r="32" spans="1:8" ht="16.5" thickTop="1" thickBot="1" x14ac:dyDescent="0.3">
      <c r="A32" t="s">
        <v>244</v>
      </c>
      <c r="B32" s="1"/>
      <c r="C32" s="1"/>
      <c r="D32" s="1"/>
      <c r="E32" s="3">
        <f t="shared" si="1"/>
        <v>0</v>
      </c>
    </row>
    <row r="33" spans="1:7" ht="16.5" thickTop="1" thickBot="1" x14ac:dyDescent="0.3">
      <c r="A33" t="s">
        <v>245</v>
      </c>
      <c r="B33" s="1"/>
      <c r="C33" s="1"/>
      <c r="D33" s="1"/>
      <c r="E33" s="3">
        <f t="shared" si="1"/>
        <v>0</v>
      </c>
    </row>
    <row r="34" spans="1:7" ht="16.5" thickTop="1" thickBot="1" x14ac:dyDescent="0.3">
      <c r="A34" t="s">
        <v>246</v>
      </c>
      <c r="B34" s="1"/>
      <c r="C34" s="1"/>
      <c r="D34" s="1"/>
      <c r="E34" s="3">
        <f t="shared" si="1"/>
        <v>0</v>
      </c>
    </row>
    <row r="35" spans="1:7" ht="16.5" thickTop="1" thickBot="1" x14ac:dyDescent="0.3">
      <c r="A35" t="s">
        <v>247</v>
      </c>
      <c r="B35" s="1"/>
      <c r="C35" s="1"/>
      <c r="D35" s="1"/>
      <c r="E35" s="3">
        <f t="shared" si="1"/>
        <v>0</v>
      </c>
    </row>
    <row r="36" spans="1:7" ht="16.5" thickTop="1" thickBot="1" x14ac:dyDescent="0.3">
      <c r="A36" t="s">
        <v>248</v>
      </c>
      <c r="B36" s="1"/>
      <c r="C36" s="1"/>
      <c r="D36" s="1"/>
      <c r="E36" s="3">
        <f t="shared" si="1"/>
        <v>0</v>
      </c>
    </row>
    <row r="37" spans="1:7" ht="15.75" thickTop="1" x14ac:dyDescent="0.25"/>
    <row r="39" spans="1:7" x14ac:dyDescent="0.25">
      <c r="B39" t="s">
        <v>240</v>
      </c>
      <c r="D39" t="s">
        <v>241</v>
      </c>
      <c r="F39" t="s">
        <v>242</v>
      </c>
    </row>
    <row r="40" spans="1:7" ht="45" x14ac:dyDescent="0.25">
      <c r="B40" s="6" t="s">
        <v>249</v>
      </c>
      <c r="C40" s="1"/>
      <c r="D40" s="6" t="s">
        <v>252</v>
      </c>
      <c r="E40" s="1"/>
      <c r="F40" s="6" t="s">
        <v>255</v>
      </c>
      <c r="G40" s="1"/>
    </row>
    <row r="41" spans="1:7" ht="105" x14ac:dyDescent="0.25">
      <c r="B41" s="6" t="s">
        <v>250</v>
      </c>
      <c r="C41" s="1"/>
      <c r="D41" s="6" t="s">
        <v>253</v>
      </c>
      <c r="E41" s="1"/>
      <c r="F41" s="6" t="s">
        <v>256</v>
      </c>
      <c r="G41" s="1"/>
    </row>
    <row r="42" spans="1:7" ht="60" x14ac:dyDescent="0.25">
      <c r="B42" s="6" t="s">
        <v>251</v>
      </c>
      <c r="C42" s="1"/>
      <c r="D42" s="6" t="s">
        <v>254</v>
      </c>
      <c r="E42" s="1"/>
      <c r="F42" s="6" t="s">
        <v>257</v>
      </c>
      <c r="G42" s="1"/>
    </row>
    <row r="43" spans="1:7" x14ac:dyDescent="0.25">
      <c r="A43" t="s">
        <v>37</v>
      </c>
      <c r="B43" s="1">
        <f>SUM(C40:C42,E40:E42,G40:G42)/9</f>
        <v>0</v>
      </c>
    </row>
    <row r="44" spans="1:7" ht="45" x14ac:dyDescent="0.25">
      <c r="B44" s="6" t="s">
        <v>249</v>
      </c>
      <c r="C44" s="1"/>
      <c r="D44" s="6" t="s">
        <v>252</v>
      </c>
      <c r="E44" s="1"/>
      <c r="F44" s="6" t="s">
        <v>255</v>
      </c>
      <c r="G44" s="1"/>
    </row>
    <row r="45" spans="1:7" ht="105" x14ac:dyDescent="0.25">
      <c r="B45" s="6" t="s">
        <v>250</v>
      </c>
      <c r="C45" s="1"/>
      <c r="D45" s="6" t="s">
        <v>253</v>
      </c>
      <c r="E45" s="1"/>
      <c r="F45" s="6" t="s">
        <v>256</v>
      </c>
      <c r="G45" s="1"/>
    </row>
    <row r="46" spans="1:7" ht="60" x14ac:dyDescent="0.25">
      <c r="B46" s="6" t="s">
        <v>251</v>
      </c>
      <c r="C46" s="1"/>
      <c r="D46" s="6" t="s">
        <v>254</v>
      </c>
      <c r="E46" s="1"/>
      <c r="F46" s="6" t="s">
        <v>257</v>
      </c>
      <c r="G46" s="1"/>
    </row>
    <row r="47" spans="1:7" x14ac:dyDescent="0.25">
      <c r="A47" t="s">
        <v>38</v>
      </c>
      <c r="B47" s="1">
        <f>SUM(C44:C46,E44:E46,G44:G46)/9</f>
        <v>0</v>
      </c>
    </row>
    <row r="48" spans="1:7" ht="45" x14ac:dyDescent="0.25">
      <c r="B48" s="6" t="s">
        <v>249</v>
      </c>
      <c r="C48" s="1"/>
      <c r="D48" s="6" t="s">
        <v>252</v>
      </c>
      <c r="E48" s="1"/>
      <c r="F48" s="6" t="s">
        <v>255</v>
      </c>
      <c r="G48" s="1"/>
    </row>
    <row r="49" spans="1:7" ht="105" x14ac:dyDescent="0.25">
      <c r="B49" s="6" t="s">
        <v>250</v>
      </c>
      <c r="C49" s="1"/>
      <c r="D49" s="6" t="s">
        <v>253</v>
      </c>
      <c r="E49" s="1"/>
      <c r="F49" s="6" t="s">
        <v>256</v>
      </c>
      <c r="G49" s="1"/>
    </row>
    <row r="50" spans="1:7" ht="60" x14ac:dyDescent="0.25">
      <c r="B50" s="6" t="s">
        <v>251</v>
      </c>
      <c r="C50" s="1"/>
      <c r="D50" s="6" t="s">
        <v>254</v>
      </c>
      <c r="E50" s="1"/>
      <c r="F50" s="6" t="s">
        <v>257</v>
      </c>
      <c r="G50" s="1"/>
    </row>
    <row r="51" spans="1:7" x14ac:dyDescent="0.25">
      <c r="A51" t="s">
        <v>39</v>
      </c>
      <c r="B51" s="1">
        <f>SUM(C48:C50,E48:E50,G48:G50)/9</f>
        <v>0</v>
      </c>
    </row>
  </sheetData>
  <mergeCells count="1">
    <mergeCell ref="F4:J4"/>
  </mergeCells>
  <pageMargins left="0.7" right="0.7" top="0.75" bottom="0.75" header="0.3" footer="0.3"/>
  <pageSetup scale="4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topLeftCell="A4" workbookViewId="0">
      <selection activeCell="I3" sqref="I3"/>
    </sheetView>
  </sheetViews>
  <sheetFormatPr defaultRowHeight="15" x14ac:dyDescent="0.25"/>
  <cols>
    <col min="2" max="2" width="14.140625" customWidth="1"/>
    <col min="3" max="3" width="14.42578125" customWidth="1"/>
    <col min="4" max="4" width="16" bestFit="1" customWidth="1"/>
    <col min="5" max="5" width="13.85546875" customWidth="1"/>
    <col min="6" max="6" width="13.28515625" customWidth="1"/>
    <col min="7" max="7" width="17" bestFit="1" customWidth="1"/>
    <col min="8" max="8" width="16.7109375" customWidth="1"/>
  </cols>
  <sheetData>
    <row r="1" spans="1:8" x14ac:dyDescent="0.25">
      <c r="A1" t="s">
        <v>309</v>
      </c>
    </row>
    <row r="3" spans="1:8" x14ac:dyDescent="0.25">
      <c r="B3" s="36" t="s">
        <v>313</v>
      </c>
      <c r="C3" s="37" t="s">
        <v>314</v>
      </c>
      <c r="D3" s="38" t="s">
        <v>315</v>
      </c>
      <c r="E3" s="39" t="s">
        <v>316</v>
      </c>
      <c r="F3" s="40" t="s">
        <v>317</v>
      </c>
      <c r="G3" s="41" t="s">
        <v>318</v>
      </c>
      <c r="H3" s="42" t="s">
        <v>319</v>
      </c>
    </row>
    <row r="5" spans="1:8" x14ac:dyDescent="0.25">
      <c r="A5" t="s">
        <v>310</v>
      </c>
      <c r="B5" s="54" t="s">
        <v>350</v>
      </c>
      <c r="C5" s="54"/>
      <c r="D5" s="54"/>
      <c r="E5" s="54"/>
      <c r="F5" s="54"/>
      <c r="G5" s="54"/>
      <c r="H5" s="54"/>
    </row>
    <row r="6" spans="1:8" x14ac:dyDescent="0.25">
      <c r="B6" s="61" t="s">
        <v>341</v>
      </c>
      <c r="C6" s="61"/>
      <c r="D6" s="61"/>
      <c r="E6" s="61"/>
      <c r="F6" s="61"/>
      <c r="G6" s="61"/>
      <c r="H6" s="61"/>
    </row>
    <row r="8" spans="1:8" x14ac:dyDescent="0.25">
      <c r="A8" t="s">
        <v>311</v>
      </c>
      <c r="B8" s="54" t="s">
        <v>312</v>
      </c>
      <c r="C8" s="54"/>
      <c r="D8" s="54"/>
      <c r="E8" s="54"/>
      <c r="F8" s="54"/>
      <c r="G8" s="54"/>
      <c r="H8" s="54"/>
    </row>
    <row r="9" spans="1:8" ht="30" customHeight="1" x14ac:dyDescent="0.25">
      <c r="B9" s="62" t="s">
        <v>322</v>
      </c>
      <c r="C9" s="62"/>
      <c r="D9" s="62"/>
      <c r="E9" s="62"/>
      <c r="F9" s="62"/>
      <c r="G9" s="62"/>
      <c r="H9" s="62"/>
    </row>
    <row r="10" spans="1:8" x14ac:dyDescent="0.25">
      <c r="B10" s="61" t="s">
        <v>348</v>
      </c>
      <c r="C10" s="61"/>
      <c r="D10" s="61"/>
      <c r="E10" s="61"/>
      <c r="F10" s="61"/>
      <c r="G10" s="61"/>
      <c r="H10" s="61"/>
    </row>
    <row r="11" spans="1:8" x14ac:dyDescent="0.25">
      <c r="B11" s="11" t="s">
        <v>351</v>
      </c>
      <c r="D11" s="12" t="s">
        <v>352</v>
      </c>
      <c r="G11" s="13" t="s">
        <v>353</v>
      </c>
    </row>
    <row r="12" spans="1:8" x14ac:dyDescent="0.25">
      <c r="A12" t="s">
        <v>320</v>
      </c>
      <c r="B12" s="54" t="s">
        <v>321</v>
      </c>
      <c r="C12" s="54"/>
      <c r="D12" s="54"/>
      <c r="E12" s="54"/>
      <c r="F12" s="54"/>
      <c r="G12" s="54"/>
      <c r="H12" s="54"/>
    </row>
    <row r="13" spans="1:8" ht="30" customHeight="1" x14ac:dyDescent="0.25">
      <c r="B13" s="62" t="s">
        <v>322</v>
      </c>
      <c r="C13" s="62"/>
      <c r="D13" s="62"/>
      <c r="E13" s="62"/>
      <c r="F13" s="62"/>
      <c r="G13" s="62"/>
      <c r="H13" s="62"/>
    </row>
    <row r="14" spans="1:8" x14ac:dyDescent="0.25">
      <c r="B14" s="61" t="s">
        <v>343</v>
      </c>
      <c r="C14" s="61"/>
      <c r="D14" s="61"/>
      <c r="E14" s="61"/>
      <c r="F14" s="61"/>
      <c r="G14" s="61"/>
      <c r="H14" s="61"/>
    </row>
    <row r="15" spans="1:8" x14ac:dyDescent="0.25">
      <c r="B15" s="11" t="s">
        <v>351</v>
      </c>
      <c r="D15" s="12" t="s">
        <v>352</v>
      </c>
      <c r="G15" s="13" t="s">
        <v>353</v>
      </c>
    </row>
    <row r="16" spans="1:8" x14ac:dyDescent="0.25">
      <c r="A16" t="s">
        <v>323</v>
      </c>
      <c r="B16" s="54" t="s">
        <v>324</v>
      </c>
      <c r="C16" s="54"/>
      <c r="D16" s="54"/>
      <c r="E16" s="54"/>
      <c r="F16" s="54"/>
      <c r="G16" s="54"/>
      <c r="H16" s="54"/>
    </row>
    <row r="17" spans="1:8" ht="30" customHeight="1" x14ac:dyDescent="0.25">
      <c r="B17" s="62" t="s">
        <v>325</v>
      </c>
      <c r="C17" s="62"/>
      <c r="D17" s="62"/>
      <c r="E17" s="62"/>
      <c r="F17" s="62"/>
      <c r="G17" s="62"/>
      <c r="H17" s="62"/>
    </row>
    <row r="18" spans="1:8" x14ac:dyDescent="0.25">
      <c r="B18" s="60" t="s">
        <v>2</v>
      </c>
      <c r="C18" s="60"/>
    </row>
    <row r="19" spans="1:8" x14ac:dyDescent="0.25">
      <c r="B19" s="61" t="s">
        <v>354</v>
      </c>
      <c r="C19" s="61"/>
      <c r="D19" s="61"/>
      <c r="E19" s="61"/>
      <c r="F19" s="61"/>
      <c r="G19" s="61"/>
      <c r="H19" s="61"/>
    </row>
    <row r="20" spans="1:8" x14ac:dyDescent="0.25">
      <c r="B20" s="11" t="s">
        <v>351</v>
      </c>
      <c r="D20" s="12" t="s">
        <v>352</v>
      </c>
      <c r="G20" s="13" t="s">
        <v>353</v>
      </c>
    </row>
    <row r="21" spans="1:8" x14ac:dyDescent="0.25">
      <c r="A21" t="s">
        <v>326</v>
      </c>
      <c r="B21" s="54" t="s">
        <v>327</v>
      </c>
      <c r="C21" s="54"/>
      <c r="D21" s="54"/>
      <c r="E21" s="54"/>
      <c r="F21" s="54"/>
      <c r="G21" s="54"/>
      <c r="H21" s="54"/>
    </row>
    <row r="22" spans="1:8" ht="29.25" customHeight="1" x14ac:dyDescent="0.25">
      <c r="B22" s="62" t="s">
        <v>322</v>
      </c>
      <c r="C22" s="62"/>
      <c r="D22" s="62"/>
      <c r="E22" s="62"/>
      <c r="F22" s="62"/>
      <c r="G22" s="62"/>
      <c r="H22" s="62"/>
    </row>
    <row r="23" spans="1:8" x14ac:dyDescent="0.25">
      <c r="B23" s="61" t="s">
        <v>342</v>
      </c>
      <c r="C23" s="61"/>
      <c r="D23" s="61"/>
      <c r="E23" s="61"/>
      <c r="F23" s="61"/>
      <c r="G23" s="61"/>
      <c r="H23" s="61"/>
    </row>
    <row r="24" spans="1:8" x14ac:dyDescent="0.25">
      <c r="B24" s="11" t="s">
        <v>351</v>
      </c>
      <c r="D24" s="12" t="s">
        <v>352</v>
      </c>
      <c r="G24" s="13" t="s">
        <v>353</v>
      </c>
    </row>
    <row r="25" spans="1:8" x14ac:dyDescent="0.25">
      <c r="A25" t="s">
        <v>328</v>
      </c>
      <c r="B25" s="54" t="s">
        <v>329</v>
      </c>
      <c r="C25" s="54"/>
      <c r="D25" s="54"/>
      <c r="E25" s="54"/>
      <c r="F25" s="54"/>
      <c r="G25" s="54"/>
      <c r="H25" s="54"/>
    </row>
    <row r="26" spans="1:8" ht="30" customHeight="1" x14ac:dyDescent="0.25">
      <c r="B26" s="62" t="s">
        <v>322</v>
      </c>
      <c r="C26" s="62"/>
      <c r="D26" s="62"/>
      <c r="E26" s="62"/>
      <c r="F26" s="62"/>
      <c r="G26" s="62"/>
      <c r="H26" s="62"/>
    </row>
    <row r="27" spans="1:8" x14ac:dyDescent="0.25">
      <c r="B27" s="61" t="s">
        <v>344</v>
      </c>
      <c r="C27" s="61"/>
      <c r="D27" s="61"/>
      <c r="E27" s="61"/>
      <c r="F27" s="61"/>
      <c r="G27" s="61"/>
      <c r="H27" s="61"/>
    </row>
    <row r="28" spans="1:8" x14ac:dyDescent="0.25">
      <c r="B28" s="11" t="s">
        <v>351</v>
      </c>
      <c r="D28" s="12" t="s">
        <v>352</v>
      </c>
      <c r="G28" s="13" t="s">
        <v>353</v>
      </c>
    </row>
    <row r="29" spans="1:8" x14ac:dyDescent="0.25">
      <c r="A29" t="s">
        <v>330</v>
      </c>
      <c r="B29" s="54" t="s">
        <v>331</v>
      </c>
      <c r="C29" s="54"/>
      <c r="D29" s="54"/>
      <c r="E29" s="54"/>
      <c r="F29" s="54"/>
      <c r="G29" s="54"/>
      <c r="H29" s="54"/>
    </row>
    <row r="30" spans="1:8" ht="30" customHeight="1" x14ac:dyDescent="0.25">
      <c r="B30" s="62" t="s">
        <v>332</v>
      </c>
      <c r="C30" s="62"/>
      <c r="D30" s="62"/>
      <c r="E30" s="62"/>
      <c r="F30" s="62"/>
      <c r="G30" s="62"/>
      <c r="H30" s="62"/>
    </row>
    <row r="31" spans="1:8" x14ac:dyDescent="0.25">
      <c r="B31" s="60" t="s">
        <v>3</v>
      </c>
      <c r="C31" s="60"/>
    </row>
    <row r="32" spans="1:8" x14ac:dyDescent="0.25">
      <c r="B32" s="61" t="s">
        <v>345</v>
      </c>
      <c r="C32" s="61"/>
      <c r="D32" s="61"/>
      <c r="E32" s="61"/>
      <c r="F32" s="61"/>
      <c r="G32" s="61"/>
      <c r="H32" s="61"/>
    </row>
    <row r="33" spans="1:8" x14ac:dyDescent="0.25">
      <c r="B33" s="11" t="s">
        <v>351</v>
      </c>
      <c r="D33" s="12" t="s">
        <v>352</v>
      </c>
      <c r="G33" s="13" t="s">
        <v>353</v>
      </c>
    </row>
    <row r="34" spans="1:8" x14ac:dyDescent="0.25">
      <c r="A34" t="s">
        <v>333</v>
      </c>
      <c r="B34" s="54" t="s">
        <v>334</v>
      </c>
      <c r="C34" s="54"/>
      <c r="D34" s="54"/>
      <c r="E34" s="54"/>
      <c r="F34" s="54"/>
      <c r="G34" s="54"/>
      <c r="H34" s="54"/>
    </row>
    <row r="35" spans="1:8" ht="30" customHeight="1" x14ac:dyDescent="0.25">
      <c r="B35" s="62" t="s">
        <v>322</v>
      </c>
      <c r="C35" s="62"/>
      <c r="D35" s="62"/>
      <c r="E35" s="62"/>
      <c r="F35" s="62"/>
      <c r="G35" s="62"/>
      <c r="H35" s="62"/>
    </row>
    <row r="36" spans="1:8" x14ac:dyDescent="0.25">
      <c r="B36" s="61" t="s">
        <v>346</v>
      </c>
      <c r="C36" s="61"/>
      <c r="D36" s="61"/>
      <c r="E36" s="61"/>
      <c r="F36" s="61"/>
      <c r="G36" s="61"/>
      <c r="H36" s="61"/>
    </row>
    <row r="37" spans="1:8" x14ac:dyDescent="0.25">
      <c r="B37" s="11" t="s">
        <v>351</v>
      </c>
      <c r="D37" s="12" t="s">
        <v>352</v>
      </c>
      <c r="G37" s="13" t="s">
        <v>353</v>
      </c>
    </row>
    <row r="38" spans="1:8" x14ac:dyDescent="0.25">
      <c r="A38" t="s">
        <v>335</v>
      </c>
      <c r="B38" s="54" t="s">
        <v>336</v>
      </c>
      <c r="C38" s="54"/>
      <c r="D38" s="54"/>
      <c r="E38" s="54"/>
      <c r="F38" s="54"/>
      <c r="G38" s="54"/>
      <c r="H38" s="54"/>
    </row>
    <row r="39" spans="1:8" ht="30.75" customHeight="1" x14ac:dyDescent="0.25">
      <c r="B39" s="62" t="s">
        <v>322</v>
      </c>
      <c r="C39" s="62"/>
      <c r="D39" s="62"/>
      <c r="E39" s="62"/>
      <c r="F39" s="62"/>
      <c r="G39" s="62"/>
      <c r="H39" s="62"/>
    </row>
    <row r="40" spans="1:8" x14ac:dyDescent="0.25">
      <c r="B40" s="61" t="s">
        <v>347</v>
      </c>
      <c r="C40" s="61"/>
      <c r="D40" s="61"/>
      <c r="E40" s="61"/>
      <c r="F40" s="61"/>
      <c r="G40" s="61"/>
      <c r="H40" s="61"/>
    </row>
    <row r="41" spans="1:8" x14ac:dyDescent="0.25">
      <c r="B41" s="11" t="s">
        <v>351</v>
      </c>
      <c r="D41" s="12" t="s">
        <v>352</v>
      </c>
      <c r="G41" s="13" t="s">
        <v>353</v>
      </c>
    </row>
    <row r="42" spans="1:8" x14ac:dyDescent="0.25">
      <c r="A42" t="s">
        <v>337</v>
      </c>
      <c r="B42" s="54" t="s">
        <v>338</v>
      </c>
      <c r="C42" s="54"/>
      <c r="D42" s="54"/>
      <c r="E42" s="54"/>
      <c r="F42" s="54"/>
      <c r="G42" s="54"/>
      <c r="H42" s="54"/>
    </row>
    <row r="43" spans="1:8" ht="30" customHeight="1" x14ac:dyDescent="0.25">
      <c r="B43" s="62" t="s">
        <v>339</v>
      </c>
      <c r="C43" s="62"/>
      <c r="D43" s="62"/>
      <c r="E43" s="62"/>
      <c r="F43" s="62"/>
      <c r="G43" s="62"/>
      <c r="H43" s="62"/>
    </row>
    <row r="44" spans="1:8" x14ac:dyDescent="0.25">
      <c r="B44" s="60" t="s">
        <v>4</v>
      </c>
      <c r="C44" s="60"/>
    </row>
    <row r="45" spans="1:8" x14ac:dyDescent="0.25">
      <c r="B45" s="61" t="s">
        <v>349</v>
      </c>
      <c r="C45" s="61"/>
      <c r="D45" s="61"/>
      <c r="E45" s="61"/>
      <c r="F45" s="61"/>
      <c r="G45" s="61"/>
      <c r="H45" s="61"/>
    </row>
    <row r="46" spans="1:8" x14ac:dyDescent="0.25">
      <c r="B46" s="11" t="s">
        <v>351</v>
      </c>
      <c r="D46" s="12" t="s">
        <v>352</v>
      </c>
      <c r="G46" s="13" t="s">
        <v>353</v>
      </c>
    </row>
  </sheetData>
  <mergeCells count="32">
    <mergeCell ref="B45:H45"/>
    <mergeCell ref="B19:H19"/>
    <mergeCell ref="B23:H23"/>
    <mergeCell ref="B27:H27"/>
    <mergeCell ref="B32:H32"/>
    <mergeCell ref="B36:H36"/>
    <mergeCell ref="B40:H40"/>
    <mergeCell ref="B44:C44"/>
    <mergeCell ref="B30:H30"/>
    <mergeCell ref="B35:H35"/>
    <mergeCell ref="B39:H39"/>
    <mergeCell ref="B43:H43"/>
    <mergeCell ref="B31:C31"/>
    <mergeCell ref="B29:H29"/>
    <mergeCell ref="B34:H34"/>
    <mergeCell ref="B38:H38"/>
    <mergeCell ref="B42:H42"/>
    <mergeCell ref="B5:H5"/>
    <mergeCell ref="B8:H8"/>
    <mergeCell ref="B12:H12"/>
    <mergeCell ref="B16:H16"/>
    <mergeCell ref="B21:H21"/>
    <mergeCell ref="B18:C18"/>
    <mergeCell ref="B10:H10"/>
    <mergeCell ref="B14:H14"/>
    <mergeCell ref="B6:H6"/>
    <mergeCell ref="B9:H9"/>
    <mergeCell ref="B13:H13"/>
    <mergeCell ref="B17:H17"/>
    <mergeCell ref="B22:H22"/>
    <mergeCell ref="B26:H26"/>
    <mergeCell ref="B25:H25"/>
  </mergeCells>
  <pageMargins left="0.7" right="0.7" top="0.75" bottom="0.75" header="0.3" footer="0.3"/>
  <pageSetup scale="7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1"/>
  <sheetViews>
    <sheetView topLeftCell="A45" workbookViewId="0">
      <selection activeCell="C43" sqref="C43"/>
    </sheetView>
  </sheetViews>
  <sheetFormatPr defaultRowHeight="15" x14ac:dyDescent="0.25"/>
  <cols>
    <col min="1" max="1" width="19.28515625" customWidth="1"/>
    <col min="2" max="2" width="8.7109375" bestFit="1" customWidth="1"/>
    <col min="3" max="3" width="11.140625" bestFit="1" customWidth="1"/>
    <col min="4" max="4" width="13.5703125" bestFit="1" customWidth="1"/>
    <col min="5" max="5" width="8.140625" bestFit="1" customWidth="1"/>
    <col min="6" max="6" width="10.28515625" bestFit="1" customWidth="1"/>
    <col min="7" max="7" width="12.5703125" bestFit="1" customWidth="1"/>
    <col min="8" max="8" width="16.140625" bestFit="1" customWidth="1"/>
    <col min="15" max="15" width="9.140625" customWidth="1"/>
    <col min="16" max="16" width="42.42578125" customWidth="1"/>
  </cols>
  <sheetData>
    <row r="1" spans="1:16" x14ac:dyDescent="0.25">
      <c r="A1" t="s">
        <v>357</v>
      </c>
    </row>
    <row r="3" spans="1:16" x14ac:dyDescent="0.25">
      <c r="A3" t="s">
        <v>736</v>
      </c>
    </row>
    <row r="4" spans="1:16" x14ac:dyDescent="0.25">
      <c r="A4" t="s">
        <v>358</v>
      </c>
    </row>
    <row r="5" spans="1:16" x14ac:dyDescent="0.25">
      <c r="A5" t="s">
        <v>360</v>
      </c>
    </row>
    <row r="6" spans="1:16" ht="15.75" thickBot="1" x14ac:dyDescent="0.3"/>
    <row r="7" spans="1:16" ht="16.5" thickTop="1" thickBot="1" x14ac:dyDescent="0.3">
      <c r="A7" s="3"/>
      <c r="B7" s="3"/>
      <c r="C7" s="3"/>
      <c r="D7" s="3"/>
      <c r="E7" s="3"/>
      <c r="F7" s="3"/>
      <c r="G7" s="3"/>
      <c r="H7" s="3"/>
      <c r="I7" s="3"/>
      <c r="J7" s="3"/>
      <c r="K7" s="3"/>
      <c r="L7" s="3"/>
      <c r="M7" s="3"/>
      <c r="N7" s="3"/>
      <c r="O7" s="3"/>
      <c r="P7" s="3"/>
    </row>
    <row r="8" spans="1:16" ht="15.75" thickTop="1" x14ac:dyDescent="0.25">
      <c r="A8" s="63" t="s">
        <v>359</v>
      </c>
      <c r="B8" s="63"/>
      <c r="C8" s="63"/>
      <c r="D8" s="63"/>
      <c r="E8" s="63"/>
      <c r="F8" s="63"/>
      <c r="G8" s="63"/>
      <c r="H8" s="63"/>
      <c r="I8" s="63"/>
      <c r="J8" s="63"/>
      <c r="K8" s="63"/>
      <c r="L8" s="63"/>
      <c r="M8" s="63"/>
      <c r="N8" s="63"/>
      <c r="O8" s="63"/>
      <c r="P8" s="63"/>
    </row>
    <row r="9" spans="1:16" ht="15" customHeight="1" x14ac:dyDescent="0.25">
      <c r="A9" s="66" t="s">
        <v>362</v>
      </c>
      <c r="B9" s="66"/>
      <c r="C9" s="66"/>
      <c r="D9" s="66"/>
      <c r="E9" s="66"/>
      <c r="F9" s="66"/>
      <c r="G9" s="66"/>
      <c r="H9" s="66"/>
      <c r="I9" s="66"/>
      <c r="J9" s="66"/>
      <c r="K9" s="66"/>
      <c r="L9" s="66"/>
      <c r="M9" s="66"/>
      <c r="N9" s="66"/>
      <c r="O9" s="66"/>
      <c r="P9" s="66"/>
    </row>
    <row r="10" spans="1:16" x14ac:dyDescent="0.25">
      <c r="A10" s="66"/>
      <c r="B10" s="66"/>
      <c r="C10" s="66"/>
      <c r="D10" s="66"/>
      <c r="E10" s="66"/>
      <c r="F10" s="66"/>
      <c r="G10" s="66"/>
      <c r="H10" s="66"/>
      <c r="I10" s="66"/>
      <c r="J10" s="66"/>
      <c r="K10" s="66"/>
      <c r="L10" s="66"/>
      <c r="M10" s="66"/>
      <c r="N10" s="66"/>
      <c r="O10" s="66"/>
      <c r="P10" s="66"/>
    </row>
    <row r="11" spans="1:16" x14ac:dyDescent="0.25">
      <c r="A11" s="64" t="s">
        <v>361</v>
      </c>
      <c r="B11" s="64"/>
      <c r="C11" s="64"/>
      <c r="D11" s="64"/>
      <c r="E11" s="64"/>
      <c r="F11" s="64"/>
      <c r="G11" s="64"/>
      <c r="H11" s="64"/>
      <c r="I11" s="64"/>
      <c r="J11" s="64"/>
      <c r="K11" s="64"/>
      <c r="L11" s="64"/>
      <c r="M11" s="64"/>
      <c r="N11" s="64"/>
      <c r="O11" s="64"/>
      <c r="P11" s="64"/>
    </row>
    <row r="12" spans="1:16" ht="15.75" thickBot="1" x14ac:dyDescent="0.3">
      <c r="A12" s="65"/>
      <c r="B12" s="65"/>
      <c r="C12" s="65"/>
      <c r="D12" s="65"/>
      <c r="E12" s="65"/>
      <c r="F12" s="65"/>
      <c r="G12" s="65"/>
      <c r="H12" s="65"/>
      <c r="I12" s="65"/>
      <c r="J12" s="65"/>
      <c r="K12" s="65"/>
      <c r="L12" s="65"/>
      <c r="M12" s="65"/>
      <c r="N12" s="65"/>
      <c r="O12" s="65"/>
      <c r="P12" s="65"/>
    </row>
    <row r="13" spans="1:16" ht="16.5" thickTop="1" thickBot="1" x14ac:dyDescent="0.3">
      <c r="A13" s="3"/>
      <c r="B13" s="3"/>
      <c r="C13" s="3"/>
      <c r="D13" s="3"/>
      <c r="E13" s="3"/>
      <c r="F13" s="3"/>
      <c r="G13" s="3"/>
      <c r="H13" s="3"/>
      <c r="I13" s="3"/>
      <c r="J13" s="3"/>
      <c r="K13" s="3"/>
      <c r="L13" s="3"/>
      <c r="M13" s="3"/>
      <c r="N13" s="3"/>
      <c r="O13" s="3"/>
      <c r="P13" s="3"/>
    </row>
    <row r="14" spans="1:16" ht="15.75" thickTop="1" x14ac:dyDescent="0.25">
      <c r="A14" t="s">
        <v>363</v>
      </c>
    </row>
    <row r="15" spans="1:16" x14ac:dyDescent="0.25">
      <c r="A15" t="s">
        <v>364</v>
      </c>
    </row>
    <row r="16" spans="1:16" ht="15.75" thickBot="1" x14ac:dyDescent="0.3"/>
    <row r="17" spans="1:16" ht="16.5" thickTop="1" thickBot="1" x14ac:dyDescent="0.3">
      <c r="A17" s="3"/>
      <c r="B17" s="3"/>
      <c r="C17" s="3"/>
      <c r="D17" s="3"/>
      <c r="E17" s="3"/>
      <c r="F17" s="3"/>
      <c r="G17" s="3"/>
      <c r="H17" s="3"/>
      <c r="I17" s="3"/>
      <c r="J17" s="3"/>
      <c r="K17" s="3"/>
      <c r="L17" s="3"/>
      <c r="M17" s="3"/>
      <c r="N17" s="3"/>
      <c r="O17" s="3"/>
      <c r="P17" s="3"/>
    </row>
    <row r="18" spans="1:16" ht="15.75" thickTop="1" x14ac:dyDescent="0.25">
      <c r="A18" t="s">
        <v>365</v>
      </c>
    </row>
    <row r="19" spans="1:16" ht="15.75" thickBot="1" x14ac:dyDescent="0.3"/>
    <row r="20" spans="1:16" ht="16.5" thickTop="1" thickBot="1" x14ac:dyDescent="0.3">
      <c r="A20" s="3"/>
      <c r="B20" s="3"/>
      <c r="C20" s="3"/>
      <c r="D20" s="3"/>
      <c r="E20" s="3"/>
      <c r="F20" s="3"/>
      <c r="G20" s="3"/>
      <c r="H20" s="3"/>
      <c r="I20" s="3"/>
      <c r="J20" s="3"/>
      <c r="K20" s="3"/>
      <c r="L20" s="3"/>
      <c r="M20" s="3"/>
      <c r="N20" s="3"/>
      <c r="O20" s="3"/>
      <c r="P20" s="3"/>
    </row>
    <row r="21" spans="1:16" ht="15.75" thickTop="1" x14ac:dyDescent="0.25">
      <c r="A21" t="s">
        <v>366</v>
      </c>
    </row>
    <row r="23" spans="1:16" x14ac:dyDescent="0.25">
      <c r="A23" t="s">
        <v>367</v>
      </c>
    </row>
    <row r="25" spans="1:16" ht="15.75" thickBot="1" x14ac:dyDescent="0.3">
      <c r="B25" t="s">
        <v>113</v>
      </c>
      <c r="C25" t="s">
        <v>114</v>
      </c>
      <c r="D25" t="s">
        <v>115</v>
      </c>
      <c r="E25" t="s">
        <v>116</v>
      </c>
      <c r="F25" t="s">
        <v>117</v>
      </c>
      <c r="G25" t="s">
        <v>118</v>
      </c>
      <c r="H25" t="s">
        <v>282</v>
      </c>
    </row>
    <row r="26" spans="1:16" ht="16.5" thickTop="1" thickBot="1" x14ac:dyDescent="0.3">
      <c r="A26" t="s">
        <v>112</v>
      </c>
      <c r="B26" s="1">
        <v>1</v>
      </c>
      <c r="C26" s="1">
        <v>1</v>
      </c>
      <c r="D26" s="1">
        <v>1</v>
      </c>
      <c r="E26" s="1">
        <v>1</v>
      </c>
      <c r="F26" s="1">
        <v>1</v>
      </c>
      <c r="G26" s="1">
        <f ca="1">(RANDBETWEEN(0,1)/3)</f>
        <v>0</v>
      </c>
      <c r="H26" s="3">
        <f ca="1">SUM(B26:G26)/(6)*4</f>
        <v>3.3333333333333335</v>
      </c>
    </row>
    <row r="27" spans="1:16" ht="16.5" thickTop="1" thickBot="1" x14ac:dyDescent="0.3">
      <c r="A27" t="s">
        <v>119</v>
      </c>
      <c r="B27" s="1">
        <v>1</v>
      </c>
      <c r="C27" s="1">
        <v>1</v>
      </c>
      <c r="D27" s="1">
        <v>1</v>
      </c>
      <c r="E27" s="1">
        <v>1</v>
      </c>
      <c r="F27" s="1">
        <v>1</v>
      </c>
      <c r="G27" s="1">
        <f t="shared" ref="G27" ca="1" si="0">G26+RAND()/10</f>
        <v>9.7019099834764297E-2</v>
      </c>
      <c r="H27" s="3">
        <f t="shared" ref="H27" ca="1" si="1">SUM(B27:G27)/(6)*4</f>
        <v>3.398012733223176</v>
      </c>
    </row>
    <row r="28" spans="1:16" ht="15.75" thickTop="1" x14ac:dyDescent="0.25"/>
    <row r="29" spans="1:16" x14ac:dyDescent="0.25">
      <c r="A29" t="s">
        <v>368</v>
      </c>
    </row>
    <row r="31" spans="1:16" x14ac:dyDescent="0.25">
      <c r="A31" t="s">
        <v>369</v>
      </c>
    </row>
    <row r="32" spans="1:16" x14ac:dyDescent="0.25">
      <c r="A32" t="s">
        <v>370</v>
      </c>
    </row>
    <row r="34" spans="1:16" ht="15.75" thickBot="1" x14ac:dyDescent="0.3">
      <c r="B34" t="s">
        <v>113</v>
      </c>
      <c r="C34" t="s">
        <v>114</v>
      </c>
      <c r="D34" t="s">
        <v>115</v>
      </c>
      <c r="E34" t="s">
        <v>116</v>
      </c>
      <c r="F34" t="s">
        <v>117</v>
      </c>
      <c r="G34" t="s">
        <v>118</v>
      </c>
      <c r="H34" t="s">
        <v>282</v>
      </c>
    </row>
    <row r="35" spans="1:16" ht="16.5" thickTop="1" thickBot="1" x14ac:dyDescent="0.3">
      <c r="A35" t="s">
        <v>112</v>
      </c>
      <c r="B35" s="1">
        <v>1</v>
      </c>
      <c r="C35" s="1">
        <v>1</v>
      </c>
      <c r="D35" s="1">
        <v>1</v>
      </c>
      <c r="E35" s="1">
        <v>1</v>
      </c>
      <c r="F35" s="1">
        <v>1</v>
      </c>
      <c r="G35" s="1">
        <f ca="1">G26</f>
        <v>0</v>
      </c>
      <c r="H35" s="3">
        <f ca="1">SUM(B35:G35)/(6)*4</f>
        <v>3.3333333333333335</v>
      </c>
    </row>
    <row r="36" spans="1:16" ht="16.5" thickTop="1" thickBot="1" x14ac:dyDescent="0.3">
      <c r="A36" t="s">
        <v>119</v>
      </c>
      <c r="B36" s="1">
        <v>1</v>
      </c>
      <c r="C36" s="1">
        <v>1</v>
      </c>
      <c r="D36" s="1">
        <v>1</v>
      </c>
      <c r="E36" s="1">
        <v>1</v>
      </c>
      <c r="F36" s="1">
        <v>1</v>
      </c>
      <c r="G36" s="1">
        <f ca="1">G27</f>
        <v>9.7019099834764297E-2</v>
      </c>
      <c r="H36" s="3">
        <f t="shared" ref="H36" ca="1" si="2">SUM(B36:G36)/(6)*4</f>
        <v>3.398012733223176</v>
      </c>
    </row>
    <row r="37" spans="1:16" ht="16.5" thickTop="1" thickBot="1" x14ac:dyDescent="0.3">
      <c r="A37" t="s">
        <v>119</v>
      </c>
      <c r="B37" s="1">
        <v>1</v>
      </c>
      <c r="C37" s="1">
        <v>1</v>
      </c>
      <c r="D37" s="1">
        <v>1</v>
      </c>
      <c r="E37" s="1">
        <v>1</v>
      </c>
      <c r="F37" s="1">
        <v>1</v>
      </c>
      <c r="G37" s="1">
        <f>0.5</f>
        <v>0.5</v>
      </c>
      <c r="H37" s="3">
        <f t="shared" ref="H37" si="3">SUM(B37:G37)/(6)*4</f>
        <v>3.6666666666666665</v>
      </c>
    </row>
    <row r="38" spans="1:16" ht="15.75" thickTop="1" x14ac:dyDescent="0.25"/>
    <row r="39" spans="1:16" x14ac:dyDescent="0.25">
      <c r="A39" t="s">
        <v>371</v>
      </c>
    </row>
    <row r="40" spans="1:16" ht="15.75" thickBot="1" x14ac:dyDescent="0.3"/>
    <row r="41" spans="1:16" ht="16.5" thickTop="1" thickBot="1" x14ac:dyDescent="0.3">
      <c r="A41" s="3"/>
      <c r="B41" s="3"/>
      <c r="C41" s="3"/>
      <c r="D41" s="3"/>
      <c r="E41" s="3"/>
      <c r="F41" s="3"/>
      <c r="G41" s="3"/>
      <c r="H41" s="3"/>
      <c r="I41" s="3"/>
      <c r="J41" s="3"/>
      <c r="K41" s="3"/>
      <c r="L41" s="3"/>
      <c r="M41" s="3"/>
      <c r="N41" s="3"/>
      <c r="O41" s="3"/>
      <c r="P41" s="3"/>
    </row>
    <row r="42" spans="1:16" ht="15.75" thickTop="1" x14ac:dyDescent="0.25">
      <c r="A42" t="s">
        <v>372</v>
      </c>
    </row>
    <row r="44" spans="1:16" x14ac:dyDescent="0.25">
      <c r="A44" s="7" t="s">
        <v>760</v>
      </c>
    </row>
    <row r="45" spans="1:16" x14ac:dyDescent="0.25">
      <c r="A45" s="7"/>
      <c r="B45" t="s">
        <v>761</v>
      </c>
    </row>
    <row r="46" spans="1:16" x14ac:dyDescent="0.25">
      <c r="A46" t="s">
        <v>373</v>
      </c>
    </row>
    <row r="47" spans="1:16" x14ac:dyDescent="0.25">
      <c r="A47" t="s">
        <v>374</v>
      </c>
    </row>
    <row r="48" spans="1:16" x14ac:dyDescent="0.25">
      <c r="A48" t="s">
        <v>375</v>
      </c>
    </row>
    <row r="49" spans="1:1" x14ac:dyDescent="0.25">
      <c r="A49" t="s">
        <v>376</v>
      </c>
    </row>
    <row r="51" spans="1:1" x14ac:dyDescent="0.25">
      <c r="A51" t="s">
        <v>735</v>
      </c>
    </row>
  </sheetData>
  <mergeCells count="4">
    <mergeCell ref="A8:P8"/>
    <mergeCell ref="A11:P11"/>
    <mergeCell ref="A12:P12"/>
    <mergeCell ref="A9:P10"/>
  </mergeCells>
  <pageMargins left="0.7" right="0.7" top="0.75" bottom="0.75" header="0.3" footer="0.3"/>
  <pageSetup scale="5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4"/>
  <sheetViews>
    <sheetView topLeftCell="A144" workbookViewId="0">
      <selection activeCell="A146" sqref="A146"/>
    </sheetView>
  </sheetViews>
  <sheetFormatPr defaultRowHeight="15" x14ac:dyDescent="0.25"/>
  <cols>
    <col min="1" max="1" width="201.140625" customWidth="1"/>
  </cols>
  <sheetData>
    <row r="1" spans="1:1" x14ac:dyDescent="0.25">
      <c r="A1" t="s">
        <v>377</v>
      </c>
    </row>
    <row r="3" spans="1:1" x14ac:dyDescent="0.25">
      <c r="A3" t="s">
        <v>297</v>
      </c>
    </row>
    <row r="5" spans="1:1" x14ac:dyDescent="0.25">
      <c r="A5" t="s">
        <v>651</v>
      </c>
    </row>
    <row r="7" spans="1:1" ht="23.25" x14ac:dyDescent="0.25">
      <c r="A7" s="20" t="s">
        <v>652</v>
      </c>
    </row>
    <row r="8" spans="1:1" x14ac:dyDescent="0.25">
      <c r="A8" s="14"/>
    </row>
    <row r="9" spans="1:1" ht="18" x14ac:dyDescent="0.25">
      <c r="A9" s="16" t="s">
        <v>653</v>
      </c>
    </row>
    <row r="10" spans="1:1" x14ac:dyDescent="0.25">
      <c r="A10" s="14"/>
    </row>
    <row r="11" spans="1:1" ht="30" x14ac:dyDescent="0.25">
      <c r="A11" s="21" t="s">
        <v>654</v>
      </c>
    </row>
    <row r="12" spans="1:1" x14ac:dyDescent="0.25">
      <c r="A12" s="14"/>
    </row>
    <row r="13" spans="1:1" ht="30" x14ac:dyDescent="0.25">
      <c r="A13" s="21" t="s">
        <v>655</v>
      </c>
    </row>
    <row r="14" spans="1:1" x14ac:dyDescent="0.25">
      <c r="A14" s="14"/>
    </row>
    <row r="15" spans="1:1" ht="18" x14ac:dyDescent="0.25">
      <c r="A15" s="16" t="s">
        <v>656</v>
      </c>
    </row>
    <row r="16" spans="1:1" x14ac:dyDescent="0.25">
      <c r="A16" s="14"/>
    </row>
    <row r="17" spans="1:2" ht="30" x14ac:dyDescent="0.25">
      <c r="A17" s="21" t="s">
        <v>733</v>
      </c>
    </row>
    <row r="18" spans="1:2" x14ac:dyDescent="0.25">
      <c r="A18" s="14"/>
    </row>
    <row r="19" spans="1:2" ht="30" x14ac:dyDescent="0.25">
      <c r="A19" s="14" t="s">
        <v>734</v>
      </c>
    </row>
    <row r="20" spans="1:2" x14ac:dyDescent="0.25">
      <c r="A20" s="14"/>
    </row>
    <row r="21" spans="1:2" x14ac:dyDescent="0.25">
      <c r="A21" s="14" t="s">
        <v>657</v>
      </c>
    </row>
    <row r="22" spans="1:2" x14ac:dyDescent="0.25">
      <c r="A22" s="14"/>
    </row>
    <row r="23" spans="1:2" x14ac:dyDescent="0.25">
      <c r="A23" s="29" t="s">
        <v>658</v>
      </c>
    </row>
    <row r="25" spans="1:2" x14ac:dyDescent="0.25">
      <c r="A25" s="30" t="s">
        <v>659</v>
      </c>
      <c r="B25" s="14"/>
    </row>
    <row r="26" spans="1:2" x14ac:dyDescent="0.25">
      <c r="A26" s="14"/>
      <c r="B26" s="14"/>
    </row>
    <row r="27" spans="1:2" ht="18" x14ac:dyDescent="0.25">
      <c r="A27" s="16" t="s">
        <v>660</v>
      </c>
      <c r="B27" s="14"/>
    </row>
    <row r="28" spans="1:2" x14ac:dyDescent="0.25">
      <c r="A28" s="14"/>
      <c r="B28" s="14"/>
    </row>
    <row r="29" spans="1:2" x14ac:dyDescent="0.25">
      <c r="A29" s="14" t="s">
        <v>661</v>
      </c>
      <c r="B29" s="14"/>
    </row>
    <row r="30" spans="1:2" x14ac:dyDescent="0.25">
      <c r="A30" s="14"/>
      <c r="B30" s="14"/>
    </row>
    <row r="31" spans="1:2" x14ac:dyDescent="0.25">
      <c r="A31" s="14" t="s">
        <v>662</v>
      </c>
      <c r="B31" s="14"/>
    </row>
    <row r="32" spans="1:2" x14ac:dyDescent="0.25">
      <c r="A32" s="14"/>
      <c r="B32" s="14"/>
    </row>
    <row r="33" spans="1:2" ht="45" x14ac:dyDescent="0.25">
      <c r="A33" s="14" t="s">
        <v>663</v>
      </c>
      <c r="B33" s="14"/>
    </row>
    <row r="34" spans="1:2" x14ac:dyDescent="0.25">
      <c r="A34" s="14"/>
      <c r="B34" s="14"/>
    </row>
    <row r="35" spans="1:2" x14ac:dyDescent="0.25">
      <c r="A35" s="14" t="s">
        <v>664</v>
      </c>
      <c r="B35" s="14"/>
    </row>
    <row r="36" spans="1:2" x14ac:dyDescent="0.25">
      <c r="A36" s="14"/>
      <c r="B36" s="14"/>
    </row>
    <row r="37" spans="1:2" x14ac:dyDescent="0.25">
      <c r="A37" s="14" t="s">
        <v>665</v>
      </c>
      <c r="B37" s="14"/>
    </row>
    <row r="38" spans="1:2" x14ac:dyDescent="0.25">
      <c r="A38" s="14"/>
      <c r="B38" s="14"/>
    </row>
    <row r="39" spans="1:2" x14ac:dyDescent="0.25">
      <c r="A39" s="14" t="s">
        <v>666</v>
      </c>
      <c r="B39" s="14"/>
    </row>
    <row r="40" spans="1:2" x14ac:dyDescent="0.25">
      <c r="A40" s="14"/>
      <c r="B40" s="14"/>
    </row>
    <row r="41" spans="1:2" x14ac:dyDescent="0.25">
      <c r="A41" s="14" t="s">
        <v>667</v>
      </c>
      <c r="B41" s="14"/>
    </row>
    <row r="42" spans="1:2" x14ac:dyDescent="0.25">
      <c r="A42" s="14"/>
      <c r="B42" s="14"/>
    </row>
    <row r="43" spans="1:2" x14ac:dyDescent="0.25">
      <c r="A43" s="14" t="s">
        <v>668</v>
      </c>
      <c r="B43" s="14"/>
    </row>
    <row r="44" spans="1:2" x14ac:dyDescent="0.25">
      <c r="A44" s="14"/>
      <c r="B44" s="14"/>
    </row>
    <row r="45" spans="1:2" ht="45" x14ac:dyDescent="0.25">
      <c r="A45" s="14" t="s">
        <v>669</v>
      </c>
      <c r="B45" s="14"/>
    </row>
    <row r="46" spans="1:2" x14ac:dyDescent="0.25">
      <c r="A46" s="14"/>
      <c r="B46" s="14"/>
    </row>
    <row r="47" spans="1:2" x14ac:dyDescent="0.25">
      <c r="A47" s="14" t="s">
        <v>670</v>
      </c>
      <c r="B47" s="14"/>
    </row>
    <row r="48" spans="1:2" x14ac:dyDescent="0.25">
      <c r="A48" s="14"/>
      <c r="B48" s="14"/>
    </row>
    <row r="49" spans="1:2" ht="18" x14ac:dyDescent="0.25">
      <c r="A49" s="16" t="s">
        <v>671</v>
      </c>
      <c r="B49" s="14"/>
    </row>
    <row r="50" spans="1:2" x14ac:dyDescent="0.25">
      <c r="A50" s="14"/>
      <c r="B50" s="14"/>
    </row>
    <row r="51" spans="1:2" ht="30" x14ac:dyDescent="0.25">
      <c r="A51" s="14" t="s">
        <v>672</v>
      </c>
      <c r="B51" s="14"/>
    </row>
    <row r="52" spans="1:2" x14ac:dyDescent="0.25">
      <c r="A52" s="14"/>
      <c r="B52" s="14"/>
    </row>
    <row r="53" spans="1:2" x14ac:dyDescent="0.25">
      <c r="A53" s="14" t="s">
        <v>673</v>
      </c>
      <c r="B53" s="14"/>
    </row>
    <row r="54" spans="1:2" x14ac:dyDescent="0.25">
      <c r="A54" s="14"/>
      <c r="B54" s="14"/>
    </row>
    <row r="55" spans="1:2" ht="18" x14ac:dyDescent="0.25">
      <c r="A55" s="16" t="s">
        <v>674</v>
      </c>
      <c r="B55" s="14"/>
    </row>
    <row r="56" spans="1:2" x14ac:dyDescent="0.25">
      <c r="A56" s="14"/>
      <c r="B56" s="14"/>
    </row>
    <row r="57" spans="1:2" ht="30" x14ac:dyDescent="0.25">
      <c r="A57" s="14" t="s">
        <v>675</v>
      </c>
      <c r="B57" s="14"/>
    </row>
    <row r="58" spans="1:2" x14ac:dyDescent="0.25">
      <c r="A58" s="14"/>
      <c r="B58" s="14"/>
    </row>
    <row r="59" spans="1:2" ht="30" x14ac:dyDescent="0.25">
      <c r="A59" s="14" t="s">
        <v>676</v>
      </c>
      <c r="B59" s="14"/>
    </row>
    <row r="60" spans="1:2" x14ac:dyDescent="0.25">
      <c r="A60" s="14"/>
      <c r="B60" s="14"/>
    </row>
    <row r="61" spans="1:2" x14ac:dyDescent="0.25">
      <c r="A61" s="14" t="s">
        <v>677</v>
      </c>
      <c r="B61" s="14"/>
    </row>
    <row r="62" spans="1:2" x14ac:dyDescent="0.25">
      <c r="A62" s="14"/>
      <c r="B62" s="14"/>
    </row>
    <row r="63" spans="1:2" x14ac:dyDescent="0.25">
      <c r="A63" s="31" t="s">
        <v>678</v>
      </c>
      <c r="B63" s="14"/>
    </row>
    <row r="64" spans="1:2" x14ac:dyDescent="0.25">
      <c r="A64" s="14"/>
      <c r="B64" s="14"/>
    </row>
    <row r="65" spans="1:2" x14ac:dyDescent="0.25">
      <c r="A65" s="19" t="s">
        <v>679</v>
      </c>
      <c r="B65" s="27"/>
    </row>
    <row r="66" spans="1:2" x14ac:dyDescent="0.25">
      <c r="A66" s="19" t="s">
        <v>680</v>
      </c>
      <c r="B66" s="27"/>
    </row>
    <row r="67" spans="1:2" x14ac:dyDescent="0.25">
      <c r="A67" s="19" t="s">
        <v>681</v>
      </c>
      <c r="B67" s="27"/>
    </row>
    <row r="68" spans="1:2" x14ac:dyDescent="0.25">
      <c r="A68" s="19" t="s">
        <v>682</v>
      </c>
      <c r="B68" s="27"/>
    </row>
    <row r="70" spans="1:2" x14ac:dyDescent="0.25">
      <c r="A70" s="14" t="s">
        <v>683</v>
      </c>
    </row>
    <row r="71" spans="1:2" x14ac:dyDescent="0.25">
      <c r="A71" s="14"/>
    </row>
    <row r="72" spans="1:2" ht="45" x14ac:dyDescent="0.25">
      <c r="A72" s="14" t="s">
        <v>684</v>
      </c>
    </row>
    <row r="73" spans="1:2" x14ac:dyDescent="0.25">
      <c r="A73" s="14"/>
    </row>
    <row r="74" spans="1:2" ht="23.25" x14ac:dyDescent="0.25">
      <c r="A74" s="20" t="s">
        <v>685</v>
      </c>
    </row>
    <row r="75" spans="1:2" x14ac:dyDescent="0.25">
      <c r="A75" s="14"/>
    </row>
    <row r="76" spans="1:2" ht="30" x14ac:dyDescent="0.25">
      <c r="A76" s="14" t="s">
        <v>686</v>
      </c>
    </row>
    <row r="77" spans="1:2" x14ac:dyDescent="0.25">
      <c r="A77" s="14"/>
    </row>
    <row r="78" spans="1:2" x14ac:dyDescent="0.25">
      <c r="A78" s="14" t="s">
        <v>687</v>
      </c>
    </row>
    <row r="79" spans="1:2" x14ac:dyDescent="0.25">
      <c r="A79" s="14"/>
    </row>
    <row r="80" spans="1:2" x14ac:dyDescent="0.25">
      <c r="A80" s="14" t="s">
        <v>688</v>
      </c>
    </row>
    <row r="81" spans="1:1" x14ac:dyDescent="0.25">
      <c r="A81" s="14"/>
    </row>
    <row r="82" spans="1:1" x14ac:dyDescent="0.25">
      <c r="A82" s="14" t="s">
        <v>689</v>
      </c>
    </row>
    <row r="83" spans="1:1" x14ac:dyDescent="0.25">
      <c r="A83" s="14"/>
    </row>
    <row r="84" spans="1:1" x14ac:dyDescent="0.25">
      <c r="A84" s="14" t="s">
        <v>690</v>
      </c>
    </row>
    <row r="85" spans="1:1" x14ac:dyDescent="0.25">
      <c r="A85" s="14"/>
    </row>
    <row r="86" spans="1:1" x14ac:dyDescent="0.25">
      <c r="A86" s="14" t="s">
        <v>691</v>
      </c>
    </row>
    <row r="87" spans="1:1" x14ac:dyDescent="0.25">
      <c r="A87" s="14"/>
    </row>
    <row r="88" spans="1:1" x14ac:dyDescent="0.25">
      <c r="A88" s="14" t="s">
        <v>692</v>
      </c>
    </row>
    <row r="89" spans="1:1" x14ac:dyDescent="0.25">
      <c r="A89" s="14"/>
    </row>
    <row r="90" spans="1:1" x14ac:dyDescent="0.25">
      <c r="A90" s="14" t="s">
        <v>693</v>
      </c>
    </row>
    <row r="91" spans="1:1" x14ac:dyDescent="0.25">
      <c r="A91" s="14"/>
    </row>
    <row r="92" spans="1:1" ht="30" x14ac:dyDescent="0.25">
      <c r="A92" s="14" t="s">
        <v>694</v>
      </c>
    </row>
    <row r="93" spans="1:1" x14ac:dyDescent="0.25">
      <c r="A93" s="14"/>
    </row>
    <row r="94" spans="1:1" x14ac:dyDescent="0.25">
      <c r="A94" s="14" t="s">
        <v>695</v>
      </c>
    </row>
    <row r="95" spans="1:1" x14ac:dyDescent="0.25">
      <c r="A95" s="14"/>
    </row>
    <row r="96" spans="1:1" ht="18" x14ac:dyDescent="0.25">
      <c r="A96" s="16" t="s">
        <v>696</v>
      </c>
    </row>
    <row r="97" spans="1:1" x14ac:dyDescent="0.25">
      <c r="A97" s="14"/>
    </row>
    <row r="98" spans="1:1" x14ac:dyDescent="0.25">
      <c r="A98" s="30" t="s">
        <v>697</v>
      </c>
    </row>
    <row r="99" spans="1:1" x14ac:dyDescent="0.25">
      <c r="A99" s="14"/>
    </row>
    <row r="100" spans="1:1" x14ac:dyDescent="0.25">
      <c r="A100" t="s">
        <v>698</v>
      </c>
    </row>
    <row r="101" spans="1:1" x14ac:dyDescent="0.25">
      <c r="A101" s="14"/>
    </row>
    <row r="102" spans="1:1" x14ac:dyDescent="0.25">
      <c r="A102" s="32" t="s">
        <v>703</v>
      </c>
    </row>
    <row r="103" spans="1:1" x14ac:dyDescent="0.25">
      <c r="A103" s="14"/>
    </row>
    <row r="104" spans="1:1" x14ac:dyDescent="0.25">
      <c r="A104" s="31" t="s">
        <v>699</v>
      </c>
    </row>
    <row r="105" spans="1:1" x14ac:dyDescent="0.25">
      <c r="A105" s="14"/>
    </row>
    <row r="106" spans="1:1" x14ac:dyDescent="0.25">
      <c r="A106" s="32" t="s">
        <v>700</v>
      </c>
    </row>
    <row r="107" spans="1:1" x14ac:dyDescent="0.25">
      <c r="A107" s="14"/>
    </row>
    <row r="108" spans="1:1" x14ac:dyDescent="0.25">
      <c r="A108" s="31" t="s">
        <v>701</v>
      </c>
    </row>
    <row r="109" spans="1:1" x14ac:dyDescent="0.25">
      <c r="A109" s="14"/>
    </row>
    <row r="110" spans="1:1" x14ac:dyDescent="0.25">
      <c r="A110" s="32" t="s">
        <v>702</v>
      </c>
    </row>
    <row r="112" spans="1:1" x14ac:dyDescent="0.25">
      <c r="A112" s="31" t="s">
        <v>704</v>
      </c>
    </row>
    <row r="113" spans="1:1" x14ac:dyDescent="0.25">
      <c r="A113" s="14"/>
    </row>
    <row r="114" spans="1:1" x14ac:dyDescent="0.25">
      <c r="A114" s="14" t="s">
        <v>705</v>
      </c>
    </row>
    <row r="115" spans="1:1" x14ac:dyDescent="0.25">
      <c r="A115" s="14"/>
    </row>
    <row r="116" spans="1:1" x14ac:dyDescent="0.25">
      <c r="A116" s="30" t="s">
        <v>706</v>
      </c>
    </row>
    <row r="117" spans="1:1" x14ac:dyDescent="0.25">
      <c r="A117" s="14"/>
    </row>
    <row r="118" spans="1:1" ht="23.25" x14ac:dyDescent="0.25">
      <c r="A118" s="20" t="s">
        <v>707</v>
      </c>
    </row>
    <row r="119" spans="1:1" x14ac:dyDescent="0.25">
      <c r="A119" s="14"/>
    </row>
    <row r="120" spans="1:1" ht="30" x14ac:dyDescent="0.25">
      <c r="A120" s="14" t="s">
        <v>708</v>
      </c>
    </row>
    <row r="121" spans="1:1" x14ac:dyDescent="0.25">
      <c r="A121" s="14"/>
    </row>
    <row r="122" spans="1:1" ht="30" x14ac:dyDescent="0.25">
      <c r="A122" s="14" t="s">
        <v>709</v>
      </c>
    </row>
    <row r="123" spans="1:1" x14ac:dyDescent="0.25">
      <c r="A123" s="14"/>
    </row>
    <row r="124" spans="1:1" ht="30" x14ac:dyDescent="0.25">
      <c r="A124" s="14" t="s">
        <v>710</v>
      </c>
    </row>
    <row r="126" spans="1:1" ht="23.25" x14ac:dyDescent="0.25">
      <c r="A126" s="28" t="s">
        <v>711</v>
      </c>
    </row>
    <row r="128" spans="1:1" x14ac:dyDescent="0.25">
      <c r="A128" t="s">
        <v>712</v>
      </c>
    </row>
    <row r="130" spans="1:1" ht="45" x14ac:dyDescent="0.25">
      <c r="A130" s="14" t="s">
        <v>713</v>
      </c>
    </row>
    <row r="132" spans="1:1" x14ac:dyDescent="0.25">
      <c r="A132" s="14" t="s">
        <v>714</v>
      </c>
    </row>
    <row r="133" spans="1:1" x14ac:dyDescent="0.25">
      <c r="A133" s="14"/>
    </row>
    <row r="134" spans="1:1" ht="30" x14ac:dyDescent="0.25">
      <c r="A134" s="14" t="s">
        <v>715</v>
      </c>
    </row>
    <row r="136" spans="1:1" x14ac:dyDescent="0.25">
      <c r="A136" t="s">
        <v>716</v>
      </c>
    </row>
    <row r="138" spans="1:1" x14ac:dyDescent="0.25">
      <c r="A138" t="s">
        <v>717</v>
      </c>
    </row>
    <row r="140" spans="1:1" ht="23.25" x14ac:dyDescent="0.25">
      <c r="A140" s="28" t="s">
        <v>718</v>
      </c>
    </row>
    <row r="142" spans="1:1" ht="30" x14ac:dyDescent="0.25">
      <c r="A142" s="26" t="s">
        <v>719</v>
      </c>
    </row>
    <row r="143" spans="1:1" x14ac:dyDescent="0.25">
      <c r="A143" s="26"/>
    </row>
    <row r="144" spans="1:1" ht="30" x14ac:dyDescent="0.25">
      <c r="A144" s="26" t="s">
        <v>720</v>
      </c>
    </row>
    <row r="145" spans="1:1" x14ac:dyDescent="0.25">
      <c r="A145" s="26"/>
    </row>
    <row r="146" spans="1:1" x14ac:dyDescent="0.25">
      <c r="A146" s="26" t="s">
        <v>721</v>
      </c>
    </row>
    <row r="147" spans="1:1" x14ac:dyDescent="0.25">
      <c r="A147" s="26"/>
    </row>
    <row r="148" spans="1:1" ht="30" x14ac:dyDescent="0.25">
      <c r="A148" s="26" t="s">
        <v>722</v>
      </c>
    </row>
    <row r="149" spans="1:1" x14ac:dyDescent="0.25">
      <c r="A149" s="26"/>
    </row>
    <row r="150" spans="1:1" ht="30" x14ac:dyDescent="0.25">
      <c r="A150" s="26" t="s">
        <v>723</v>
      </c>
    </row>
    <row r="152" spans="1:1" ht="23.25" x14ac:dyDescent="0.25">
      <c r="A152" s="28" t="s">
        <v>724</v>
      </c>
    </row>
    <row r="154" spans="1:1" x14ac:dyDescent="0.25">
      <c r="A154" s="33" t="s">
        <v>725</v>
      </c>
    </row>
    <row r="155" spans="1:1" x14ac:dyDescent="0.25">
      <c r="A155" s="33"/>
    </row>
    <row r="156" spans="1:1" x14ac:dyDescent="0.25">
      <c r="A156" s="33" t="s">
        <v>726</v>
      </c>
    </row>
    <row r="157" spans="1:1" x14ac:dyDescent="0.25">
      <c r="A157" s="33"/>
    </row>
    <row r="158" spans="1:1" x14ac:dyDescent="0.25">
      <c r="A158" s="33" t="s">
        <v>727</v>
      </c>
    </row>
    <row r="159" spans="1:1" x14ac:dyDescent="0.25">
      <c r="A159" s="33"/>
    </row>
    <row r="160" spans="1:1" x14ac:dyDescent="0.25">
      <c r="A160" s="33" t="s">
        <v>728</v>
      </c>
    </row>
    <row r="161" spans="1:1" x14ac:dyDescent="0.25">
      <c r="A161" s="33"/>
    </row>
    <row r="162" spans="1:1" x14ac:dyDescent="0.25">
      <c r="A162" s="33" t="s">
        <v>729</v>
      </c>
    </row>
    <row r="163" spans="1:1" x14ac:dyDescent="0.25">
      <c r="A163" s="33"/>
    </row>
    <row r="164" spans="1:1" x14ac:dyDescent="0.25">
      <c r="A164" s="33" t="s">
        <v>730</v>
      </c>
    </row>
  </sheetData>
  <pageMargins left="0.7" right="0.7" top="0.75" bottom="0.75" header="0.3" footer="0.3"/>
  <pageSetup scale="24"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13</vt:i4>
      </vt:variant>
    </vt:vector>
  </HeadingPairs>
  <TitlesOfParts>
    <vt:vector size="13" baseType="lpstr">
      <vt:lpstr>SAT Surgeon</vt:lpstr>
      <vt:lpstr>SAT Overview</vt:lpstr>
      <vt:lpstr>Reading</vt:lpstr>
      <vt:lpstr>Writing and Language</vt:lpstr>
      <vt:lpstr>Math</vt:lpstr>
      <vt:lpstr>Essay</vt:lpstr>
      <vt:lpstr>Calendar</vt:lpstr>
      <vt:lpstr>Notes</vt:lpstr>
      <vt:lpstr>Tricks SAT</vt:lpstr>
      <vt:lpstr>Tricks RWM</vt:lpstr>
      <vt:lpstr>Tricks Essay</vt:lpstr>
      <vt:lpstr>Diagnosis Tool - Why 5</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2018-10-03T03:49:06Z</cp:lastPrinted>
  <dcterms:created xsi:type="dcterms:W3CDTF">2018-10-01T15:35:56Z</dcterms:created>
  <dcterms:modified xsi:type="dcterms:W3CDTF">2018-10-25T02:05:58Z</dcterms:modified>
</cp:coreProperties>
</file>